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RESEARCH\TIVA Marsh Mimic Eleveld\Anaesthesia Supporting INFO\"/>
    </mc:Choice>
  </mc:AlternateContent>
  <xr:revisionPtr revIDLastSave="0" documentId="13_ncr:1_{CE3DA978-6D23-4765-8458-110BD3BA32FA}" xr6:coauthVersionLast="47" xr6:coauthVersionMax="47" xr10:uidLastSave="{00000000-0000-0000-0000-000000000000}"/>
  <bookViews>
    <workbookView xWindow="1560" yWindow="1560" windowWidth="18780" windowHeight="19995" xr2:uid="{00000000-000D-0000-FFFF-FFFF00000000}"/>
  </bookViews>
  <sheets>
    <sheet name="EleMARSH" sheetId="19" r:id="rId1"/>
    <sheet name="Eleveld TCI" sheetId="3" r:id="rId2"/>
    <sheet name="Marsh TCI" sheetId="23" r:id="rId3"/>
    <sheet name="Regime Tester" sheetId="20" r:id="rId4"/>
    <sheet name="Peaking Fn" sheetId="13" r:id="rId5"/>
    <sheet name="data" sheetId="5" r:id="rId6"/>
  </sheets>
  <definedNames>
    <definedName name="A_1">#REF!</definedName>
    <definedName name="A_2">#REF!</definedName>
    <definedName name="A_3">#REF!</definedName>
    <definedName name="a0_">#REF!</definedName>
    <definedName name="a1_">#REF!</definedName>
    <definedName name="a2_">#REF!</definedName>
    <definedName name="Cl_1">#REF!</definedName>
    <definedName name="Cl_2">#REF!</definedName>
    <definedName name="Cl_3">#REF!</definedName>
    <definedName name="CoefCe1">#REF!</definedName>
    <definedName name="CoefCe2">#REF!</definedName>
    <definedName name="CoefCe3">#REF!</definedName>
    <definedName name="CoefCe4">#REF!</definedName>
    <definedName name="k_10">#REF!</definedName>
    <definedName name="k_12">#REF!</definedName>
    <definedName name="k_13">#REF!</definedName>
    <definedName name="k_21">#REF!</definedName>
    <definedName name="k_31">#REF!</definedName>
    <definedName name="k_e0">#REF!</definedName>
    <definedName name="k21_">#REF!</definedName>
    <definedName name="k31_">#REF!</definedName>
    <definedName name="l_1">#REF!</definedName>
    <definedName name="l_2">#REF!</definedName>
    <definedName name="l_3">#REF!</definedName>
    <definedName name="p_">#REF!</definedName>
    <definedName name="phi">#REF!</definedName>
    <definedName name="q_">#REF!</definedName>
    <definedName name="r_1">#REF!</definedName>
    <definedName name="r_2">#REF!</definedName>
    <definedName name="root1">#REF!</definedName>
    <definedName name="root2">#REF!</definedName>
    <definedName name="root3">#REF!</definedName>
    <definedName name="solver_adj" localSheetId="0" hidden="1">EleMARSH!$A$10,EleMARSH!$B$12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EleMARSH!$B$12</definedName>
    <definedName name="solver_lhs2" localSheetId="0" hidden="1">EleMARSH!$B$12</definedName>
    <definedName name="solver_lhs3" localSheetId="0" hidden="1">EleMARSH!$A$10</definedName>
    <definedName name="solver_lhs4" localSheetId="0" hidden="1">EleMARSH!$A$10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EleMARSH!#REF!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hs1" localSheetId="0" hidden="1">EleMARSH!#REF!</definedName>
    <definedName name="solver_rhs2" localSheetId="0" hidden="1">0</definedName>
    <definedName name="solver_rhs3" localSheetId="0" hidden="1">0</definedName>
    <definedName name="solver_rhs4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V_1">#REF!</definedName>
    <definedName name="V_2">#REF!</definedName>
    <definedName name="V_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9" l="1"/>
  <c r="C4" i="20"/>
  <c r="D4" i="23"/>
  <c r="A1364" i="20" l="1"/>
  <c r="B1364" i="20"/>
  <c r="H1364" i="20"/>
  <c r="A1365" i="20"/>
  <c r="B1365" i="20"/>
  <c r="H1365" i="20"/>
  <c r="A1366" i="20"/>
  <c r="B1366" i="20"/>
  <c r="H1366" i="20"/>
  <c r="A1367" i="20"/>
  <c r="B1367" i="20"/>
  <c r="A1368" i="20"/>
  <c r="H1368" i="20" s="1"/>
  <c r="B1368" i="20"/>
  <c r="A1369" i="20"/>
  <c r="H1369" i="20" s="1"/>
  <c r="B1369" i="20"/>
  <c r="A1370" i="20"/>
  <c r="B1370" i="20"/>
  <c r="A1371" i="20"/>
  <c r="H1371" i="20" s="1"/>
  <c r="B1371" i="20"/>
  <c r="A1372" i="20"/>
  <c r="B1372" i="20"/>
  <c r="H1372" i="20"/>
  <c r="A1373" i="20"/>
  <c r="B1373" i="20"/>
  <c r="H1373" i="20"/>
  <c r="A1374" i="20"/>
  <c r="B1374" i="20"/>
  <c r="H1374" i="20"/>
  <c r="A1375" i="20"/>
  <c r="B1375" i="20"/>
  <c r="H1375" i="20"/>
  <c r="A1376" i="20"/>
  <c r="B1376" i="20"/>
  <c r="H1376" i="20"/>
  <c r="A1377" i="20"/>
  <c r="B1377" i="20"/>
  <c r="A1378" i="20"/>
  <c r="H1378" i="20" s="1"/>
  <c r="B1378" i="20"/>
  <c r="A1379" i="20"/>
  <c r="H1379" i="20" s="1"/>
  <c r="B1379" i="20"/>
  <c r="A1380" i="20"/>
  <c r="B1380" i="20"/>
  <c r="H1380" i="20"/>
  <c r="A1381" i="20"/>
  <c r="B1381" i="20"/>
  <c r="A1382" i="20"/>
  <c r="H1382" i="20" s="1"/>
  <c r="B1382" i="20"/>
  <c r="A1383" i="20"/>
  <c r="H1383" i="20" s="1"/>
  <c r="B1383" i="20"/>
  <c r="A1384" i="20"/>
  <c r="B1384" i="20"/>
  <c r="H1384" i="20"/>
  <c r="A1385" i="20"/>
  <c r="B1385" i="20"/>
  <c r="H1385" i="20"/>
  <c r="A1386" i="20"/>
  <c r="B1386" i="20"/>
  <c r="H1386" i="20"/>
  <c r="A1387" i="20"/>
  <c r="B1387" i="20"/>
  <c r="H1387" i="20"/>
  <c r="A1388" i="20"/>
  <c r="B1388" i="20"/>
  <c r="A1389" i="20"/>
  <c r="B1389" i="20"/>
  <c r="A1390" i="20"/>
  <c r="B1390" i="20"/>
  <c r="H1390" i="20"/>
  <c r="A1391" i="20"/>
  <c r="B1391" i="20"/>
  <c r="A1392" i="20"/>
  <c r="H1392" i="20" s="1"/>
  <c r="B1392" i="20"/>
  <c r="A1393" i="20"/>
  <c r="B1393" i="20"/>
  <c r="H1393" i="20"/>
  <c r="A1394" i="20"/>
  <c r="H1394" i="20" s="1"/>
  <c r="B1394" i="20"/>
  <c r="A1395" i="20"/>
  <c r="B1395" i="20"/>
  <c r="H1395" i="20"/>
  <c r="A1396" i="20"/>
  <c r="B1396" i="20"/>
  <c r="H1396" i="20"/>
  <c r="A1397" i="20"/>
  <c r="B1397" i="20"/>
  <c r="A1398" i="20"/>
  <c r="B1398" i="20"/>
  <c r="A1399" i="20"/>
  <c r="B1399" i="20"/>
  <c r="H1399" i="20"/>
  <c r="A1400" i="20"/>
  <c r="B1400" i="20"/>
  <c r="H1400" i="20"/>
  <c r="A1401" i="20"/>
  <c r="B1401" i="20"/>
  <c r="H1401" i="20"/>
  <c r="A1402" i="20"/>
  <c r="B1402" i="20"/>
  <c r="A1403" i="20"/>
  <c r="H1403" i="20" s="1"/>
  <c r="B1403" i="20"/>
  <c r="A1404" i="20"/>
  <c r="B1404" i="20"/>
  <c r="H1404" i="20"/>
  <c r="A1405" i="20"/>
  <c r="B1405" i="20"/>
  <c r="H1405" i="20"/>
  <c r="A1406" i="20"/>
  <c r="H1406" i="20" s="1"/>
  <c r="B1406" i="20"/>
  <c r="A1407" i="20"/>
  <c r="H1407" i="20" s="1"/>
  <c r="B1407" i="20"/>
  <c r="A1408" i="20"/>
  <c r="B1408" i="20"/>
  <c r="H1408" i="20"/>
  <c r="A1409" i="20"/>
  <c r="B1409" i="20"/>
  <c r="H1409" i="20"/>
  <c r="A1410" i="20"/>
  <c r="B1410" i="20"/>
  <c r="A1411" i="20"/>
  <c r="B1411" i="20"/>
  <c r="H1411" i="20"/>
  <c r="A1412" i="20"/>
  <c r="B1412" i="20"/>
  <c r="A1413" i="20"/>
  <c r="B1413" i="20"/>
  <c r="A1414" i="20"/>
  <c r="B1414" i="20"/>
  <c r="H1414" i="20"/>
  <c r="A1415" i="20"/>
  <c r="B1415" i="20"/>
  <c r="A1416" i="20"/>
  <c r="H1416" i="20" s="1"/>
  <c r="B1416" i="20"/>
  <c r="A1417" i="20"/>
  <c r="B1417" i="20"/>
  <c r="H1417" i="20"/>
  <c r="A1418" i="20"/>
  <c r="H1418" i="20" s="1"/>
  <c r="B1418" i="20"/>
  <c r="A1419" i="20"/>
  <c r="B1419" i="20"/>
  <c r="H1419" i="20"/>
  <c r="A1420" i="20"/>
  <c r="B1420" i="20"/>
  <c r="H1420" i="20"/>
  <c r="A1421" i="20"/>
  <c r="B1421" i="20"/>
  <c r="A1422" i="20"/>
  <c r="B1422" i="20"/>
  <c r="A1423" i="20"/>
  <c r="B1423" i="20"/>
  <c r="H1423" i="20"/>
  <c r="A1424" i="20"/>
  <c r="B1424" i="20"/>
  <c r="H1424" i="20"/>
  <c r="A1425" i="20"/>
  <c r="B1425" i="20"/>
  <c r="A1426" i="20"/>
  <c r="H1426" i="20" s="1"/>
  <c r="B1426" i="20"/>
  <c r="A1427" i="20"/>
  <c r="H1427" i="20" s="1"/>
  <c r="B1427" i="20"/>
  <c r="A1428" i="20"/>
  <c r="B1428" i="20"/>
  <c r="H1428" i="20"/>
  <c r="A1429" i="20"/>
  <c r="B1429" i="20"/>
  <c r="A1430" i="20"/>
  <c r="H1430" i="20" s="1"/>
  <c r="B1430" i="20"/>
  <c r="A1431" i="20"/>
  <c r="B1431" i="20"/>
  <c r="A1432" i="20"/>
  <c r="B1432" i="20"/>
  <c r="H1432" i="20"/>
  <c r="A1433" i="20"/>
  <c r="B1433" i="20"/>
  <c r="H1433" i="20"/>
  <c r="A1434" i="20"/>
  <c r="B1434" i="20"/>
  <c r="A1435" i="20"/>
  <c r="B1435" i="20"/>
  <c r="H1435" i="20"/>
  <c r="A1436" i="20"/>
  <c r="B1436" i="20"/>
  <c r="A1437" i="20"/>
  <c r="B1437" i="20"/>
  <c r="A1438" i="20"/>
  <c r="B1438" i="20"/>
  <c r="H1438" i="20"/>
  <c r="A1439" i="20"/>
  <c r="B1439" i="20"/>
  <c r="A1440" i="20"/>
  <c r="B1440" i="20"/>
  <c r="H1440" i="20"/>
  <c r="A1441" i="20"/>
  <c r="B1441" i="20"/>
  <c r="A1442" i="20"/>
  <c r="H1442" i="20" s="1"/>
  <c r="B1442" i="20"/>
  <c r="A1443" i="20"/>
  <c r="B1443" i="20"/>
  <c r="H1443" i="20"/>
  <c r="A1444" i="20"/>
  <c r="B1444" i="20"/>
  <c r="H1444" i="20"/>
  <c r="A1445" i="20"/>
  <c r="B1445" i="20"/>
  <c r="A1446" i="20"/>
  <c r="B1446" i="20"/>
  <c r="H1446" i="20"/>
  <c r="A1447" i="20"/>
  <c r="B1447" i="20"/>
  <c r="H1447" i="20"/>
  <c r="A1448" i="20"/>
  <c r="B1448" i="20"/>
  <c r="A1449" i="20"/>
  <c r="B1449" i="20"/>
  <c r="H1449" i="20"/>
  <c r="A1450" i="20"/>
  <c r="H1450" i="20" s="1"/>
  <c r="B1450" i="20"/>
  <c r="A1451" i="20"/>
  <c r="H1451" i="20" s="1"/>
  <c r="B1451" i="20"/>
  <c r="A1452" i="20"/>
  <c r="H1452" i="20" s="1"/>
  <c r="B1452" i="20"/>
  <c r="A1453" i="20"/>
  <c r="B1453" i="20"/>
  <c r="H1453" i="20"/>
  <c r="A1454" i="20"/>
  <c r="H1454" i="20" s="1"/>
  <c r="B1454" i="20"/>
  <c r="A1274" i="20"/>
  <c r="B1274" i="20"/>
  <c r="H1274" i="20"/>
  <c r="A1275" i="20"/>
  <c r="B1275" i="20"/>
  <c r="A1276" i="20"/>
  <c r="B1276" i="20"/>
  <c r="H1276" i="20"/>
  <c r="A1277" i="20"/>
  <c r="B1277" i="20"/>
  <c r="H1277" i="20"/>
  <c r="A1278" i="20"/>
  <c r="B1278" i="20"/>
  <c r="A1279" i="20"/>
  <c r="H1279" i="20" s="1"/>
  <c r="B1279" i="20"/>
  <c r="A1280" i="20"/>
  <c r="H1280" i="20" s="1"/>
  <c r="B1280" i="20"/>
  <c r="A1281" i="20"/>
  <c r="H1281" i="20" s="1"/>
  <c r="B1281" i="20"/>
  <c r="A1282" i="20"/>
  <c r="B1282" i="20"/>
  <c r="A1283" i="20"/>
  <c r="B1283" i="20"/>
  <c r="H1283" i="20"/>
  <c r="A1284" i="20"/>
  <c r="B1284" i="20"/>
  <c r="H1284" i="20"/>
  <c r="A1285" i="20"/>
  <c r="B1285" i="20"/>
  <c r="H1285" i="20"/>
  <c r="A1286" i="20"/>
  <c r="B1286" i="20"/>
  <c r="H1286" i="20"/>
  <c r="A1287" i="20"/>
  <c r="B1287" i="20"/>
  <c r="A1288" i="20"/>
  <c r="B1288" i="20"/>
  <c r="A1289" i="20"/>
  <c r="B1289" i="20"/>
  <c r="H1289" i="20"/>
  <c r="A1290" i="20"/>
  <c r="H1290" i="20" s="1"/>
  <c r="B1290" i="20"/>
  <c r="A1291" i="20"/>
  <c r="H1291" i="20" s="1"/>
  <c r="B1291" i="20"/>
  <c r="A1292" i="20"/>
  <c r="H1292" i="20" s="1"/>
  <c r="B1292" i="20"/>
  <c r="A1293" i="20"/>
  <c r="H1293" i="20" s="1"/>
  <c r="B1293" i="20"/>
  <c r="A1294" i="20"/>
  <c r="B1294" i="20"/>
  <c r="A1295" i="20"/>
  <c r="B1295" i="20"/>
  <c r="H1295" i="20"/>
  <c r="A1296" i="20"/>
  <c r="B1296" i="20"/>
  <c r="H1296" i="20"/>
  <c r="A1297" i="20"/>
  <c r="B1297" i="20"/>
  <c r="H1297" i="20"/>
  <c r="A1298" i="20"/>
  <c r="B1298" i="20"/>
  <c r="H1298" i="20"/>
  <c r="A1299" i="20"/>
  <c r="B1299" i="20"/>
  <c r="H1299" i="20"/>
  <c r="A1300" i="20"/>
  <c r="B1300" i="20"/>
  <c r="A1301" i="20"/>
  <c r="B1301" i="20"/>
  <c r="H1301" i="20"/>
  <c r="A1302" i="20"/>
  <c r="B1302" i="20"/>
  <c r="H1302" i="20"/>
  <c r="A1303" i="20"/>
  <c r="H1303" i="20" s="1"/>
  <c r="B1303" i="20"/>
  <c r="A1304" i="20"/>
  <c r="H1304" i="20" s="1"/>
  <c r="B1304" i="20"/>
  <c r="A1305" i="20"/>
  <c r="H1305" i="20" s="1"/>
  <c r="B1305" i="20"/>
  <c r="A1306" i="20"/>
  <c r="H1306" i="20" s="1"/>
  <c r="B1306" i="20"/>
  <c r="A1307" i="20"/>
  <c r="B1307" i="20"/>
  <c r="H1307" i="20"/>
  <c r="A1308" i="20"/>
  <c r="B1308" i="20"/>
  <c r="H1308" i="20"/>
  <c r="A1309" i="20"/>
  <c r="B1309" i="20"/>
  <c r="H1309" i="20"/>
  <c r="A1310" i="20"/>
  <c r="B1310" i="20"/>
  <c r="H1310" i="20"/>
  <c r="A1311" i="20"/>
  <c r="B1311" i="20"/>
  <c r="A1312" i="20"/>
  <c r="B1312" i="20"/>
  <c r="A1313" i="20"/>
  <c r="B1313" i="20"/>
  <c r="H1313" i="20"/>
  <c r="A1314" i="20"/>
  <c r="H1314" i="20" s="1"/>
  <c r="B1314" i="20"/>
  <c r="A1315" i="20"/>
  <c r="H1315" i="20" s="1"/>
  <c r="B1315" i="20"/>
  <c r="A1316" i="20"/>
  <c r="H1316" i="20" s="1"/>
  <c r="B1316" i="20"/>
  <c r="A1317" i="20"/>
  <c r="H1317" i="20" s="1"/>
  <c r="B1317" i="20"/>
  <c r="A1318" i="20"/>
  <c r="H1318" i="20" s="1"/>
  <c r="B1318" i="20"/>
  <c r="A1319" i="20"/>
  <c r="B1319" i="20"/>
  <c r="H1319" i="20"/>
  <c r="A1320" i="20"/>
  <c r="B1320" i="20"/>
  <c r="H1320" i="20"/>
  <c r="A1321" i="20"/>
  <c r="B1321" i="20"/>
  <c r="H1321" i="20"/>
  <c r="A1322" i="20"/>
  <c r="B1322" i="20"/>
  <c r="H1322" i="20"/>
  <c r="A1323" i="20"/>
  <c r="B1323" i="20"/>
  <c r="A1324" i="20"/>
  <c r="B1324" i="20"/>
  <c r="H1324" i="20"/>
  <c r="A1325" i="20"/>
  <c r="B1325" i="20"/>
  <c r="A1326" i="20"/>
  <c r="B1326" i="20"/>
  <c r="H1326" i="20"/>
  <c r="A1327" i="20"/>
  <c r="H1327" i="20" s="1"/>
  <c r="B1327" i="20"/>
  <c r="A1328" i="20"/>
  <c r="B1328" i="20"/>
  <c r="A1329" i="20"/>
  <c r="H1329" i="20" s="1"/>
  <c r="B1329" i="20"/>
  <c r="A1330" i="20"/>
  <c r="H1330" i="20" s="1"/>
  <c r="B1330" i="20"/>
  <c r="A1331" i="20"/>
  <c r="B1331" i="20"/>
  <c r="H1331" i="20"/>
  <c r="A1332" i="20"/>
  <c r="B1332" i="20"/>
  <c r="H1332" i="20"/>
  <c r="A1333" i="20"/>
  <c r="B1333" i="20"/>
  <c r="H1333" i="20"/>
  <c r="A1334" i="20"/>
  <c r="B1334" i="20"/>
  <c r="H1334" i="20"/>
  <c r="A1335" i="20"/>
  <c r="B1335" i="20"/>
  <c r="A1336" i="20"/>
  <c r="B1336" i="20"/>
  <c r="H1336" i="20"/>
  <c r="A1337" i="20"/>
  <c r="B1337" i="20"/>
  <c r="H1337" i="20"/>
  <c r="A1338" i="20"/>
  <c r="H1338" i="20" s="1"/>
  <c r="B1338" i="20"/>
  <c r="A1339" i="20"/>
  <c r="B1339" i="20"/>
  <c r="A1340" i="20"/>
  <c r="H1340" i="20" s="1"/>
  <c r="B1340" i="20"/>
  <c r="A1341" i="20"/>
  <c r="H1341" i="20" s="1"/>
  <c r="B1341" i="20"/>
  <c r="A1342" i="20"/>
  <c r="B1342" i="20"/>
  <c r="H1342" i="20"/>
  <c r="A1343" i="20"/>
  <c r="H1343" i="20" s="1"/>
  <c r="B1343" i="20"/>
  <c r="A1344" i="20"/>
  <c r="B1344" i="20"/>
  <c r="H1344" i="20"/>
  <c r="A1345" i="20"/>
  <c r="B1345" i="20"/>
  <c r="H1345" i="20"/>
  <c r="A1346" i="20"/>
  <c r="B1346" i="20"/>
  <c r="H1346" i="20"/>
  <c r="A1347" i="20"/>
  <c r="B1347" i="20"/>
  <c r="A1348" i="20"/>
  <c r="B1348" i="20"/>
  <c r="A1349" i="20"/>
  <c r="B1349" i="20"/>
  <c r="A1350" i="20"/>
  <c r="B1350" i="20"/>
  <c r="H1350" i="20"/>
  <c r="A1351" i="20"/>
  <c r="H1351" i="20" s="1"/>
  <c r="B1351" i="20"/>
  <c r="A1352" i="20"/>
  <c r="H1352" i="20" s="1"/>
  <c r="B1352" i="20"/>
  <c r="A1353" i="20"/>
  <c r="H1353" i="20" s="1"/>
  <c r="B1353" i="20"/>
  <c r="A1354" i="20"/>
  <c r="B1354" i="20"/>
  <c r="H1354" i="20"/>
  <c r="A1355" i="20"/>
  <c r="B1355" i="20"/>
  <c r="H1355" i="20"/>
  <c r="A1356" i="20"/>
  <c r="B1356" i="20"/>
  <c r="H1356" i="20"/>
  <c r="A1357" i="20"/>
  <c r="B1357" i="20"/>
  <c r="H1357" i="20"/>
  <c r="A1358" i="20"/>
  <c r="B1358" i="20"/>
  <c r="H1358" i="20"/>
  <c r="A1359" i="20"/>
  <c r="B1359" i="20"/>
  <c r="A1360" i="20"/>
  <c r="B1360" i="20"/>
  <c r="A1361" i="20"/>
  <c r="B1361" i="20"/>
  <c r="H1361" i="20"/>
  <c r="A1362" i="20"/>
  <c r="B1362" i="20"/>
  <c r="H1362" i="20"/>
  <c r="A1363" i="20"/>
  <c r="H1363" i="20" s="1"/>
  <c r="B1363" i="20"/>
  <c r="E4" i="23"/>
  <c r="H1388" i="20" l="1"/>
  <c r="H1425" i="20"/>
  <c r="H1398" i="20"/>
  <c r="H1422" i="20"/>
  <c r="H1413" i="20"/>
  <c r="H1437" i="20"/>
  <c r="H1445" i="20"/>
  <c r="H1441" i="20"/>
  <c r="H1439" i="20"/>
  <c r="H1429" i="20"/>
  <c r="H1410" i="20"/>
  <c r="H1402" i="20"/>
  <c r="H1367" i="20"/>
  <c r="H1434" i="20"/>
  <c r="H1412" i="20"/>
  <c r="H1381" i="20"/>
  <c r="H1389" i="20"/>
  <c r="H1370" i="20"/>
  <c r="H1431" i="20"/>
  <c r="H1448" i="20"/>
  <c r="H1391" i="20"/>
  <c r="H1421" i="20"/>
  <c r="H1436" i="20"/>
  <c r="H1397" i="20"/>
  <c r="H1415" i="20"/>
  <c r="H1377" i="20"/>
  <c r="H1311" i="20"/>
  <c r="H1300" i="20"/>
  <c r="H1328" i="20"/>
  <c r="H1360" i="20"/>
  <c r="H1347" i="20"/>
  <c r="H1294" i="20"/>
  <c r="H1359" i="20"/>
  <c r="H1349" i="20"/>
  <c r="H1335" i="20"/>
  <c r="H1323" i="20"/>
  <c r="H1312" i="20"/>
  <c r="H1288" i="20"/>
  <c r="H1339" i="20"/>
  <c r="H1348" i="20"/>
  <c r="H1287" i="20"/>
  <c r="H1282" i="20"/>
  <c r="H1278" i="20"/>
  <c r="H1325" i="20"/>
  <c r="H1275" i="20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B1100" i="20"/>
  <c r="B1103" i="20"/>
  <c r="B1104" i="20"/>
  <c r="B1105" i="20"/>
  <c r="B1106" i="20"/>
  <c r="B1107" i="20"/>
  <c r="B1112" i="20"/>
  <c r="B1115" i="20"/>
  <c r="B1116" i="20"/>
  <c r="B1117" i="20"/>
  <c r="B1118" i="20"/>
  <c r="B1119" i="20"/>
  <c r="B1124" i="20"/>
  <c r="B1127" i="20"/>
  <c r="B1128" i="20"/>
  <c r="B1129" i="20"/>
  <c r="B1130" i="20"/>
  <c r="B1131" i="20"/>
  <c r="B1136" i="20"/>
  <c r="B1139" i="20"/>
  <c r="B1140" i="20"/>
  <c r="B1141" i="20"/>
  <c r="B1142" i="20"/>
  <c r="B1143" i="20"/>
  <c r="B1148" i="20"/>
  <c r="B1151" i="20"/>
  <c r="B1152" i="20"/>
  <c r="B1153" i="20"/>
  <c r="B1154" i="20"/>
  <c r="B1155" i="20"/>
  <c r="B1160" i="20"/>
  <c r="B1163" i="20"/>
  <c r="B1164" i="20"/>
  <c r="B1165" i="20"/>
  <c r="B1166" i="20"/>
  <c r="B1167" i="20"/>
  <c r="B1172" i="20"/>
  <c r="B1175" i="20"/>
  <c r="B1176" i="20"/>
  <c r="B1177" i="20"/>
  <c r="B1178" i="20"/>
  <c r="B1179" i="20"/>
  <c r="B1184" i="20"/>
  <c r="B1187" i="20"/>
  <c r="B1188" i="20"/>
  <c r="B1189" i="20"/>
  <c r="B1190" i="20"/>
  <c r="B1191" i="20"/>
  <c r="B1196" i="20"/>
  <c r="B1199" i="20"/>
  <c r="B1200" i="20"/>
  <c r="B1201" i="20"/>
  <c r="B1202" i="20"/>
  <c r="B1203" i="20"/>
  <c r="B1208" i="20"/>
  <c r="B1211" i="20"/>
  <c r="B1212" i="20"/>
  <c r="B1213" i="20"/>
  <c r="B1214" i="20"/>
  <c r="B1215" i="20"/>
  <c r="B1220" i="20"/>
  <c r="B1223" i="20"/>
  <c r="B1224" i="20"/>
  <c r="B1225" i="20"/>
  <c r="B1226" i="20"/>
  <c r="B1227" i="20"/>
  <c r="B1232" i="20"/>
  <c r="B1235" i="20"/>
  <c r="B1236" i="20"/>
  <c r="B1237" i="20"/>
  <c r="B1238" i="20"/>
  <c r="B1239" i="20"/>
  <c r="B1244" i="20"/>
  <c r="B1247" i="20"/>
  <c r="B1248" i="20"/>
  <c r="B1249" i="20"/>
  <c r="B1250" i="20"/>
  <c r="B1251" i="20"/>
  <c r="B1256" i="20"/>
  <c r="B1259" i="20"/>
  <c r="B1260" i="20"/>
  <c r="B1261" i="20"/>
  <c r="B1262" i="20"/>
  <c r="B1263" i="20"/>
  <c r="B1268" i="20"/>
  <c r="B1271" i="20"/>
  <c r="B1272" i="20"/>
  <c r="B1273" i="20"/>
  <c r="B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B100" i="20"/>
  <c r="B101" i="20"/>
  <c r="B102" i="20"/>
  <c r="B103" i="20"/>
  <c r="B104" i="20"/>
  <c r="B105" i="20"/>
  <c r="B106" i="20"/>
  <c r="B107" i="20"/>
  <c r="B108" i="20"/>
  <c r="B109" i="20"/>
  <c r="B110" i="20"/>
  <c r="B111" i="20"/>
  <c r="B112" i="20"/>
  <c r="B113" i="20"/>
  <c r="B114" i="20"/>
  <c r="B115" i="20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B132" i="20"/>
  <c r="B133" i="20"/>
  <c r="B134" i="20"/>
  <c r="B135" i="20"/>
  <c r="B136" i="20"/>
  <c r="B137" i="20"/>
  <c r="B138" i="20"/>
  <c r="B139" i="20"/>
  <c r="B140" i="20"/>
  <c r="B141" i="20"/>
  <c r="B142" i="20"/>
  <c r="B143" i="20"/>
  <c r="B144" i="20"/>
  <c r="B145" i="20"/>
  <c r="B146" i="20"/>
  <c r="B147" i="20"/>
  <c r="B148" i="20"/>
  <c r="B149" i="20"/>
  <c r="B150" i="20"/>
  <c r="B151" i="20"/>
  <c r="B152" i="20"/>
  <c r="B153" i="20"/>
  <c r="B154" i="20"/>
  <c r="B155" i="20"/>
  <c r="B156" i="20"/>
  <c r="B157" i="20"/>
  <c r="B158" i="20"/>
  <c r="B159" i="20"/>
  <c r="B160" i="20"/>
  <c r="B161" i="20"/>
  <c r="B162" i="20"/>
  <c r="B163" i="20"/>
  <c r="B164" i="20"/>
  <c r="B165" i="20"/>
  <c r="B166" i="20"/>
  <c r="B167" i="20"/>
  <c r="B168" i="20"/>
  <c r="B169" i="20"/>
  <c r="B170" i="20"/>
  <c r="B171" i="20"/>
  <c r="B172" i="20"/>
  <c r="B173" i="20"/>
  <c r="B174" i="20"/>
  <c r="B175" i="20"/>
  <c r="B176" i="20"/>
  <c r="B177" i="20"/>
  <c r="B178" i="20"/>
  <c r="B179" i="20"/>
  <c r="B180" i="20"/>
  <c r="B181" i="20"/>
  <c r="B182" i="20"/>
  <c r="B183" i="20"/>
  <c r="B184" i="20"/>
  <c r="B185" i="20"/>
  <c r="B186" i="20"/>
  <c r="B187" i="20"/>
  <c r="B188" i="20"/>
  <c r="B189" i="20"/>
  <c r="B190" i="20"/>
  <c r="B191" i="20"/>
  <c r="B192" i="20"/>
  <c r="B193" i="20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493" i="20"/>
  <c r="B494" i="20"/>
  <c r="B495" i="20"/>
  <c r="B496" i="20"/>
  <c r="B497" i="20"/>
  <c r="B498" i="20"/>
  <c r="B499" i="20"/>
  <c r="B500" i="20"/>
  <c r="B501" i="20"/>
  <c r="B502" i="20"/>
  <c r="B503" i="20"/>
  <c r="B504" i="20"/>
  <c r="B505" i="20"/>
  <c r="B506" i="20"/>
  <c r="B507" i="20"/>
  <c r="B508" i="20"/>
  <c r="B509" i="20"/>
  <c r="B510" i="20"/>
  <c r="B511" i="20"/>
  <c r="B512" i="20"/>
  <c r="B513" i="20"/>
  <c r="B514" i="20"/>
  <c r="B515" i="20"/>
  <c r="B516" i="20"/>
  <c r="B517" i="20"/>
  <c r="B518" i="20"/>
  <c r="B519" i="20"/>
  <c r="B520" i="20"/>
  <c r="B521" i="20"/>
  <c r="B522" i="20"/>
  <c r="B523" i="20"/>
  <c r="B524" i="20"/>
  <c r="B525" i="20"/>
  <c r="B526" i="20"/>
  <c r="B527" i="20"/>
  <c r="B528" i="20"/>
  <c r="B529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566" i="20"/>
  <c r="B567" i="20"/>
  <c r="B568" i="20"/>
  <c r="B569" i="20"/>
  <c r="B570" i="20"/>
  <c r="B571" i="20"/>
  <c r="B572" i="20"/>
  <c r="B573" i="20"/>
  <c r="B574" i="20"/>
  <c r="B575" i="20"/>
  <c r="B576" i="20"/>
  <c r="B577" i="20"/>
  <c r="B578" i="20"/>
  <c r="B579" i="20"/>
  <c r="B580" i="20"/>
  <c r="B581" i="20"/>
  <c r="B582" i="20"/>
  <c r="B583" i="20"/>
  <c r="B584" i="20"/>
  <c r="B585" i="20"/>
  <c r="B586" i="20"/>
  <c r="B587" i="20"/>
  <c r="B588" i="20"/>
  <c r="B589" i="20"/>
  <c r="B590" i="20"/>
  <c r="B591" i="20"/>
  <c r="B592" i="20"/>
  <c r="B593" i="20"/>
  <c r="B594" i="20"/>
  <c r="B595" i="20"/>
  <c r="B596" i="20"/>
  <c r="B597" i="20"/>
  <c r="B598" i="20"/>
  <c r="B599" i="20"/>
  <c r="B600" i="20"/>
  <c r="B601" i="20"/>
  <c r="B602" i="20"/>
  <c r="B603" i="20"/>
  <c r="B604" i="20"/>
  <c r="B605" i="20"/>
  <c r="B606" i="20"/>
  <c r="B607" i="20"/>
  <c r="B608" i="20"/>
  <c r="B609" i="20"/>
  <c r="B610" i="20"/>
  <c r="B611" i="20"/>
  <c r="B612" i="20"/>
  <c r="B613" i="20"/>
  <c r="B614" i="20"/>
  <c r="B615" i="20"/>
  <c r="B616" i="20"/>
  <c r="B617" i="20"/>
  <c r="B618" i="20"/>
  <c r="B619" i="20"/>
  <c r="B620" i="20"/>
  <c r="B621" i="20"/>
  <c r="B622" i="20"/>
  <c r="B623" i="20"/>
  <c r="B624" i="20"/>
  <c r="B625" i="20"/>
  <c r="B626" i="20"/>
  <c r="B627" i="20"/>
  <c r="B628" i="20"/>
  <c r="B629" i="20"/>
  <c r="B630" i="20"/>
  <c r="B631" i="20"/>
  <c r="B632" i="20"/>
  <c r="B633" i="20"/>
  <c r="B634" i="20"/>
  <c r="B635" i="20"/>
  <c r="B636" i="20"/>
  <c r="B637" i="20"/>
  <c r="B638" i="20"/>
  <c r="B639" i="20"/>
  <c r="B640" i="20"/>
  <c r="B641" i="20"/>
  <c r="B642" i="20"/>
  <c r="B643" i="20"/>
  <c r="B644" i="20"/>
  <c r="B645" i="20"/>
  <c r="B646" i="20"/>
  <c r="B647" i="20"/>
  <c r="B648" i="20"/>
  <c r="B649" i="20"/>
  <c r="B650" i="20"/>
  <c r="B651" i="20"/>
  <c r="B652" i="20"/>
  <c r="B653" i="20"/>
  <c r="B654" i="20"/>
  <c r="B655" i="20"/>
  <c r="B656" i="20"/>
  <c r="B657" i="20"/>
  <c r="B658" i="20"/>
  <c r="B659" i="20"/>
  <c r="B660" i="20"/>
  <c r="B661" i="20"/>
  <c r="B662" i="20"/>
  <c r="B663" i="20"/>
  <c r="B664" i="20"/>
  <c r="B665" i="20"/>
  <c r="B666" i="20"/>
  <c r="B667" i="20"/>
  <c r="B668" i="20"/>
  <c r="B669" i="20"/>
  <c r="B670" i="20"/>
  <c r="B671" i="20"/>
  <c r="B672" i="20"/>
  <c r="B673" i="20"/>
  <c r="B674" i="20"/>
  <c r="B675" i="20"/>
  <c r="B676" i="20"/>
  <c r="B677" i="20"/>
  <c r="B678" i="20"/>
  <c r="B679" i="20"/>
  <c r="B680" i="20"/>
  <c r="B681" i="20"/>
  <c r="B682" i="20"/>
  <c r="B683" i="20"/>
  <c r="B684" i="20"/>
  <c r="B685" i="20"/>
  <c r="B686" i="20"/>
  <c r="B687" i="20"/>
  <c r="B688" i="20"/>
  <c r="B689" i="20"/>
  <c r="B690" i="20"/>
  <c r="B691" i="20"/>
  <c r="B692" i="20"/>
  <c r="B693" i="20"/>
  <c r="B694" i="20"/>
  <c r="B695" i="20"/>
  <c r="B696" i="20"/>
  <c r="B697" i="20"/>
  <c r="B698" i="20"/>
  <c r="B699" i="20"/>
  <c r="B700" i="20"/>
  <c r="B701" i="20"/>
  <c r="B702" i="20"/>
  <c r="B703" i="20"/>
  <c r="B704" i="20"/>
  <c r="B705" i="20"/>
  <c r="B706" i="20"/>
  <c r="B707" i="20"/>
  <c r="B708" i="20"/>
  <c r="B709" i="20"/>
  <c r="B710" i="20"/>
  <c r="B711" i="20"/>
  <c r="B712" i="20"/>
  <c r="B713" i="20"/>
  <c r="B714" i="20"/>
  <c r="B715" i="20"/>
  <c r="B716" i="20"/>
  <c r="B717" i="20"/>
  <c r="B718" i="20"/>
  <c r="B719" i="20"/>
  <c r="B720" i="20"/>
  <c r="B721" i="20"/>
  <c r="B722" i="20"/>
  <c r="B723" i="20"/>
  <c r="B724" i="20"/>
  <c r="B725" i="20"/>
  <c r="B726" i="20"/>
  <c r="B727" i="20"/>
  <c r="B728" i="20"/>
  <c r="B729" i="20"/>
  <c r="B730" i="20"/>
  <c r="B731" i="20"/>
  <c r="B732" i="20"/>
  <c r="B733" i="20"/>
  <c r="B734" i="20"/>
  <c r="B735" i="20"/>
  <c r="B736" i="20"/>
  <c r="B737" i="20"/>
  <c r="B738" i="20"/>
  <c r="B739" i="20"/>
  <c r="B740" i="20"/>
  <c r="B741" i="20"/>
  <c r="B742" i="20"/>
  <c r="B743" i="20"/>
  <c r="B744" i="20"/>
  <c r="B745" i="20"/>
  <c r="B746" i="20"/>
  <c r="B747" i="20"/>
  <c r="B748" i="20"/>
  <c r="B749" i="20"/>
  <c r="B750" i="20"/>
  <c r="B751" i="20"/>
  <c r="B752" i="20"/>
  <c r="B753" i="20"/>
  <c r="B754" i="20"/>
  <c r="B755" i="20"/>
  <c r="B756" i="20"/>
  <c r="B757" i="20"/>
  <c r="B758" i="20"/>
  <c r="B759" i="20"/>
  <c r="B760" i="20"/>
  <c r="B761" i="20"/>
  <c r="B762" i="20"/>
  <c r="B763" i="20"/>
  <c r="B764" i="20"/>
  <c r="B765" i="20"/>
  <c r="B766" i="20"/>
  <c r="B767" i="20"/>
  <c r="B768" i="20"/>
  <c r="B769" i="20"/>
  <c r="B770" i="20"/>
  <c r="B771" i="20"/>
  <c r="B772" i="20"/>
  <c r="B773" i="20"/>
  <c r="B774" i="20"/>
  <c r="B775" i="20"/>
  <c r="B776" i="20"/>
  <c r="B777" i="20"/>
  <c r="B778" i="20"/>
  <c r="B779" i="20"/>
  <c r="B780" i="20"/>
  <c r="B781" i="20"/>
  <c r="B782" i="20"/>
  <c r="B783" i="20"/>
  <c r="B784" i="20"/>
  <c r="B785" i="20"/>
  <c r="B786" i="20"/>
  <c r="B787" i="20"/>
  <c r="B788" i="20"/>
  <c r="B789" i="20"/>
  <c r="B790" i="20"/>
  <c r="B791" i="20"/>
  <c r="B792" i="20"/>
  <c r="B793" i="20"/>
  <c r="B794" i="20"/>
  <c r="B795" i="20"/>
  <c r="B796" i="20"/>
  <c r="B797" i="20"/>
  <c r="B798" i="20"/>
  <c r="B799" i="20"/>
  <c r="B800" i="20"/>
  <c r="B801" i="20"/>
  <c r="B802" i="20"/>
  <c r="B803" i="20"/>
  <c r="B804" i="20"/>
  <c r="B805" i="20"/>
  <c r="B806" i="20"/>
  <c r="B807" i="20"/>
  <c r="B808" i="20"/>
  <c r="B809" i="20"/>
  <c r="B810" i="20"/>
  <c r="B811" i="20"/>
  <c r="B812" i="20"/>
  <c r="B813" i="20"/>
  <c r="B814" i="20"/>
  <c r="B815" i="20"/>
  <c r="B816" i="20"/>
  <c r="B817" i="20"/>
  <c r="B818" i="20"/>
  <c r="B819" i="20"/>
  <c r="B820" i="20"/>
  <c r="B821" i="20"/>
  <c r="B822" i="20"/>
  <c r="B823" i="20"/>
  <c r="B824" i="20"/>
  <c r="B825" i="20"/>
  <c r="B826" i="20"/>
  <c r="B827" i="20"/>
  <c r="B828" i="20"/>
  <c r="B829" i="20"/>
  <c r="B830" i="20"/>
  <c r="B831" i="20"/>
  <c r="B832" i="20"/>
  <c r="B833" i="20"/>
  <c r="B834" i="20"/>
  <c r="B835" i="20"/>
  <c r="B836" i="20"/>
  <c r="B837" i="20"/>
  <c r="B838" i="20"/>
  <c r="B839" i="20"/>
  <c r="B840" i="20"/>
  <c r="B841" i="20"/>
  <c r="B842" i="20"/>
  <c r="B843" i="20"/>
  <c r="B844" i="20"/>
  <c r="B845" i="20"/>
  <c r="B846" i="20"/>
  <c r="B847" i="20"/>
  <c r="B848" i="20"/>
  <c r="B849" i="20"/>
  <c r="B850" i="20"/>
  <c r="B851" i="20"/>
  <c r="B852" i="20"/>
  <c r="B853" i="20"/>
  <c r="B854" i="20"/>
  <c r="B855" i="20"/>
  <c r="B856" i="20"/>
  <c r="B857" i="20"/>
  <c r="B858" i="20"/>
  <c r="B859" i="20"/>
  <c r="B860" i="20"/>
  <c r="B861" i="20"/>
  <c r="B862" i="20"/>
  <c r="B863" i="20"/>
  <c r="B864" i="20"/>
  <c r="B865" i="20"/>
  <c r="B866" i="20"/>
  <c r="B867" i="20"/>
  <c r="B868" i="20"/>
  <c r="B869" i="20"/>
  <c r="B870" i="20"/>
  <c r="B871" i="20"/>
  <c r="B872" i="20"/>
  <c r="B873" i="20"/>
  <c r="B874" i="20"/>
  <c r="B875" i="20"/>
  <c r="B876" i="20"/>
  <c r="B877" i="20"/>
  <c r="B878" i="20"/>
  <c r="B879" i="20"/>
  <c r="B880" i="20"/>
  <c r="B881" i="20"/>
  <c r="B882" i="20"/>
  <c r="B883" i="20"/>
  <c r="B884" i="20"/>
  <c r="B885" i="20"/>
  <c r="B886" i="20"/>
  <c r="B887" i="20"/>
  <c r="B888" i="20"/>
  <c r="B889" i="20"/>
  <c r="B890" i="20"/>
  <c r="B891" i="20"/>
  <c r="B892" i="20"/>
  <c r="B893" i="20"/>
  <c r="B894" i="20"/>
  <c r="B895" i="20"/>
  <c r="B896" i="20"/>
  <c r="B897" i="20"/>
  <c r="B898" i="20"/>
  <c r="B899" i="20"/>
  <c r="B900" i="20"/>
  <c r="B901" i="20"/>
  <c r="B902" i="20"/>
  <c r="B903" i="20"/>
  <c r="B904" i="20"/>
  <c r="B905" i="20"/>
  <c r="B906" i="20"/>
  <c r="B907" i="20"/>
  <c r="B908" i="20"/>
  <c r="B909" i="20"/>
  <c r="B910" i="20"/>
  <c r="B911" i="20"/>
  <c r="B912" i="20"/>
  <c r="B913" i="20"/>
  <c r="B914" i="20"/>
  <c r="B915" i="20"/>
  <c r="B916" i="20"/>
  <c r="B917" i="20"/>
  <c r="B918" i="20"/>
  <c r="B919" i="20"/>
  <c r="B920" i="20"/>
  <c r="B921" i="20"/>
  <c r="B922" i="20"/>
  <c r="B923" i="20"/>
  <c r="B924" i="20"/>
  <c r="B925" i="20"/>
  <c r="B926" i="20"/>
  <c r="B927" i="20"/>
  <c r="B928" i="20"/>
  <c r="B929" i="20"/>
  <c r="B930" i="20"/>
  <c r="B931" i="20"/>
  <c r="B932" i="20"/>
  <c r="B933" i="20"/>
  <c r="B934" i="20"/>
  <c r="B935" i="20"/>
  <c r="B936" i="20"/>
  <c r="B937" i="20"/>
  <c r="B938" i="20"/>
  <c r="B939" i="20"/>
  <c r="B940" i="20"/>
  <c r="B941" i="20"/>
  <c r="B942" i="20"/>
  <c r="B943" i="20"/>
  <c r="B944" i="20"/>
  <c r="B945" i="20"/>
  <c r="B946" i="20"/>
  <c r="B947" i="20"/>
  <c r="B948" i="20"/>
  <c r="B949" i="20"/>
  <c r="B950" i="20"/>
  <c r="B951" i="20"/>
  <c r="B952" i="20"/>
  <c r="B953" i="20"/>
  <c r="B954" i="20"/>
  <c r="B955" i="20"/>
  <c r="B956" i="20"/>
  <c r="B957" i="20"/>
  <c r="B958" i="20"/>
  <c r="B959" i="20"/>
  <c r="B960" i="20"/>
  <c r="B961" i="20"/>
  <c r="B962" i="20"/>
  <c r="B963" i="20"/>
  <c r="B964" i="20"/>
  <c r="B965" i="20"/>
  <c r="B966" i="20"/>
  <c r="B967" i="20"/>
  <c r="B968" i="20"/>
  <c r="B969" i="20"/>
  <c r="B970" i="20"/>
  <c r="B971" i="20"/>
  <c r="B972" i="20"/>
  <c r="B973" i="20"/>
  <c r="B974" i="20"/>
  <c r="B975" i="20"/>
  <c r="B976" i="20"/>
  <c r="B977" i="20"/>
  <c r="B978" i="20"/>
  <c r="B979" i="20"/>
  <c r="B980" i="20"/>
  <c r="B981" i="20"/>
  <c r="B982" i="20"/>
  <c r="B983" i="20"/>
  <c r="B984" i="20"/>
  <c r="B985" i="20"/>
  <c r="B986" i="20"/>
  <c r="B987" i="20"/>
  <c r="B988" i="20"/>
  <c r="B989" i="20"/>
  <c r="B990" i="20"/>
  <c r="B991" i="20"/>
  <c r="B992" i="20"/>
  <c r="B993" i="20"/>
  <c r="B994" i="20"/>
  <c r="B995" i="20"/>
  <c r="B996" i="20"/>
  <c r="B997" i="20"/>
  <c r="B998" i="20"/>
  <c r="B999" i="20"/>
  <c r="B1000" i="20"/>
  <c r="B1001" i="20"/>
  <c r="B1002" i="20"/>
  <c r="B1003" i="20"/>
  <c r="B1004" i="20"/>
  <c r="B1005" i="20"/>
  <c r="B1006" i="20"/>
  <c r="B1007" i="20"/>
  <c r="B1008" i="20"/>
  <c r="B1009" i="20"/>
  <c r="B1010" i="20"/>
  <c r="B1011" i="20"/>
  <c r="B1012" i="20"/>
  <c r="B1013" i="20"/>
  <c r="B1014" i="20"/>
  <c r="B1015" i="20"/>
  <c r="B1016" i="20"/>
  <c r="B1017" i="20"/>
  <c r="B1018" i="20"/>
  <c r="B1019" i="20"/>
  <c r="B1020" i="20"/>
  <c r="B1021" i="20"/>
  <c r="B1022" i="20"/>
  <c r="B1023" i="20"/>
  <c r="B1024" i="20"/>
  <c r="B1025" i="20"/>
  <c r="B1026" i="20"/>
  <c r="B1027" i="20"/>
  <c r="B1028" i="20"/>
  <c r="B1029" i="20"/>
  <c r="B1030" i="20"/>
  <c r="B1031" i="20"/>
  <c r="B1032" i="20"/>
  <c r="B1033" i="20"/>
  <c r="B1034" i="20"/>
  <c r="B1035" i="20"/>
  <c r="B1036" i="20"/>
  <c r="B1037" i="20"/>
  <c r="B1038" i="20"/>
  <c r="B1039" i="20"/>
  <c r="B1040" i="20"/>
  <c r="B1041" i="20"/>
  <c r="B1042" i="20"/>
  <c r="B1043" i="20"/>
  <c r="B1044" i="20"/>
  <c r="B1045" i="20"/>
  <c r="B1046" i="20"/>
  <c r="B1047" i="20"/>
  <c r="B1048" i="20"/>
  <c r="B1049" i="20"/>
  <c r="B1050" i="20"/>
  <c r="B1051" i="20"/>
  <c r="B1052" i="20"/>
  <c r="B1053" i="20"/>
  <c r="B1054" i="20"/>
  <c r="B1055" i="20"/>
  <c r="B1056" i="20"/>
  <c r="B1057" i="20"/>
  <c r="B1058" i="20"/>
  <c r="B1059" i="20"/>
  <c r="B1060" i="20"/>
  <c r="B1061" i="20"/>
  <c r="B1062" i="20"/>
  <c r="B1063" i="20"/>
  <c r="B1064" i="20"/>
  <c r="B1065" i="20"/>
  <c r="B1066" i="20"/>
  <c r="B1067" i="20"/>
  <c r="B1068" i="20"/>
  <c r="B1069" i="20"/>
  <c r="B1070" i="20"/>
  <c r="B1071" i="20"/>
  <c r="B1072" i="20"/>
  <c r="B1073" i="20"/>
  <c r="B1074" i="20"/>
  <c r="B1075" i="20"/>
  <c r="B1076" i="20"/>
  <c r="B1077" i="20"/>
  <c r="B1078" i="20"/>
  <c r="B1079" i="20"/>
  <c r="B1080" i="20"/>
  <c r="B1081" i="20"/>
  <c r="B1082" i="20"/>
  <c r="B1083" i="20"/>
  <c r="B1084" i="20"/>
  <c r="B1085" i="20"/>
  <c r="B1086" i="20"/>
  <c r="B1087" i="20"/>
  <c r="B1088" i="20"/>
  <c r="B1089" i="20"/>
  <c r="B1090" i="20"/>
  <c r="B1091" i="20"/>
  <c r="B1092" i="20"/>
  <c r="B1093" i="20"/>
  <c r="B1094" i="20"/>
  <c r="B1095" i="20"/>
  <c r="B1096" i="20"/>
  <c r="B1097" i="20"/>
  <c r="B1098" i="20"/>
  <c r="B1099" i="20"/>
  <c r="B1101" i="20"/>
  <c r="B1102" i="20"/>
  <c r="B1108" i="20"/>
  <c r="B1109" i="20"/>
  <c r="B1110" i="20"/>
  <c r="B1111" i="20"/>
  <c r="B1113" i="20"/>
  <c r="B1114" i="20"/>
  <c r="B1120" i="20"/>
  <c r="B1121" i="20"/>
  <c r="B1122" i="20"/>
  <c r="B1123" i="20"/>
  <c r="B1125" i="20"/>
  <c r="B1126" i="20"/>
  <c r="B1132" i="20"/>
  <c r="B1133" i="20"/>
  <c r="B1134" i="20"/>
  <c r="B1135" i="20"/>
  <c r="B1137" i="20"/>
  <c r="B1138" i="20"/>
  <c r="B1144" i="20"/>
  <c r="B1145" i="20"/>
  <c r="B1146" i="20"/>
  <c r="B1147" i="20"/>
  <c r="B1149" i="20"/>
  <c r="B1150" i="20"/>
  <c r="B1156" i="20"/>
  <c r="B1157" i="20"/>
  <c r="B1158" i="20"/>
  <c r="B1159" i="20"/>
  <c r="B1161" i="20"/>
  <c r="B1162" i="20"/>
  <c r="B1168" i="20"/>
  <c r="B1169" i="20"/>
  <c r="B1170" i="20"/>
  <c r="B1171" i="20"/>
  <c r="B1173" i="20"/>
  <c r="B1174" i="20"/>
  <c r="B1180" i="20"/>
  <c r="B1181" i="20"/>
  <c r="B1182" i="20"/>
  <c r="B1183" i="20"/>
  <c r="B1185" i="20"/>
  <c r="B1186" i="20"/>
  <c r="B1192" i="20"/>
  <c r="B1193" i="20"/>
  <c r="B1194" i="20"/>
  <c r="B1195" i="20"/>
  <c r="B1197" i="20"/>
  <c r="B1198" i="20"/>
  <c r="B1204" i="20"/>
  <c r="B1205" i="20"/>
  <c r="B1206" i="20"/>
  <c r="B1207" i="20"/>
  <c r="B1209" i="20"/>
  <c r="B1210" i="20"/>
  <c r="B1216" i="20"/>
  <c r="B1217" i="20"/>
  <c r="B1218" i="20"/>
  <c r="B1219" i="20"/>
  <c r="B1221" i="20"/>
  <c r="B1222" i="20"/>
  <c r="B1228" i="20"/>
  <c r="B1229" i="20"/>
  <c r="B1230" i="20"/>
  <c r="B1231" i="20"/>
  <c r="B1233" i="20"/>
  <c r="B1234" i="20"/>
  <c r="B1240" i="20"/>
  <c r="B1241" i="20"/>
  <c r="B1242" i="20"/>
  <c r="B1243" i="20"/>
  <c r="B1245" i="20"/>
  <c r="B1246" i="20"/>
  <c r="B1252" i="20"/>
  <c r="B1253" i="20"/>
  <c r="B1254" i="20"/>
  <c r="B1255" i="20"/>
  <c r="B1257" i="20"/>
  <c r="B1258" i="20"/>
  <c r="B1264" i="20"/>
  <c r="B1265" i="20"/>
  <c r="B1266" i="20"/>
  <c r="B1267" i="20"/>
  <c r="B1269" i="20"/>
  <c r="B1270" i="20"/>
  <c r="B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389" i="20"/>
  <c r="A390" i="20"/>
  <c r="A391" i="20"/>
  <c r="A392" i="20"/>
  <c r="A393" i="20"/>
  <c r="A394" i="20"/>
  <c r="A395" i="20"/>
  <c r="A396" i="20"/>
  <c r="A397" i="20"/>
  <c r="A398" i="20"/>
  <c r="A399" i="20"/>
  <c r="A400" i="20"/>
  <c r="A401" i="20"/>
  <c r="A402" i="20"/>
  <c r="A403" i="20"/>
  <c r="A404" i="20"/>
  <c r="A405" i="20"/>
  <c r="A406" i="20"/>
  <c r="A407" i="20"/>
  <c r="A408" i="20"/>
  <c r="A409" i="20"/>
  <c r="A410" i="20"/>
  <c r="A411" i="20"/>
  <c r="A412" i="20"/>
  <c r="A413" i="20"/>
  <c r="A414" i="20"/>
  <c r="A415" i="20"/>
  <c r="A416" i="20"/>
  <c r="A417" i="20"/>
  <c r="A418" i="20"/>
  <c r="A419" i="20"/>
  <c r="A420" i="20"/>
  <c r="A421" i="20"/>
  <c r="A422" i="20"/>
  <c r="A423" i="20"/>
  <c r="A424" i="20"/>
  <c r="A425" i="20"/>
  <c r="A426" i="20"/>
  <c r="A427" i="20"/>
  <c r="A428" i="20"/>
  <c r="A429" i="20"/>
  <c r="A430" i="20"/>
  <c r="A431" i="20"/>
  <c r="A432" i="20"/>
  <c r="A433" i="20"/>
  <c r="A434" i="20"/>
  <c r="A435" i="20"/>
  <c r="A436" i="20"/>
  <c r="A437" i="20"/>
  <c r="A438" i="20"/>
  <c r="A439" i="20"/>
  <c r="A440" i="20"/>
  <c r="A441" i="20"/>
  <c r="A442" i="20"/>
  <c r="A443" i="20"/>
  <c r="A444" i="20"/>
  <c r="A445" i="20"/>
  <c r="A446" i="20"/>
  <c r="A447" i="20"/>
  <c r="A448" i="20"/>
  <c r="A449" i="20"/>
  <c r="A450" i="20"/>
  <c r="A451" i="20"/>
  <c r="A452" i="20"/>
  <c r="A453" i="20"/>
  <c r="A454" i="20"/>
  <c r="A455" i="20"/>
  <c r="A456" i="20"/>
  <c r="A457" i="20"/>
  <c r="A458" i="20"/>
  <c r="A459" i="20"/>
  <c r="A460" i="20"/>
  <c r="A461" i="20"/>
  <c r="A462" i="20"/>
  <c r="A463" i="20"/>
  <c r="A464" i="20"/>
  <c r="A465" i="20"/>
  <c r="A466" i="20"/>
  <c r="A467" i="20"/>
  <c r="A468" i="20"/>
  <c r="A469" i="20"/>
  <c r="A470" i="20"/>
  <c r="A471" i="20"/>
  <c r="A472" i="20"/>
  <c r="A473" i="20"/>
  <c r="A474" i="20"/>
  <c r="A475" i="20"/>
  <c r="A476" i="20"/>
  <c r="A477" i="20"/>
  <c r="A478" i="20"/>
  <c r="A479" i="20"/>
  <c r="A480" i="20"/>
  <c r="A481" i="20"/>
  <c r="A482" i="20"/>
  <c r="A483" i="20"/>
  <c r="A484" i="20"/>
  <c r="A485" i="20"/>
  <c r="A486" i="20"/>
  <c r="A487" i="20"/>
  <c r="A488" i="20"/>
  <c r="A489" i="20"/>
  <c r="A490" i="20"/>
  <c r="A491" i="20"/>
  <c r="A492" i="20"/>
  <c r="A493" i="20"/>
  <c r="A494" i="20"/>
  <c r="A495" i="20"/>
  <c r="A496" i="20"/>
  <c r="A497" i="20"/>
  <c r="A498" i="20"/>
  <c r="A499" i="20"/>
  <c r="A500" i="20"/>
  <c r="A501" i="20"/>
  <c r="A502" i="20"/>
  <c r="A503" i="20"/>
  <c r="A504" i="20"/>
  <c r="A505" i="20"/>
  <c r="A506" i="20"/>
  <c r="A507" i="20"/>
  <c r="A508" i="20"/>
  <c r="A509" i="20"/>
  <c r="A510" i="20"/>
  <c r="A511" i="20"/>
  <c r="A512" i="20"/>
  <c r="A513" i="20"/>
  <c r="A514" i="20"/>
  <c r="A515" i="20"/>
  <c r="A516" i="20"/>
  <c r="A517" i="20"/>
  <c r="A518" i="20"/>
  <c r="A519" i="20"/>
  <c r="A520" i="20"/>
  <c r="A521" i="20"/>
  <c r="A522" i="20"/>
  <c r="A523" i="20"/>
  <c r="A524" i="20"/>
  <c r="A525" i="20"/>
  <c r="A526" i="20"/>
  <c r="A527" i="20"/>
  <c r="A528" i="20"/>
  <c r="A529" i="20"/>
  <c r="A530" i="20"/>
  <c r="A531" i="20"/>
  <c r="A532" i="20"/>
  <c r="A533" i="20"/>
  <c r="A534" i="20"/>
  <c r="A535" i="20"/>
  <c r="A536" i="20"/>
  <c r="A537" i="20"/>
  <c r="A538" i="20"/>
  <c r="A539" i="20"/>
  <c r="A540" i="20"/>
  <c r="A541" i="20"/>
  <c r="A542" i="20"/>
  <c r="A543" i="20"/>
  <c r="A544" i="20"/>
  <c r="A545" i="20"/>
  <c r="A546" i="20"/>
  <c r="A547" i="20"/>
  <c r="A548" i="20"/>
  <c r="A549" i="20"/>
  <c r="A550" i="20"/>
  <c r="A551" i="20"/>
  <c r="A552" i="20"/>
  <c r="A553" i="20"/>
  <c r="A554" i="20"/>
  <c r="A555" i="20"/>
  <c r="A556" i="20"/>
  <c r="A557" i="20"/>
  <c r="A558" i="20"/>
  <c r="A559" i="20"/>
  <c r="A560" i="20"/>
  <c r="A561" i="20"/>
  <c r="A562" i="20"/>
  <c r="A563" i="20"/>
  <c r="A564" i="20"/>
  <c r="A565" i="20"/>
  <c r="A566" i="20"/>
  <c r="A567" i="20"/>
  <c r="A568" i="20"/>
  <c r="A569" i="20"/>
  <c r="A570" i="20"/>
  <c r="A571" i="20"/>
  <c r="A572" i="20"/>
  <c r="A573" i="20"/>
  <c r="A574" i="20"/>
  <c r="A575" i="20"/>
  <c r="A576" i="20"/>
  <c r="A577" i="20"/>
  <c r="A578" i="20"/>
  <c r="A579" i="20"/>
  <c r="A580" i="20"/>
  <c r="A581" i="20"/>
  <c r="A582" i="20"/>
  <c r="A583" i="20"/>
  <c r="A584" i="20"/>
  <c r="A585" i="20"/>
  <c r="A586" i="20"/>
  <c r="A587" i="20"/>
  <c r="A588" i="20"/>
  <c r="A589" i="20"/>
  <c r="A590" i="20"/>
  <c r="A591" i="20"/>
  <c r="A592" i="20"/>
  <c r="A593" i="20"/>
  <c r="A594" i="20"/>
  <c r="A595" i="20"/>
  <c r="A596" i="20"/>
  <c r="A597" i="20"/>
  <c r="A598" i="20"/>
  <c r="A599" i="20"/>
  <c r="A600" i="20"/>
  <c r="A601" i="20"/>
  <c r="A602" i="20"/>
  <c r="A603" i="20"/>
  <c r="A604" i="20"/>
  <c r="A605" i="20"/>
  <c r="A606" i="20"/>
  <c r="A607" i="20"/>
  <c r="A608" i="20"/>
  <c r="A609" i="20"/>
  <c r="A610" i="20"/>
  <c r="A611" i="20"/>
  <c r="A612" i="20"/>
  <c r="A613" i="20"/>
  <c r="A614" i="20"/>
  <c r="A615" i="20"/>
  <c r="A616" i="20"/>
  <c r="A617" i="20"/>
  <c r="A618" i="20"/>
  <c r="A619" i="20"/>
  <c r="A620" i="20"/>
  <c r="A621" i="20"/>
  <c r="A622" i="20"/>
  <c r="A623" i="20"/>
  <c r="A624" i="20"/>
  <c r="A625" i="20"/>
  <c r="A626" i="20"/>
  <c r="A627" i="20"/>
  <c r="A628" i="20"/>
  <c r="A629" i="20"/>
  <c r="A630" i="20"/>
  <c r="A631" i="20"/>
  <c r="A632" i="20"/>
  <c r="A633" i="20"/>
  <c r="A634" i="20"/>
  <c r="A635" i="20"/>
  <c r="A636" i="20"/>
  <c r="A637" i="20"/>
  <c r="A638" i="20"/>
  <c r="A639" i="20"/>
  <c r="A640" i="20"/>
  <c r="A641" i="20"/>
  <c r="A642" i="20"/>
  <c r="A643" i="20"/>
  <c r="A644" i="20"/>
  <c r="A645" i="20"/>
  <c r="A646" i="20"/>
  <c r="A647" i="20"/>
  <c r="A648" i="20"/>
  <c r="A649" i="20"/>
  <c r="A650" i="20"/>
  <c r="A651" i="20"/>
  <c r="A652" i="20"/>
  <c r="A653" i="20"/>
  <c r="A654" i="20"/>
  <c r="A655" i="20"/>
  <c r="A656" i="20"/>
  <c r="A657" i="20"/>
  <c r="A658" i="20"/>
  <c r="A659" i="20"/>
  <c r="A660" i="20"/>
  <c r="A661" i="20"/>
  <c r="A662" i="20"/>
  <c r="A663" i="20"/>
  <c r="A664" i="20"/>
  <c r="A665" i="20"/>
  <c r="A666" i="20"/>
  <c r="A667" i="20"/>
  <c r="A668" i="20"/>
  <c r="A669" i="20"/>
  <c r="A670" i="20"/>
  <c r="A671" i="20"/>
  <c r="A672" i="20"/>
  <c r="A673" i="20"/>
  <c r="A674" i="20"/>
  <c r="A675" i="20"/>
  <c r="A676" i="20"/>
  <c r="A677" i="20"/>
  <c r="A678" i="20"/>
  <c r="A679" i="20"/>
  <c r="A680" i="20"/>
  <c r="A681" i="20"/>
  <c r="A682" i="20"/>
  <c r="A683" i="20"/>
  <c r="A684" i="20"/>
  <c r="A685" i="20"/>
  <c r="A686" i="20"/>
  <c r="A687" i="20"/>
  <c r="A688" i="20"/>
  <c r="A689" i="20"/>
  <c r="A690" i="20"/>
  <c r="A691" i="20"/>
  <c r="A692" i="20"/>
  <c r="A693" i="20"/>
  <c r="A694" i="20"/>
  <c r="A695" i="20"/>
  <c r="A696" i="20"/>
  <c r="A697" i="20"/>
  <c r="A698" i="20"/>
  <c r="A699" i="20"/>
  <c r="A700" i="20"/>
  <c r="A701" i="20"/>
  <c r="A702" i="20"/>
  <c r="A703" i="20"/>
  <c r="A704" i="20"/>
  <c r="A705" i="20"/>
  <c r="A706" i="20"/>
  <c r="A707" i="20"/>
  <c r="A708" i="20"/>
  <c r="A709" i="20"/>
  <c r="A710" i="20"/>
  <c r="A711" i="20"/>
  <c r="A712" i="20"/>
  <c r="A713" i="20"/>
  <c r="A714" i="20"/>
  <c r="A715" i="20"/>
  <c r="A716" i="20"/>
  <c r="A717" i="20"/>
  <c r="A718" i="20"/>
  <c r="A719" i="20"/>
  <c r="A720" i="20"/>
  <c r="A721" i="20"/>
  <c r="A722" i="20"/>
  <c r="A723" i="20"/>
  <c r="A724" i="20"/>
  <c r="A725" i="20"/>
  <c r="A726" i="20"/>
  <c r="A727" i="20"/>
  <c r="A728" i="20"/>
  <c r="A729" i="20"/>
  <c r="A730" i="20"/>
  <c r="A731" i="20"/>
  <c r="A732" i="20"/>
  <c r="A733" i="20"/>
  <c r="A734" i="20"/>
  <c r="A735" i="20"/>
  <c r="A736" i="20"/>
  <c r="A737" i="20"/>
  <c r="A738" i="20"/>
  <c r="A739" i="20"/>
  <c r="A740" i="20"/>
  <c r="A741" i="20"/>
  <c r="A742" i="20"/>
  <c r="A743" i="20"/>
  <c r="A744" i="20"/>
  <c r="A745" i="20"/>
  <c r="A746" i="20"/>
  <c r="A747" i="20"/>
  <c r="A748" i="20"/>
  <c r="A749" i="20"/>
  <c r="A750" i="20"/>
  <c r="A751" i="20"/>
  <c r="A752" i="20"/>
  <c r="A753" i="20"/>
  <c r="A754" i="20"/>
  <c r="A755" i="20"/>
  <c r="A756" i="20"/>
  <c r="A757" i="20"/>
  <c r="A758" i="20"/>
  <c r="A759" i="20"/>
  <c r="A760" i="20"/>
  <c r="A761" i="20"/>
  <c r="A762" i="20"/>
  <c r="A763" i="20"/>
  <c r="A764" i="20"/>
  <c r="A765" i="20"/>
  <c r="A766" i="20"/>
  <c r="A767" i="20"/>
  <c r="A768" i="20"/>
  <c r="A769" i="20"/>
  <c r="A770" i="20"/>
  <c r="A771" i="20"/>
  <c r="A772" i="20"/>
  <c r="A773" i="20"/>
  <c r="A774" i="20"/>
  <c r="A775" i="20"/>
  <c r="A776" i="20"/>
  <c r="A777" i="20"/>
  <c r="A778" i="20"/>
  <c r="A779" i="20"/>
  <c r="A780" i="20"/>
  <c r="A781" i="20"/>
  <c r="A782" i="20"/>
  <c r="A783" i="20"/>
  <c r="A784" i="20"/>
  <c r="A785" i="20"/>
  <c r="A786" i="20"/>
  <c r="A787" i="20"/>
  <c r="A788" i="20"/>
  <c r="A789" i="20"/>
  <c r="A790" i="20"/>
  <c r="A791" i="20"/>
  <c r="A792" i="20"/>
  <c r="A793" i="20"/>
  <c r="A794" i="20"/>
  <c r="A795" i="20"/>
  <c r="A796" i="20"/>
  <c r="A797" i="20"/>
  <c r="A798" i="20"/>
  <c r="A799" i="20"/>
  <c r="A800" i="20"/>
  <c r="A801" i="20"/>
  <c r="A802" i="20"/>
  <c r="A803" i="20"/>
  <c r="A804" i="20"/>
  <c r="A805" i="20"/>
  <c r="A806" i="20"/>
  <c r="A807" i="20"/>
  <c r="A808" i="20"/>
  <c r="A809" i="20"/>
  <c r="A810" i="20"/>
  <c r="A811" i="20"/>
  <c r="A812" i="20"/>
  <c r="A813" i="20"/>
  <c r="A814" i="20"/>
  <c r="A815" i="20"/>
  <c r="A816" i="20"/>
  <c r="A817" i="20"/>
  <c r="A818" i="20"/>
  <c r="A819" i="20"/>
  <c r="A820" i="20"/>
  <c r="A821" i="20"/>
  <c r="A822" i="20"/>
  <c r="A823" i="20"/>
  <c r="A824" i="20"/>
  <c r="A825" i="20"/>
  <c r="A826" i="20"/>
  <c r="A827" i="20"/>
  <c r="A828" i="20"/>
  <c r="A829" i="20"/>
  <c r="A830" i="20"/>
  <c r="A831" i="20"/>
  <c r="A832" i="20"/>
  <c r="A833" i="20"/>
  <c r="A834" i="20"/>
  <c r="A835" i="20"/>
  <c r="A836" i="20"/>
  <c r="A837" i="20"/>
  <c r="A838" i="20"/>
  <c r="A839" i="20"/>
  <c r="A840" i="20"/>
  <c r="A841" i="20"/>
  <c r="A842" i="20"/>
  <c r="A843" i="20"/>
  <c r="A844" i="20"/>
  <c r="A845" i="20"/>
  <c r="A846" i="20"/>
  <c r="A847" i="20"/>
  <c r="A848" i="20"/>
  <c r="A849" i="20"/>
  <c r="A850" i="20"/>
  <c r="A851" i="20"/>
  <c r="A852" i="20"/>
  <c r="A853" i="20"/>
  <c r="A854" i="20"/>
  <c r="A855" i="20"/>
  <c r="A856" i="20"/>
  <c r="A857" i="20"/>
  <c r="A858" i="20"/>
  <c r="A859" i="20"/>
  <c r="A860" i="20"/>
  <c r="A861" i="20"/>
  <c r="A862" i="20"/>
  <c r="A863" i="20"/>
  <c r="A864" i="20"/>
  <c r="A865" i="20"/>
  <c r="A866" i="20"/>
  <c r="A867" i="20"/>
  <c r="A868" i="20"/>
  <c r="A869" i="20"/>
  <c r="A870" i="20"/>
  <c r="A871" i="20"/>
  <c r="A872" i="20"/>
  <c r="A873" i="20"/>
  <c r="A874" i="20"/>
  <c r="A875" i="20"/>
  <c r="A876" i="20"/>
  <c r="A877" i="20"/>
  <c r="A878" i="20"/>
  <c r="A879" i="20"/>
  <c r="A880" i="20"/>
  <c r="A881" i="20"/>
  <c r="A882" i="20"/>
  <c r="A883" i="20"/>
  <c r="A884" i="20"/>
  <c r="A885" i="20"/>
  <c r="A886" i="20"/>
  <c r="A887" i="20"/>
  <c r="A888" i="20"/>
  <c r="A889" i="20"/>
  <c r="A890" i="20"/>
  <c r="A891" i="20"/>
  <c r="A892" i="20"/>
  <c r="A893" i="20"/>
  <c r="A894" i="20"/>
  <c r="A895" i="20"/>
  <c r="A896" i="20"/>
  <c r="A897" i="20"/>
  <c r="A898" i="20"/>
  <c r="A899" i="20"/>
  <c r="A900" i="20"/>
  <c r="A901" i="20"/>
  <c r="A902" i="20"/>
  <c r="A903" i="20"/>
  <c r="A904" i="20"/>
  <c r="A905" i="20"/>
  <c r="A906" i="20"/>
  <c r="A907" i="20"/>
  <c r="A908" i="20"/>
  <c r="A909" i="20"/>
  <c r="A910" i="20"/>
  <c r="A911" i="20"/>
  <c r="A912" i="20"/>
  <c r="A913" i="20"/>
  <c r="A914" i="20"/>
  <c r="A915" i="20"/>
  <c r="A916" i="20"/>
  <c r="A917" i="20"/>
  <c r="A918" i="20"/>
  <c r="A919" i="20"/>
  <c r="A920" i="20"/>
  <c r="A921" i="20"/>
  <c r="A922" i="20"/>
  <c r="A923" i="20"/>
  <c r="A924" i="20"/>
  <c r="A925" i="20"/>
  <c r="A926" i="20"/>
  <c r="A927" i="20"/>
  <c r="A928" i="20"/>
  <c r="A929" i="20"/>
  <c r="A930" i="20"/>
  <c r="A931" i="20"/>
  <c r="A932" i="20"/>
  <c r="A933" i="20"/>
  <c r="A934" i="20"/>
  <c r="A935" i="20"/>
  <c r="A936" i="20"/>
  <c r="A937" i="20"/>
  <c r="A938" i="20"/>
  <c r="A939" i="20"/>
  <c r="A940" i="20"/>
  <c r="A941" i="20"/>
  <c r="A942" i="20"/>
  <c r="A943" i="20"/>
  <c r="A944" i="20"/>
  <c r="A945" i="20"/>
  <c r="A946" i="20"/>
  <c r="A947" i="20"/>
  <c r="A948" i="20"/>
  <c r="A949" i="20"/>
  <c r="A950" i="20"/>
  <c r="A951" i="20"/>
  <c r="A952" i="20"/>
  <c r="A953" i="20"/>
  <c r="A954" i="20"/>
  <c r="A955" i="20"/>
  <c r="A956" i="20"/>
  <c r="A957" i="20"/>
  <c r="A958" i="20"/>
  <c r="A959" i="20"/>
  <c r="A960" i="20"/>
  <c r="A961" i="20"/>
  <c r="A962" i="20"/>
  <c r="A963" i="20"/>
  <c r="A964" i="20"/>
  <c r="A965" i="20"/>
  <c r="A966" i="20"/>
  <c r="A967" i="20"/>
  <c r="A968" i="20"/>
  <c r="A969" i="20"/>
  <c r="A970" i="20"/>
  <c r="A971" i="20"/>
  <c r="A972" i="20"/>
  <c r="A973" i="20"/>
  <c r="A974" i="20"/>
  <c r="A975" i="20"/>
  <c r="A976" i="20"/>
  <c r="A977" i="20"/>
  <c r="A978" i="20"/>
  <c r="A979" i="20"/>
  <c r="A980" i="20"/>
  <c r="A981" i="20"/>
  <c r="A982" i="20"/>
  <c r="A983" i="20"/>
  <c r="A984" i="20"/>
  <c r="A985" i="20"/>
  <c r="A986" i="20"/>
  <c r="A987" i="20"/>
  <c r="A988" i="20"/>
  <c r="A989" i="20"/>
  <c r="A990" i="20"/>
  <c r="A991" i="20"/>
  <c r="A992" i="20"/>
  <c r="A993" i="20"/>
  <c r="A994" i="20"/>
  <c r="A995" i="20"/>
  <c r="A996" i="20"/>
  <c r="A997" i="20"/>
  <c r="A998" i="20"/>
  <c r="A999" i="20"/>
  <c r="A1000" i="20"/>
  <c r="A1001" i="20"/>
  <c r="A1002" i="20"/>
  <c r="A1003" i="20"/>
  <c r="A1004" i="20"/>
  <c r="A1005" i="20"/>
  <c r="A1006" i="20"/>
  <c r="A1007" i="20"/>
  <c r="A1008" i="20"/>
  <c r="A1009" i="20"/>
  <c r="A1010" i="20"/>
  <c r="A1011" i="20"/>
  <c r="A1012" i="20"/>
  <c r="A1013" i="20"/>
  <c r="A1014" i="20"/>
  <c r="A1015" i="20"/>
  <c r="A1016" i="20"/>
  <c r="A1017" i="20"/>
  <c r="A1018" i="20"/>
  <c r="A1019" i="20"/>
  <c r="A1020" i="20"/>
  <c r="A1021" i="20"/>
  <c r="A1022" i="20"/>
  <c r="A1023" i="20"/>
  <c r="A1024" i="20"/>
  <c r="A1025" i="20"/>
  <c r="A1026" i="20"/>
  <c r="A1027" i="20"/>
  <c r="A1028" i="20"/>
  <c r="A1029" i="20"/>
  <c r="A1030" i="20"/>
  <c r="A1031" i="20"/>
  <c r="A1032" i="20"/>
  <c r="A1033" i="20"/>
  <c r="A1034" i="20"/>
  <c r="A1035" i="20"/>
  <c r="A1036" i="20"/>
  <c r="A1037" i="20"/>
  <c r="A1038" i="20"/>
  <c r="A1039" i="20"/>
  <c r="A1040" i="20"/>
  <c r="A1041" i="20"/>
  <c r="A1042" i="20"/>
  <c r="A1043" i="20"/>
  <c r="A1044" i="20"/>
  <c r="A1045" i="20"/>
  <c r="A1046" i="20"/>
  <c r="A1047" i="20"/>
  <c r="A1048" i="20"/>
  <c r="A1049" i="20"/>
  <c r="A1050" i="20"/>
  <c r="A1051" i="20"/>
  <c r="A1052" i="20"/>
  <c r="A1053" i="20"/>
  <c r="A1054" i="20"/>
  <c r="A1055" i="20"/>
  <c r="A1056" i="20"/>
  <c r="A1057" i="20"/>
  <c r="A1058" i="20"/>
  <c r="A1059" i="20"/>
  <c r="A1060" i="20"/>
  <c r="A1061" i="20"/>
  <c r="A1062" i="20"/>
  <c r="A1063" i="20"/>
  <c r="A1064" i="20"/>
  <c r="A1065" i="20"/>
  <c r="A1066" i="20"/>
  <c r="A1067" i="20"/>
  <c r="A1068" i="20"/>
  <c r="A1069" i="20"/>
  <c r="A1070" i="20"/>
  <c r="A1071" i="20"/>
  <c r="A1072" i="20"/>
  <c r="A1073" i="20"/>
  <c r="A1074" i="20"/>
  <c r="A1075" i="20"/>
  <c r="A1076" i="20"/>
  <c r="A1077" i="20"/>
  <c r="A1078" i="20"/>
  <c r="A1079" i="20"/>
  <c r="A1080" i="20"/>
  <c r="A1081" i="20"/>
  <c r="A1082" i="20"/>
  <c r="A1083" i="20"/>
  <c r="A1084" i="20"/>
  <c r="A1085" i="20"/>
  <c r="A1086" i="20"/>
  <c r="A1087" i="20"/>
  <c r="A1088" i="20"/>
  <c r="A1089" i="20"/>
  <c r="A1090" i="20"/>
  <c r="A1091" i="20"/>
  <c r="A1092" i="20"/>
  <c r="A1093" i="20"/>
  <c r="A1094" i="20"/>
  <c r="A4" i="20"/>
  <c r="L14" i="5"/>
  <c r="L13" i="5"/>
  <c r="L12" i="5"/>
  <c r="L11" i="5"/>
  <c r="L10" i="5"/>
  <c r="L7" i="5"/>
  <c r="B1455" i="23"/>
  <c r="B1456" i="23"/>
  <c r="B1457" i="23"/>
  <c r="B1458" i="23"/>
  <c r="B1459" i="23"/>
  <c r="B1460" i="23"/>
  <c r="B1461" i="23"/>
  <c r="B1462" i="23"/>
  <c r="B1463" i="23"/>
  <c r="B1464" i="23"/>
  <c r="B1465" i="23"/>
  <c r="B1466" i="23"/>
  <c r="B1467" i="23"/>
  <c r="B1468" i="23"/>
  <c r="B1469" i="23"/>
  <c r="B1470" i="23"/>
  <c r="B1471" i="23"/>
  <c r="B1472" i="23"/>
  <c r="B1473" i="23"/>
  <c r="B1474" i="23"/>
  <c r="B1475" i="23"/>
  <c r="B1476" i="23"/>
  <c r="B1477" i="23"/>
  <c r="B1478" i="23"/>
  <c r="B1479" i="23"/>
  <c r="B1480" i="23"/>
  <c r="B1481" i="23"/>
  <c r="B1482" i="23"/>
  <c r="B1483" i="23"/>
  <c r="B1484" i="23"/>
  <c r="B1485" i="23"/>
  <c r="B1486" i="23"/>
  <c r="B1487" i="23"/>
  <c r="B1488" i="23"/>
  <c r="B1489" i="23"/>
  <c r="B1490" i="23"/>
  <c r="B1491" i="23"/>
  <c r="B1492" i="23"/>
  <c r="B1493" i="23"/>
  <c r="B1494" i="23"/>
  <c r="B1495" i="23"/>
  <c r="B1496" i="23"/>
  <c r="B1497" i="23"/>
  <c r="B1498" i="23"/>
  <c r="B1499" i="23"/>
  <c r="B1500" i="23"/>
  <c r="B1501" i="23"/>
  <c r="B1502" i="23"/>
  <c r="B1503" i="23"/>
  <c r="B1504" i="23"/>
  <c r="B1505" i="23"/>
  <c r="B1506" i="23"/>
  <c r="B1507" i="23"/>
  <c r="B1508" i="23"/>
  <c r="B1509" i="23"/>
  <c r="B1510" i="23"/>
  <c r="B1511" i="23"/>
  <c r="B1512" i="23"/>
  <c r="B1513" i="23"/>
  <c r="B1514" i="23"/>
  <c r="B1515" i="23"/>
  <c r="B1516" i="23"/>
  <c r="B1517" i="23"/>
  <c r="B1518" i="23"/>
  <c r="B1519" i="23"/>
  <c r="B1520" i="23"/>
  <c r="B1521" i="23"/>
  <c r="B1522" i="23"/>
  <c r="B1523" i="23"/>
  <c r="B1524" i="23"/>
  <c r="B1525" i="23"/>
  <c r="B1526" i="23"/>
  <c r="B1527" i="23"/>
  <c r="B1528" i="23"/>
  <c r="B1529" i="23"/>
  <c r="B1530" i="23"/>
  <c r="B1531" i="23"/>
  <c r="B1532" i="23"/>
  <c r="B1533" i="23"/>
  <c r="B1534" i="23"/>
  <c r="B1535" i="23"/>
  <c r="B1536" i="23"/>
  <c r="B1537" i="23"/>
  <c r="B1538" i="23"/>
  <c r="B1539" i="23"/>
  <c r="B1540" i="23"/>
  <c r="B1541" i="23"/>
  <c r="B1542" i="23"/>
  <c r="B1543" i="23"/>
  <c r="B1544" i="23"/>
  <c r="B1545" i="23"/>
  <c r="B1546" i="23"/>
  <c r="B1547" i="23"/>
  <c r="B1548" i="23"/>
  <c r="B1549" i="23"/>
  <c r="B1550" i="23"/>
  <c r="B1551" i="23"/>
  <c r="B1552" i="23"/>
  <c r="B1553" i="23"/>
  <c r="B1554" i="23"/>
  <c r="B1555" i="23"/>
  <c r="B1556" i="23"/>
  <c r="B1557" i="23"/>
  <c r="B1558" i="23"/>
  <c r="B1559" i="23"/>
  <c r="B1560" i="23"/>
  <c r="B1561" i="23"/>
  <c r="B1562" i="23"/>
  <c r="B1563" i="23"/>
  <c r="B1564" i="23"/>
  <c r="B1565" i="23"/>
  <c r="B1566" i="23"/>
  <c r="B1567" i="23"/>
  <c r="B1568" i="23"/>
  <c r="B1569" i="23"/>
  <c r="B1570" i="23"/>
  <c r="B1571" i="23"/>
  <c r="B1572" i="23"/>
  <c r="B1573" i="23"/>
  <c r="B1574" i="23"/>
  <c r="B1575" i="23"/>
  <c r="B1576" i="23"/>
  <c r="B1577" i="23"/>
  <c r="B1578" i="23"/>
  <c r="B1579" i="23"/>
  <c r="B1580" i="23"/>
  <c r="B1581" i="23"/>
  <c r="B1582" i="23"/>
  <c r="B1583" i="23"/>
  <c r="B1584" i="23"/>
  <c r="B1585" i="23"/>
  <c r="B1586" i="23"/>
  <c r="B1587" i="23"/>
  <c r="B1588" i="23"/>
  <c r="B1589" i="23"/>
  <c r="B1590" i="23"/>
  <c r="B1591" i="23"/>
  <c r="B1592" i="23"/>
  <c r="B1593" i="23"/>
  <c r="B1594" i="23"/>
  <c r="B1595" i="23"/>
  <c r="B1596" i="23"/>
  <c r="B1597" i="23"/>
  <c r="B1598" i="23"/>
  <c r="B1599" i="23"/>
  <c r="B1600" i="23"/>
  <c r="B1601" i="23"/>
  <c r="B1602" i="23"/>
  <c r="B1603" i="23"/>
  <c r="B1604" i="23"/>
  <c r="B1605" i="23"/>
  <c r="B1606" i="23"/>
  <c r="B1607" i="23"/>
  <c r="B1608" i="23"/>
  <c r="B1609" i="23"/>
  <c r="B1610" i="23"/>
  <c r="B1611" i="23"/>
  <c r="B1612" i="23"/>
  <c r="B1613" i="23"/>
  <c r="B1614" i="23"/>
  <c r="B1615" i="23"/>
  <c r="B1616" i="23"/>
  <c r="B1617" i="23"/>
  <c r="B1618" i="23"/>
  <c r="B1619" i="23"/>
  <c r="B1620" i="23"/>
  <c r="B1621" i="23"/>
  <c r="B1622" i="23"/>
  <c r="B1623" i="23"/>
  <c r="B1624" i="23"/>
  <c r="B1625" i="23"/>
  <c r="B1626" i="23"/>
  <c r="B1627" i="23"/>
  <c r="B1628" i="23"/>
  <c r="B1629" i="23"/>
  <c r="B1630" i="23"/>
  <c r="B1631" i="23"/>
  <c r="B1632" i="23"/>
  <c r="B1633" i="23"/>
  <c r="B1634" i="23"/>
  <c r="A5" i="23"/>
  <c r="A6" i="23"/>
  <c r="C5" i="23" s="1"/>
  <c r="A7" i="23"/>
  <c r="A8" i="23"/>
  <c r="A9" i="23"/>
  <c r="A10" i="23"/>
  <c r="A11" i="23"/>
  <c r="A12" i="23"/>
  <c r="A13" i="23"/>
  <c r="A14" i="23"/>
  <c r="A15" i="23"/>
  <c r="C14" i="23" s="1"/>
  <c r="A16" i="23"/>
  <c r="C15" i="23" s="1"/>
  <c r="A17" i="23"/>
  <c r="A18" i="23"/>
  <c r="C17" i="23" s="1"/>
  <c r="A19" i="23"/>
  <c r="A20" i="23"/>
  <c r="A21" i="23"/>
  <c r="A22" i="23"/>
  <c r="A23" i="23"/>
  <c r="A24" i="23"/>
  <c r="A25" i="23"/>
  <c r="C24" i="23" s="1"/>
  <c r="A26" i="23"/>
  <c r="A27" i="23"/>
  <c r="C26" i="23" s="1"/>
  <c r="A28" i="23"/>
  <c r="C27" i="23" s="1"/>
  <c r="A29" i="23"/>
  <c r="A30" i="23"/>
  <c r="C29" i="23" s="1"/>
  <c r="A31" i="23"/>
  <c r="A32" i="23"/>
  <c r="A33" i="23"/>
  <c r="A34" i="23"/>
  <c r="A35" i="23"/>
  <c r="A36" i="23"/>
  <c r="A37" i="23"/>
  <c r="A38" i="23"/>
  <c r="A39" i="23"/>
  <c r="C38" i="23" s="1"/>
  <c r="A40" i="23"/>
  <c r="C39" i="23" s="1"/>
  <c r="A41" i="23"/>
  <c r="A42" i="23"/>
  <c r="C41" i="23" s="1"/>
  <c r="A43" i="23"/>
  <c r="A44" i="23"/>
  <c r="A45" i="23"/>
  <c r="A46" i="23"/>
  <c r="A47" i="23"/>
  <c r="A48" i="23"/>
  <c r="A49" i="23"/>
  <c r="C48" i="23" s="1"/>
  <c r="A50" i="23"/>
  <c r="A51" i="23"/>
  <c r="C50" i="23" s="1"/>
  <c r="A52" i="23"/>
  <c r="C51" i="23" s="1"/>
  <c r="A53" i="23"/>
  <c r="A54" i="23"/>
  <c r="C53" i="23" s="1"/>
  <c r="A55" i="23"/>
  <c r="A56" i="23"/>
  <c r="A57" i="23"/>
  <c r="A58" i="23"/>
  <c r="A59" i="23"/>
  <c r="A60" i="23"/>
  <c r="A61" i="23"/>
  <c r="C60" i="23" s="1"/>
  <c r="A62" i="23"/>
  <c r="A63" i="23"/>
  <c r="C62" i="23" s="1"/>
  <c r="A64" i="23"/>
  <c r="C63" i="23" s="1"/>
  <c r="A65" i="23"/>
  <c r="A66" i="23"/>
  <c r="C65" i="23" s="1"/>
  <c r="A67" i="23"/>
  <c r="A68" i="23"/>
  <c r="A69" i="23"/>
  <c r="A70" i="23"/>
  <c r="A71" i="23"/>
  <c r="A72" i="23"/>
  <c r="A73" i="23"/>
  <c r="C72" i="23" s="1"/>
  <c r="A74" i="23"/>
  <c r="A75" i="23"/>
  <c r="C74" i="23" s="1"/>
  <c r="A76" i="23"/>
  <c r="C75" i="23" s="1"/>
  <c r="A77" i="23"/>
  <c r="A78" i="23"/>
  <c r="C77" i="23" s="1"/>
  <c r="A79" i="23"/>
  <c r="A80" i="23"/>
  <c r="A81" i="23"/>
  <c r="A82" i="23"/>
  <c r="A83" i="23"/>
  <c r="A84" i="23"/>
  <c r="A85" i="23"/>
  <c r="A86" i="23"/>
  <c r="A87" i="23"/>
  <c r="C86" i="23" s="1"/>
  <c r="A88" i="23"/>
  <c r="C87" i="23" s="1"/>
  <c r="A89" i="23"/>
  <c r="A90" i="23"/>
  <c r="C89" i="23" s="1"/>
  <c r="A91" i="23"/>
  <c r="A92" i="23"/>
  <c r="A93" i="23"/>
  <c r="C92" i="23" s="1"/>
  <c r="A94" i="23"/>
  <c r="A95" i="23"/>
  <c r="A96" i="23"/>
  <c r="A97" i="23"/>
  <c r="C96" i="23" s="1"/>
  <c r="A98" i="23"/>
  <c r="A99" i="23"/>
  <c r="C98" i="23" s="1"/>
  <c r="A100" i="23"/>
  <c r="C99" i="23" s="1"/>
  <c r="A101" i="23"/>
  <c r="A102" i="23"/>
  <c r="C101" i="23" s="1"/>
  <c r="A103" i="23"/>
  <c r="A104" i="23"/>
  <c r="A105" i="23"/>
  <c r="A106" i="23"/>
  <c r="A107" i="23"/>
  <c r="A108" i="23"/>
  <c r="A109" i="23"/>
  <c r="A110" i="23"/>
  <c r="A111" i="23"/>
  <c r="C110" i="23" s="1"/>
  <c r="A112" i="23"/>
  <c r="C111" i="23" s="1"/>
  <c r="A113" i="23"/>
  <c r="A114" i="23"/>
  <c r="C113" i="23" s="1"/>
  <c r="A115" i="23"/>
  <c r="A116" i="23"/>
  <c r="A117" i="23"/>
  <c r="A118" i="23"/>
  <c r="A119" i="23"/>
  <c r="A120" i="23"/>
  <c r="A121" i="23"/>
  <c r="C120" i="23" s="1"/>
  <c r="A122" i="23"/>
  <c r="A123" i="23"/>
  <c r="C122" i="23" s="1"/>
  <c r="A124" i="23"/>
  <c r="C123" i="23" s="1"/>
  <c r="A125" i="23"/>
  <c r="A126" i="23"/>
  <c r="C125" i="23" s="1"/>
  <c r="A127" i="23"/>
  <c r="A128" i="23"/>
  <c r="A129" i="23"/>
  <c r="A130" i="23"/>
  <c r="A131" i="23"/>
  <c r="A132" i="23"/>
  <c r="A133" i="23"/>
  <c r="C132" i="23" s="1"/>
  <c r="A134" i="23"/>
  <c r="A135" i="23"/>
  <c r="C134" i="23" s="1"/>
  <c r="A136" i="23"/>
  <c r="C135" i="23" s="1"/>
  <c r="A137" i="23"/>
  <c r="A138" i="23"/>
  <c r="C137" i="23" s="1"/>
  <c r="A139" i="23"/>
  <c r="A140" i="23"/>
  <c r="A141" i="23"/>
  <c r="A142" i="23"/>
  <c r="A143" i="23"/>
  <c r="A144" i="23"/>
  <c r="A145" i="23"/>
  <c r="A146" i="23"/>
  <c r="A147" i="23"/>
  <c r="C146" i="23" s="1"/>
  <c r="A148" i="23"/>
  <c r="C147" i="23" s="1"/>
  <c r="A149" i="23"/>
  <c r="A150" i="23"/>
  <c r="C149" i="23" s="1"/>
  <c r="A151" i="23"/>
  <c r="A152" i="23"/>
  <c r="A153" i="23"/>
  <c r="A154" i="23"/>
  <c r="A155" i="23"/>
  <c r="A156" i="23"/>
  <c r="A157" i="23"/>
  <c r="C156" i="23" s="1"/>
  <c r="A158" i="23"/>
  <c r="A159" i="23"/>
  <c r="C158" i="23" s="1"/>
  <c r="A160" i="23"/>
  <c r="C159" i="23" s="1"/>
  <c r="A161" i="23"/>
  <c r="A162" i="23"/>
  <c r="C161" i="23" s="1"/>
  <c r="A163" i="23"/>
  <c r="A164" i="23"/>
  <c r="A165" i="23"/>
  <c r="A166" i="23"/>
  <c r="A167" i="23"/>
  <c r="A168" i="23"/>
  <c r="A169" i="23"/>
  <c r="C168" i="23" s="1"/>
  <c r="A170" i="23"/>
  <c r="A171" i="23"/>
  <c r="C170" i="23" s="1"/>
  <c r="A172" i="23"/>
  <c r="C171" i="23" s="1"/>
  <c r="A173" i="23"/>
  <c r="A174" i="23"/>
  <c r="C173" i="23" s="1"/>
  <c r="A175" i="23"/>
  <c r="A176" i="23"/>
  <c r="A177" i="23"/>
  <c r="A178" i="23"/>
  <c r="A179" i="23"/>
  <c r="A180" i="23"/>
  <c r="A181" i="23"/>
  <c r="A182" i="23"/>
  <c r="A183" i="23"/>
  <c r="C182" i="23" s="1"/>
  <c r="A184" i="23"/>
  <c r="C183" i="23" s="1"/>
  <c r="A185" i="23"/>
  <c r="A186" i="23"/>
  <c r="C185" i="23" s="1"/>
  <c r="A187" i="23"/>
  <c r="A188" i="23"/>
  <c r="A189" i="23"/>
  <c r="A190" i="23"/>
  <c r="A191" i="23"/>
  <c r="A192" i="23"/>
  <c r="A193" i="23"/>
  <c r="C192" i="23" s="1"/>
  <c r="A194" i="23"/>
  <c r="A195" i="23"/>
  <c r="C194" i="23" s="1"/>
  <c r="A196" i="23"/>
  <c r="C195" i="23" s="1"/>
  <c r="A197" i="23"/>
  <c r="A198" i="23"/>
  <c r="C197" i="23" s="1"/>
  <c r="A199" i="23"/>
  <c r="A200" i="23"/>
  <c r="A201" i="23"/>
  <c r="A202" i="23"/>
  <c r="A203" i="23"/>
  <c r="A204" i="23"/>
  <c r="A205" i="23"/>
  <c r="C204" i="23" s="1"/>
  <c r="A206" i="23"/>
  <c r="A207" i="23"/>
  <c r="C206" i="23" s="1"/>
  <c r="A208" i="23"/>
  <c r="C207" i="23" s="1"/>
  <c r="A209" i="23"/>
  <c r="A210" i="23"/>
  <c r="C209" i="23" s="1"/>
  <c r="A211" i="23"/>
  <c r="A212" i="23"/>
  <c r="A213" i="23"/>
  <c r="A214" i="23"/>
  <c r="A215" i="23"/>
  <c r="A216" i="23"/>
  <c r="A217" i="23"/>
  <c r="A218" i="23"/>
  <c r="A219" i="23"/>
  <c r="C218" i="23" s="1"/>
  <c r="A220" i="23"/>
  <c r="C219" i="23" s="1"/>
  <c r="A221" i="23"/>
  <c r="A222" i="23"/>
  <c r="C221" i="23" s="1"/>
  <c r="A223" i="23"/>
  <c r="A224" i="23"/>
  <c r="A225" i="23"/>
  <c r="A226" i="23"/>
  <c r="A227" i="23"/>
  <c r="A228" i="23"/>
  <c r="A229" i="23"/>
  <c r="A230" i="23"/>
  <c r="A231" i="23"/>
  <c r="C230" i="23" s="1"/>
  <c r="A232" i="23"/>
  <c r="C231" i="23" s="1"/>
  <c r="A233" i="23"/>
  <c r="A234" i="23"/>
  <c r="C233" i="23" s="1"/>
  <c r="A235" i="23"/>
  <c r="A236" i="23"/>
  <c r="A237" i="23"/>
  <c r="A238" i="23"/>
  <c r="A239" i="23"/>
  <c r="A240" i="23"/>
  <c r="A241" i="23"/>
  <c r="C240" i="23" s="1"/>
  <c r="A242" i="23"/>
  <c r="A243" i="23"/>
  <c r="C242" i="23" s="1"/>
  <c r="A244" i="23"/>
  <c r="C243" i="23" s="1"/>
  <c r="A245" i="23"/>
  <c r="A246" i="23"/>
  <c r="C245" i="23" s="1"/>
  <c r="A247" i="23"/>
  <c r="A248" i="23"/>
  <c r="A249" i="23"/>
  <c r="A250" i="23"/>
  <c r="A251" i="23"/>
  <c r="A252" i="23"/>
  <c r="A253" i="23"/>
  <c r="A254" i="23"/>
  <c r="A255" i="23"/>
  <c r="C254" i="23" s="1"/>
  <c r="A256" i="23"/>
  <c r="C255" i="23" s="1"/>
  <c r="A257" i="23"/>
  <c r="A258" i="23"/>
  <c r="C257" i="23" s="1"/>
  <c r="A259" i="23"/>
  <c r="A260" i="23"/>
  <c r="A261" i="23"/>
  <c r="A262" i="23"/>
  <c r="A263" i="23"/>
  <c r="A264" i="23"/>
  <c r="C263" i="23" s="1"/>
  <c r="A265" i="23"/>
  <c r="C264" i="23" s="1"/>
  <c r="A266" i="23"/>
  <c r="A267" i="23"/>
  <c r="C266" i="23" s="1"/>
  <c r="A268" i="23"/>
  <c r="C267" i="23" s="1"/>
  <c r="A269" i="23"/>
  <c r="A270" i="23"/>
  <c r="C269" i="23" s="1"/>
  <c r="A271" i="23"/>
  <c r="A272" i="23"/>
  <c r="A273" i="23"/>
  <c r="A274" i="23"/>
  <c r="A275" i="23"/>
  <c r="A276" i="23"/>
  <c r="A277" i="23"/>
  <c r="C276" i="23" s="1"/>
  <c r="A278" i="23"/>
  <c r="A279" i="23"/>
  <c r="C278" i="23" s="1"/>
  <c r="A280" i="23"/>
  <c r="C279" i="23" s="1"/>
  <c r="A281" i="23"/>
  <c r="A282" i="23"/>
  <c r="C281" i="23" s="1"/>
  <c r="A283" i="23"/>
  <c r="A284" i="23"/>
  <c r="A285" i="23"/>
  <c r="A286" i="23"/>
  <c r="A287" i="23"/>
  <c r="A288" i="23"/>
  <c r="A289" i="23"/>
  <c r="A290" i="23"/>
  <c r="A291" i="23"/>
  <c r="C290" i="23" s="1"/>
  <c r="A292" i="23"/>
  <c r="C291" i="23" s="1"/>
  <c r="A293" i="23"/>
  <c r="A294" i="23"/>
  <c r="C293" i="23" s="1"/>
  <c r="A295" i="23"/>
  <c r="A296" i="23"/>
  <c r="A297" i="23"/>
  <c r="A298" i="23"/>
  <c r="A299" i="23"/>
  <c r="A300" i="23"/>
  <c r="A301" i="23"/>
  <c r="C300" i="23" s="1"/>
  <c r="A302" i="23"/>
  <c r="A303" i="23"/>
  <c r="C302" i="23" s="1"/>
  <c r="A304" i="23"/>
  <c r="C303" i="23" s="1"/>
  <c r="A305" i="23"/>
  <c r="A306" i="23"/>
  <c r="C305" i="23" s="1"/>
  <c r="A307" i="23"/>
  <c r="A308" i="23"/>
  <c r="A309" i="23"/>
  <c r="A310" i="23"/>
  <c r="A311" i="23"/>
  <c r="A312" i="23"/>
  <c r="C311" i="23" s="1"/>
  <c r="A313" i="23"/>
  <c r="C312" i="23" s="1"/>
  <c r="A314" i="23"/>
  <c r="A315" i="23"/>
  <c r="C314" i="23" s="1"/>
  <c r="A316" i="23"/>
  <c r="C315" i="23" s="1"/>
  <c r="A317" i="23"/>
  <c r="A318" i="23"/>
  <c r="C317" i="23" s="1"/>
  <c r="A319" i="23"/>
  <c r="A320" i="23"/>
  <c r="A321" i="23"/>
  <c r="A322" i="23"/>
  <c r="A323" i="23"/>
  <c r="A324" i="23"/>
  <c r="A325" i="23"/>
  <c r="C324" i="23" s="1"/>
  <c r="A326" i="23"/>
  <c r="A327" i="23"/>
  <c r="C326" i="23" s="1"/>
  <c r="A328" i="23"/>
  <c r="C327" i="23" s="1"/>
  <c r="A329" i="23"/>
  <c r="A330" i="23"/>
  <c r="C329" i="23" s="1"/>
  <c r="A331" i="23"/>
  <c r="A332" i="23"/>
  <c r="A333" i="23"/>
  <c r="A334" i="23"/>
  <c r="A335" i="23"/>
  <c r="A336" i="23"/>
  <c r="A337" i="23"/>
  <c r="C336" i="23" s="1"/>
  <c r="A338" i="23"/>
  <c r="A339" i="23"/>
  <c r="C338" i="23" s="1"/>
  <c r="A340" i="23"/>
  <c r="C339" i="23" s="1"/>
  <c r="A341" i="23"/>
  <c r="A342" i="23"/>
  <c r="C341" i="23" s="1"/>
  <c r="A343" i="23"/>
  <c r="A344" i="23"/>
  <c r="A345" i="23"/>
  <c r="A346" i="23"/>
  <c r="A347" i="23"/>
  <c r="A348" i="23"/>
  <c r="A349" i="23"/>
  <c r="A350" i="23"/>
  <c r="A351" i="23"/>
  <c r="C350" i="23" s="1"/>
  <c r="A352" i="23"/>
  <c r="C351" i="23" s="1"/>
  <c r="A353" i="23"/>
  <c r="A354" i="23"/>
  <c r="C353" i="23" s="1"/>
  <c r="A355" i="23"/>
  <c r="A356" i="23"/>
  <c r="A357" i="23"/>
  <c r="A358" i="23"/>
  <c r="A359" i="23"/>
  <c r="A360" i="23"/>
  <c r="A361" i="23"/>
  <c r="C360" i="23" s="1"/>
  <c r="A362" i="23"/>
  <c r="A363" i="23"/>
  <c r="C362" i="23" s="1"/>
  <c r="A364" i="23"/>
  <c r="C363" i="23" s="1"/>
  <c r="A365" i="23"/>
  <c r="A366" i="23"/>
  <c r="C365" i="23" s="1"/>
  <c r="A367" i="23"/>
  <c r="A368" i="23"/>
  <c r="A369" i="23"/>
  <c r="A370" i="23"/>
  <c r="A371" i="23"/>
  <c r="A372" i="23"/>
  <c r="C371" i="23" s="1"/>
  <c r="A373" i="23"/>
  <c r="C372" i="23" s="1"/>
  <c r="A374" i="23"/>
  <c r="A375" i="23"/>
  <c r="C374" i="23" s="1"/>
  <c r="A376" i="23"/>
  <c r="C375" i="23" s="1"/>
  <c r="A377" i="23"/>
  <c r="A378" i="23"/>
  <c r="C377" i="23" s="1"/>
  <c r="A379" i="23"/>
  <c r="A380" i="23"/>
  <c r="A381" i="23"/>
  <c r="A382" i="23"/>
  <c r="A383" i="23"/>
  <c r="A384" i="23"/>
  <c r="A385" i="23"/>
  <c r="C384" i="23" s="1"/>
  <c r="A386" i="23"/>
  <c r="A387" i="23"/>
  <c r="C386" i="23" s="1"/>
  <c r="A388" i="23"/>
  <c r="C387" i="23" s="1"/>
  <c r="A389" i="23"/>
  <c r="A390" i="23"/>
  <c r="C389" i="23" s="1"/>
  <c r="A391" i="23"/>
  <c r="A392" i="23"/>
  <c r="A393" i="23"/>
  <c r="A394" i="23"/>
  <c r="A395" i="23"/>
  <c r="A396" i="23"/>
  <c r="A397" i="23"/>
  <c r="A398" i="23"/>
  <c r="A399" i="23"/>
  <c r="C398" i="23" s="1"/>
  <c r="A400" i="23"/>
  <c r="C399" i="23" s="1"/>
  <c r="A401" i="23"/>
  <c r="A402" i="23"/>
  <c r="C401" i="23" s="1"/>
  <c r="A403" i="23"/>
  <c r="A404" i="23"/>
  <c r="A405" i="23"/>
  <c r="A406" i="23"/>
  <c r="A407" i="23"/>
  <c r="A408" i="23"/>
  <c r="A409" i="23"/>
  <c r="C408" i="23" s="1"/>
  <c r="A410" i="23"/>
  <c r="A411" i="23"/>
  <c r="C410" i="23" s="1"/>
  <c r="A412" i="23"/>
  <c r="C411" i="23" s="1"/>
  <c r="A413" i="23"/>
  <c r="A414" i="23"/>
  <c r="C413" i="23" s="1"/>
  <c r="A415" i="23"/>
  <c r="A416" i="23"/>
  <c r="A417" i="23"/>
  <c r="A418" i="23"/>
  <c r="A419" i="23"/>
  <c r="A420" i="23"/>
  <c r="A421" i="23"/>
  <c r="C420" i="23" s="1"/>
  <c r="A422" i="23"/>
  <c r="A423" i="23"/>
  <c r="C422" i="23" s="1"/>
  <c r="A424" i="23"/>
  <c r="C423" i="23" s="1"/>
  <c r="A425" i="23"/>
  <c r="A426" i="23"/>
  <c r="C425" i="23" s="1"/>
  <c r="A427" i="23"/>
  <c r="A428" i="23"/>
  <c r="A429" i="23"/>
  <c r="A430" i="23"/>
  <c r="A431" i="23"/>
  <c r="A432" i="23"/>
  <c r="A433" i="23"/>
  <c r="C432" i="23" s="1"/>
  <c r="A434" i="23"/>
  <c r="A435" i="23"/>
  <c r="C434" i="23" s="1"/>
  <c r="A436" i="23"/>
  <c r="C435" i="23" s="1"/>
  <c r="A437" i="23"/>
  <c r="A438" i="23"/>
  <c r="C437" i="23" s="1"/>
  <c r="A439" i="23"/>
  <c r="A440" i="23"/>
  <c r="A441" i="23"/>
  <c r="C440" i="23" s="1"/>
  <c r="A442" i="23"/>
  <c r="A443" i="23"/>
  <c r="A444" i="23"/>
  <c r="A445" i="23"/>
  <c r="A446" i="23"/>
  <c r="A447" i="23"/>
  <c r="C446" i="23" s="1"/>
  <c r="A448" i="23"/>
  <c r="C447" i="23" s="1"/>
  <c r="A449" i="23"/>
  <c r="A450" i="23"/>
  <c r="C449" i="23" s="1"/>
  <c r="A451" i="23"/>
  <c r="A452" i="23"/>
  <c r="A453" i="23"/>
  <c r="A454" i="23"/>
  <c r="A455" i="23"/>
  <c r="A456" i="23"/>
  <c r="A457" i="23"/>
  <c r="C456" i="23" s="1"/>
  <c r="A458" i="23"/>
  <c r="A459" i="23"/>
  <c r="C458" i="23" s="1"/>
  <c r="A460" i="23"/>
  <c r="C459" i="23" s="1"/>
  <c r="A461" i="23"/>
  <c r="A462" i="23"/>
  <c r="C461" i="23" s="1"/>
  <c r="A463" i="23"/>
  <c r="A464" i="23"/>
  <c r="A465" i="23"/>
  <c r="A466" i="23"/>
  <c r="A467" i="23"/>
  <c r="A468" i="23"/>
  <c r="A469" i="23"/>
  <c r="C468" i="23" s="1"/>
  <c r="A470" i="23"/>
  <c r="A471" i="23"/>
  <c r="C470" i="23" s="1"/>
  <c r="A472" i="23"/>
  <c r="C471" i="23" s="1"/>
  <c r="A473" i="23"/>
  <c r="A474" i="23"/>
  <c r="C473" i="23" s="1"/>
  <c r="A475" i="23"/>
  <c r="A476" i="23"/>
  <c r="A477" i="23"/>
  <c r="C477" i="23" s="1"/>
  <c r="A478" i="23"/>
  <c r="A479" i="23"/>
  <c r="A480" i="23"/>
  <c r="C479" i="23" s="1"/>
  <c r="A481" i="23"/>
  <c r="C480" i="23" s="1"/>
  <c r="A482" i="23"/>
  <c r="A483" i="23"/>
  <c r="C482" i="23" s="1"/>
  <c r="A484" i="23"/>
  <c r="C483" i="23" s="1"/>
  <c r="A485" i="23"/>
  <c r="A486" i="23"/>
  <c r="C485" i="23" s="1"/>
  <c r="A487" i="23"/>
  <c r="A488" i="23"/>
  <c r="A489" i="23"/>
  <c r="A490" i="23"/>
  <c r="A491" i="23"/>
  <c r="A492" i="23"/>
  <c r="A493" i="23"/>
  <c r="A494" i="23"/>
  <c r="A495" i="23"/>
  <c r="C494" i="23" s="1"/>
  <c r="A496" i="23"/>
  <c r="C495" i="23" s="1"/>
  <c r="A497" i="23"/>
  <c r="A498" i="23"/>
  <c r="C497" i="23" s="1"/>
  <c r="A499" i="23"/>
  <c r="A500" i="23"/>
  <c r="A501" i="23"/>
  <c r="A502" i="23"/>
  <c r="A503" i="23"/>
  <c r="A504" i="23"/>
  <c r="A505" i="23"/>
  <c r="A506" i="23"/>
  <c r="A507" i="23"/>
  <c r="C506" i="23" s="1"/>
  <c r="A508" i="23"/>
  <c r="C507" i="23" s="1"/>
  <c r="A509" i="23"/>
  <c r="A510" i="23"/>
  <c r="C509" i="23" s="1"/>
  <c r="A511" i="23"/>
  <c r="A512" i="23"/>
  <c r="A513" i="23"/>
  <c r="A514" i="23"/>
  <c r="A515" i="23"/>
  <c r="A516" i="23"/>
  <c r="A517" i="23"/>
  <c r="C516" i="23" s="1"/>
  <c r="A518" i="23"/>
  <c r="A519" i="23"/>
  <c r="C518" i="23" s="1"/>
  <c r="A520" i="23"/>
  <c r="C519" i="23" s="1"/>
  <c r="A521" i="23"/>
  <c r="A522" i="23"/>
  <c r="C521" i="23" s="1"/>
  <c r="A523" i="23"/>
  <c r="A524" i="23"/>
  <c r="A525" i="23"/>
  <c r="A526" i="23"/>
  <c r="A527" i="23"/>
  <c r="A528" i="23"/>
  <c r="C527" i="23" s="1"/>
  <c r="A529" i="23"/>
  <c r="C528" i="23" s="1"/>
  <c r="A530" i="23"/>
  <c r="A531" i="23"/>
  <c r="C530" i="23" s="1"/>
  <c r="A532" i="23"/>
  <c r="C531" i="23" s="1"/>
  <c r="A533" i="23"/>
  <c r="A534" i="23"/>
  <c r="C533" i="23" s="1"/>
  <c r="A535" i="23"/>
  <c r="A536" i="23"/>
  <c r="A537" i="23"/>
  <c r="A538" i="23"/>
  <c r="A539" i="23"/>
  <c r="A540" i="23"/>
  <c r="A541" i="23"/>
  <c r="A542" i="23"/>
  <c r="A543" i="23"/>
  <c r="C542" i="23" s="1"/>
  <c r="A544" i="23"/>
  <c r="C543" i="23" s="1"/>
  <c r="A545" i="23"/>
  <c r="A546" i="23"/>
  <c r="C545" i="23" s="1"/>
  <c r="A547" i="23"/>
  <c r="A548" i="23"/>
  <c r="A549" i="23"/>
  <c r="A550" i="23"/>
  <c r="A551" i="23"/>
  <c r="A552" i="23"/>
  <c r="A553" i="23"/>
  <c r="A554" i="23"/>
  <c r="A555" i="23"/>
  <c r="C554" i="23" s="1"/>
  <c r="A556" i="23"/>
  <c r="C555" i="23" s="1"/>
  <c r="A557" i="23"/>
  <c r="A558" i="23"/>
  <c r="C557" i="23" s="1"/>
  <c r="A559" i="23"/>
  <c r="A560" i="23"/>
  <c r="A561" i="23"/>
  <c r="A562" i="23"/>
  <c r="A563" i="23"/>
  <c r="A564" i="23"/>
  <c r="A565" i="23"/>
  <c r="C564" i="23" s="1"/>
  <c r="A566" i="23"/>
  <c r="A567" i="23"/>
  <c r="C566" i="23" s="1"/>
  <c r="A568" i="23"/>
  <c r="C567" i="23" s="1"/>
  <c r="A569" i="23"/>
  <c r="A570" i="23"/>
  <c r="C569" i="23" s="1"/>
  <c r="A571" i="23"/>
  <c r="A572" i="23"/>
  <c r="A573" i="23"/>
  <c r="A574" i="23"/>
  <c r="A575" i="23"/>
  <c r="A576" i="23"/>
  <c r="A577" i="23"/>
  <c r="C576" i="23" s="1"/>
  <c r="A578" i="23"/>
  <c r="A579" i="23"/>
  <c r="C578" i="23" s="1"/>
  <c r="A580" i="23"/>
  <c r="C579" i="23" s="1"/>
  <c r="A581" i="23"/>
  <c r="A582" i="23"/>
  <c r="C581" i="23" s="1"/>
  <c r="A583" i="23"/>
  <c r="A584" i="23"/>
  <c r="A585" i="23"/>
  <c r="A586" i="23"/>
  <c r="A587" i="23"/>
  <c r="A588" i="23"/>
  <c r="A589" i="23"/>
  <c r="A590" i="23"/>
  <c r="A591" i="23"/>
  <c r="C590" i="23" s="1"/>
  <c r="A592" i="23"/>
  <c r="C591" i="23" s="1"/>
  <c r="A593" i="23"/>
  <c r="A594" i="23"/>
  <c r="C593" i="23" s="1"/>
  <c r="A595" i="23"/>
  <c r="A596" i="23"/>
  <c r="A597" i="23"/>
  <c r="A598" i="23"/>
  <c r="A599" i="23"/>
  <c r="A600" i="23"/>
  <c r="A601" i="23"/>
  <c r="C600" i="23" s="1"/>
  <c r="A602" i="23"/>
  <c r="A603" i="23"/>
  <c r="C602" i="23" s="1"/>
  <c r="A604" i="23"/>
  <c r="C603" i="23" s="1"/>
  <c r="A605" i="23"/>
  <c r="A606" i="23"/>
  <c r="C605" i="23" s="1"/>
  <c r="A607" i="23"/>
  <c r="A608" i="23"/>
  <c r="A609" i="23"/>
  <c r="A610" i="23"/>
  <c r="A611" i="23"/>
  <c r="A612" i="23"/>
  <c r="C611" i="23" s="1"/>
  <c r="A613" i="23"/>
  <c r="C612" i="23" s="1"/>
  <c r="A614" i="23"/>
  <c r="A615" i="23"/>
  <c r="C614" i="23" s="1"/>
  <c r="A616" i="23"/>
  <c r="C615" i="23" s="1"/>
  <c r="A617" i="23"/>
  <c r="A618" i="23"/>
  <c r="C617" i="23" s="1"/>
  <c r="A619" i="23"/>
  <c r="A620" i="23"/>
  <c r="A621" i="23"/>
  <c r="A622" i="23"/>
  <c r="A623" i="23"/>
  <c r="A624" i="23"/>
  <c r="C623" i="23" s="1"/>
  <c r="A625" i="23"/>
  <c r="C624" i="23" s="1"/>
  <c r="A626" i="23"/>
  <c r="A627" i="23"/>
  <c r="C626" i="23" s="1"/>
  <c r="A628" i="23"/>
  <c r="C627" i="23" s="1"/>
  <c r="A629" i="23"/>
  <c r="A630" i="23"/>
  <c r="C629" i="23" s="1"/>
  <c r="A631" i="23"/>
  <c r="A632" i="23"/>
  <c r="A633" i="23"/>
  <c r="A634" i="23"/>
  <c r="A635" i="23"/>
  <c r="A636" i="23"/>
  <c r="C635" i="23" s="1"/>
  <c r="A637" i="23"/>
  <c r="C636" i="23" s="1"/>
  <c r="A638" i="23"/>
  <c r="A639" i="23"/>
  <c r="C638" i="23" s="1"/>
  <c r="A640" i="23"/>
  <c r="C639" i="23" s="1"/>
  <c r="A641" i="23"/>
  <c r="A642" i="23"/>
  <c r="C641" i="23" s="1"/>
  <c r="A643" i="23"/>
  <c r="A644" i="23"/>
  <c r="A645" i="23"/>
  <c r="A646" i="23"/>
  <c r="A647" i="23"/>
  <c r="A648" i="23"/>
  <c r="C647" i="23" s="1"/>
  <c r="A649" i="23"/>
  <c r="A650" i="23"/>
  <c r="A651" i="23"/>
  <c r="C650" i="23" s="1"/>
  <c r="A652" i="23"/>
  <c r="C651" i="23" s="1"/>
  <c r="A653" i="23"/>
  <c r="A654" i="23"/>
  <c r="C653" i="23" s="1"/>
  <c r="A655" i="23"/>
  <c r="A656" i="23"/>
  <c r="A657" i="23"/>
  <c r="A658" i="23"/>
  <c r="A659" i="23"/>
  <c r="A660" i="23"/>
  <c r="C659" i="23" s="1"/>
  <c r="A661" i="23"/>
  <c r="C660" i="23" s="1"/>
  <c r="A662" i="23"/>
  <c r="A663" i="23"/>
  <c r="C662" i="23" s="1"/>
  <c r="A664" i="23"/>
  <c r="C663" i="23" s="1"/>
  <c r="A665" i="23"/>
  <c r="A666" i="23"/>
  <c r="C665" i="23" s="1"/>
  <c r="A667" i="23"/>
  <c r="A668" i="23"/>
  <c r="A669" i="23"/>
  <c r="A670" i="23"/>
  <c r="A671" i="23"/>
  <c r="A672" i="23"/>
  <c r="C671" i="23" s="1"/>
  <c r="A673" i="23"/>
  <c r="C672" i="23" s="1"/>
  <c r="A674" i="23"/>
  <c r="A675" i="23"/>
  <c r="C674" i="23" s="1"/>
  <c r="A676" i="23"/>
  <c r="C675" i="23" s="1"/>
  <c r="A677" i="23"/>
  <c r="A678" i="23"/>
  <c r="C677" i="23" s="1"/>
  <c r="A679" i="23"/>
  <c r="A680" i="23"/>
  <c r="A681" i="23"/>
  <c r="A682" i="23"/>
  <c r="A683" i="23"/>
  <c r="A684" i="23"/>
  <c r="C683" i="23" s="1"/>
  <c r="A685" i="23"/>
  <c r="C684" i="23" s="1"/>
  <c r="A686" i="23"/>
  <c r="A687" i="23"/>
  <c r="C686" i="23" s="1"/>
  <c r="A688" i="23"/>
  <c r="C687" i="23" s="1"/>
  <c r="A689" i="23"/>
  <c r="A690" i="23"/>
  <c r="C689" i="23" s="1"/>
  <c r="A691" i="23"/>
  <c r="A692" i="23"/>
  <c r="A693" i="23"/>
  <c r="A694" i="23"/>
  <c r="A695" i="23"/>
  <c r="A696" i="23"/>
  <c r="C695" i="23" s="1"/>
  <c r="A697" i="23"/>
  <c r="A698" i="23"/>
  <c r="A699" i="23"/>
  <c r="C698" i="23" s="1"/>
  <c r="A700" i="23"/>
  <c r="C699" i="23" s="1"/>
  <c r="A701" i="23"/>
  <c r="A702" i="23"/>
  <c r="C701" i="23" s="1"/>
  <c r="A703" i="23"/>
  <c r="A704" i="23"/>
  <c r="A705" i="23"/>
  <c r="A706" i="23"/>
  <c r="A707" i="23"/>
  <c r="A708" i="23"/>
  <c r="C707" i="23" s="1"/>
  <c r="A709" i="23"/>
  <c r="C708" i="23" s="1"/>
  <c r="A710" i="23"/>
  <c r="A711" i="23"/>
  <c r="C710" i="23" s="1"/>
  <c r="A712" i="23"/>
  <c r="C711" i="23" s="1"/>
  <c r="A713" i="23"/>
  <c r="A714" i="23"/>
  <c r="C713" i="23" s="1"/>
  <c r="A715" i="23"/>
  <c r="A716" i="23"/>
  <c r="A717" i="23"/>
  <c r="A718" i="23"/>
  <c r="A719" i="23"/>
  <c r="A720" i="23"/>
  <c r="C719" i="23" s="1"/>
  <c r="A721" i="23"/>
  <c r="C720" i="23" s="1"/>
  <c r="A722" i="23"/>
  <c r="A723" i="23"/>
  <c r="C722" i="23" s="1"/>
  <c r="A724" i="23"/>
  <c r="C723" i="23" s="1"/>
  <c r="A725" i="23"/>
  <c r="A726" i="23"/>
  <c r="C725" i="23" s="1"/>
  <c r="A727" i="23"/>
  <c r="A728" i="23"/>
  <c r="A729" i="23"/>
  <c r="A730" i="23"/>
  <c r="A731" i="23"/>
  <c r="C730" i="23" s="1"/>
  <c r="A732" i="23"/>
  <c r="C731" i="23" s="1"/>
  <c r="A733" i="23"/>
  <c r="C732" i="23" s="1"/>
  <c r="A734" i="23"/>
  <c r="A735" i="23"/>
  <c r="C734" i="23" s="1"/>
  <c r="A736" i="23"/>
  <c r="C735" i="23" s="1"/>
  <c r="A737" i="23"/>
  <c r="A738" i="23"/>
  <c r="C737" i="23" s="1"/>
  <c r="A739" i="23"/>
  <c r="A740" i="23"/>
  <c r="A741" i="23"/>
  <c r="A742" i="23"/>
  <c r="A743" i="23"/>
  <c r="A744" i="23"/>
  <c r="C743" i="23" s="1"/>
  <c r="A745" i="23"/>
  <c r="C744" i="23" s="1"/>
  <c r="A746" i="23"/>
  <c r="A747" i="23"/>
  <c r="C746" i="23" s="1"/>
  <c r="A748" i="23"/>
  <c r="C747" i="23" s="1"/>
  <c r="A749" i="23"/>
  <c r="A750" i="23"/>
  <c r="C749" i="23" s="1"/>
  <c r="A751" i="23"/>
  <c r="A752" i="23"/>
  <c r="A753" i="23"/>
  <c r="A754" i="23"/>
  <c r="A755" i="23"/>
  <c r="A756" i="23"/>
  <c r="C755" i="23" s="1"/>
  <c r="A757" i="23"/>
  <c r="C756" i="23" s="1"/>
  <c r="A758" i="23"/>
  <c r="A759" i="23"/>
  <c r="C758" i="23" s="1"/>
  <c r="A760" i="23"/>
  <c r="C759" i="23" s="1"/>
  <c r="A761" i="23"/>
  <c r="A762" i="23"/>
  <c r="C761" i="23" s="1"/>
  <c r="A763" i="23"/>
  <c r="A764" i="23"/>
  <c r="A765" i="23"/>
  <c r="A766" i="23"/>
  <c r="A767" i="23"/>
  <c r="A768" i="23"/>
  <c r="C767" i="23" s="1"/>
  <c r="A769" i="23"/>
  <c r="C768" i="23" s="1"/>
  <c r="A770" i="23"/>
  <c r="A771" i="23"/>
  <c r="C770" i="23" s="1"/>
  <c r="A772" i="23"/>
  <c r="C771" i="23" s="1"/>
  <c r="A773" i="23"/>
  <c r="A774" i="23"/>
  <c r="C773" i="23" s="1"/>
  <c r="A775" i="23"/>
  <c r="A776" i="23"/>
  <c r="A777" i="23"/>
  <c r="A778" i="23"/>
  <c r="A779" i="23"/>
  <c r="A780" i="23"/>
  <c r="C779" i="23" s="1"/>
  <c r="A781" i="23"/>
  <c r="C780" i="23" s="1"/>
  <c r="A782" i="23"/>
  <c r="A783" i="23"/>
  <c r="C782" i="23" s="1"/>
  <c r="A784" i="23"/>
  <c r="C783" i="23" s="1"/>
  <c r="A785" i="23"/>
  <c r="A786" i="23"/>
  <c r="C785" i="23" s="1"/>
  <c r="A787" i="23"/>
  <c r="A788" i="23"/>
  <c r="A789" i="23"/>
  <c r="A790" i="23"/>
  <c r="A791" i="23"/>
  <c r="A792" i="23"/>
  <c r="C791" i="23" s="1"/>
  <c r="A793" i="23"/>
  <c r="C792" i="23" s="1"/>
  <c r="A794" i="23"/>
  <c r="A795" i="23"/>
  <c r="C794" i="23" s="1"/>
  <c r="A796" i="23"/>
  <c r="C795" i="23" s="1"/>
  <c r="A797" i="23"/>
  <c r="A798" i="23"/>
  <c r="C797" i="23" s="1"/>
  <c r="A799" i="23"/>
  <c r="A800" i="23"/>
  <c r="A801" i="23"/>
  <c r="A802" i="23"/>
  <c r="A803" i="23"/>
  <c r="A804" i="23"/>
  <c r="A805" i="23"/>
  <c r="A806" i="23"/>
  <c r="A807" i="23"/>
  <c r="C806" i="23" s="1"/>
  <c r="A808" i="23"/>
  <c r="C807" i="23" s="1"/>
  <c r="A809" i="23"/>
  <c r="A810" i="23"/>
  <c r="C809" i="23" s="1"/>
  <c r="A811" i="23"/>
  <c r="A812" i="23"/>
  <c r="A813" i="23"/>
  <c r="A814" i="23"/>
  <c r="A815" i="23"/>
  <c r="A816" i="23"/>
  <c r="A817" i="23"/>
  <c r="C816" i="23" s="1"/>
  <c r="A818" i="23"/>
  <c r="A819" i="23"/>
  <c r="C818" i="23" s="1"/>
  <c r="A820" i="23"/>
  <c r="C819" i="23" s="1"/>
  <c r="A821" i="23"/>
  <c r="A822" i="23"/>
  <c r="C821" i="23" s="1"/>
  <c r="A823" i="23"/>
  <c r="A824" i="23"/>
  <c r="A825" i="23"/>
  <c r="A826" i="23"/>
  <c r="A827" i="23"/>
  <c r="A828" i="23"/>
  <c r="A829" i="23"/>
  <c r="C828" i="23" s="1"/>
  <c r="A830" i="23"/>
  <c r="A831" i="23"/>
  <c r="C830" i="23" s="1"/>
  <c r="A832" i="23"/>
  <c r="C831" i="23" s="1"/>
  <c r="A833" i="23"/>
  <c r="A834" i="23"/>
  <c r="C833" i="23" s="1"/>
  <c r="A835" i="23"/>
  <c r="A836" i="23"/>
  <c r="A837" i="23"/>
  <c r="A838" i="23"/>
  <c r="A839" i="23"/>
  <c r="A840" i="23"/>
  <c r="A841" i="23"/>
  <c r="C840" i="23" s="1"/>
  <c r="A842" i="23"/>
  <c r="A843" i="23"/>
  <c r="C842" i="23" s="1"/>
  <c r="A844" i="23"/>
  <c r="C843" i="23" s="1"/>
  <c r="A845" i="23"/>
  <c r="A846" i="23"/>
  <c r="C845" i="23" s="1"/>
  <c r="A847" i="23"/>
  <c r="A848" i="23"/>
  <c r="A849" i="23"/>
  <c r="A850" i="23"/>
  <c r="A851" i="23"/>
  <c r="A852" i="23"/>
  <c r="A853" i="23"/>
  <c r="A854" i="23"/>
  <c r="A855" i="23"/>
  <c r="C854" i="23" s="1"/>
  <c r="A856" i="23"/>
  <c r="C855" i="23" s="1"/>
  <c r="A857" i="23"/>
  <c r="A858" i="23"/>
  <c r="C857" i="23" s="1"/>
  <c r="A859" i="23"/>
  <c r="A860" i="23"/>
  <c r="A861" i="23"/>
  <c r="A862" i="23"/>
  <c r="A863" i="23"/>
  <c r="A864" i="23"/>
  <c r="A865" i="23"/>
  <c r="C864" i="23" s="1"/>
  <c r="A866" i="23"/>
  <c r="A867" i="23"/>
  <c r="C866" i="23" s="1"/>
  <c r="A868" i="23"/>
  <c r="C867" i="23" s="1"/>
  <c r="A869" i="23"/>
  <c r="A870" i="23"/>
  <c r="C869" i="23" s="1"/>
  <c r="A871" i="23"/>
  <c r="A872" i="23"/>
  <c r="A873" i="23"/>
  <c r="A874" i="23"/>
  <c r="A875" i="23"/>
  <c r="A876" i="23"/>
  <c r="A877" i="23"/>
  <c r="C876" i="23" s="1"/>
  <c r="A878" i="23"/>
  <c r="A879" i="23"/>
  <c r="C878" i="23" s="1"/>
  <c r="A880" i="23"/>
  <c r="A881" i="23"/>
  <c r="A882" i="23"/>
  <c r="C881" i="23" s="1"/>
  <c r="A883" i="23"/>
  <c r="A884" i="23"/>
  <c r="A885" i="23"/>
  <c r="A886" i="23"/>
  <c r="A887" i="23"/>
  <c r="A888" i="23"/>
  <c r="C887" i="23" s="1"/>
  <c r="A889" i="23"/>
  <c r="C888" i="23" s="1"/>
  <c r="A890" i="23"/>
  <c r="A891" i="23"/>
  <c r="C890" i="23" s="1"/>
  <c r="A892" i="23"/>
  <c r="A893" i="23"/>
  <c r="A894" i="23"/>
  <c r="C893" i="23" s="1"/>
  <c r="A895" i="23"/>
  <c r="A896" i="23"/>
  <c r="A897" i="23"/>
  <c r="A898" i="23"/>
  <c r="A899" i="23"/>
  <c r="A900" i="23"/>
  <c r="C899" i="23" s="1"/>
  <c r="A901" i="23"/>
  <c r="C900" i="23" s="1"/>
  <c r="A902" i="23"/>
  <c r="A903" i="23"/>
  <c r="C902" i="23" s="1"/>
  <c r="A904" i="23"/>
  <c r="A905" i="23"/>
  <c r="A906" i="23"/>
  <c r="C905" i="23" s="1"/>
  <c r="A907" i="23"/>
  <c r="A908" i="23"/>
  <c r="A909" i="23"/>
  <c r="A910" i="23"/>
  <c r="A911" i="23"/>
  <c r="A912" i="23"/>
  <c r="C911" i="23" s="1"/>
  <c r="A913" i="23"/>
  <c r="A914" i="23"/>
  <c r="A915" i="23"/>
  <c r="C914" i="23" s="1"/>
  <c r="A916" i="23"/>
  <c r="C915" i="23" s="1"/>
  <c r="A917" i="23"/>
  <c r="A918" i="23"/>
  <c r="C917" i="23" s="1"/>
  <c r="A919" i="23"/>
  <c r="A920" i="23"/>
  <c r="A921" i="23"/>
  <c r="A922" i="23"/>
  <c r="A923" i="23"/>
  <c r="A924" i="23"/>
  <c r="C923" i="23" s="1"/>
  <c r="A925" i="23"/>
  <c r="C924" i="23" s="1"/>
  <c r="A926" i="23"/>
  <c r="A927" i="23"/>
  <c r="C926" i="23" s="1"/>
  <c r="A928" i="23"/>
  <c r="C927" i="23" s="1"/>
  <c r="A929" i="23"/>
  <c r="A930" i="23"/>
  <c r="C929" i="23" s="1"/>
  <c r="A931" i="23"/>
  <c r="A932" i="23"/>
  <c r="A933" i="23"/>
  <c r="A934" i="23"/>
  <c r="A935" i="23"/>
  <c r="A936" i="23"/>
  <c r="C935" i="23" s="1"/>
  <c r="A937" i="23"/>
  <c r="C936" i="23" s="1"/>
  <c r="A938" i="23"/>
  <c r="A939" i="23"/>
  <c r="C938" i="23" s="1"/>
  <c r="A940" i="23"/>
  <c r="C939" i="23" s="1"/>
  <c r="A941" i="23"/>
  <c r="A942" i="23"/>
  <c r="C941" i="23" s="1"/>
  <c r="A943" i="23"/>
  <c r="A944" i="23"/>
  <c r="A945" i="23"/>
  <c r="A946" i="23"/>
  <c r="A947" i="23"/>
  <c r="A948" i="23"/>
  <c r="C947" i="23" s="1"/>
  <c r="A949" i="23"/>
  <c r="C948" i="23" s="1"/>
  <c r="A950" i="23"/>
  <c r="A951" i="23"/>
  <c r="C950" i="23" s="1"/>
  <c r="A952" i="23"/>
  <c r="C951" i="23" s="1"/>
  <c r="A953" i="23"/>
  <c r="A954" i="23"/>
  <c r="C953" i="23" s="1"/>
  <c r="A955" i="23"/>
  <c r="A956" i="23"/>
  <c r="A957" i="23"/>
  <c r="A958" i="23"/>
  <c r="A959" i="23"/>
  <c r="A960" i="23"/>
  <c r="C959" i="23" s="1"/>
  <c r="A961" i="23"/>
  <c r="A962" i="23"/>
  <c r="A963" i="23"/>
  <c r="C962" i="23" s="1"/>
  <c r="A964" i="23"/>
  <c r="C963" i="23" s="1"/>
  <c r="A965" i="23"/>
  <c r="A966" i="23"/>
  <c r="C965" i="23" s="1"/>
  <c r="A967" i="23"/>
  <c r="A968" i="23"/>
  <c r="A969" i="23"/>
  <c r="A970" i="23"/>
  <c r="A971" i="23"/>
  <c r="A972" i="23"/>
  <c r="C971" i="23" s="1"/>
  <c r="A973" i="23"/>
  <c r="C972" i="23" s="1"/>
  <c r="A974" i="23"/>
  <c r="A975" i="23"/>
  <c r="C974" i="23" s="1"/>
  <c r="A976" i="23"/>
  <c r="C975" i="23" s="1"/>
  <c r="A977" i="23"/>
  <c r="A978" i="23"/>
  <c r="C977" i="23" s="1"/>
  <c r="A979" i="23"/>
  <c r="A980" i="23"/>
  <c r="A981" i="23"/>
  <c r="A982" i="23"/>
  <c r="A983" i="23"/>
  <c r="A984" i="23"/>
  <c r="C983" i="23" s="1"/>
  <c r="A985" i="23"/>
  <c r="C984" i="23" s="1"/>
  <c r="A986" i="23"/>
  <c r="A987" i="23"/>
  <c r="C986" i="23" s="1"/>
  <c r="A988" i="23"/>
  <c r="C987" i="23" s="1"/>
  <c r="A989" i="23"/>
  <c r="A990" i="23"/>
  <c r="C989" i="23" s="1"/>
  <c r="A991" i="23"/>
  <c r="A992" i="23"/>
  <c r="A993" i="23"/>
  <c r="A994" i="23"/>
  <c r="A995" i="23"/>
  <c r="A996" i="23"/>
  <c r="C995" i="23" s="1"/>
  <c r="A997" i="23"/>
  <c r="C996" i="23" s="1"/>
  <c r="A998" i="23"/>
  <c r="A999" i="23"/>
  <c r="C998" i="23" s="1"/>
  <c r="A1000" i="23"/>
  <c r="C999" i="23" s="1"/>
  <c r="A1001" i="23"/>
  <c r="A1002" i="23"/>
  <c r="C1001" i="23" s="1"/>
  <c r="A1003" i="23"/>
  <c r="A1004" i="23"/>
  <c r="A1005" i="23"/>
  <c r="A1006" i="23"/>
  <c r="A1007" i="23"/>
  <c r="A1008" i="23"/>
  <c r="C1007" i="23" s="1"/>
  <c r="A1009" i="23"/>
  <c r="C1008" i="23" s="1"/>
  <c r="A1010" i="23"/>
  <c r="A1011" i="23"/>
  <c r="C1010" i="23" s="1"/>
  <c r="A1012" i="23"/>
  <c r="C1011" i="23" s="1"/>
  <c r="A1013" i="23"/>
  <c r="A1014" i="23"/>
  <c r="C1013" i="23" s="1"/>
  <c r="A1015" i="23"/>
  <c r="A1016" i="23"/>
  <c r="A1017" i="23"/>
  <c r="A1018" i="23"/>
  <c r="A1019" i="23"/>
  <c r="A1020" i="23"/>
  <c r="C1019" i="23" s="1"/>
  <c r="A1021" i="23"/>
  <c r="C1020" i="23" s="1"/>
  <c r="A1022" i="23"/>
  <c r="A1023" i="23"/>
  <c r="C1022" i="23" s="1"/>
  <c r="A1024" i="23"/>
  <c r="C1023" i="23" s="1"/>
  <c r="A1025" i="23"/>
  <c r="A1026" i="23"/>
  <c r="C1025" i="23" s="1"/>
  <c r="A1027" i="23"/>
  <c r="A1028" i="23"/>
  <c r="A1029" i="23"/>
  <c r="A1030" i="23"/>
  <c r="A1031" i="23"/>
  <c r="A1032" i="23"/>
  <c r="C1031" i="23" s="1"/>
  <c r="A1033" i="23"/>
  <c r="C1032" i="23" s="1"/>
  <c r="A1034" i="23"/>
  <c r="A1035" i="23"/>
  <c r="C1034" i="23" s="1"/>
  <c r="A1036" i="23"/>
  <c r="C1035" i="23" s="1"/>
  <c r="A1037" i="23"/>
  <c r="A1038" i="23"/>
  <c r="C1037" i="23" s="1"/>
  <c r="A1039" i="23"/>
  <c r="A1040" i="23"/>
  <c r="A1041" i="23"/>
  <c r="A1042" i="23"/>
  <c r="A1043" i="23"/>
  <c r="A1044" i="23"/>
  <c r="C1043" i="23" s="1"/>
  <c r="A1045" i="23"/>
  <c r="C1044" i="23" s="1"/>
  <c r="A1046" i="23"/>
  <c r="A1047" i="23"/>
  <c r="C1046" i="23" s="1"/>
  <c r="A1048" i="23"/>
  <c r="C1047" i="23" s="1"/>
  <c r="A1049" i="23"/>
  <c r="A1050" i="23"/>
  <c r="C1049" i="23" s="1"/>
  <c r="A1051" i="23"/>
  <c r="A1052" i="23"/>
  <c r="A1053" i="23"/>
  <c r="A1054" i="23"/>
  <c r="A1055" i="23"/>
  <c r="A1056" i="23"/>
  <c r="C1055" i="23" s="1"/>
  <c r="A1057" i="23"/>
  <c r="C1056" i="23" s="1"/>
  <c r="A1058" i="23"/>
  <c r="A1059" i="23"/>
  <c r="C1058" i="23" s="1"/>
  <c r="A1060" i="23"/>
  <c r="C1059" i="23" s="1"/>
  <c r="A1061" i="23"/>
  <c r="A1062" i="23"/>
  <c r="C1061" i="23" s="1"/>
  <c r="A1063" i="23"/>
  <c r="A1064" i="23"/>
  <c r="A1065" i="23"/>
  <c r="C1065" i="23" s="1"/>
  <c r="A1066" i="23"/>
  <c r="A1067" i="23"/>
  <c r="A1068" i="23"/>
  <c r="C1067" i="23" s="1"/>
  <c r="A1069" i="23"/>
  <c r="A1070" i="23"/>
  <c r="A1071" i="23"/>
  <c r="C1070" i="23" s="1"/>
  <c r="A1072" i="23"/>
  <c r="C1071" i="23" s="1"/>
  <c r="A1073" i="23"/>
  <c r="A1074" i="23"/>
  <c r="C1073" i="23" s="1"/>
  <c r="A1075" i="23"/>
  <c r="A1076" i="23"/>
  <c r="A1077" i="23"/>
  <c r="A1078" i="23"/>
  <c r="A1079" i="23"/>
  <c r="A1080" i="23"/>
  <c r="C1079" i="23" s="1"/>
  <c r="A1081" i="23"/>
  <c r="C1080" i="23" s="1"/>
  <c r="A1082" i="23"/>
  <c r="A1083" i="23"/>
  <c r="C1082" i="23" s="1"/>
  <c r="A1084" i="23"/>
  <c r="C1083" i="23" s="1"/>
  <c r="A1085" i="23"/>
  <c r="A1086" i="23"/>
  <c r="C1085" i="23" s="1"/>
  <c r="A1087" i="23"/>
  <c r="A1088" i="23"/>
  <c r="A1089" i="23"/>
  <c r="A1090" i="23"/>
  <c r="A1091" i="23"/>
  <c r="A1092" i="23"/>
  <c r="C1091" i="23" s="1"/>
  <c r="A1093" i="23"/>
  <c r="C1092" i="23" s="1"/>
  <c r="A1094" i="23"/>
  <c r="A4" i="23"/>
  <c r="J4" i="23" s="1"/>
  <c r="I4" i="23"/>
  <c r="H4" i="23"/>
  <c r="C734" i="3"/>
  <c r="C735" i="3"/>
  <c r="C736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7" i="3"/>
  <c r="C1033" i="23" l="1"/>
  <c r="C997" i="23"/>
  <c r="C973" i="23"/>
  <c r="C949" i="23"/>
  <c r="C901" i="23"/>
  <c r="C889" i="23"/>
  <c r="C829" i="23"/>
  <c r="C793" i="23"/>
  <c r="C769" i="23"/>
  <c r="C757" i="23"/>
  <c r="C745" i="23"/>
  <c r="C721" i="23"/>
  <c r="C685" i="23"/>
  <c r="C661" i="23"/>
  <c r="C637" i="23"/>
  <c r="C565" i="23"/>
  <c r="C529" i="23"/>
  <c r="C481" i="23"/>
  <c r="C469" i="23"/>
  <c r="C457" i="23"/>
  <c r="C421" i="23"/>
  <c r="C373" i="23"/>
  <c r="C337" i="23"/>
  <c r="C325" i="23"/>
  <c r="C313" i="23"/>
  <c r="C265" i="23"/>
  <c r="C241" i="23"/>
  <c r="C193" i="23"/>
  <c r="C169" i="23"/>
  <c r="C133" i="23"/>
  <c r="C121" i="23"/>
  <c r="C61" i="23"/>
  <c r="C49" i="23"/>
  <c r="H5" i="23"/>
  <c r="C903" i="23"/>
  <c r="C879" i="23"/>
  <c r="C891" i="23"/>
  <c r="I5" i="23"/>
  <c r="F5" i="23" s="1"/>
  <c r="C1089" i="23"/>
  <c r="C1077" i="23"/>
  <c r="C1053" i="23"/>
  <c r="C1041" i="23"/>
  <c r="C1029" i="23"/>
  <c r="C1017" i="23"/>
  <c r="C1005" i="23"/>
  <c r="C969" i="23"/>
  <c r="C957" i="23"/>
  <c r="C945" i="23"/>
  <c r="C933" i="23"/>
  <c r="C921" i="23"/>
  <c r="C909" i="23"/>
  <c r="C897" i="23"/>
  <c r="C885" i="23"/>
  <c r="C873" i="23"/>
  <c r="C861" i="23"/>
  <c r="C825" i="23"/>
  <c r="C813" i="23"/>
  <c r="C801" i="23"/>
  <c r="C789" i="23"/>
  <c r="C777" i="23"/>
  <c r="C765" i="23"/>
  <c r="C753" i="23"/>
  <c r="C741" i="23"/>
  <c r="C729" i="23"/>
  <c r="C717" i="23"/>
  <c r="C681" i="23"/>
  <c r="C669" i="23"/>
  <c r="C657" i="23"/>
  <c r="C645" i="23"/>
  <c r="C633" i="23"/>
  <c r="C621" i="23"/>
  <c r="C609" i="23"/>
  <c r="C597" i="23"/>
  <c r="C585" i="23"/>
  <c r="C573" i="23"/>
  <c r="C537" i="23"/>
  <c r="C525" i="23"/>
  <c r="C513" i="23"/>
  <c r="C501" i="23"/>
  <c r="C489" i="23"/>
  <c r="C465" i="23"/>
  <c r="C453" i="23"/>
  <c r="C441" i="23"/>
  <c r="C429" i="23"/>
  <c r="C393" i="23"/>
  <c r="C369" i="23"/>
  <c r="C357" i="23"/>
  <c r="C345" i="23"/>
  <c r="C321" i="23"/>
  <c r="C309" i="23"/>
  <c r="C297" i="23"/>
  <c r="C237" i="23"/>
  <c r="C225" i="23"/>
  <c r="C189" i="23"/>
  <c r="C177" i="23"/>
  <c r="C141" i="23"/>
  <c r="C129" i="23"/>
  <c r="C117" i="23"/>
  <c r="C105" i="23"/>
  <c r="C69" i="23"/>
  <c r="C57" i="23"/>
  <c r="C45" i="23"/>
  <c r="C33" i="23"/>
  <c r="C82" i="23"/>
  <c r="C1004" i="23"/>
  <c r="C308" i="23"/>
  <c r="C224" i="23"/>
  <c r="C140" i="23"/>
  <c r="C116" i="23"/>
  <c r="C56" i="23"/>
  <c r="C32" i="23"/>
  <c r="C20" i="23"/>
  <c r="C1003" i="23"/>
  <c r="C943" i="23"/>
  <c r="C787" i="23"/>
  <c r="C643" i="23"/>
  <c r="C439" i="23"/>
  <c r="C331" i="23"/>
  <c r="C259" i="23"/>
  <c r="C115" i="23"/>
  <c r="C103" i="23"/>
  <c r="C370" i="23"/>
  <c r="C754" i="23"/>
  <c r="C1090" i="23"/>
  <c r="C1078" i="23"/>
  <c r="C1066" i="23"/>
  <c r="C1054" i="23"/>
  <c r="C1042" i="23"/>
  <c r="C1030" i="23"/>
  <c r="C1018" i="23"/>
  <c r="C1006" i="23"/>
  <c r="C994" i="23"/>
  <c r="C982" i="23"/>
  <c r="C970" i="23"/>
  <c r="C958" i="23"/>
  <c r="C946" i="23"/>
  <c r="C934" i="23"/>
  <c r="C922" i="23"/>
  <c r="C910" i="23"/>
  <c r="C898" i="23"/>
  <c r="C886" i="23"/>
  <c r="C874" i="23"/>
  <c r="C862" i="23"/>
  <c r="C622" i="23"/>
  <c r="C514" i="23"/>
  <c r="C478" i="23"/>
  <c r="C215" i="23"/>
  <c r="C154" i="23"/>
  <c r="C228" i="23"/>
  <c r="C216" i="23"/>
  <c r="C788" i="23"/>
  <c r="C644" i="23"/>
  <c r="C583" i="23"/>
  <c r="C188" i="23"/>
  <c r="C43" i="23"/>
  <c r="C19" i="23"/>
  <c r="C1072" i="23"/>
  <c r="C875" i="23"/>
  <c r="C863" i="23"/>
  <c r="C851" i="23"/>
  <c r="C839" i="23"/>
  <c r="C827" i="23"/>
  <c r="C815" i="23"/>
  <c r="C803" i="23"/>
  <c r="C850" i="23"/>
  <c r="C838" i="23"/>
  <c r="C826" i="23"/>
  <c r="C814" i="23"/>
  <c r="C802" i="23"/>
  <c r="C790" i="23"/>
  <c r="C778" i="23"/>
  <c r="C766" i="23"/>
  <c r="C742" i="23"/>
  <c r="C718" i="23"/>
  <c r="C706" i="23"/>
  <c r="C694" i="23"/>
  <c r="C682" i="23"/>
  <c r="C670" i="23"/>
  <c r="C658" i="23"/>
  <c r="C800" i="23"/>
  <c r="C613" i="23"/>
  <c r="C213" i="23"/>
  <c r="C214" i="23"/>
  <c r="C1076" i="23"/>
  <c r="C1064" i="23"/>
  <c r="C1028" i="23"/>
  <c r="C908" i="23"/>
  <c r="C872" i="23"/>
  <c r="C860" i="23"/>
  <c r="C764" i="23"/>
  <c r="C740" i="23"/>
  <c r="C716" i="23"/>
  <c r="C704" i="23"/>
  <c r="C656" i="23"/>
  <c r="C632" i="23"/>
  <c r="C608" i="23"/>
  <c r="C596" i="23"/>
  <c r="C584" i="23"/>
  <c r="C560" i="23"/>
  <c r="C524" i="23"/>
  <c r="C512" i="23"/>
  <c r="C500" i="23"/>
  <c r="C476" i="23"/>
  <c r="C464" i="23"/>
  <c r="C452" i="23"/>
  <c r="C416" i="23"/>
  <c r="C356" i="23"/>
  <c r="C344" i="23"/>
  <c r="C332" i="23"/>
  <c r="C212" i="23"/>
  <c r="C176" i="23"/>
  <c r="C104" i="23"/>
  <c r="C68" i="23"/>
  <c r="C44" i="23"/>
  <c r="C601" i="23"/>
  <c r="C1087" i="23"/>
  <c r="C1075" i="23"/>
  <c r="C1063" i="23"/>
  <c r="C1051" i="23"/>
  <c r="C1027" i="23"/>
  <c r="C991" i="23"/>
  <c r="C979" i="23"/>
  <c r="C967" i="23"/>
  <c r="C955" i="23"/>
  <c r="C931" i="23"/>
  <c r="C919" i="23"/>
  <c r="C907" i="23"/>
  <c r="C895" i="23"/>
  <c r="C883" i="23"/>
  <c r="C871" i="23"/>
  <c r="C859" i="23"/>
  <c r="C847" i="23"/>
  <c r="C835" i="23"/>
  <c r="C823" i="23"/>
  <c r="C799" i="23"/>
  <c r="C763" i="23"/>
  <c r="C715" i="23"/>
  <c r="C655" i="23"/>
  <c r="C607" i="23"/>
  <c r="C547" i="23"/>
  <c r="C451" i="23"/>
  <c r="C343" i="23"/>
  <c r="C307" i="23"/>
  <c r="C91" i="23"/>
  <c r="C55" i="23"/>
  <c r="C646" i="23"/>
  <c r="C634" i="23"/>
  <c r="C610" i="23"/>
  <c r="C598" i="23"/>
  <c r="C586" i="23"/>
  <c r="C574" i="23"/>
  <c r="C562" i="23"/>
  <c r="C550" i="23"/>
  <c r="C538" i="23"/>
  <c r="C526" i="23"/>
  <c r="C502" i="23"/>
  <c r="C490" i="23"/>
  <c r="C466" i="23"/>
  <c r="C454" i="23"/>
  <c r="C442" i="23"/>
  <c r="C430" i="23"/>
  <c r="C418" i="23"/>
  <c r="C406" i="23"/>
  <c r="C394" i="23"/>
  <c r="C382" i="23"/>
  <c r="C358" i="23"/>
  <c r="C346" i="23"/>
  <c r="C334" i="23"/>
  <c r="C322" i="23"/>
  <c r="C310" i="23"/>
  <c r="C298" i="23"/>
  <c r="C286" i="23"/>
  <c r="C274" i="23"/>
  <c r="C262" i="23"/>
  <c r="C250" i="23"/>
  <c r="C238" i="23"/>
  <c r="C226" i="23"/>
  <c r="C202" i="23"/>
  <c r="C190" i="23"/>
  <c r="C178" i="23"/>
  <c r="C166" i="23"/>
  <c r="C142" i="23"/>
  <c r="C130" i="23"/>
  <c r="C118" i="23"/>
  <c r="C106" i="23"/>
  <c r="C94" i="23"/>
  <c r="C70" i="23"/>
  <c r="C58" i="23"/>
  <c r="C46" i="23"/>
  <c r="C34" i="23"/>
  <c r="C22" i="23"/>
  <c r="C10" i="23"/>
  <c r="C599" i="23"/>
  <c r="C587" i="23"/>
  <c r="C575" i="23"/>
  <c r="C563" i="23"/>
  <c r="C551" i="23"/>
  <c r="C539" i="23"/>
  <c r="C515" i="23"/>
  <c r="C503" i="23"/>
  <c r="C491" i="23"/>
  <c r="C467" i="23"/>
  <c r="C455" i="23"/>
  <c r="C443" i="23"/>
  <c r="C431" i="23"/>
  <c r="C419" i="23"/>
  <c r="C407" i="23"/>
  <c r="C395" i="23"/>
  <c r="C383" i="23"/>
  <c r="C359" i="23"/>
  <c r="C347" i="23"/>
  <c r="C335" i="23"/>
  <c r="C323" i="23"/>
  <c r="C299" i="23"/>
  <c r="C287" i="23"/>
  <c r="C275" i="23"/>
  <c r="C251" i="23"/>
  <c r="C239" i="23"/>
  <c r="C227" i="23"/>
  <c r="C203" i="23"/>
  <c r="C191" i="23"/>
  <c r="C179" i="23"/>
  <c r="C167" i="23"/>
  <c r="C155" i="23"/>
  <c r="C143" i="23"/>
  <c r="C131" i="23"/>
  <c r="C119" i="23"/>
  <c r="C107" i="23"/>
  <c r="C95" i="23"/>
  <c r="C83" i="23"/>
  <c r="C71" i="23"/>
  <c r="C59" i="23"/>
  <c r="C47" i="23"/>
  <c r="C35" i="23"/>
  <c r="C23" i="23"/>
  <c r="C11" i="23"/>
  <c r="C961" i="23"/>
  <c r="C913" i="23"/>
  <c r="C912" i="23"/>
  <c r="C217" i="23"/>
  <c r="C832" i="23"/>
  <c r="C244" i="23"/>
  <c r="C1088" i="23"/>
  <c r="C1052" i="23"/>
  <c r="C992" i="23"/>
  <c r="C956" i="23"/>
  <c r="C944" i="23"/>
  <c r="C932" i="23"/>
  <c r="C884" i="23"/>
  <c r="C848" i="23"/>
  <c r="C812" i="23"/>
  <c r="C428" i="23"/>
  <c r="C381" i="23"/>
  <c r="C333" i="23"/>
  <c r="C285" i="23"/>
  <c r="C284" i="23"/>
  <c r="C577" i="23"/>
  <c r="C505" i="23"/>
  <c r="C85" i="23"/>
  <c r="C84" i="23"/>
  <c r="C1016" i="23"/>
  <c r="C1015" i="23"/>
  <c r="C751" i="23"/>
  <c r="C739" i="23"/>
  <c r="C703" i="23"/>
  <c r="C691" i="23"/>
  <c r="C631" i="23"/>
  <c r="C595" i="23"/>
  <c r="C559" i="23"/>
  <c r="C499" i="23"/>
  <c r="C488" i="23"/>
  <c r="C403" i="23"/>
  <c r="C355" i="23"/>
  <c r="C295" i="23"/>
  <c r="C283" i="23"/>
  <c r="C211" i="23"/>
  <c r="C504" i="23"/>
  <c r="C1074" i="23"/>
  <c r="C1009" i="23"/>
  <c r="C553" i="23"/>
  <c r="C1084" i="23"/>
  <c r="C1060" i="23"/>
  <c r="C1048" i="23"/>
  <c r="C1036" i="23"/>
  <c r="C1024" i="23"/>
  <c r="C1012" i="23"/>
  <c r="C1000" i="23"/>
  <c r="C988" i="23"/>
  <c r="C976" i="23"/>
  <c r="C964" i="23"/>
  <c r="C952" i="23"/>
  <c r="C940" i="23"/>
  <c r="C928" i="23"/>
  <c r="C916" i="23"/>
  <c r="C904" i="23"/>
  <c r="C892" i="23"/>
  <c r="C880" i="23"/>
  <c r="C868" i="23"/>
  <c r="C856" i="23"/>
  <c r="C844" i="23"/>
  <c r="C820" i="23"/>
  <c r="C808" i="23"/>
  <c r="C796" i="23"/>
  <c r="C784" i="23"/>
  <c r="C772" i="23"/>
  <c r="C760" i="23"/>
  <c r="C748" i="23"/>
  <c r="C736" i="23"/>
  <c r="C724" i="23"/>
  <c r="C712" i="23"/>
  <c r="C700" i="23"/>
  <c r="C688" i="23"/>
  <c r="C676" i="23"/>
  <c r="C664" i="23"/>
  <c r="C652" i="23"/>
  <c r="C640" i="23"/>
  <c r="C628" i="23"/>
  <c r="C616" i="23"/>
  <c r="C604" i="23"/>
  <c r="C592" i="23"/>
  <c r="C580" i="23"/>
  <c r="C568" i="23"/>
  <c r="C556" i="23"/>
  <c r="C544" i="23"/>
  <c r="C532" i="23"/>
  <c r="C520" i="23"/>
  <c r="C508" i="23"/>
  <c r="C496" i="23"/>
  <c r="C484" i="23"/>
  <c r="C472" i="23"/>
  <c r="C460" i="23"/>
  <c r="C448" i="23"/>
  <c r="C436" i="23"/>
  <c r="C424" i="23"/>
  <c r="C412" i="23"/>
  <c r="C400" i="23"/>
  <c r="C388" i="23"/>
  <c r="C376" i="23"/>
  <c r="C364" i="23"/>
  <c r="C352" i="23"/>
  <c r="C340" i="23"/>
  <c r="C328" i="23"/>
  <c r="C316" i="23"/>
  <c r="C304" i="23"/>
  <c r="C292" i="23"/>
  <c r="C280" i="23"/>
  <c r="C268" i="23"/>
  <c r="C256" i="23"/>
  <c r="C232" i="23"/>
  <c r="C220" i="23"/>
  <c r="C208" i="23"/>
  <c r="C196" i="23"/>
  <c r="C487" i="23"/>
  <c r="C201" i="23"/>
  <c r="C199" i="23"/>
  <c r="C175" i="23"/>
  <c r="C184" i="23"/>
  <c r="C172" i="23"/>
  <c r="C160" i="23"/>
  <c r="C148" i="23"/>
  <c r="C136" i="23"/>
  <c r="C124" i="23"/>
  <c r="C112" i="23"/>
  <c r="C100" i="23"/>
  <c r="C88" i="23"/>
  <c r="C76" i="23"/>
  <c r="C64" i="23"/>
  <c r="C52" i="23"/>
  <c r="C40" i="23"/>
  <c r="C28" i="23"/>
  <c r="C16" i="23"/>
  <c r="C4" i="23"/>
  <c r="C1050" i="23"/>
  <c r="C1086" i="23"/>
  <c r="C1068" i="23"/>
  <c r="C1069" i="23"/>
  <c r="C852" i="23"/>
  <c r="C853" i="23"/>
  <c r="C804" i="23"/>
  <c r="C805" i="23"/>
  <c r="C696" i="23"/>
  <c r="C697" i="23"/>
  <c r="C648" i="23"/>
  <c r="C649" i="23"/>
  <c r="C540" i="23"/>
  <c r="C541" i="23"/>
  <c r="C396" i="23"/>
  <c r="C397" i="23"/>
  <c r="C288" i="23"/>
  <c r="C289" i="23"/>
  <c r="C252" i="23"/>
  <c r="C253" i="23"/>
  <c r="C144" i="23"/>
  <c r="C145" i="23"/>
  <c r="C108" i="23"/>
  <c r="C109" i="23"/>
  <c r="C36" i="23"/>
  <c r="C37" i="23"/>
  <c r="C12" i="23"/>
  <c r="C13" i="23"/>
  <c r="C1081" i="23"/>
  <c r="C925" i="23"/>
  <c r="C865" i="23"/>
  <c r="C157" i="23"/>
  <c r="C25" i="23"/>
  <c r="C1062" i="23"/>
  <c r="C1045" i="23"/>
  <c r="C985" i="23"/>
  <c r="C781" i="23"/>
  <c r="C673" i="23"/>
  <c r="C517" i="23"/>
  <c r="C409" i="23"/>
  <c r="C301" i="23"/>
  <c r="C229" i="23"/>
  <c r="C1021" i="23"/>
  <c r="C960" i="23"/>
  <c r="C625" i="23"/>
  <c r="C433" i="23"/>
  <c r="C1093" i="23"/>
  <c r="C841" i="23"/>
  <c r="C817" i="23"/>
  <c r="C361" i="23"/>
  <c r="C205" i="23"/>
  <c r="C73" i="23"/>
  <c r="C1039" i="23"/>
  <c r="C1040" i="23"/>
  <c r="C811" i="23"/>
  <c r="C775" i="23"/>
  <c r="C776" i="23"/>
  <c r="C727" i="23"/>
  <c r="C728" i="23"/>
  <c r="C679" i="23"/>
  <c r="C667" i="23"/>
  <c r="C668" i="23"/>
  <c r="C619" i="23"/>
  <c r="C620" i="23"/>
  <c r="C571" i="23"/>
  <c r="C572" i="23"/>
  <c r="C535" i="23"/>
  <c r="C523" i="23"/>
  <c r="C511" i="23"/>
  <c r="C475" i="23"/>
  <c r="C463" i="23"/>
  <c r="C427" i="23"/>
  <c r="C415" i="23"/>
  <c r="C391" i="23"/>
  <c r="C379" i="23"/>
  <c r="C367" i="23"/>
  <c r="C368" i="23"/>
  <c r="C319" i="23"/>
  <c r="C320" i="23"/>
  <c r="C271" i="23"/>
  <c r="C272" i="23"/>
  <c r="C247" i="23"/>
  <c r="C235" i="23"/>
  <c r="C223" i="23"/>
  <c r="C187" i="23"/>
  <c r="C163" i="23"/>
  <c r="C164" i="23"/>
  <c r="C151" i="23"/>
  <c r="C139" i="23"/>
  <c r="C127" i="23"/>
  <c r="C128" i="23"/>
  <c r="C79" i="23"/>
  <c r="C67" i="23"/>
  <c r="C31" i="23"/>
  <c r="C7" i="23"/>
  <c r="C937" i="23"/>
  <c r="C920" i="23"/>
  <c r="C896" i="23"/>
  <c r="C752" i="23"/>
  <c r="C733" i="23"/>
  <c r="C709" i="23"/>
  <c r="C385" i="23"/>
  <c r="C296" i="23"/>
  <c r="C277" i="23"/>
  <c r="C200" i="23"/>
  <c r="C97" i="23"/>
  <c r="C588" i="23"/>
  <c r="C589" i="23"/>
  <c r="C492" i="23"/>
  <c r="C493" i="23"/>
  <c r="C444" i="23"/>
  <c r="C445" i="23"/>
  <c r="C348" i="23"/>
  <c r="C349" i="23"/>
  <c r="C180" i="23"/>
  <c r="C181" i="23"/>
  <c r="C1038" i="23"/>
  <c r="C1026" i="23"/>
  <c r="C1014" i="23"/>
  <c r="C1002" i="23"/>
  <c r="C990" i="23"/>
  <c r="C978" i="23"/>
  <c r="C966" i="23"/>
  <c r="C954" i="23"/>
  <c r="C942" i="23"/>
  <c r="C930" i="23"/>
  <c r="C918" i="23"/>
  <c r="C906" i="23"/>
  <c r="C894" i="23"/>
  <c r="C882" i="23"/>
  <c r="C870" i="23"/>
  <c r="C858" i="23"/>
  <c r="C846" i="23"/>
  <c r="C834" i="23"/>
  <c r="C822" i="23"/>
  <c r="C810" i="23"/>
  <c r="C798" i="23"/>
  <c r="C786" i="23"/>
  <c r="C774" i="23"/>
  <c r="C762" i="23"/>
  <c r="C750" i="23"/>
  <c r="C738" i="23"/>
  <c r="C726" i="23"/>
  <c r="C714" i="23"/>
  <c r="C702" i="23"/>
  <c r="C690" i="23"/>
  <c r="C678" i="23"/>
  <c r="C666" i="23"/>
  <c r="C654" i="23"/>
  <c r="C642" i="23"/>
  <c r="C630" i="23"/>
  <c r="C618" i="23"/>
  <c r="C606" i="23"/>
  <c r="C594" i="23"/>
  <c r="C582" i="23"/>
  <c r="C570" i="23"/>
  <c r="C558" i="23"/>
  <c r="C546" i="23"/>
  <c r="C534" i="23"/>
  <c r="C522" i="23"/>
  <c r="C510" i="23"/>
  <c r="C498" i="23"/>
  <c r="C486" i="23"/>
  <c r="C474" i="23"/>
  <c r="C462" i="23"/>
  <c r="C450" i="23"/>
  <c r="C438" i="23"/>
  <c r="C426" i="23"/>
  <c r="C414" i="23"/>
  <c r="C402" i="23"/>
  <c r="C390" i="23"/>
  <c r="C378" i="23"/>
  <c r="C366" i="23"/>
  <c r="C354" i="23"/>
  <c r="C342" i="23"/>
  <c r="C330" i="23"/>
  <c r="C318" i="23"/>
  <c r="C306" i="23"/>
  <c r="C294" i="23"/>
  <c r="C282" i="23"/>
  <c r="C270" i="23"/>
  <c r="C258" i="23"/>
  <c r="C246" i="23"/>
  <c r="C234" i="23"/>
  <c r="C222" i="23"/>
  <c r="C210" i="23"/>
  <c r="C198" i="23"/>
  <c r="C186" i="23"/>
  <c r="C174" i="23"/>
  <c r="C162" i="23"/>
  <c r="C150" i="23"/>
  <c r="C138" i="23"/>
  <c r="C126" i="23"/>
  <c r="C114" i="23"/>
  <c r="C102" i="23"/>
  <c r="C90" i="23"/>
  <c r="C78" i="23"/>
  <c r="C66" i="23"/>
  <c r="C54" i="23"/>
  <c r="C42" i="23"/>
  <c r="C30" i="23"/>
  <c r="C18" i="23"/>
  <c r="C6" i="23"/>
  <c r="C1057" i="23"/>
  <c r="C877" i="23"/>
  <c r="C552" i="23"/>
  <c r="C380" i="23"/>
  <c r="C993" i="23"/>
  <c r="C981" i="23"/>
  <c r="C849" i="23"/>
  <c r="C837" i="23"/>
  <c r="C705" i="23"/>
  <c r="C693" i="23"/>
  <c r="C561" i="23"/>
  <c r="C549" i="23"/>
  <c r="C417" i="23"/>
  <c r="C405" i="23"/>
  <c r="C273" i="23"/>
  <c r="C261" i="23"/>
  <c r="C249" i="23"/>
  <c r="C165" i="23"/>
  <c r="C153" i="23"/>
  <c r="C93" i="23"/>
  <c r="C81" i="23"/>
  <c r="C21" i="23"/>
  <c r="C9" i="23"/>
  <c r="C980" i="23"/>
  <c r="C968" i="23"/>
  <c r="C836" i="23"/>
  <c r="C824" i="23"/>
  <c r="C692" i="23"/>
  <c r="C680" i="23"/>
  <c r="C548" i="23"/>
  <c r="C536" i="23"/>
  <c r="C404" i="23"/>
  <c r="C392" i="23"/>
  <c r="C260" i="23"/>
  <c r="C248" i="23"/>
  <c r="C236" i="23"/>
  <c r="C152" i="23"/>
  <c r="C80" i="23"/>
  <c r="C8" i="23"/>
  <c r="J5" i="23"/>
  <c r="J7" i="23"/>
  <c r="J6" i="23"/>
  <c r="B7" i="19"/>
  <c r="C2" i="19"/>
  <c r="P23" i="3"/>
  <c r="B6" i="5"/>
  <c r="B5" i="5"/>
  <c r="B4" i="5"/>
  <c r="B3" i="5"/>
  <c r="H4" i="20"/>
  <c r="G4" i="20"/>
  <c r="F4" i="20"/>
  <c r="N18" i="23" l="1"/>
  <c r="N19" i="23" s="1"/>
  <c r="A10" i="19"/>
  <c r="D3" i="5" s="1"/>
  <c r="C9" i="5"/>
  <c r="J8" i="23"/>
  <c r="B1037" i="3"/>
  <c r="B1037" i="23" s="1"/>
  <c r="B1049" i="3"/>
  <c r="B1049" i="23" s="1"/>
  <c r="B1061" i="3"/>
  <c r="B1061" i="23" s="1"/>
  <c r="B1073" i="3"/>
  <c r="B1073" i="23" s="1"/>
  <c r="B1085" i="3"/>
  <c r="B1085" i="23" s="1"/>
  <c r="B1097" i="3"/>
  <c r="B1097" i="23" s="1"/>
  <c r="B1109" i="3"/>
  <c r="B1109" i="23" s="1"/>
  <c r="B1121" i="3"/>
  <c r="B1121" i="23" s="1"/>
  <c r="B1133" i="3"/>
  <c r="B1133" i="23" s="1"/>
  <c r="B1145" i="3"/>
  <c r="B1145" i="23" s="1"/>
  <c r="B1157" i="3"/>
  <c r="B1157" i="23" s="1"/>
  <c r="B1169" i="3"/>
  <c r="B1169" i="23" s="1"/>
  <c r="B1181" i="3"/>
  <c r="B1181" i="23" s="1"/>
  <c r="B1193" i="3"/>
  <c r="B1193" i="23" s="1"/>
  <c r="B1205" i="3"/>
  <c r="B1205" i="23" s="1"/>
  <c r="B1217" i="3"/>
  <c r="B1217" i="23" s="1"/>
  <c r="B1229" i="3"/>
  <c r="B1229" i="23" s="1"/>
  <c r="B1241" i="3"/>
  <c r="B1241" i="23" s="1"/>
  <c r="B1253" i="3"/>
  <c r="B1253" i="23" s="1"/>
  <c r="B1265" i="3"/>
  <c r="B1265" i="23" s="1"/>
  <c r="B1051" i="3"/>
  <c r="B1051" i="23" s="1"/>
  <c r="B1171" i="3"/>
  <c r="B1171" i="23" s="1"/>
  <c r="B1207" i="3"/>
  <c r="B1207" i="23" s="1"/>
  <c r="B1231" i="3"/>
  <c r="B1231" i="23" s="1"/>
  <c r="B1255" i="3"/>
  <c r="B1255" i="23" s="1"/>
  <c r="B1052" i="3"/>
  <c r="B1052" i="23" s="1"/>
  <c r="B1112" i="3"/>
  <c r="B1112" i="23" s="1"/>
  <c r="B1136" i="3"/>
  <c r="B1136" i="23" s="1"/>
  <c r="B1160" i="3"/>
  <c r="B1160" i="23" s="1"/>
  <c r="B1184" i="3"/>
  <c r="B1184" i="23" s="1"/>
  <c r="B1208" i="3"/>
  <c r="B1208" i="23" s="1"/>
  <c r="B1232" i="3"/>
  <c r="B1232" i="23" s="1"/>
  <c r="B1268" i="3"/>
  <c r="B1268" i="23" s="1"/>
  <c r="B1056" i="3"/>
  <c r="B1056" i="23" s="1"/>
  <c r="B1140" i="3"/>
  <c r="B1140" i="23" s="1"/>
  <c r="B1200" i="3"/>
  <c r="B1200" i="23" s="1"/>
  <c r="B1236" i="3"/>
  <c r="B1236" i="23" s="1"/>
  <c r="B1272" i="3"/>
  <c r="B1272" i="23" s="1"/>
  <c r="B1045" i="3"/>
  <c r="B1045" i="23" s="1"/>
  <c r="B1081" i="3"/>
  <c r="B1081" i="23" s="1"/>
  <c r="B1105" i="3"/>
  <c r="B1105" i="23" s="1"/>
  <c r="B1117" i="3"/>
  <c r="B1117" i="23" s="1"/>
  <c r="B1141" i="3"/>
  <c r="B1141" i="23" s="1"/>
  <c r="B1165" i="3"/>
  <c r="B1165" i="23" s="1"/>
  <c r="B1189" i="3"/>
  <c r="B1189" i="23" s="1"/>
  <c r="B1201" i="3"/>
  <c r="B1201" i="23" s="1"/>
  <c r="B1225" i="3"/>
  <c r="B1225" i="23" s="1"/>
  <c r="B1249" i="3"/>
  <c r="B1249" i="23" s="1"/>
  <c r="B1046" i="3"/>
  <c r="B1046" i="23" s="1"/>
  <c r="B1130" i="3"/>
  <c r="B1130" i="23" s="1"/>
  <c r="B1190" i="3"/>
  <c r="B1190" i="23" s="1"/>
  <c r="B1226" i="3"/>
  <c r="B1226" i="23" s="1"/>
  <c r="B1262" i="3"/>
  <c r="B1262" i="23" s="1"/>
  <c r="B1047" i="3"/>
  <c r="B1047" i="23" s="1"/>
  <c r="B1107" i="3"/>
  <c r="B1107" i="23" s="1"/>
  <c r="B1143" i="3"/>
  <c r="B1143" i="23" s="1"/>
  <c r="B1179" i="3"/>
  <c r="B1179" i="23" s="1"/>
  <c r="B1215" i="3"/>
  <c r="B1215" i="23" s="1"/>
  <c r="B1251" i="3"/>
  <c r="B1251" i="23" s="1"/>
  <c r="B1072" i="3"/>
  <c r="B1072" i="23" s="1"/>
  <c r="B1038" i="3"/>
  <c r="B1038" i="23" s="1"/>
  <c r="B1050" i="3"/>
  <c r="B1050" i="23" s="1"/>
  <c r="B1062" i="3"/>
  <c r="B1062" i="23" s="1"/>
  <c r="B1074" i="3"/>
  <c r="B1074" i="23" s="1"/>
  <c r="B1086" i="3"/>
  <c r="B1086" i="23" s="1"/>
  <c r="B1098" i="3"/>
  <c r="B1098" i="23" s="1"/>
  <c r="B1110" i="3"/>
  <c r="B1110" i="23" s="1"/>
  <c r="B1122" i="3"/>
  <c r="B1122" i="23" s="1"/>
  <c r="B1134" i="3"/>
  <c r="B1134" i="23" s="1"/>
  <c r="B1146" i="3"/>
  <c r="B1146" i="23" s="1"/>
  <c r="B1158" i="3"/>
  <c r="B1158" i="23" s="1"/>
  <c r="B1170" i="3"/>
  <c r="B1170" i="23" s="1"/>
  <c r="B1182" i="3"/>
  <c r="B1182" i="23" s="1"/>
  <c r="B1194" i="3"/>
  <c r="B1194" i="23" s="1"/>
  <c r="B1206" i="3"/>
  <c r="B1206" i="23" s="1"/>
  <c r="B1218" i="3"/>
  <c r="B1218" i="23" s="1"/>
  <c r="B1230" i="3"/>
  <c r="B1230" i="23" s="1"/>
  <c r="B1242" i="3"/>
  <c r="B1242" i="23" s="1"/>
  <c r="B1254" i="3"/>
  <c r="B1254" i="23" s="1"/>
  <c r="B1266" i="3"/>
  <c r="B1266" i="23" s="1"/>
  <c r="B1039" i="3"/>
  <c r="B1039" i="23" s="1"/>
  <c r="B1063" i="3"/>
  <c r="B1063" i="23" s="1"/>
  <c r="B1075" i="3"/>
  <c r="B1075" i="23" s="1"/>
  <c r="B1087" i="3"/>
  <c r="B1087" i="23" s="1"/>
  <c r="B1099" i="3"/>
  <c r="B1099" i="23" s="1"/>
  <c r="B1111" i="3"/>
  <c r="B1111" i="23" s="1"/>
  <c r="B1123" i="3"/>
  <c r="B1123" i="23" s="1"/>
  <c r="B1135" i="3"/>
  <c r="B1135" i="23" s="1"/>
  <c r="B1147" i="3"/>
  <c r="B1147" i="23" s="1"/>
  <c r="B1159" i="3"/>
  <c r="B1159" i="23" s="1"/>
  <c r="B1183" i="3"/>
  <c r="B1183" i="23" s="1"/>
  <c r="B1195" i="3"/>
  <c r="B1195" i="23" s="1"/>
  <c r="B1219" i="3"/>
  <c r="B1219" i="23" s="1"/>
  <c r="B1243" i="3"/>
  <c r="B1243" i="23" s="1"/>
  <c r="B1267" i="3"/>
  <c r="B1267" i="23" s="1"/>
  <c r="B1040" i="3"/>
  <c r="B1040" i="23" s="1"/>
  <c r="B1064" i="3"/>
  <c r="B1064" i="23" s="1"/>
  <c r="B1076" i="3"/>
  <c r="B1076" i="23" s="1"/>
  <c r="B1088" i="3"/>
  <c r="B1088" i="23" s="1"/>
  <c r="B1100" i="3"/>
  <c r="B1100" i="23" s="1"/>
  <c r="B1124" i="3"/>
  <c r="B1124" i="23" s="1"/>
  <c r="B1148" i="3"/>
  <c r="B1148" i="23" s="1"/>
  <c r="B1172" i="3"/>
  <c r="B1172" i="23" s="1"/>
  <c r="B1196" i="3"/>
  <c r="B1196" i="23" s="1"/>
  <c r="B1220" i="3"/>
  <c r="B1220" i="23" s="1"/>
  <c r="B1244" i="3"/>
  <c r="B1244" i="23" s="1"/>
  <c r="B1256" i="3"/>
  <c r="B1256" i="23" s="1"/>
  <c r="B1068" i="3"/>
  <c r="B1068" i="23" s="1"/>
  <c r="B1080" i="3"/>
  <c r="B1080" i="23" s="1"/>
  <c r="B1104" i="3"/>
  <c r="B1104" i="23" s="1"/>
  <c r="B1128" i="3"/>
  <c r="B1128" i="23" s="1"/>
  <c r="B1164" i="3"/>
  <c r="B1164" i="23" s="1"/>
  <c r="B1188" i="3"/>
  <c r="B1188" i="23" s="1"/>
  <c r="B1212" i="3"/>
  <c r="B1212" i="23" s="1"/>
  <c r="B1248" i="3"/>
  <c r="B1248" i="23" s="1"/>
  <c r="B1057" i="3"/>
  <c r="B1057" i="23" s="1"/>
  <c r="B1093" i="3"/>
  <c r="B1093" i="23" s="1"/>
  <c r="B1129" i="3"/>
  <c r="B1129" i="23" s="1"/>
  <c r="B1153" i="3"/>
  <c r="B1153" i="23" s="1"/>
  <c r="B1177" i="3"/>
  <c r="B1177" i="23" s="1"/>
  <c r="B1213" i="3"/>
  <c r="B1213" i="23" s="1"/>
  <c r="B1237" i="3"/>
  <c r="B1237" i="23" s="1"/>
  <c r="B1273" i="3"/>
  <c r="B1273" i="23" s="1"/>
  <c r="B1070" i="3"/>
  <c r="B1070" i="23" s="1"/>
  <c r="B1082" i="3"/>
  <c r="B1082" i="23" s="1"/>
  <c r="B1106" i="3"/>
  <c r="B1106" i="23" s="1"/>
  <c r="B1142" i="3"/>
  <c r="B1142" i="23" s="1"/>
  <c r="B1178" i="3"/>
  <c r="B1178" i="23" s="1"/>
  <c r="B1214" i="3"/>
  <c r="B1214" i="23" s="1"/>
  <c r="B1250" i="3"/>
  <c r="B1250" i="23" s="1"/>
  <c r="B1274" i="3"/>
  <c r="B1274" i="23" s="1"/>
  <c r="B1059" i="3"/>
  <c r="B1059" i="23" s="1"/>
  <c r="B1095" i="3"/>
  <c r="B1095" i="23" s="1"/>
  <c r="B1131" i="3"/>
  <c r="B1131" i="23" s="1"/>
  <c r="B1167" i="3"/>
  <c r="B1167" i="23" s="1"/>
  <c r="B1203" i="3"/>
  <c r="B1203" i="23" s="1"/>
  <c r="B1227" i="3"/>
  <c r="B1227" i="23" s="1"/>
  <c r="B1263" i="3"/>
  <c r="B1263" i="23" s="1"/>
  <c r="B1060" i="3"/>
  <c r="B1060" i="23" s="1"/>
  <c r="B1084" i="3"/>
  <c r="B1084" i="23" s="1"/>
  <c r="B1108" i="3"/>
  <c r="B1108" i="23" s="1"/>
  <c r="B1041" i="3"/>
  <c r="B1041" i="23" s="1"/>
  <c r="B1053" i="3"/>
  <c r="B1053" i="23" s="1"/>
  <c r="B1065" i="3"/>
  <c r="B1065" i="23" s="1"/>
  <c r="B1077" i="3"/>
  <c r="B1077" i="23" s="1"/>
  <c r="B1089" i="3"/>
  <c r="B1089" i="23" s="1"/>
  <c r="B1101" i="3"/>
  <c r="B1101" i="23" s="1"/>
  <c r="B1113" i="3"/>
  <c r="B1113" i="23" s="1"/>
  <c r="B1125" i="3"/>
  <c r="B1125" i="23" s="1"/>
  <c r="B1137" i="3"/>
  <c r="B1137" i="23" s="1"/>
  <c r="B1149" i="3"/>
  <c r="B1149" i="23" s="1"/>
  <c r="B1161" i="3"/>
  <c r="B1161" i="23" s="1"/>
  <c r="B1173" i="3"/>
  <c r="B1173" i="23" s="1"/>
  <c r="B1185" i="3"/>
  <c r="B1185" i="23" s="1"/>
  <c r="B1197" i="3"/>
  <c r="B1197" i="23" s="1"/>
  <c r="B1209" i="3"/>
  <c r="B1209" i="23" s="1"/>
  <c r="B1221" i="3"/>
  <c r="B1221" i="23" s="1"/>
  <c r="B1233" i="3"/>
  <c r="B1233" i="23" s="1"/>
  <c r="B1245" i="3"/>
  <c r="B1245" i="23" s="1"/>
  <c r="B1257" i="3"/>
  <c r="B1257" i="23" s="1"/>
  <c r="B1269" i="3"/>
  <c r="B1269" i="23" s="1"/>
  <c r="B1042" i="3"/>
  <c r="B1042" i="23" s="1"/>
  <c r="B1054" i="3"/>
  <c r="B1054" i="23" s="1"/>
  <c r="B1066" i="3"/>
  <c r="B1066" i="23" s="1"/>
  <c r="B1078" i="3"/>
  <c r="B1078" i="23" s="1"/>
  <c r="B1090" i="3"/>
  <c r="B1090" i="23" s="1"/>
  <c r="B1102" i="3"/>
  <c r="B1102" i="23" s="1"/>
  <c r="B1114" i="3"/>
  <c r="B1114" i="23" s="1"/>
  <c r="B1126" i="3"/>
  <c r="B1126" i="23" s="1"/>
  <c r="B1138" i="3"/>
  <c r="B1138" i="23" s="1"/>
  <c r="B1150" i="3"/>
  <c r="B1150" i="23" s="1"/>
  <c r="B1162" i="3"/>
  <c r="B1162" i="23" s="1"/>
  <c r="B1174" i="3"/>
  <c r="B1174" i="23" s="1"/>
  <c r="B1186" i="3"/>
  <c r="B1186" i="23" s="1"/>
  <c r="B1198" i="3"/>
  <c r="B1198" i="23" s="1"/>
  <c r="B1210" i="3"/>
  <c r="B1210" i="23" s="1"/>
  <c r="B1222" i="3"/>
  <c r="B1222" i="23" s="1"/>
  <c r="B1234" i="3"/>
  <c r="B1234" i="23" s="1"/>
  <c r="B1246" i="3"/>
  <c r="B1246" i="23" s="1"/>
  <c r="B1258" i="3"/>
  <c r="B1258" i="23" s="1"/>
  <c r="B1270" i="3"/>
  <c r="B1270" i="23" s="1"/>
  <c r="B1043" i="3"/>
  <c r="B1043" i="23" s="1"/>
  <c r="B1055" i="3"/>
  <c r="B1055" i="23" s="1"/>
  <c r="B1067" i="3"/>
  <c r="B1067" i="23" s="1"/>
  <c r="B1079" i="3"/>
  <c r="B1079" i="23" s="1"/>
  <c r="B1091" i="3"/>
  <c r="B1091" i="23" s="1"/>
  <c r="B1103" i="3"/>
  <c r="B1103" i="23" s="1"/>
  <c r="B1115" i="3"/>
  <c r="B1115" i="23" s="1"/>
  <c r="B1127" i="3"/>
  <c r="B1127" i="23" s="1"/>
  <c r="B1139" i="3"/>
  <c r="B1139" i="23" s="1"/>
  <c r="B1151" i="3"/>
  <c r="B1151" i="23" s="1"/>
  <c r="B1163" i="3"/>
  <c r="B1163" i="23" s="1"/>
  <c r="B1175" i="3"/>
  <c r="B1175" i="23" s="1"/>
  <c r="B1187" i="3"/>
  <c r="B1187" i="23" s="1"/>
  <c r="B1199" i="3"/>
  <c r="B1199" i="23" s="1"/>
  <c r="B1211" i="3"/>
  <c r="B1211" i="23" s="1"/>
  <c r="B1223" i="3"/>
  <c r="B1223" i="23" s="1"/>
  <c r="B1235" i="3"/>
  <c r="B1235" i="23" s="1"/>
  <c r="B1247" i="3"/>
  <c r="B1247" i="23" s="1"/>
  <c r="B1259" i="3"/>
  <c r="B1259" i="23" s="1"/>
  <c r="B1271" i="3"/>
  <c r="B1271" i="23" s="1"/>
  <c r="B1044" i="3"/>
  <c r="B1044" i="23" s="1"/>
  <c r="B1092" i="3"/>
  <c r="B1092" i="23" s="1"/>
  <c r="B1116" i="3"/>
  <c r="B1116" i="23" s="1"/>
  <c r="B1152" i="3"/>
  <c r="B1152" i="23" s="1"/>
  <c r="B1176" i="3"/>
  <c r="B1176" i="23" s="1"/>
  <c r="B1224" i="3"/>
  <c r="B1224" i="23" s="1"/>
  <c r="B1260" i="3"/>
  <c r="B1260" i="23" s="1"/>
  <c r="B1069" i="3"/>
  <c r="B1069" i="23" s="1"/>
  <c r="B1261" i="3"/>
  <c r="B1261" i="23" s="1"/>
  <c r="B1058" i="3"/>
  <c r="B1058" i="23" s="1"/>
  <c r="B1094" i="3"/>
  <c r="B1094" i="23" s="1"/>
  <c r="B1118" i="3"/>
  <c r="B1118" i="23" s="1"/>
  <c r="B1154" i="3"/>
  <c r="B1154" i="23" s="1"/>
  <c r="B1166" i="3"/>
  <c r="B1166" i="23" s="1"/>
  <c r="B1202" i="3"/>
  <c r="B1202" i="23" s="1"/>
  <c r="B1238" i="3"/>
  <c r="B1238" i="23" s="1"/>
  <c r="B1071" i="3"/>
  <c r="B1071" i="23" s="1"/>
  <c r="B1083" i="3"/>
  <c r="B1083" i="23" s="1"/>
  <c r="B1119" i="3"/>
  <c r="B1119" i="23" s="1"/>
  <c r="B1155" i="3"/>
  <c r="B1155" i="23" s="1"/>
  <c r="B1191" i="3"/>
  <c r="B1191" i="23" s="1"/>
  <c r="B1239" i="3"/>
  <c r="B1239" i="23" s="1"/>
  <c r="B1275" i="3"/>
  <c r="B1275" i="23" s="1"/>
  <c r="B1048" i="3"/>
  <c r="B1048" i="23" s="1"/>
  <c r="B1096" i="3"/>
  <c r="B1096" i="23" s="1"/>
  <c r="B1120" i="3"/>
  <c r="B1120" i="23" s="1"/>
  <c r="B1264" i="3"/>
  <c r="B1264" i="23" s="1"/>
  <c r="B1144" i="3"/>
  <c r="B1144" i="23" s="1"/>
  <c r="B1156" i="3"/>
  <c r="B1156" i="23" s="1"/>
  <c r="B1216" i="3"/>
  <c r="B1216" i="23" s="1"/>
  <c r="B1240" i="3"/>
  <c r="B1240" i="23" s="1"/>
  <c r="B1252" i="3"/>
  <c r="B1252" i="23" s="1"/>
  <c r="B1132" i="3"/>
  <c r="B1132" i="23" s="1"/>
  <c r="B1228" i="3"/>
  <c r="B1228" i="23" s="1"/>
  <c r="B1168" i="3"/>
  <c r="B1168" i="23" s="1"/>
  <c r="B1180" i="3"/>
  <c r="B1180" i="23" s="1"/>
  <c r="B1192" i="3"/>
  <c r="B1192" i="23" s="1"/>
  <c r="B1204" i="3"/>
  <c r="B1204" i="23" s="1"/>
  <c r="B2174" i="3"/>
  <c r="B2173" i="3"/>
  <c r="H6" i="20"/>
  <c r="H5" i="20"/>
  <c r="E6" i="23" l="1"/>
  <c r="C6" i="20" s="1"/>
  <c r="E18" i="23"/>
  <c r="C18" i="20" s="1"/>
  <c r="E14" i="23"/>
  <c r="C14" i="20" s="1"/>
  <c r="E16" i="23"/>
  <c r="C16" i="20" s="1"/>
  <c r="E11" i="23"/>
  <c r="C11" i="20" s="1"/>
  <c r="E9" i="23"/>
  <c r="C9" i="20" s="1"/>
  <c r="E21" i="23"/>
  <c r="C21" i="20" s="1"/>
  <c r="E12" i="23"/>
  <c r="C12" i="20" s="1"/>
  <c r="E17" i="23"/>
  <c r="C17" i="20" s="1"/>
  <c r="E7" i="23"/>
  <c r="C7" i="20" s="1"/>
  <c r="E15" i="23"/>
  <c r="C15" i="20" s="1"/>
  <c r="E19" i="23"/>
  <c r="C19" i="20" s="1"/>
  <c r="E10" i="23"/>
  <c r="C10" i="20" s="1"/>
  <c r="E5" i="23"/>
  <c r="C5" i="20" s="1"/>
  <c r="E22" i="23"/>
  <c r="C22" i="20" s="1"/>
  <c r="E8" i="23"/>
  <c r="C8" i="20" s="1"/>
  <c r="E13" i="23"/>
  <c r="C13" i="20" s="1"/>
  <c r="E20" i="23"/>
  <c r="C20" i="20" s="1"/>
  <c r="D10" i="5"/>
  <c r="D13" i="5" s="1"/>
  <c r="D9" i="5"/>
  <c r="D12" i="5" s="1"/>
  <c r="D15" i="5"/>
  <c r="D8" i="5" s="1"/>
  <c r="D11" i="5" s="1"/>
  <c r="J9" i="23"/>
  <c r="H7" i="20"/>
  <c r="K4" i="23" l="1"/>
  <c r="J10" i="23"/>
  <c r="H8" i="20"/>
  <c r="J11" i="23" l="1"/>
  <c r="H9" i="20"/>
  <c r="J12" i="23" l="1"/>
  <c r="H10" i="20"/>
  <c r="J13" i="23" l="1"/>
  <c r="H11" i="20"/>
  <c r="J14" i="23" l="1"/>
  <c r="H12" i="20"/>
  <c r="J15" i="23" l="1"/>
  <c r="H13" i="20"/>
  <c r="J16" i="23" l="1"/>
  <c r="H14" i="20"/>
  <c r="J17" i="23" l="1"/>
  <c r="H15" i="20"/>
  <c r="J18" i="23" l="1"/>
  <c r="H16" i="20"/>
  <c r="J19" i="23" l="1"/>
  <c r="H17" i="20"/>
  <c r="J20" i="23" l="1"/>
  <c r="H18" i="20"/>
  <c r="J21" i="23" l="1"/>
  <c r="H19" i="20"/>
  <c r="J22" i="23" l="1"/>
  <c r="H20" i="20"/>
  <c r="J23" i="23" l="1"/>
  <c r="H21" i="20"/>
  <c r="J24" i="23" l="1"/>
  <c r="H22" i="20"/>
  <c r="J25" i="23" l="1"/>
  <c r="H23" i="20"/>
  <c r="J26" i="23" l="1"/>
  <c r="H24" i="20"/>
  <c r="J27" i="23" l="1"/>
  <c r="H25" i="20"/>
  <c r="J28" i="23" l="1"/>
  <c r="H26" i="20"/>
  <c r="J29" i="23" l="1"/>
  <c r="H27" i="20"/>
  <c r="J30" i="23" l="1"/>
  <c r="H28" i="20"/>
  <c r="J31" i="23" l="1"/>
  <c r="H29" i="20"/>
  <c r="J32" i="23" l="1"/>
  <c r="H30" i="20"/>
  <c r="J33" i="23" l="1"/>
  <c r="H31" i="20"/>
  <c r="J34" i="23" l="1"/>
  <c r="H32" i="20"/>
  <c r="J35" i="23" l="1"/>
  <c r="H33" i="20"/>
  <c r="J36" i="23" l="1"/>
  <c r="H34" i="20"/>
  <c r="J37" i="23" l="1"/>
  <c r="H35" i="20"/>
  <c r="J38" i="23" l="1"/>
  <c r="H36" i="20"/>
  <c r="J39" i="23" l="1"/>
  <c r="H37" i="20"/>
  <c r="J40" i="23" l="1"/>
  <c r="H38" i="20"/>
  <c r="J41" i="23" l="1"/>
  <c r="H39" i="20"/>
  <c r="J42" i="23" l="1"/>
  <c r="H40" i="20"/>
  <c r="J43" i="23" l="1"/>
  <c r="H41" i="20"/>
  <c r="J44" i="23" l="1"/>
  <c r="H42" i="20"/>
  <c r="J45" i="23" l="1"/>
  <c r="H43" i="20"/>
  <c r="J46" i="23" l="1"/>
  <c r="H44" i="20"/>
  <c r="J47" i="23" l="1"/>
  <c r="H45" i="20"/>
  <c r="J48" i="23" l="1"/>
  <c r="H46" i="20"/>
  <c r="J49" i="23" l="1"/>
  <c r="H47" i="20"/>
  <c r="J50" i="23" l="1"/>
  <c r="H48" i="20"/>
  <c r="J51" i="23" l="1"/>
  <c r="H49" i="20"/>
  <c r="J52" i="23" l="1"/>
  <c r="H50" i="20"/>
  <c r="J53" i="23" l="1"/>
  <c r="H51" i="20"/>
  <c r="J54" i="23" l="1"/>
  <c r="H52" i="20"/>
  <c r="J55" i="23" l="1"/>
  <c r="H53" i="20"/>
  <c r="J56" i="23" l="1"/>
  <c r="H54" i="20"/>
  <c r="J57" i="23" l="1"/>
  <c r="H55" i="20"/>
  <c r="J58" i="23" l="1"/>
  <c r="H56" i="20"/>
  <c r="J59" i="23" l="1"/>
  <c r="H57" i="20"/>
  <c r="J60" i="23" l="1"/>
  <c r="H58" i="20"/>
  <c r="J61" i="23" l="1"/>
  <c r="H59" i="20"/>
  <c r="J62" i="23" l="1"/>
  <c r="H60" i="20"/>
  <c r="J63" i="23" l="1"/>
  <c r="H61" i="20"/>
  <c r="J64" i="23" l="1"/>
  <c r="H62" i="20"/>
  <c r="J65" i="23" l="1"/>
  <c r="H63" i="20"/>
  <c r="J66" i="23" l="1"/>
  <c r="H64" i="20"/>
  <c r="J67" i="23" l="1"/>
  <c r="H65" i="20"/>
  <c r="J68" i="23" l="1"/>
  <c r="H66" i="20"/>
  <c r="J69" i="23" l="1"/>
  <c r="H67" i="20"/>
  <c r="J70" i="23" l="1"/>
  <c r="H68" i="20"/>
  <c r="J71" i="23" l="1"/>
  <c r="H69" i="20"/>
  <c r="J72" i="23" l="1"/>
  <c r="H70" i="20"/>
  <c r="J73" i="23" l="1"/>
  <c r="H71" i="20"/>
  <c r="J74" i="23" l="1"/>
  <c r="H72" i="20"/>
  <c r="J75" i="23" l="1"/>
  <c r="H73" i="20"/>
  <c r="J76" i="23" l="1"/>
  <c r="H74" i="20"/>
  <c r="J77" i="23" l="1"/>
  <c r="H75" i="20"/>
  <c r="J78" i="23" l="1"/>
  <c r="H76" i="20"/>
  <c r="J79" i="23" l="1"/>
  <c r="H77" i="20"/>
  <c r="J80" i="23" l="1"/>
  <c r="H78" i="20"/>
  <c r="J81" i="23" l="1"/>
  <c r="H79" i="20"/>
  <c r="J82" i="23" l="1"/>
  <c r="H80" i="20"/>
  <c r="J83" i="23" l="1"/>
  <c r="H81" i="20"/>
  <c r="J84" i="23" l="1"/>
  <c r="H82" i="20"/>
  <c r="J85" i="23" l="1"/>
  <c r="H83" i="20"/>
  <c r="J86" i="23" l="1"/>
  <c r="H84" i="20"/>
  <c r="J87" i="23" l="1"/>
  <c r="H85" i="20"/>
  <c r="J88" i="23" l="1"/>
  <c r="H86" i="20"/>
  <c r="J89" i="23" l="1"/>
  <c r="H87" i="20"/>
  <c r="J90" i="23" l="1"/>
  <c r="H88" i="20"/>
  <c r="J91" i="23" l="1"/>
  <c r="H89" i="20"/>
  <c r="J92" i="23" l="1"/>
  <c r="H90" i="20"/>
  <c r="J93" i="23" l="1"/>
  <c r="H91" i="20"/>
  <c r="J94" i="23" l="1"/>
  <c r="H92" i="20"/>
  <c r="J95" i="23" l="1"/>
  <c r="H93" i="20"/>
  <c r="J96" i="23" l="1"/>
  <c r="H94" i="20"/>
  <c r="J97" i="23" l="1"/>
  <c r="H95" i="20"/>
  <c r="J98" i="23" l="1"/>
  <c r="H96" i="20"/>
  <c r="J99" i="23" l="1"/>
  <c r="H97" i="20"/>
  <c r="J100" i="23" l="1"/>
  <c r="H98" i="20"/>
  <c r="J101" i="23" l="1"/>
  <c r="H99" i="20"/>
  <c r="J102" i="23" l="1"/>
  <c r="H100" i="20"/>
  <c r="J103" i="23" l="1"/>
  <c r="H101" i="20"/>
  <c r="J104" i="23" l="1"/>
  <c r="H102" i="20"/>
  <c r="J105" i="23" l="1"/>
  <c r="H103" i="20"/>
  <c r="J106" i="23" l="1"/>
  <c r="H104" i="20"/>
  <c r="J107" i="23" l="1"/>
  <c r="H105" i="20"/>
  <c r="J108" i="23" l="1"/>
  <c r="H106" i="20"/>
  <c r="J109" i="23" l="1"/>
  <c r="H107" i="20"/>
  <c r="J110" i="23" l="1"/>
  <c r="H108" i="20"/>
  <c r="J111" i="23" l="1"/>
  <c r="H109" i="20"/>
  <c r="J112" i="23" l="1"/>
  <c r="H110" i="20"/>
  <c r="J113" i="23" l="1"/>
  <c r="H111" i="20"/>
  <c r="J114" i="23" l="1"/>
  <c r="H112" i="20"/>
  <c r="J115" i="23" l="1"/>
  <c r="H113" i="20"/>
  <c r="J116" i="23" l="1"/>
  <c r="H114" i="20"/>
  <c r="J117" i="23" l="1"/>
  <c r="H115" i="20"/>
  <c r="J118" i="23" l="1"/>
  <c r="H116" i="20"/>
  <c r="J119" i="23" l="1"/>
  <c r="H117" i="20"/>
  <c r="J120" i="23" l="1"/>
  <c r="H118" i="20"/>
  <c r="J121" i="23" l="1"/>
  <c r="H119" i="20"/>
  <c r="J122" i="23" l="1"/>
  <c r="H120" i="20"/>
  <c r="J123" i="23" l="1"/>
  <c r="H121" i="20"/>
  <c r="J124" i="23" l="1"/>
  <c r="H122" i="20"/>
  <c r="J125" i="23" l="1"/>
  <c r="H123" i="20"/>
  <c r="J126" i="23" l="1"/>
  <c r="H124" i="20"/>
  <c r="J127" i="23" l="1"/>
  <c r="H125" i="20"/>
  <c r="J128" i="23" l="1"/>
  <c r="H126" i="20"/>
  <c r="J129" i="23" l="1"/>
  <c r="H127" i="20"/>
  <c r="J130" i="23" l="1"/>
  <c r="H128" i="20"/>
  <c r="J131" i="23" l="1"/>
  <c r="H129" i="20"/>
  <c r="J132" i="23" l="1"/>
  <c r="H130" i="20"/>
  <c r="J133" i="23" l="1"/>
  <c r="H131" i="20"/>
  <c r="J134" i="23" l="1"/>
  <c r="H132" i="20"/>
  <c r="J135" i="23" l="1"/>
  <c r="H133" i="20"/>
  <c r="J136" i="23" l="1"/>
  <c r="H134" i="20"/>
  <c r="J137" i="23" l="1"/>
  <c r="H135" i="20"/>
  <c r="J138" i="23" l="1"/>
  <c r="H136" i="20"/>
  <c r="J139" i="23" l="1"/>
  <c r="H137" i="20"/>
  <c r="J140" i="23" l="1"/>
  <c r="H138" i="20"/>
  <c r="J141" i="23" l="1"/>
  <c r="H139" i="20"/>
  <c r="J142" i="23" l="1"/>
  <c r="H140" i="20"/>
  <c r="J143" i="23" l="1"/>
  <c r="H141" i="20"/>
  <c r="J144" i="23" l="1"/>
  <c r="H142" i="20"/>
  <c r="J145" i="23" l="1"/>
  <c r="H143" i="20"/>
  <c r="J146" i="23" l="1"/>
  <c r="H144" i="20"/>
  <c r="J147" i="23" l="1"/>
  <c r="H145" i="20"/>
  <c r="J148" i="23" l="1"/>
  <c r="H146" i="20"/>
  <c r="J149" i="23" l="1"/>
  <c r="H147" i="20"/>
  <c r="J150" i="23" l="1"/>
  <c r="H148" i="20"/>
  <c r="J151" i="23" l="1"/>
  <c r="H149" i="20"/>
  <c r="J152" i="23" l="1"/>
  <c r="H150" i="20"/>
  <c r="J153" i="23" l="1"/>
  <c r="H151" i="20"/>
  <c r="J154" i="23" l="1"/>
  <c r="H152" i="20"/>
  <c r="J155" i="23" l="1"/>
  <c r="H153" i="20"/>
  <c r="J156" i="23" l="1"/>
  <c r="H154" i="20"/>
  <c r="J157" i="23" l="1"/>
  <c r="H155" i="20"/>
  <c r="J158" i="23" l="1"/>
  <c r="H156" i="20"/>
  <c r="J159" i="23" l="1"/>
  <c r="H157" i="20"/>
  <c r="J160" i="23" l="1"/>
  <c r="H158" i="20"/>
  <c r="J161" i="23" l="1"/>
  <c r="H159" i="20"/>
  <c r="J162" i="23" l="1"/>
  <c r="H160" i="20"/>
  <c r="J163" i="23" l="1"/>
  <c r="H161" i="20"/>
  <c r="J164" i="23" l="1"/>
  <c r="H162" i="20"/>
  <c r="J165" i="23" l="1"/>
  <c r="H163" i="20"/>
  <c r="J166" i="23" l="1"/>
  <c r="H164" i="20"/>
  <c r="J167" i="23" l="1"/>
  <c r="H165" i="20"/>
  <c r="J168" i="23" l="1"/>
  <c r="H166" i="20"/>
  <c r="J169" i="23" l="1"/>
  <c r="H167" i="20"/>
  <c r="J170" i="23" l="1"/>
  <c r="H168" i="20"/>
  <c r="J171" i="23" l="1"/>
  <c r="H169" i="20"/>
  <c r="J172" i="23" l="1"/>
  <c r="H170" i="20"/>
  <c r="J173" i="23" l="1"/>
  <c r="H171" i="20"/>
  <c r="J174" i="23" l="1"/>
  <c r="H172" i="20"/>
  <c r="J175" i="23" l="1"/>
  <c r="H173" i="20"/>
  <c r="J176" i="23" l="1"/>
  <c r="H174" i="20"/>
  <c r="J177" i="23" l="1"/>
  <c r="H175" i="20"/>
  <c r="J178" i="23" l="1"/>
  <c r="H176" i="20"/>
  <c r="J179" i="23" l="1"/>
  <c r="H177" i="20"/>
  <c r="J180" i="23" l="1"/>
  <c r="H178" i="20"/>
  <c r="J181" i="23" l="1"/>
  <c r="H179" i="20"/>
  <c r="J182" i="23" l="1"/>
  <c r="H180" i="20"/>
  <c r="J183" i="23" l="1"/>
  <c r="H181" i="20"/>
  <c r="J184" i="23" l="1"/>
  <c r="H182" i="20"/>
  <c r="J185" i="23" l="1"/>
  <c r="H183" i="20"/>
  <c r="J186" i="23" l="1"/>
  <c r="H184" i="20"/>
  <c r="J187" i="23" l="1"/>
  <c r="H185" i="20"/>
  <c r="J188" i="23" l="1"/>
  <c r="H186" i="20"/>
  <c r="J189" i="23" l="1"/>
  <c r="H187" i="20"/>
  <c r="J190" i="23" l="1"/>
  <c r="H188" i="20"/>
  <c r="J191" i="23" l="1"/>
  <c r="H189" i="20"/>
  <c r="J192" i="23" l="1"/>
  <c r="H190" i="20"/>
  <c r="J193" i="23" l="1"/>
  <c r="H191" i="20"/>
  <c r="J194" i="23" l="1"/>
  <c r="H192" i="20"/>
  <c r="J195" i="23" l="1"/>
  <c r="H193" i="20"/>
  <c r="J196" i="23" l="1"/>
  <c r="H194" i="20"/>
  <c r="J197" i="23" l="1"/>
  <c r="H195" i="20"/>
  <c r="J198" i="23" l="1"/>
  <c r="H196" i="20"/>
  <c r="J199" i="23" l="1"/>
  <c r="H197" i="20"/>
  <c r="J200" i="23" l="1"/>
  <c r="H198" i="20"/>
  <c r="J201" i="23" l="1"/>
  <c r="H199" i="20"/>
  <c r="J202" i="23" l="1"/>
  <c r="H200" i="20"/>
  <c r="J203" i="23" l="1"/>
  <c r="H201" i="20"/>
  <c r="J204" i="23" l="1"/>
  <c r="H202" i="20"/>
  <c r="J205" i="23" l="1"/>
  <c r="H203" i="20"/>
  <c r="J206" i="23" l="1"/>
  <c r="H204" i="20"/>
  <c r="J207" i="23" l="1"/>
  <c r="H205" i="20"/>
  <c r="J208" i="23" l="1"/>
  <c r="H206" i="20"/>
  <c r="J209" i="23" l="1"/>
  <c r="H207" i="20"/>
  <c r="J210" i="23" l="1"/>
  <c r="H208" i="20"/>
  <c r="J211" i="23" l="1"/>
  <c r="H209" i="20"/>
  <c r="J212" i="23" l="1"/>
  <c r="H210" i="20"/>
  <c r="J213" i="23" l="1"/>
  <c r="H211" i="20"/>
  <c r="J214" i="23" l="1"/>
  <c r="H212" i="20"/>
  <c r="J215" i="23" l="1"/>
  <c r="H213" i="20"/>
  <c r="J216" i="23" l="1"/>
  <c r="H214" i="20"/>
  <c r="J217" i="23" l="1"/>
  <c r="H215" i="20"/>
  <c r="J218" i="23" l="1"/>
  <c r="H216" i="20"/>
  <c r="J219" i="23" l="1"/>
  <c r="H217" i="20"/>
  <c r="J220" i="23" l="1"/>
  <c r="H218" i="20"/>
  <c r="J221" i="23" l="1"/>
  <c r="H219" i="20"/>
  <c r="J222" i="23" l="1"/>
  <c r="H220" i="20"/>
  <c r="J223" i="23" l="1"/>
  <c r="H221" i="20"/>
  <c r="J224" i="23" l="1"/>
  <c r="H222" i="20"/>
  <c r="J225" i="23" l="1"/>
  <c r="H223" i="20"/>
  <c r="J226" i="23" l="1"/>
  <c r="H224" i="20"/>
  <c r="J227" i="23" l="1"/>
  <c r="H225" i="20"/>
  <c r="J228" i="23" l="1"/>
  <c r="H226" i="20"/>
  <c r="J229" i="23" l="1"/>
  <c r="H227" i="20"/>
  <c r="J230" i="23" l="1"/>
  <c r="H228" i="20"/>
  <c r="J231" i="23" l="1"/>
  <c r="H229" i="20"/>
  <c r="J232" i="23" l="1"/>
  <c r="H230" i="20"/>
  <c r="J233" i="23" l="1"/>
  <c r="H231" i="20"/>
  <c r="J234" i="23" l="1"/>
  <c r="H232" i="20"/>
  <c r="J235" i="23" l="1"/>
  <c r="H233" i="20"/>
  <c r="J236" i="23" l="1"/>
  <c r="H234" i="20"/>
  <c r="J237" i="23" l="1"/>
  <c r="H235" i="20"/>
  <c r="J238" i="23" l="1"/>
  <c r="H236" i="20"/>
  <c r="J239" i="23" l="1"/>
  <c r="H237" i="20"/>
  <c r="J240" i="23" l="1"/>
  <c r="H238" i="20"/>
  <c r="J241" i="23" l="1"/>
  <c r="H239" i="20"/>
  <c r="J242" i="23" l="1"/>
  <c r="H240" i="20"/>
  <c r="J243" i="23" l="1"/>
  <c r="H241" i="20"/>
  <c r="J244" i="23" l="1"/>
  <c r="H242" i="20"/>
  <c r="J245" i="23" l="1"/>
  <c r="H243" i="20"/>
  <c r="J246" i="23" l="1"/>
  <c r="H244" i="20"/>
  <c r="J247" i="23" l="1"/>
  <c r="H245" i="20"/>
  <c r="J248" i="23" l="1"/>
  <c r="H246" i="20"/>
  <c r="J249" i="23" l="1"/>
  <c r="H247" i="20"/>
  <c r="J250" i="23" l="1"/>
  <c r="H248" i="20"/>
  <c r="J251" i="23" l="1"/>
  <c r="H249" i="20"/>
  <c r="J252" i="23" l="1"/>
  <c r="H250" i="20"/>
  <c r="J253" i="23" l="1"/>
  <c r="H251" i="20"/>
  <c r="J254" i="23" l="1"/>
  <c r="H252" i="20"/>
  <c r="J255" i="23" l="1"/>
  <c r="H253" i="20"/>
  <c r="J256" i="23" l="1"/>
  <c r="H254" i="20"/>
  <c r="J257" i="23" l="1"/>
  <c r="H255" i="20"/>
  <c r="J258" i="23" l="1"/>
  <c r="H256" i="20"/>
  <c r="J259" i="23" l="1"/>
  <c r="H257" i="20"/>
  <c r="J260" i="23" l="1"/>
  <c r="H258" i="20"/>
  <c r="J261" i="23" l="1"/>
  <c r="H259" i="20"/>
  <c r="J262" i="23" l="1"/>
  <c r="H260" i="20"/>
  <c r="J263" i="23" l="1"/>
  <c r="H261" i="20"/>
  <c r="J264" i="23" l="1"/>
  <c r="H262" i="20"/>
  <c r="J265" i="23" l="1"/>
  <c r="H263" i="20"/>
  <c r="J266" i="23" l="1"/>
  <c r="H264" i="20"/>
  <c r="J267" i="23" l="1"/>
  <c r="H265" i="20"/>
  <c r="J268" i="23" l="1"/>
  <c r="H266" i="20"/>
  <c r="J269" i="23" l="1"/>
  <c r="H267" i="20"/>
  <c r="J270" i="23" l="1"/>
  <c r="H268" i="20"/>
  <c r="J271" i="23" l="1"/>
  <c r="H269" i="20"/>
  <c r="J272" i="23" l="1"/>
  <c r="H270" i="20"/>
  <c r="J273" i="23" l="1"/>
  <c r="H271" i="20"/>
  <c r="J274" i="23" l="1"/>
  <c r="H272" i="20"/>
  <c r="J275" i="23" l="1"/>
  <c r="H273" i="20"/>
  <c r="J276" i="23" l="1"/>
  <c r="H274" i="20"/>
  <c r="J277" i="23" l="1"/>
  <c r="H275" i="20"/>
  <c r="J278" i="23" l="1"/>
  <c r="H276" i="20"/>
  <c r="J279" i="23" l="1"/>
  <c r="H277" i="20"/>
  <c r="J280" i="23" l="1"/>
  <c r="H278" i="20"/>
  <c r="J281" i="23" l="1"/>
  <c r="H279" i="20"/>
  <c r="J282" i="23" l="1"/>
  <c r="H280" i="20"/>
  <c r="J283" i="23" l="1"/>
  <c r="H281" i="20"/>
  <c r="J284" i="23" l="1"/>
  <c r="H282" i="20"/>
  <c r="J285" i="23" l="1"/>
  <c r="H283" i="20"/>
  <c r="J286" i="23" l="1"/>
  <c r="H284" i="20"/>
  <c r="J287" i="23" l="1"/>
  <c r="H285" i="20"/>
  <c r="J288" i="23" l="1"/>
  <c r="H286" i="20"/>
  <c r="J289" i="23" l="1"/>
  <c r="H287" i="20"/>
  <c r="J290" i="23" l="1"/>
  <c r="H288" i="20"/>
  <c r="J291" i="23" l="1"/>
  <c r="H289" i="20"/>
  <c r="J292" i="23" l="1"/>
  <c r="H290" i="20"/>
  <c r="J293" i="23" l="1"/>
  <c r="H291" i="20"/>
  <c r="J294" i="23" l="1"/>
  <c r="H292" i="20"/>
  <c r="J295" i="23" l="1"/>
  <c r="H293" i="20"/>
  <c r="J296" i="23" l="1"/>
  <c r="H294" i="20"/>
  <c r="J297" i="23" l="1"/>
  <c r="H295" i="20"/>
  <c r="J298" i="23" l="1"/>
  <c r="H296" i="20"/>
  <c r="J299" i="23" l="1"/>
  <c r="H297" i="20"/>
  <c r="J300" i="23" l="1"/>
  <c r="H298" i="20"/>
  <c r="J301" i="23" l="1"/>
  <c r="H299" i="20"/>
  <c r="J302" i="23" l="1"/>
  <c r="H300" i="20"/>
  <c r="J303" i="23" l="1"/>
  <c r="H301" i="20"/>
  <c r="J304" i="23" l="1"/>
  <c r="H302" i="20"/>
  <c r="J305" i="23" l="1"/>
  <c r="H303" i="20"/>
  <c r="J306" i="23" l="1"/>
  <c r="H304" i="20"/>
  <c r="J307" i="23" l="1"/>
  <c r="H305" i="20"/>
  <c r="J308" i="23" l="1"/>
  <c r="H306" i="20"/>
  <c r="J309" i="23" l="1"/>
  <c r="H307" i="20"/>
  <c r="J310" i="23" l="1"/>
  <c r="H308" i="20"/>
  <c r="J311" i="23" l="1"/>
  <c r="H309" i="20"/>
  <c r="J312" i="23" l="1"/>
  <c r="H310" i="20"/>
  <c r="J313" i="23" l="1"/>
  <c r="H311" i="20"/>
  <c r="J314" i="23" l="1"/>
  <c r="H312" i="20"/>
  <c r="J315" i="23" l="1"/>
  <c r="H313" i="20"/>
  <c r="J316" i="23" l="1"/>
  <c r="H314" i="20"/>
  <c r="J317" i="23" l="1"/>
  <c r="H315" i="20"/>
  <c r="J318" i="23" l="1"/>
  <c r="H316" i="20"/>
  <c r="J319" i="23" l="1"/>
  <c r="H317" i="20"/>
  <c r="J320" i="23" l="1"/>
  <c r="H318" i="20"/>
  <c r="J321" i="23" l="1"/>
  <c r="H319" i="20"/>
  <c r="J322" i="23" l="1"/>
  <c r="H320" i="20"/>
  <c r="J323" i="23" l="1"/>
  <c r="H321" i="20"/>
  <c r="J324" i="23" l="1"/>
  <c r="H322" i="20"/>
  <c r="J325" i="23" l="1"/>
  <c r="H323" i="20"/>
  <c r="J326" i="23" l="1"/>
  <c r="H324" i="20"/>
  <c r="J327" i="23" l="1"/>
  <c r="H325" i="20"/>
  <c r="J328" i="23" l="1"/>
  <c r="H326" i="20"/>
  <c r="J329" i="23" l="1"/>
  <c r="H327" i="20"/>
  <c r="J330" i="23" l="1"/>
  <c r="H328" i="20"/>
  <c r="J331" i="23" l="1"/>
  <c r="H329" i="20"/>
  <c r="J332" i="23" l="1"/>
  <c r="H330" i="20"/>
  <c r="J333" i="23" l="1"/>
  <c r="H331" i="20"/>
  <c r="J334" i="23" l="1"/>
  <c r="H332" i="20"/>
  <c r="J335" i="23" l="1"/>
  <c r="H333" i="20"/>
  <c r="J336" i="23" l="1"/>
  <c r="H334" i="20"/>
  <c r="J337" i="23" l="1"/>
  <c r="H335" i="20"/>
  <c r="J338" i="23" l="1"/>
  <c r="H336" i="20"/>
  <c r="J339" i="23" l="1"/>
  <c r="H337" i="20"/>
  <c r="J340" i="23" l="1"/>
  <c r="H338" i="20"/>
  <c r="J341" i="23" l="1"/>
  <c r="H339" i="20"/>
  <c r="J342" i="23" l="1"/>
  <c r="H340" i="20"/>
  <c r="J343" i="23" l="1"/>
  <c r="H341" i="20"/>
  <c r="J344" i="23" l="1"/>
  <c r="H342" i="20"/>
  <c r="J345" i="23" l="1"/>
  <c r="H343" i="20"/>
  <c r="J346" i="23" l="1"/>
  <c r="H344" i="20"/>
  <c r="J347" i="23" l="1"/>
  <c r="H345" i="20"/>
  <c r="J348" i="23" l="1"/>
  <c r="H346" i="20"/>
  <c r="J349" i="23" l="1"/>
  <c r="H347" i="20"/>
  <c r="J350" i="23" l="1"/>
  <c r="H348" i="20"/>
  <c r="J351" i="23" l="1"/>
  <c r="H349" i="20"/>
  <c r="J352" i="23" l="1"/>
  <c r="H350" i="20"/>
  <c r="J353" i="23" l="1"/>
  <c r="H351" i="20"/>
  <c r="J354" i="23" l="1"/>
  <c r="H352" i="20"/>
  <c r="J355" i="23" l="1"/>
  <c r="H353" i="20"/>
  <c r="J356" i="23" l="1"/>
  <c r="H354" i="20"/>
  <c r="J357" i="23" l="1"/>
  <c r="H355" i="20"/>
  <c r="J358" i="23" l="1"/>
  <c r="H356" i="20"/>
  <c r="J359" i="23" l="1"/>
  <c r="H357" i="20"/>
  <c r="J360" i="23" l="1"/>
  <c r="H358" i="20"/>
  <c r="J361" i="23" l="1"/>
  <c r="H359" i="20"/>
  <c r="J362" i="23" l="1"/>
  <c r="H360" i="20"/>
  <c r="J363" i="23" l="1"/>
  <c r="H361" i="20"/>
  <c r="J364" i="23" l="1"/>
  <c r="H362" i="20"/>
  <c r="J365" i="23" l="1"/>
  <c r="H363" i="20"/>
  <c r="J366" i="23" l="1"/>
  <c r="H364" i="20"/>
  <c r="J367" i="23" l="1"/>
  <c r="H365" i="20"/>
  <c r="J368" i="23" l="1"/>
  <c r="H366" i="20"/>
  <c r="J369" i="23" l="1"/>
  <c r="H367" i="20"/>
  <c r="J370" i="23" l="1"/>
  <c r="H368" i="20"/>
  <c r="J371" i="23" l="1"/>
  <c r="H369" i="20"/>
  <c r="J372" i="23" l="1"/>
  <c r="H370" i="20"/>
  <c r="J373" i="23" l="1"/>
  <c r="H371" i="20"/>
  <c r="J374" i="23" l="1"/>
  <c r="H372" i="20"/>
  <c r="J375" i="23" l="1"/>
  <c r="H373" i="20"/>
  <c r="J376" i="23" l="1"/>
  <c r="H374" i="20"/>
  <c r="J377" i="23" l="1"/>
  <c r="H375" i="20"/>
  <c r="J378" i="23" l="1"/>
  <c r="H376" i="20"/>
  <c r="J379" i="23" l="1"/>
  <c r="H377" i="20"/>
  <c r="J380" i="23" l="1"/>
  <c r="H378" i="20"/>
  <c r="J381" i="23" l="1"/>
  <c r="H379" i="20"/>
  <c r="J382" i="23" l="1"/>
  <c r="H380" i="20"/>
  <c r="J383" i="23" l="1"/>
  <c r="H381" i="20"/>
  <c r="J384" i="23" l="1"/>
  <c r="H382" i="20"/>
  <c r="J385" i="23" l="1"/>
  <c r="H383" i="20"/>
  <c r="J386" i="23" l="1"/>
  <c r="H384" i="20"/>
  <c r="J387" i="23" l="1"/>
  <c r="H385" i="20"/>
  <c r="J388" i="23" l="1"/>
  <c r="H386" i="20"/>
  <c r="J389" i="23" l="1"/>
  <c r="H387" i="20"/>
  <c r="J390" i="23" l="1"/>
  <c r="H388" i="20"/>
  <c r="J391" i="23" l="1"/>
  <c r="H389" i="20"/>
  <c r="J392" i="23" l="1"/>
  <c r="H390" i="20"/>
  <c r="J393" i="23" l="1"/>
  <c r="H391" i="20"/>
  <c r="J394" i="23" l="1"/>
  <c r="H392" i="20"/>
  <c r="J395" i="23" l="1"/>
  <c r="H393" i="20"/>
  <c r="J396" i="23" l="1"/>
  <c r="H394" i="20"/>
  <c r="J397" i="23" l="1"/>
  <c r="H395" i="20"/>
  <c r="J398" i="23" l="1"/>
  <c r="H396" i="20"/>
  <c r="J399" i="23" l="1"/>
  <c r="H397" i="20"/>
  <c r="J400" i="23" l="1"/>
  <c r="H398" i="20"/>
  <c r="J401" i="23" l="1"/>
  <c r="H399" i="20"/>
  <c r="J402" i="23" l="1"/>
  <c r="H400" i="20"/>
  <c r="J403" i="23" l="1"/>
  <c r="H401" i="20"/>
  <c r="J404" i="23" l="1"/>
  <c r="H402" i="20"/>
  <c r="J405" i="23" l="1"/>
  <c r="H403" i="20"/>
  <c r="J406" i="23" l="1"/>
  <c r="H404" i="20"/>
  <c r="J407" i="23" l="1"/>
  <c r="H405" i="20"/>
  <c r="J408" i="23" l="1"/>
  <c r="H406" i="20"/>
  <c r="J409" i="23" l="1"/>
  <c r="H407" i="20"/>
  <c r="J410" i="23" l="1"/>
  <c r="H408" i="20"/>
  <c r="J411" i="23" l="1"/>
  <c r="H409" i="20"/>
  <c r="J412" i="23" l="1"/>
  <c r="H410" i="20"/>
  <c r="J413" i="23" l="1"/>
  <c r="H411" i="20"/>
  <c r="J414" i="23" l="1"/>
  <c r="H412" i="20"/>
  <c r="J415" i="23" l="1"/>
  <c r="H413" i="20"/>
  <c r="J416" i="23" l="1"/>
  <c r="H414" i="20"/>
  <c r="J417" i="23" l="1"/>
  <c r="H415" i="20"/>
  <c r="J418" i="23" l="1"/>
  <c r="H416" i="20"/>
  <c r="J419" i="23" l="1"/>
  <c r="H417" i="20"/>
  <c r="J420" i="23" l="1"/>
  <c r="H418" i="20"/>
  <c r="J421" i="23" l="1"/>
  <c r="H419" i="20"/>
  <c r="J422" i="23" l="1"/>
  <c r="H420" i="20"/>
  <c r="J423" i="23" l="1"/>
  <c r="H421" i="20"/>
  <c r="J424" i="23" l="1"/>
  <c r="H422" i="20"/>
  <c r="J425" i="23" l="1"/>
  <c r="H423" i="20"/>
  <c r="J426" i="23" l="1"/>
  <c r="H424" i="20"/>
  <c r="J427" i="23" l="1"/>
  <c r="H425" i="20"/>
  <c r="J428" i="23" l="1"/>
  <c r="H426" i="20"/>
  <c r="J429" i="23" l="1"/>
  <c r="H427" i="20"/>
  <c r="J430" i="23" l="1"/>
  <c r="H428" i="20"/>
  <c r="J431" i="23" l="1"/>
  <c r="H429" i="20"/>
  <c r="J432" i="23" l="1"/>
  <c r="H430" i="20"/>
  <c r="J433" i="23" l="1"/>
  <c r="H431" i="20"/>
  <c r="J434" i="23" l="1"/>
  <c r="H432" i="20"/>
  <c r="J435" i="23" l="1"/>
  <c r="H433" i="20"/>
  <c r="J436" i="23" l="1"/>
  <c r="H434" i="20"/>
  <c r="J437" i="23" l="1"/>
  <c r="H435" i="20"/>
  <c r="J438" i="23" l="1"/>
  <c r="H436" i="20"/>
  <c r="J439" i="23" l="1"/>
  <c r="H437" i="20"/>
  <c r="J440" i="23" l="1"/>
  <c r="H438" i="20"/>
  <c r="J441" i="23" l="1"/>
  <c r="H439" i="20"/>
  <c r="J442" i="23" l="1"/>
  <c r="H440" i="20"/>
  <c r="J443" i="23" l="1"/>
  <c r="H441" i="20"/>
  <c r="J444" i="23" l="1"/>
  <c r="H442" i="20"/>
  <c r="J445" i="23" l="1"/>
  <c r="H443" i="20"/>
  <c r="J446" i="23" l="1"/>
  <c r="H444" i="20"/>
  <c r="J447" i="23" l="1"/>
  <c r="H445" i="20"/>
  <c r="J448" i="23" l="1"/>
  <c r="H446" i="20"/>
  <c r="J449" i="23" l="1"/>
  <c r="H447" i="20"/>
  <c r="J450" i="23" l="1"/>
  <c r="H448" i="20"/>
  <c r="J451" i="23" l="1"/>
  <c r="H449" i="20"/>
  <c r="J452" i="23" l="1"/>
  <c r="H450" i="20"/>
  <c r="J453" i="23" l="1"/>
  <c r="H451" i="20"/>
  <c r="J454" i="23" l="1"/>
  <c r="H452" i="20"/>
  <c r="J455" i="23" l="1"/>
  <c r="H453" i="20"/>
  <c r="J456" i="23" l="1"/>
  <c r="H454" i="20"/>
  <c r="J457" i="23" l="1"/>
  <c r="H455" i="20"/>
  <c r="J458" i="23" l="1"/>
  <c r="H456" i="20"/>
  <c r="J459" i="23" l="1"/>
  <c r="H457" i="20"/>
  <c r="J460" i="23" l="1"/>
  <c r="H458" i="20"/>
  <c r="J461" i="23" l="1"/>
  <c r="H459" i="20"/>
  <c r="J462" i="23" l="1"/>
  <c r="H460" i="20"/>
  <c r="J463" i="23" l="1"/>
  <c r="H461" i="20"/>
  <c r="J464" i="23" l="1"/>
  <c r="H462" i="20"/>
  <c r="J465" i="23" l="1"/>
  <c r="H463" i="20"/>
  <c r="J466" i="23" l="1"/>
  <c r="H464" i="20"/>
  <c r="J467" i="23" l="1"/>
  <c r="H465" i="20"/>
  <c r="J468" i="23" l="1"/>
  <c r="H466" i="20"/>
  <c r="J469" i="23" l="1"/>
  <c r="H467" i="20"/>
  <c r="J470" i="23" l="1"/>
  <c r="H468" i="20"/>
  <c r="J471" i="23" l="1"/>
  <c r="H469" i="20"/>
  <c r="J472" i="23" l="1"/>
  <c r="H470" i="20"/>
  <c r="J473" i="23" l="1"/>
  <c r="H471" i="20"/>
  <c r="J474" i="23" l="1"/>
  <c r="H472" i="20"/>
  <c r="J475" i="23" l="1"/>
  <c r="H473" i="20"/>
  <c r="J476" i="23" l="1"/>
  <c r="H474" i="20"/>
  <c r="J477" i="23" l="1"/>
  <c r="H475" i="20"/>
  <c r="J478" i="23" l="1"/>
  <c r="H476" i="20"/>
  <c r="J479" i="23" l="1"/>
  <c r="H477" i="20"/>
  <c r="J480" i="23" l="1"/>
  <c r="H478" i="20"/>
  <c r="J481" i="23" l="1"/>
  <c r="H479" i="20"/>
  <c r="J482" i="23" l="1"/>
  <c r="H480" i="20"/>
  <c r="J483" i="23" l="1"/>
  <c r="H481" i="20"/>
  <c r="J484" i="23" l="1"/>
  <c r="H482" i="20"/>
  <c r="J485" i="23" l="1"/>
  <c r="H483" i="20"/>
  <c r="J486" i="23" l="1"/>
  <c r="H484" i="20"/>
  <c r="J487" i="23" l="1"/>
  <c r="H485" i="20"/>
  <c r="J488" i="23" l="1"/>
  <c r="H486" i="20"/>
  <c r="J489" i="23" l="1"/>
  <c r="H487" i="20"/>
  <c r="J490" i="23" l="1"/>
  <c r="H488" i="20"/>
  <c r="J491" i="23" l="1"/>
  <c r="H489" i="20"/>
  <c r="J492" i="23" l="1"/>
  <c r="H490" i="20"/>
  <c r="J493" i="23" l="1"/>
  <c r="H491" i="20"/>
  <c r="J494" i="23" l="1"/>
  <c r="H492" i="20"/>
  <c r="J495" i="23" l="1"/>
  <c r="H493" i="20"/>
  <c r="J496" i="23" l="1"/>
  <c r="H494" i="20"/>
  <c r="J497" i="23" l="1"/>
  <c r="H495" i="20"/>
  <c r="J498" i="23" l="1"/>
  <c r="H496" i="20"/>
  <c r="J499" i="23" l="1"/>
  <c r="H497" i="20"/>
  <c r="J500" i="23" l="1"/>
  <c r="H498" i="20"/>
  <c r="J501" i="23" l="1"/>
  <c r="H499" i="20"/>
  <c r="J502" i="23" l="1"/>
  <c r="H500" i="20"/>
  <c r="J503" i="23" l="1"/>
  <c r="H501" i="20"/>
  <c r="J504" i="23" l="1"/>
  <c r="H502" i="20"/>
  <c r="J505" i="23" l="1"/>
  <c r="H503" i="20"/>
  <c r="J506" i="23" l="1"/>
  <c r="H504" i="20"/>
  <c r="J507" i="23" l="1"/>
  <c r="H505" i="20"/>
  <c r="J508" i="23" l="1"/>
  <c r="H506" i="20"/>
  <c r="J509" i="23" l="1"/>
  <c r="H507" i="20"/>
  <c r="J510" i="23" l="1"/>
  <c r="H508" i="20"/>
  <c r="J511" i="23" l="1"/>
  <c r="H509" i="20"/>
  <c r="J512" i="23" l="1"/>
  <c r="H510" i="20"/>
  <c r="J513" i="23" l="1"/>
  <c r="H511" i="20"/>
  <c r="J514" i="23" l="1"/>
  <c r="H512" i="20"/>
  <c r="J515" i="23" l="1"/>
  <c r="H513" i="20"/>
  <c r="J516" i="23" l="1"/>
  <c r="H514" i="20"/>
  <c r="J517" i="23" l="1"/>
  <c r="H515" i="20"/>
  <c r="J518" i="23" l="1"/>
  <c r="H516" i="20"/>
  <c r="J519" i="23" l="1"/>
  <c r="H517" i="20"/>
  <c r="J520" i="23" l="1"/>
  <c r="H518" i="20"/>
  <c r="J521" i="23" l="1"/>
  <c r="H519" i="20"/>
  <c r="J522" i="23" l="1"/>
  <c r="H520" i="20"/>
  <c r="J523" i="23" l="1"/>
  <c r="H521" i="20"/>
  <c r="J524" i="23" l="1"/>
  <c r="H522" i="20"/>
  <c r="J525" i="23" l="1"/>
  <c r="H523" i="20"/>
  <c r="J526" i="23" l="1"/>
  <c r="H524" i="20"/>
  <c r="J527" i="23" l="1"/>
  <c r="H525" i="20"/>
  <c r="J528" i="23" l="1"/>
  <c r="H526" i="20"/>
  <c r="J529" i="23" l="1"/>
  <c r="H527" i="20"/>
  <c r="J530" i="23" l="1"/>
  <c r="H528" i="20"/>
  <c r="J531" i="23" l="1"/>
  <c r="H529" i="20"/>
  <c r="J532" i="23" l="1"/>
  <c r="H530" i="20"/>
  <c r="J533" i="23" l="1"/>
  <c r="H531" i="20"/>
  <c r="J534" i="23" l="1"/>
  <c r="H532" i="20"/>
  <c r="J535" i="23" l="1"/>
  <c r="H533" i="20"/>
  <c r="J536" i="23" l="1"/>
  <c r="H534" i="20"/>
  <c r="J537" i="23" l="1"/>
  <c r="H535" i="20"/>
  <c r="J538" i="23" l="1"/>
  <c r="H536" i="20"/>
  <c r="J539" i="23" l="1"/>
  <c r="H537" i="20"/>
  <c r="J540" i="23" l="1"/>
  <c r="H538" i="20"/>
  <c r="J541" i="23" l="1"/>
  <c r="H539" i="20"/>
  <c r="J542" i="23" l="1"/>
  <c r="H540" i="20"/>
  <c r="J543" i="23" l="1"/>
  <c r="H541" i="20"/>
  <c r="J544" i="23" l="1"/>
  <c r="H542" i="20"/>
  <c r="J545" i="23" l="1"/>
  <c r="H543" i="20"/>
  <c r="J546" i="23" l="1"/>
  <c r="H544" i="20"/>
  <c r="J547" i="23" l="1"/>
  <c r="H545" i="20"/>
  <c r="J548" i="23" l="1"/>
  <c r="H546" i="20"/>
  <c r="J549" i="23" l="1"/>
  <c r="H547" i="20"/>
  <c r="J550" i="23" l="1"/>
  <c r="H548" i="20"/>
  <c r="J551" i="23" l="1"/>
  <c r="H549" i="20"/>
  <c r="J552" i="23" l="1"/>
  <c r="H550" i="20"/>
  <c r="J553" i="23" l="1"/>
  <c r="H551" i="20"/>
  <c r="J554" i="23" l="1"/>
  <c r="H552" i="20"/>
  <c r="J555" i="23" l="1"/>
  <c r="H553" i="20"/>
  <c r="J556" i="23" l="1"/>
  <c r="H554" i="20"/>
  <c r="J557" i="23" l="1"/>
  <c r="H555" i="20"/>
  <c r="J558" i="23" l="1"/>
  <c r="H556" i="20"/>
  <c r="J559" i="23" l="1"/>
  <c r="H557" i="20"/>
  <c r="J560" i="23" l="1"/>
  <c r="H558" i="20"/>
  <c r="J561" i="23" l="1"/>
  <c r="H559" i="20"/>
  <c r="J562" i="23" l="1"/>
  <c r="H560" i="20"/>
  <c r="J563" i="23" l="1"/>
  <c r="H561" i="20"/>
  <c r="J564" i="23" l="1"/>
  <c r="H562" i="20"/>
  <c r="J565" i="23" l="1"/>
  <c r="H563" i="20"/>
  <c r="J566" i="23" l="1"/>
  <c r="H564" i="20"/>
  <c r="J567" i="23" l="1"/>
  <c r="H565" i="20"/>
  <c r="J568" i="23" l="1"/>
  <c r="H566" i="20"/>
  <c r="J569" i="23" l="1"/>
  <c r="H567" i="20"/>
  <c r="J570" i="23" l="1"/>
  <c r="H568" i="20"/>
  <c r="J571" i="23" l="1"/>
  <c r="H569" i="20"/>
  <c r="J572" i="23" l="1"/>
  <c r="H570" i="20"/>
  <c r="J573" i="23" l="1"/>
  <c r="H571" i="20"/>
  <c r="J574" i="23" l="1"/>
  <c r="H572" i="20"/>
  <c r="J575" i="23" l="1"/>
  <c r="H573" i="20"/>
  <c r="J576" i="23" l="1"/>
  <c r="H574" i="20"/>
  <c r="J577" i="23" l="1"/>
  <c r="H575" i="20"/>
  <c r="J578" i="23" l="1"/>
  <c r="H576" i="20"/>
  <c r="J579" i="23" l="1"/>
  <c r="H577" i="20"/>
  <c r="J580" i="23" l="1"/>
  <c r="H578" i="20"/>
  <c r="J581" i="23" l="1"/>
  <c r="H579" i="20"/>
  <c r="J582" i="23" l="1"/>
  <c r="H580" i="20"/>
  <c r="J583" i="23" l="1"/>
  <c r="H581" i="20"/>
  <c r="J584" i="23" l="1"/>
  <c r="H582" i="20"/>
  <c r="J585" i="23" l="1"/>
  <c r="H583" i="20"/>
  <c r="J586" i="23" l="1"/>
  <c r="H584" i="20"/>
  <c r="J587" i="23" l="1"/>
  <c r="H585" i="20"/>
  <c r="J588" i="23" l="1"/>
  <c r="H586" i="20"/>
  <c r="J589" i="23" l="1"/>
  <c r="H587" i="20"/>
  <c r="J590" i="23" l="1"/>
  <c r="H588" i="20"/>
  <c r="J591" i="23" l="1"/>
  <c r="H589" i="20"/>
  <c r="J592" i="23" l="1"/>
  <c r="H590" i="20"/>
  <c r="J593" i="23" l="1"/>
  <c r="H591" i="20"/>
  <c r="J594" i="23" l="1"/>
  <c r="H592" i="20"/>
  <c r="J595" i="23" l="1"/>
  <c r="H593" i="20"/>
  <c r="J596" i="23" l="1"/>
  <c r="H594" i="20"/>
  <c r="J597" i="23" l="1"/>
  <c r="H595" i="20"/>
  <c r="J598" i="23" l="1"/>
  <c r="H596" i="20"/>
  <c r="J599" i="23" l="1"/>
  <c r="H597" i="20"/>
  <c r="J600" i="23" l="1"/>
  <c r="H598" i="20"/>
  <c r="J601" i="23" l="1"/>
  <c r="H599" i="20"/>
  <c r="J602" i="23" l="1"/>
  <c r="H600" i="20"/>
  <c r="J603" i="23" l="1"/>
  <c r="H601" i="20"/>
  <c r="J604" i="23" l="1"/>
  <c r="H602" i="20"/>
  <c r="J605" i="23" l="1"/>
  <c r="H603" i="20"/>
  <c r="J606" i="23" l="1"/>
  <c r="H604" i="20"/>
  <c r="J607" i="23" l="1"/>
  <c r="H605" i="20"/>
  <c r="J608" i="23" l="1"/>
  <c r="H606" i="20"/>
  <c r="J609" i="23" l="1"/>
  <c r="H607" i="20"/>
  <c r="J610" i="23" l="1"/>
  <c r="H608" i="20"/>
  <c r="J611" i="23" l="1"/>
  <c r="H609" i="20"/>
  <c r="J612" i="23" l="1"/>
  <c r="H610" i="20"/>
  <c r="J613" i="23" l="1"/>
  <c r="H611" i="20"/>
  <c r="J614" i="23" l="1"/>
  <c r="H612" i="20"/>
  <c r="J615" i="23" l="1"/>
  <c r="H613" i="20"/>
  <c r="J616" i="23" l="1"/>
  <c r="H614" i="20"/>
  <c r="J617" i="23" l="1"/>
  <c r="H615" i="20"/>
  <c r="J618" i="23" l="1"/>
  <c r="H616" i="20"/>
  <c r="J619" i="23" l="1"/>
  <c r="H617" i="20"/>
  <c r="J620" i="23" l="1"/>
  <c r="H618" i="20"/>
  <c r="J621" i="23" l="1"/>
  <c r="H619" i="20"/>
  <c r="J622" i="23" l="1"/>
  <c r="H620" i="20"/>
  <c r="J623" i="23" l="1"/>
  <c r="H621" i="20"/>
  <c r="J624" i="23" l="1"/>
  <c r="H622" i="20"/>
  <c r="J625" i="23" l="1"/>
  <c r="H623" i="20"/>
  <c r="J626" i="23" l="1"/>
  <c r="H624" i="20"/>
  <c r="J627" i="23" l="1"/>
  <c r="H625" i="20"/>
  <c r="J628" i="23" l="1"/>
  <c r="H626" i="20"/>
  <c r="J629" i="23" l="1"/>
  <c r="H627" i="20"/>
  <c r="J630" i="23" l="1"/>
  <c r="H628" i="20"/>
  <c r="J631" i="23" l="1"/>
  <c r="H629" i="20"/>
  <c r="J632" i="23" l="1"/>
  <c r="H630" i="20"/>
  <c r="J633" i="23" l="1"/>
  <c r="H631" i="20"/>
  <c r="J634" i="23" l="1"/>
  <c r="H632" i="20"/>
  <c r="J635" i="23" l="1"/>
  <c r="H633" i="20"/>
  <c r="J636" i="23" l="1"/>
  <c r="H634" i="20"/>
  <c r="J637" i="23" l="1"/>
  <c r="H635" i="20"/>
  <c r="J638" i="23" l="1"/>
  <c r="H636" i="20"/>
  <c r="J639" i="23" l="1"/>
  <c r="H637" i="20"/>
  <c r="J640" i="23" l="1"/>
  <c r="H638" i="20"/>
  <c r="J641" i="23" l="1"/>
  <c r="H639" i="20"/>
  <c r="J642" i="23" l="1"/>
  <c r="H640" i="20"/>
  <c r="J643" i="23" l="1"/>
  <c r="H641" i="20"/>
  <c r="J644" i="23" l="1"/>
  <c r="H642" i="20"/>
  <c r="J645" i="23" l="1"/>
  <c r="H643" i="20"/>
  <c r="J646" i="23" l="1"/>
  <c r="H644" i="20"/>
  <c r="J647" i="23" l="1"/>
  <c r="H645" i="20"/>
  <c r="J648" i="23" l="1"/>
  <c r="H646" i="20"/>
  <c r="J649" i="23" l="1"/>
  <c r="H647" i="20"/>
  <c r="J650" i="23" l="1"/>
  <c r="H648" i="20"/>
  <c r="J651" i="23" l="1"/>
  <c r="H649" i="20"/>
  <c r="J652" i="23" l="1"/>
  <c r="H650" i="20"/>
  <c r="J653" i="23" l="1"/>
  <c r="H651" i="20"/>
  <c r="J654" i="23" l="1"/>
  <c r="H652" i="20"/>
  <c r="J655" i="23" l="1"/>
  <c r="H653" i="20"/>
  <c r="J656" i="23" l="1"/>
  <c r="H654" i="20"/>
  <c r="J657" i="23" l="1"/>
  <c r="H655" i="20"/>
  <c r="J658" i="23" l="1"/>
  <c r="H656" i="20"/>
  <c r="J659" i="23" l="1"/>
  <c r="H657" i="20"/>
  <c r="J660" i="23" l="1"/>
  <c r="H658" i="20"/>
  <c r="J661" i="23" l="1"/>
  <c r="H659" i="20"/>
  <c r="J662" i="23" l="1"/>
  <c r="H660" i="20"/>
  <c r="J663" i="23" l="1"/>
  <c r="H661" i="20"/>
  <c r="J664" i="23" l="1"/>
  <c r="H662" i="20"/>
  <c r="J665" i="23" l="1"/>
  <c r="H663" i="20"/>
  <c r="J666" i="23" l="1"/>
  <c r="H664" i="20"/>
  <c r="J667" i="23" l="1"/>
  <c r="H665" i="20"/>
  <c r="J668" i="23" l="1"/>
  <c r="H666" i="20"/>
  <c r="J669" i="23" l="1"/>
  <c r="H667" i="20"/>
  <c r="J670" i="23" l="1"/>
  <c r="H668" i="20"/>
  <c r="J671" i="23" l="1"/>
  <c r="H669" i="20"/>
  <c r="J672" i="23" l="1"/>
  <c r="H670" i="20"/>
  <c r="J673" i="23" l="1"/>
  <c r="H671" i="20"/>
  <c r="J674" i="23" l="1"/>
  <c r="H672" i="20"/>
  <c r="J675" i="23" l="1"/>
  <c r="H673" i="20"/>
  <c r="J676" i="23" l="1"/>
  <c r="H674" i="20"/>
  <c r="J677" i="23" l="1"/>
  <c r="H675" i="20"/>
  <c r="J678" i="23" l="1"/>
  <c r="H676" i="20"/>
  <c r="J679" i="23" l="1"/>
  <c r="H677" i="20"/>
  <c r="J680" i="23" l="1"/>
  <c r="H678" i="20"/>
  <c r="J681" i="23" l="1"/>
  <c r="H679" i="20"/>
  <c r="J682" i="23" l="1"/>
  <c r="H680" i="20"/>
  <c r="J683" i="23" l="1"/>
  <c r="H681" i="20"/>
  <c r="J684" i="23" l="1"/>
  <c r="H682" i="20"/>
  <c r="J685" i="23" l="1"/>
  <c r="H683" i="20"/>
  <c r="J686" i="23" l="1"/>
  <c r="H684" i="20"/>
  <c r="J687" i="23" l="1"/>
  <c r="H685" i="20"/>
  <c r="J688" i="23" l="1"/>
  <c r="H686" i="20"/>
  <c r="J689" i="23" l="1"/>
  <c r="H687" i="20"/>
  <c r="J690" i="23" l="1"/>
  <c r="H688" i="20"/>
  <c r="J691" i="23" l="1"/>
  <c r="H689" i="20"/>
  <c r="J692" i="23" l="1"/>
  <c r="H690" i="20"/>
  <c r="J693" i="23" l="1"/>
  <c r="H691" i="20"/>
  <c r="J694" i="23" l="1"/>
  <c r="H692" i="20"/>
  <c r="J695" i="23" l="1"/>
  <c r="H693" i="20"/>
  <c r="J696" i="23" l="1"/>
  <c r="H694" i="20"/>
  <c r="J697" i="23" l="1"/>
  <c r="H695" i="20"/>
  <c r="J698" i="23" l="1"/>
  <c r="H696" i="20"/>
  <c r="J699" i="23" l="1"/>
  <c r="H697" i="20"/>
  <c r="J700" i="23" l="1"/>
  <c r="H698" i="20"/>
  <c r="J701" i="23" l="1"/>
  <c r="H699" i="20"/>
  <c r="J702" i="23" l="1"/>
  <c r="H700" i="20"/>
  <c r="J703" i="23" l="1"/>
  <c r="H701" i="20"/>
  <c r="J704" i="23" l="1"/>
  <c r="H702" i="20"/>
  <c r="J705" i="23" l="1"/>
  <c r="H703" i="20"/>
  <c r="J706" i="23" l="1"/>
  <c r="H704" i="20"/>
  <c r="J707" i="23" l="1"/>
  <c r="H705" i="20"/>
  <c r="J708" i="23" l="1"/>
  <c r="H706" i="20"/>
  <c r="J709" i="23" l="1"/>
  <c r="H707" i="20"/>
  <c r="J710" i="23" l="1"/>
  <c r="H708" i="20"/>
  <c r="J711" i="23" l="1"/>
  <c r="H709" i="20"/>
  <c r="J712" i="23" l="1"/>
  <c r="H710" i="20"/>
  <c r="J713" i="23" l="1"/>
  <c r="H711" i="20"/>
  <c r="J714" i="23" l="1"/>
  <c r="H712" i="20"/>
  <c r="J715" i="23" l="1"/>
  <c r="H713" i="20"/>
  <c r="J716" i="23" l="1"/>
  <c r="H714" i="20"/>
  <c r="J717" i="23" l="1"/>
  <c r="H715" i="20"/>
  <c r="J718" i="23" l="1"/>
  <c r="H716" i="20"/>
  <c r="J719" i="23" l="1"/>
  <c r="H717" i="20"/>
  <c r="J720" i="23" l="1"/>
  <c r="H718" i="20"/>
  <c r="J721" i="23" l="1"/>
  <c r="H719" i="20"/>
  <c r="J722" i="23" l="1"/>
  <c r="H720" i="20"/>
  <c r="J723" i="23" l="1"/>
  <c r="H721" i="20"/>
  <c r="J724" i="23" l="1"/>
  <c r="H722" i="20"/>
  <c r="J725" i="23" l="1"/>
  <c r="H723" i="20"/>
  <c r="J726" i="23" l="1"/>
  <c r="H724" i="20"/>
  <c r="J727" i="23" l="1"/>
  <c r="H725" i="20"/>
  <c r="J728" i="23" l="1"/>
  <c r="H726" i="20"/>
  <c r="J729" i="23" l="1"/>
  <c r="H727" i="20"/>
  <c r="J730" i="23" l="1"/>
  <c r="H728" i="20"/>
  <c r="J731" i="23" l="1"/>
  <c r="H729" i="20"/>
  <c r="J732" i="23" l="1"/>
  <c r="H730" i="20"/>
  <c r="J733" i="23" l="1"/>
  <c r="H731" i="20"/>
  <c r="J734" i="23" l="1"/>
  <c r="H732" i="20"/>
  <c r="J735" i="23" l="1"/>
  <c r="H733" i="20"/>
  <c r="J736" i="23" l="1"/>
  <c r="H734" i="20"/>
  <c r="J737" i="23" l="1"/>
  <c r="H735" i="20"/>
  <c r="J738" i="23" l="1"/>
  <c r="H736" i="20"/>
  <c r="J739" i="23" l="1"/>
  <c r="H737" i="20"/>
  <c r="J740" i="23" l="1"/>
  <c r="H738" i="20"/>
  <c r="J741" i="23" l="1"/>
  <c r="H739" i="20"/>
  <c r="J742" i="23" l="1"/>
  <c r="H740" i="20"/>
  <c r="J743" i="23" l="1"/>
  <c r="H741" i="20"/>
  <c r="J744" i="23" l="1"/>
  <c r="H742" i="20"/>
  <c r="J745" i="23" l="1"/>
  <c r="H743" i="20"/>
  <c r="J746" i="23" l="1"/>
  <c r="H744" i="20"/>
  <c r="J747" i="23" l="1"/>
  <c r="H745" i="20"/>
  <c r="J748" i="23" l="1"/>
  <c r="H746" i="20"/>
  <c r="J749" i="23" l="1"/>
  <c r="H747" i="20"/>
  <c r="J750" i="23" l="1"/>
  <c r="H748" i="20"/>
  <c r="J751" i="23" l="1"/>
  <c r="H749" i="20"/>
  <c r="J752" i="23" l="1"/>
  <c r="H750" i="20"/>
  <c r="J753" i="23" l="1"/>
  <c r="H751" i="20"/>
  <c r="J754" i="23" l="1"/>
  <c r="H752" i="20"/>
  <c r="J755" i="23" l="1"/>
  <c r="H753" i="20"/>
  <c r="J756" i="23" l="1"/>
  <c r="H754" i="20"/>
  <c r="J757" i="23" l="1"/>
  <c r="H755" i="20"/>
  <c r="J758" i="23" l="1"/>
  <c r="H756" i="20"/>
  <c r="J759" i="23" l="1"/>
  <c r="H757" i="20"/>
  <c r="J760" i="23" l="1"/>
  <c r="H758" i="20"/>
  <c r="J761" i="23" l="1"/>
  <c r="H759" i="20"/>
  <c r="J762" i="23" l="1"/>
  <c r="H760" i="20"/>
  <c r="J763" i="23" l="1"/>
  <c r="H761" i="20"/>
  <c r="J764" i="23" l="1"/>
  <c r="H762" i="20"/>
  <c r="J765" i="23" l="1"/>
  <c r="H763" i="20"/>
  <c r="J766" i="23" l="1"/>
  <c r="H764" i="20"/>
  <c r="J767" i="23" l="1"/>
  <c r="H765" i="20"/>
  <c r="J768" i="23" l="1"/>
  <c r="H766" i="20"/>
  <c r="J769" i="23" l="1"/>
  <c r="H767" i="20"/>
  <c r="J770" i="23" l="1"/>
  <c r="H768" i="20"/>
  <c r="J771" i="23" l="1"/>
  <c r="H769" i="20"/>
  <c r="J772" i="23" l="1"/>
  <c r="H770" i="20"/>
  <c r="J773" i="23" l="1"/>
  <c r="H771" i="20"/>
  <c r="J774" i="23" l="1"/>
  <c r="H772" i="20"/>
  <c r="J775" i="23" l="1"/>
  <c r="H773" i="20"/>
  <c r="J776" i="23" l="1"/>
  <c r="H774" i="20"/>
  <c r="J777" i="23" l="1"/>
  <c r="H775" i="20"/>
  <c r="J778" i="23" l="1"/>
  <c r="H776" i="20"/>
  <c r="J779" i="23" l="1"/>
  <c r="H777" i="20"/>
  <c r="J780" i="23" l="1"/>
  <c r="H778" i="20"/>
  <c r="J781" i="23" l="1"/>
  <c r="H779" i="20"/>
  <c r="J782" i="23" l="1"/>
  <c r="H780" i="20"/>
  <c r="J783" i="23" l="1"/>
  <c r="H781" i="20"/>
  <c r="J784" i="23" l="1"/>
  <c r="H782" i="20"/>
  <c r="J785" i="23" l="1"/>
  <c r="H783" i="20"/>
  <c r="J786" i="23" l="1"/>
  <c r="H784" i="20"/>
  <c r="J787" i="23" l="1"/>
  <c r="H785" i="20"/>
  <c r="J788" i="23" l="1"/>
  <c r="H786" i="20"/>
  <c r="J789" i="23" l="1"/>
  <c r="H787" i="20"/>
  <c r="J790" i="23" l="1"/>
  <c r="H788" i="20"/>
  <c r="J791" i="23" l="1"/>
  <c r="H789" i="20"/>
  <c r="J792" i="23" l="1"/>
  <c r="H790" i="20"/>
  <c r="J793" i="23" l="1"/>
  <c r="H791" i="20"/>
  <c r="J794" i="23" l="1"/>
  <c r="H792" i="20"/>
  <c r="J795" i="23" l="1"/>
  <c r="H793" i="20"/>
  <c r="J796" i="23" l="1"/>
  <c r="H794" i="20"/>
  <c r="J797" i="23" l="1"/>
  <c r="H795" i="20"/>
  <c r="J798" i="23" l="1"/>
  <c r="H796" i="20"/>
  <c r="J799" i="23" l="1"/>
  <c r="H797" i="20"/>
  <c r="J800" i="23" l="1"/>
  <c r="H798" i="20"/>
  <c r="J801" i="23" l="1"/>
  <c r="H799" i="20"/>
  <c r="J802" i="23" l="1"/>
  <c r="H800" i="20"/>
  <c r="J803" i="23" l="1"/>
  <c r="H801" i="20"/>
  <c r="J804" i="23" l="1"/>
  <c r="H802" i="20"/>
  <c r="J805" i="23" l="1"/>
  <c r="H803" i="20"/>
  <c r="J806" i="23" l="1"/>
  <c r="H804" i="20"/>
  <c r="J807" i="23" l="1"/>
  <c r="H805" i="20"/>
  <c r="J808" i="23" l="1"/>
  <c r="H806" i="20"/>
  <c r="J809" i="23" l="1"/>
  <c r="H807" i="20"/>
  <c r="J810" i="23" l="1"/>
  <c r="H808" i="20"/>
  <c r="J811" i="23" l="1"/>
  <c r="H809" i="20"/>
  <c r="J812" i="23" l="1"/>
  <c r="H810" i="20"/>
  <c r="J813" i="23" l="1"/>
  <c r="H811" i="20"/>
  <c r="J814" i="23" l="1"/>
  <c r="H812" i="20"/>
  <c r="J815" i="23" l="1"/>
  <c r="H813" i="20"/>
  <c r="J816" i="23" l="1"/>
  <c r="H814" i="20"/>
  <c r="J817" i="23" l="1"/>
  <c r="H815" i="20"/>
  <c r="J818" i="23" l="1"/>
  <c r="H816" i="20"/>
  <c r="J819" i="23" l="1"/>
  <c r="H817" i="20"/>
  <c r="J820" i="23" l="1"/>
  <c r="H818" i="20"/>
  <c r="J821" i="23" l="1"/>
  <c r="H819" i="20"/>
  <c r="J822" i="23" l="1"/>
  <c r="H820" i="20"/>
  <c r="J823" i="23" l="1"/>
  <c r="H821" i="20"/>
  <c r="J824" i="23" l="1"/>
  <c r="H822" i="20"/>
  <c r="J825" i="23" l="1"/>
  <c r="H823" i="20"/>
  <c r="J826" i="23" l="1"/>
  <c r="H824" i="20"/>
  <c r="J827" i="23" l="1"/>
  <c r="H825" i="20"/>
  <c r="J828" i="23" l="1"/>
  <c r="H826" i="20"/>
  <c r="J829" i="23" l="1"/>
  <c r="H827" i="20"/>
  <c r="J830" i="23" l="1"/>
  <c r="H828" i="20"/>
  <c r="J831" i="23" l="1"/>
  <c r="H829" i="20"/>
  <c r="J832" i="23" l="1"/>
  <c r="H830" i="20"/>
  <c r="J833" i="23" l="1"/>
  <c r="H831" i="20"/>
  <c r="J834" i="23" l="1"/>
  <c r="H832" i="20"/>
  <c r="J835" i="23" l="1"/>
  <c r="H833" i="20"/>
  <c r="J836" i="23" l="1"/>
  <c r="H834" i="20"/>
  <c r="J837" i="23" l="1"/>
  <c r="H835" i="20"/>
  <c r="J838" i="23" l="1"/>
  <c r="H836" i="20"/>
  <c r="J839" i="23" l="1"/>
  <c r="H837" i="20"/>
  <c r="J840" i="23" l="1"/>
  <c r="H838" i="20"/>
  <c r="J841" i="23" l="1"/>
  <c r="H839" i="20"/>
  <c r="J842" i="23" l="1"/>
  <c r="H840" i="20"/>
  <c r="J843" i="23" l="1"/>
  <c r="H841" i="20"/>
  <c r="J844" i="23" l="1"/>
  <c r="H842" i="20"/>
  <c r="J845" i="23" l="1"/>
  <c r="H843" i="20"/>
  <c r="J846" i="23" l="1"/>
  <c r="H844" i="20"/>
  <c r="J847" i="23" l="1"/>
  <c r="H845" i="20"/>
  <c r="J848" i="23" l="1"/>
  <c r="H846" i="20"/>
  <c r="J849" i="23" l="1"/>
  <c r="H847" i="20"/>
  <c r="J850" i="23" l="1"/>
  <c r="H848" i="20"/>
  <c r="J851" i="23" l="1"/>
  <c r="H849" i="20"/>
  <c r="J852" i="23" l="1"/>
  <c r="H850" i="20"/>
  <c r="J853" i="23" l="1"/>
  <c r="H851" i="20"/>
  <c r="J854" i="23" l="1"/>
  <c r="H852" i="20"/>
  <c r="J855" i="23" l="1"/>
  <c r="H853" i="20"/>
  <c r="J856" i="23" l="1"/>
  <c r="H854" i="20"/>
  <c r="J857" i="23" l="1"/>
  <c r="H855" i="20"/>
  <c r="J858" i="23" l="1"/>
  <c r="H856" i="20"/>
  <c r="J859" i="23" l="1"/>
  <c r="H857" i="20"/>
  <c r="J860" i="23" l="1"/>
  <c r="H858" i="20"/>
  <c r="J861" i="23" l="1"/>
  <c r="H859" i="20"/>
  <c r="J862" i="23" l="1"/>
  <c r="H860" i="20"/>
  <c r="J863" i="23" l="1"/>
  <c r="H861" i="20"/>
  <c r="J864" i="23" l="1"/>
  <c r="H862" i="20"/>
  <c r="J865" i="23" l="1"/>
  <c r="H863" i="20"/>
  <c r="J866" i="23" l="1"/>
  <c r="H864" i="20"/>
  <c r="J867" i="23" l="1"/>
  <c r="H865" i="20"/>
  <c r="J868" i="23" l="1"/>
  <c r="H866" i="20"/>
  <c r="J869" i="23" l="1"/>
  <c r="H867" i="20"/>
  <c r="J870" i="23" l="1"/>
  <c r="H868" i="20"/>
  <c r="J871" i="23" l="1"/>
  <c r="H869" i="20"/>
  <c r="J872" i="23" l="1"/>
  <c r="H870" i="20"/>
  <c r="J873" i="23" l="1"/>
  <c r="H871" i="20"/>
  <c r="J874" i="23" l="1"/>
  <c r="H872" i="20"/>
  <c r="J875" i="23" l="1"/>
  <c r="H873" i="20"/>
  <c r="J876" i="23" l="1"/>
  <c r="H874" i="20"/>
  <c r="J877" i="23" l="1"/>
  <c r="H875" i="20"/>
  <c r="J878" i="23" l="1"/>
  <c r="H876" i="20"/>
  <c r="J879" i="23" l="1"/>
  <c r="H877" i="20"/>
  <c r="J880" i="23" l="1"/>
  <c r="H878" i="20"/>
  <c r="J881" i="23" l="1"/>
  <c r="H879" i="20"/>
  <c r="J882" i="23" l="1"/>
  <c r="H880" i="20"/>
  <c r="J883" i="23" l="1"/>
  <c r="H881" i="20"/>
  <c r="J884" i="23" l="1"/>
  <c r="H882" i="20"/>
  <c r="J885" i="23" l="1"/>
  <c r="H883" i="20"/>
  <c r="J886" i="23" l="1"/>
  <c r="H884" i="20"/>
  <c r="J887" i="23" l="1"/>
  <c r="H885" i="20"/>
  <c r="J888" i="23" l="1"/>
  <c r="H886" i="20"/>
  <c r="J889" i="23" l="1"/>
  <c r="H887" i="20"/>
  <c r="J890" i="23" l="1"/>
  <c r="H888" i="20"/>
  <c r="J891" i="23" l="1"/>
  <c r="H889" i="20"/>
  <c r="J892" i="23" l="1"/>
  <c r="H890" i="20"/>
  <c r="J893" i="23" l="1"/>
  <c r="H891" i="20"/>
  <c r="J894" i="23" l="1"/>
  <c r="H892" i="20"/>
  <c r="J895" i="23" l="1"/>
  <c r="H893" i="20"/>
  <c r="J896" i="23" l="1"/>
  <c r="H894" i="20"/>
  <c r="J897" i="23" l="1"/>
  <c r="H895" i="20"/>
  <c r="J898" i="23" l="1"/>
  <c r="H896" i="20"/>
  <c r="J899" i="23" l="1"/>
  <c r="H897" i="20"/>
  <c r="J900" i="23" l="1"/>
  <c r="H898" i="20"/>
  <c r="J901" i="23" l="1"/>
  <c r="H899" i="20"/>
  <c r="J902" i="23" l="1"/>
  <c r="H900" i="20"/>
  <c r="J903" i="23" l="1"/>
  <c r="H901" i="20"/>
  <c r="J904" i="23" l="1"/>
  <c r="H902" i="20"/>
  <c r="J905" i="23" l="1"/>
  <c r="H903" i="20"/>
  <c r="J906" i="23" l="1"/>
  <c r="H904" i="20"/>
  <c r="J907" i="23" l="1"/>
  <c r="H905" i="20"/>
  <c r="J908" i="23" l="1"/>
  <c r="H906" i="20"/>
  <c r="J909" i="23" l="1"/>
  <c r="H907" i="20"/>
  <c r="J910" i="23" l="1"/>
  <c r="H908" i="20"/>
  <c r="J911" i="23" l="1"/>
  <c r="H909" i="20"/>
  <c r="J912" i="23" l="1"/>
  <c r="H910" i="20"/>
  <c r="J913" i="23" l="1"/>
  <c r="H911" i="20"/>
  <c r="J914" i="23" l="1"/>
  <c r="H912" i="20"/>
  <c r="J915" i="23" l="1"/>
  <c r="H913" i="20"/>
  <c r="J916" i="23" l="1"/>
  <c r="H914" i="20"/>
  <c r="J917" i="23" l="1"/>
  <c r="H915" i="20"/>
  <c r="J918" i="23" l="1"/>
  <c r="H916" i="20"/>
  <c r="J919" i="23" l="1"/>
  <c r="H917" i="20"/>
  <c r="J920" i="23" l="1"/>
  <c r="H918" i="20"/>
  <c r="J921" i="23" l="1"/>
  <c r="H919" i="20"/>
  <c r="J922" i="23" l="1"/>
  <c r="H920" i="20"/>
  <c r="J923" i="23" l="1"/>
  <c r="H921" i="20"/>
  <c r="J924" i="23" l="1"/>
  <c r="H922" i="20"/>
  <c r="J925" i="23" l="1"/>
  <c r="H923" i="20"/>
  <c r="J926" i="23" l="1"/>
  <c r="H924" i="20"/>
  <c r="J927" i="23" l="1"/>
  <c r="H925" i="20"/>
  <c r="J928" i="23" l="1"/>
  <c r="H926" i="20"/>
  <c r="J929" i="23" l="1"/>
  <c r="H927" i="20"/>
  <c r="J930" i="23" l="1"/>
  <c r="H928" i="20"/>
  <c r="J931" i="23" l="1"/>
  <c r="H929" i="20"/>
  <c r="J932" i="23" l="1"/>
  <c r="H930" i="20"/>
  <c r="J933" i="23" l="1"/>
  <c r="H931" i="20"/>
  <c r="J934" i="23" l="1"/>
  <c r="H932" i="20"/>
  <c r="J935" i="23" l="1"/>
  <c r="H933" i="20"/>
  <c r="J936" i="23" l="1"/>
  <c r="H934" i="20"/>
  <c r="J937" i="23" l="1"/>
  <c r="H935" i="20"/>
  <c r="J938" i="23" l="1"/>
  <c r="H936" i="20"/>
  <c r="J939" i="23" l="1"/>
  <c r="H937" i="20"/>
  <c r="J940" i="23" l="1"/>
  <c r="H938" i="20"/>
  <c r="J941" i="23" l="1"/>
  <c r="H939" i="20"/>
  <c r="J942" i="23" l="1"/>
  <c r="H940" i="20"/>
  <c r="J943" i="23" l="1"/>
  <c r="H941" i="20"/>
  <c r="J944" i="23" l="1"/>
  <c r="H942" i="20"/>
  <c r="J945" i="23" l="1"/>
  <c r="H943" i="20"/>
  <c r="J946" i="23" l="1"/>
  <c r="H944" i="20"/>
  <c r="J947" i="23" l="1"/>
  <c r="H945" i="20"/>
  <c r="J948" i="23" l="1"/>
  <c r="H946" i="20"/>
  <c r="J949" i="23" l="1"/>
  <c r="H947" i="20"/>
  <c r="J950" i="23" l="1"/>
  <c r="H948" i="20"/>
  <c r="J951" i="23" l="1"/>
  <c r="H949" i="20"/>
  <c r="J952" i="23" l="1"/>
  <c r="H950" i="20"/>
  <c r="J953" i="23" l="1"/>
  <c r="H951" i="20"/>
  <c r="J954" i="23" l="1"/>
  <c r="H952" i="20"/>
  <c r="J955" i="23" l="1"/>
  <c r="H953" i="20"/>
  <c r="J956" i="23" l="1"/>
  <c r="H954" i="20"/>
  <c r="J957" i="23" l="1"/>
  <c r="H955" i="20"/>
  <c r="J958" i="23" l="1"/>
  <c r="H956" i="20"/>
  <c r="J959" i="23" l="1"/>
  <c r="H957" i="20"/>
  <c r="J960" i="23" l="1"/>
  <c r="H958" i="20"/>
  <c r="J961" i="23" l="1"/>
  <c r="H959" i="20"/>
  <c r="J962" i="23" l="1"/>
  <c r="H960" i="20"/>
  <c r="J963" i="23" l="1"/>
  <c r="H961" i="20"/>
  <c r="J964" i="23" l="1"/>
  <c r="H962" i="20"/>
  <c r="J965" i="23" l="1"/>
  <c r="H963" i="20"/>
  <c r="J966" i="23" l="1"/>
  <c r="H964" i="20"/>
  <c r="J967" i="23" l="1"/>
  <c r="H965" i="20"/>
  <c r="J968" i="23" l="1"/>
  <c r="H966" i="20"/>
  <c r="J969" i="23" l="1"/>
  <c r="H967" i="20"/>
  <c r="J970" i="23" l="1"/>
  <c r="H968" i="20"/>
  <c r="J971" i="23" l="1"/>
  <c r="H969" i="20"/>
  <c r="J972" i="23" l="1"/>
  <c r="H970" i="20"/>
  <c r="J973" i="23" l="1"/>
  <c r="H971" i="20"/>
  <c r="J974" i="23" l="1"/>
  <c r="H972" i="20"/>
  <c r="J975" i="23" l="1"/>
  <c r="H973" i="20"/>
  <c r="J976" i="23" l="1"/>
  <c r="H974" i="20"/>
  <c r="J977" i="23" l="1"/>
  <c r="H975" i="20"/>
  <c r="J978" i="23" l="1"/>
  <c r="H976" i="20"/>
  <c r="J979" i="23" l="1"/>
  <c r="H977" i="20"/>
  <c r="J980" i="23" l="1"/>
  <c r="H978" i="20"/>
  <c r="J981" i="23" l="1"/>
  <c r="H979" i="20"/>
  <c r="J982" i="23" l="1"/>
  <c r="H980" i="20"/>
  <c r="J983" i="23" l="1"/>
  <c r="H981" i="20"/>
  <c r="J984" i="23" l="1"/>
  <c r="H982" i="20"/>
  <c r="J985" i="23" l="1"/>
  <c r="H983" i="20"/>
  <c r="J986" i="23" l="1"/>
  <c r="H984" i="20"/>
  <c r="J987" i="23" l="1"/>
  <c r="H985" i="20"/>
  <c r="J988" i="23" l="1"/>
  <c r="H986" i="20"/>
  <c r="J989" i="23" l="1"/>
  <c r="H987" i="20"/>
  <c r="J990" i="23" l="1"/>
  <c r="H988" i="20"/>
  <c r="J991" i="23" l="1"/>
  <c r="H989" i="20"/>
  <c r="J992" i="23" l="1"/>
  <c r="H990" i="20"/>
  <c r="J993" i="23" l="1"/>
  <c r="H991" i="20"/>
  <c r="J994" i="23" l="1"/>
  <c r="H992" i="20"/>
  <c r="J995" i="23" l="1"/>
  <c r="H993" i="20"/>
  <c r="J996" i="23" l="1"/>
  <c r="H994" i="20"/>
  <c r="J997" i="23" l="1"/>
  <c r="H995" i="20"/>
  <c r="J998" i="23" l="1"/>
  <c r="H996" i="20"/>
  <c r="J999" i="23" l="1"/>
  <c r="H997" i="20"/>
  <c r="J1000" i="23" l="1"/>
  <c r="H998" i="20"/>
  <c r="J1001" i="23" l="1"/>
  <c r="H999" i="20"/>
  <c r="J1002" i="23" l="1"/>
  <c r="H1000" i="20"/>
  <c r="J1003" i="23" l="1"/>
  <c r="H1001" i="20"/>
  <c r="J1004" i="23" l="1"/>
  <c r="H1002" i="20"/>
  <c r="J1005" i="23" l="1"/>
  <c r="H1003" i="20"/>
  <c r="J1006" i="23" l="1"/>
  <c r="H1004" i="20"/>
  <c r="J1007" i="23" l="1"/>
  <c r="H1005" i="20"/>
  <c r="J1008" i="23" l="1"/>
  <c r="H1006" i="20"/>
  <c r="J1009" i="23" l="1"/>
  <c r="H1007" i="20"/>
  <c r="J1010" i="23" l="1"/>
  <c r="H1008" i="20"/>
  <c r="J1011" i="23" l="1"/>
  <c r="H1009" i="20"/>
  <c r="J1012" i="23" l="1"/>
  <c r="H1010" i="20"/>
  <c r="J1013" i="23" l="1"/>
  <c r="H1011" i="20"/>
  <c r="J1014" i="23" l="1"/>
  <c r="H1012" i="20"/>
  <c r="J1015" i="23" l="1"/>
  <c r="H1013" i="20"/>
  <c r="J1016" i="23" l="1"/>
  <c r="H1014" i="20"/>
  <c r="J1017" i="23" l="1"/>
  <c r="H1015" i="20"/>
  <c r="J1018" i="23" l="1"/>
  <c r="H1016" i="20"/>
  <c r="J1019" i="23" l="1"/>
  <c r="H1017" i="20"/>
  <c r="J1020" i="23" l="1"/>
  <c r="H1018" i="20"/>
  <c r="J1021" i="23" l="1"/>
  <c r="H1019" i="20"/>
  <c r="J1022" i="23" l="1"/>
  <c r="H1020" i="20"/>
  <c r="J1023" i="23" l="1"/>
  <c r="H1021" i="20"/>
  <c r="J1024" i="23" l="1"/>
  <c r="H1022" i="20"/>
  <c r="J1025" i="23" l="1"/>
  <c r="H1023" i="20"/>
  <c r="J1026" i="23" l="1"/>
  <c r="H1024" i="20"/>
  <c r="J1027" i="23" l="1"/>
  <c r="H1025" i="20"/>
  <c r="J1028" i="23" l="1"/>
  <c r="H1026" i="20"/>
  <c r="J1029" i="23" l="1"/>
  <c r="H1027" i="20"/>
  <c r="J1030" i="23" l="1"/>
  <c r="H1028" i="20"/>
  <c r="J1031" i="23" l="1"/>
  <c r="H1029" i="20"/>
  <c r="J1032" i="23" l="1"/>
  <c r="H1030" i="20"/>
  <c r="J1033" i="23" l="1"/>
  <c r="H1031" i="20"/>
  <c r="J1034" i="23" l="1"/>
  <c r="H1032" i="20"/>
  <c r="J1035" i="23" l="1"/>
  <c r="H1033" i="20"/>
  <c r="J1036" i="23" l="1"/>
  <c r="H1034" i="20"/>
  <c r="J1037" i="23" l="1"/>
  <c r="H1035" i="20"/>
  <c r="J1038" i="23" l="1"/>
  <c r="H1036" i="20"/>
  <c r="J1039" i="23" l="1"/>
  <c r="H1037" i="20"/>
  <c r="J1040" i="23" l="1"/>
  <c r="H1038" i="20"/>
  <c r="J1041" i="23" l="1"/>
  <c r="H1039" i="20"/>
  <c r="J1042" i="23" l="1"/>
  <c r="H1040" i="20"/>
  <c r="J1043" i="23" l="1"/>
  <c r="H1041" i="20"/>
  <c r="J1044" i="23" l="1"/>
  <c r="H1042" i="20"/>
  <c r="J1045" i="23" l="1"/>
  <c r="H1043" i="20"/>
  <c r="J1046" i="23" l="1"/>
  <c r="H1044" i="20"/>
  <c r="J1047" i="23" l="1"/>
  <c r="H1045" i="20"/>
  <c r="J1048" i="23" l="1"/>
  <c r="H1046" i="20"/>
  <c r="J1049" i="23" l="1"/>
  <c r="H1047" i="20"/>
  <c r="J1050" i="23" l="1"/>
  <c r="H1048" i="20"/>
  <c r="J1051" i="23" l="1"/>
  <c r="H1049" i="20"/>
  <c r="J1052" i="23" l="1"/>
  <c r="H1050" i="20"/>
  <c r="J1053" i="23" l="1"/>
  <c r="H1051" i="20"/>
  <c r="J1054" i="23" l="1"/>
  <c r="H1052" i="20"/>
  <c r="J1055" i="23" l="1"/>
  <c r="H1053" i="20"/>
  <c r="J1056" i="23" l="1"/>
  <c r="H1054" i="20"/>
  <c r="J1057" i="23" l="1"/>
  <c r="H1055" i="20"/>
  <c r="J1058" i="23" l="1"/>
  <c r="H1056" i="20"/>
  <c r="J1059" i="23" l="1"/>
  <c r="H1057" i="20"/>
  <c r="J1060" i="23" l="1"/>
  <c r="H1058" i="20"/>
  <c r="J1061" i="23" l="1"/>
  <c r="H1059" i="20"/>
  <c r="J1062" i="23" l="1"/>
  <c r="H1060" i="20"/>
  <c r="J1063" i="23" l="1"/>
  <c r="H1061" i="20"/>
  <c r="J1064" i="23" l="1"/>
  <c r="H1062" i="20"/>
  <c r="J1065" i="23" l="1"/>
  <c r="H1063" i="20"/>
  <c r="J1066" i="23" l="1"/>
  <c r="H1064" i="20"/>
  <c r="J1067" i="23" l="1"/>
  <c r="H1065" i="20"/>
  <c r="J1068" i="23" l="1"/>
  <c r="H1066" i="20"/>
  <c r="J1069" i="23" l="1"/>
  <c r="H1067" i="20"/>
  <c r="J1070" i="23" l="1"/>
  <c r="H1068" i="20"/>
  <c r="J1071" i="23" l="1"/>
  <c r="H1069" i="20"/>
  <c r="J1072" i="23" l="1"/>
  <c r="H1070" i="20"/>
  <c r="J1073" i="23" l="1"/>
  <c r="H1071" i="20"/>
  <c r="J1074" i="23" l="1"/>
  <c r="H1072" i="20"/>
  <c r="J1075" i="23" l="1"/>
  <c r="H1073" i="20"/>
  <c r="J1076" i="23" l="1"/>
  <c r="H1074" i="20"/>
  <c r="J1077" i="23" l="1"/>
  <c r="H1075" i="20"/>
  <c r="J1078" i="23" l="1"/>
  <c r="H1076" i="20"/>
  <c r="J1079" i="23" l="1"/>
  <c r="H1077" i="20"/>
  <c r="J1080" i="23" l="1"/>
  <c r="H1078" i="20"/>
  <c r="J1081" i="23" l="1"/>
  <c r="H1079" i="20"/>
  <c r="J1082" i="23" l="1"/>
  <c r="H1080" i="20"/>
  <c r="J1083" i="23" l="1"/>
  <c r="H1081" i="20"/>
  <c r="J1084" i="23" l="1"/>
  <c r="H1082" i="20"/>
  <c r="J1085" i="23" l="1"/>
  <c r="H1083" i="20"/>
  <c r="J1086" i="23" l="1"/>
  <c r="H1084" i="20"/>
  <c r="J1087" i="23" l="1"/>
  <c r="H1085" i="20"/>
  <c r="J1088" i="23" l="1"/>
  <c r="H1086" i="20"/>
  <c r="J1089" i="23" l="1"/>
  <c r="H1087" i="20"/>
  <c r="J1090" i="23" l="1"/>
  <c r="H1088" i="20"/>
  <c r="J1091" i="23" l="1"/>
  <c r="H1089" i="20"/>
  <c r="J1092" i="23" l="1"/>
  <c r="H1090" i="20"/>
  <c r="J1093" i="23" l="1"/>
  <c r="H1091" i="20"/>
  <c r="J1094" i="23" l="1"/>
  <c r="H1092" i="20"/>
  <c r="H1093" i="20" l="1"/>
  <c r="H1094" i="20" l="1"/>
  <c r="P30" i="3" l="1"/>
  <c r="P31" i="3"/>
  <c r="P32" i="3"/>
  <c r="P29" i="3"/>
  <c r="K7" i="13" l="1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8" i="13"/>
  <c r="K299" i="13"/>
  <c r="K300" i="13"/>
  <c r="K301" i="13"/>
  <c r="K302" i="13"/>
  <c r="K303" i="13"/>
  <c r="K304" i="13"/>
  <c r="K305" i="13"/>
  <c r="K6" i="13"/>
  <c r="H27" i="5" l="1"/>
  <c r="C605" i="13" l="1"/>
  <c r="C604" i="13"/>
  <c r="C603" i="13"/>
  <c r="C602" i="13"/>
  <c r="C601" i="13"/>
  <c r="C600" i="13"/>
  <c r="C599" i="13"/>
  <c r="C598" i="13"/>
  <c r="C597" i="13"/>
  <c r="C596" i="13"/>
  <c r="C595" i="13"/>
  <c r="C594" i="13"/>
  <c r="C593" i="13"/>
  <c r="C592" i="13"/>
  <c r="C591" i="13"/>
  <c r="C590" i="13"/>
  <c r="C589" i="13"/>
  <c r="C588" i="13"/>
  <c r="C587" i="13"/>
  <c r="C586" i="13"/>
  <c r="C585" i="13"/>
  <c r="C584" i="13"/>
  <c r="C583" i="13"/>
  <c r="C582" i="13"/>
  <c r="C581" i="13"/>
  <c r="C580" i="13"/>
  <c r="C579" i="13"/>
  <c r="C578" i="13"/>
  <c r="C577" i="13"/>
  <c r="C576" i="13"/>
  <c r="C575" i="13"/>
  <c r="C574" i="13"/>
  <c r="C573" i="13"/>
  <c r="C572" i="13"/>
  <c r="C571" i="13"/>
  <c r="C570" i="13"/>
  <c r="C569" i="13"/>
  <c r="C568" i="13"/>
  <c r="C567" i="13"/>
  <c r="C566" i="13"/>
  <c r="C565" i="13"/>
  <c r="C564" i="13"/>
  <c r="C563" i="13"/>
  <c r="C562" i="13"/>
  <c r="C561" i="13"/>
  <c r="C560" i="13"/>
  <c r="C559" i="13"/>
  <c r="C558" i="13"/>
  <c r="C557" i="13"/>
  <c r="C556" i="13"/>
  <c r="C555" i="13"/>
  <c r="C554" i="13"/>
  <c r="C553" i="13"/>
  <c r="C552" i="13"/>
  <c r="C551" i="13"/>
  <c r="C550" i="13"/>
  <c r="C549" i="13"/>
  <c r="C548" i="13"/>
  <c r="C547" i="13"/>
  <c r="C546" i="13"/>
  <c r="C545" i="13"/>
  <c r="C544" i="13"/>
  <c r="C543" i="13"/>
  <c r="C542" i="13"/>
  <c r="C541" i="13"/>
  <c r="C540" i="13"/>
  <c r="C539" i="13"/>
  <c r="C538" i="13"/>
  <c r="C537" i="13"/>
  <c r="C536" i="13"/>
  <c r="C535" i="13"/>
  <c r="C534" i="13"/>
  <c r="C533" i="13"/>
  <c r="C532" i="13"/>
  <c r="C531" i="13"/>
  <c r="C530" i="13"/>
  <c r="C529" i="13"/>
  <c r="C528" i="13"/>
  <c r="C527" i="13"/>
  <c r="C526" i="13"/>
  <c r="C525" i="13"/>
  <c r="C524" i="13"/>
  <c r="C523" i="13"/>
  <c r="C522" i="13"/>
  <c r="C521" i="13"/>
  <c r="C520" i="13"/>
  <c r="C519" i="13"/>
  <c r="C518" i="13"/>
  <c r="C517" i="13"/>
  <c r="C516" i="13"/>
  <c r="C515" i="13"/>
  <c r="C514" i="13"/>
  <c r="C513" i="13"/>
  <c r="C512" i="13"/>
  <c r="C511" i="13"/>
  <c r="C510" i="13"/>
  <c r="C509" i="13"/>
  <c r="C508" i="13"/>
  <c r="C507" i="13"/>
  <c r="C506" i="13"/>
  <c r="C505" i="13"/>
  <c r="C504" i="13"/>
  <c r="C503" i="13"/>
  <c r="C502" i="13"/>
  <c r="C501" i="13"/>
  <c r="C500" i="13"/>
  <c r="C499" i="13"/>
  <c r="C498" i="13"/>
  <c r="C497" i="13"/>
  <c r="C496" i="13"/>
  <c r="C495" i="13"/>
  <c r="C494" i="13"/>
  <c r="C493" i="13"/>
  <c r="C492" i="13"/>
  <c r="C491" i="13"/>
  <c r="C490" i="13"/>
  <c r="C489" i="13"/>
  <c r="C488" i="13"/>
  <c r="C487" i="13"/>
  <c r="C486" i="13"/>
  <c r="C485" i="13"/>
  <c r="C484" i="13"/>
  <c r="C483" i="13"/>
  <c r="C482" i="13"/>
  <c r="C481" i="13"/>
  <c r="C480" i="13"/>
  <c r="C479" i="13"/>
  <c r="C478" i="13"/>
  <c r="C477" i="13"/>
  <c r="C476" i="13"/>
  <c r="C475" i="13"/>
  <c r="C474" i="13"/>
  <c r="C473" i="13"/>
  <c r="C472" i="13"/>
  <c r="C471" i="13"/>
  <c r="C470" i="13"/>
  <c r="C469" i="13"/>
  <c r="C468" i="13"/>
  <c r="C467" i="13"/>
  <c r="C466" i="13"/>
  <c r="C465" i="13"/>
  <c r="C464" i="13"/>
  <c r="C463" i="13"/>
  <c r="C462" i="13"/>
  <c r="C461" i="13"/>
  <c r="C460" i="13"/>
  <c r="C459" i="13"/>
  <c r="C458" i="13"/>
  <c r="C457" i="13"/>
  <c r="C456" i="13"/>
  <c r="C455" i="13"/>
  <c r="C454" i="13"/>
  <c r="C453" i="13"/>
  <c r="C452" i="13"/>
  <c r="C451" i="13"/>
  <c r="C450" i="13"/>
  <c r="C449" i="13"/>
  <c r="C448" i="13"/>
  <c r="C447" i="13"/>
  <c r="C446" i="13"/>
  <c r="C445" i="13"/>
  <c r="C444" i="13"/>
  <c r="C443" i="13"/>
  <c r="C442" i="13"/>
  <c r="C441" i="13"/>
  <c r="C440" i="13"/>
  <c r="C439" i="13"/>
  <c r="C438" i="13"/>
  <c r="C437" i="13"/>
  <c r="C436" i="13"/>
  <c r="C435" i="13"/>
  <c r="C434" i="13"/>
  <c r="C433" i="13"/>
  <c r="C432" i="13"/>
  <c r="C431" i="13"/>
  <c r="C430" i="13"/>
  <c r="C429" i="13"/>
  <c r="C428" i="13"/>
  <c r="C427" i="13"/>
  <c r="C426" i="13"/>
  <c r="C425" i="13"/>
  <c r="C424" i="13"/>
  <c r="C423" i="13"/>
  <c r="C422" i="13"/>
  <c r="C421" i="13"/>
  <c r="C420" i="13"/>
  <c r="C419" i="13"/>
  <c r="C418" i="13"/>
  <c r="C417" i="13"/>
  <c r="C416" i="13"/>
  <c r="C415" i="13"/>
  <c r="C414" i="13"/>
  <c r="C413" i="13"/>
  <c r="C412" i="13"/>
  <c r="C411" i="13"/>
  <c r="C410" i="13"/>
  <c r="C409" i="13"/>
  <c r="C408" i="13"/>
  <c r="C407" i="13"/>
  <c r="C406" i="13"/>
  <c r="C405" i="13"/>
  <c r="C404" i="13"/>
  <c r="C403" i="13"/>
  <c r="C402" i="13"/>
  <c r="C401" i="13"/>
  <c r="C400" i="13"/>
  <c r="C399" i="13"/>
  <c r="C398" i="13"/>
  <c r="C397" i="13"/>
  <c r="C396" i="13"/>
  <c r="C395" i="13"/>
  <c r="C394" i="13"/>
  <c r="C393" i="13"/>
  <c r="C392" i="13"/>
  <c r="C391" i="13"/>
  <c r="C390" i="13"/>
  <c r="C389" i="13"/>
  <c r="C388" i="13"/>
  <c r="C387" i="13"/>
  <c r="C386" i="13"/>
  <c r="C385" i="13"/>
  <c r="C384" i="13"/>
  <c r="C383" i="13"/>
  <c r="C382" i="13"/>
  <c r="C381" i="13"/>
  <c r="C380" i="13"/>
  <c r="C379" i="13"/>
  <c r="C378" i="13"/>
  <c r="C377" i="13"/>
  <c r="C376" i="13"/>
  <c r="C375" i="13"/>
  <c r="C374" i="13"/>
  <c r="C373" i="13"/>
  <c r="C372" i="13"/>
  <c r="C371" i="13"/>
  <c r="C370" i="13"/>
  <c r="C369" i="13"/>
  <c r="C368" i="13"/>
  <c r="C367" i="13"/>
  <c r="C366" i="13"/>
  <c r="C365" i="13"/>
  <c r="C364" i="13"/>
  <c r="C363" i="13"/>
  <c r="C362" i="13"/>
  <c r="C361" i="13"/>
  <c r="C360" i="13"/>
  <c r="C359" i="13"/>
  <c r="C358" i="13"/>
  <c r="C357" i="13"/>
  <c r="C356" i="13"/>
  <c r="C355" i="13"/>
  <c r="C354" i="13"/>
  <c r="C353" i="13"/>
  <c r="C352" i="13"/>
  <c r="C351" i="13"/>
  <c r="C350" i="13"/>
  <c r="C349" i="13"/>
  <c r="C348" i="13"/>
  <c r="C347" i="13"/>
  <c r="C346" i="13"/>
  <c r="C345" i="13"/>
  <c r="C344" i="13"/>
  <c r="C343" i="13"/>
  <c r="C342" i="13"/>
  <c r="C341" i="13"/>
  <c r="C340" i="13"/>
  <c r="C339" i="13"/>
  <c r="C338" i="13"/>
  <c r="C337" i="13"/>
  <c r="C336" i="13"/>
  <c r="C335" i="13"/>
  <c r="C334" i="13"/>
  <c r="C333" i="13"/>
  <c r="C332" i="13"/>
  <c r="C331" i="13"/>
  <c r="C330" i="13"/>
  <c r="C329" i="13"/>
  <c r="C328" i="13"/>
  <c r="C327" i="13"/>
  <c r="C326" i="13"/>
  <c r="C325" i="13"/>
  <c r="C324" i="13"/>
  <c r="C323" i="13"/>
  <c r="C322" i="13"/>
  <c r="C321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H5" i="13"/>
  <c r="C5" i="13"/>
  <c r="A6" i="13" l="1"/>
  <c r="H4" i="3"/>
  <c r="I4" i="3"/>
  <c r="B1996" i="3" l="1"/>
  <c r="A7" i="13"/>
  <c r="H6" i="13"/>
  <c r="B2145" i="3"/>
  <c r="B2068" i="3"/>
  <c r="B2113" i="3"/>
  <c r="B2081" i="3"/>
  <c r="B2157" i="3"/>
  <c r="B2125" i="3"/>
  <c r="B2093" i="3"/>
  <c r="B2060" i="3"/>
  <c r="B1971" i="3"/>
  <c r="B2169" i="3"/>
  <c r="B2137" i="3"/>
  <c r="B2105" i="3"/>
  <c r="B2073" i="3"/>
  <c r="B2037" i="3"/>
  <c r="B1939" i="3"/>
  <c r="B2149" i="3"/>
  <c r="B2117" i="3"/>
  <c r="B2085" i="3"/>
  <c r="B2051" i="3"/>
  <c r="B1907" i="3"/>
  <c r="B2161" i="3"/>
  <c r="B2129" i="3"/>
  <c r="B2097" i="3"/>
  <c r="B2028" i="3"/>
  <c r="B1875" i="3"/>
  <c r="B2141" i="3"/>
  <c r="B2109" i="3"/>
  <c r="B2077" i="3"/>
  <c r="B2005" i="3"/>
  <c r="B2153" i="3"/>
  <c r="B2121" i="3"/>
  <c r="B2089" i="3"/>
  <c r="B2019" i="3"/>
  <c r="B2165" i="3"/>
  <c r="B2133" i="3"/>
  <c r="B2101" i="3"/>
  <c r="B1278" i="3"/>
  <c r="B1278" i="23" s="1"/>
  <c r="B1282" i="3"/>
  <c r="B1282" i="23" s="1"/>
  <c r="B1286" i="3"/>
  <c r="B1286" i="23" s="1"/>
  <c r="B1290" i="3"/>
  <c r="B1290" i="23" s="1"/>
  <c r="B1294" i="3"/>
  <c r="B1294" i="23" s="1"/>
  <c r="B1298" i="3"/>
  <c r="B1298" i="23" s="1"/>
  <c r="B1302" i="3"/>
  <c r="B1302" i="23" s="1"/>
  <c r="B1306" i="3"/>
  <c r="B1306" i="23" s="1"/>
  <c r="B1310" i="3"/>
  <c r="B1310" i="23" s="1"/>
  <c r="B1314" i="3"/>
  <c r="B1314" i="23" s="1"/>
  <c r="B1318" i="3"/>
  <c r="B1318" i="23" s="1"/>
  <c r="B1322" i="3"/>
  <c r="B1322" i="23" s="1"/>
  <c r="B1326" i="3"/>
  <c r="B1326" i="23" s="1"/>
  <c r="B1330" i="3"/>
  <c r="B1330" i="23" s="1"/>
  <c r="B1334" i="3"/>
  <c r="B1334" i="23" s="1"/>
  <c r="B1338" i="3"/>
  <c r="B1338" i="23" s="1"/>
  <c r="B1342" i="3"/>
  <c r="B1342" i="23" s="1"/>
  <c r="B1346" i="3"/>
  <c r="B1346" i="23" s="1"/>
  <c r="B1350" i="3"/>
  <c r="B1350" i="23" s="1"/>
  <c r="B1354" i="3"/>
  <c r="B1354" i="23" s="1"/>
  <c r="B1358" i="3"/>
  <c r="B1358" i="23" s="1"/>
  <c r="B1362" i="3"/>
  <c r="B1362" i="23" s="1"/>
  <c r="B1366" i="3"/>
  <c r="B1366" i="23" s="1"/>
  <c r="B1370" i="3"/>
  <c r="B1370" i="23" s="1"/>
  <c r="B1374" i="3"/>
  <c r="B1374" i="23" s="1"/>
  <c r="B1378" i="3"/>
  <c r="B1378" i="23" s="1"/>
  <c r="B1382" i="3"/>
  <c r="B1382" i="23" s="1"/>
  <c r="B1386" i="3"/>
  <c r="B1386" i="23" s="1"/>
  <c r="B1390" i="3"/>
  <c r="B1390" i="23" s="1"/>
  <c r="B1394" i="3"/>
  <c r="B1394" i="23" s="1"/>
  <c r="B1398" i="3"/>
  <c r="B1398" i="23" s="1"/>
  <c r="B1402" i="3"/>
  <c r="B1402" i="23" s="1"/>
  <c r="B1406" i="3"/>
  <c r="B1406" i="23" s="1"/>
  <c r="B1410" i="3"/>
  <c r="B1410" i="23" s="1"/>
  <c r="B1414" i="3"/>
  <c r="B1414" i="23" s="1"/>
  <c r="B1418" i="3"/>
  <c r="B1418" i="23" s="1"/>
  <c r="B1422" i="3"/>
  <c r="B1422" i="23" s="1"/>
  <c r="B1426" i="3"/>
  <c r="B1426" i="23" s="1"/>
  <c r="B1430" i="3"/>
  <c r="B1430" i="23" s="1"/>
  <c r="B1434" i="3"/>
  <c r="B1434" i="23" s="1"/>
  <c r="B1438" i="3"/>
  <c r="B1438" i="23" s="1"/>
  <c r="B1279" i="3"/>
  <c r="B1279" i="23" s="1"/>
  <c r="B1283" i="3"/>
  <c r="B1283" i="23" s="1"/>
  <c r="B1287" i="3"/>
  <c r="B1287" i="23" s="1"/>
  <c r="B1291" i="3"/>
  <c r="B1291" i="23" s="1"/>
  <c r="B1295" i="3"/>
  <c r="B1295" i="23" s="1"/>
  <c r="B1299" i="3"/>
  <c r="B1299" i="23" s="1"/>
  <c r="B1303" i="3"/>
  <c r="B1303" i="23" s="1"/>
  <c r="B1307" i="3"/>
  <c r="B1307" i="23" s="1"/>
  <c r="B1311" i="3"/>
  <c r="B1311" i="23" s="1"/>
  <c r="B1315" i="3"/>
  <c r="B1315" i="23" s="1"/>
  <c r="B1319" i="3"/>
  <c r="B1319" i="23" s="1"/>
  <c r="B1323" i="3"/>
  <c r="B1323" i="23" s="1"/>
  <c r="B1327" i="3"/>
  <c r="B1327" i="23" s="1"/>
  <c r="B1331" i="3"/>
  <c r="B1331" i="23" s="1"/>
  <c r="B1335" i="3"/>
  <c r="B1335" i="23" s="1"/>
  <c r="B1339" i="3"/>
  <c r="B1339" i="23" s="1"/>
  <c r="B1343" i="3"/>
  <c r="B1343" i="23" s="1"/>
  <c r="B1347" i="3"/>
  <c r="B1347" i="23" s="1"/>
  <c r="B1351" i="3"/>
  <c r="B1351" i="23" s="1"/>
  <c r="B1355" i="3"/>
  <c r="B1355" i="23" s="1"/>
  <c r="B1359" i="3"/>
  <c r="B1359" i="23" s="1"/>
  <c r="B1363" i="3"/>
  <c r="B1363" i="23" s="1"/>
  <c r="B1367" i="3"/>
  <c r="B1367" i="23" s="1"/>
  <c r="B1371" i="3"/>
  <c r="B1371" i="23" s="1"/>
  <c r="B1375" i="3"/>
  <c r="B1375" i="23" s="1"/>
  <c r="B1379" i="3"/>
  <c r="B1379" i="23" s="1"/>
  <c r="B1383" i="3"/>
  <c r="B1383" i="23" s="1"/>
  <c r="B1387" i="3"/>
  <c r="B1387" i="23" s="1"/>
  <c r="B1391" i="3"/>
  <c r="B1391" i="23" s="1"/>
  <c r="B1395" i="3"/>
  <c r="B1395" i="23" s="1"/>
  <c r="B1399" i="3"/>
  <c r="B1399" i="23" s="1"/>
  <c r="B1403" i="3"/>
  <c r="B1403" i="23" s="1"/>
  <c r="B1407" i="3"/>
  <c r="B1407" i="23" s="1"/>
  <c r="B1411" i="3"/>
  <c r="B1411" i="23" s="1"/>
  <c r="B1415" i="3"/>
  <c r="B1415" i="23" s="1"/>
  <c r="B1419" i="3"/>
  <c r="B1419" i="23" s="1"/>
  <c r="B1423" i="3"/>
  <c r="B1423" i="23" s="1"/>
  <c r="B1427" i="3"/>
  <c r="B1427" i="23" s="1"/>
  <c r="B1431" i="3"/>
  <c r="B1431" i="23" s="1"/>
  <c r="B1435" i="3"/>
  <c r="B1435" i="23" s="1"/>
  <c r="B1439" i="3"/>
  <c r="B1439" i="23" s="1"/>
  <c r="B1276" i="3"/>
  <c r="B1276" i="23" s="1"/>
  <c r="B1280" i="3"/>
  <c r="B1280" i="23" s="1"/>
  <c r="B1284" i="3"/>
  <c r="B1284" i="23" s="1"/>
  <c r="B1288" i="3"/>
  <c r="B1288" i="23" s="1"/>
  <c r="B1292" i="3"/>
  <c r="B1292" i="23" s="1"/>
  <c r="B1296" i="3"/>
  <c r="B1296" i="23" s="1"/>
  <c r="B1300" i="3"/>
  <c r="B1300" i="23" s="1"/>
  <c r="B1304" i="3"/>
  <c r="B1304" i="23" s="1"/>
  <c r="B1308" i="3"/>
  <c r="B1308" i="23" s="1"/>
  <c r="B1312" i="3"/>
  <c r="B1312" i="23" s="1"/>
  <c r="B1316" i="3"/>
  <c r="B1316" i="23" s="1"/>
  <c r="B1320" i="3"/>
  <c r="B1320" i="23" s="1"/>
  <c r="B1324" i="3"/>
  <c r="B1324" i="23" s="1"/>
  <c r="B1328" i="3"/>
  <c r="B1328" i="23" s="1"/>
  <c r="B1332" i="3"/>
  <c r="B1332" i="23" s="1"/>
  <c r="B1336" i="3"/>
  <c r="B1336" i="23" s="1"/>
  <c r="B1340" i="3"/>
  <c r="B1340" i="23" s="1"/>
  <c r="B1344" i="3"/>
  <c r="B1344" i="23" s="1"/>
  <c r="B1348" i="3"/>
  <c r="B1348" i="23" s="1"/>
  <c r="B1352" i="3"/>
  <c r="B1352" i="23" s="1"/>
  <c r="B1356" i="3"/>
  <c r="B1356" i="23" s="1"/>
  <c r="B1360" i="3"/>
  <c r="B1360" i="23" s="1"/>
  <c r="B1364" i="3"/>
  <c r="B1364" i="23" s="1"/>
  <c r="B1368" i="3"/>
  <c r="B1368" i="23" s="1"/>
  <c r="B1372" i="3"/>
  <c r="B1372" i="23" s="1"/>
  <c r="B1376" i="3"/>
  <c r="B1376" i="23" s="1"/>
  <c r="B1380" i="3"/>
  <c r="B1380" i="23" s="1"/>
  <c r="B1384" i="3"/>
  <c r="B1384" i="23" s="1"/>
  <c r="B1388" i="3"/>
  <c r="B1388" i="23" s="1"/>
  <c r="B1392" i="3"/>
  <c r="B1392" i="23" s="1"/>
  <c r="B1396" i="3"/>
  <c r="B1396" i="23" s="1"/>
  <c r="B1400" i="3"/>
  <c r="B1400" i="23" s="1"/>
  <c r="B1404" i="3"/>
  <c r="B1404" i="23" s="1"/>
  <c r="B1408" i="3"/>
  <c r="B1408" i="23" s="1"/>
  <c r="B1412" i="3"/>
  <c r="B1412" i="23" s="1"/>
  <c r="B1416" i="3"/>
  <c r="B1416" i="23" s="1"/>
  <c r="B1420" i="3"/>
  <c r="B1420" i="23" s="1"/>
  <c r="B1424" i="3"/>
  <c r="B1424" i="23" s="1"/>
  <c r="B1428" i="3"/>
  <c r="B1428" i="23" s="1"/>
  <c r="B1432" i="3"/>
  <c r="B1432" i="23" s="1"/>
  <c r="B1436" i="3"/>
  <c r="B1436" i="23" s="1"/>
  <c r="B1440" i="3"/>
  <c r="B1440" i="23" s="1"/>
  <c r="B1277" i="3"/>
  <c r="B1277" i="23" s="1"/>
  <c r="B1281" i="3"/>
  <c r="B1281" i="23" s="1"/>
  <c r="B1285" i="3"/>
  <c r="B1285" i="23" s="1"/>
  <c r="B1289" i="3"/>
  <c r="B1289" i="23" s="1"/>
  <c r="B1293" i="3"/>
  <c r="B1293" i="23" s="1"/>
  <c r="B1297" i="3"/>
  <c r="B1297" i="23" s="1"/>
  <c r="B1301" i="3"/>
  <c r="B1301" i="23" s="1"/>
  <c r="B1305" i="3"/>
  <c r="B1305" i="23" s="1"/>
  <c r="B1309" i="3"/>
  <c r="B1309" i="23" s="1"/>
  <c r="B1313" i="3"/>
  <c r="B1313" i="23" s="1"/>
  <c r="B1317" i="3"/>
  <c r="B1317" i="23" s="1"/>
  <c r="B1321" i="3"/>
  <c r="B1321" i="23" s="1"/>
  <c r="B1325" i="3"/>
  <c r="B1325" i="23" s="1"/>
  <c r="B1329" i="3"/>
  <c r="B1329" i="23" s="1"/>
  <c r="B1333" i="3"/>
  <c r="B1333" i="23" s="1"/>
  <c r="B1337" i="3"/>
  <c r="B1337" i="23" s="1"/>
  <c r="B1341" i="3"/>
  <c r="B1341" i="23" s="1"/>
  <c r="B1345" i="3"/>
  <c r="B1345" i="23" s="1"/>
  <c r="B1349" i="3"/>
  <c r="B1349" i="23" s="1"/>
  <c r="B1353" i="3"/>
  <c r="B1353" i="23" s="1"/>
  <c r="B1357" i="3"/>
  <c r="B1357" i="23" s="1"/>
  <c r="B1361" i="3"/>
  <c r="B1361" i="23" s="1"/>
  <c r="B1365" i="3"/>
  <c r="B1365" i="23" s="1"/>
  <c r="B1369" i="3"/>
  <c r="B1369" i="23" s="1"/>
  <c r="B1373" i="3"/>
  <c r="B1373" i="23" s="1"/>
  <c r="B1377" i="3"/>
  <c r="B1377" i="23" s="1"/>
  <c r="B1381" i="3"/>
  <c r="B1381" i="23" s="1"/>
  <c r="B1385" i="3"/>
  <c r="B1385" i="23" s="1"/>
  <c r="B1389" i="3"/>
  <c r="B1389" i="23" s="1"/>
  <c r="B1393" i="3"/>
  <c r="B1393" i="23" s="1"/>
  <c r="B1397" i="3"/>
  <c r="B1397" i="23" s="1"/>
  <c r="B1401" i="3"/>
  <c r="B1401" i="23" s="1"/>
  <c r="B1405" i="3"/>
  <c r="B1405" i="23" s="1"/>
  <c r="B1409" i="3"/>
  <c r="B1409" i="23" s="1"/>
  <c r="B1413" i="3"/>
  <c r="B1413" i="23" s="1"/>
  <c r="B1417" i="3"/>
  <c r="B1417" i="23" s="1"/>
  <c r="B1421" i="3"/>
  <c r="B1421" i="23" s="1"/>
  <c r="B1425" i="3"/>
  <c r="B1425" i="23" s="1"/>
  <c r="B1429" i="3"/>
  <c r="B1429" i="23" s="1"/>
  <c r="B1433" i="3"/>
  <c r="B1433" i="23" s="1"/>
  <c r="B1437" i="3"/>
  <c r="B1437" i="23" s="1"/>
  <c r="B1441" i="3"/>
  <c r="B1441" i="23" s="1"/>
  <c r="B1443" i="3"/>
  <c r="B1443" i="23" s="1"/>
  <c r="B1447" i="3"/>
  <c r="B1447" i="23" s="1"/>
  <c r="B1451" i="3"/>
  <c r="B1451" i="23" s="1"/>
  <c r="B1635" i="3"/>
  <c r="B1639" i="3"/>
  <c r="B1643" i="3"/>
  <c r="B1647" i="3"/>
  <c r="B1651" i="3"/>
  <c r="B1655" i="3"/>
  <c r="B1659" i="3"/>
  <c r="B1663" i="3"/>
  <c r="B1667" i="3"/>
  <c r="B1671" i="3"/>
  <c r="B1675" i="3"/>
  <c r="B1679" i="3"/>
  <c r="B1683" i="3"/>
  <c r="B1687" i="3"/>
  <c r="B1691" i="3"/>
  <c r="B1695" i="3"/>
  <c r="B1699" i="3"/>
  <c r="B1703" i="3"/>
  <c r="B1707" i="3"/>
  <c r="B1711" i="3"/>
  <c r="B1715" i="3"/>
  <c r="B1719" i="3"/>
  <c r="B1723" i="3"/>
  <c r="B1727" i="3"/>
  <c r="B1731" i="3"/>
  <c r="B1735" i="3"/>
  <c r="B1739" i="3"/>
  <c r="B1743" i="3"/>
  <c r="B1747" i="3"/>
  <c r="B1751" i="3"/>
  <c r="B1755" i="3"/>
  <c r="B1759" i="3"/>
  <c r="B1763" i="3"/>
  <c r="B1767" i="3"/>
  <c r="B1771" i="3"/>
  <c r="B1775" i="3"/>
  <c r="B1779" i="3"/>
  <c r="B1450" i="3"/>
  <c r="B1450" i="23" s="1"/>
  <c r="B1642" i="3"/>
  <c r="B1656" i="3"/>
  <c r="B1665" i="3"/>
  <c r="B1674" i="3"/>
  <c r="B1688" i="3"/>
  <c r="B1697" i="3"/>
  <c r="B1706" i="3"/>
  <c r="B1720" i="3"/>
  <c r="B1729" i="3"/>
  <c r="B1738" i="3"/>
  <c r="B1752" i="3"/>
  <c r="B1761" i="3"/>
  <c r="B1770" i="3"/>
  <c r="B1446" i="3"/>
  <c r="B1446" i="23" s="1"/>
  <c r="B1638" i="3"/>
  <c r="B1652" i="3"/>
  <c r="B1661" i="3"/>
  <c r="B1670" i="3"/>
  <c r="B1684" i="3"/>
  <c r="B1693" i="3"/>
  <c r="B1702" i="3"/>
  <c r="B1716" i="3"/>
  <c r="B1725" i="3"/>
  <c r="B1734" i="3"/>
  <c r="B1748" i="3"/>
  <c r="B1757" i="3"/>
  <c r="B1766" i="3"/>
  <c r="B1780" i="3"/>
  <c r="B1784" i="3"/>
  <c r="B1788" i="3"/>
  <c r="B1792" i="3"/>
  <c r="B1796" i="3"/>
  <c r="B1800" i="3"/>
  <c r="B1804" i="3"/>
  <c r="B1808" i="3"/>
  <c r="B1812" i="3"/>
  <c r="B1816" i="3"/>
  <c r="B1820" i="3"/>
  <c r="B1824" i="3"/>
  <c r="B1828" i="3"/>
  <c r="B1832" i="3"/>
  <c r="B1836" i="3"/>
  <c r="B1840" i="3"/>
  <c r="B1844" i="3"/>
  <c r="B1848" i="3"/>
  <c r="B1852" i="3"/>
  <c r="B1856" i="3"/>
  <c r="B1860" i="3"/>
  <c r="B1864" i="3"/>
  <c r="B1868" i="3"/>
  <c r="B1872" i="3"/>
  <c r="B1876" i="3"/>
  <c r="B1880" i="3"/>
  <c r="B1884" i="3"/>
  <c r="B1888" i="3"/>
  <c r="B1892" i="3"/>
  <c r="B1896" i="3"/>
  <c r="B1900" i="3"/>
  <c r="B1904" i="3"/>
  <c r="B1908" i="3"/>
  <c r="B1912" i="3"/>
  <c r="B1916" i="3"/>
  <c r="B1920" i="3"/>
  <c r="B1924" i="3"/>
  <c r="B1928" i="3"/>
  <c r="B1932" i="3"/>
  <c r="B1936" i="3"/>
  <c r="B1940" i="3"/>
  <c r="B1944" i="3"/>
  <c r="B1948" i="3"/>
  <c r="B1952" i="3"/>
  <c r="B1956" i="3"/>
  <c r="B1960" i="3"/>
  <c r="B1964" i="3"/>
  <c r="B1968" i="3"/>
  <c r="B1972" i="3"/>
  <c r="B1976" i="3"/>
  <c r="B1980" i="3"/>
  <c r="B1984" i="3"/>
  <c r="B1988" i="3"/>
  <c r="B1992" i="3"/>
  <c r="B1442" i="3"/>
  <c r="B1442" i="23" s="1"/>
  <c r="B1648" i="3"/>
  <c r="B1657" i="3"/>
  <c r="B1666" i="3"/>
  <c r="B1680" i="3"/>
  <c r="B1689" i="3"/>
  <c r="B1698" i="3"/>
  <c r="B1712" i="3"/>
  <c r="B1721" i="3"/>
  <c r="B1730" i="3"/>
  <c r="B1744" i="3"/>
  <c r="B1753" i="3"/>
  <c r="B1762" i="3"/>
  <c r="B1776" i="3"/>
  <c r="B1452" i="3"/>
  <c r="B1452" i="23" s="1"/>
  <c r="B1644" i="3"/>
  <c r="B1653" i="3"/>
  <c r="B1662" i="3"/>
  <c r="B1676" i="3"/>
  <c r="B1685" i="3"/>
  <c r="B1694" i="3"/>
  <c r="B1708" i="3"/>
  <c r="B1717" i="3"/>
  <c r="B1726" i="3"/>
  <c r="B1740" i="3"/>
  <c r="B1749" i="3"/>
  <c r="B1758" i="3"/>
  <c r="B1772" i="3"/>
  <c r="B1781" i="3"/>
  <c r="B1785" i="3"/>
  <c r="B1789" i="3"/>
  <c r="B1793" i="3"/>
  <c r="B1797" i="3"/>
  <c r="B1801" i="3"/>
  <c r="B1805" i="3"/>
  <c r="B1809" i="3"/>
  <c r="B1813" i="3"/>
  <c r="B1817" i="3"/>
  <c r="B1821" i="3"/>
  <c r="B1825" i="3"/>
  <c r="B1829" i="3"/>
  <c r="B1833" i="3"/>
  <c r="B1837" i="3"/>
  <c r="B1841" i="3"/>
  <c r="B1845" i="3"/>
  <c r="B1849" i="3"/>
  <c r="B1853" i="3"/>
  <c r="B1857" i="3"/>
  <c r="B1861" i="3"/>
  <c r="B1865" i="3"/>
  <c r="B1869" i="3"/>
  <c r="B1873" i="3"/>
  <c r="B1877" i="3"/>
  <c r="B1881" i="3"/>
  <c r="B1885" i="3"/>
  <c r="B1889" i="3"/>
  <c r="B1893" i="3"/>
  <c r="B1897" i="3"/>
  <c r="B1901" i="3"/>
  <c r="B1905" i="3"/>
  <c r="B1909" i="3"/>
  <c r="B1913" i="3"/>
  <c r="B1917" i="3"/>
  <c r="B1921" i="3"/>
  <c r="B1925" i="3"/>
  <c r="B1929" i="3"/>
  <c r="B1933" i="3"/>
  <c r="B1937" i="3"/>
  <c r="B1941" i="3"/>
  <c r="B1945" i="3"/>
  <c r="B1949" i="3"/>
  <c r="B1953" i="3"/>
  <c r="B1957" i="3"/>
  <c r="B1961" i="3"/>
  <c r="B1965" i="3"/>
  <c r="B1969" i="3"/>
  <c r="B1973" i="3"/>
  <c r="B1977" i="3"/>
  <c r="B1981" i="3"/>
  <c r="B1985" i="3"/>
  <c r="B1989" i="3"/>
  <c r="B1993" i="3"/>
  <c r="B1448" i="3"/>
  <c r="B1448" i="23" s="1"/>
  <c r="B1640" i="3"/>
  <c r="B1649" i="3"/>
  <c r="B1658" i="3"/>
  <c r="B1672" i="3"/>
  <c r="B1681" i="3"/>
  <c r="B1690" i="3"/>
  <c r="B1704" i="3"/>
  <c r="B1713" i="3"/>
  <c r="B1722" i="3"/>
  <c r="B1736" i="3"/>
  <c r="B1745" i="3"/>
  <c r="B1754" i="3"/>
  <c r="B1768" i="3"/>
  <c r="B1777" i="3"/>
  <c r="B2026" i="3"/>
  <c r="B2042" i="3"/>
  <c r="B2050" i="3"/>
  <c r="B2058" i="3"/>
  <c r="B2062" i="3"/>
  <c r="B2070" i="3"/>
  <c r="B1444" i="3"/>
  <c r="B1444" i="23" s="1"/>
  <c r="B1453" i="3"/>
  <c r="B1453" i="23" s="1"/>
  <c r="B1636" i="3"/>
  <c r="B1645" i="3"/>
  <c r="B1654" i="3"/>
  <c r="B1668" i="3"/>
  <c r="B1677" i="3"/>
  <c r="B1686" i="3"/>
  <c r="B1700" i="3"/>
  <c r="B1709" i="3"/>
  <c r="B1718" i="3"/>
  <c r="B1732" i="3"/>
  <c r="B1741" i="3"/>
  <c r="B1750" i="3"/>
  <c r="B1764" i="3"/>
  <c r="B1773" i="3"/>
  <c r="B1782" i="3"/>
  <c r="B1786" i="3"/>
  <c r="B1790" i="3"/>
  <c r="B1794" i="3"/>
  <c r="B1798" i="3"/>
  <c r="B1802" i="3"/>
  <c r="B1806" i="3"/>
  <c r="B1810" i="3"/>
  <c r="B1814" i="3"/>
  <c r="B1818" i="3"/>
  <c r="B1822" i="3"/>
  <c r="B1826" i="3"/>
  <c r="B1830" i="3"/>
  <c r="B1834" i="3"/>
  <c r="B1838" i="3"/>
  <c r="B1842" i="3"/>
  <c r="B1846" i="3"/>
  <c r="B1850" i="3"/>
  <c r="B1854" i="3"/>
  <c r="B1858" i="3"/>
  <c r="B1862" i="3"/>
  <c r="B1866" i="3"/>
  <c r="B1870" i="3"/>
  <c r="B1874" i="3"/>
  <c r="B1878" i="3"/>
  <c r="B1882" i="3"/>
  <c r="B1886" i="3"/>
  <c r="B1890" i="3"/>
  <c r="B1894" i="3"/>
  <c r="B1898" i="3"/>
  <c r="B1902" i="3"/>
  <c r="B1906" i="3"/>
  <c r="B1910" i="3"/>
  <c r="B1914" i="3"/>
  <c r="B1918" i="3"/>
  <c r="B1922" i="3"/>
  <c r="B1926" i="3"/>
  <c r="B1930" i="3"/>
  <c r="B1934" i="3"/>
  <c r="B1938" i="3"/>
  <c r="B1942" i="3"/>
  <c r="B1946" i="3"/>
  <c r="B1950" i="3"/>
  <c r="B1954" i="3"/>
  <c r="B1958" i="3"/>
  <c r="B1962" i="3"/>
  <c r="B1966" i="3"/>
  <c r="B1970" i="3"/>
  <c r="B1974" i="3"/>
  <c r="B1978" i="3"/>
  <c r="B1982" i="3"/>
  <c r="B1986" i="3"/>
  <c r="B1990" i="3"/>
  <c r="B1994" i="3"/>
  <c r="B1998" i="3"/>
  <c r="B2002" i="3"/>
  <c r="B2006" i="3"/>
  <c r="B2010" i="3"/>
  <c r="B2014" i="3"/>
  <c r="B2018" i="3"/>
  <c r="B2022" i="3"/>
  <c r="B2030" i="3"/>
  <c r="B2034" i="3"/>
  <c r="B2038" i="3"/>
  <c r="B2046" i="3"/>
  <c r="B2054" i="3"/>
  <c r="B1449" i="3"/>
  <c r="B1449" i="23" s="1"/>
  <c r="B1641" i="3"/>
  <c r="B1650" i="3"/>
  <c r="B1664" i="3"/>
  <c r="B1673" i="3"/>
  <c r="B1682" i="3"/>
  <c r="B1696" i="3"/>
  <c r="B1705" i="3"/>
  <c r="B1714" i="3"/>
  <c r="B1728" i="3"/>
  <c r="B1737" i="3"/>
  <c r="B1746" i="3"/>
  <c r="B1760" i="3"/>
  <c r="B1769" i="3"/>
  <c r="B1778" i="3"/>
  <c r="B2032" i="3"/>
  <c r="B2023" i="3"/>
  <c r="B2009" i="3"/>
  <c r="B1951" i="3"/>
  <c r="B1855" i="3"/>
  <c r="B1756" i="3"/>
  <c r="B2168" i="3"/>
  <c r="B2164" i="3"/>
  <c r="B2156" i="3"/>
  <c r="B2144" i="3"/>
  <c r="B2132" i="3"/>
  <c r="B2124" i="3"/>
  <c r="B2108" i="3"/>
  <c r="B2104" i="3"/>
  <c r="B2092" i="3"/>
  <c r="B2084" i="3"/>
  <c r="B2072" i="3"/>
  <c r="B2067" i="3"/>
  <c r="B2063" i="3"/>
  <c r="B2049" i="3"/>
  <c r="B2040" i="3"/>
  <c r="B2031" i="3"/>
  <c r="B2017" i="3"/>
  <c r="B2008" i="3"/>
  <c r="B1999" i="3"/>
  <c r="B1975" i="3"/>
  <c r="B1943" i="3"/>
  <c r="B1911" i="3"/>
  <c r="B1879" i="3"/>
  <c r="B1847" i="3"/>
  <c r="B1815" i="3"/>
  <c r="B1783" i="3"/>
  <c r="B1710" i="3"/>
  <c r="B1637" i="3"/>
  <c r="B1454" i="3"/>
  <c r="B1454" i="23" s="1"/>
  <c r="B2171" i="3"/>
  <c r="B2167" i="3"/>
  <c r="B2163" i="3"/>
  <c r="B2159" i="3"/>
  <c r="B2155" i="3"/>
  <c r="B2151" i="3"/>
  <c r="B2147" i="3"/>
  <c r="B2143" i="3"/>
  <c r="B2139" i="3"/>
  <c r="B2135" i="3"/>
  <c r="B2131" i="3"/>
  <c r="B2127" i="3"/>
  <c r="B2123" i="3"/>
  <c r="B2119" i="3"/>
  <c r="B2115" i="3"/>
  <c r="B2111" i="3"/>
  <c r="B2107" i="3"/>
  <c r="B2103" i="3"/>
  <c r="B2099" i="3"/>
  <c r="B2095" i="3"/>
  <c r="B2091" i="3"/>
  <c r="B2087" i="3"/>
  <c r="B2083" i="3"/>
  <c r="B2079" i="3"/>
  <c r="B2075" i="3"/>
  <c r="B2071" i="3"/>
  <c r="B2053" i="3"/>
  <c r="B2044" i="3"/>
  <c r="B2035" i="3"/>
  <c r="B2021" i="3"/>
  <c r="B2012" i="3"/>
  <c r="B2003" i="3"/>
  <c r="B1987" i="3"/>
  <c r="B1955" i="3"/>
  <c r="B1923" i="3"/>
  <c r="B1891" i="3"/>
  <c r="B1859" i="3"/>
  <c r="B1827" i="3"/>
  <c r="B1795" i="3"/>
  <c r="B1724" i="3"/>
  <c r="B2116" i="3"/>
  <c r="B2066" i="3"/>
  <c r="B2057" i="3"/>
  <c r="B2048" i="3"/>
  <c r="B2039" i="3"/>
  <c r="B2025" i="3"/>
  <c r="B2016" i="3"/>
  <c r="B2007" i="3"/>
  <c r="B1967" i="3"/>
  <c r="B1935" i="3"/>
  <c r="B1903" i="3"/>
  <c r="B1871" i="3"/>
  <c r="B1839" i="3"/>
  <c r="B1807" i="3"/>
  <c r="B1774" i="3"/>
  <c r="B1701" i="3"/>
  <c r="B1445" i="3"/>
  <c r="B1445" i="23" s="1"/>
  <c r="B2020" i="3"/>
  <c r="B2055" i="3"/>
  <c r="B2041" i="3"/>
  <c r="B2000" i="3"/>
  <c r="B1983" i="3"/>
  <c r="B1919" i="3"/>
  <c r="B1887" i="3"/>
  <c r="B1823" i="3"/>
  <c r="B1791" i="3"/>
  <c r="B1646" i="3"/>
  <c r="B2172" i="3"/>
  <c r="B2160" i="3"/>
  <c r="B2152" i="3"/>
  <c r="B2140" i="3"/>
  <c r="B2136" i="3"/>
  <c r="B2128" i="3"/>
  <c r="B2112" i="3"/>
  <c r="B2100" i="3"/>
  <c r="B2088" i="3"/>
  <c r="B2080" i="3"/>
  <c r="B2059" i="3"/>
  <c r="B2036" i="3"/>
  <c r="B2170" i="3"/>
  <c r="B2166" i="3"/>
  <c r="B2162" i="3"/>
  <c r="B2158" i="3"/>
  <c r="B2154" i="3"/>
  <c r="B2150" i="3"/>
  <c r="B2146" i="3"/>
  <c r="B2142" i="3"/>
  <c r="B2138" i="3"/>
  <c r="B2134" i="3"/>
  <c r="B2130" i="3"/>
  <c r="B2126" i="3"/>
  <c r="B2122" i="3"/>
  <c r="B2118" i="3"/>
  <c r="B2114" i="3"/>
  <c r="B2110" i="3"/>
  <c r="B2106" i="3"/>
  <c r="B2102" i="3"/>
  <c r="B2098" i="3"/>
  <c r="B2094" i="3"/>
  <c r="B2090" i="3"/>
  <c r="B2086" i="3"/>
  <c r="B2082" i="3"/>
  <c r="B2078" i="3"/>
  <c r="B2074" i="3"/>
  <c r="B2061" i="3"/>
  <c r="B2052" i="3"/>
  <c r="B2043" i="3"/>
  <c r="B2029" i="3"/>
  <c r="B2011" i="3"/>
  <c r="B1997" i="3"/>
  <c r="B1979" i="3"/>
  <c r="B1947" i="3"/>
  <c r="B1915" i="3"/>
  <c r="B1883" i="3"/>
  <c r="B1851" i="3"/>
  <c r="B1819" i="3"/>
  <c r="B1787" i="3"/>
  <c r="B1678" i="3"/>
  <c r="B2069" i="3"/>
  <c r="B2065" i="3"/>
  <c r="B2056" i="3"/>
  <c r="B2047" i="3"/>
  <c r="B2033" i="3"/>
  <c r="B2024" i="3"/>
  <c r="B2015" i="3"/>
  <c r="B2001" i="3"/>
  <c r="B1991" i="3"/>
  <c r="B1959" i="3"/>
  <c r="B1927" i="3"/>
  <c r="B1895" i="3"/>
  <c r="B1863" i="3"/>
  <c r="B1831" i="3"/>
  <c r="B1799" i="3"/>
  <c r="B1765" i="3"/>
  <c r="B1692" i="3"/>
  <c r="B1843" i="3"/>
  <c r="B1811" i="3"/>
  <c r="B1742" i="3"/>
  <c r="B1669" i="3"/>
  <c r="B2064" i="3"/>
  <c r="B2148" i="3"/>
  <c r="B2120" i="3"/>
  <c r="B2096" i="3"/>
  <c r="B2076" i="3"/>
  <c r="B2045" i="3"/>
  <c r="B2027" i="3"/>
  <c r="B2013" i="3"/>
  <c r="B2004" i="3"/>
  <c r="B1995" i="3"/>
  <c r="B1963" i="3"/>
  <c r="B1931" i="3"/>
  <c r="B1899" i="3"/>
  <c r="B1867" i="3"/>
  <c r="B1835" i="3"/>
  <c r="B1803" i="3"/>
  <c r="B1733" i="3"/>
  <c r="B1660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O23" i="3"/>
  <c r="B4" i="3"/>
  <c r="B4" i="23" s="1"/>
  <c r="B5" i="3"/>
  <c r="B5" i="23" s="1"/>
  <c r="D5" i="23" s="1"/>
  <c r="B6" i="3"/>
  <c r="B6" i="23" s="1"/>
  <c r="B7" i="3"/>
  <c r="B7" i="23" s="1"/>
  <c r="B8" i="3"/>
  <c r="B8" i="23" s="1"/>
  <c r="B9" i="3"/>
  <c r="B9" i="23" s="1"/>
  <c r="B10" i="3"/>
  <c r="B10" i="23" s="1"/>
  <c r="B11" i="3"/>
  <c r="B11" i="23" s="1"/>
  <c r="B12" i="3"/>
  <c r="B12" i="23" s="1"/>
  <c r="B13" i="3"/>
  <c r="B13" i="23" s="1"/>
  <c r="B14" i="3"/>
  <c r="B14" i="23" s="1"/>
  <c r="B15" i="3"/>
  <c r="B15" i="23" s="1"/>
  <c r="B16" i="3"/>
  <c r="B16" i="23" s="1"/>
  <c r="B17" i="3"/>
  <c r="B17" i="23" s="1"/>
  <c r="B18" i="3"/>
  <c r="B18" i="23" s="1"/>
  <c r="B19" i="3"/>
  <c r="B19" i="23" s="1"/>
  <c r="B20" i="3"/>
  <c r="B20" i="23" s="1"/>
  <c r="B21" i="3"/>
  <c r="B21" i="23" s="1"/>
  <c r="B22" i="3"/>
  <c r="B22" i="23" s="1"/>
  <c r="B23" i="3"/>
  <c r="B23" i="23" s="1"/>
  <c r="B24" i="3"/>
  <c r="B24" i="23" s="1"/>
  <c r="B25" i="3"/>
  <c r="B25" i="23" s="1"/>
  <c r="B26" i="3"/>
  <c r="B26" i="23" s="1"/>
  <c r="B27" i="3"/>
  <c r="B27" i="23" s="1"/>
  <c r="B28" i="3"/>
  <c r="B28" i="23" s="1"/>
  <c r="B29" i="3"/>
  <c r="B29" i="23" s="1"/>
  <c r="B30" i="3"/>
  <c r="B30" i="23" s="1"/>
  <c r="B31" i="3"/>
  <c r="B31" i="23" s="1"/>
  <c r="B32" i="3"/>
  <c r="B32" i="23" s="1"/>
  <c r="B33" i="3"/>
  <c r="B33" i="23" s="1"/>
  <c r="B34" i="3"/>
  <c r="B34" i="23" s="1"/>
  <c r="B35" i="3"/>
  <c r="B35" i="23" s="1"/>
  <c r="B36" i="3"/>
  <c r="B36" i="23" s="1"/>
  <c r="B37" i="3"/>
  <c r="B37" i="23" s="1"/>
  <c r="B38" i="3"/>
  <c r="B38" i="23" s="1"/>
  <c r="B39" i="3"/>
  <c r="B39" i="23" s="1"/>
  <c r="B40" i="3"/>
  <c r="B40" i="23" s="1"/>
  <c r="B41" i="3"/>
  <c r="B41" i="23" s="1"/>
  <c r="B42" i="3"/>
  <c r="B42" i="23" s="1"/>
  <c r="B43" i="3"/>
  <c r="B43" i="23" s="1"/>
  <c r="B44" i="3"/>
  <c r="B44" i="23" s="1"/>
  <c r="B45" i="3"/>
  <c r="B45" i="23" s="1"/>
  <c r="B46" i="3"/>
  <c r="B46" i="23" s="1"/>
  <c r="B47" i="3"/>
  <c r="B47" i="23" s="1"/>
  <c r="B48" i="3"/>
  <c r="B48" i="23" s="1"/>
  <c r="B49" i="3"/>
  <c r="B49" i="23" s="1"/>
  <c r="B50" i="3"/>
  <c r="B50" i="23" s="1"/>
  <c r="B51" i="3"/>
  <c r="B51" i="23" s="1"/>
  <c r="B52" i="3"/>
  <c r="B52" i="23" s="1"/>
  <c r="B53" i="3"/>
  <c r="B53" i="23" s="1"/>
  <c r="B54" i="3"/>
  <c r="B54" i="23" s="1"/>
  <c r="B55" i="3"/>
  <c r="B55" i="23" s="1"/>
  <c r="B56" i="3"/>
  <c r="B56" i="23" s="1"/>
  <c r="B57" i="3"/>
  <c r="B57" i="23" s="1"/>
  <c r="B58" i="3"/>
  <c r="B58" i="23" s="1"/>
  <c r="B59" i="3"/>
  <c r="B59" i="23" s="1"/>
  <c r="B60" i="3"/>
  <c r="B60" i="23" s="1"/>
  <c r="B61" i="3"/>
  <c r="B61" i="23" s="1"/>
  <c r="B62" i="3"/>
  <c r="B62" i="23" s="1"/>
  <c r="B63" i="3"/>
  <c r="B63" i="23" s="1"/>
  <c r="B64" i="3"/>
  <c r="B64" i="23" s="1"/>
  <c r="B65" i="3"/>
  <c r="B65" i="23" s="1"/>
  <c r="B66" i="3"/>
  <c r="B66" i="23" s="1"/>
  <c r="B67" i="3"/>
  <c r="B67" i="23" s="1"/>
  <c r="B68" i="3"/>
  <c r="B68" i="23" s="1"/>
  <c r="B69" i="3"/>
  <c r="B69" i="23" s="1"/>
  <c r="B70" i="3"/>
  <c r="B70" i="23" s="1"/>
  <c r="B71" i="3"/>
  <c r="B71" i="23" s="1"/>
  <c r="B72" i="3"/>
  <c r="B72" i="23" s="1"/>
  <c r="B73" i="3"/>
  <c r="B73" i="23" s="1"/>
  <c r="B74" i="3"/>
  <c r="B74" i="23" s="1"/>
  <c r="B75" i="3"/>
  <c r="B75" i="23" s="1"/>
  <c r="B76" i="3"/>
  <c r="B76" i="23" s="1"/>
  <c r="B77" i="3"/>
  <c r="B77" i="23" s="1"/>
  <c r="B78" i="3"/>
  <c r="B78" i="23" s="1"/>
  <c r="B79" i="3"/>
  <c r="B79" i="23" s="1"/>
  <c r="B80" i="3"/>
  <c r="B80" i="23" s="1"/>
  <c r="B81" i="3"/>
  <c r="B81" i="23" s="1"/>
  <c r="B82" i="3"/>
  <c r="B82" i="23" s="1"/>
  <c r="B83" i="3"/>
  <c r="B83" i="23" s="1"/>
  <c r="B84" i="3"/>
  <c r="B84" i="23" s="1"/>
  <c r="B85" i="3"/>
  <c r="B85" i="23" s="1"/>
  <c r="B86" i="3"/>
  <c r="B86" i="23" s="1"/>
  <c r="B87" i="3"/>
  <c r="B87" i="23" s="1"/>
  <c r="B88" i="3"/>
  <c r="B88" i="23" s="1"/>
  <c r="B89" i="3"/>
  <c r="B89" i="23" s="1"/>
  <c r="B90" i="3"/>
  <c r="B90" i="23" s="1"/>
  <c r="B91" i="3"/>
  <c r="B91" i="23" s="1"/>
  <c r="B92" i="3"/>
  <c r="B92" i="23" s="1"/>
  <c r="B93" i="3"/>
  <c r="B93" i="23" s="1"/>
  <c r="B94" i="3"/>
  <c r="B94" i="23" s="1"/>
  <c r="B95" i="3"/>
  <c r="B95" i="23" s="1"/>
  <c r="B96" i="3"/>
  <c r="B96" i="23" s="1"/>
  <c r="B97" i="3"/>
  <c r="B97" i="23" s="1"/>
  <c r="B98" i="3"/>
  <c r="B98" i="23" s="1"/>
  <c r="B99" i="3"/>
  <c r="B99" i="23" s="1"/>
  <c r="B100" i="3"/>
  <c r="B100" i="23" s="1"/>
  <c r="B101" i="3"/>
  <c r="B101" i="23" s="1"/>
  <c r="B102" i="3"/>
  <c r="B102" i="23" s="1"/>
  <c r="B103" i="3"/>
  <c r="B103" i="23" s="1"/>
  <c r="B104" i="3"/>
  <c r="B104" i="23" s="1"/>
  <c r="B105" i="3"/>
  <c r="B105" i="23" s="1"/>
  <c r="B106" i="3"/>
  <c r="B106" i="23" s="1"/>
  <c r="B107" i="3"/>
  <c r="B107" i="23" s="1"/>
  <c r="B108" i="3"/>
  <c r="B108" i="23" s="1"/>
  <c r="B109" i="3"/>
  <c r="B109" i="23" s="1"/>
  <c r="B110" i="3"/>
  <c r="B110" i="23" s="1"/>
  <c r="B111" i="3"/>
  <c r="B111" i="23" s="1"/>
  <c r="B112" i="3"/>
  <c r="B112" i="23" s="1"/>
  <c r="B113" i="3"/>
  <c r="B113" i="23" s="1"/>
  <c r="B114" i="3"/>
  <c r="B114" i="23" s="1"/>
  <c r="B115" i="3"/>
  <c r="B115" i="23" s="1"/>
  <c r="B116" i="3"/>
  <c r="B116" i="23" s="1"/>
  <c r="B117" i="3"/>
  <c r="B117" i="23" s="1"/>
  <c r="B118" i="3"/>
  <c r="B118" i="23" s="1"/>
  <c r="B119" i="3"/>
  <c r="B119" i="23" s="1"/>
  <c r="B120" i="3"/>
  <c r="B120" i="23" s="1"/>
  <c r="B121" i="3"/>
  <c r="B121" i="23" s="1"/>
  <c r="B122" i="3"/>
  <c r="B122" i="23" s="1"/>
  <c r="B123" i="3"/>
  <c r="B123" i="23" s="1"/>
  <c r="B124" i="3"/>
  <c r="B124" i="23" s="1"/>
  <c r="B125" i="3"/>
  <c r="B125" i="23" s="1"/>
  <c r="B126" i="3"/>
  <c r="B126" i="23" s="1"/>
  <c r="B127" i="3"/>
  <c r="B127" i="23" s="1"/>
  <c r="B128" i="3"/>
  <c r="B128" i="23" s="1"/>
  <c r="B129" i="3"/>
  <c r="B129" i="23" s="1"/>
  <c r="B130" i="3"/>
  <c r="B130" i="23" s="1"/>
  <c r="B131" i="3"/>
  <c r="B131" i="23" s="1"/>
  <c r="B132" i="3"/>
  <c r="B132" i="23" s="1"/>
  <c r="B133" i="3"/>
  <c r="B133" i="23" s="1"/>
  <c r="B134" i="3"/>
  <c r="B134" i="23" s="1"/>
  <c r="B135" i="3"/>
  <c r="B135" i="23" s="1"/>
  <c r="B136" i="3"/>
  <c r="B136" i="23" s="1"/>
  <c r="B137" i="3"/>
  <c r="B137" i="23" s="1"/>
  <c r="B138" i="3"/>
  <c r="B138" i="23" s="1"/>
  <c r="B139" i="3"/>
  <c r="B139" i="23" s="1"/>
  <c r="B140" i="3"/>
  <c r="B140" i="23" s="1"/>
  <c r="B141" i="3"/>
  <c r="B141" i="23" s="1"/>
  <c r="B142" i="3"/>
  <c r="B142" i="23" s="1"/>
  <c r="B143" i="3"/>
  <c r="B143" i="23" s="1"/>
  <c r="B144" i="3"/>
  <c r="B144" i="23" s="1"/>
  <c r="B145" i="3"/>
  <c r="B145" i="23" s="1"/>
  <c r="B146" i="3"/>
  <c r="B146" i="23" s="1"/>
  <c r="B147" i="3"/>
  <c r="B147" i="23" s="1"/>
  <c r="B148" i="3"/>
  <c r="B148" i="23" s="1"/>
  <c r="B149" i="3"/>
  <c r="B149" i="23" s="1"/>
  <c r="B150" i="3"/>
  <c r="B150" i="23" s="1"/>
  <c r="B151" i="3"/>
  <c r="B151" i="23" s="1"/>
  <c r="B152" i="3"/>
  <c r="B152" i="23" s="1"/>
  <c r="B153" i="3"/>
  <c r="B153" i="23" s="1"/>
  <c r="B154" i="3"/>
  <c r="B154" i="23" s="1"/>
  <c r="B155" i="3"/>
  <c r="B155" i="23" s="1"/>
  <c r="B156" i="3"/>
  <c r="B156" i="23" s="1"/>
  <c r="B157" i="3"/>
  <c r="B157" i="23" s="1"/>
  <c r="B158" i="3"/>
  <c r="B158" i="23" s="1"/>
  <c r="B159" i="3"/>
  <c r="B159" i="23" s="1"/>
  <c r="B160" i="3"/>
  <c r="B160" i="23" s="1"/>
  <c r="B161" i="3"/>
  <c r="B161" i="23" s="1"/>
  <c r="B162" i="3"/>
  <c r="B162" i="23" s="1"/>
  <c r="B163" i="3"/>
  <c r="B163" i="23" s="1"/>
  <c r="B164" i="3"/>
  <c r="B164" i="23" s="1"/>
  <c r="B165" i="3"/>
  <c r="B165" i="23" s="1"/>
  <c r="B166" i="3"/>
  <c r="B166" i="23" s="1"/>
  <c r="B167" i="3"/>
  <c r="B167" i="23" s="1"/>
  <c r="B168" i="3"/>
  <c r="B168" i="23" s="1"/>
  <c r="B169" i="3"/>
  <c r="B169" i="23" s="1"/>
  <c r="B170" i="3"/>
  <c r="B170" i="23" s="1"/>
  <c r="B171" i="3"/>
  <c r="B171" i="23" s="1"/>
  <c r="B172" i="3"/>
  <c r="B172" i="23" s="1"/>
  <c r="B173" i="3"/>
  <c r="B173" i="23" s="1"/>
  <c r="B174" i="3"/>
  <c r="B174" i="23" s="1"/>
  <c r="B175" i="3"/>
  <c r="B175" i="23" s="1"/>
  <c r="B176" i="3"/>
  <c r="B176" i="23" s="1"/>
  <c r="B177" i="3"/>
  <c r="B177" i="23" s="1"/>
  <c r="B178" i="3"/>
  <c r="B178" i="23" s="1"/>
  <c r="B179" i="3"/>
  <c r="B179" i="23" s="1"/>
  <c r="B180" i="3"/>
  <c r="B180" i="23" s="1"/>
  <c r="B181" i="3"/>
  <c r="B181" i="23" s="1"/>
  <c r="B182" i="3"/>
  <c r="B182" i="23" s="1"/>
  <c r="B183" i="3"/>
  <c r="B183" i="23" s="1"/>
  <c r="B184" i="3"/>
  <c r="B184" i="23" s="1"/>
  <c r="B185" i="3"/>
  <c r="B185" i="23" s="1"/>
  <c r="B186" i="3"/>
  <c r="B186" i="23" s="1"/>
  <c r="B187" i="3"/>
  <c r="B187" i="23" s="1"/>
  <c r="B188" i="3"/>
  <c r="B188" i="23" s="1"/>
  <c r="B189" i="3"/>
  <c r="B189" i="23" s="1"/>
  <c r="B190" i="3"/>
  <c r="B190" i="23" s="1"/>
  <c r="B191" i="3"/>
  <c r="B191" i="23" s="1"/>
  <c r="B192" i="3"/>
  <c r="B192" i="23" s="1"/>
  <c r="B193" i="3"/>
  <c r="B193" i="23" s="1"/>
  <c r="B194" i="3"/>
  <c r="B194" i="23" s="1"/>
  <c r="B195" i="3"/>
  <c r="B195" i="23" s="1"/>
  <c r="B196" i="3"/>
  <c r="B196" i="23" s="1"/>
  <c r="B197" i="3"/>
  <c r="B197" i="23" s="1"/>
  <c r="B198" i="3"/>
  <c r="B198" i="23" s="1"/>
  <c r="B199" i="3"/>
  <c r="B199" i="23" s="1"/>
  <c r="B200" i="3"/>
  <c r="B200" i="23" s="1"/>
  <c r="B201" i="3"/>
  <c r="B201" i="23" s="1"/>
  <c r="B202" i="3"/>
  <c r="B202" i="23" s="1"/>
  <c r="B203" i="3"/>
  <c r="B203" i="23" s="1"/>
  <c r="B204" i="3"/>
  <c r="B204" i="23" s="1"/>
  <c r="B205" i="3"/>
  <c r="B205" i="23" s="1"/>
  <c r="B206" i="3"/>
  <c r="B206" i="23" s="1"/>
  <c r="B207" i="3"/>
  <c r="B207" i="23" s="1"/>
  <c r="B208" i="3"/>
  <c r="B208" i="23" s="1"/>
  <c r="B209" i="3"/>
  <c r="B209" i="23" s="1"/>
  <c r="B210" i="3"/>
  <c r="B210" i="23" s="1"/>
  <c r="B211" i="3"/>
  <c r="B211" i="23" s="1"/>
  <c r="B212" i="3"/>
  <c r="B212" i="23" s="1"/>
  <c r="B213" i="3"/>
  <c r="B213" i="23" s="1"/>
  <c r="B214" i="3"/>
  <c r="B214" i="23" s="1"/>
  <c r="B215" i="3"/>
  <c r="B215" i="23" s="1"/>
  <c r="B216" i="3"/>
  <c r="B216" i="23" s="1"/>
  <c r="B217" i="3"/>
  <c r="B217" i="23" s="1"/>
  <c r="B218" i="3"/>
  <c r="B218" i="23" s="1"/>
  <c r="B219" i="3"/>
  <c r="B219" i="23" s="1"/>
  <c r="B220" i="3"/>
  <c r="B220" i="23" s="1"/>
  <c r="B221" i="3"/>
  <c r="B221" i="23" s="1"/>
  <c r="B222" i="3"/>
  <c r="B222" i="23" s="1"/>
  <c r="B223" i="3"/>
  <c r="B223" i="23" s="1"/>
  <c r="B224" i="3"/>
  <c r="B224" i="23" s="1"/>
  <c r="B225" i="3"/>
  <c r="B225" i="23" s="1"/>
  <c r="B226" i="3"/>
  <c r="B226" i="23" s="1"/>
  <c r="B227" i="3"/>
  <c r="B227" i="23" s="1"/>
  <c r="B228" i="3"/>
  <c r="B228" i="23" s="1"/>
  <c r="B229" i="3"/>
  <c r="B229" i="23" s="1"/>
  <c r="B230" i="3"/>
  <c r="B230" i="23" s="1"/>
  <c r="B231" i="3"/>
  <c r="B231" i="23" s="1"/>
  <c r="B232" i="3"/>
  <c r="B232" i="23" s="1"/>
  <c r="B233" i="3"/>
  <c r="B233" i="23" s="1"/>
  <c r="B234" i="3"/>
  <c r="B234" i="23" s="1"/>
  <c r="B235" i="3"/>
  <c r="B235" i="23" s="1"/>
  <c r="B236" i="3"/>
  <c r="B236" i="23" s="1"/>
  <c r="B237" i="3"/>
  <c r="B237" i="23" s="1"/>
  <c r="B238" i="3"/>
  <c r="B238" i="23" s="1"/>
  <c r="B239" i="3"/>
  <c r="B239" i="23" s="1"/>
  <c r="B240" i="3"/>
  <c r="B240" i="23" s="1"/>
  <c r="B241" i="3"/>
  <c r="B241" i="23" s="1"/>
  <c r="B242" i="3"/>
  <c r="B242" i="23" s="1"/>
  <c r="B243" i="3"/>
  <c r="B243" i="23" s="1"/>
  <c r="B244" i="3"/>
  <c r="B244" i="23" s="1"/>
  <c r="B245" i="3"/>
  <c r="B245" i="23" s="1"/>
  <c r="B246" i="3"/>
  <c r="B246" i="23" s="1"/>
  <c r="B247" i="3"/>
  <c r="B247" i="23" s="1"/>
  <c r="B248" i="3"/>
  <c r="B248" i="23" s="1"/>
  <c r="B249" i="3"/>
  <c r="B249" i="23" s="1"/>
  <c r="B250" i="3"/>
  <c r="B250" i="23" s="1"/>
  <c r="B251" i="3"/>
  <c r="B251" i="23" s="1"/>
  <c r="B252" i="3"/>
  <c r="B252" i="23" s="1"/>
  <c r="B253" i="3"/>
  <c r="B253" i="23" s="1"/>
  <c r="B254" i="3"/>
  <c r="B254" i="23" s="1"/>
  <c r="B255" i="3"/>
  <c r="B255" i="23" s="1"/>
  <c r="B256" i="3"/>
  <c r="B256" i="23" s="1"/>
  <c r="B257" i="3"/>
  <c r="B257" i="23" s="1"/>
  <c r="B258" i="3"/>
  <c r="B258" i="23" s="1"/>
  <c r="B259" i="3"/>
  <c r="B259" i="23" s="1"/>
  <c r="B260" i="3"/>
  <c r="B260" i="23" s="1"/>
  <c r="B261" i="3"/>
  <c r="B261" i="23" s="1"/>
  <c r="B262" i="3"/>
  <c r="B262" i="23" s="1"/>
  <c r="B263" i="3"/>
  <c r="B263" i="23" s="1"/>
  <c r="B264" i="3"/>
  <c r="B264" i="23" s="1"/>
  <c r="B265" i="3"/>
  <c r="B265" i="23" s="1"/>
  <c r="B266" i="3"/>
  <c r="B266" i="23" s="1"/>
  <c r="B267" i="3"/>
  <c r="B267" i="23" s="1"/>
  <c r="B268" i="3"/>
  <c r="B268" i="23" s="1"/>
  <c r="B269" i="3"/>
  <c r="B269" i="23" s="1"/>
  <c r="B270" i="3"/>
  <c r="B270" i="23" s="1"/>
  <c r="B271" i="3"/>
  <c r="B271" i="23" s="1"/>
  <c r="B272" i="3"/>
  <c r="B272" i="23" s="1"/>
  <c r="B273" i="3"/>
  <c r="B273" i="23" s="1"/>
  <c r="B274" i="3"/>
  <c r="B274" i="23" s="1"/>
  <c r="B275" i="3"/>
  <c r="B275" i="23" s="1"/>
  <c r="B276" i="3"/>
  <c r="B276" i="23" s="1"/>
  <c r="B277" i="3"/>
  <c r="B277" i="23" s="1"/>
  <c r="B278" i="3"/>
  <c r="B278" i="23" s="1"/>
  <c r="B279" i="3"/>
  <c r="B279" i="23" s="1"/>
  <c r="B280" i="3"/>
  <c r="B280" i="23" s="1"/>
  <c r="B281" i="3"/>
  <c r="B281" i="23" s="1"/>
  <c r="B282" i="3"/>
  <c r="B282" i="23" s="1"/>
  <c r="B283" i="3"/>
  <c r="B283" i="23" s="1"/>
  <c r="B284" i="3"/>
  <c r="B284" i="23" s="1"/>
  <c r="B285" i="3"/>
  <c r="B285" i="23" s="1"/>
  <c r="B286" i="3"/>
  <c r="B286" i="23" s="1"/>
  <c r="B287" i="3"/>
  <c r="B287" i="23" s="1"/>
  <c r="B288" i="3"/>
  <c r="B288" i="23" s="1"/>
  <c r="B289" i="3"/>
  <c r="B289" i="23" s="1"/>
  <c r="B290" i="3"/>
  <c r="B290" i="23" s="1"/>
  <c r="B291" i="3"/>
  <c r="B291" i="23" s="1"/>
  <c r="B292" i="3"/>
  <c r="B292" i="23" s="1"/>
  <c r="B293" i="3"/>
  <c r="B293" i="23" s="1"/>
  <c r="B294" i="3"/>
  <c r="B294" i="23" s="1"/>
  <c r="B295" i="3"/>
  <c r="B295" i="23" s="1"/>
  <c r="B296" i="3"/>
  <c r="B296" i="23" s="1"/>
  <c r="B297" i="3"/>
  <c r="B297" i="23" s="1"/>
  <c r="B298" i="3"/>
  <c r="B298" i="23" s="1"/>
  <c r="B299" i="3"/>
  <c r="B299" i="23" s="1"/>
  <c r="B300" i="3"/>
  <c r="B300" i="23" s="1"/>
  <c r="B301" i="3"/>
  <c r="B301" i="23" s="1"/>
  <c r="B302" i="3"/>
  <c r="B302" i="23" s="1"/>
  <c r="B303" i="3"/>
  <c r="B303" i="23" s="1"/>
  <c r="B304" i="3"/>
  <c r="B304" i="23" s="1"/>
  <c r="B305" i="3"/>
  <c r="B305" i="23" s="1"/>
  <c r="B306" i="3"/>
  <c r="B306" i="23" s="1"/>
  <c r="B307" i="3"/>
  <c r="B307" i="23" s="1"/>
  <c r="B308" i="3"/>
  <c r="B308" i="23" s="1"/>
  <c r="B309" i="3"/>
  <c r="B309" i="23" s="1"/>
  <c r="B310" i="3"/>
  <c r="B310" i="23" s="1"/>
  <c r="B311" i="3"/>
  <c r="B311" i="23" s="1"/>
  <c r="B312" i="3"/>
  <c r="B312" i="23" s="1"/>
  <c r="B313" i="3"/>
  <c r="B313" i="23" s="1"/>
  <c r="B314" i="3"/>
  <c r="B314" i="23" s="1"/>
  <c r="B315" i="3"/>
  <c r="B315" i="23" s="1"/>
  <c r="B316" i="3"/>
  <c r="B316" i="23" s="1"/>
  <c r="B317" i="3"/>
  <c r="B317" i="23" s="1"/>
  <c r="B318" i="3"/>
  <c r="B318" i="23" s="1"/>
  <c r="B319" i="3"/>
  <c r="B319" i="23" s="1"/>
  <c r="B320" i="3"/>
  <c r="B320" i="23" s="1"/>
  <c r="B321" i="3"/>
  <c r="B321" i="23" s="1"/>
  <c r="B322" i="3"/>
  <c r="B322" i="23" s="1"/>
  <c r="B323" i="3"/>
  <c r="B323" i="23" s="1"/>
  <c r="B324" i="3"/>
  <c r="B324" i="23" s="1"/>
  <c r="B325" i="3"/>
  <c r="B325" i="23" s="1"/>
  <c r="B326" i="3"/>
  <c r="B326" i="23" s="1"/>
  <c r="B327" i="3"/>
  <c r="B327" i="23" s="1"/>
  <c r="B328" i="3"/>
  <c r="B328" i="23" s="1"/>
  <c r="B329" i="3"/>
  <c r="B329" i="23" s="1"/>
  <c r="B330" i="3"/>
  <c r="B330" i="23" s="1"/>
  <c r="B331" i="3"/>
  <c r="B331" i="23" s="1"/>
  <c r="B332" i="3"/>
  <c r="B332" i="23" s="1"/>
  <c r="B333" i="3"/>
  <c r="B333" i="23" s="1"/>
  <c r="B334" i="3"/>
  <c r="B334" i="23" s="1"/>
  <c r="B335" i="3"/>
  <c r="B335" i="23" s="1"/>
  <c r="B336" i="3"/>
  <c r="B336" i="23" s="1"/>
  <c r="B337" i="3"/>
  <c r="B337" i="23" s="1"/>
  <c r="B338" i="3"/>
  <c r="B338" i="23" s="1"/>
  <c r="B339" i="3"/>
  <c r="B339" i="23" s="1"/>
  <c r="B340" i="3"/>
  <c r="B340" i="23" s="1"/>
  <c r="B341" i="3"/>
  <c r="B341" i="23" s="1"/>
  <c r="B342" i="3"/>
  <c r="B342" i="23" s="1"/>
  <c r="B343" i="3"/>
  <c r="B343" i="23" s="1"/>
  <c r="B344" i="3"/>
  <c r="B344" i="23" s="1"/>
  <c r="B345" i="3"/>
  <c r="B345" i="23" s="1"/>
  <c r="B346" i="3"/>
  <c r="B346" i="23" s="1"/>
  <c r="B347" i="3"/>
  <c r="B347" i="23" s="1"/>
  <c r="B348" i="3"/>
  <c r="B348" i="23" s="1"/>
  <c r="B349" i="3"/>
  <c r="B349" i="23" s="1"/>
  <c r="B350" i="3"/>
  <c r="B350" i="23" s="1"/>
  <c r="B351" i="3"/>
  <c r="B351" i="23" s="1"/>
  <c r="B352" i="3"/>
  <c r="B352" i="23" s="1"/>
  <c r="B353" i="3"/>
  <c r="B353" i="23" s="1"/>
  <c r="B354" i="3"/>
  <c r="B354" i="23" s="1"/>
  <c r="B355" i="3"/>
  <c r="B355" i="23" s="1"/>
  <c r="B356" i="3"/>
  <c r="B356" i="23" s="1"/>
  <c r="B357" i="3"/>
  <c r="B357" i="23" s="1"/>
  <c r="B358" i="3"/>
  <c r="B358" i="23" s="1"/>
  <c r="B359" i="3"/>
  <c r="B359" i="23" s="1"/>
  <c r="B360" i="3"/>
  <c r="B360" i="23" s="1"/>
  <c r="B361" i="3"/>
  <c r="B361" i="23" s="1"/>
  <c r="B362" i="3"/>
  <c r="B362" i="23" s="1"/>
  <c r="B363" i="3"/>
  <c r="B363" i="23" s="1"/>
  <c r="B364" i="3"/>
  <c r="B364" i="23" s="1"/>
  <c r="B365" i="3"/>
  <c r="B365" i="23" s="1"/>
  <c r="B366" i="3"/>
  <c r="B366" i="23" s="1"/>
  <c r="B367" i="3"/>
  <c r="B367" i="23" s="1"/>
  <c r="B368" i="3"/>
  <c r="B368" i="23" s="1"/>
  <c r="B369" i="3"/>
  <c r="B369" i="23" s="1"/>
  <c r="B370" i="3"/>
  <c r="B370" i="23" s="1"/>
  <c r="B371" i="3"/>
  <c r="B371" i="23" s="1"/>
  <c r="B372" i="3"/>
  <c r="B372" i="23" s="1"/>
  <c r="B373" i="3"/>
  <c r="B373" i="23" s="1"/>
  <c r="B374" i="3"/>
  <c r="B374" i="23" s="1"/>
  <c r="B375" i="3"/>
  <c r="B375" i="23" s="1"/>
  <c r="B376" i="3"/>
  <c r="B376" i="23" s="1"/>
  <c r="B377" i="3"/>
  <c r="B377" i="23" s="1"/>
  <c r="B378" i="3"/>
  <c r="B378" i="23" s="1"/>
  <c r="B379" i="3"/>
  <c r="B379" i="23" s="1"/>
  <c r="B380" i="3"/>
  <c r="B380" i="23" s="1"/>
  <c r="B381" i="3"/>
  <c r="B381" i="23" s="1"/>
  <c r="B382" i="3"/>
  <c r="B382" i="23" s="1"/>
  <c r="B383" i="3"/>
  <c r="B383" i="23" s="1"/>
  <c r="B384" i="3"/>
  <c r="B384" i="23" s="1"/>
  <c r="B385" i="3"/>
  <c r="B385" i="23" s="1"/>
  <c r="B386" i="3"/>
  <c r="B386" i="23" s="1"/>
  <c r="B387" i="3"/>
  <c r="B387" i="23" s="1"/>
  <c r="B388" i="3"/>
  <c r="B388" i="23" s="1"/>
  <c r="B389" i="3"/>
  <c r="B389" i="23" s="1"/>
  <c r="B390" i="3"/>
  <c r="B390" i="23" s="1"/>
  <c r="B391" i="3"/>
  <c r="B391" i="23" s="1"/>
  <c r="B392" i="3"/>
  <c r="B392" i="23" s="1"/>
  <c r="B393" i="3"/>
  <c r="B393" i="23" s="1"/>
  <c r="B394" i="3"/>
  <c r="B394" i="23" s="1"/>
  <c r="B395" i="3"/>
  <c r="B395" i="23" s="1"/>
  <c r="B396" i="3"/>
  <c r="B396" i="23" s="1"/>
  <c r="B397" i="3"/>
  <c r="B397" i="23" s="1"/>
  <c r="B398" i="3"/>
  <c r="B398" i="23" s="1"/>
  <c r="B399" i="3"/>
  <c r="B399" i="23" s="1"/>
  <c r="B400" i="3"/>
  <c r="B400" i="23" s="1"/>
  <c r="B401" i="3"/>
  <c r="B401" i="23" s="1"/>
  <c r="B402" i="3"/>
  <c r="B402" i="23" s="1"/>
  <c r="B403" i="3"/>
  <c r="B403" i="23" s="1"/>
  <c r="B404" i="3"/>
  <c r="B404" i="23" s="1"/>
  <c r="B405" i="3"/>
  <c r="B405" i="23" s="1"/>
  <c r="B406" i="3"/>
  <c r="B406" i="23" s="1"/>
  <c r="B407" i="3"/>
  <c r="B407" i="23" s="1"/>
  <c r="B408" i="3"/>
  <c r="B408" i="23" s="1"/>
  <c r="B409" i="3"/>
  <c r="B409" i="23" s="1"/>
  <c r="B410" i="3"/>
  <c r="B410" i="23" s="1"/>
  <c r="B411" i="3"/>
  <c r="B411" i="23" s="1"/>
  <c r="B412" i="3"/>
  <c r="B412" i="23" s="1"/>
  <c r="B413" i="3"/>
  <c r="B413" i="23" s="1"/>
  <c r="B414" i="3"/>
  <c r="B414" i="23" s="1"/>
  <c r="B415" i="3"/>
  <c r="B415" i="23" s="1"/>
  <c r="B416" i="3"/>
  <c r="B416" i="23" s="1"/>
  <c r="B417" i="3"/>
  <c r="B417" i="23" s="1"/>
  <c r="B418" i="3"/>
  <c r="B418" i="23" s="1"/>
  <c r="B419" i="3"/>
  <c r="B419" i="23" s="1"/>
  <c r="B420" i="3"/>
  <c r="B420" i="23" s="1"/>
  <c r="B421" i="3"/>
  <c r="B421" i="23" s="1"/>
  <c r="B422" i="3"/>
  <c r="B422" i="23" s="1"/>
  <c r="B423" i="3"/>
  <c r="B423" i="23" s="1"/>
  <c r="B424" i="3"/>
  <c r="B424" i="23" s="1"/>
  <c r="B425" i="3"/>
  <c r="B425" i="23" s="1"/>
  <c r="B426" i="3"/>
  <c r="B426" i="23" s="1"/>
  <c r="B427" i="3"/>
  <c r="B427" i="23" s="1"/>
  <c r="B428" i="3"/>
  <c r="B428" i="23" s="1"/>
  <c r="B429" i="3"/>
  <c r="B429" i="23" s="1"/>
  <c r="B430" i="3"/>
  <c r="B430" i="23" s="1"/>
  <c r="B431" i="3"/>
  <c r="B431" i="23" s="1"/>
  <c r="B432" i="3"/>
  <c r="B432" i="23" s="1"/>
  <c r="B433" i="3"/>
  <c r="B433" i="23" s="1"/>
  <c r="B434" i="3"/>
  <c r="B434" i="23" s="1"/>
  <c r="B435" i="3"/>
  <c r="B435" i="23" s="1"/>
  <c r="B436" i="3"/>
  <c r="B436" i="23" s="1"/>
  <c r="B437" i="3"/>
  <c r="B437" i="23" s="1"/>
  <c r="B438" i="3"/>
  <c r="B438" i="23" s="1"/>
  <c r="B439" i="3"/>
  <c r="B439" i="23" s="1"/>
  <c r="B440" i="3"/>
  <c r="B440" i="23" s="1"/>
  <c r="B441" i="3"/>
  <c r="B441" i="23" s="1"/>
  <c r="B442" i="3"/>
  <c r="B442" i="23" s="1"/>
  <c r="B443" i="3"/>
  <c r="B443" i="23" s="1"/>
  <c r="B444" i="3"/>
  <c r="B444" i="23" s="1"/>
  <c r="B445" i="3"/>
  <c r="B445" i="23" s="1"/>
  <c r="B446" i="3"/>
  <c r="B446" i="23" s="1"/>
  <c r="B447" i="3"/>
  <c r="B447" i="23" s="1"/>
  <c r="B448" i="3"/>
  <c r="B448" i="23" s="1"/>
  <c r="B449" i="3"/>
  <c r="B449" i="23" s="1"/>
  <c r="B450" i="3"/>
  <c r="B450" i="23" s="1"/>
  <c r="B451" i="3"/>
  <c r="B451" i="23" s="1"/>
  <c r="B452" i="3"/>
  <c r="B452" i="23" s="1"/>
  <c r="B453" i="3"/>
  <c r="B453" i="23" s="1"/>
  <c r="B454" i="3"/>
  <c r="B454" i="23" s="1"/>
  <c r="B455" i="3"/>
  <c r="B455" i="23" s="1"/>
  <c r="B456" i="3"/>
  <c r="B456" i="23" s="1"/>
  <c r="B457" i="3"/>
  <c r="B457" i="23" s="1"/>
  <c r="B458" i="3"/>
  <c r="B458" i="23" s="1"/>
  <c r="B459" i="3"/>
  <c r="B459" i="23" s="1"/>
  <c r="B460" i="3"/>
  <c r="B460" i="23" s="1"/>
  <c r="B461" i="3"/>
  <c r="B461" i="23" s="1"/>
  <c r="B462" i="3"/>
  <c r="B462" i="23" s="1"/>
  <c r="B463" i="3"/>
  <c r="B463" i="23" s="1"/>
  <c r="B464" i="3"/>
  <c r="B464" i="23" s="1"/>
  <c r="B465" i="3"/>
  <c r="B465" i="23" s="1"/>
  <c r="B466" i="3"/>
  <c r="B466" i="23" s="1"/>
  <c r="B467" i="3"/>
  <c r="B467" i="23" s="1"/>
  <c r="B468" i="3"/>
  <c r="B468" i="23" s="1"/>
  <c r="B469" i="3"/>
  <c r="B469" i="23" s="1"/>
  <c r="B470" i="3"/>
  <c r="B470" i="23" s="1"/>
  <c r="B471" i="3"/>
  <c r="B471" i="23" s="1"/>
  <c r="B472" i="3"/>
  <c r="B472" i="23" s="1"/>
  <c r="B473" i="3"/>
  <c r="B473" i="23" s="1"/>
  <c r="B474" i="3"/>
  <c r="B474" i="23" s="1"/>
  <c r="B475" i="3"/>
  <c r="B475" i="23" s="1"/>
  <c r="B476" i="3"/>
  <c r="B476" i="23" s="1"/>
  <c r="B477" i="3"/>
  <c r="B477" i="23" s="1"/>
  <c r="B478" i="3"/>
  <c r="B478" i="23" s="1"/>
  <c r="B479" i="3"/>
  <c r="B479" i="23" s="1"/>
  <c r="B480" i="3"/>
  <c r="B480" i="23" s="1"/>
  <c r="B481" i="3"/>
  <c r="B481" i="23" s="1"/>
  <c r="B482" i="3"/>
  <c r="B482" i="23" s="1"/>
  <c r="B483" i="3"/>
  <c r="B483" i="23" s="1"/>
  <c r="B484" i="3"/>
  <c r="B484" i="23" s="1"/>
  <c r="B485" i="3"/>
  <c r="B485" i="23" s="1"/>
  <c r="B486" i="3"/>
  <c r="B486" i="23" s="1"/>
  <c r="B487" i="3"/>
  <c r="B487" i="23" s="1"/>
  <c r="B488" i="3"/>
  <c r="B488" i="23" s="1"/>
  <c r="B489" i="3"/>
  <c r="B489" i="23" s="1"/>
  <c r="B490" i="3"/>
  <c r="B490" i="23" s="1"/>
  <c r="B491" i="3"/>
  <c r="B491" i="23" s="1"/>
  <c r="B492" i="3"/>
  <c r="B492" i="23" s="1"/>
  <c r="B493" i="3"/>
  <c r="B493" i="23" s="1"/>
  <c r="B494" i="3"/>
  <c r="B494" i="23" s="1"/>
  <c r="B495" i="3"/>
  <c r="B495" i="23" s="1"/>
  <c r="B496" i="3"/>
  <c r="B496" i="23" s="1"/>
  <c r="B497" i="3"/>
  <c r="B497" i="23" s="1"/>
  <c r="B498" i="3"/>
  <c r="B498" i="23" s="1"/>
  <c r="B499" i="3"/>
  <c r="B499" i="23" s="1"/>
  <c r="B500" i="3"/>
  <c r="B500" i="23" s="1"/>
  <c r="B501" i="3"/>
  <c r="B501" i="23" s="1"/>
  <c r="B502" i="3"/>
  <c r="B502" i="23" s="1"/>
  <c r="B503" i="3"/>
  <c r="B503" i="23" s="1"/>
  <c r="B504" i="3"/>
  <c r="B504" i="23" s="1"/>
  <c r="B505" i="3"/>
  <c r="B505" i="23" s="1"/>
  <c r="B506" i="3"/>
  <c r="B506" i="23" s="1"/>
  <c r="B507" i="3"/>
  <c r="B507" i="23" s="1"/>
  <c r="B508" i="3"/>
  <c r="B508" i="23" s="1"/>
  <c r="B509" i="3"/>
  <c r="B509" i="23" s="1"/>
  <c r="B510" i="3"/>
  <c r="B510" i="23" s="1"/>
  <c r="B511" i="3"/>
  <c r="B511" i="23" s="1"/>
  <c r="B512" i="3"/>
  <c r="B512" i="23" s="1"/>
  <c r="B513" i="3"/>
  <c r="B513" i="23" s="1"/>
  <c r="B514" i="3"/>
  <c r="B514" i="23" s="1"/>
  <c r="B515" i="3"/>
  <c r="B515" i="23" s="1"/>
  <c r="B516" i="3"/>
  <c r="B516" i="23" s="1"/>
  <c r="B517" i="3"/>
  <c r="B517" i="23" s="1"/>
  <c r="B518" i="3"/>
  <c r="B518" i="23" s="1"/>
  <c r="B519" i="3"/>
  <c r="B519" i="23" s="1"/>
  <c r="B520" i="3"/>
  <c r="B520" i="23" s="1"/>
  <c r="B521" i="3"/>
  <c r="B521" i="23" s="1"/>
  <c r="B522" i="3"/>
  <c r="B522" i="23" s="1"/>
  <c r="B523" i="3"/>
  <c r="B523" i="23" s="1"/>
  <c r="B524" i="3"/>
  <c r="B524" i="23" s="1"/>
  <c r="B525" i="3"/>
  <c r="B525" i="23" s="1"/>
  <c r="B526" i="3"/>
  <c r="B526" i="23" s="1"/>
  <c r="B527" i="3"/>
  <c r="B527" i="23" s="1"/>
  <c r="B528" i="3"/>
  <c r="B528" i="23" s="1"/>
  <c r="B529" i="3"/>
  <c r="B529" i="23" s="1"/>
  <c r="B530" i="3"/>
  <c r="B530" i="23" s="1"/>
  <c r="B531" i="3"/>
  <c r="B531" i="23" s="1"/>
  <c r="B532" i="3"/>
  <c r="B532" i="23" s="1"/>
  <c r="B533" i="3"/>
  <c r="B533" i="23" s="1"/>
  <c r="B534" i="3"/>
  <c r="B534" i="23" s="1"/>
  <c r="B535" i="3"/>
  <c r="B535" i="23" s="1"/>
  <c r="B536" i="3"/>
  <c r="B536" i="23" s="1"/>
  <c r="B537" i="3"/>
  <c r="B537" i="23" s="1"/>
  <c r="B538" i="3"/>
  <c r="B538" i="23" s="1"/>
  <c r="B539" i="3"/>
  <c r="B539" i="23" s="1"/>
  <c r="B540" i="3"/>
  <c r="B540" i="23" s="1"/>
  <c r="B541" i="3"/>
  <c r="B541" i="23" s="1"/>
  <c r="B542" i="3"/>
  <c r="B542" i="23" s="1"/>
  <c r="B543" i="3"/>
  <c r="B543" i="23" s="1"/>
  <c r="B544" i="3"/>
  <c r="B544" i="23" s="1"/>
  <c r="B545" i="3"/>
  <c r="B545" i="23" s="1"/>
  <c r="B546" i="3"/>
  <c r="B546" i="23" s="1"/>
  <c r="B547" i="3"/>
  <c r="B547" i="23" s="1"/>
  <c r="B548" i="3"/>
  <c r="B548" i="23" s="1"/>
  <c r="B549" i="3"/>
  <c r="B549" i="23" s="1"/>
  <c r="B550" i="3"/>
  <c r="B550" i="23" s="1"/>
  <c r="B551" i="3"/>
  <c r="B551" i="23" s="1"/>
  <c r="B552" i="3"/>
  <c r="B552" i="23" s="1"/>
  <c r="B553" i="3"/>
  <c r="B553" i="23" s="1"/>
  <c r="B554" i="3"/>
  <c r="B554" i="23" s="1"/>
  <c r="B555" i="3"/>
  <c r="B555" i="23" s="1"/>
  <c r="B556" i="3"/>
  <c r="B556" i="23" s="1"/>
  <c r="B557" i="3"/>
  <c r="B557" i="23" s="1"/>
  <c r="B558" i="3"/>
  <c r="B558" i="23" s="1"/>
  <c r="B559" i="3"/>
  <c r="B559" i="23" s="1"/>
  <c r="B560" i="3"/>
  <c r="B560" i="23" s="1"/>
  <c r="B561" i="3"/>
  <c r="B561" i="23" s="1"/>
  <c r="B562" i="3"/>
  <c r="B562" i="23" s="1"/>
  <c r="B563" i="3"/>
  <c r="B563" i="23" s="1"/>
  <c r="B564" i="3"/>
  <c r="B564" i="23" s="1"/>
  <c r="B565" i="3"/>
  <c r="B565" i="23" s="1"/>
  <c r="B566" i="3"/>
  <c r="B566" i="23" s="1"/>
  <c r="B567" i="3"/>
  <c r="B567" i="23" s="1"/>
  <c r="B568" i="3"/>
  <c r="B568" i="23" s="1"/>
  <c r="B569" i="3"/>
  <c r="B569" i="23" s="1"/>
  <c r="B570" i="3"/>
  <c r="B570" i="23" s="1"/>
  <c r="B571" i="3"/>
  <c r="B571" i="23" s="1"/>
  <c r="B572" i="3"/>
  <c r="B572" i="23" s="1"/>
  <c r="B573" i="3"/>
  <c r="B573" i="23" s="1"/>
  <c r="B574" i="3"/>
  <c r="B574" i="23" s="1"/>
  <c r="B575" i="3"/>
  <c r="B575" i="23" s="1"/>
  <c r="B576" i="3"/>
  <c r="B576" i="23" s="1"/>
  <c r="B577" i="3"/>
  <c r="B577" i="23" s="1"/>
  <c r="B578" i="3"/>
  <c r="B578" i="23" s="1"/>
  <c r="B579" i="3"/>
  <c r="B579" i="23" s="1"/>
  <c r="B580" i="3"/>
  <c r="B580" i="23" s="1"/>
  <c r="B581" i="3"/>
  <c r="B581" i="23" s="1"/>
  <c r="B582" i="3"/>
  <c r="B582" i="23" s="1"/>
  <c r="B583" i="3"/>
  <c r="B583" i="23" s="1"/>
  <c r="B584" i="3"/>
  <c r="B584" i="23" s="1"/>
  <c r="B585" i="3"/>
  <c r="B585" i="23" s="1"/>
  <c r="B586" i="3"/>
  <c r="B586" i="23" s="1"/>
  <c r="B587" i="3"/>
  <c r="B587" i="23" s="1"/>
  <c r="B588" i="3"/>
  <c r="B588" i="23" s="1"/>
  <c r="B589" i="3"/>
  <c r="B589" i="23" s="1"/>
  <c r="B590" i="3"/>
  <c r="B590" i="23" s="1"/>
  <c r="B591" i="3"/>
  <c r="B591" i="23" s="1"/>
  <c r="B592" i="3"/>
  <c r="B592" i="23" s="1"/>
  <c r="B593" i="3"/>
  <c r="B593" i="23" s="1"/>
  <c r="B594" i="3"/>
  <c r="B594" i="23" s="1"/>
  <c r="B595" i="3"/>
  <c r="B595" i="23" s="1"/>
  <c r="B596" i="3"/>
  <c r="B596" i="23" s="1"/>
  <c r="B597" i="3"/>
  <c r="B597" i="23" s="1"/>
  <c r="B598" i="3"/>
  <c r="B598" i="23" s="1"/>
  <c r="B599" i="3"/>
  <c r="B599" i="23" s="1"/>
  <c r="B600" i="3"/>
  <c r="B600" i="23" s="1"/>
  <c r="B601" i="3"/>
  <c r="B601" i="23" s="1"/>
  <c r="B602" i="3"/>
  <c r="B602" i="23" s="1"/>
  <c r="B603" i="3"/>
  <c r="B603" i="23" s="1"/>
  <c r="B604" i="3"/>
  <c r="B604" i="23" s="1"/>
  <c r="B605" i="3"/>
  <c r="B605" i="23" s="1"/>
  <c r="B606" i="3"/>
  <c r="B606" i="23" s="1"/>
  <c r="B607" i="3"/>
  <c r="B607" i="23" s="1"/>
  <c r="B608" i="3"/>
  <c r="B608" i="23" s="1"/>
  <c r="B609" i="3"/>
  <c r="B609" i="23" s="1"/>
  <c r="B610" i="3"/>
  <c r="B610" i="23" s="1"/>
  <c r="B611" i="3"/>
  <c r="B611" i="23" s="1"/>
  <c r="B612" i="3"/>
  <c r="B612" i="23" s="1"/>
  <c r="B613" i="3"/>
  <c r="B613" i="23" s="1"/>
  <c r="B614" i="3"/>
  <c r="B614" i="23" s="1"/>
  <c r="B615" i="3"/>
  <c r="B615" i="23" s="1"/>
  <c r="B616" i="3"/>
  <c r="B616" i="23" s="1"/>
  <c r="B617" i="3"/>
  <c r="B617" i="23" s="1"/>
  <c r="B618" i="3"/>
  <c r="B618" i="23" s="1"/>
  <c r="B619" i="3"/>
  <c r="B619" i="23" s="1"/>
  <c r="B620" i="3"/>
  <c r="B620" i="23" s="1"/>
  <c r="B621" i="3"/>
  <c r="B621" i="23" s="1"/>
  <c r="B622" i="3"/>
  <c r="B622" i="23" s="1"/>
  <c r="B623" i="3"/>
  <c r="B623" i="23" s="1"/>
  <c r="B624" i="3"/>
  <c r="B624" i="23" s="1"/>
  <c r="B625" i="3"/>
  <c r="B625" i="23" s="1"/>
  <c r="B626" i="3"/>
  <c r="B626" i="23" s="1"/>
  <c r="B627" i="3"/>
  <c r="B627" i="23" s="1"/>
  <c r="B628" i="3"/>
  <c r="B628" i="23" s="1"/>
  <c r="B629" i="3"/>
  <c r="B629" i="23" s="1"/>
  <c r="B630" i="3"/>
  <c r="B630" i="23" s="1"/>
  <c r="B631" i="3"/>
  <c r="B631" i="23" s="1"/>
  <c r="B632" i="3"/>
  <c r="B632" i="23" s="1"/>
  <c r="B633" i="3"/>
  <c r="B633" i="23" s="1"/>
  <c r="B634" i="3"/>
  <c r="B634" i="23" s="1"/>
  <c r="B635" i="3"/>
  <c r="B635" i="23" s="1"/>
  <c r="B636" i="3"/>
  <c r="B636" i="23" s="1"/>
  <c r="B637" i="3"/>
  <c r="B637" i="23" s="1"/>
  <c r="B638" i="3"/>
  <c r="B638" i="23" s="1"/>
  <c r="B639" i="3"/>
  <c r="B639" i="23" s="1"/>
  <c r="B640" i="3"/>
  <c r="B640" i="23" s="1"/>
  <c r="B641" i="3"/>
  <c r="B641" i="23" s="1"/>
  <c r="B642" i="3"/>
  <c r="B642" i="23" s="1"/>
  <c r="B643" i="3"/>
  <c r="B643" i="23" s="1"/>
  <c r="B644" i="3"/>
  <c r="B644" i="23" s="1"/>
  <c r="B645" i="3"/>
  <c r="B645" i="23" s="1"/>
  <c r="B646" i="3"/>
  <c r="B646" i="23" s="1"/>
  <c r="B647" i="3"/>
  <c r="B647" i="23" s="1"/>
  <c r="B648" i="3"/>
  <c r="B648" i="23" s="1"/>
  <c r="B649" i="3"/>
  <c r="B649" i="23" s="1"/>
  <c r="B650" i="3"/>
  <c r="B650" i="23" s="1"/>
  <c r="B651" i="3"/>
  <c r="B651" i="23" s="1"/>
  <c r="B652" i="3"/>
  <c r="B652" i="23" s="1"/>
  <c r="B653" i="3"/>
  <c r="B653" i="23" s="1"/>
  <c r="B654" i="3"/>
  <c r="B654" i="23" s="1"/>
  <c r="B655" i="3"/>
  <c r="B655" i="23" s="1"/>
  <c r="B656" i="3"/>
  <c r="B656" i="23" s="1"/>
  <c r="B657" i="3"/>
  <c r="B657" i="23" s="1"/>
  <c r="B658" i="3"/>
  <c r="B658" i="23" s="1"/>
  <c r="B659" i="3"/>
  <c r="B659" i="23" s="1"/>
  <c r="B660" i="3"/>
  <c r="B660" i="23" s="1"/>
  <c r="B661" i="3"/>
  <c r="B661" i="23" s="1"/>
  <c r="B662" i="3"/>
  <c r="B662" i="23" s="1"/>
  <c r="B663" i="3"/>
  <c r="B663" i="23" s="1"/>
  <c r="B664" i="3"/>
  <c r="B664" i="23" s="1"/>
  <c r="B665" i="3"/>
  <c r="B665" i="23" s="1"/>
  <c r="B666" i="3"/>
  <c r="B666" i="23" s="1"/>
  <c r="B667" i="3"/>
  <c r="B667" i="23" s="1"/>
  <c r="B668" i="3"/>
  <c r="B668" i="23" s="1"/>
  <c r="B669" i="3"/>
  <c r="B669" i="23" s="1"/>
  <c r="B670" i="3"/>
  <c r="B670" i="23" s="1"/>
  <c r="B671" i="3"/>
  <c r="B671" i="23" s="1"/>
  <c r="B672" i="3"/>
  <c r="B672" i="23" s="1"/>
  <c r="B673" i="3"/>
  <c r="B673" i="23" s="1"/>
  <c r="B674" i="3"/>
  <c r="B674" i="23" s="1"/>
  <c r="B675" i="3"/>
  <c r="B675" i="23" s="1"/>
  <c r="B676" i="3"/>
  <c r="B676" i="23" s="1"/>
  <c r="B677" i="3"/>
  <c r="B677" i="23" s="1"/>
  <c r="B678" i="3"/>
  <c r="B678" i="23" s="1"/>
  <c r="B679" i="3"/>
  <c r="B679" i="23" s="1"/>
  <c r="B680" i="3"/>
  <c r="B680" i="23" s="1"/>
  <c r="B681" i="3"/>
  <c r="B681" i="23" s="1"/>
  <c r="B682" i="3"/>
  <c r="B682" i="23" s="1"/>
  <c r="B683" i="3"/>
  <c r="B683" i="23" s="1"/>
  <c r="B684" i="3"/>
  <c r="B684" i="23" s="1"/>
  <c r="B685" i="3"/>
  <c r="B685" i="23" s="1"/>
  <c r="B686" i="3"/>
  <c r="B686" i="23" s="1"/>
  <c r="B687" i="3"/>
  <c r="B687" i="23" s="1"/>
  <c r="B688" i="3"/>
  <c r="B688" i="23" s="1"/>
  <c r="B689" i="3"/>
  <c r="B689" i="23" s="1"/>
  <c r="B690" i="3"/>
  <c r="B690" i="23" s="1"/>
  <c r="B691" i="3"/>
  <c r="B691" i="23" s="1"/>
  <c r="B692" i="3"/>
  <c r="B692" i="23" s="1"/>
  <c r="B693" i="3"/>
  <c r="B693" i="23" s="1"/>
  <c r="B694" i="3"/>
  <c r="B694" i="23" s="1"/>
  <c r="B695" i="3"/>
  <c r="B695" i="23" s="1"/>
  <c r="B696" i="3"/>
  <c r="B696" i="23" s="1"/>
  <c r="B697" i="3"/>
  <c r="B697" i="23" s="1"/>
  <c r="B698" i="3"/>
  <c r="B698" i="23" s="1"/>
  <c r="B699" i="3"/>
  <c r="B699" i="23" s="1"/>
  <c r="B700" i="3"/>
  <c r="B700" i="23" s="1"/>
  <c r="B701" i="3"/>
  <c r="B701" i="23" s="1"/>
  <c r="B702" i="3"/>
  <c r="B702" i="23" s="1"/>
  <c r="B703" i="3"/>
  <c r="B703" i="23" s="1"/>
  <c r="B704" i="3"/>
  <c r="B704" i="23" s="1"/>
  <c r="B705" i="3"/>
  <c r="B705" i="23" s="1"/>
  <c r="B706" i="3"/>
  <c r="B706" i="23" s="1"/>
  <c r="B707" i="3"/>
  <c r="B707" i="23" s="1"/>
  <c r="B708" i="3"/>
  <c r="B708" i="23" s="1"/>
  <c r="B709" i="3"/>
  <c r="B709" i="23" s="1"/>
  <c r="B710" i="3"/>
  <c r="B710" i="23" s="1"/>
  <c r="B711" i="3"/>
  <c r="B711" i="23" s="1"/>
  <c r="B712" i="3"/>
  <c r="B712" i="23" s="1"/>
  <c r="B713" i="3"/>
  <c r="B713" i="23" s="1"/>
  <c r="B714" i="3"/>
  <c r="B714" i="23" s="1"/>
  <c r="B715" i="3"/>
  <c r="B715" i="23" s="1"/>
  <c r="B716" i="3"/>
  <c r="B716" i="23" s="1"/>
  <c r="B717" i="3"/>
  <c r="B717" i="23" s="1"/>
  <c r="B718" i="3"/>
  <c r="B718" i="23" s="1"/>
  <c r="B719" i="3"/>
  <c r="B719" i="23" s="1"/>
  <c r="B720" i="3"/>
  <c r="B720" i="23" s="1"/>
  <c r="B721" i="3"/>
  <c r="B721" i="23" s="1"/>
  <c r="B722" i="3"/>
  <c r="B722" i="23" s="1"/>
  <c r="B723" i="3"/>
  <c r="B723" i="23" s="1"/>
  <c r="B724" i="3"/>
  <c r="B724" i="23" s="1"/>
  <c r="B725" i="3"/>
  <c r="B725" i="23" s="1"/>
  <c r="B726" i="3"/>
  <c r="B726" i="23" s="1"/>
  <c r="B727" i="3"/>
  <c r="B727" i="23" s="1"/>
  <c r="B728" i="3"/>
  <c r="B728" i="23" s="1"/>
  <c r="B729" i="3"/>
  <c r="B729" i="23" s="1"/>
  <c r="B730" i="3"/>
  <c r="B730" i="23" s="1"/>
  <c r="B731" i="3"/>
  <c r="B731" i="23" s="1"/>
  <c r="B732" i="3"/>
  <c r="B732" i="23" s="1"/>
  <c r="B733" i="3"/>
  <c r="B733" i="23" s="1"/>
  <c r="B734" i="3"/>
  <c r="B734" i="23" s="1"/>
  <c r="B735" i="3"/>
  <c r="B735" i="23" s="1"/>
  <c r="B736" i="3"/>
  <c r="B736" i="23" s="1"/>
  <c r="B737" i="3"/>
  <c r="B737" i="23" s="1"/>
  <c r="B738" i="3"/>
  <c r="B738" i="23" s="1"/>
  <c r="B739" i="3"/>
  <c r="B739" i="23" s="1"/>
  <c r="B740" i="3"/>
  <c r="B740" i="23" s="1"/>
  <c r="B741" i="3"/>
  <c r="B741" i="23" s="1"/>
  <c r="B742" i="3"/>
  <c r="B742" i="23" s="1"/>
  <c r="B743" i="3"/>
  <c r="B743" i="23" s="1"/>
  <c r="B744" i="3"/>
  <c r="B744" i="23" s="1"/>
  <c r="B745" i="3"/>
  <c r="B745" i="23" s="1"/>
  <c r="B746" i="3"/>
  <c r="B746" i="23" s="1"/>
  <c r="B747" i="3"/>
  <c r="B747" i="23" s="1"/>
  <c r="B748" i="3"/>
  <c r="B748" i="23" s="1"/>
  <c r="B749" i="3"/>
  <c r="B749" i="23" s="1"/>
  <c r="B750" i="3"/>
  <c r="B750" i="23" s="1"/>
  <c r="B751" i="3"/>
  <c r="B751" i="23" s="1"/>
  <c r="B752" i="3"/>
  <c r="B752" i="23" s="1"/>
  <c r="B753" i="3"/>
  <c r="B753" i="23" s="1"/>
  <c r="B754" i="3"/>
  <c r="B754" i="23" s="1"/>
  <c r="B755" i="3"/>
  <c r="B755" i="23" s="1"/>
  <c r="B756" i="3"/>
  <c r="B756" i="23" s="1"/>
  <c r="B757" i="3"/>
  <c r="B757" i="23" s="1"/>
  <c r="B758" i="3"/>
  <c r="B758" i="23" s="1"/>
  <c r="B759" i="3"/>
  <c r="B759" i="23" s="1"/>
  <c r="B760" i="3"/>
  <c r="B760" i="23" s="1"/>
  <c r="B761" i="3"/>
  <c r="B761" i="23" s="1"/>
  <c r="B762" i="3"/>
  <c r="B762" i="23" s="1"/>
  <c r="B763" i="3"/>
  <c r="B763" i="23" s="1"/>
  <c r="B764" i="3"/>
  <c r="B764" i="23" s="1"/>
  <c r="B765" i="3"/>
  <c r="B765" i="23" s="1"/>
  <c r="B766" i="3"/>
  <c r="B766" i="23" s="1"/>
  <c r="B767" i="3"/>
  <c r="B767" i="23" s="1"/>
  <c r="B768" i="3"/>
  <c r="B768" i="23" s="1"/>
  <c r="B769" i="3"/>
  <c r="B769" i="23" s="1"/>
  <c r="B770" i="3"/>
  <c r="B770" i="23" s="1"/>
  <c r="B771" i="3"/>
  <c r="B771" i="23" s="1"/>
  <c r="B772" i="3"/>
  <c r="B772" i="23" s="1"/>
  <c r="B773" i="3"/>
  <c r="B773" i="23" s="1"/>
  <c r="B774" i="3"/>
  <c r="B774" i="23" s="1"/>
  <c r="B775" i="3"/>
  <c r="B775" i="23" s="1"/>
  <c r="B776" i="3"/>
  <c r="B776" i="23" s="1"/>
  <c r="B777" i="3"/>
  <c r="B777" i="23" s="1"/>
  <c r="B778" i="3"/>
  <c r="B778" i="23" s="1"/>
  <c r="B779" i="3"/>
  <c r="B779" i="23" s="1"/>
  <c r="B780" i="3"/>
  <c r="B780" i="23" s="1"/>
  <c r="B781" i="3"/>
  <c r="B781" i="23" s="1"/>
  <c r="B782" i="3"/>
  <c r="B782" i="23" s="1"/>
  <c r="B783" i="3"/>
  <c r="B783" i="23" s="1"/>
  <c r="B784" i="3"/>
  <c r="B784" i="23" s="1"/>
  <c r="B785" i="3"/>
  <c r="B785" i="23" s="1"/>
  <c r="B786" i="3"/>
  <c r="B786" i="23" s="1"/>
  <c r="B787" i="3"/>
  <c r="B787" i="23" s="1"/>
  <c r="B788" i="3"/>
  <c r="B788" i="23" s="1"/>
  <c r="B789" i="3"/>
  <c r="B789" i="23" s="1"/>
  <c r="B790" i="3"/>
  <c r="B790" i="23" s="1"/>
  <c r="B791" i="3"/>
  <c r="B791" i="23" s="1"/>
  <c r="B792" i="3"/>
  <c r="B792" i="23" s="1"/>
  <c r="B793" i="3"/>
  <c r="B793" i="23" s="1"/>
  <c r="B794" i="3"/>
  <c r="B794" i="23" s="1"/>
  <c r="B795" i="3"/>
  <c r="B795" i="23" s="1"/>
  <c r="B796" i="3"/>
  <c r="B796" i="23" s="1"/>
  <c r="B797" i="3"/>
  <c r="B797" i="23" s="1"/>
  <c r="B798" i="3"/>
  <c r="B798" i="23" s="1"/>
  <c r="B799" i="3"/>
  <c r="B799" i="23" s="1"/>
  <c r="B800" i="3"/>
  <c r="B800" i="23" s="1"/>
  <c r="B801" i="3"/>
  <c r="B801" i="23" s="1"/>
  <c r="B802" i="3"/>
  <c r="B802" i="23" s="1"/>
  <c r="B803" i="3"/>
  <c r="B803" i="23" s="1"/>
  <c r="B804" i="3"/>
  <c r="B804" i="23" s="1"/>
  <c r="B805" i="3"/>
  <c r="B805" i="23" s="1"/>
  <c r="B806" i="3"/>
  <c r="B806" i="23" s="1"/>
  <c r="B807" i="3"/>
  <c r="B807" i="23" s="1"/>
  <c r="B808" i="3"/>
  <c r="B808" i="23" s="1"/>
  <c r="B809" i="3"/>
  <c r="B809" i="23" s="1"/>
  <c r="B810" i="3"/>
  <c r="B810" i="23" s="1"/>
  <c r="B811" i="3"/>
  <c r="B811" i="23" s="1"/>
  <c r="B812" i="3"/>
  <c r="B812" i="23" s="1"/>
  <c r="B813" i="3"/>
  <c r="B813" i="23" s="1"/>
  <c r="B814" i="3"/>
  <c r="B814" i="23" s="1"/>
  <c r="B815" i="3"/>
  <c r="B815" i="23" s="1"/>
  <c r="B816" i="3"/>
  <c r="B816" i="23" s="1"/>
  <c r="B817" i="3"/>
  <c r="B817" i="23" s="1"/>
  <c r="B818" i="3"/>
  <c r="B818" i="23" s="1"/>
  <c r="B819" i="3"/>
  <c r="B819" i="23" s="1"/>
  <c r="B820" i="3"/>
  <c r="B820" i="23" s="1"/>
  <c r="B821" i="3"/>
  <c r="B821" i="23" s="1"/>
  <c r="B822" i="3"/>
  <c r="B822" i="23" s="1"/>
  <c r="B823" i="3"/>
  <c r="B823" i="23" s="1"/>
  <c r="B824" i="3"/>
  <c r="B824" i="23" s="1"/>
  <c r="B825" i="3"/>
  <c r="B825" i="23" s="1"/>
  <c r="B826" i="3"/>
  <c r="B826" i="23" s="1"/>
  <c r="B827" i="3"/>
  <c r="B827" i="23" s="1"/>
  <c r="B828" i="3"/>
  <c r="B828" i="23" s="1"/>
  <c r="B829" i="3"/>
  <c r="B829" i="23" s="1"/>
  <c r="B830" i="3"/>
  <c r="B830" i="23" s="1"/>
  <c r="B831" i="3"/>
  <c r="B831" i="23" s="1"/>
  <c r="B832" i="3"/>
  <c r="B832" i="23" s="1"/>
  <c r="B833" i="3"/>
  <c r="B833" i="23" s="1"/>
  <c r="B834" i="3"/>
  <c r="B834" i="23" s="1"/>
  <c r="B835" i="3"/>
  <c r="B835" i="23" s="1"/>
  <c r="B836" i="3"/>
  <c r="B836" i="23" s="1"/>
  <c r="B837" i="3"/>
  <c r="B837" i="23" s="1"/>
  <c r="B838" i="3"/>
  <c r="B838" i="23" s="1"/>
  <c r="B839" i="3"/>
  <c r="B839" i="23" s="1"/>
  <c r="B840" i="3"/>
  <c r="B840" i="23" s="1"/>
  <c r="B841" i="3"/>
  <c r="B841" i="23" s="1"/>
  <c r="B842" i="3"/>
  <c r="B842" i="23" s="1"/>
  <c r="B843" i="3"/>
  <c r="B843" i="23" s="1"/>
  <c r="B844" i="3"/>
  <c r="B844" i="23" s="1"/>
  <c r="B845" i="3"/>
  <c r="B845" i="23" s="1"/>
  <c r="B846" i="3"/>
  <c r="B846" i="23" s="1"/>
  <c r="B847" i="3"/>
  <c r="B847" i="23" s="1"/>
  <c r="B848" i="3"/>
  <c r="B848" i="23" s="1"/>
  <c r="B849" i="3"/>
  <c r="B849" i="23" s="1"/>
  <c r="B850" i="3"/>
  <c r="B850" i="23" s="1"/>
  <c r="B851" i="3"/>
  <c r="B851" i="23" s="1"/>
  <c r="B852" i="3"/>
  <c r="B852" i="23" s="1"/>
  <c r="B853" i="3"/>
  <c r="B853" i="23" s="1"/>
  <c r="B854" i="3"/>
  <c r="B854" i="23" s="1"/>
  <c r="B855" i="3"/>
  <c r="B855" i="23" s="1"/>
  <c r="B856" i="3"/>
  <c r="B856" i="23" s="1"/>
  <c r="B857" i="3"/>
  <c r="B857" i="23" s="1"/>
  <c r="B858" i="3"/>
  <c r="B858" i="23" s="1"/>
  <c r="B859" i="3"/>
  <c r="B859" i="23" s="1"/>
  <c r="B860" i="3"/>
  <c r="B860" i="23" s="1"/>
  <c r="B861" i="3"/>
  <c r="B861" i="23" s="1"/>
  <c r="B862" i="3"/>
  <c r="B862" i="23" s="1"/>
  <c r="B863" i="3"/>
  <c r="B863" i="23" s="1"/>
  <c r="B864" i="3"/>
  <c r="B864" i="23" s="1"/>
  <c r="B865" i="3"/>
  <c r="B865" i="23" s="1"/>
  <c r="B866" i="3"/>
  <c r="B866" i="23" s="1"/>
  <c r="B867" i="3"/>
  <c r="B867" i="23" s="1"/>
  <c r="B868" i="3"/>
  <c r="B868" i="23" s="1"/>
  <c r="B869" i="3"/>
  <c r="B869" i="23" s="1"/>
  <c r="B870" i="3"/>
  <c r="B870" i="23" s="1"/>
  <c r="B871" i="3"/>
  <c r="B871" i="23" s="1"/>
  <c r="B872" i="3"/>
  <c r="B872" i="23" s="1"/>
  <c r="B873" i="3"/>
  <c r="B873" i="23" s="1"/>
  <c r="B874" i="3"/>
  <c r="B874" i="23" s="1"/>
  <c r="B875" i="3"/>
  <c r="B875" i="23" s="1"/>
  <c r="B876" i="3"/>
  <c r="B876" i="23" s="1"/>
  <c r="B877" i="3"/>
  <c r="B877" i="23" s="1"/>
  <c r="B878" i="3"/>
  <c r="B878" i="23" s="1"/>
  <c r="B879" i="3"/>
  <c r="B879" i="23" s="1"/>
  <c r="B880" i="3"/>
  <c r="B880" i="23" s="1"/>
  <c r="B881" i="3"/>
  <c r="B881" i="23" s="1"/>
  <c r="B882" i="3"/>
  <c r="B882" i="23" s="1"/>
  <c r="B883" i="3"/>
  <c r="B883" i="23" s="1"/>
  <c r="B884" i="3"/>
  <c r="B884" i="23" s="1"/>
  <c r="B885" i="3"/>
  <c r="B885" i="23" s="1"/>
  <c r="B886" i="3"/>
  <c r="B886" i="23" s="1"/>
  <c r="B887" i="3"/>
  <c r="B887" i="23" s="1"/>
  <c r="B888" i="3"/>
  <c r="B888" i="23" s="1"/>
  <c r="B889" i="3"/>
  <c r="B889" i="23" s="1"/>
  <c r="B890" i="3"/>
  <c r="B890" i="23" s="1"/>
  <c r="B891" i="3"/>
  <c r="B891" i="23" s="1"/>
  <c r="B892" i="3"/>
  <c r="B892" i="23" s="1"/>
  <c r="B893" i="3"/>
  <c r="B893" i="23" s="1"/>
  <c r="B894" i="3"/>
  <c r="B894" i="23" s="1"/>
  <c r="B895" i="3"/>
  <c r="B895" i="23" s="1"/>
  <c r="B896" i="3"/>
  <c r="B896" i="23" s="1"/>
  <c r="B897" i="3"/>
  <c r="B897" i="23" s="1"/>
  <c r="B898" i="3"/>
  <c r="B898" i="23" s="1"/>
  <c r="B899" i="3"/>
  <c r="B899" i="23" s="1"/>
  <c r="B900" i="3"/>
  <c r="B900" i="23" s="1"/>
  <c r="B901" i="3"/>
  <c r="B901" i="23" s="1"/>
  <c r="B902" i="3"/>
  <c r="B902" i="23" s="1"/>
  <c r="B903" i="3"/>
  <c r="B903" i="23" s="1"/>
  <c r="B904" i="3"/>
  <c r="B904" i="23" s="1"/>
  <c r="B905" i="3"/>
  <c r="B905" i="23" s="1"/>
  <c r="B906" i="3"/>
  <c r="B906" i="23" s="1"/>
  <c r="B907" i="3"/>
  <c r="B907" i="23" s="1"/>
  <c r="B908" i="3"/>
  <c r="B908" i="23" s="1"/>
  <c r="B909" i="3"/>
  <c r="B909" i="23" s="1"/>
  <c r="B910" i="3"/>
  <c r="B910" i="23" s="1"/>
  <c r="B911" i="3"/>
  <c r="B911" i="23" s="1"/>
  <c r="B912" i="3"/>
  <c r="B912" i="23" s="1"/>
  <c r="B913" i="3"/>
  <c r="B913" i="23" s="1"/>
  <c r="B914" i="3"/>
  <c r="B914" i="23" s="1"/>
  <c r="B915" i="3"/>
  <c r="B915" i="23" s="1"/>
  <c r="B916" i="3"/>
  <c r="B916" i="23" s="1"/>
  <c r="B917" i="3"/>
  <c r="B917" i="23" s="1"/>
  <c r="B918" i="3"/>
  <c r="B918" i="23" s="1"/>
  <c r="B919" i="3"/>
  <c r="B919" i="23" s="1"/>
  <c r="B920" i="3"/>
  <c r="B920" i="23" s="1"/>
  <c r="B921" i="3"/>
  <c r="B921" i="23" s="1"/>
  <c r="B922" i="3"/>
  <c r="B922" i="23" s="1"/>
  <c r="B923" i="3"/>
  <c r="B923" i="23" s="1"/>
  <c r="B924" i="3"/>
  <c r="B924" i="23" s="1"/>
  <c r="B925" i="3"/>
  <c r="B925" i="23" s="1"/>
  <c r="B926" i="3"/>
  <c r="B926" i="23" s="1"/>
  <c r="B927" i="3"/>
  <c r="B927" i="23" s="1"/>
  <c r="B928" i="3"/>
  <c r="B928" i="23" s="1"/>
  <c r="B929" i="3"/>
  <c r="B929" i="23" s="1"/>
  <c r="B930" i="3"/>
  <c r="B930" i="23" s="1"/>
  <c r="B931" i="3"/>
  <c r="B931" i="23" s="1"/>
  <c r="B932" i="3"/>
  <c r="B932" i="23" s="1"/>
  <c r="B933" i="3"/>
  <c r="B933" i="23" s="1"/>
  <c r="B934" i="3"/>
  <c r="B934" i="23" s="1"/>
  <c r="B935" i="3"/>
  <c r="B935" i="23" s="1"/>
  <c r="B936" i="3"/>
  <c r="B936" i="23" s="1"/>
  <c r="B937" i="3"/>
  <c r="B937" i="23" s="1"/>
  <c r="B938" i="3"/>
  <c r="B938" i="23" s="1"/>
  <c r="B939" i="3"/>
  <c r="B939" i="23" s="1"/>
  <c r="B940" i="3"/>
  <c r="B940" i="23" s="1"/>
  <c r="B941" i="3"/>
  <c r="B941" i="23" s="1"/>
  <c r="B942" i="3"/>
  <c r="B942" i="23" s="1"/>
  <c r="B943" i="3"/>
  <c r="B943" i="23" s="1"/>
  <c r="B944" i="3"/>
  <c r="B944" i="23" s="1"/>
  <c r="B945" i="3"/>
  <c r="B945" i="23" s="1"/>
  <c r="B946" i="3"/>
  <c r="B946" i="23" s="1"/>
  <c r="B947" i="3"/>
  <c r="B947" i="23" s="1"/>
  <c r="B948" i="3"/>
  <c r="B948" i="23" s="1"/>
  <c r="B949" i="3"/>
  <c r="B949" i="23" s="1"/>
  <c r="B950" i="3"/>
  <c r="B950" i="23" s="1"/>
  <c r="B951" i="3"/>
  <c r="B951" i="23" s="1"/>
  <c r="B952" i="3"/>
  <c r="B952" i="23" s="1"/>
  <c r="B953" i="3"/>
  <c r="B953" i="23" s="1"/>
  <c r="B954" i="3"/>
  <c r="B954" i="23" s="1"/>
  <c r="B955" i="3"/>
  <c r="B955" i="23" s="1"/>
  <c r="B956" i="3"/>
  <c r="B956" i="23" s="1"/>
  <c r="B957" i="3"/>
  <c r="B957" i="23" s="1"/>
  <c r="B958" i="3"/>
  <c r="B958" i="23" s="1"/>
  <c r="B959" i="3"/>
  <c r="B959" i="23" s="1"/>
  <c r="B960" i="3"/>
  <c r="B960" i="23" s="1"/>
  <c r="B961" i="3"/>
  <c r="B961" i="23" s="1"/>
  <c r="B962" i="3"/>
  <c r="B962" i="23" s="1"/>
  <c r="B963" i="3"/>
  <c r="B963" i="23" s="1"/>
  <c r="B964" i="3"/>
  <c r="B964" i="23" s="1"/>
  <c r="B965" i="3"/>
  <c r="B965" i="23" s="1"/>
  <c r="B966" i="3"/>
  <c r="B966" i="23" s="1"/>
  <c r="B967" i="3"/>
  <c r="B967" i="23" s="1"/>
  <c r="B968" i="3"/>
  <c r="B968" i="23" s="1"/>
  <c r="B969" i="3"/>
  <c r="B969" i="23" s="1"/>
  <c r="B970" i="3"/>
  <c r="B970" i="23" s="1"/>
  <c r="B971" i="3"/>
  <c r="B971" i="23" s="1"/>
  <c r="B972" i="3"/>
  <c r="B972" i="23" s="1"/>
  <c r="B973" i="3"/>
  <c r="B973" i="23" s="1"/>
  <c r="B974" i="3"/>
  <c r="B974" i="23" s="1"/>
  <c r="B975" i="3"/>
  <c r="B975" i="23" s="1"/>
  <c r="B976" i="3"/>
  <c r="B976" i="23" s="1"/>
  <c r="B977" i="3"/>
  <c r="B977" i="23" s="1"/>
  <c r="B978" i="3"/>
  <c r="B978" i="23" s="1"/>
  <c r="B979" i="3"/>
  <c r="B979" i="23" s="1"/>
  <c r="B980" i="3"/>
  <c r="B980" i="23" s="1"/>
  <c r="B981" i="3"/>
  <c r="B981" i="23" s="1"/>
  <c r="B982" i="3"/>
  <c r="B982" i="23" s="1"/>
  <c r="B983" i="3"/>
  <c r="B983" i="23" s="1"/>
  <c r="B984" i="3"/>
  <c r="B984" i="23" s="1"/>
  <c r="B985" i="3"/>
  <c r="B985" i="23" s="1"/>
  <c r="B986" i="3"/>
  <c r="B986" i="23" s="1"/>
  <c r="B987" i="3"/>
  <c r="B987" i="23" s="1"/>
  <c r="B988" i="3"/>
  <c r="B988" i="23" s="1"/>
  <c r="B989" i="3"/>
  <c r="B989" i="23" s="1"/>
  <c r="B990" i="3"/>
  <c r="B990" i="23" s="1"/>
  <c r="B991" i="3"/>
  <c r="B991" i="23" s="1"/>
  <c r="B992" i="3"/>
  <c r="B992" i="23" s="1"/>
  <c r="B993" i="3"/>
  <c r="B993" i="23" s="1"/>
  <c r="B994" i="3"/>
  <c r="B994" i="23" s="1"/>
  <c r="B995" i="3"/>
  <c r="B995" i="23" s="1"/>
  <c r="B996" i="3"/>
  <c r="B996" i="23" s="1"/>
  <c r="B997" i="3"/>
  <c r="B997" i="23" s="1"/>
  <c r="B998" i="3"/>
  <c r="B998" i="23" s="1"/>
  <c r="B999" i="3"/>
  <c r="B999" i="23" s="1"/>
  <c r="B1000" i="3"/>
  <c r="B1000" i="23" s="1"/>
  <c r="B1001" i="3"/>
  <c r="B1001" i="23" s="1"/>
  <c r="B1002" i="3"/>
  <c r="B1002" i="23" s="1"/>
  <c r="B1003" i="3"/>
  <c r="B1003" i="23" s="1"/>
  <c r="B1004" i="3"/>
  <c r="B1004" i="23" s="1"/>
  <c r="B1005" i="3"/>
  <c r="B1005" i="23" s="1"/>
  <c r="B1006" i="3"/>
  <c r="B1006" i="23" s="1"/>
  <c r="B1007" i="3"/>
  <c r="B1007" i="23" s="1"/>
  <c r="B1008" i="3"/>
  <c r="B1008" i="23" s="1"/>
  <c r="B1009" i="3"/>
  <c r="B1009" i="23" s="1"/>
  <c r="B1010" i="3"/>
  <c r="B1010" i="23" s="1"/>
  <c r="B1011" i="3"/>
  <c r="B1011" i="23" s="1"/>
  <c r="B1012" i="3"/>
  <c r="B1012" i="23" s="1"/>
  <c r="B1013" i="3"/>
  <c r="B1013" i="23" s="1"/>
  <c r="B1014" i="3"/>
  <c r="B1014" i="23" s="1"/>
  <c r="B1015" i="3"/>
  <c r="B1015" i="23" s="1"/>
  <c r="B1016" i="3"/>
  <c r="B1016" i="23" s="1"/>
  <c r="B1017" i="3"/>
  <c r="B1017" i="23" s="1"/>
  <c r="B1018" i="3"/>
  <c r="B1018" i="23" s="1"/>
  <c r="B1019" i="3"/>
  <c r="B1019" i="23" s="1"/>
  <c r="B1020" i="3"/>
  <c r="B1020" i="23" s="1"/>
  <c r="B1021" i="3"/>
  <c r="B1021" i="23" s="1"/>
  <c r="B1022" i="3"/>
  <c r="B1022" i="23" s="1"/>
  <c r="B1023" i="3"/>
  <c r="B1023" i="23" s="1"/>
  <c r="B1024" i="3"/>
  <c r="B1024" i="23" s="1"/>
  <c r="B1025" i="3"/>
  <c r="B1025" i="23" s="1"/>
  <c r="B1026" i="3"/>
  <c r="B1026" i="23" s="1"/>
  <c r="B1027" i="3"/>
  <c r="B1027" i="23" s="1"/>
  <c r="B1028" i="3"/>
  <c r="B1028" i="23" s="1"/>
  <c r="B1029" i="3"/>
  <c r="B1029" i="23" s="1"/>
  <c r="B1030" i="3"/>
  <c r="B1030" i="23" s="1"/>
  <c r="B1031" i="3"/>
  <c r="B1031" i="23" s="1"/>
  <c r="B1032" i="3"/>
  <c r="B1032" i="23" s="1"/>
  <c r="B1033" i="3"/>
  <c r="B1033" i="23" s="1"/>
  <c r="B1034" i="3"/>
  <c r="B1034" i="23" s="1"/>
  <c r="B1035" i="3"/>
  <c r="B1035" i="23" s="1"/>
  <c r="B1036" i="3"/>
  <c r="B1036" i="23" s="1"/>
  <c r="C13" i="5"/>
  <c r="C12" i="5"/>
  <c r="C11" i="5"/>
  <c r="C10" i="5"/>
  <c r="C8" i="5"/>
  <c r="H25" i="5"/>
  <c r="C21" i="5"/>
  <c r="J4" i="3"/>
  <c r="A5" i="3"/>
  <c r="N25" i="20" l="1"/>
  <c r="C15" i="5"/>
  <c r="A8" i="13"/>
  <c r="H7" i="13"/>
  <c r="C18" i="5"/>
  <c r="C19" i="5"/>
  <c r="C17" i="5"/>
  <c r="C20" i="5"/>
  <c r="C16" i="5"/>
  <c r="J5" i="3"/>
  <c r="D4" i="3" l="1"/>
  <c r="I4" i="20"/>
  <c r="J5" i="20" s="1"/>
  <c r="I5" i="13"/>
  <c r="J6" i="13" s="1"/>
  <c r="L4" i="23"/>
  <c r="K4" i="20"/>
  <c r="F5" i="20"/>
  <c r="G5" i="20"/>
  <c r="G6" i="13"/>
  <c r="F6" i="13"/>
  <c r="A9" i="13"/>
  <c r="H8" i="13"/>
  <c r="K5" i="20" l="1"/>
  <c r="L5" i="23"/>
  <c r="G5" i="23"/>
  <c r="D5" i="20"/>
  <c r="E5" i="20" s="1"/>
  <c r="F6" i="20" s="1"/>
  <c r="E6" i="13"/>
  <c r="I6" i="13" s="1"/>
  <c r="J7" i="13" s="1"/>
  <c r="H9" i="13"/>
  <c r="A10" i="13"/>
  <c r="G6" i="20" l="1"/>
  <c r="D6" i="20" s="1"/>
  <c r="E6" i="20" s="1"/>
  <c r="K5" i="23"/>
  <c r="H6" i="23"/>
  <c r="I6" i="23"/>
  <c r="I5" i="20"/>
  <c r="J6" i="20" s="1"/>
  <c r="G7" i="13"/>
  <c r="F7" i="13"/>
  <c r="H10" i="13"/>
  <c r="A11" i="13"/>
  <c r="F6" i="23" l="1"/>
  <c r="D6" i="23" s="1"/>
  <c r="G7" i="20"/>
  <c r="F7" i="20"/>
  <c r="I6" i="20"/>
  <c r="J7" i="20" s="1"/>
  <c r="E7" i="13"/>
  <c r="I7" i="13" s="1"/>
  <c r="J8" i="13" s="1"/>
  <c r="A12" i="13"/>
  <c r="H11" i="13"/>
  <c r="K6" i="20" l="1"/>
  <c r="L6" i="23"/>
  <c r="G6" i="23"/>
  <c r="D7" i="20"/>
  <c r="G8" i="13"/>
  <c r="F8" i="13"/>
  <c r="H12" i="13"/>
  <c r="A13" i="13"/>
  <c r="E7" i="20" l="1"/>
  <c r="F8" i="20" s="1"/>
  <c r="K6" i="23"/>
  <c r="I7" i="23"/>
  <c r="H7" i="23"/>
  <c r="E8" i="13"/>
  <c r="I8" i="13" s="1"/>
  <c r="J9" i="13" s="1"/>
  <c r="A14" i="13"/>
  <c r="H13" i="13"/>
  <c r="I7" i="20" l="1"/>
  <c r="J8" i="20" s="1"/>
  <c r="G8" i="20"/>
  <c r="D8" i="20" s="1"/>
  <c r="F7" i="23"/>
  <c r="D7" i="23" s="1"/>
  <c r="G9" i="13"/>
  <c r="F9" i="13"/>
  <c r="H14" i="13"/>
  <c r="A15" i="13"/>
  <c r="K7" i="20" l="1"/>
  <c r="L7" i="23"/>
  <c r="G7" i="23"/>
  <c r="E9" i="13"/>
  <c r="I9" i="13" s="1"/>
  <c r="J10" i="13" s="1"/>
  <c r="A16" i="13"/>
  <c r="H15" i="13"/>
  <c r="K7" i="23" l="1"/>
  <c r="H8" i="23"/>
  <c r="I8" i="23"/>
  <c r="E8" i="20"/>
  <c r="F10" i="13"/>
  <c r="G10" i="13"/>
  <c r="H16" i="13"/>
  <c r="A17" i="13"/>
  <c r="I8" i="20" l="1"/>
  <c r="J9" i="20" s="1"/>
  <c r="F9" i="20"/>
  <c r="G9" i="20"/>
  <c r="F8" i="23"/>
  <c r="D8" i="23" s="1"/>
  <c r="E10" i="13"/>
  <c r="H17" i="13"/>
  <c r="A18" i="13"/>
  <c r="K8" i="20" l="1"/>
  <c r="L8" i="23"/>
  <c r="G8" i="23"/>
  <c r="D9" i="20"/>
  <c r="G11" i="13"/>
  <c r="I10" i="13"/>
  <c r="J11" i="13" s="1"/>
  <c r="F11" i="13"/>
  <c r="A19" i="13"/>
  <c r="H18" i="13"/>
  <c r="E9" i="20" l="1"/>
  <c r="F10" i="20" s="1"/>
  <c r="K8" i="23"/>
  <c r="I9" i="23"/>
  <c r="H9" i="23"/>
  <c r="E11" i="13"/>
  <c r="I11" i="13" s="1"/>
  <c r="J12" i="13" s="1"/>
  <c r="A20" i="13"/>
  <c r="H19" i="13"/>
  <c r="G10" i="20" l="1"/>
  <c r="D10" i="20" s="1"/>
  <c r="I9" i="20"/>
  <c r="J10" i="20" s="1"/>
  <c r="F9" i="23"/>
  <c r="D9" i="23" s="1"/>
  <c r="G12" i="13"/>
  <c r="F12" i="13"/>
  <c r="H20" i="13"/>
  <c r="A21" i="13"/>
  <c r="K9" i="20" l="1"/>
  <c r="L9" i="23"/>
  <c r="G9" i="23"/>
  <c r="E12" i="13"/>
  <c r="I12" i="13" s="1"/>
  <c r="J13" i="13" s="1"/>
  <c r="H21" i="13"/>
  <c r="A22" i="13"/>
  <c r="K9" i="23" l="1"/>
  <c r="H10" i="23"/>
  <c r="I10" i="23"/>
  <c r="E10" i="20"/>
  <c r="G13" i="13"/>
  <c r="F13" i="13"/>
  <c r="A23" i="13"/>
  <c r="H22" i="13"/>
  <c r="I10" i="20" l="1"/>
  <c r="J11" i="20" s="1"/>
  <c r="G11" i="20"/>
  <c r="F11" i="20"/>
  <c r="F10" i="23"/>
  <c r="D10" i="23" s="1"/>
  <c r="E13" i="13"/>
  <c r="I13" i="13" s="1"/>
  <c r="J14" i="13" s="1"/>
  <c r="H23" i="13"/>
  <c r="A24" i="13"/>
  <c r="K10" i="20" l="1"/>
  <c r="L10" i="23"/>
  <c r="G10" i="23"/>
  <c r="D11" i="20"/>
  <c r="F14" i="13"/>
  <c r="G14" i="13"/>
  <c r="H24" i="13"/>
  <c r="A25" i="13"/>
  <c r="E11" i="20" l="1"/>
  <c r="F12" i="20" s="1"/>
  <c r="K10" i="23"/>
  <c r="I11" i="23"/>
  <c r="H11" i="23"/>
  <c r="E14" i="13"/>
  <c r="I14" i="13" s="1"/>
  <c r="J15" i="13" s="1"/>
  <c r="H25" i="13"/>
  <c r="A26" i="13"/>
  <c r="G12" i="20" l="1"/>
  <c r="D12" i="20" s="1"/>
  <c r="I11" i="20"/>
  <c r="J12" i="20" s="1"/>
  <c r="F11" i="23"/>
  <c r="D11" i="23" s="1"/>
  <c r="F15" i="13"/>
  <c r="G15" i="13"/>
  <c r="H26" i="13"/>
  <c r="A27" i="13"/>
  <c r="K11" i="20" l="1"/>
  <c r="L11" i="23"/>
  <c r="G11" i="23"/>
  <c r="E15" i="13"/>
  <c r="A28" i="13"/>
  <c r="H27" i="13"/>
  <c r="K11" i="23" l="1"/>
  <c r="H12" i="23"/>
  <c r="I12" i="23"/>
  <c r="E12" i="20"/>
  <c r="I15" i="13"/>
  <c r="J16" i="13" s="1"/>
  <c r="F16" i="13"/>
  <c r="G16" i="13"/>
  <c r="H28" i="13"/>
  <c r="A29" i="13"/>
  <c r="F13" i="20" l="1"/>
  <c r="I12" i="20"/>
  <c r="J13" i="20" s="1"/>
  <c r="G13" i="20"/>
  <c r="F12" i="23"/>
  <c r="D12" i="23" s="1"/>
  <c r="E16" i="13"/>
  <c r="I16" i="13" s="1"/>
  <c r="J17" i="13" s="1"/>
  <c r="H29" i="13"/>
  <c r="A30" i="13"/>
  <c r="K12" i="20" l="1"/>
  <c r="L12" i="23"/>
  <c r="G12" i="23"/>
  <c r="D13" i="20"/>
  <c r="F17" i="13"/>
  <c r="G17" i="13"/>
  <c r="H30" i="13"/>
  <c r="A31" i="13"/>
  <c r="E13" i="20" l="1"/>
  <c r="G14" i="20" s="1"/>
  <c r="K12" i="23"/>
  <c r="I13" i="23"/>
  <c r="H13" i="23"/>
  <c r="E17" i="13"/>
  <c r="H31" i="13"/>
  <c r="A32" i="13"/>
  <c r="I13" i="20" l="1"/>
  <c r="J14" i="20" s="1"/>
  <c r="F14" i="20"/>
  <c r="D14" i="20" s="1"/>
  <c r="F13" i="23"/>
  <c r="D13" i="23" s="1"/>
  <c r="I17" i="13"/>
  <c r="J18" i="13" s="1"/>
  <c r="F18" i="13"/>
  <c r="G18" i="13"/>
  <c r="H32" i="13"/>
  <c r="A33" i="13"/>
  <c r="L13" i="23" l="1"/>
  <c r="G13" i="23"/>
  <c r="E18" i="13"/>
  <c r="I18" i="13" s="1"/>
  <c r="J19" i="13" s="1"/>
  <c r="H33" i="13"/>
  <c r="A34" i="13"/>
  <c r="K13" i="23" l="1"/>
  <c r="H14" i="23"/>
  <c r="I14" i="23"/>
  <c r="K13" i="20"/>
  <c r="E14" i="20"/>
  <c r="F19" i="13"/>
  <c r="G19" i="13"/>
  <c r="A35" i="13"/>
  <c r="H34" i="13"/>
  <c r="F15" i="20" l="1"/>
  <c r="I14" i="20"/>
  <c r="J15" i="20" s="1"/>
  <c r="G15" i="20"/>
  <c r="F14" i="23"/>
  <c r="D14" i="23" s="1"/>
  <c r="E19" i="13"/>
  <c r="A36" i="13"/>
  <c r="H35" i="13"/>
  <c r="K14" i="20" l="1"/>
  <c r="L14" i="23"/>
  <c r="G14" i="23"/>
  <c r="D15" i="20"/>
  <c r="I19" i="13"/>
  <c r="J20" i="13" s="1"/>
  <c r="F20" i="13"/>
  <c r="G20" i="13"/>
  <c r="A37" i="13"/>
  <c r="H36" i="13"/>
  <c r="E15" i="20" l="1"/>
  <c r="G16" i="20" s="1"/>
  <c r="K14" i="23"/>
  <c r="I15" i="23"/>
  <c r="H15" i="23"/>
  <c r="E20" i="13"/>
  <c r="H37" i="13"/>
  <c r="A38" i="13"/>
  <c r="I15" i="20" l="1"/>
  <c r="J16" i="20" s="1"/>
  <c r="F16" i="20"/>
  <c r="D16" i="20" s="1"/>
  <c r="F15" i="23"/>
  <c r="D15" i="23" s="1"/>
  <c r="F21" i="13"/>
  <c r="I20" i="13"/>
  <c r="J21" i="13" s="1"/>
  <c r="G21" i="13"/>
  <c r="H38" i="13"/>
  <c r="A39" i="13"/>
  <c r="L15" i="23" l="1"/>
  <c r="G15" i="23"/>
  <c r="E21" i="13"/>
  <c r="I21" i="13" s="1"/>
  <c r="J22" i="13" s="1"/>
  <c r="A40" i="13"/>
  <c r="H39" i="13"/>
  <c r="K15" i="23" l="1"/>
  <c r="H16" i="23"/>
  <c r="I16" i="23"/>
  <c r="K15" i="20"/>
  <c r="E16" i="20"/>
  <c r="F22" i="13"/>
  <c r="G22" i="13"/>
  <c r="A41" i="13"/>
  <c r="H40" i="13"/>
  <c r="F17" i="20" l="1"/>
  <c r="I16" i="20"/>
  <c r="J17" i="20" s="1"/>
  <c r="G17" i="20"/>
  <c r="F16" i="23"/>
  <c r="D16" i="23" s="1"/>
  <c r="E22" i="13"/>
  <c r="I22" i="13" s="1"/>
  <c r="J23" i="13" s="1"/>
  <c r="H41" i="13"/>
  <c r="A42" i="13"/>
  <c r="K16" i="20" l="1"/>
  <c r="L16" i="23"/>
  <c r="G16" i="23"/>
  <c r="D17" i="20"/>
  <c r="F23" i="13"/>
  <c r="G23" i="13"/>
  <c r="A43" i="13"/>
  <c r="H42" i="13"/>
  <c r="E17" i="20" l="1"/>
  <c r="G18" i="20" s="1"/>
  <c r="K16" i="23"/>
  <c r="I17" i="23"/>
  <c r="H17" i="23"/>
  <c r="E23" i="13"/>
  <c r="I23" i="13" s="1"/>
  <c r="J24" i="13" s="1"/>
  <c r="H43" i="13"/>
  <c r="A44" i="13"/>
  <c r="F18" i="20" l="1"/>
  <c r="D18" i="20" s="1"/>
  <c r="I17" i="20"/>
  <c r="J18" i="20" s="1"/>
  <c r="F17" i="23"/>
  <c r="D17" i="23" s="1"/>
  <c r="F24" i="13"/>
  <c r="G24" i="13"/>
  <c r="A45" i="13"/>
  <c r="H44" i="13"/>
  <c r="L17" i="23" l="1"/>
  <c r="G17" i="23"/>
  <c r="E24" i="13"/>
  <c r="I24" i="13" s="1"/>
  <c r="J25" i="13" s="1"/>
  <c r="A46" i="13"/>
  <c r="H45" i="13"/>
  <c r="K17" i="23" l="1"/>
  <c r="H18" i="23"/>
  <c r="I18" i="23"/>
  <c r="K17" i="20"/>
  <c r="E18" i="20"/>
  <c r="F25" i="13"/>
  <c r="G25" i="13"/>
  <c r="H46" i="13"/>
  <c r="A47" i="13"/>
  <c r="F19" i="20" l="1"/>
  <c r="I18" i="20"/>
  <c r="J19" i="20" s="1"/>
  <c r="G19" i="20"/>
  <c r="F18" i="23"/>
  <c r="D18" i="23" s="1"/>
  <c r="E25" i="13"/>
  <c r="I25" i="13" s="1"/>
  <c r="J26" i="13" s="1"/>
  <c r="A48" i="13"/>
  <c r="H47" i="13"/>
  <c r="K18" i="20" l="1"/>
  <c r="L18" i="23"/>
  <c r="G18" i="23"/>
  <c r="D19" i="20"/>
  <c r="F26" i="13"/>
  <c r="G26" i="13"/>
  <c r="A49" i="13"/>
  <c r="H48" i="13"/>
  <c r="E19" i="20" l="1"/>
  <c r="I19" i="20" s="1"/>
  <c r="J20" i="20" s="1"/>
  <c r="K18" i="23"/>
  <c r="I19" i="23"/>
  <c r="H19" i="23"/>
  <c r="E26" i="13"/>
  <c r="I26" i="13" s="1"/>
  <c r="J27" i="13" s="1"/>
  <c r="A50" i="13"/>
  <c r="H49" i="13"/>
  <c r="G20" i="20" l="1"/>
  <c r="F20" i="20"/>
  <c r="F19" i="23"/>
  <c r="D19" i="23" s="1"/>
  <c r="F27" i="13"/>
  <c r="G27" i="13"/>
  <c r="A51" i="13"/>
  <c r="H50" i="13"/>
  <c r="D20" i="20" l="1"/>
  <c r="K19" i="20"/>
  <c r="L19" i="23"/>
  <c r="G19" i="23"/>
  <c r="E27" i="13"/>
  <c r="H51" i="13"/>
  <c r="A52" i="13"/>
  <c r="K19" i="23" l="1"/>
  <c r="H20" i="23"/>
  <c r="I20" i="23"/>
  <c r="E20" i="20"/>
  <c r="I27" i="13"/>
  <c r="J28" i="13" s="1"/>
  <c r="F28" i="13"/>
  <c r="G28" i="13"/>
  <c r="A53" i="13"/>
  <c r="H52" i="13"/>
  <c r="F21" i="20" l="1"/>
  <c r="I20" i="20"/>
  <c r="J21" i="20" s="1"/>
  <c r="G21" i="20"/>
  <c r="F20" i="23"/>
  <c r="D20" i="23" s="1"/>
  <c r="E28" i="13"/>
  <c r="I28" i="13" s="1"/>
  <c r="J29" i="13" s="1"/>
  <c r="H53" i="13"/>
  <c r="A54" i="13"/>
  <c r="K20" i="20" l="1"/>
  <c r="L20" i="23"/>
  <c r="G20" i="23"/>
  <c r="D21" i="20"/>
  <c r="F29" i="13"/>
  <c r="G29" i="13"/>
  <c r="A55" i="13"/>
  <c r="H54" i="13"/>
  <c r="E21" i="20" l="1"/>
  <c r="G22" i="20" s="1"/>
  <c r="K20" i="23"/>
  <c r="I21" i="23"/>
  <c r="H21" i="23"/>
  <c r="E29" i="13"/>
  <c r="H55" i="13"/>
  <c r="A56" i="13"/>
  <c r="I21" i="20" l="1"/>
  <c r="J22" i="20" s="1"/>
  <c r="F22" i="20"/>
  <c r="D22" i="20" s="1"/>
  <c r="F21" i="23"/>
  <c r="D21" i="23" s="1"/>
  <c r="I29" i="13"/>
  <c r="J30" i="13" s="1"/>
  <c r="F30" i="13"/>
  <c r="G30" i="13"/>
  <c r="A57" i="13"/>
  <c r="H56" i="13"/>
  <c r="K21" i="20" l="1"/>
  <c r="L21" i="23"/>
  <c r="G21" i="23"/>
  <c r="E30" i="13"/>
  <c r="I30" i="13" s="1"/>
  <c r="J31" i="13" s="1"/>
  <c r="A58" i="13"/>
  <c r="H57" i="13"/>
  <c r="K21" i="23" l="1"/>
  <c r="H22" i="23"/>
  <c r="I22" i="23"/>
  <c r="E22" i="20"/>
  <c r="F31" i="13"/>
  <c r="G31" i="13"/>
  <c r="A59" i="13"/>
  <c r="H58" i="13"/>
  <c r="F23" i="20" l="1"/>
  <c r="I22" i="20"/>
  <c r="J23" i="20" s="1"/>
  <c r="G23" i="20"/>
  <c r="F22" i="23"/>
  <c r="D22" i="23" s="1"/>
  <c r="E31" i="13"/>
  <c r="H59" i="13"/>
  <c r="A60" i="13"/>
  <c r="K22" i="20" l="1"/>
  <c r="L22" i="23"/>
  <c r="G22" i="23"/>
  <c r="D23" i="20"/>
  <c r="I31" i="13"/>
  <c r="J32" i="13" s="1"/>
  <c r="F32" i="13"/>
  <c r="G32" i="13"/>
  <c r="A61" i="13"/>
  <c r="H60" i="13"/>
  <c r="E23" i="20" l="1"/>
  <c r="I23" i="20" s="1"/>
  <c r="J24" i="20" s="1"/>
  <c r="K22" i="23"/>
  <c r="I23" i="23"/>
  <c r="H23" i="23"/>
  <c r="E32" i="13"/>
  <c r="I32" i="13" s="1"/>
  <c r="J33" i="13" s="1"/>
  <c r="H61" i="13"/>
  <c r="A62" i="13"/>
  <c r="F24" i="20" l="1"/>
  <c r="G24" i="20"/>
  <c r="F23" i="23"/>
  <c r="D23" i="23" s="1"/>
  <c r="E23" i="23" s="1"/>
  <c r="C23" i="20" s="1"/>
  <c r="F33" i="13"/>
  <c r="G33" i="13"/>
  <c r="A63" i="13"/>
  <c r="H62" i="13"/>
  <c r="D24" i="20" l="1"/>
  <c r="K23" i="20"/>
  <c r="L23" i="23"/>
  <c r="G23" i="23"/>
  <c r="E33" i="13"/>
  <c r="H63" i="13"/>
  <c r="A64" i="13"/>
  <c r="K23" i="23" l="1"/>
  <c r="H24" i="23"/>
  <c r="I24" i="23"/>
  <c r="E24" i="20"/>
  <c r="I33" i="13"/>
  <c r="J34" i="13" s="1"/>
  <c r="F34" i="13"/>
  <c r="G34" i="13"/>
  <c r="A65" i="13"/>
  <c r="H64" i="13"/>
  <c r="F25" i="20" l="1"/>
  <c r="I24" i="20"/>
  <c r="J25" i="20" s="1"/>
  <c r="G25" i="20"/>
  <c r="F24" i="23"/>
  <c r="D24" i="23" s="1"/>
  <c r="E24" i="23" s="1"/>
  <c r="C24" i="20" s="1"/>
  <c r="E34" i="13"/>
  <c r="I34" i="13" s="1"/>
  <c r="J35" i="13" s="1"/>
  <c r="H65" i="13"/>
  <c r="A66" i="13"/>
  <c r="K24" i="20" l="1"/>
  <c r="L24" i="23"/>
  <c r="G24" i="23"/>
  <c r="D25" i="20"/>
  <c r="F35" i="13"/>
  <c r="G35" i="13"/>
  <c r="A67" i="13"/>
  <c r="H66" i="13"/>
  <c r="E25" i="20" l="1"/>
  <c r="I25" i="20" s="1"/>
  <c r="J26" i="20" s="1"/>
  <c r="K24" i="23"/>
  <c r="I25" i="23"/>
  <c r="H25" i="23"/>
  <c r="E35" i="13"/>
  <c r="A68" i="13"/>
  <c r="H67" i="13"/>
  <c r="G26" i="20" l="1"/>
  <c r="F26" i="20"/>
  <c r="F25" i="23"/>
  <c r="D25" i="23" s="1"/>
  <c r="E25" i="23" s="1"/>
  <c r="C25" i="20" s="1"/>
  <c r="I35" i="13"/>
  <c r="J36" i="13" s="1"/>
  <c r="F36" i="13"/>
  <c r="G36" i="13"/>
  <c r="A69" i="13"/>
  <c r="H68" i="13"/>
  <c r="D26" i="20" l="1"/>
  <c r="K25" i="20"/>
  <c r="L25" i="23"/>
  <c r="G25" i="23"/>
  <c r="E36" i="13"/>
  <c r="I36" i="13" s="1"/>
  <c r="J37" i="13" s="1"/>
  <c r="H69" i="13"/>
  <c r="A70" i="13"/>
  <c r="K25" i="23" l="1"/>
  <c r="H26" i="23"/>
  <c r="I26" i="23"/>
  <c r="E26" i="20"/>
  <c r="F37" i="13"/>
  <c r="G37" i="13"/>
  <c r="A71" i="13"/>
  <c r="H70" i="13"/>
  <c r="F27" i="20" l="1"/>
  <c r="I26" i="20"/>
  <c r="J27" i="20" s="1"/>
  <c r="G27" i="20"/>
  <c r="F26" i="23"/>
  <c r="D26" i="23" s="1"/>
  <c r="E26" i="23" s="1"/>
  <c r="C26" i="20" s="1"/>
  <c r="E37" i="13"/>
  <c r="I37" i="13" s="1"/>
  <c r="J38" i="13" s="1"/>
  <c r="H71" i="13"/>
  <c r="A72" i="13"/>
  <c r="K26" i="20" l="1"/>
  <c r="L26" i="23"/>
  <c r="G26" i="23"/>
  <c r="D27" i="20"/>
  <c r="F38" i="13"/>
  <c r="G38" i="13"/>
  <c r="A73" i="13"/>
  <c r="H72" i="13"/>
  <c r="E27" i="20" l="1"/>
  <c r="I27" i="20" s="1"/>
  <c r="J28" i="20" s="1"/>
  <c r="K26" i="23"/>
  <c r="I27" i="23"/>
  <c r="H27" i="23"/>
  <c r="E38" i="13"/>
  <c r="A74" i="13"/>
  <c r="H73" i="13"/>
  <c r="G28" i="20" l="1"/>
  <c r="F28" i="20"/>
  <c r="F27" i="23"/>
  <c r="D27" i="23" s="1"/>
  <c r="E27" i="23" s="1"/>
  <c r="C27" i="20" s="1"/>
  <c r="I38" i="13"/>
  <c r="J39" i="13" s="1"/>
  <c r="F39" i="13"/>
  <c r="G39" i="13"/>
  <c r="A75" i="13"/>
  <c r="H74" i="13"/>
  <c r="D28" i="20" l="1"/>
  <c r="K27" i="20"/>
  <c r="L27" i="23"/>
  <c r="G27" i="23"/>
  <c r="E39" i="13"/>
  <c r="I39" i="13" s="1"/>
  <c r="J40" i="13" s="1"/>
  <c r="A76" i="13"/>
  <c r="H75" i="13"/>
  <c r="K27" i="23" l="1"/>
  <c r="H28" i="23"/>
  <c r="I28" i="23"/>
  <c r="E28" i="20"/>
  <c r="F40" i="13"/>
  <c r="G40" i="13"/>
  <c r="H76" i="13"/>
  <c r="A77" i="13"/>
  <c r="F29" i="20" l="1"/>
  <c r="I28" i="20"/>
  <c r="J29" i="20" s="1"/>
  <c r="G29" i="20"/>
  <c r="F28" i="23"/>
  <c r="D28" i="23" s="1"/>
  <c r="E28" i="23" s="1"/>
  <c r="C28" i="20" s="1"/>
  <c r="E40" i="13"/>
  <c r="I40" i="13" s="1"/>
  <c r="J41" i="13" s="1"/>
  <c r="H77" i="13"/>
  <c r="A78" i="13"/>
  <c r="K28" i="20" l="1"/>
  <c r="L28" i="23"/>
  <c r="G28" i="23"/>
  <c r="D29" i="20"/>
  <c r="F41" i="13"/>
  <c r="G41" i="13"/>
  <c r="A79" i="13"/>
  <c r="H78" i="13"/>
  <c r="E29" i="20" l="1"/>
  <c r="I29" i="20" s="1"/>
  <c r="J30" i="20" s="1"/>
  <c r="K28" i="23"/>
  <c r="I29" i="23"/>
  <c r="H29" i="23"/>
  <c r="E41" i="13"/>
  <c r="A80" i="13"/>
  <c r="H79" i="13"/>
  <c r="G30" i="20" l="1"/>
  <c r="F30" i="20"/>
  <c r="F29" i="23"/>
  <c r="D29" i="23" s="1"/>
  <c r="E29" i="23" s="1"/>
  <c r="C29" i="20" s="1"/>
  <c r="I41" i="13"/>
  <c r="J42" i="13" s="1"/>
  <c r="F42" i="13"/>
  <c r="G42" i="13"/>
  <c r="H80" i="13"/>
  <c r="A81" i="13"/>
  <c r="D30" i="20" l="1"/>
  <c r="K29" i="20"/>
  <c r="L29" i="23"/>
  <c r="G29" i="23"/>
  <c r="E42" i="13"/>
  <c r="I42" i="13" s="1"/>
  <c r="J43" i="13" s="1"/>
  <c r="H81" i="13"/>
  <c r="A82" i="13"/>
  <c r="K29" i="23" l="1"/>
  <c r="H30" i="23"/>
  <c r="I30" i="23"/>
  <c r="E30" i="20"/>
  <c r="F43" i="13"/>
  <c r="G43" i="13"/>
  <c r="A83" i="13"/>
  <c r="H82" i="13"/>
  <c r="F30" i="23" l="1"/>
  <c r="D30" i="23" s="1"/>
  <c r="E30" i="23" s="1"/>
  <c r="C30" i="20" s="1"/>
  <c r="I30" i="20"/>
  <c r="J31" i="20" s="1"/>
  <c r="F31" i="20"/>
  <c r="G31" i="20"/>
  <c r="E43" i="13"/>
  <c r="H83" i="13"/>
  <c r="A84" i="13"/>
  <c r="D31" i="20" l="1"/>
  <c r="K30" i="20"/>
  <c r="L30" i="23"/>
  <c r="G30" i="23"/>
  <c r="I43" i="13"/>
  <c r="J44" i="13" s="1"/>
  <c r="F44" i="13"/>
  <c r="G44" i="13"/>
  <c r="H84" i="13"/>
  <c r="A85" i="13"/>
  <c r="K30" i="23" l="1"/>
  <c r="I31" i="23"/>
  <c r="H31" i="23"/>
  <c r="E31" i="20"/>
  <c r="E44" i="13"/>
  <c r="I44" i="13" s="1"/>
  <c r="J45" i="13" s="1"/>
  <c r="H85" i="13"/>
  <c r="A86" i="13"/>
  <c r="G32" i="20" l="1"/>
  <c r="I31" i="20"/>
  <c r="J32" i="20" s="1"/>
  <c r="F32" i="20"/>
  <c r="F31" i="23"/>
  <c r="D31" i="23" s="1"/>
  <c r="E31" i="23" s="1"/>
  <c r="F45" i="13"/>
  <c r="G45" i="13"/>
  <c r="H86" i="13"/>
  <c r="A87" i="13"/>
  <c r="C31" i="20" l="1"/>
  <c r="D32" i="20"/>
  <c r="E45" i="13"/>
  <c r="I45" i="13" s="1"/>
  <c r="J46" i="13" s="1"/>
  <c r="H87" i="13"/>
  <c r="A88" i="13"/>
  <c r="G31" i="23" l="1"/>
  <c r="L31" i="23"/>
  <c r="K31" i="23"/>
  <c r="H32" i="23"/>
  <c r="I32" i="23"/>
  <c r="E32" i="20"/>
  <c r="K31" i="20"/>
  <c r="F46" i="13"/>
  <c r="G46" i="13"/>
  <c r="H88" i="13"/>
  <c r="A89" i="13"/>
  <c r="I32" i="20" l="1"/>
  <c r="J33" i="20" s="1"/>
  <c r="F33" i="20"/>
  <c r="G33" i="20"/>
  <c r="F32" i="23"/>
  <c r="D32" i="23" s="1"/>
  <c r="E46" i="13"/>
  <c r="A90" i="13"/>
  <c r="H89" i="13"/>
  <c r="E32" i="23" l="1"/>
  <c r="C32" i="20" s="1"/>
  <c r="D33" i="20"/>
  <c r="F47" i="13"/>
  <c r="I46" i="13"/>
  <c r="J47" i="13" s="1"/>
  <c r="G47" i="13"/>
  <c r="A91" i="13"/>
  <c r="H90" i="13"/>
  <c r="G32" i="23" l="1"/>
  <c r="L32" i="23"/>
  <c r="K32" i="23"/>
  <c r="I33" i="23"/>
  <c r="H33" i="23"/>
  <c r="E33" i="20"/>
  <c r="K32" i="20"/>
  <c r="E47" i="13"/>
  <c r="I47" i="13" s="1"/>
  <c r="J48" i="13" s="1"/>
  <c r="H91" i="13"/>
  <c r="A92" i="13"/>
  <c r="I33" i="20" l="1"/>
  <c r="J34" i="20" s="1"/>
  <c r="G34" i="20"/>
  <c r="F34" i="20"/>
  <c r="F33" i="23"/>
  <c r="D33" i="23" s="1"/>
  <c r="F48" i="13"/>
  <c r="G48" i="13"/>
  <c r="A93" i="13"/>
  <c r="H92" i="13"/>
  <c r="E33" i="23" l="1"/>
  <c r="C33" i="20" s="1"/>
  <c r="L33" i="23"/>
  <c r="D34" i="20"/>
  <c r="E48" i="13"/>
  <c r="H93" i="13"/>
  <c r="A94" i="13"/>
  <c r="G33" i="23" l="1"/>
  <c r="K33" i="23"/>
  <c r="H34" i="23"/>
  <c r="I34" i="23"/>
  <c r="E34" i="20"/>
  <c r="K33" i="20"/>
  <c r="I48" i="13"/>
  <c r="J49" i="13" s="1"/>
  <c r="F49" i="13"/>
  <c r="G49" i="13"/>
  <c r="H94" i="13"/>
  <c r="A95" i="13"/>
  <c r="I34" i="20" l="1"/>
  <c r="J35" i="20" s="1"/>
  <c r="F35" i="20"/>
  <c r="G35" i="20"/>
  <c r="F34" i="23"/>
  <c r="D34" i="23" s="1"/>
  <c r="E49" i="13"/>
  <c r="I49" i="13" s="1"/>
  <c r="J50" i="13" s="1"/>
  <c r="H95" i="13"/>
  <c r="A96" i="13"/>
  <c r="E34" i="23" l="1"/>
  <c r="C34" i="20" s="1"/>
  <c r="D35" i="20"/>
  <c r="F50" i="13"/>
  <c r="G50" i="13"/>
  <c r="H96" i="13"/>
  <c r="A97" i="13"/>
  <c r="G34" i="23" l="1"/>
  <c r="K34" i="23" s="1"/>
  <c r="L34" i="23"/>
  <c r="I35" i="23"/>
  <c r="H35" i="23"/>
  <c r="E35" i="20"/>
  <c r="K34" i="20"/>
  <c r="E50" i="13"/>
  <c r="I50" i="13" s="1"/>
  <c r="J51" i="13" s="1"/>
  <c r="A98" i="13"/>
  <c r="H97" i="13"/>
  <c r="I35" i="20" l="1"/>
  <c r="J36" i="20" s="1"/>
  <c r="G36" i="20"/>
  <c r="F36" i="20"/>
  <c r="F35" i="23"/>
  <c r="D35" i="23" s="1"/>
  <c r="F51" i="13"/>
  <c r="G51" i="13"/>
  <c r="H98" i="13"/>
  <c r="A99" i="13"/>
  <c r="E35" i="23" l="1"/>
  <c r="C35" i="20" s="1"/>
  <c r="D36" i="20"/>
  <c r="E51" i="13"/>
  <c r="H99" i="13"/>
  <c r="A100" i="13"/>
  <c r="G35" i="23" l="1"/>
  <c r="K35" i="23" s="1"/>
  <c r="L35" i="23"/>
  <c r="H36" i="23"/>
  <c r="I36" i="23"/>
  <c r="E36" i="20"/>
  <c r="K35" i="20"/>
  <c r="I51" i="13"/>
  <c r="J52" i="13" s="1"/>
  <c r="F52" i="13"/>
  <c r="G52" i="13"/>
  <c r="H100" i="13"/>
  <c r="A101" i="13"/>
  <c r="F37" i="20" l="1"/>
  <c r="I36" i="20"/>
  <c r="J37" i="20" s="1"/>
  <c r="G37" i="20"/>
  <c r="F36" i="23"/>
  <c r="D36" i="23" s="1"/>
  <c r="E52" i="13"/>
  <c r="I52" i="13" s="1"/>
  <c r="J53" i="13" s="1"/>
  <c r="A102" i="13"/>
  <c r="H101" i="13"/>
  <c r="E36" i="23" l="1"/>
  <c r="C36" i="20" s="1"/>
  <c r="K36" i="20" s="1"/>
  <c r="L36" i="23"/>
  <c r="D37" i="20"/>
  <c r="F53" i="13"/>
  <c r="G53" i="13"/>
  <c r="A103" i="13"/>
  <c r="H102" i="13"/>
  <c r="G36" i="23" l="1"/>
  <c r="K36" i="23" s="1"/>
  <c r="E37" i="20"/>
  <c r="I37" i="20" s="1"/>
  <c r="J38" i="20" s="1"/>
  <c r="E53" i="13"/>
  <c r="H103" i="13"/>
  <c r="A104" i="13"/>
  <c r="H37" i="23" l="1"/>
  <c r="I37" i="23"/>
  <c r="G38" i="20"/>
  <c r="F38" i="20"/>
  <c r="I53" i="13"/>
  <c r="J54" i="13" s="1"/>
  <c r="F54" i="13"/>
  <c r="G54" i="13"/>
  <c r="H104" i="13"/>
  <c r="A105" i="13"/>
  <c r="F37" i="23" l="1"/>
  <c r="D37" i="23" s="1"/>
  <c r="E37" i="23"/>
  <c r="C37" i="20" s="1"/>
  <c r="D38" i="20"/>
  <c r="E54" i="13"/>
  <c r="I54" i="13" s="1"/>
  <c r="J55" i="13" s="1"/>
  <c r="H105" i="13"/>
  <c r="A106" i="13"/>
  <c r="G37" i="23" l="1"/>
  <c r="K37" i="23" s="1"/>
  <c r="L37" i="23"/>
  <c r="H38" i="23"/>
  <c r="I38" i="23"/>
  <c r="K37" i="20"/>
  <c r="E38" i="20"/>
  <c r="F55" i="13"/>
  <c r="G55" i="13"/>
  <c r="H106" i="13"/>
  <c r="A107" i="13"/>
  <c r="G39" i="20" l="1"/>
  <c r="I38" i="20"/>
  <c r="J39" i="20" s="1"/>
  <c r="F39" i="20"/>
  <c r="F38" i="23"/>
  <c r="D38" i="23" s="1"/>
  <c r="E55" i="13"/>
  <c r="I55" i="13" s="1"/>
  <c r="J56" i="13" s="1"/>
  <c r="H107" i="13"/>
  <c r="A108" i="13"/>
  <c r="E38" i="23" l="1"/>
  <c r="C38" i="20" s="1"/>
  <c r="K38" i="20" s="1"/>
  <c r="D39" i="20"/>
  <c r="F56" i="13"/>
  <c r="G56" i="13"/>
  <c r="H108" i="13"/>
  <c r="A109" i="13"/>
  <c r="G38" i="23" l="1"/>
  <c r="L38" i="23"/>
  <c r="E39" i="20"/>
  <c r="G40" i="20" s="1"/>
  <c r="K38" i="23"/>
  <c r="I39" i="23"/>
  <c r="H39" i="23"/>
  <c r="E56" i="13"/>
  <c r="I56" i="13" s="1"/>
  <c r="J57" i="13" s="1"/>
  <c r="H109" i="13"/>
  <c r="A110" i="13"/>
  <c r="F40" i="20" l="1"/>
  <c r="D40" i="20" s="1"/>
  <c r="I39" i="20"/>
  <c r="J40" i="20" s="1"/>
  <c r="F39" i="23"/>
  <c r="D39" i="23" s="1"/>
  <c r="F57" i="13"/>
  <c r="G57" i="13"/>
  <c r="H110" i="13"/>
  <c r="A111" i="13"/>
  <c r="E39" i="23" l="1"/>
  <c r="C39" i="20" s="1"/>
  <c r="K39" i="20" s="1"/>
  <c r="L39" i="23"/>
  <c r="E57" i="13"/>
  <c r="I57" i="13" s="1"/>
  <c r="J58" i="13" s="1"/>
  <c r="H111" i="13"/>
  <c r="A112" i="13"/>
  <c r="G39" i="23" l="1"/>
  <c r="K39" i="23"/>
  <c r="H40" i="23"/>
  <c r="I40" i="23"/>
  <c r="E40" i="20"/>
  <c r="F58" i="13"/>
  <c r="G58" i="13"/>
  <c r="H112" i="13"/>
  <c r="A113" i="13"/>
  <c r="I40" i="20" l="1"/>
  <c r="J41" i="20" s="1"/>
  <c r="G41" i="20"/>
  <c r="F41" i="20"/>
  <c r="F40" i="23"/>
  <c r="D40" i="23" s="1"/>
  <c r="E58" i="13"/>
  <c r="H113" i="13"/>
  <c r="A114" i="13"/>
  <c r="E40" i="23" l="1"/>
  <c r="C40" i="20" s="1"/>
  <c r="K40" i="20" s="1"/>
  <c r="D41" i="20"/>
  <c r="I58" i="13"/>
  <c r="J59" i="13" s="1"/>
  <c r="F59" i="13"/>
  <c r="G59" i="13"/>
  <c r="H114" i="13"/>
  <c r="A115" i="13"/>
  <c r="G40" i="23" l="1"/>
  <c r="L40" i="23"/>
  <c r="E41" i="20"/>
  <c r="G42" i="20" s="1"/>
  <c r="K40" i="23"/>
  <c r="I41" i="23"/>
  <c r="H41" i="23"/>
  <c r="E59" i="13"/>
  <c r="I59" i="13" s="1"/>
  <c r="J60" i="13" s="1"/>
  <c r="H115" i="13"/>
  <c r="A116" i="13"/>
  <c r="I41" i="20" l="1"/>
  <c r="J42" i="20" s="1"/>
  <c r="F42" i="20"/>
  <c r="D42" i="20" s="1"/>
  <c r="F41" i="23"/>
  <c r="D41" i="23" s="1"/>
  <c r="F60" i="13"/>
  <c r="G60" i="13"/>
  <c r="H116" i="13"/>
  <c r="A117" i="13"/>
  <c r="E41" i="23" l="1"/>
  <c r="C41" i="20" s="1"/>
  <c r="L41" i="23"/>
  <c r="G41" i="23"/>
  <c r="E60" i="13"/>
  <c r="A118" i="13"/>
  <c r="H117" i="13"/>
  <c r="K41" i="23" l="1"/>
  <c r="H42" i="23"/>
  <c r="I42" i="23"/>
  <c r="E42" i="20"/>
  <c r="K41" i="20"/>
  <c r="I60" i="13"/>
  <c r="J61" i="13" s="1"/>
  <c r="F61" i="13"/>
  <c r="G61" i="13"/>
  <c r="A119" i="13"/>
  <c r="H118" i="13"/>
  <c r="I42" i="20" l="1"/>
  <c r="J43" i="20" s="1"/>
  <c r="G43" i="20"/>
  <c r="F43" i="20"/>
  <c r="F42" i="23"/>
  <c r="D42" i="23" s="1"/>
  <c r="E61" i="13"/>
  <c r="I61" i="13" s="1"/>
  <c r="J62" i="13" s="1"/>
  <c r="H119" i="13"/>
  <c r="A120" i="13"/>
  <c r="E42" i="23" l="1"/>
  <c r="C42" i="20" s="1"/>
  <c r="D43" i="20"/>
  <c r="F62" i="13"/>
  <c r="G62" i="13"/>
  <c r="H120" i="13"/>
  <c r="A121" i="13"/>
  <c r="G42" i="23" l="1"/>
  <c r="L42" i="23"/>
  <c r="K42" i="23"/>
  <c r="I43" i="23"/>
  <c r="H43" i="23"/>
  <c r="E43" i="20"/>
  <c r="K42" i="20"/>
  <c r="E62" i="13"/>
  <c r="A122" i="13"/>
  <c r="H121" i="13"/>
  <c r="I43" i="20" l="1"/>
  <c r="J44" i="20" s="1"/>
  <c r="F44" i="20"/>
  <c r="G44" i="20"/>
  <c r="F43" i="23"/>
  <c r="D43" i="23" s="1"/>
  <c r="I62" i="13"/>
  <c r="J63" i="13" s="1"/>
  <c r="F63" i="13"/>
  <c r="G63" i="13"/>
  <c r="A123" i="13"/>
  <c r="H122" i="13"/>
  <c r="E43" i="23" l="1"/>
  <c r="C43" i="20" s="1"/>
  <c r="L43" i="23"/>
  <c r="G43" i="23"/>
  <c r="D44" i="20"/>
  <c r="E63" i="13"/>
  <c r="I63" i="13" s="1"/>
  <c r="J64" i="13" s="1"/>
  <c r="H123" i="13"/>
  <c r="A124" i="13"/>
  <c r="K43" i="23" l="1"/>
  <c r="H44" i="23"/>
  <c r="I44" i="23"/>
  <c r="E44" i="20"/>
  <c r="K43" i="20"/>
  <c r="F64" i="13"/>
  <c r="G64" i="13"/>
  <c r="A125" i="13"/>
  <c r="H124" i="13"/>
  <c r="I44" i="20" l="1"/>
  <c r="J45" i="20" s="1"/>
  <c r="G45" i="20"/>
  <c r="F45" i="20"/>
  <c r="F44" i="23"/>
  <c r="D44" i="23" s="1"/>
  <c r="E64" i="13"/>
  <c r="H125" i="13"/>
  <c r="A126" i="13"/>
  <c r="E44" i="23" l="1"/>
  <c r="C44" i="20" s="1"/>
  <c r="D45" i="20"/>
  <c r="I64" i="13"/>
  <c r="J65" i="13" s="1"/>
  <c r="F65" i="13"/>
  <c r="G65" i="13"/>
  <c r="A127" i="13"/>
  <c r="H126" i="13"/>
  <c r="G44" i="23" l="1"/>
  <c r="I45" i="23" s="1"/>
  <c r="L44" i="23"/>
  <c r="K44" i="23"/>
  <c r="H45" i="23"/>
  <c r="E45" i="20"/>
  <c r="K44" i="20"/>
  <c r="E65" i="13"/>
  <c r="I65" i="13" s="1"/>
  <c r="J66" i="13" s="1"/>
  <c r="H127" i="13"/>
  <c r="A128" i="13"/>
  <c r="I45" i="20" l="1"/>
  <c r="J46" i="20" s="1"/>
  <c r="F46" i="20"/>
  <c r="G46" i="20"/>
  <c r="F45" i="23"/>
  <c r="D45" i="23" s="1"/>
  <c r="F66" i="13"/>
  <c r="G66" i="13"/>
  <c r="H128" i="13"/>
  <c r="A129" i="13"/>
  <c r="E45" i="23" l="1"/>
  <c r="C45" i="20" s="1"/>
  <c r="G45" i="23"/>
  <c r="L45" i="23"/>
  <c r="D46" i="20"/>
  <c r="E66" i="13"/>
  <c r="H129" i="13"/>
  <c r="A130" i="13"/>
  <c r="K45" i="23" l="1"/>
  <c r="H46" i="23"/>
  <c r="I46" i="23"/>
  <c r="E46" i="20"/>
  <c r="K45" i="20"/>
  <c r="I66" i="13"/>
  <c r="J67" i="13" s="1"/>
  <c r="F67" i="13"/>
  <c r="G67" i="13"/>
  <c r="H130" i="13"/>
  <c r="A131" i="13"/>
  <c r="I46" i="20" l="1"/>
  <c r="J47" i="20" s="1"/>
  <c r="G47" i="20"/>
  <c r="F47" i="20"/>
  <c r="F46" i="23"/>
  <c r="D46" i="23" s="1"/>
  <c r="E67" i="13"/>
  <c r="I67" i="13" s="1"/>
  <c r="J68" i="13" s="1"/>
  <c r="H131" i="13"/>
  <c r="A132" i="13"/>
  <c r="E46" i="23" l="1"/>
  <c r="C46" i="20" s="1"/>
  <c r="D47" i="20"/>
  <c r="F68" i="13"/>
  <c r="G68" i="13"/>
  <c r="A133" i="13"/>
  <c r="H132" i="13"/>
  <c r="G46" i="23" l="1"/>
  <c r="L46" i="23"/>
  <c r="K46" i="23"/>
  <c r="I47" i="23"/>
  <c r="H47" i="23"/>
  <c r="E47" i="20"/>
  <c r="K46" i="20"/>
  <c r="E68" i="13"/>
  <c r="H133" i="13"/>
  <c r="A134" i="13"/>
  <c r="I47" i="20" l="1"/>
  <c r="J48" i="20" s="1"/>
  <c r="F48" i="20"/>
  <c r="G48" i="20"/>
  <c r="F47" i="23"/>
  <c r="D47" i="23" s="1"/>
  <c r="I68" i="13"/>
  <c r="J69" i="13" s="1"/>
  <c r="F69" i="13"/>
  <c r="G69" i="13"/>
  <c r="H134" i="13"/>
  <c r="A135" i="13"/>
  <c r="E47" i="23" l="1"/>
  <c r="C47" i="20" s="1"/>
  <c r="G47" i="23"/>
  <c r="D48" i="20"/>
  <c r="E69" i="13"/>
  <c r="I69" i="13" s="1"/>
  <c r="J70" i="13" s="1"/>
  <c r="H135" i="13"/>
  <c r="A136" i="13"/>
  <c r="L47" i="23" l="1"/>
  <c r="K47" i="23"/>
  <c r="H48" i="23"/>
  <c r="I48" i="23"/>
  <c r="E48" i="20"/>
  <c r="K47" i="20"/>
  <c r="F70" i="13"/>
  <c r="G70" i="13"/>
  <c r="H136" i="13"/>
  <c r="A137" i="13"/>
  <c r="I48" i="20" l="1"/>
  <c r="J49" i="20" s="1"/>
  <c r="G49" i="20"/>
  <c r="F49" i="20"/>
  <c r="F48" i="23"/>
  <c r="D48" i="23" s="1"/>
  <c r="E70" i="13"/>
  <c r="I70" i="13" s="1"/>
  <c r="J71" i="13" s="1"/>
  <c r="H137" i="13"/>
  <c r="A138" i="13"/>
  <c r="E48" i="23" l="1"/>
  <c r="C48" i="20" s="1"/>
  <c r="L48" i="23"/>
  <c r="G48" i="23"/>
  <c r="D49" i="20"/>
  <c r="G71" i="13"/>
  <c r="F71" i="13"/>
  <c r="H138" i="13"/>
  <c r="A139" i="13"/>
  <c r="K48" i="23" l="1"/>
  <c r="I49" i="23"/>
  <c r="H49" i="23"/>
  <c r="E49" i="20"/>
  <c r="K48" i="20"/>
  <c r="E71" i="13"/>
  <c r="I71" i="13" s="1"/>
  <c r="J72" i="13" s="1"/>
  <c r="H139" i="13"/>
  <c r="A140" i="13"/>
  <c r="I49" i="20" l="1"/>
  <c r="J50" i="20" s="1"/>
  <c r="F50" i="20"/>
  <c r="G50" i="20"/>
  <c r="F49" i="23"/>
  <c r="D49" i="23" s="1"/>
  <c r="G72" i="13"/>
  <c r="F72" i="13"/>
  <c r="H140" i="13"/>
  <c r="A141" i="13"/>
  <c r="E49" i="23" l="1"/>
  <c r="C49" i="20" s="1"/>
  <c r="L49" i="23"/>
  <c r="G49" i="23"/>
  <c r="D50" i="20"/>
  <c r="E72" i="13"/>
  <c r="I72" i="13" s="1"/>
  <c r="J73" i="13" s="1"/>
  <c r="H141" i="13"/>
  <c r="A142" i="13"/>
  <c r="K49" i="23" l="1"/>
  <c r="H50" i="23"/>
  <c r="I50" i="23"/>
  <c r="E50" i="20"/>
  <c r="K49" i="20"/>
  <c r="G73" i="13"/>
  <c r="F73" i="13"/>
  <c r="H142" i="13"/>
  <c r="A143" i="13"/>
  <c r="I50" i="20" l="1"/>
  <c r="J51" i="20" s="1"/>
  <c r="G51" i="20"/>
  <c r="F51" i="20"/>
  <c r="F50" i="23"/>
  <c r="D50" i="23" s="1"/>
  <c r="E73" i="13"/>
  <c r="F74" i="13" s="1"/>
  <c r="H143" i="13"/>
  <c r="A144" i="13"/>
  <c r="E50" i="23" l="1"/>
  <c r="C50" i="20" s="1"/>
  <c r="L50" i="23"/>
  <c r="G50" i="23"/>
  <c r="D51" i="20"/>
  <c r="I73" i="13"/>
  <c r="J74" i="13" s="1"/>
  <c r="G74" i="13"/>
  <c r="E74" i="13" s="1"/>
  <c r="I74" i="13" s="1"/>
  <c r="H144" i="13"/>
  <c r="A145" i="13"/>
  <c r="K50" i="23" l="1"/>
  <c r="I51" i="23"/>
  <c r="H51" i="23"/>
  <c r="E51" i="20"/>
  <c r="K50" i="20"/>
  <c r="J75" i="13"/>
  <c r="F75" i="13"/>
  <c r="G75" i="13"/>
  <c r="H145" i="13"/>
  <c r="A146" i="13"/>
  <c r="I51" i="20" l="1"/>
  <c r="J52" i="20" s="1"/>
  <c r="F52" i="20"/>
  <c r="G52" i="20"/>
  <c r="F51" i="23"/>
  <c r="D51" i="23" s="1"/>
  <c r="E75" i="13"/>
  <c r="I75" i="13" s="1"/>
  <c r="J76" i="13" s="1"/>
  <c r="H146" i="13"/>
  <c r="A147" i="13"/>
  <c r="E51" i="23" l="1"/>
  <c r="C51" i="20" s="1"/>
  <c r="D52" i="20"/>
  <c r="G76" i="13"/>
  <c r="F76" i="13"/>
  <c r="H147" i="13"/>
  <c r="A148" i="13"/>
  <c r="G51" i="23" l="1"/>
  <c r="L51" i="23"/>
  <c r="K51" i="23"/>
  <c r="H52" i="23"/>
  <c r="I52" i="23"/>
  <c r="E52" i="20"/>
  <c r="K51" i="20"/>
  <c r="E76" i="13"/>
  <c r="I76" i="13" s="1"/>
  <c r="J77" i="13" s="1"/>
  <c r="H148" i="13"/>
  <c r="A149" i="13"/>
  <c r="I52" i="20" l="1"/>
  <c r="J53" i="20" s="1"/>
  <c r="G53" i="20"/>
  <c r="F53" i="20"/>
  <c r="F52" i="23"/>
  <c r="D52" i="23" s="1"/>
  <c r="G77" i="13"/>
  <c r="F77" i="13"/>
  <c r="H149" i="13"/>
  <c r="A150" i="13"/>
  <c r="E52" i="23" l="1"/>
  <c r="C52" i="20" s="1"/>
  <c r="L52" i="23"/>
  <c r="G52" i="23"/>
  <c r="D53" i="20"/>
  <c r="E77" i="13"/>
  <c r="I77" i="13" s="1"/>
  <c r="J78" i="13" s="1"/>
  <c r="H150" i="13"/>
  <c r="A151" i="13"/>
  <c r="K52" i="23" l="1"/>
  <c r="I53" i="23"/>
  <c r="H53" i="23"/>
  <c r="E53" i="20"/>
  <c r="K52" i="20"/>
  <c r="G78" i="13"/>
  <c r="F78" i="13"/>
  <c r="H151" i="13"/>
  <c r="A152" i="13"/>
  <c r="I53" i="20" l="1"/>
  <c r="J54" i="20" s="1"/>
  <c r="F54" i="20"/>
  <c r="G54" i="20"/>
  <c r="F53" i="23"/>
  <c r="D53" i="23" s="1"/>
  <c r="E78" i="13"/>
  <c r="I78" i="13" s="1"/>
  <c r="J79" i="13" s="1"/>
  <c r="H152" i="13"/>
  <c r="A153" i="13"/>
  <c r="E53" i="23" l="1"/>
  <c r="C53" i="20" s="1"/>
  <c r="D54" i="20"/>
  <c r="G79" i="13"/>
  <c r="F79" i="13"/>
  <c r="H153" i="13"/>
  <c r="A154" i="13"/>
  <c r="G53" i="23" l="1"/>
  <c r="K53" i="23" s="1"/>
  <c r="L53" i="23"/>
  <c r="E54" i="20"/>
  <c r="K53" i="20"/>
  <c r="E79" i="13"/>
  <c r="F80" i="13" s="1"/>
  <c r="H154" i="13"/>
  <c r="A155" i="13"/>
  <c r="I54" i="23" l="1"/>
  <c r="H54" i="23"/>
  <c r="F54" i="23" s="1"/>
  <c r="D54" i="23" s="1"/>
  <c r="I54" i="20"/>
  <c r="J55" i="20" s="1"/>
  <c r="G55" i="20"/>
  <c r="F55" i="20"/>
  <c r="G80" i="13"/>
  <c r="E80" i="13" s="1"/>
  <c r="I80" i="13" s="1"/>
  <c r="I79" i="13"/>
  <c r="J80" i="13" s="1"/>
  <c r="A156" i="13"/>
  <c r="H155" i="13"/>
  <c r="E54" i="23" l="1"/>
  <c r="C54" i="20" s="1"/>
  <c r="D55" i="20"/>
  <c r="L54" i="23"/>
  <c r="G54" i="23"/>
  <c r="G81" i="13"/>
  <c r="F81" i="13"/>
  <c r="J81" i="13"/>
  <c r="A157" i="13"/>
  <c r="H156" i="13"/>
  <c r="E81" i="13" l="1"/>
  <c r="I81" i="13" s="1"/>
  <c r="J82" i="13" s="1"/>
  <c r="K54" i="23"/>
  <c r="I55" i="23"/>
  <c r="H55" i="23"/>
  <c r="E55" i="20"/>
  <c r="K54" i="20"/>
  <c r="H157" i="13"/>
  <c r="A158" i="13"/>
  <c r="G82" i="13" l="1"/>
  <c r="F82" i="13"/>
  <c r="F56" i="20"/>
  <c r="I55" i="20"/>
  <c r="J56" i="20" s="1"/>
  <c r="G56" i="20"/>
  <c r="F55" i="23"/>
  <c r="D55" i="23" s="1"/>
  <c r="H158" i="13"/>
  <c r="A159" i="13"/>
  <c r="E55" i="23" l="1"/>
  <c r="C55" i="20" s="1"/>
  <c r="K55" i="20" s="1"/>
  <c r="E82" i="13"/>
  <c r="I82" i="13" s="1"/>
  <c r="J83" i="13" s="1"/>
  <c r="L55" i="23"/>
  <c r="G55" i="23"/>
  <c r="D56" i="20"/>
  <c r="H159" i="13"/>
  <c r="A160" i="13"/>
  <c r="G83" i="13" l="1"/>
  <c r="F83" i="13"/>
  <c r="E56" i="20"/>
  <c r="G57" i="20" s="1"/>
  <c r="K55" i="23"/>
  <c r="H56" i="23"/>
  <c r="I56" i="23"/>
  <c r="H160" i="13"/>
  <c r="A161" i="13"/>
  <c r="E83" i="13" l="1"/>
  <c r="I83" i="13" s="1"/>
  <c r="J84" i="13" s="1"/>
  <c r="F57" i="20"/>
  <c r="D57" i="20" s="1"/>
  <c r="I56" i="20"/>
  <c r="J57" i="20" s="1"/>
  <c r="F56" i="23"/>
  <c r="D56" i="23" s="1"/>
  <c r="H161" i="13"/>
  <c r="A162" i="13"/>
  <c r="E56" i="23" l="1"/>
  <c r="C56" i="20" s="1"/>
  <c r="K56" i="20" s="1"/>
  <c r="G84" i="13"/>
  <c r="F84" i="13"/>
  <c r="A163" i="13"/>
  <c r="H162" i="13"/>
  <c r="L56" i="23" l="1"/>
  <c r="G56" i="23"/>
  <c r="K56" i="23" s="1"/>
  <c r="E84" i="13"/>
  <c r="I84" i="13" s="1"/>
  <c r="J85" i="13" s="1"/>
  <c r="H57" i="23"/>
  <c r="E57" i="20"/>
  <c r="H163" i="13"/>
  <c r="A164" i="13"/>
  <c r="I57" i="23" l="1"/>
  <c r="G85" i="13"/>
  <c r="F85" i="13"/>
  <c r="I57" i="20"/>
  <c r="J58" i="20" s="1"/>
  <c r="G58" i="20"/>
  <c r="F58" i="20"/>
  <c r="F57" i="23"/>
  <c r="D57" i="23" s="1"/>
  <c r="A165" i="13"/>
  <c r="H164" i="13"/>
  <c r="E57" i="23" l="1"/>
  <c r="C57" i="20" s="1"/>
  <c r="E85" i="13"/>
  <c r="I85" i="13" s="1"/>
  <c r="J86" i="13" s="1"/>
  <c r="L57" i="23"/>
  <c r="G57" i="23"/>
  <c r="D58" i="20"/>
  <c r="H165" i="13"/>
  <c r="A166" i="13"/>
  <c r="G86" i="13" l="1"/>
  <c r="F86" i="13"/>
  <c r="K57" i="23"/>
  <c r="H58" i="23"/>
  <c r="I58" i="23"/>
  <c r="E58" i="20"/>
  <c r="K57" i="20"/>
  <c r="H166" i="13"/>
  <c r="A167" i="13"/>
  <c r="E86" i="13" l="1"/>
  <c r="I86" i="13" s="1"/>
  <c r="J87" i="13" s="1"/>
  <c r="I58" i="20"/>
  <c r="J59" i="20" s="1"/>
  <c r="F59" i="20"/>
  <c r="G59" i="20"/>
  <c r="F58" i="23"/>
  <c r="D58" i="23" s="1"/>
  <c r="H167" i="13"/>
  <c r="A168" i="13"/>
  <c r="E58" i="23" l="1"/>
  <c r="C58" i="20" s="1"/>
  <c r="G87" i="13"/>
  <c r="F87" i="13"/>
  <c r="L58" i="23"/>
  <c r="G58" i="23"/>
  <c r="D59" i="20"/>
  <c r="H168" i="13"/>
  <c r="A169" i="13"/>
  <c r="E87" i="13" l="1"/>
  <c r="I87" i="13" s="1"/>
  <c r="J88" i="13" s="1"/>
  <c r="K58" i="23"/>
  <c r="I59" i="23"/>
  <c r="H59" i="23"/>
  <c r="E59" i="20"/>
  <c r="K58" i="20"/>
  <c r="H169" i="13"/>
  <c r="A170" i="13"/>
  <c r="F88" i="13" l="1"/>
  <c r="G88" i="13"/>
  <c r="F60" i="20"/>
  <c r="I59" i="20"/>
  <c r="J60" i="20" s="1"/>
  <c r="G60" i="20"/>
  <c r="F59" i="23"/>
  <c r="D59" i="23" s="1"/>
  <c r="H170" i="13"/>
  <c r="A171" i="13"/>
  <c r="E59" i="23" l="1"/>
  <c r="C59" i="20" s="1"/>
  <c r="E88" i="13"/>
  <c r="I88" i="13" s="1"/>
  <c r="J89" i="13" s="1"/>
  <c r="L59" i="23"/>
  <c r="G59" i="23"/>
  <c r="D60" i="20"/>
  <c r="H171" i="13"/>
  <c r="A172" i="13"/>
  <c r="G89" i="13" l="1"/>
  <c r="F89" i="13"/>
  <c r="K59" i="23"/>
  <c r="H60" i="23"/>
  <c r="I60" i="23"/>
  <c r="E60" i="20"/>
  <c r="K59" i="20"/>
  <c r="H172" i="13"/>
  <c r="A173" i="13"/>
  <c r="E89" i="13" l="1"/>
  <c r="I89" i="13" s="1"/>
  <c r="J90" i="13" s="1"/>
  <c r="I60" i="20"/>
  <c r="J61" i="20" s="1"/>
  <c r="G61" i="20"/>
  <c r="F61" i="20"/>
  <c r="F60" i="23"/>
  <c r="D60" i="23" s="1"/>
  <c r="H173" i="13"/>
  <c r="A174" i="13"/>
  <c r="E60" i="23" l="1"/>
  <c r="C60" i="20" s="1"/>
  <c r="K60" i="20" s="1"/>
  <c r="G90" i="13"/>
  <c r="F90" i="13"/>
  <c r="L60" i="23"/>
  <c r="G60" i="23"/>
  <c r="D61" i="20"/>
  <c r="H174" i="13"/>
  <c r="A175" i="13"/>
  <c r="E90" i="13" l="1"/>
  <c r="I90" i="13" s="1"/>
  <c r="J91" i="13" s="1"/>
  <c r="E61" i="20"/>
  <c r="F62" i="20" s="1"/>
  <c r="K60" i="23"/>
  <c r="I61" i="23"/>
  <c r="H61" i="23"/>
  <c r="H175" i="13"/>
  <c r="A176" i="13"/>
  <c r="F91" i="13" l="1"/>
  <c r="G91" i="13"/>
  <c r="I61" i="20"/>
  <c r="J62" i="20" s="1"/>
  <c r="G62" i="20"/>
  <c r="D62" i="20" s="1"/>
  <c r="F61" i="23"/>
  <c r="D61" i="23" s="1"/>
  <c r="E91" i="13"/>
  <c r="I91" i="13" s="1"/>
  <c r="J92" i="13" s="1"/>
  <c r="H176" i="13"/>
  <c r="A177" i="13"/>
  <c r="E61" i="23" l="1"/>
  <c r="C61" i="20" s="1"/>
  <c r="L61" i="23"/>
  <c r="G61" i="23"/>
  <c r="F92" i="13"/>
  <c r="G92" i="13"/>
  <c r="H177" i="13"/>
  <c r="A178" i="13"/>
  <c r="K61" i="23" l="1"/>
  <c r="H62" i="23"/>
  <c r="I62" i="23"/>
  <c r="E62" i="20"/>
  <c r="K61" i="20"/>
  <c r="E92" i="13"/>
  <c r="I92" i="13" s="1"/>
  <c r="J93" i="13" s="1"/>
  <c r="H178" i="13"/>
  <c r="A179" i="13"/>
  <c r="I62" i="20" l="1"/>
  <c r="J63" i="20" s="1"/>
  <c r="F63" i="20"/>
  <c r="G63" i="20"/>
  <c r="F62" i="23"/>
  <c r="D62" i="23" s="1"/>
  <c r="F93" i="13"/>
  <c r="G93" i="13"/>
  <c r="H179" i="13"/>
  <c r="A180" i="13"/>
  <c r="E62" i="23" l="1"/>
  <c r="C62" i="20" s="1"/>
  <c r="L62" i="23"/>
  <c r="G62" i="23"/>
  <c r="D63" i="20"/>
  <c r="E93" i="13"/>
  <c r="H180" i="13"/>
  <c r="A181" i="13"/>
  <c r="K62" i="23" l="1"/>
  <c r="I63" i="23"/>
  <c r="H63" i="23"/>
  <c r="E63" i="20"/>
  <c r="K62" i="20"/>
  <c r="I93" i="13"/>
  <c r="J94" i="13" s="1"/>
  <c r="F94" i="13"/>
  <c r="G94" i="13"/>
  <c r="H181" i="13"/>
  <c r="A182" i="13"/>
  <c r="I63" i="20" l="1"/>
  <c r="J64" i="20" s="1"/>
  <c r="G64" i="20"/>
  <c r="F64" i="20"/>
  <c r="F63" i="23"/>
  <c r="D63" i="23" s="1"/>
  <c r="E94" i="13"/>
  <c r="I94" i="13" s="1"/>
  <c r="J95" i="13" s="1"/>
  <c r="H182" i="13"/>
  <c r="A183" i="13"/>
  <c r="E63" i="23" l="1"/>
  <c r="C63" i="20" s="1"/>
  <c r="L63" i="23"/>
  <c r="G63" i="23"/>
  <c r="D64" i="20"/>
  <c r="F95" i="13"/>
  <c r="G95" i="13"/>
  <c r="H183" i="13"/>
  <c r="A184" i="13"/>
  <c r="K63" i="23" l="1"/>
  <c r="H64" i="23"/>
  <c r="I64" i="23"/>
  <c r="E64" i="20"/>
  <c r="K63" i="20"/>
  <c r="E95" i="13"/>
  <c r="I95" i="13" s="1"/>
  <c r="J96" i="13" s="1"/>
  <c r="A185" i="13"/>
  <c r="H184" i="13"/>
  <c r="I64" i="20" l="1"/>
  <c r="J65" i="20" s="1"/>
  <c r="F65" i="20"/>
  <c r="G65" i="20"/>
  <c r="F64" i="23"/>
  <c r="D64" i="23" s="1"/>
  <c r="F96" i="13"/>
  <c r="G96" i="13"/>
  <c r="A186" i="13"/>
  <c r="H185" i="13"/>
  <c r="E64" i="23" l="1"/>
  <c r="C64" i="20" s="1"/>
  <c r="K64" i="20" s="1"/>
  <c r="L64" i="23"/>
  <c r="G64" i="23"/>
  <c r="D65" i="20"/>
  <c r="E96" i="13"/>
  <c r="A187" i="13"/>
  <c r="H186" i="13"/>
  <c r="E65" i="20" l="1"/>
  <c r="F66" i="20" s="1"/>
  <c r="K64" i="23"/>
  <c r="I65" i="23"/>
  <c r="H65" i="23"/>
  <c r="I96" i="13"/>
  <c r="J97" i="13" s="1"/>
  <c r="F97" i="13"/>
  <c r="G97" i="13"/>
  <c r="H187" i="13"/>
  <c r="A188" i="13"/>
  <c r="G66" i="20" l="1"/>
  <c r="D66" i="20" s="1"/>
  <c r="I65" i="20"/>
  <c r="J66" i="20" s="1"/>
  <c r="F65" i="23"/>
  <c r="D65" i="23" s="1"/>
  <c r="E97" i="13"/>
  <c r="I97" i="13" s="1"/>
  <c r="J98" i="13" s="1"/>
  <c r="H188" i="13"/>
  <c r="A189" i="13"/>
  <c r="E65" i="23" l="1"/>
  <c r="C65" i="20" s="1"/>
  <c r="G98" i="13"/>
  <c r="F98" i="13"/>
  <c r="H189" i="13"/>
  <c r="A190" i="13"/>
  <c r="G65" i="23" l="1"/>
  <c r="L65" i="23"/>
  <c r="K65" i="23"/>
  <c r="H66" i="23"/>
  <c r="I66" i="23"/>
  <c r="K65" i="20"/>
  <c r="E66" i="20"/>
  <c r="E98" i="13"/>
  <c r="I98" i="13" s="1"/>
  <c r="J99" i="13" s="1"/>
  <c r="H190" i="13"/>
  <c r="A191" i="13"/>
  <c r="G67" i="20" l="1"/>
  <c r="I66" i="20"/>
  <c r="J67" i="20" s="1"/>
  <c r="F67" i="20"/>
  <c r="F66" i="23"/>
  <c r="D66" i="23" s="1"/>
  <c r="F99" i="13"/>
  <c r="G99" i="13"/>
  <c r="H191" i="13"/>
  <c r="A192" i="13"/>
  <c r="E66" i="23" l="1"/>
  <c r="C66" i="20" s="1"/>
  <c r="L66" i="23"/>
  <c r="G66" i="23"/>
  <c r="D67" i="20"/>
  <c r="E99" i="13"/>
  <c r="I99" i="13" s="1"/>
  <c r="J100" i="13" s="1"/>
  <c r="A193" i="13"/>
  <c r="H192" i="13"/>
  <c r="K66" i="23" l="1"/>
  <c r="I67" i="23"/>
  <c r="H67" i="23"/>
  <c r="E67" i="20"/>
  <c r="K66" i="20"/>
  <c r="G100" i="13"/>
  <c r="F100" i="13"/>
  <c r="A194" i="13"/>
  <c r="H193" i="13"/>
  <c r="I67" i="20" l="1"/>
  <c r="J68" i="20" s="1"/>
  <c r="F68" i="20"/>
  <c r="G68" i="20"/>
  <c r="F67" i="23"/>
  <c r="D67" i="23" s="1"/>
  <c r="E100" i="13"/>
  <c r="I100" i="13" s="1"/>
  <c r="J101" i="13" s="1"/>
  <c r="H194" i="13"/>
  <c r="A195" i="13"/>
  <c r="E67" i="23" l="1"/>
  <c r="C67" i="20" s="1"/>
  <c r="L67" i="23"/>
  <c r="G67" i="23"/>
  <c r="D68" i="20"/>
  <c r="F101" i="13"/>
  <c r="G101" i="13"/>
  <c r="H195" i="13"/>
  <c r="A196" i="13"/>
  <c r="K67" i="23" l="1"/>
  <c r="H68" i="23"/>
  <c r="I68" i="23"/>
  <c r="E68" i="20"/>
  <c r="K67" i="20"/>
  <c r="E101" i="13"/>
  <c r="I101" i="13" s="1"/>
  <c r="J102" i="13" s="1"/>
  <c r="H196" i="13"/>
  <c r="A197" i="13"/>
  <c r="I68" i="20" l="1"/>
  <c r="J69" i="20" s="1"/>
  <c r="G69" i="20"/>
  <c r="F69" i="20"/>
  <c r="F68" i="23"/>
  <c r="D68" i="23" s="1"/>
  <c r="G102" i="13"/>
  <c r="F102" i="13"/>
  <c r="H197" i="13"/>
  <c r="A198" i="13"/>
  <c r="E68" i="23" l="1"/>
  <c r="C68" i="20" s="1"/>
  <c r="K68" i="20" s="1"/>
  <c r="E102" i="13"/>
  <c r="I102" i="13" s="1"/>
  <c r="J103" i="13" s="1"/>
  <c r="D69" i="20"/>
  <c r="L68" i="23"/>
  <c r="H198" i="13"/>
  <c r="A199" i="13"/>
  <c r="G68" i="23" l="1"/>
  <c r="K68" i="23" s="1"/>
  <c r="G103" i="13"/>
  <c r="F103" i="13"/>
  <c r="E69" i="20"/>
  <c r="G70" i="20" s="1"/>
  <c r="H199" i="13"/>
  <c r="A200" i="13"/>
  <c r="H69" i="23" l="1"/>
  <c r="I69" i="23"/>
  <c r="E103" i="13"/>
  <c r="I103" i="13" s="1"/>
  <c r="J104" i="13" s="1"/>
  <c r="I69" i="20"/>
  <c r="J70" i="20" s="1"/>
  <c r="F70" i="20"/>
  <c r="D70" i="20" s="1"/>
  <c r="H200" i="13"/>
  <c r="A201" i="13"/>
  <c r="F69" i="23" l="1"/>
  <c r="D69" i="23" s="1"/>
  <c r="E69" i="23"/>
  <c r="C69" i="20" s="1"/>
  <c r="F104" i="13"/>
  <c r="G104" i="13"/>
  <c r="L69" i="23"/>
  <c r="G69" i="23"/>
  <c r="H201" i="13"/>
  <c r="A202" i="13"/>
  <c r="E104" i="13" l="1"/>
  <c r="I104" i="13" s="1"/>
  <c r="J105" i="13" s="1"/>
  <c r="K69" i="23"/>
  <c r="H70" i="23"/>
  <c r="I70" i="23"/>
  <c r="K69" i="20"/>
  <c r="E70" i="20"/>
  <c r="H202" i="13"/>
  <c r="A203" i="13"/>
  <c r="F105" i="13" l="1"/>
  <c r="G105" i="13"/>
  <c r="F71" i="20"/>
  <c r="I70" i="20"/>
  <c r="J71" i="20" s="1"/>
  <c r="G71" i="20"/>
  <c r="F70" i="23"/>
  <c r="D70" i="23" s="1"/>
  <c r="H203" i="13"/>
  <c r="A204" i="13"/>
  <c r="E70" i="23" l="1"/>
  <c r="C70" i="20" s="1"/>
  <c r="K70" i="20" s="1"/>
  <c r="E105" i="13"/>
  <c r="F106" i="13" s="1"/>
  <c r="L70" i="23"/>
  <c r="G70" i="23"/>
  <c r="D71" i="20"/>
  <c r="H204" i="13"/>
  <c r="A205" i="13"/>
  <c r="I105" i="13" l="1"/>
  <c r="J106" i="13" s="1"/>
  <c r="G106" i="13"/>
  <c r="E106" i="13" s="1"/>
  <c r="I106" i="13" s="1"/>
  <c r="J107" i="13" s="1"/>
  <c r="E71" i="20"/>
  <c r="F72" i="20" s="1"/>
  <c r="K70" i="23"/>
  <c r="I71" i="23"/>
  <c r="H71" i="23"/>
  <c r="H205" i="13"/>
  <c r="A206" i="13"/>
  <c r="G107" i="13" l="1"/>
  <c r="F107" i="13"/>
  <c r="G72" i="20"/>
  <c r="D72" i="20" s="1"/>
  <c r="I71" i="20"/>
  <c r="J72" i="20" s="1"/>
  <c r="F71" i="23"/>
  <c r="D71" i="23" s="1"/>
  <c r="H206" i="13"/>
  <c r="A207" i="13"/>
  <c r="E71" i="23" l="1"/>
  <c r="C71" i="20" s="1"/>
  <c r="K71" i="20" s="1"/>
  <c r="E107" i="13"/>
  <c r="I107" i="13" s="1"/>
  <c r="J108" i="13" s="1"/>
  <c r="H207" i="13"/>
  <c r="A208" i="13"/>
  <c r="G71" i="23" l="1"/>
  <c r="L71" i="23"/>
  <c r="F108" i="13"/>
  <c r="G108" i="13"/>
  <c r="K71" i="23"/>
  <c r="H72" i="23"/>
  <c r="I72" i="23"/>
  <c r="E72" i="20"/>
  <c r="H208" i="13"/>
  <c r="A209" i="13"/>
  <c r="E108" i="13" l="1"/>
  <c r="I108" i="13" s="1"/>
  <c r="J109" i="13" s="1"/>
  <c r="F73" i="20"/>
  <c r="I72" i="20"/>
  <c r="J73" i="20" s="1"/>
  <c r="G73" i="20"/>
  <c r="F72" i="23"/>
  <c r="D72" i="23" s="1"/>
  <c r="A210" i="13"/>
  <c r="H209" i="13"/>
  <c r="E72" i="23" l="1"/>
  <c r="C72" i="20" s="1"/>
  <c r="K72" i="20" s="1"/>
  <c r="F109" i="13"/>
  <c r="G109" i="13"/>
  <c r="L72" i="23"/>
  <c r="G72" i="23"/>
  <c r="D73" i="20"/>
  <c r="A211" i="13"/>
  <c r="H210" i="13"/>
  <c r="E109" i="13" l="1"/>
  <c r="F110" i="13" s="1"/>
  <c r="E73" i="20"/>
  <c r="I73" i="20" s="1"/>
  <c r="J74" i="20" s="1"/>
  <c r="K72" i="23"/>
  <c r="I73" i="23"/>
  <c r="H73" i="23"/>
  <c r="H211" i="13"/>
  <c r="A212" i="13"/>
  <c r="I109" i="13" l="1"/>
  <c r="J110" i="13" s="1"/>
  <c r="G110" i="13"/>
  <c r="G74" i="20"/>
  <c r="F74" i="20"/>
  <c r="F73" i="23"/>
  <c r="D73" i="23" s="1"/>
  <c r="E110" i="13"/>
  <c r="I110" i="13" s="1"/>
  <c r="J111" i="13" s="1"/>
  <c r="H212" i="13"/>
  <c r="A213" i="13"/>
  <c r="E73" i="23" l="1"/>
  <c r="C73" i="20" s="1"/>
  <c r="D74" i="20"/>
  <c r="L73" i="23"/>
  <c r="G73" i="23"/>
  <c r="F111" i="13"/>
  <c r="G111" i="13"/>
  <c r="H213" i="13"/>
  <c r="A214" i="13"/>
  <c r="K73" i="23" l="1"/>
  <c r="H74" i="23"/>
  <c r="I74" i="23"/>
  <c r="K73" i="20"/>
  <c r="E74" i="20"/>
  <c r="E111" i="13"/>
  <c r="H214" i="13"/>
  <c r="A215" i="13"/>
  <c r="G75" i="20" l="1"/>
  <c r="I74" i="20"/>
  <c r="J75" i="20" s="1"/>
  <c r="F75" i="20"/>
  <c r="F74" i="23"/>
  <c r="D74" i="23" s="1"/>
  <c r="I111" i="13"/>
  <c r="J112" i="13" s="1"/>
  <c r="F112" i="13"/>
  <c r="G112" i="13"/>
  <c r="A216" i="13"/>
  <c r="H215" i="13"/>
  <c r="E74" i="23" l="1"/>
  <c r="C74" i="20" s="1"/>
  <c r="L74" i="23"/>
  <c r="G74" i="23"/>
  <c r="D75" i="20"/>
  <c r="E112" i="13"/>
  <c r="H216" i="13"/>
  <c r="A217" i="13"/>
  <c r="K74" i="23" l="1"/>
  <c r="I75" i="23"/>
  <c r="H75" i="23"/>
  <c r="E75" i="20"/>
  <c r="K74" i="20"/>
  <c r="I112" i="13"/>
  <c r="J113" i="13" s="1"/>
  <c r="F113" i="13"/>
  <c r="G113" i="13"/>
  <c r="H217" i="13"/>
  <c r="A218" i="13"/>
  <c r="I75" i="20" l="1"/>
  <c r="J76" i="20" s="1"/>
  <c r="F76" i="20"/>
  <c r="G76" i="20"/>
  <c r="F75" i="23"/>
  <c r="D75" i="23" s="1"/>
  <c r="E113" i="13"/>
  <c r="H218" i="13"/>
  <c r="A219" i="13"/>
  <c r="E75" i="23" l="1"/>
  <c r="C75" i="20" s="1"/>
  <c r="L75" i="23"/>
  <c r="G75" i="23"/>
  <c r="D76" i="20"/>
  <c r="I113" i="13"/>
  <c r="J114" i="13" s="1"/>
  <c r="F114" i="13"/>
  <c r="G114" i="13"/>
  <c r="H219" i="13"/>
  <c r="A220" i="13"/>
  <c r="K75" i="23" l="1"/>
  <c r="H76" i="23"/>
  <c r="I76" i="23"/>
  <c r="E76" i="20"/>
  <c r="K75" i="20"/>
  <c r="E114" i="13"/>
  <c r="A221" i="13"/>
  <c r="H220" i="13"/>
  <c r="I76" i="20" l="1"/>
  <c r="J77" i="20" s="1"/>
  <c r="G77" i="20"/>
  <c r="F77" i="20"/>
  <c r="F76" i="23"/>
  <c r="D76" i="23" s="1"/>
  <c r="F115" i="13"/>
  <c r="I114" i="13"/>
  <c r="J115" i="13" s="1"/>
  <c r="G115" i="13"/>
  <c r="A222" i="13"/>
  <c r="H221" i="13"/>
  <c r="E76" i="23" l="1"/>
  <c r="C76" i="20" s="1"/>
  <c r="L76" i="23"/>
  <c r="G76" i="23"/>
  <c r="D77" i="20"/>
  <c r="E115" i="13"/>
  <c r="I115" i="13" s="1"/>
  <c r="J116" i="13" s="1"/>
  <c r="H222" i="13"/>
  <c r="A223" i="13"/>
  <c r="K76" i="23" l="1"/>
  <c r="I77" i="23"/>
  <c r="H77" i="23"/>
  <c r="E77" i="20"/>
  <c r="K76" i="20"/>
  <c r="F116" i="13"/>
  <c r="G116" i="13"/>
  <c r="A224" i="13"/>
  <c r="H223" i="13"/>
  <c r="I77" i="20" l="1"/>
  <c r="J78" i="20" s="1"/>
  <c r="F78" i="20"/>
  <c r="G78" i="20"/>
  <c r="F77" i="23"/>
  <c r="D77" i="23" s="1"/>
  <c r="E116" i="13"/>
  <c r="H224" i="13"/>
  <c r="A225" i="13"/>
  <c r="E77" i="23" l="1"/>
  <c r="C77" i="20" s="1"/>
  <c r="L77" i="23"/>
  <c r="G77" i="23"/>
  <c r="D78" i="20"/>
  <c r="I116" i="13"/>
  <c r="J117" i="13" s="1"/>
  <c r="G117" i="13"/>
  <c r="F117" i="13"/>
  <c r="H225" i="13"/>
  <c r="A226" i="13"/>
  <c r="K77" i="23" l="1"/>
  <c r="H78" i="23"/>
  <c r="I78" i="23"/>
  <c r="E78" i="20"/>
  <c r="K77" i="20"/>
  <c r="E117" i="13"/>
  <c r="I117" i="13" s="1"/>
  <c r="J118" i="13" s="1"/>
  <c r="H226" i="13"/>
  <c r="A227" i="13"/>
  <c r="I78" i="20" l="1"/>
  <c r="J79" i="20" s="1"/>
  <c r="G79" i="20"/>
  <c r="F79" i="20"/>
  <c r="F78" i="23"/>
  <c r="D78" i="23" s="1"/>
  <c r="G118" i="13"/>
  <c r="F118" i="13"/>
  <c r="H227" i="13"/>
  <c r="A228" i="13"/>
  <c r="E78" i="23" l="1"/>
  <c r="C78" i="20" s="1"/>
  <c r="L78" i="23"/>
  <c r="G78" i="23"/>
  <c r="D79" i="20"/>
  <c r="E118" i="13"/>
  <c r="I118" i="13" s="1"/>
  <c r="J119" i="13" s="1"/>
  <c r="A229" i="13"/>
  <c r="H228" i="13"/>
  <c r="K78" i="23" l="1"/>
  <c r="I79" i="23"/>
  <c r="H79" i="23"/>
  <c r="E79" i="20"/>
  <c r="K78" i="20"/>
  <c r="G119" i="13"/>
  <c r="F119" i="13"/>
  <c r="H229" i="13"/>
  <c r="A230" i="13"/>
  <c r="I79" i="20" l="1"/>
  <c r="J80" i="20" s="1"/>
  <c r="F80" i="20"/>
  <c r="G80" i="20"/>
  <c r="F79" i="23"/>
  <c r="D79" i="23" s="1"/>
  <c r="E119" i="13"/>
  <c r="I119" i="13" s="1"/>
  <c r="J120" i="13" s="1"/>
  <c r="H230" i="13"/>
  <c r="A231" i="13"/>
  <c r="E79" i="23" l="1"/>
  <c r="C79" i="20" s="1"/>
  <c r="L79" i="23"/>
  <c r="G79" i="23"/>
  <c r="D80" i="20"/>
  <c r="G120" i="13"/>
  <c r="F120" i="13"/>
  <c r="A232" i="13"/>
  <c r="H231" i="13"/>
  <c r="K79" i="23" l="1"/>
  <c r="H80" i="23"/>
  <c r="I80" i="23"/>
  <c r="E80" i="20"/>
  <c r="K79" i="20"/>
  <c r="E120" i="13"/>
  <c r="I120" i="13" s="1"/>
  <c r="J121" i="13" s="1"/>
  <c r="H232" i="13"/>
  <c r="A233" i="13"/>
  <c r="I80" i="20" l="1"/>
  <c r="J81" i="20" s="1"/>
  <c r="G81" i="20"/>
  <c r="F81" i="20"/>
  <c r="F80" i="23"/>
  <c r="D80" i="23" s="1"/>
  <c r="G121" i="13"/>
  <c r="F121" i="13"/>
  <c r="H233" i="13"/>
  <c r="A234" i="13"/>
  <c r="E80" i="23" l="1"/>
  <c r="C80" i="20" s="1"/>
  <c r="L80" i="23"/>
  <c r="G80" i="23"/>
  <c r="D81" i="20"/>
  <c r="E121" i="13"/>
  <c r="I121" i="13" s="1"/>
  <c r="J122" i="13" s="1"/>
  <c r="H234" i="13"/>
  <c r="A235" i="13"/>
  <c r="K80" i="23" l="1"/>
  <c r="I81" i="23"/>
  <c r="H81" i="23"/>
  <c r="E81" i="20"/>
  <c r="K80" i="20"/>
  <c r="F122" i="13"/>
  <c r="G122" i="13"/>
  <c r="A236" i="13"/>
  <c r="H235" i="13"/>
  <c r="I81" i="20" l="1"/>
  <c r="J82" i="20" s="1"/>
  <c r="F82" i="20"/>
  <c r="G82" i="20"/>
  <c r="F81" i="23"/>
  <c r="D81" i="23" s="1"/>
  <c r="E122" i="13"/>
  <c r="I122" i="13" s="1"/>
  <c r="J123" i="13" s="1"/>
  <c r="H236" i="13"/>
  <c r="A237" i="13"/>
  <c r="E81" i="23" l="1"/>
  <c r="C81" i="20" s="1"/>
  <c r="L81" i="23"/>
  <c r="G81" i="23"/>
  <c r="D82" i="20"/>
  <c r="F123" i="13"/>
  <c r="G123" i="13"/>
  <c r="H237" i="13"/>
  <c r="A238" i="13"/>
  <c r="K81" i="23" l="1"/>
  <c r="H82" i="23"/>
  <c r="I82" i="23"/>
  <c r="E82" i="20"/>
  <c r="K81" i="20"/>
  <c r="E123" i="13"/>
  <c r="I123" i="13" s="1"/>
  <c r="J124" i="13" s="1"/>
  <c r="H238" i="13"/>
  <c r="A239" i="13"/>
  <c r="I82" i="20" l="1"/>
  <c r="J83" i="20" s="1"/>
  <c r="G83" i="20"/>
  <c r="F83" i="20"/>
  <c r="F82" i="23"/>
  <c r="D82" i="23" s="1"/>
  <c r="G124" i="13"/>
  <c r="F124" i="13"/>
  <c r="H239" i="13"/>
  <c r="A240" i="13"/>
  <c r="E82" i="23" l="1"/>
  <c r="C82" i="20" s="1"/>
  <c r="D83" i="20"/>
  <c r="E124" i="13"/>
  <c r="I124" i="13" s="1"/>
  <c r="J125" i="13" s="1"/>
  <c r="H240" i="13"/>
  <c r="A241" i="13"/>
  <c r="G82" i="23" l="1"/>
  <c r="L82" i="23"/>
  <c r="K82" i="23"/>
  <c r="I83" i="23"/>
  <c r="H83" i="23"/>
  <c r="E83" i="20"/>
  <c r="K82" i="20"/>
  <c r="G125" i="13"/>
  <c r="F125" i="13"/>
  <c r="A242" i="13"/>
  <c r="H241" i="13"/>
  <c r="I83" i="20" l="1"/>
  <c r="J84" i="20" s="1"/>
  <c r="F84" i="20"/>
  <c r="G84" i="20"/>
  <c r="F83" i="23"/>
  <c r="D83" i="23" s="1"/>
  <c r="E125" i="13"/>
  <c r="I125" i="13" s="1"/>
  <c r="J126" i="13" s="1"/>
  <c r="H242" i="13"/>
  <c r="A243" i="13"/>
  <c r="E83" i="23" l="1"/>
  <c r="C83" i="20" s="1"/>
  <c r="L83" i="23"/>
  <c r="G83" i="23"/>
  <c r="D84" i="20"/>
  <c r="F126" i="13"/>
  <c r="G126" i="13"/>
  <c r="H243" i="13"/>
  <c r="A244" i="13"/>
  <c r="K83" i="23" l="1"/>
  <c r="H84" i="23"/>
  <c r="I84" i="23"/>
  <c r="E84" i="20"/>
  <c r="K83" i="20"/>
  <c r="E126" i="13"/>
  <c r="I126" i="13" s="1"/>
  <c r="J127" i="13" s="1"/>
  <c r="H244" i="13"/>
  <c r="A245" i="13"/>
  <c r="I84" i="20" l="1"/>
  <c r="J85" i="20" s="1"/>
  <c r="G85" i="20"/>
  <c r="F85" i="20"/>
  <c r="F84" i="23"/>
  <c r="D84" i="23" s="1"/>
  <c r="G127" i="13"/>
  <c r="F127" i="13"/>
  <c r="A246" i="13"/>
  <c r="H245" i="13"/>
  <c r="E84" i="23" l="1"/>
  <c r="C84" i="20" s="1"/>
  <c r="L84" i="23"/>
  <c r="G84" i="23"/>
  <c r="D85" i="20"/>
  <c r="E127" i="13"/>
  <c r="I127" i="13" s="1"/>
  <c r="J128" i="13" s="1"/>
  <c r="H246" i="13"/>
  <c r="A247" i="13"/>
  <c r="F128" i="13" l="1"/>
  <c r="G128" i="13"/>
  <c r="K84" i="23"/>
  <c r="I85" i="23"/>
  <c r="H85" i="23"/>
  <c r="E85" i="20"/>
  <c r="K84" i="20"/>
  <c r="A248" i="13"/>
  <c r="H247" i="13"/>
  <c r="E128" i="13" l="1"/>
  <c r="I128" i="13" s="1"/>
  <c r="J129" i="13" s="1"/>
  <c r="I85" i="20"/>
  <c r="J86" i="20" s="1"/>
  <c r="F86" i="20"/>
  <c r="G86" i="20"/>
  <c r="F85" i="23"/>
  <c r="D85" i="23" s="1"/>
  <c r="H248" i="13"/>
  <c r="A249" i="13"/>
  <c r="E85" i="23" l="1"/>
  <c r="C85" i="20" s="1"/>
  <c r="F129" i="13"/>
  <c r="G129" i="13"/>
  <c r="L85" i="23"/>
  <c r="D86" i="20"/>
  <c r="H249" i="13"/>
  <c r="A250" i="13"/>
  <c r="G85" i="23" l="1"/>
  <c r="E129" i="13"/>
  <c r="I129" i="13" s="1"/>
  <c r="J130" i="13" s="1"/>
  <c r="K85" i="23"/>
  <c r="H86" i="23"/>
  <c r="I86" i="23"/>
  <c r="E86" i="20"/>
  <c r="K85" i="20"/>
  <c r="H250" i="13"/>
  <c r="A251" i="13"/>
  <c r="G130" i="13" l="1"/>
  <c r="F130" i="13"/>
  <c r="I86" i="20"/>
  <c r="J87" i="20" s="1"/>
  <c r="G87" i="20"/>
  <c r="F87" i="20"/>
  <c r="F86" i="23"/>
  <c r="D86" i="23" s="1"/>
  <c r="H251" i="13"/>
  <c r="A252" i="13"/>
  <c r="E86" i="23" l="1"/>
  <c r="C86" i="20" s="1"/>
  <c r="E130" i="13"/>
  <c r="I130" i="13" s="1"/>
  <c r="J131" i="13" s="1"/>
  <c r="G86" i="23"/>
  <c r="D87" i="20"/>
  <c r="A253" i="13"/>
  <c r="H252" i="13"/>
  <c r="L86" i="23" l="1"/>
  <c r="F131" i="13"/>
  <c r="G131" i="13"/>
  <c r="K86" i="23"/>
  <c r="I87" i="23"/>
  <c r="H87" i="23"/>
  <c r="E87" i="20"/>
  <c r="K86" i="20"/>
  <c r="A254" i="13"/>
  <c r="H253" i="13"/>
  <c r="E131" i="13" l="1"/>
  <c r="I131" i="13" s="1"/>
  <c r="J132" i="13" s="1"/>
  <c r="I87" i="20"/>
  <c r="J88" i="20" s="1"/>
  <c r="F88" i="20"/>
  <c r="G88" i="20"/>
  <c r="F87" i="23"/>
  <c r="D87" i="23" s="1"/>
  <c r="H254" i="13"/>
  <c r="A255" i="13"/>
  <c r="E87" i="23" l="1"/>
  <c r="C87" i="20" s="1"/>
  <c r="G132" i="13"/>
  <c r="F132" i="13"/>
  <c r="G87" i="23"/>
  <c r="D88" i="20"/>
  <c r="H255" i="13"/>
  <c r="A256" i="13"/>
  <c r="L87" i="23" l="1"/>
  <c r="E132" i="13"/>
  <c r="I132" i="13" s="1"/>
  <c r="J133" i="13" s="1"/>
  <c r="K87" i="23"/>
  <c r="H88" i="23"/>
  <c r="I88" i="23"/>
  <c r="E88" i="20"/>
  <c r="K87" i="20"/>
  <c r="H256" i="13"/>
  <c r="A257" i="13"/>
  <c r="G133" i="13" l="1"/>
  <c r="F133" i="13"/>
  <c r="I88" i="20"/>
  <c r="J89" i="20" s="1"/>
  <c r="G89" i="20"/>
  <c r="F89" i="20"/>
  <c r="F88" i="23"/>
  <c r="D88" i="23" s="1"/>
  <c r="A258" i="13"/>
  <c r="H257" i="13"/>
  <c r="E88" i="23" l="1"/>
  <c r="C88" i="20" s="1"/>
  <c r="E133" i="13"/>
  <c r="I133" i="13" s="1"/>
  <c r="J134" i="13" s="1"/>
  <c r="D89" i="20"/>
  <c r="A259" i="13"/>
  <c r="H258" i="13"/>
  <c r="L88" i="23" l="1"/>
  <c r="G88" i="23"/>
  <c r="H89" i="23" s="1"/>
  <c r="G134" i="13"/>
  <c r="F134" i="13"/>
  <c r="I89" i="23"/>
  <c r="E89" i="20"/>
  <c r="K88" i="20"/>
  <c r="A260" i="13"/>
  <c r="H259" i="13"/>
  <c r="K88" i="23" l="1"/>
  <c r="E134" i="13"/>
  <c r="I134" i="13" s="1"/>
  <c r="J135" i="13" s="1"/>
  <c r="G135" i="13"/>
  <c r="I89" i="20"/>
  <c r="J90" i="20" s="1"/>
  <c r="F90" i="20"/>
  <c r="G90" i="20"/>
  <c r="F89" i="23"/>
  <c r="D89" i="23" s="1"/>
  <c r="H260" i="13"/>
  <c r="A261" i="13"/>
  <c r="E89" i="23" l="1"/>
  <c r="C89" i="20" s="1"/>
  <c r="F135" i="13"/>
  <c r="E135" i="13" s="1"/>
  <c r="I135" i="13" s="1"/>
  <c r="J136" i="13" s="1"/>
  <c r="D90" i="20"/>
  <c r="H261" i="13"/>
  <c r="A262" i="13"/>
  <c r="L89" i="23" l="1"/>
  <c r="G89" i="23"/>
  <c r="K89" i="23" s="1"/>
  <c r="G136" i="13"/>
  <c r="F136" i="13"/>
  <c r="H90" i="23"/>
  <c r="I90" i="23"/>
  <c r="E90" i="20"/>
  <c r="K89" i="20"/>
  <c r="H262" i="13"/>
  <c r="A263" i="13"/>
  <c r="E136" i="13" l="1"/>
  <c r="I136" i="13" s="1"/>
  <c r="J137" i="13" s="1"/>
  <c r="I90" i="20"/>
  <c r="J91" i="20" s="1"/>
  <c r="G91" i="20"/>
  <c r="F91" i="20"/>
  <c r="F90" i="23"/>
  <c r="D90" i="23" s="1"/>
  <c r="A264" i="13"/>
  <c r="H263" i="13"/>
  <c r="E90" i="23" l="1"/>
  <c r="C90" i="20" s="1"/>
  <c r="F137" i="13"/>
  <c r="G137" i="13"/>
  <c r="D91" i="20"/>
  <c r="H264" i="13"/>
  <c r="A265" i="13"/>
  <c r="G90" i="23" l="1"/>
  <c r="L90" i="23"/>
  <c r="E137" i="13"/>
  <c r="I137" i="13" s="1"/>
  <c r="J138" i="13" s="1"/>
  <c r="G138" i="13"/>
  <c r="F138" i="13"/>
  <c r="K90" i="23"/>
  <c r="I91" i="23"/>
  <c r="H91" i="23"/>
  <c r="E91" i="20"/>
  <c r="K90" i="20"/>
  <c r="A266" i="13"/>
  <c r="H265" i="13"/>
  <c r="E138" i="13" l="1"/>
  <c r="I91" i="20"/>
  <c r="J92" i="20" s="1"/>
  <c r="F92" i="20"/>
  <c r="G92" i="20"/>
  <c r="F91" i="23"/>
  <c r="D91" i="23" s="1"/>
  <c r="I138" i="13"/>
  <c r="J139" i="13" s="1"/>
  <c r="F139" i="13"/>
  <c r="G139" i="13"/>
  <c r="H266" i="13"/>
  <c r="A267" i="13"/>
  <c r="E91" i="23" l="1"/>
  <c r="C91" i="20" s="1"/>
  <c r="L91" i="23"/>
  <c r="D92" i="20"/>
  <c r="E139" i="13"/>
  <c r="I139" i="13" s="1"/>
  <c r="J140" i="13" s="1"/>
  <c r="A268" i="13"/>
  <c r="H267" i="13"/>
  <c r="G91" i="23" l="1"/>
  <c r="K91" i="23"/>
  <c r="H92" i="23"/>
  <c r="I92" i="23"/>
  <c r="E92" i="20"/>
  <c r="K91" i="20"/>
  <c r="F140" i="13"/>
  <c r="G140" i="13"/>
  <c r="H268" i="13"/>
  <c r="A269" i="13"/>
  <c r="I92" i="20" l="1"/>
  <c r="J93" i="20" s="1"/>
  <c r="G93" i="20"/>
  <c r="F93" i="20"/>
  <c r="F92" i="23"/>
  <c r="D92" i="23" s="1"/>
  <c r="E140" i="13"/>
  <c r="H269" i="13"/>
  <c r="A270" i="13"/>
  <c r="E92" i="23" l="1"/>
  <c r="C92" i="20" s="1"/>
  <c r="D93" i="20"/>
  <c r="I140" i="13"/>
  <c r="J141" i="13" s="1"/>
  <c r="F141" i="13"/>
  <c r="G141" i="13"/>
  <c r="H270" i="13"/>
  <c r="A271" i="13"/>
  <c r="G92" i="23" l="1"/>
  <c r="K92" i="23" s="1"/>
  <c r="L92" i="23"/>
  <c r="E93" i="20"/>
  <c r="K92" i="20"/>
  <c r="E141" i="13"/>
  <c r="I141" i="13" s="1"/>
  <c r="J142" i="13" s="1"/>
  <c r="H271" i="13"/>
  <c r="A272" i="13"/>
  <c r="H93" i="23" l="1"/>
  <c r="I93" i="23"/>
  <c r="I93" i="20"/>
  <c r="J94" i="20" s="1"/>
  <c r="F94" i="20"/>
  <c r="G94" i="20"/>
  <c r="F142" i="13"/>
  <c r="G142" i="13"/>
  <c r="H272" i="13"/>
  <c r="A273" i="13"/>
  <c r="F93" i="23" l="1"/>
  <c r="D93" i="23" s="1"/>
  <c r="E93" i="23"/>
  <c r="C93" i="20" s="1"/>
  <c r="L93" i="23"/>
  <c r="G93" i="23"/>
  <c r="D94" i="20"/>
  <c r="E142" i="13"/>
  <c r="I142" i="13" s="1"/>
  <c r="J143" i="13" s="1"/>
  <c r="H273" i="13"/>
  <c r="A274" i="13"/>
  <c r="K93" i="23" l="1"/>
  <c r="H94" i="23"/>
  <c r="I94" i="23"/>
  <c r="E94" i="20"/>
  <c r="K93" i="20"/>
  <c r="F143" i="13"/>
  <c r="G143" i="13"/>
  <c r="H274" i="13"/>
  <c r="A275" i="13"/>
  <c r="I94" i="20" l="1"/>
  <c r="J95" i="20" s="1"/>
  <c r="G95" i="20"/>
  <c r="F95" i="20"/>
  <c r="F94" i="23"/>
  <c r="D94" i="23" s="1"/>
  <c r="E143" i="13"/>
  <c r="A276" i="13"/>
  <c r="H275" i="13"/>
  <c r="E94" i="23" l="1"/>
  <c r="C94" i="20" s="1"/>
  <c r="G94" i="23"/>
  <c r="D95" i="20"/>
  <c r="I143" i="13"/>
  <c r="J144" i="13" s="1"/>
  <c r="F144" i="13"/>
  <c r="G144" i="13"/>
  <c r="H276" i="13"/>
  <c r="A277" i="13"/>
  <c r="L94" i="23" l="1"/>
  <c r="K94" i="23"/>
  <c r="I95" i="23"/>
  <c r="H95" i="23"/>
  <c r="E95" i="20"/>
  <c r="K94" i="20"/>
  <c r="E144" i="13"/>
  <c r="I144" i="13" s="1"/>
  <c r="J145" i="13" s="1"/>
  <c r="A278" i="13"/>
  <c r="H277" i="13"/>
  <c r="I95" i="20" l="1"/>
  <c r="J96" i="20" s="1"/>
  <c r="F96" i="20"/>
  <c r="G96" i="20"/>
  <c r="F95" i="23"/>
  <c r="D95" i="23" s="1"/>
  <c r="F145" i="13"/>
  <c r="G145" i="13"/>
  <c r="H278" i="13"/>
  <c r="A279" i="13"/>
  <c r="E95" i="23" l="1"/>
  <c r="C95" i="20" s="1"/>
  <c r="D96" i="20"/>
  <c r="E145" i="13"/>
  <c r="I145" i="13" s="1"/>
  <c r="J146" i="13" s="1"/>
  <c r="H279" i="13"/>
  <c r="A280" i="13"/>
  <c r="G95" i="23" l="1"/>
  <c r="L95" i="23"/>
  <c r="K95" i="23"/>
  <c r="H96" i="23"/>
  <c r="I96" i="23"/>
  <c r="E96" i="20"/>
  <c r="K95" i="20"/>
  <c r="F146" i="13"/>
  <c r="G146" i="13"/>
  <c r="H280" i="13"/>
  <c r="A281" i="13"/>
  <c r="I96" i="20" l="1"/>
  <c r="J97" i="20" s="1"/>
  <c r="G97" i="20"/>
  <c r="F97" i="20"/>
  <c r="F96" i="23"/>
  <c r="D96" i="23" s="1"/>
  <c r="E146" i="13"/>
  <c r="I146" i="13" s="1"/>
  <c r="J147" i="13" s="1"/>
  <c r="H281" i="13"/>
  <c r="A282" i="13"/>
  <c r="E96" i="23" l="1"/>
  <c r="C96" i="20" s="1"/>
  <c r="D97" i="20"/>
  <c r="F147" i="13"/>
  <c r="G147" i="13"/>
  <c r="H282" i="13"/>
  <c r="A283" i="13"/>
  <c r="G96" i="23" l="1"/>
  <c r="K96" i="23" s="1"/>
  <c r="L96" i="23"/>
  <c r="I97" i="23"/>
  <c r="H97" i="23"/>
  <c r="E97" i="20"/>
  <c r="K96" i="20"/>
  <c r="E147" i="13"/>
  <c r="H283" i="13"/>
  <c r="A284" i="13"/>
  <c r="I97" i="20" l="1"/>
  <c r="J98" i="20" s="1"/>
  <c r="F98" i="20"/>
  <c r="G98" i="20"/>
  <c r="F97" i="23"/>
  <c r="D97" i="23" s="1"/>
  <c r="I147" i="13"/>
  <c r="J148" i="13" s="1"/>
  <c r="F148" i="13"/>
  <c r="G148" i="13"/>
  <c r="H284" i="13"/>
  <c r="A285" i="13"/>
  <c r="E97" i="23" l="1"/>
  <c r="C97" i="20" s="1"/>
  <c r="G97" i="23"/>
  <c r="D98" i="20"/>
  <c r="E148" i="13"/>
  <c r="I148" i="13" s="1"/>
  <c r="J149" i="13" s="1"/>
  <c r="H285" i="13"/>
  <c r="A286" i="13"/>
  <c r="L97" i="23" l="1"/>
  <c r="K97" i="23"/>
  <c r="H98" i="23"/>
  <c r="I98" i="23"/>
  <c r="E98" i="20"/>
  <c r="K97" i="20"/>
  <c r="F149" i="13"/>
  <c r="G149" i="13"/>
  <c r="H286" i="13"/>
  <c r="A287" i="13"/>
  <c r="I98" i="20" l="1"/>
  <c r="J99" i="20" s="1"/>
  <c r="G99" i="20"/>
  <c r="F99" i="20"/>
  <c r="F98" i="23"/>
  <c r="D98" i="23" s="1"/>
  <c r="E149" i="13"/>
  <c r="H287" i="13"/>
  <c r="A288" i="13"/>
  <c r="E98" i="23" l="1"/>
  <c r="C98" i="20" s="1"/>
  <c r="D99" i="20"/>
  <c r="I149" i="13"/>
  <c r="J150" i="13" s="1"/>
  <c r="F150" i="13"/>
  <c r="G150" i="13"/>
  <c r="H288" i="13"/>
  <c r="A289" i="13"/>
  <c r="G98" i="23" l="1"/>
  <c r="L98" i="23"/>
  <c r="K98" i="23"/>
  <c r="I99" i="23"/>
  <c r="H99" i="23"/>
  <c r="E99" i="20"/>
  <c r="K98" i="20"/>
  <c r="E150" i="13"/>
  <c r="I150" i="13" s="1"/>
  <c r="J151" i="13" s="1"/>
  <c r="H289" i="13"/>
  <c r="A290" i="13"/>
  <c r="G100" i="20" l="1"/>
  <c r="I99" i="20"/>
  <c r="J100" i="20" s="1"/>
  <c r="F100" i="20"/>
  <c r="F99" i="23"/>
  <c r="D99" i="23" s="1"/>
  <c r="F151" i="13"/>
  <c r="G151" i="13"/>
  <c r="A291" i="13"/>
  <c r="H290" i="13"/>
  <c r="E99" i="23" l="1"/>
  <c r="C99" i="20" s="1"/>
  <c r="K99" i="20" s="1"/>
  <c r="D100" i="20"/>
  <c r="E151" i="13"/>
  <c r="A292" i="13"/>
  <c r="H291" i="13"/>
  <c r="G99" i="23" l="1"/>
  <c r="H100" i="23" s="1"/>
  <c r="L99" i="23"/>
  <c r="E100" i="20"/>
  <c r="F101" i="20" s="1"/>
  <c r="K99" i="23"/>
  <c r="I100" i="23"/>
  <c r="I151" i="13"/>
  <c r="J152" i="13" s="1"/>
  <c r="F152" i="13"/>
  <c r="G152" i="13"/>
  <c r="H292" i="13"/>
  <c r="A293" i="13"/>
  <c r="I100" i="20" l="1"/>
  <c r="J101" i="20" s="1"/>
  <c r="G101" i="20"/>
  <c r="D101" i="20" s="1"/>
  <c r="F100" i="23"/>
  <c r="D100" i="23" s="1"/>
  <c r="E152" i="13"/>
  <c r="I152" i="13" s="1"/>
  <c r="J153" i="13" s="1"/>
  <c r="A294" i="13"/>
  <c r="H293" i="13"/>
  <c r="E100" i="23" l="1"/>
  <c r="C100" i="20" s="1"/>
  <c r="F153" i="13"/>
  <c r="G153" i="13"/>
  <c r="A295" i="13"/>
  <c r="H294" i="13"/>
  <c r="G100" i="23" l="1"/>
  <c r="L100" i="23"/>
  <c r="K100" i="23"/>
  <c r="I101" i="23"/>
  <c r="H101" i="23"/>
  <c r="E101" i="20"/>
  <c r="K100" i="20"/>
  <c r="E153" i="13"/>
  <c r="H295" i="13"/>
  <c r="A296" i="13"/>
  <c r="G102" i="20" l="1"/>
  <c r="I101" i="20"/>
  <c r="J102" i="20" s="1"/>
  <c r="F102" i="20"/>
  <c r="F101" i="23"/>
  <c r="D101" i="23" s="1"/>
  <c r="I153" i="13"/>
  <c r="J154" i="13" s="1"/>
  <c r="F154" i="13"/>
  <c r="G154" i="13"/>
  <c r="H296" i="13"/>
  <c r="A297" i="13"/>
  <c r="E101" i="23" l="1"/>
  <c r="C101" i="20" s="1"/>
  <c r="D102" i="20"/>
  <c r="G101" i="23"/>
  <c r="E154" i="13"/>
  <c r="I154" i="13" s="1"/>
  <c r="J155" i="13" s="1"/>
  <c r="H297" i="13"/>
  <c r="A298" i="13"/>
  <c r="L101" i="23" l="1"/>
  <c r="K101" i="23"/>
  <c r="I102" i="23"/>
  <c r="H102" i="23"/>
  <c r="E102" i="20"/>
  <c r="K101" i="20"/>
  <c r="F155" i="13"/>
  <c r="G155" i="13"/>
  <c r="A299" i="13"/>
  <c r="H298" i="13"/>
  <c r="G103" i="20" l="1"/>
  <c r="I102" i="20"/>
  <c r="J103" i="20" s="1"/>
  <c r="F103" i="20"/>
  <c r="F102" i="23"/>
  <c r="D102" i="23" s="1"/>
  <c r="E155" i="13"/>
  <c r="H299" i="13"/>
  <c r="A300" i="13"/>
  <c r="E102" i="23" l="1"/>
  <c r="C102" i="20" s="1"/>
  <c r="D103" i="20"/>
  <c r="I155" i="13"/>
  <c r="J156" i="13" s="1"/>
  <c r="F156" i="13"/>
  <c r="G156" i="13"/>
  <c r="H300" i="13"/>
  <c r="A301" i="13"/>
  <c r="G102" i="23" l="1"/>
  <c r="L102" i="23"/>
  <c r="K102" i="23"/>
  <c r="H103" i="23"/>
  <c r="I103" i="23"/>
  <c r="E103" i="20"/>
  <c r="K102" i="20"/>
  <c r="E156" i="13"/>
  <c r="I156" i="13" s="1"/>
  <c r="J157" i="13" s="1"/>
  <c r="H301" i="13"/>
  <c r="A302" i="13"/>
  <c r="I103" i="20" l="1"/>
  <c r="J104" i="20" s="1"/>
  <c r="F104" i="20"/>
  <c r="G104" i="20"/>
  <c r="F103" i="23"/>
  <c r="D103" i="23" s="1"/>
  <c r="F157" i="13"/>
  <c r="G157" i="13"/>
  <c r="A303" i="13"/>
  <c r="H302" i="13"/>
  <c r="E103" i="23" l="1"/>
  <c r="C103" i="20" s="1"/>
  <c r="L103" i="23"/>
  <c r="D104" i="20"/>
  <c r="E157" i="13"/>
  <c r="H303" i="13"/>
  <c r="A304" i="13"/>
  <c r="G103" i="23" l="1"/>
  <c r="K103" i="23"/>
  <c r="I104" i="23"/>
  <c r="H104" i="23"/>
  <c r="E104" i="20"/>
  <c r="K103" i="20"/>
  <c r="I157" i="13"/>
  <c r="J158" i="13" s="1"/>
  <c r="F158" i="13"/>
  <c r="G158" i="13"/>
  <c r="H304" i="13"/>
  <c r="A305" i="13"/>
  <c r="I104" i="20" l="1"/>
  <c r="J105" i="20" s="1"/>
  <c r="G105" i="20"/>
  <c r="F105" i="20"/>
  <c r="F104" i="23"/>
  <c r="D104" i="23" s="1"/>
  <c r="E158" i="13"/>
  <c r="A306" i="13"/>
  <c r="H305" i="13"/>
  <c r="E104" i="23" l="1"/>
  <c r="C104" i="20" s="1"/>
  <c r="G104" i="23"/>
  <c r="D105" i="20"/>
  <c r="F159" i="13"/>
  <c r="I158" i="13"/>
  <c r="J159" i="13" s="1"/>
  <c r="G159" i="13"/>
  <c r="A307" i="13"/>
  <c r="H306" i="13"/>
  <c r="L104" i="23" l="1"/>
  <c r="K104" i="23"/>
  <c r="H105" i="23"/>
  <c r="I105" i="23"/>
  <c r="E105" i="20"/>
  <c r="K104" i="20"/>
  <c r="E159" i="13"/>
  <c r="I159" i="13" s="1"/>
  <c r="J160" i="13" s="1"/>
  <c r="H307" i="13"/>
  <c r="A308" i="13"/>
  <c r="I105" i="20" l="1"/>
  <c r="J106" i="20" s="1"/>
  <c r="F106" i="20"/>
  <c r="G106" i="20"/>
  <c r="F105" i="23"/>
  <c r="D105" i="23" s="1"/>
  <c r="F160" i="13"/>
  <c r="G160" i="13"/>
  <c r="H308" i="13"/>
  <c r="A309" i="13"/>
  <c r="E105" i="23" l="1"/>
  <c r="C105" i="20" s="1"/>
  <c r="D106" i="20"/>
  <c r="E160" i="13"/>
  <c r="H309" i="13"/>
  <c r="A310" i="13"/>
  <c r="G105" i="23" l="1"/>
  <c r="L105" i="23"/>
  <c r="K105" i="23"/>
  <c r="I106" i="23"/>
  <c r="H106" i="23"/>
  <c r="E106" i="20"/>
  <c r="K105" i="20"/>
  <c r="I160" i="13"/>
  <c r="J161" i="13" s="1"/>
  <c r="F161" i="13"/>
  <c r="G161" i="13"/>
  <c r="H310" i="13"/>
  <c r="A311" i="13"/>
  <c r="I106" i="20" l="1"/>
  <c r="J107" i="20" s="1"/>
  <c r="G107" i="20"/>
  <c r="F107" i="20"/>
  <c r="F106" i="23"/>
  <c r="D106" i="23" s="1"/>
  <c r="E161" i="13"/>
  <c r="I161" i="13" s="1"/>
  <c r="J162" i="13" s="1"/>
  <c r="H311" i="13"/>
  <c r="A312" i="13"/>
  <c r="E106" i="23" l="1"/>
  <c r="C106" i="20" s="1"/>
  <c r="D107" i="20"/>
  <c r="F162" i="13"/>
  <c r="G162" i="13"/>
  <c r="H312" i="13"/>
  <c r="A313" i="13"/>
  <c r="G106" i="23" l="1"/>
  <c r="L106" i="23"/>
  <c r="K106" i="23"/>
  <c r="I107" i="23"/>
  <c r="H107" i="23"/>
  <c r="E107" i="20"/>
  <c r="K106" i="20"/>
  <c r="E162" i="13"/>
  <c r="A314" i="13"/>
  <c r="H313" i="13"/>
  <c r="I107" i="20" l="1"/>
  <c r="J108" i="20" s="1"/>
  <c r="F108" i="20"/>
  <c r="G108" i="20"/>
  <c r="F107" i="23"/>
  <c r="D107" i="23" s="1"/>
  <c r="I162" i="13"/>
  <c r="J163" i="13" s="1"/>
  <c r="F163" i="13"/>
  <c r="G163" i="13"/>
  <c r="A315" i="13"/>
  <c r="H314" i="13"/>
  <c r="E107" i="23" l="1"/>
  <c r="C107" i="20" s="1"/>
  <c r="D108" i="20"/>
  <c r="E163" i="13"/>
  <c r="I163" i="13" s="1"/>
  <c r="J164" i="13" s="1"/>
  <c r="A316" i="13"/>
  <c r="H315" i="13"/>
  <c r="L107" i="23" l="1"/>
  <c r="G107" i="23"/>
  <c r="I108" i="23" s="1"/>
  <c r="K107" i="23"/>
  <c r="E108" i="20"/>
  <c r="K107" i="20"/>
  <c r="F164" i="13"/>
  <c r="G164" i="13"/>
  <c r="H316" i="13"/>
  <c r="A317" i="13"/>
  <c r="H108" i="23" l="1"/>
  <c r="I108" i="20"/>
  <c r="J109" i="20" s="1"/>
  <c r="G109" i="20"/>
  <c r="F109" i="20"/>
  <c r="F108" i="23"/>
  <c r="D108" i="23" s="1"/>
  <c r="E164" i="13"/>
  <c r="I164" i="13" s="1"/>
  <c r="J165" i="13" s="1"/>
  <c r="H317" i="13"/>
  <c r="A318" i="13"/>
  <c r="E108" i="23" l="1"/>
  <c r="C108" i="20" s="1"/>
  <c r="L108" i="23"/>
  <c r="G108" i="23"/>
  <c r="D109" i="20"/>
  <c r="F165" i="13"/>
  <c r="G165" i="13"/>
  <c r="H318" i="13"/>
  <c r="A319" i="13"/>
  <c r="K108" i="23" l="1"/>
  <c r="I109" i="23"/>
  <c r="H109" i="23"/>
  <c r="E109" i="20"/>
  <c r="K108" i="20"/>
  <c r="E165" i="13"/>
  <c r="I165" i="13" s="1"/>
  <c r="J166" i="13" s="1"/>
  <c r="A320" i="13"/>
  <c r="H319" i="13"/>
  <c r="I109" i="20" l="1"/>
  <c r="J110" i="20" s="1"/>
  <c r="F110" i="20"/>
  <c r="G110" i="20"/>
  <c r="F109" i="23"/>
  <c r="D109" i="23" s="1"/>
  <c r="F166" i="13"/>
  <c r="G166" i="13"/>
  <c r="H320" i="13"/>
  <c r="A321" i="13"/>
  <c r="E109" i="23" l="1"/>
  <c r="C109" i="20" s="1"/>
  <c r="D110" i="20"/>
  <c r="E166" i="13"/>
  <c r="H321" i="13"/>
  <c r="A322" i="13"/>
  <c r="G109" i="23" l="1"/>
  <c r="H110" i="23" s="1"/>
  <c r="L109" i="23"/>
  <c r="E110" i="20"/>
  <c r="K109" i="20"/>
  <c r="I166" i="13"/>
  <c r="J167" i="13" s="1"/>
  <c r="F167" i="13"/>
  <c r="G167" i="13"/>
  <c r="A323" i="13"/>
  <c r="H322" i="13"/>
  <c r="K109" i="23" l="1"/>
  <c r="I110" i="23"/>
  <c r="F110" i="23" s="1"/>
  <c r="D110" i="23" s="1"/>
  <c r="I110" i="20"/>
  <c r="J111" i="20" s="1"/>
  <c r="G111" i="20"/>
  <c r="F111" i="20"/>
  <c r="E167" i="13"/>
  <c r="I167" i="13" s="1"/>
  <c r="J168" i="13" s="1"/>
  <c r="H323" i="13"/>
  <c r="A324" i="13"/>
  <c r="E110" i="23" l="1"/>
  <c r="C110" i="20" s="1"/>
  <c r="D111" i="20"/>
  <c r="F168" i="13"/>
  <c r="G168" i="13"/>
  <c r="H324" i="13"/>
  <c r="A325" i="13"/>
  <c r="G110" i="23" l="1"/>
  <c r="L110" i="23"/>
  <c r="K110" i="23"/>
  <c r="I111" i="23"/>
  <c r="H111" i="23"/>
  <c r="E111" i="20"/>
  <c r="K110" i="20"/>
  <c r="E168" i="13"/>
  <c r="I168" i="13" s="1"/>
  <c r="J169" i="13" s="1"/>
  <c r="A326" i="13"/>
  <c r="H325" i="13"/>
  <c r="I111" i="20" l="1"/>
  <c r="J112" i="20" s="1"/>
  <c r="F112" i="20"/>
  <c r="G112" i="20"/>
  <c r="F111" i="23"/>
  <c r="D111" i="23" s="1"/>
  <c r="F169" i="13"/>
  <c r="G169" i="13"/>
  <c r="H326" i="13"/>
  <c r="A327" i="13"/>
  <c r="E111" i="23" l="1"/>
  <c r="C111" i="20" s="1"/>
  <c r="D112" i="20"/>
  <c r="E169" i="13"/>
  <c r="I169" i="13" s="1"/>
  <c r="J170" i="13" s="1"/>
  <c r="H327" i="13"/>
  <c r="A328" i="13"/>
  <c r="G111" i="23" l="1"/>
  <c r="H112" i="23" s="1"/>
  <c r="L111" i="23"/>
  <c r="K111" i="23"/>
  <c r="E112" i="20"/>
  <c r="K111" i="20"/>
  <c r="F170" i="13"/>
  <c r="G170" i="13"/>
  <c r="A329" i="13"/>
  <c r="H328" i="13"/>
  <c r="I112" i="23" l="1"/>
  <c r="I112" i="20"/>
  <c r="J113" i="20" s="1"/>
  <c r="G113" i="20"/>
  <c r="F113" i="20"/>
  <c r="F112" i="23"/>
  <c r="D112" i="23" s="1"/>
  <c r="E170" i="13"/>
  <c r="I170" i="13" s="1"/>
  <c r="J171" i="13" s="1"/>
  <c r="H329" i="13"/>
  <c r="A330" i="13"/>
  <c r="E112" i="23" l="1"/>
  <c r="C112" i="20" s="1"/>
  <c r="D113" i="20"/>
  <c r="F171" i="13"/>
  <c r="G171" i="13"/>
  <c r="H330" i="13"/>
  <c r="A331" i="13"/>
  <c r="L112" i="23" l="1"/>
  <c r="G112" i="23"/>
  <c r="K112" i="23"/>
  <c r="I113" i="23"/>
  <c r="H113" i="23"/>
  <c r="E113" i="20"/>
  <c r="K112" i="20"/>
  <c r="E171" i="13"/>
  <c r="F172" i="13" s="1"/>
  <c r="H331" i="13"/>
  <c r="A332" i="13"/>
  <c r="I113" i="20" l="1"/>
  <c r="J114" i="20" s="1"/>
  <c r="F114" i="20"/>
  <c r="G114" i="20"/>
  <c r="F113" i="23"/>
  <c r="D113" i="23" s="1"/>
  <c r="I171" i="13"/>
  <c r="J172" i="13" s="1"/>
  <c r="G172" i="13"/>
  <c r="E172" i="13" s="1"/>
  <c r="H332" i="13"/>
  <c r="A333" i="13"/>
  <c r="E113" i="23" l="1"/>
  <c r="C113" i="20" s="1"/>
  <c r="D114" i="20"/>
  <c r="I172" i="13"/>
  <c r="J173" i="13" s="1"/>
  <c r="F173" i="13"/>
  <c r="G173" i="13"/>
  <c r="A334" i="13"/>
  <c r="H333" i="13"/>
  <c r="G113" i="23" l="1"/>
  <c r="K113" i="23" s="1"/>
  <c r="L113" i="23"/>
  <c r="H114" i="23"/>
  <c r="I114" i="23"/>
  <c r="E114" i="20"/>
  <c r="K113" i="20"/>
  <c r="E173" i="13"/>
  <c r="I173" i="13" s="1"/>
  <c r="J174" i="13" s="1"/>
  <c r="H334" i="13"/>
  <c r="A335" i="13"/>
  <c r="I114" i="20" l="1"/>
  <c r="J115" i="20" s="1"/>
  <c r="G115" i="20"/>
  <c r="F115" i="20"/>
  <c r="F114" i="23"/>
  <c r="D114" i="23" s="1"/>
  <c r="F174" i="13"/>
  <c r="G174" i="13"/>
  <c r="H335" i="13"/>
  <c r="A336" i="13"/>
  <c r="E114" i="23" l="1"/>
  <c r="C114" i="20" s="1"/>
  <c r="G114" i="23"/>
  <c r="D115" i="20"/>
  <c r="E174" i="13"/>
  <c r="I174" i="13" s="1"/>
  <c r="J175" i="13" s="1"/>
  <c r="A337" i="13"/>
  <c r="H336" i="13"/>
  <c r="L114" i="23" l="1"/>
  <c r="K114" i="23"/>
  <c r="I115" i="23"/>
  <c r="H115" i="23"/>
  <c r="E115" i="20"/>
  <c r="K114" i="20"/>
  <c r="G175" i="13"/>
  <c r="F175" i="13"/>
  <c r="H337" i="13"/>
  <c r="A338" i="13"/>
  <c r="I115" i="20" l="1"/>
  <c r="J116" i="20" s="1"/>
  <c r="F116" i="20"/>
  <c r="G116" i="20"/>
  <c r="F115" i="23"/>
  <c r="D115" i="23" s="1"/>
  <c r="E175" i="13"/>
  <c r="I175" i="13" s="1"/>
  <c r="J176" i="13" s="1"/>
  <c r="H338" i="13"/>
  <c r="A339" i="13"/>
  <c r="E115" i="23" l="1"/>
  <c r="C115" i="20" s="1"/>
  <c r="L115" i="23"/>
  <c r="G115" i="23"/>
  <c r="D116" i="20"/>
  <c r="G176" i="13"/>
  <c r="F176" i="13"/>
  <c r="A340" i="13"/>
  <c r="H339" i="13"/>
  <c r="E176" i="13" l="1"/>
  <c r="I176" i="13" s="1"/>
  <c r="J177" i="13" s="1"/>
  <c r="K115" i="23"/>
  <c r="H116" i="23"/>
  <c r="I116" i="23"/>
  <c r="E116" i="20"/>
  <c r="K115" i="20"/>
  <c r="A341" i="13"/>
  <c r="H340" i="13"/>
  <c r="F177" i="13" l="1"/>
  <c r="G177" i="13"/>
  <c r="I116" i="20"/>
  <c r="J117" i="20" s="1"/>
  <c r="G117" i="20"/>
  <c r="F117" i="20"/>
  <c r="F116" i="23"/>
  <c r="D116" i="23" s="1"/>
  <c r="A342" i="13"/>
  <c r="H341" i="13"/>
  <c r="E116" i="23" l="1"/>
  <c r="C116" i="20" s="1"/>
  <c r="E177" i="13"/>
  <c r="F178" i="13" s="1"/>
  <c r="D117" i="20"/>
  <c r="H342" i="13"/>
  <c r="A343" i="13"/>
  <c r="G116" i="23" l="1"/>
  <c r="L116" i="23"/>
  <c r="I177" i="13"/>
  <c r="J178" i="13" s="1"/>
  <c r="G178" i="13"/>
  <c r="E178" i="13" s="1"/>
  <c r="I178" i="13" s="1"/>
  <c r="K116" i="23"/>
  <c r="I117" i="23"/>
  <c r="H117" i="23"/>
  <c r="E117" i="20"/>
  <c r="K116" i="20"/>
  <c r="H343" i="13"/>
  <c r="A344" i="13"/>
  <c r="J179" i="13" l="1"/>
  <c r="I117" i="20"/>
  <c r="J118" i="20" s="1"/>
  <c r="F118" i="20"/>
  <c r="G118" i="20"/>
  <c r="F117" i="23"/>
  <c r="D117" i="23" s="1"/>
  <c r="F179" i="13"/>
  <c r="G179" i="13"/>
  <c r="A345" i="13"/>
  <c r="H344" i="13"/>
  <c r="E117" i="23" l="1"/>
  <c r="C117" i="20" s="1"/>
  <c r="D118" i="20"/>
  <c r="E179" i="13"/>
  <c r="I179" i="13" s="1"/>
  <c r="J180" i="13" s="1"/>
  <c r="A346" i="13"/>
  <c r="H345" i="13"/>
  <c r="G117" i="23" l="1"/>
  <c r="L117" i="23"/>
  <c r="K117" i="23"/>
  <c r="H118" i="23"/>
  <c r="I118" i="23"/>
  <c r="E118" i="20"/>
  <c r="K117" i="20"/>
  <c r="F180" i="13"/>
  <c r="G180" i="13"/>
  <c r="H346" i="13"/>
  <c r="A347" i="13"/>
  <c r="I118" i="20" l="1"/>
  <c r="J119" i="20" s="1"/>
  <c r="G119" i="20"/>
  <c r="F119" i="20"/>
  <c r="F118" i="23"/>
  <c r="D118" i="23" s="1"/>
  <c r="E180" i="13"/>
  <c r="I180" i="13" s="1"/>
  <c r="J181" i="13" s="1"/>
  <c r="H347" i="13"/>
  <c r="A348" i="13"/>
  <c r="E118" i="23" l="1"/>
  <c r="C118" i="20" s="1"/>
  <c r="D119" i="20"/>
  <c r="G181" i="13"/>
  <c r="F181" i="13"/>
  <c r="A349" i="13"/>
  <c r="H348" i="13"/>
  <c r="G118" i="23" l="1"/>
  <c r="L118" i="23"/>
  <c r="K118" i="23"/>
  <c r="I119" i="23"/>
  <c r="H119" i="23"/>
  <c r="E119" i="20"/>
  <c r="K118" i="20"/>
  <c r="E181" i="13"/>
  <c r="I181" i="13" s="1"/>
  <c r="J182" i="13" s="1"/>
  <c r="H349" i="13"/>
  <c r="A350" i="13"/>
  <c r="I119" i="20" l="1"/>
  <c r="J120" i="20" s="1"/>
  <c r="F120" i="20"/>
  <c r="G120" i="20"/>
  <c r="F119" i="23"/>
  <c r="D119" i="23" s="1"/>
  <c r="F182" i="13"/>
  <c r="G182" i="13"/>
  <c r="H350" i="13"/>
  <c r="A351" i="13"/>
  <c r="E119" i="23" l="1"/>
  <c r="C119" i="20" s="1"/>
  <c r="L119" i="23"/>
  <c r="G119" i="23"/>
  <c r="D120" i="20"/>
  <c r="E182" i="13"/>
  <c r="I182" i="13" s="1"/>
  <c r="J183" i="13" s="1"/>
  <c r="H351" i="13"/>
  <c r="A352" i="13"/>
  <c r="K119" i="23" l="1"/>
  <c r="H120" i="23"/>
  <c r="I120" i="23"/>
  <c r="E120" i="20"/>
  <c r="K119" i="20"/>
  <c r="F183" i="13"/>
  <c r="G183" i="13"/>
  <c r="A353" i="13"/>
  <c r="H352" i="13"/>
  <c r="E183" i="13" l="1"/>
  <c r="I183" i="13" s="1"/>
  <c r="J184" i="13" s="1"/>
  <c r="I120" i="20"/>
  <c r="J121" i="20" s="1"/>
  <c r="G121" i="20"/>
  <c r="F121" i="20"/>
  <c r="F120" i="23"/>
  <c r="D120" i="23" s="1"/>
  <c r="H353" i="13"/>
  <c r="A354" i="13"/>
  <c r="E120" i="23" l="1"/>
  <c r="C120" i="20" s="1"/>
  <c r="F184" i="13"/>
  <c r="G184" i="13"/>
  <c r="D121" i="20"/>
  <c r="H354" i="13"/>
  <c r="A355" i="13"/>
  <c r="L120" i="23" l="1"/>
  <c r="G120" i="23"/>
  <c r="I121" i="23" s="1"/>
  <c r="E184" i="13"/>
  <c r="I184" i="13" s="1"/>
  <c r="J185" i="13" s="1"/>
  <c r="E121" i="20"/>
  <c r="K120" i="20"/>
  <c r="H355" i="13"/>
  <c r="A356" i="13"/>
  <c r="K120" i="23" l="1"/>
  <c r="H121" i="23"/>
  <c r="G185" i="13"/>
  <c r="F185" i="13"/>
  <c r="I121" i="20"/>
  <c r="J122" i="20" s="1"/>
  <c r="F122" i="20"/>
  <c r="G122" i="20"/>
  <c r="F121" i="23"/>
  <c r="D121" i="23" s="1"/>
  <c r="A357" i="13"/>
  <c r="H356" i="13"/>
  <c r="E121" i="23" l="1"/>
  <c r="C121" i="20" s="1"/>
  <c r="E185" i="13"/>
  <c r="I185" i="13" s="1"/>
  <c r="J186" i="13" s="1"/>
  <c r="L121" i="23"/>
  <c r="G121" i="23"/>
  <c r="D122" i="20"/>
  <c r="H357" i="13"/>
  <c r="A358" i="13"/>
  <c r="F186" i="13" l="1"/>
  <c r="G186" i="13"/>
  <c r="E186" i="13"/>
  <c r="I186" i="13" s="1"/>
  <c r="J187" i="13" s="1"/>
  <c r="K121" i="23"/>
  <c r="I122" i="23"/>
  <c r="H122" i="23"/>
  <c r="E122" i="20"/>
  <c r="K121" i="20"/>
  <c r="H358" i="13"/>
  <c r="A359" i="13"/>
  <c r="G187" i="13" l="1"/>
  <c r="F187" i="13"/>
  <c r="I122" i="20"/>
  <c r="J123" i="20" s="1"/>
  <c r="G123" i="20"/>
  <c r="F123" i="20"/>
  <c r="F122" i="23"/>
  <c r="D122" i="23" s="1"/>
  <c r="H359" i="13"/>
  <c r="A360" i="13"/>
  <c r="E122" i="23" l="1"/>
  <c r="C122" i="20" s="1"/>
  <c r="E187" i="13"/>
  <c r="I187" i="13" s="1"/>
  <c r="J188" i="13" s="1"/>
  <c r="L122" i="23"/>
  <c r="G122" i="23"/>
  <c r="D123" i="20"/>
  <c r="A361" i="13"/>
  <c r="H360" i="13"/>
  <c r="F188" i="13" l="1"/>
  <c r="G188" i="13"/>
  <c r="K122" i="23"/>
  <c r="H123" i="23"/>
  <c r="I123" i="23"/>
  <c r="E123" i="20"/>
  <c r="K122" i="20"/>
  <c r="A362" i="13"/>
  <c r="H361" i="13"/>
  <c r="E188" i="13" l="1"/>
  <c r="I188" i="13" s="1"/>
  <c r="J189" i="13" s="1"/>
  <c r="I123" i="20"/>
  <c r="J124" i="20" s="1"/>
  <c r="F124" i="20"/>
  <c r="G124" i="20"/>
  <c r="F123" i="23"/>
  <c r="D123" i="23" s="1"/>
  <c r="H362" i="13"/>
  <c r="A363" i="13"/>
  <c r="E123" i="23" l="1"/>
  <c r="C123" i="20" s="1"/>
  <c r="F189" i="13"/>
  <c r="G189" i="13"/>
  <c r="D124" i="20"/>
  <c r="H363" i="13"/>
  <c r="A364" i="13"/>
  <c r="G123" i="23" l="1"/>
  <c r="K123" i="23" s="1"/>
  <c r="L123" i="23"/>
  <c r="E189" i="13"/>
  <c r="I189" i="13" s="1"/>
  <c r="J190" i="13" s="1"/>
  <c r="I124" i="23"/>
  <c r="E124" i="20"/>
  <c r="K123" i="20"/>
  <c r="A365" i="13"/>
  <c r="H364" i="13"/>
  <c r="H124" i="23" l="1"/>
  <c r="G190" i="13"/>
  <c r="F190" i="13"/>
  <c r="F125" i="20"/>
  <c r="I124" i="20"/>
  <c r="J125" i="20" s="1"/>
  <c r="G125" i="20"/>
  <c r="F124" i="23"/>
  <c r="D124" i="23" s="1"/>
  <c r="H365" i="13"/>
  <c r="A366" i="13"/>
  <c r="E124" i="23" l="1"/>
  <c r="C124" i="20" s="1"/>
  <c r="E190" i="13"/>
  <c r="I190" i="13" s="1"/>
  <c r="J191" i="13" s="1"/>
  <c r="D125" i="20"/>
  <c r="A367" i="13"/>
  <c r="H366" i="13"/>
  <c r="G124" i="23" l="1"/>
  <c r="L124" i="23"/>
  <c r="G191" i="13"/>
  <c r="F191" i="13"/>
  <c r="E191" i="13" s="1"/>
  <c r="I191" i="13" s="1"/>
  <c r="J192" i="13" s="1"/>
  <c r="K124" i="23"/>
  <c r="H125" i="23"/>
  <c r="I125" i="23"/>
  <c r="E125" i="20"/>
  <c r="K124" i="20"/>
  <c r="H367" i="13"/>
  <c r="A368" i="13"/>
  <c r="I125" i="20" l="1"/>
  <c r="J126" i="20" s="1"/>
  <c r="G126" i="20"/>
  <c r="F126" i="20"/>
  <c r="F125" i="23"/>
  <c r="D125" i="23" s="1"/>
  <c r="F192" i="13"/>
  <c r="G192" i="13"/>
  <c r="A369" i="13"/>
  <c r="H368" i="13"/>
  <c r="E125" i="23" l="1"/>
  <c r="C125" i="20" s="1"/>
  <c r="K125" i="20" s="1"/>
  <c r="D126" i="20"/>
  <c r="L125" i="23"/>
  <c r="G125" i="23"/>
  <c r="E192" i="13"/>
  <c r="I192" i="13" s="1"/>
  <c r="J193" i="13" s="1"/>
  <c r="A370" i="13"/>
  <c r="H369" i="13"/>
  <c r="E126" i="20" l="1"/>
  <c r="G127" i="20" s="1"/>
  <c r="K125" i="23"/>
  <c r="I126" i="23"/>
  <c r="H126" i="23"/>
  <c r="F193" i="13"/>
  <c r="G193" i="13"/>
  <c r="H370" i="13"/>
  <c r="A371" i="13"/>
  <c r="I126" i="20" l="1"/>
  <c r="J127" i="20" s="1"/>
  <c r="F127" i="20"/>
  <c r="D127" i="20" s="1"/>
  <c r="F126" i="23"/>
  <c r="D126" i="23" s="1"/>
  <c r="E193" i="13"/>
  <c r="H371" i="13"/>
  <c r="A372" i="13"/>
  <c r="E126" i="23" l="1"/>
  <c r="C126" i="20" s="1"/>
  <c r="K126" i="20" s="1"/>
  <c r="I193" i="13"/>
  <c r="J194" i="13" s="1"/>
  <c r="F194" i="13"/>
  <c r="G194" i="13"/>
  <c r="A373" i="13"/>
  <c r="H372" i="13"/>
  <c r="G126" i="23" l="1"/>
  <c r="L126" i="23"/>
  <c r="K126" i="23"/>
  <c r="H127" i="23"/>
  <c r="I127" i="23"/>
  <c r="E127" i="20"/>
  <c r="E194" i="13"/>
  <c r="I194" i="13" s="1"/>
  <c r="J195" i="13" s="1"/>
  <c r="H373" i="13"/>
  <c r="A374" i="13"/>
  <c r="I127" i="20" l="1"/>
  <c r="J128" i="20" s="1"/>
  <c r="G128" i="20"/>
  <c r="F128" i="20"/>
  <c r="F127" i="23"/>
  <c r="D127" i="23" s="1"/>
  <c r="G195" i="13"/>
  <c r="F195" i="13"/>
  <c r="A375" i="13"/>
  <c r="H374" i="13"/>
  <c r="E127" i="23" l="1"/>
  <c r="C127" i="20" s="1"/>
  <c r="K127" i="20" s="1"/>
  <c r="D128" i="20"/>
  <c r="E195" i="13"/>
  <c r="I195" i="13" s="1"/>
  <c r="J196" i="13" s="1"/>
  <c r="H375" i="13"/>
  <c r="A376" i="13"/>
  <c r="G127" i="23" l="1"/>
  <c r="I128" i="23" s="1"/>
  <c r="L127" i="23"/>
  <c r="E128" i="20"/>
  <c r="I128" i="20" s="1"/>
  <c r="J129" i="20" s="1"/>
  <c r="K127" i="23"/>
  <c r="H128" i="23"/>
  <c r="G196" i="13"/>
  <c r="F196" i="13"/>
  <c r="A377" i="13"/>
  <c r="H376" i="13"/>
  <c r="F129" i="20" l="1"/>
  <c r="G129" i="20"/>
  <c r="F128" i="23"/>
  <c r="D128" i="23" s="1"/>
  <c r="E196" i="13"/>
  <c r="I196" i="13" s="1"/>
  <c r="J197" i="13" s="1"/>
  <c r="H377" i="13"/>
  <c r="A378" i="13"/>
  <c r="E128" i="23" l="1"/>
  <c r="C128" i="20" s="1"/>
  <c r="D129" i="20"/>
  <c r="L128" i="23"/>
  <c r="G128" i="23"/>
  <c r="F197" i="13"/>
  <c r="G197" i="13"/>
  <c r="H378" i="13"/>
  <c r="A379" i="13"/>
  <c r="K128" i="23" l="1"/>
  <c r="H129" i="23"/>
  <c r="I129" i="23"/>
  <c r="K128" i="20"/>
  <c r="E129" i="20"/>
  <c r="E197" i="13"/>
  <c r="A380" i="13"/>
  <c r="H379" i="13"/>
  <c r="I129" i="20" l="1"/>
  <c r="J130" i="20" s="1"/>
  <c r="G130" i="20"/>
  <c r="F130" i="20"/>
  <c r="F129" i="23"/>
  <c r="D129" i="23" s="1"/>
  <c r="F198" i="13"/>
  <c r="I197" i="13"/>
  <c r="J198" i="13" s="1"/>
  <c r="G198" i="13"/>
  <c r="A381" i="13"/>
  <c r="H380" i="13"/>
  <c r="E129" i="23" l="1"/>
  <c r="C129" i="20" s="1"/>
  <c r="K129" i="20" s="1"/>
  <c r="L129" i="23"/>
  <c r="G129" i="23"/>
  <c r="D130" i="20"/>
  <c r="E198" i="13"/>
  <c r="I198" i="13" s="1"/>
  <c r="J199" i="13" s="1"/>
  <c r="H381" i="13"/>
  <c r="A382" i="13"/>
  <c r="E130" i="20" l="1"/>
  <c r="I130" i="20" s="1"/>
  <c r="J131" i="20" s="1"/>
  <c r="K129" i="23"/>
  <c r="I130" i="23"/>
  <c r="H130" i="23"/>
  <c r="G199" i="13"/>
  <c r="F199" i="13"/>
  <c r="H382" i="13"/>
  <c r="A383" i="13"/>
  <c r="F131" i="20" l="1"/>
  <c r="G131" i="20"/>
  <c r="F130" i="23"/>
  <c r="D130" i="23" s="1"/>
  <c r="E199" i="13"/>
  <c r="F200" i="13" s="1"/>
  <c r="A384" i="13"/>
  <c r="H383" i="13"/>
  <c r="E130" i="23" l="1"/>
  <c r="C130" i="20" s="1"/>
  <c r="D131" i="20"/>
  <c r="L130" i="23"/>
  <c r="G200" i="13"/>
  <c r="E200" i="13" s="1"/>
  <c r="I200" i="13" s="1"/>
  <c r="I199" i="13"/>
  <c r="J200" i="13" s="1"/>
  <c r="A385" i="13"/>
  <c r="H384" i="13"/>
  <c r="G130" i="23" l="1"/>
  <c r="K130" i="23"/>
  <c r="H131" i="23"/>
  <c r="I131" i="23"/>
  <c r="K130" i="20"/>
  <c r="E131" i="20"/>
  <c r="G201" i="13"/>
  <c r="F201" i="13"/>
  <c r="J201" i="13"/>
  <c r="H385" i="13"/>
  <c r="A386" i="13"/>
  <c r="G132" i="20" l="1"/>
  <c r="I131" i="20"/>
  <c r="J132" i="20" s="1"/>
  <c r="F132" i="20"/>
  <c r="F131" i="23"/>
  <c r="D131" i="23" s="1"/>
  <c r="E201" i="13"/>
  <c r="G202" i="13" s="1"/>
  <c r="H386" i="13"/>
  <c r="A387" i="13"/>
  <c r="E131" i="23" l="1"/>
  <c r="C131" i="20" s="1"/>
  <c r="F202" i="13"/>
  <c r="E202" i="13" s="1"/>
  <c r="I201" i="13"/>
  <c r="J202" i="13" s="1"/>
  <c r="L131" i="23"/>
  <c r="G131" i="23"/>
  <c r="D132" i="20"/>
  <c r="H387" i="13"/>
  <c r="A388" i="13"/>
  <c r="K131" i="23" l="1"/>
  <c r="I132" i="23"/>
  <c r="H132" i="23"/>
  <c r="E132" i="20"/>
  <c r="K131" i="20"/>
  <c r="F203" i="13"/>
  <c r="I202" i="13"/>
  <c r="J203" i="13" s="1"/>
  <c r="G203" i="13"/>
  <c r="A389" i="13"/>
  <c r="H388" i="13"/>
  <c r="I132" i="20" l="1"/>
  <c r="J133" i="20" s="1"/>
  <c r="F133" i="20"/>
  <c r="G133" i="20"/>
  <c r="F132" i="23"/>
  <c r="D132" i="23" s="1"/>
  <c r="E203" i="13"/>
  <c r="I203" i="13" s="1"/>
  <c r="J204" i="13" s="1"/>
  <c r="A390" i="13"/>
  <c r="H389" i="13"/>
  <c r="E132" i="23" l="1"/>
  <c r="C132" i="20" s="1"/>
  <c r="L132" i="23"/>
  <c r="D133" i="20"/>
  <c r="F204" i="13"/>
  <c r="G204" i="13"/>
  <c r="H390" i="13"/>
  <c r="A391" i="13"/>
  <c r="G132" i="23" l="1"/>
  <c r="K132" i="23"/>
  <c r="H133" i="23"/>
  <c r="I133" i="23"/>
  <c r="E133" i="20"/>
  <c r="K132" i="20"/>
  <c r="E204" i="13"/>
  <c r="H391" i="13"/>
  <c r="A392" i="13"/>
  <c r="I133" i="20" l="1"/>
  <c r="J134" i="20" s="1"/>
  <c r="G134" i="20"/>
  <c r="F134" i="20"/>
  <c r="F133" i="23"/>
  <c r="D133" i="23" s="1"/>
  <c r="F205" i="13"/>
  <c r="G205" i="13"/>
  <c r="I204" i="13"/>
  <c r="J205" i="13" s="1"/>
  <c r="A393" i="13"/>
  <c r="H392" i="13"/>
  <c r="E133" i="23" l="1"/>
  <c r="C133" i="20" s="1"/>
  <c r="D134" i="20"/>
  <c r="E205" i="13"/>
  <c r="A394" i="13"/>
  <c r="H393" i="13"/>
  <c r="G133" i="23" l="1"/>
  <c r="L133" i="23"/>
  <c r="K133" i="23"/>
  <c r="I134" i="23"/>
  <c r="H134" i="23"/>
  <c r="E134" i="20"/>
  <c r="K133" i="20"/>
  <c r="I205" i="13"/>
  <c r="J206" i="13" s="1"/>
  <c r="F206" i="13"/>
  <c r="G206" i="13"/>
  <c r="H394" i="13"/>
  <c r="A395" i="13"/>
  <c r="I134" i="20" l="1"/>
  <c r="J135" i="20" s="1"/>
  <c r="F135" i="20"/>
  <c r="G135" i="20"/>
  <c r="F134" i="23"/>
  <c r="D134" i="23" s="1"/>
  <c r="E206" i="13"/>
  <c r="I206" i="13" s="1"/>
  <c r="J207" i="13" s="1"/>
  <c r="H395" i="13"/>
  <c r="A396" i="13"/>
  <c r="E134" i="23" l="1"/>
  <c r="C134" i="20" s="1"/>
  <c r="D135" i="20"/>
  <c r="F207" i="13"/>
  <c r="G207" i="13"/>
  <c r="A397" i="13"/>
  <c r="H396" i="13"/>
  <c r="G134" i="23" l="1"/>
  <c r="L134" i="23"/>
  <c r="K134" i="23"/>
  <c r="H135" i="23"/>
  <c r="I135" i="23"/>
  <c r="E135" i="20"/>
  <c r="K134" i="20"/>
  <c r="E207" i="13"/>
  <c r="A398" i="13"/>
  <c r="H397" i="13"/>
  <c r="I135" i="20" l="1"/>
  <c r="J136" i="20" s="1"/>
  <c r="G136" i="20"/>
  <c r="F136" i="20"/>
  <c r="F135" i="23"/>
  <c r="D135" i="23" s="1"/>
  <c r="I207" i="13"/>
  <c r="J208" i="13" s="1"/>
  <c r="F208" i="13"/>
  <c r="G208" i="13"/>
  <c r="H398" i="13"/>
  <c r="A399" i="13"/>
  <c r="E135" i="23" l="1"/>
  <c r="C135" i="20" s="1"/>
  <c r="D136" i="20"/>
  <c r="E208" i="13"/>
  <c r="I208" i="13" s="1"/>
  <c r="J209" i="13" s="1"/>
  <c r="H399" i="13"/>
  <c r="A400" i="13"/>
  <c r="G135" i="23" l="1"/>
  <c r="L135" i="23"/>
  <c r="K135" i="23"/>
  <c r="I136" i="23"/>
  <c r="H136" i="23"/>
  <c r="E136" i="20"/>
  <c r="K135" i="20"/>
  <c r="F209" i="13"/>
  <c r="G209" i="13"/>
  <c r="A401" i="13"/>
  <c r="H400" i="13"/>
  <c r="I136" i="20" l="1"/>
  <c r="J137" i="20" s="1"/>
  <c r="F137" i="20"/>
  <c r="G137" i="20"/>
  <c r="F136" i="23"/>
  <c r="D136" i="23" s="1"/>
  <c r="E209" i="13"/>
  <c r="A402" i="13"/>
  <c r="H401" i="13"/>
  <c r="E136" i="23" l="1"/>
  <c r="C136" i="20" s="1"/>
  <c r="D137" i="20"/>
  <c r="I209" i="13"/>
  <c r="J210" i="13" s="1"/>
  <c r="F210" i="13"/>
  <c r="G210" i="13"/>
  <c r="A403" i="13"/>
  <c r="H402" i="13"/>
  <c r="L136" i="23" l="1"/>
  <c r="G136" i="23"/>
  <c r="H137" i="23" s="1"/>
  <c r="K136" i="23"/>
  <c r="E137" i="20"/>
  <c r="K136" i="20"/>
  <c r="E210" i="13"/>
  <c r="I210" i="13" s="1"/>
  <c r="J211" i="13" s="1"/>
  <c r="H403" i="13"/>
  <c r="A404" i="13"/>
  <c r="I137" i="23" l="1"/>
  <c r="F137" i="23" s="1"/>
  <c r="D137" i="23" s="1"/>
  <c r="F138" i="20"/>
  <c r="I137" i="20"/>
  <c r="J138" i="20" s="1"/>
  <c r="G138" i="20"/>
  <c r="F211" i="13"/>
  <c r="G211" i="13"/>
  <c r="A405" i="13"/>
  <c r="H404" i="13"/>
  <c r="E137" i="23" l="1"/>
  <c r="C137" i="20" s="1"/>
  <c r="K137" i="20" s="1"/>
  <c r="D138" i="20"/>
  <c r="E211" i="13"/>
  <c r="A406" i="13"/>
  <c r="H405" i="13"/>
  <c r="G137" i="23" l="1"/>
  <c r="I138" i="23" s="1"/>
  <c r="L137" i="23"/>
  <c r="E138" i="20"/>
  <c r="I138" i="20" s="1"/>
  <c r="J139" i="20" s="1"/>
  <c r="I211" i="13"/>
  <c r="J212" i="13" s="1"/>
  <c r="F212" i="13"/>
  <c r="G212" i="13"/>
  <c r="H406" i="13"/>
  <c r="A407" i="13"/>
  <c r="K137" i="23" l="1"/>
  <c r="H138" i="23"/>
  <c r="G139" i="20"/>
  <c r="F139" i="20"/>
  <c r="F138" i="23"/>
  <c r="D138" i="23" s="1"/>
  <c r="E212" i="13"/>
  <c r="I212" i="13" s="1"/>
  <c r="J213" i="13" s="1"/>
  <c r="A408" i="13"/>
  <c r="H407" i="13"/>
  <c r="E138" i="23" l="1"/>
  <c r="C138" i="20" s="1"/>
  <c r="D139" i="20"/>
  <c r="G138" i="23"/>
  <c r="F213" i="13"/>
  <c r="G213" i="13"/>
  <c r="A409" i="13"/>
  <c r="H408" i="13"/>
  <c r="L138" i="23" l="1"/>
  <c r="K138" i="23"/>
  <c r="H139" i="23"/>
  <c r="I139" i="23"/>
  <c r="K138" i="20"/>
  <c r="E139" i="20"/>
  <c r="E213" i="13"/>
  <c r="H409" i="13"/>
  <c r="A410" i="13"/>
  <c r="G140" i="20" l="1"/>
  <c r="I139" i="20"/>
  <c r="J140" i="20" s="1"/>
  <c r="F140" i="20"/>
  <c r="F139" i="23"/>
  <c r="D139" i="23" s="1"/>
  <c r="I213" i="13"/>
  <c r="J214" i="13" s="1"/>
  <c r="F214" i="13"/>
  <c r="G214" i="13"/>
  <c r="A411" i="13"/>
  <c r="H410" i="13"/>
  <c r="E139" i="23" l="1"/>
  <c r="C139" i="20" s="1"/>
  <c r="K139" i="20" s="1"/>
  <c r="L139" i="23"/>
  <c r="G139" i="23"/>
  <c r="D140" i="20"/>
  <c r="E214" i="13"/>
  <c r="I214" i="13" s="1"/>
  <c r="J215" i="13" s="1"/>
  <c r="H411" i="13"/>
  <c r="A412" i="13"/>
  <c r="E140" i="20" l="1"/>
  <c r="I140" i="20" s="1"/>
  <c r="J141" i="20" s="1"/>
  <c r="K139" i="23"/>
  <c r="I140" i="23"/>
  <c r="H140" i="23"/>
  <c r="F215" i="13"/>
  <c r="G215" i="13"/>
  <c r="H412" i="13"/>
  <c r="A413" i="13"/>
  <c r="F141" i="20" l="1"/>
  <c r="G141" i="20"/>
  <c r="F140" i="23"/>
  <c r="D140" i="23" s="1"/>
  <c r="E215" i="13"/>
  <c r="H413" i="13"/>
  <c r="A414" i="13"/>
  <c r="E140" i="23" l="1"/>
  <c r="C140" i="20" s="1"/>
  <c r="D141" i="20"/>
  <c r="L140" i="23"/>
  <c r="G140" i="23"/>
  <c r="I215" i="13"/>
  <c r="J216" i="13" s="1"/>
  <c r="F216" i="13"/>
  <c r="G216" i="13"/>
  <c r="H414" i="13"/>
  <c r="A415" i="13"/>
  <c r="K140" i="23" l="1"/>
  <c r="H141" i="23"/>
  <c r="I141" i="23"/>
  <c r="K140" i="20"/>
  <c r="E141" i="20"/>
  <c r="E216" i="13"/>
  <c r="I216" i="13" s="1"/>
  <c r="J217" i="13" s="1"/>
  <c r="H415" i="13"/>
  <c r="A416" i="13"/>
  <c r="G142" i="20" l="1"/>
  <c r="I141" i="20"/>
  <c r="J142" i="20" s="1"/>
  <c r="F142" i="20"/>
  <c r="F141" i="23"/>
  <c r="D141" i="23" s="1"/>
  <c r="F217" i="13"/>
  <c r="G217" i="13"/>
  <c r="H416" i="13"/>
  <c r="A417" i="13"/>
  <c r="E141" i="23" l="1"/>
  <c r="C141" i="20" s="1"/>
  <c r="L141" i="23"/>
  <c r="G141" i="23"/>
  <c r="D142" i="20"/>
  <c r="E217" i="13"/>
  <c r="H417" i="13"/>
  <c r="A418" i="13"/>
  <c r="K141" i="23" l="1"/>
  <c r="I142" i="23"/>
  <c r="H142" i="23"/>
  <c r="E142" i="20"/>
  <c r="K141" i="20"/>
  <c r="I217" i="13"/>
  <c r="J218" i="13" s="1"/>
  <c r="F218" i="13"/>
  <c r="G218" i="13"/>
  <c r="H418" i="13"/>
  <c r="A419" i="13"/>
  <c r="I142" i="20" l="1"/>
  <c r="J143" i="20" s="1"/>
  <c r="F143" i="20"/>
  <c r="G143" i="20"/>
  <c r="F142" i="23"/>
  <c r="D142" i="23" s="1"/>
  <c r="E218" i="13"/>
  <c r="I218" i="13" s="1"/>
  <c r="J219" i="13" s="1"/>
  <c r="H419" i="13"/>
  <c r="A420" i="13"/>
  <c r="E142" i="23" l="1"/>
  <c r="C142" i="20" s="1"/>
  <c r="L142" i="23"/>
  <c r="G142" i="23"/>
  <c r="D143" i="20"/>
  <c r="F219" i="13"/>
  <c r="G219" i="13"/>
  <c r="H420" i="13"/>
  <c r="A421" i="13"/>
  <c r="K142" i="23" l="1"/>
  <c r="H143" i="23"/>
  <c r="I143" i="23"/>
  <c r="E143" i="20"/>
  <c r="K142" i="20"/>
  <c r="E219" i="13"/>
  <c r="H421" i="13"/>
  <c r="A422" i="13"/>
  <c r="I143" i="20" l="1"/>
  <c r="J144" i="20" s="1"/>
  <c r="G144" i="20"/>
  <c r="F144" i="20"/>
  <c r="F143" i="23"/>
  <c r="D143" i="23" s="1"/>
  <c r="I219" i="13"/>
  <c r="J220" i="13" s="1"/>
  <c r="F220" i="13"/>
  <c r="G220" i="13"/>
  <c r="H422" i="13"/>
  <c r="A423" i="13"/>
  <c r="E143" i="23" l="1"/>
  <c r="C143" i="20" s="1"/>
  <c r="K143" i="20" s="1"/>
  <c r="L143" i="23"/>
  <c r="G143" i="23"/>
  <c r="D144" i="20"/>
  <c r="E220" i="13"/>
  <c r="I220" i="13" s="1"/>
  <c r="J221" i="13" s="1"/>
  <c r="A424" i="13"/>
  <c r="H423" i="13"/>
  <c r="E144" i="20" l="1"/>
  <c r="F145" i="20" s="1"/>
  <c r="K143" i="23"/>
  <c r="I144" i="23"/>
  <c r="H144" i="23"/>
  <c r="F221" i="13"/>
  <c r="G221" i="13"/>
  <c r="H424" i="13"/>
  <c r="A425" i="13"/>
  <c r="I144" i="20" l="1"/>
  <c r="J145" i="20" s="1"/>
  <c r="G145" i="20"/>
  <c r="D145" i="20" s="1"/>
  <c r="F144" i="23"/>
  <c r="D144" i="23" s="1"/>
  <c r="E221" i="13"/>
  <c r="H425" i="13"/>
  <c r="A426" i="13"/>
  <c r="E144" i="23" l="1"/>
  <c r="C144" i="20" s="1"/>
  <c r="K144" i="20" s="1"/>
  <c r="L144" i="23"/>
  <c r="G144" i="23"/>
  <c r="I221" i="13"/>
  <c r="J222" i="13" s="1"/>
  <c r="F222" i="13"/>
  <c r="G222" i="13"/>
  <c r="H426" i="13"/>
  <c r="A427" i="13"/>
  <c r="K144" i="23" l="1"/>
  <c r="H145" i="23"/>
  <c r="I145" i="23"/>
  <c r="E145" i="20"/>
  <c r="E222" i="13"/>
  <c r="H427" i="13"/>
  <c r="A428" i="13"/>
  <c r="F146" i="20" l="1"/>
  <c r="I145" i="20"/>
  <c r="J146" i="20" s="1"/>
  <c r="G146" i="20"/>
  <c r="F145" i="23"/>
  <c r="D145" i="23" s="1"/>
  <c r="F223" i="13"/>
  <c r="I222" i="13"/>
  <c r="J223" i="13" s="1"/>
  <c r="G223" i="13"/>
  <c r="H428" i="13"/>
  <c r="A429" i="13"/>
  <c r="E145" i="23" l="1"/>
  <c r="C145" i="20" s="1"/>
  <c r="D146" i="20"/>
  <c r="E223" i="13"/>
  <c r="I223" i="13" s="1"/>
  <c r="J224" i="13" s="1"/>
  <c r="H429" i="13"/>
  <c r="A430" i="13"/>
  <c r="G145" i="23" l="1"/>
  <c r="I146" i="23" s="1"/>
  <c r="L145" i="23"/>
  <c r="K145" i="23"/>
  <c r="E146" i="20"/>
  <c r="K145" i="20"/>
  <c r="F224" i="13"/>
  <c r="G224" i="13"/>
  <c r="H430" i="13"/>
  <c r="A431" i="13"/>
  <c r="H146" i="23" l="1"/>
  <c r="I146" i="20"/>
  <c r="J147" i="20" s="1"/>
  <c r="G147" i="20"/>
  <c r="F147" i="20"/>
  <c r="F146" i="23"/>
  <c r="D146" i="23" s="1"/>
  <c r="E224" i="13"/>
  <c r="H431" i="13"/>
  <c r="A432" i="13"/>
  <c r="E146" i="23" l="1"/>
  <c r="C146" i="20" s="1"/>
  <c r="L146" i="23"/>
  <c r="G146" i="23"/>
  <c r="D147" i="20"/>
  <c r="I224" i="13"/>
  <c r="J225" i="13" s="1"/>
  <c r="F225" i="13"/>
  <c r="G225" i="13"/>
  <c r="A433" i="13"/>
  <c r="H432" i="13"/>
  <c r="K146" i="23" l="1"/>
  <c r="H147" i="23"/>
  <c r="I147" i="23"/>
  <c r="E147" i="20"/>
  <c r="K146" i="20"/>
  <c r="E225" i="13"/>
  <c r="I225" i="13" s="1"/>
  <c r="J226" i="13" s="1"/>
  <c r="H433" i="13"/>
  <c r="A434" i="13"/>
  <c r="I147" i="20" l="1"/>
  <c r="J148" i="20" s="1"/>
  <c r="F148" i="20"/>
  <c r="G148" i="20"/>
  <c r="F147" i="23"/>
  <c r="D147" i="23" s="1"/>
  <c r="F226" i="13"/>
  <c r="G226" i="13"/>
  <c r="H434" i="13"/>
  <c r="A435" i="13"/>
  <c r="E147" i="23" l="1"/>
  <c r="C147" i="20" s="1"/>
  <c r="D148" i="20"/>
  <c r="E226" i="13"/>
  <c r="H435" i="13"/>
  <c r="A436" i="13"/>
  <c r="G147" i="23" l="1"/>
  <c r="L147" i="23"/>
  <c r="K147" i="23"/>
  <c r="I148" i="23"/>
  <c r="H148" i="23"/>
  <c r="E148" i="20"/>
  <c r="K147" i="20"/>
  <c r="I226" i="13"/>
  <c r="J227" i="13" s="1"/>
  <c r="F227" i="13"/>
  <c r="G227" i="13"/>
  <c r="A437" i="13"/>
  <c r="H436" i="13"/>
  <c r="I148" i="20" l="1"/>
  <c r="J149" i="20" s="1"/>
  <c r="G149" i="20"/>
  <c r="F149" i="20"/>
  <c r="F148" i="23"/>
  <c r="D148" i="23" s="1"/>
  <c r="E227" i="13"/>
  <c r="I227" i="13" s="1"/>
  <c r="J228" i="13" s="1"/>
  <c r="H437" i="13"/>
  <c r="A438" i="13"/>
  <c r="E148" i="23" l="1"/>
  <c r="C148" i="20" s="1"/>
  <c r="D149" i="20"/>
  <c r="F228" i="13"/>
  <c r="G228" i="13"/>
  <c r="A439" i="13"/>
  <c r="H438" i="13"/>
  <c r="L148" i="23" l="1"/>
  <c r="G148" i="23"/>
  <c r="K148" i="23" s="1"/>
  <c r="I149" i="23"/>
  <c r="E149" i="20"/>
  <c r="K148" i="20"/>
  <c r="E228" i="13"/>
  <c r="A440" i="13"/>
  <c r="H439" i="13"/>
  <c r="H149" i="23" l="1"/>
  <c r="F149" i="23" s="1"/>
  <c r="D149" i="23" s="1"/>
  <c r="I149" i="20"/>
  <c r="J150" i="20" s="1"/>
  <c r="F150" i="20"/>
  <c r="G150" i="20"/>
  <c r="I228" i="13"/>
  <c r="J229" i="13" s="1"/>
  <c r="F229" i="13"/>
  <c r="G229" i="13"/>
  <c r="H440" i="13"/>
  <c r="A441" i="13"/>
  <c r="E149" i="23" l="1"/>
  <c r="C149" i="20" s="1"/>
  <c r="D150" i="20"/>
  <c r="E229" i="13"/>
  <c r="I229" i="13" s="1"/>
  <c r="J230" i="13" s="1"/>
  <c r="H441" i="13"/>
  <c r="A442" i="13"/>
  <c r="G149" i="23" l="1"/>
  <c r="L149" i="23"/>
  <c r="K149" i="23"/>
  <c r="I150" i="23"/>
  <c r="H150" i="23"/>
  <c r="E150" i="20"/>
  <c r="K149" i="20"/>
  <c r="F230" i="13"/>
  <c r="G230" i="13"/>
  <c r="H442" i="13"/>
  <c r="A443" i="13"/>
  <c r="I150" i="20" l="1"/>
  <c r="J151" i="20" s="1"/>
  <c r="G151" i="20"/>
  <c r="F151" i="20"/>
  <c r="F150" i="23"/>
  <c r="D150" i="23" s="1"/>
  <c r="E230" i="13"/>
  <c r="A444" i="13"/>
  <c r="H443" i="13"/>
  <c r="E150" i="23" l="1"/>
  <c r="C150" i="20" s="1"/>
  <c r="D151" i="20"/>
  <c r="I230" i="13"/>
  <c r="J231" i="13" s="1"/>
  <c r="F231" i="13"/>
  <c r="G231" i="13"/>
  <c r="H444" i="13"/>
  <c r="A445" i="13"/>
  <c r="G150" i="23" l="1"/>
  <c r="I151" i="23" s="1"/>
  <c r="L150" i="23"/>
  <c r="K150" i="23"/>
  <c r="E151" i="20"/>
  <c r="K150" i="20"/>
  <c r="E231" i="13"/>
  <c r="I231" i="13" s="1"/>
  <c r="J232" i="13" s="1"/>
  <c r="A446" i="13"/>
  <c r="H445" i="13"/>
  <c r="H151" i="23" l="1"/>
  <c r="I151" i="20"/>
  <c r="J152" i="20" s="1"/>
  <c r="F152" i="20"/>
  <c r="G152" i="20"/>
  <c r="F151" i="23"/>
  <c r="D151" i="23" s="1"/>
  <c r="F232" i="13"/>
  <c r="G232" i="13"/>
  <c r="A447" i="13"/>
  <c r="H446" i="13"/>
  <c r="E151" i="23" l="1"/>
  <c r="C151" i="20" s="1"/>
  <c r="L151" i="23"/>
  <c r="G151" i="23"/>
  <c r="D152" i="20"/>
  <c r="E232" i="13"/>
  <c r="A448" i="13"/>
  <c r="H447" i="13"/>
  <c r="K151" i="23" l="1"/>
  <c r="I152" i="23"/>
  <c r="H152" i="23"/>
  <c r="E152" i="20"/>
  <c r="K151" i="20"/>
  <c r="I232" i="13"/>
  <c r="J233" i="13" s="1"/>
  <c r="F233" i="13"/>
  <c r="G233" i="13"/>
  <c r="H448" i="13"/>
  <c r="A449" i="13"/>
  <c r="I152" i="20" l="1"/>
  <c r="J153" i="20" s="1"/>
  <c r="G153" i="20"/>
  <c r="F153" i="20"/>
  <c r="F152" i="23"/>
  <c r="D152" i="23" s="1"/>
  <c r="E233" i="13"/>
  <c r="H449" i="13"/>
  <c r="A450" i="13"/>
  <c r="E152" i="23" l="1"/>
  <c r="C152" i="20" s="1"/>
  <c r="L152" i="23"/>
  <c r="G152" i="23"/>
  <c r="D153" i="20"/>
  <c r="F234" i="13"/>
  <c r="I233" i="13"/>
  <c r="J234" i="13" s="1"/>
  <c r="G234" i="13"/>
  <c r="H450" i="13"/>
  <c r="A451" i="13"/>
  <c r="K152" i="23" l="1"/>
  <c r="H153" i="23"/>
  <c r="I153" i="23"/>
  <c r="E153" i="20"/>
  <c r="K152" i="20"/>
  <c r="E234" i="13"/>
  <c r="I234" i="13" s="1"/>
  <c r="J235" i="13" s="1"/>
  <c r="H451" i="13"/>
  <c r="A452" i="13"/>
  <c r="I153" i="20" l="1"/>
  <c r="J154" i="20" s="1"/>
  <c r="F154" i="20"/>
  <c r="G154" i="20"/>
  <c r="F153" i="23"/>
  <c r="D153" i="23" s="1"/>
  <c r="F235" i="13"/>
  <c r="G235" i="13"/>
  <c r="H452" i="13"/>
  <c r="A453" i="13"/>
  <c r="E153" i="23" l="1"/>
  <c r="C153" i="20" s="1"/>
  <c r="L153" i="23"/>
  <c r="G153" i="23"/>
  <c r="D154" i="20"/>
  <c r="E235" i="13"/>
  <c r="A454" i="13"/>
  <c r="H453" i="13"/>
  <c r="K153" i="23" l="1"/>
  <c r="I154" i="23"/>
  <c r="H154" i="23"/>
  <c r="E154" i="20"/>
  <c r="K153" i="20"/>
  <c r="I235" i="13"/>
  <c r="J236" i="13" s="1"/>
  <c r="F236" i="13"/>
  <c r="G236" i="13"/>
  <c r="H454" i="13"/>
  <c r="A455" i="13"/>
  <c r="I154" i="20" l="1"/>
  <c r="J155" i="20" s="1"/>
  <c r="G155" i="20"/>
  <c r="F155" i="20"/>
  <c r="F154" i="23"/>
  <c r="D154" i="23" s="1"/>
  <c r="E236" i="13"/>
  <c r="I236" i="13" s="1"/>
  <c r="J237" i="13" s="1"/>
  <c r="A456" i="13"/>
  <c r="H455" i="13"/>
  <c r="E154" i="23" l="1"/>
  <c r="C154" i="20" s="1"/>
  <c r="D155" i="20"/>
  <c r="F237" i="13"/>
  <c r="G237" i="13"/>
  <c r="H456" i="13"/>
  <c r="A457" i="13"/>
  <c r="G154" i="23" l="1"/>
  <c r="H155" i="23" s="1"/>
  <c r="L154" i="23"/>
  <c r="I155" i="23"/>
  <c r="E155" i="20"/>
  <c r="K154" i="20"/>
  <c r="E237" i="13"/>
  <c r="H457" i="13"/>
  <c r="A458" i="13"/>
  <c r="K154" i="23" l="1"/>
  <c r="I155" i="20"/>
  <c r="J156" i="20" s="1"/>
  <c r="F156" i="20"/>
  <c r="G156" i="20"/>
  <c r="F155" i="23"/>
  <c r="D155" i="23" s="1"/>
  <c r="I237" i="13"/>
  <c r="J238" i="13" s="1"/>
  <c r="F238" i="13"/>
  <c r="G238" i="13"/>
  <c r="A459" i="13"/>
  <c r="H458" i="13"/>
  <c r="E155" i="23" l="1"/>
  <c r="C155" i="20" s="1"/>
  <c r="L155" i="23"/>
  <c r="G155" i="23"/>
  <c r="D156" i="20"/>
  <c r="E238" i="13"/>
  <c r="I238" i="13" s="1"/>
  <c r="J239" i="13" s="1"/>
  <c r="A460" i="13"/>
  <c r="H459" i="13"/>
  <c r="K155" i="23" l="1"/>
  <c r="I156" i="23"/>
  <c r="H156" i="23"/>
  <c r="E156" i="20"/>
  <c r="K155" i="20"/>
  <c r="F239" i="13"/>
  <c r="G239" i="13"/>
  <c r="H460" i="13"/>
  <c r="A461" i="13"/>
  <c r="I156" i="20" l="1"/>
  <c r="J157" i="20" s="1"/>
  <c r="G157" i="20"/>
  <c r="F157" i="20"/>
  <c r="F156" i="23"/>
  <c r="D156" i="23" s="1"/>
  <c r="E239" i="13"/>
  <c r="G240" i="13" s="1"/>
  <c r="H461" i="13"/>
  <c r="A462" i="13"/>
  <c r="E156" i="23" l="1"/>
  <c r="C156" i="20" s="1"/>
  <c r="D157" i="20"/>
  <c r="I239" i="13"/>
  <c r="J240" i="13" s="1"/>
  <c r="F240" i="13"/>
  <c r="A463" i="13"/>
  <c r="H462" i="13"/>
  <c r="G156" i="23" l="1"/>
  <c r="K156" i="23" s="1"/>
  <c r="L156" i="23"/>
  <c r="H157" i="23"/>
  <c r="I157" i="23"/>
  <c r="E157" i="20"/>
  <c r="K156" i="20"/>
  <c r="E240" i="13"/>
  <c r="F241" i="13" s="1"/>
  <c r="H463" i="13"/>
  <c r="A464" i="13"/>
  <c r="I157" i="20" l="1"/>
  <c r="J158" i="20" s="1"/>
  <c r="F158" i="20"/>
  <c r="G158" i="20"/>
  <c r="F157" i="23"/>
  <c r="D157" i="23" s="1"/>
  <c r="I240" i="13"/>
  <c r="J241" i="13" s="1"/>
  <c r="G241" i="13"/>
  <c r="A465" i="13"/>
  <c r="H464" i="13"/>
  <c r="E157" i="23" l="1"/>
  <c r="C157" i="20" s="1"/>
  <c r="L157" i="23"/>
  <c r="G157" i="23"/>
  <c r="D158" i="20"/>
  <c r="E241" i="13"/>
  <c r="H465" i="13"/>
  <c r="A466" i="13"/>
  <c r="K157" i="23" l="1"/>
  <c r="I158" i="23"/>
  <c r="H158" i="23"/>
  <c r="E158" i="20"/>
  <c r="K157" i="20"/>
  <c r="I241" i="13"/>
  <c r="J242" i="13" s="1"/>
  <c r="F242" i="13"/>
  <c r="G242" i="13"/>
  <c r="A467" i="13"/>
  <c r="H466" i="13"/>
  <c r="I158" i="20" l="1"/>
  <c r="J159" i="20" s="1"/>
  <c r="G159" i="20"/>
  <c r="F159" i="20"/>
  <c r="F158" i="23"/>
  <c r="D158" i="23" s="1"/>
  <c r="E242" i="13"/>
  <c r="I242" i="13" s="1"/>
  <c r="J243" i="13" s="1"/>
  <c r="H467" i="13"/>
  <c r="A468" i="13"/>
  <c r="E158" i="23" l="1"/>
  <c r="C158" i="20" s="1"/>
  <c r="L158" i="23"/>
  <c r="G158" i="23"/>
  <c r="D159" i="20"/>
  <c r="F243" i="13"/>
  <c r="G243" i="13"/>
  <c r="H468" i="13"/>
  <c r="A469" i="13"/>
  <c r="K158" i="23" l="1"/>
  <c r="H159" i="23"/>
  <c r="I159" i="23"/>
  <c r="E159" i="20"/>
  <c r="K158" i="20"/>
  <c r="E243" i="13"/>
  <c r="H469" i="13"/>
  <c r="A470" i="13"/>
  <c r="I159" i="20" l="1"/>
  <c r="J160" i="20" s="1"/>
  <c r="F160" i="20"/>
  <c r="G160" i="20"/>
  <c r="F159" i="23"/>
  <c r="D159" i="23" s="1"/>
  <c r="I243" i="13"/>
  <c r="J244" i="13" s="1"/>
  <c r="F244" i="13"/>
  <c r="G244" i="13"/>
  <c r="H470" i="13"/>
  <c r="A471" i="13"/>
  <c r="E159" i="23" l="1"/>
  <c r="C159" i="20" s="1"/>
  <c r="L159" i="23"/>
  <c r="G159" i="23"/>
  <c r="D160" i="20"/>
  <c r="E244" i="13"/>
  <c r="I244" i="13" s="1"/>
  <c r="J245" i="13" s="1"/>
  <c r="A472" i="13"/>
  <c r="H471" i="13"/>
  <c r="K159" i="23" l="1"/>
  <c r="I160" i="23"/>
  <c r="H160" i="23"/>
  <c r="E160" i="20"/>
  <c r="K159" i="20"/>
  <c r="F245" i="13"/>
  <c r="G245" i="13"/>
  <c r="H472" i="13"/>
  <c r="A473" i="13"/>
  <c r="I160" i="20" l="1"/>
  <c r="J161" i="20" s="1"/>
  <c r="G161" i="20"/>
  <c r="F161" i="20"/>
  <c r="F160" i="23"/>
  <c r="D160" i="23" s="1"/>
  <c r="E245" i="13"/>
  <c r="F246" i="13" s="1"/>
  <c r="A474" i="13"/>
  <c r="H473" i="13"/>
  <c r="E160" i="23" l="1"/>
  <c r="C160" i="20" s="1"/>
  <c r="G160" i="23"/>
  <c r="D161" i="20"/>
  <c r="I245" i="13"/>
  <c r="J246" i="13" s="1"/>
  <c r="G246" i="13"/>
  <c r="E246" i="13" s="1"/>
  <c r="A475" i="13"/>
  <c r="H474" i="13"/>
  <c r="L160" i="23" l="1"/>
  <c r="K160" i="23"/>
  <c r="H161" i="23"/>
  <c r="I161" i="23"/>
  <c r="E161" i="20"/>
  <c r="K160" i="20"/>
  <c r="F247" i="13"/>
  <c r="I246" i="13"/>
  <c r="J247" i="13" s="1"/>
  <c r="G247" i="13"/>
  <c r="A476" i="13"/>
  <c r="H475" i="13"/>
  <c r="I161" i="20" l="1"/>
  <c r="J162" i="20" s="1"/>
  <c r="F162" i="20"/>
  <c r="G162" i="20"/>
  <c r="F161" i="23"/>
  <c r="D161" i="23" s="1"/>
  <c r="E247" i="13"/>
  <c r="I247" i="13" s="1"/>
  <c r="J248" i="13" s="1"/>
  <c r="A477" i="13"/>
  <c r="H476" i="13"/>
  <c r="E161" i="23" l="1"/>
  <c r="C161" i="20" s="1"/>
  <c r="G161" i="23"/>
  <c r="D162" i="20"/>
  <c r="F248" i="13"/>
  <c r="G248" i="13"/>
  <c r="A478" i="13"/>
  <c r="H477" i="13"/>
  <c r="L161" i="23" l="1"/>
  <c r="K161" i="23"/>
  <c r="I162" i="23"/>
  <c r="H162" i="23"/>
  <c r="E162" i="20"/>
  <c r="K161" i="20"/>
  <c r="E248" i="13"/>
  <c r="I248" i="13" s="1"/>
  <c r="J249" i="13" s="1"/>
  <c r="A479" i="13"/>
  <c r="H478" i="13"/>
  <c r="I162" i="20" l="1"/>
  <c r="J163" i="20" s="1"/>
  <c r="G163" i="20"/>
  <c r="F163" i="20"/>
  <c r="F162" i="23"/>
  <c r="D162" i="23" s="1"/>
  <c r="F249" i="13"/>
  <c r="G249" i="13"/>
  <c r="A480" i="13"/>
  <c r="H479" i="13"/>
  <c r="E162" i="23" l="1"/>
  <c r="C162" i="20" s="1"/>
  <c r="D163" i="20"/>
  <c r="E249" i="13"/>
  <c r="G250" i="13" s="1"/>
  <c r="H480" i="13"/>
  <c r="A481" i="13"/>
  <c r="G162" i="23" l="1"/>
  <c r="L162" i="23"/>
  <c r="K162" i="23"/>
  <c r="H163" i="23"/>
  <c r="I163" i="23"/>
  <c r="E163" i="20"/>
  <c r="K162" i="20"/>
  <c r="I249" i="13"/>
  <c r="J250" i="13" s="1"/>
  <c r="F250" i="13"/>
  <c r="E250" i="13" s="1"/>
  <c r="A482" i="13"/>
  <c r="H481" i="13"/>
  <c r="I163" i="20" l="1"/>
  <c r="J164" i="20" s="1"/>
  <c r="F164" i="20"/>
  <c r="G164" i="20"/>
  <c r="F163" i="23"/>
  <c r="D163" i="23" s="1"/>
  <c r="G251" i="13"/>
  <c r="I250" i="13"/>
  <c r="J251" i="13" s="1"/>
  <c r="F251" i="13"/>
  <c r="H482" i="13"/>
  <c r="A483" i="13"/>
  <c r="E163" i="23" l="1"/>
  <c r="C163" i="20" s="1"/>
  <c r="L163" i="23"/>
  <c r="G163" i="23"/>
  <c r="D164" i="20"/>
  <c r="E251" i="13"/>
  <c r="I251" i="13" s="1"/>
  <c r="J252" i="13" s="1"/>
  <c r="A484" i="13"/>
  <c r="H483" i="13"/>
  <c r="K163" i="23" l="1"/>
  <c r="I164" i="23"/>
  <c r="H164" i="23"/>
  <c r="E164" i="20"/>
  <c r="K163" i="20"/>
  <c r="G252" i="13"/>
  <c r="F252" i="13"/>
  <c r="H484" i="13"/>
  <c r="A485" i="13"/>
  <c r="I164" i="20" l="1"/>
  <c r="J165" i="20" s="1"/>
  <c r="G165" i="20"/>
  <c r="F165" i="20"/>
  <c r="F164" i="23"/>
  <c r="D164" i="23" s="1"/>
  <c r="E252" i="13"/>
  <c r="I252" i="13" s="1"/>
  <c r="J253" i="13" s="1"/>
  <c r="A486" i="13"/>
  <c r="H485" i="13"/>
  <c r="E164" i="23" l="1"/>
  <c r="C164" i="20" s="1"/>
  <c r="D165" i="20"/>
  <c r="G253" i="13"/>
  <c r="F253" i="13"/>
  <c r="L164" i="23"/>
  <c r="G164" i="23"/>
  <c r="A487" i="13"/>
  <c r="H486" i="13"/>
  <c r="E253" i="13" l="1"/>
  <c r="F254" i="13" s="1"/>
  <c r="K164" i="23"/>
  <c r="H165" i="23"/>
  <c r="I165" i="23"/>
  <c r="E165" i="20"/>
  <c r="K164" i="20"/>
  <c r="A488" i="13"/>
  <c r="H487" i="13"/>
  <c r="G254" i="13" l="1"/>
  <c r="E254" i="13" s="1"/>
  <c r="I253" i="13"/>
  <c r="J254" i="13" s="1"/>
  <c r="F166" i="20"/>
  <c r="I165" i="20"/>
  <c r="J166" i="20" s="1"/>
  <c r="G166" i="20"/>
  <c r="F165" i="23"/>
  <c r="D165" i="23" s="1"/>
  <c r="H488" i="13"/>
  <c r="A489" i="13"/>
  <c r="E165" i="23" l="1"/>
  <c r="C165" i="20" s="1"/>
  <c r="L165" i="23"/>
  <c r="G165" i="23"/>
  <c r="D166" i="20"/>
  <c r="I254" i="13"/>
  <c r="J255" i="13" s="1"/>
  <c r="F255" i="13"/>
  <c r="G255" i="13"/>
  <c r="A490" i="13"/>
  <c r="H489" i="13"/>
  <c r="K165" i="23" l="1"/>
  <c r="I166" i="23"/>
  <c r="H166" i="23"/>
  <c r="E166" i="20"/>
  <c r="K165" i="20"/>
  <c r="E255" i="13"/>
  <c r="A491" i="13"/>
  <c r="H490" i="13"/>
  <c r="I166" i="20" l="1"/>
  <c r="J167" i="20" s="1"/>
  <c r="G167" i="20"/>
  <c r="F167" i="20"/>
  <c r="F166" i="23"/>
  <c r="D166" i="23" s="1"/>
  <c r="F256" i="13"/>
  <c r="I255" i="13"/>
  <c r="J256" i="13" s="1"/>
  <c r="G256" i="13"/>
  <c r="A492" i="13"/>
  <c r="H491" i="13"/>
  <c r="E166" i="23" l="1"/>
  <c r="C166" i="20" s="1"/>
  <c r="L166" i="23"/>
  <c r="G166" i="23"/>
  <c r="D167" i="20"/>
  <c r="E256" i="13"/>
  <c r="A493" i="13"/>
  <c r="H492" i="13"/>
  <c r="K166" i="23" l="1"/>
  <c r="H167" i="23"/>
  <c r="I167" i="23"/>
  <c r="E167" i="20"/>
  <c r="K166" i="20"/>
  <c r="I256" i="13"/>
  <c r="J257" i="13" s="1"/>
  <c r="F257" i="13"/>
  <c r="G257" i="13"/>
  <c r="A494" i="13"/>
  <c r="H493" i="13"/>
  <c r="I167" i="20" l="1"/>
  <c r="J168" i="20" s="1"/>
  <c r="F168" i="20"/>
  <c r="G168" i="20"/>
  <c r="F167" i="23"/>
  <c r="D167" i="23" s="1"/>
  <c r="E257" i="13"/>
  <c r="A495" i="13"/>
  <c r="H494" i="13"/>
  <c r="E167" i="23" l="1"/>
  <c r="C167" i="20" s="1"/>
  <c r="L167" i="23"/>
  <c r="G167" i="23"/>
  <c r="D168" i="20"/>
  <c r="I257" i="13"/>
  <c r="J258" i="13" s="1"/>
  <c r="F258" i="13"/>
  <c r="G258" i="13"/>
  <c r="H495" i="13"/>
  <c r="A496" i="13"/>
  <c r="K167" i="23" l="1"/>
  <c r="I168" i="23"/>
  <c r="H168" i="23"/>
  <c r="E168" i="20"/>
  <c r="K167" i="20"/>
  <c r="E258" i="13"/>
  <c r="A497" i="13"/>
  <c r="H496" i="13"/>
  <c r="I168" i="20" l="1"/>
  <c r="J169" i="20" s="1"/>
  <c r="G169" i="20"/>
  <c r="F169" i="20"/>
  <c r="F168" i="23"/>
  <c r="D168" i="23" s="1"/>
  <c r="I258" i="13"/>
  <c r="J259" i="13" s="1"/>
  <c r="F259" i="13"/>
  <c r="G259" i="13"/>
  <c r="H497" i="13"/>
  <c r="A498" i="13"/>
  <c r="E168" i="23" l="1"/>
  <c r="C168" i="20" s="1"/>
  <c r="L168" i="23"/>
  <c r="G168" i="23"/>
  <c r="D169" i="20"/>
  <c r="E259" i="13"/>
  <c r="A499" i="13"/>
  <c r="H498" i="13"/>
  <c r="K168" i="23" l="1"/>
  <c r="H169" i="23"/>
  <c r="I169" i="23"/>
  <c r="E169" i="20"/>
  <c r="K168" i="20"/>
  <c r="F260" i="13"/>
  <c r="I259" i="13"/>
  <c r="J260" i="13" s="1"/>
  <c r="G260" i="13"/>
  <c r="A500" i="13"/>
  <c r="H499" i="13"/>
  <c r="I169" i="20" l="1"/>
  <c r="J170" i="20" s="1"/>
  <c r="F170" i="20"/>
  <c r="G170" i="20"/>
  <c r="F169" i="23"/>
  <c r="D169" i="23" s="1"/>
  <c r="E260" i="13"/>
  <c r="A501" i="13"/>
  <c r="H500" i="13"/>
  <c r="E169" i="23" l="1"/>
  <c r="C169" i="20" s="1"/>
  <c r="L169" i="23"/>
  <c r="G169" i="23"/>
  <c r="D170" i="20"/>
  <c r="I260" i="13"/>
  <c r="J261" i="13" s="1"/>
  <c r="F261" i="13"/>
  <c r="G261" i="13"/>
  <c r="A502" i="13"/>
  <c r="H501" i="13"/>
  <c r="K169" i="23" l="1"/>
  <c r="I170" i="23"/>
  <c r="H170" i="23"/>
  <c r="E170" i="20"/>
  <c r="K169" i="20"/>
  <c r="E261" i="13"/>
  <c r="A503" i="13"/>
  <c r="H502" i="13"/>
  <c r="I170" i="20" l="1"/>
  <c r="J171" i="20" s="1"/>
  <c r="G171" i="20"/>
  <c r="F171" i="20"/>
  <c r="F170" i="23"/>
  <c r="D170" i="23" s="1"/>
  <c r="G262" i="13"/>
  <c r="I261" i="13"/>
  <c r="J262" i="13" s="1"/>
  <c r="F262" i="13"/>
  <c r="A504" i="13"/>
  <c r="H503" i="13"/>
  <c r="E170" i="23" l="1"/>
  <c r="C170" i="20" s="1"/>
  <c r="L170" i="23"/>
  <c r="G170" i="23"/>
  <c r="D171" i="20"/>
  <c r="E262" i="13"/>
  <c r="I262" i="13" s="1"/>
  <c r="J263" i="13" s="1"/>
  <c r="A505" i="13"/>
  <c r="H504" i="13"/>
  <c r="K170" i="23" l="1"/>
  <c r="H171" i="23"/>
  <c r="I171" i="23"/>
  <c r="E171" i="20"/>
  <c r="K170" i="20"/>
  <c r="G263" i="13"/>
  <c r="F263" i="13"/>
  <c r="A506" i="13"/>
  <c r="H505" i="13"/>
  <c r="I171" i="20" l="1"/>
  <c r="J172" i="20" s="1"/>
  <c r="F172" i="20"/>
  <c r="G172" i="20"/>
  <c r="F171" i="23"/>
  <c r="D171" i="23" s="1"/>
  <c r="E263" i="13"/>
  <c r="I263" i="13" s="1"/>
  <c r="J264" i="13" s="1"/>
  <c r="A507" i="13"/>
  <c r="H506" i="13"/>
  <c r="E171" i="23" l="1"/>
  <c r="C171" i="20" s="1"/>
  <c r="L171" i="23"/>
  <c r="G171" i="23"/>
  <c r="D172" i="20"/>
  <c r="F264" i="13"/>
  <c r="G264" i="13"/>
  <c r="A508" i="13"/>
  <c r="H507" i="13"/>
  <c r="E264" i="13" l="1"/>
  <c r="I264" i="13" s="1"/>
  <c r="J265" i="13" s="1"/>
  <c r="K171" i="23"/>
  <c r="I172" i="23"/>
  <c r="H172" i="23"/>
  <c r="E172" i="20"/>
  <c r="K171" i="20"/>
  <c r="A509" i="13"/>
  <c r="H508" i="13"/>
  <c r="F265" i="13" l="1"/>
  <c r="G265" i="13"/>
  <c r="I172" i="20"/>
  <c r="J173" i="20" s="1"/>
  <c r="G173" i="20"/>
  <c r="F173" i="20"/>
  <c r="F172" i="23"/>
  <c r="D172" i="23" s="1"/>
  <c r="A510" i="13"/>
  <c r="H509" i="13"/>
  <c r="E172" i="23" l="1"/>
  <c r="C172" i="20" s="1"/>
  <c r="E265" i="13"/>
  <c r="I265" i="13" s="1"/>
  <c r="J266" i="13" s="1"/>
  <c r="D173" i="20"/>
  <c r="A511" i="13"/>
  <c r="H510" i="13"/>
  <c r="G172" i="23" l="1"/>
  <c r="L172" i="23"/>
  <c r="G266" i="13"/>
  <c r="F266" i="13"/>
  <c r="K172" i="23"/>
  <c r="H173" i="23"/>
  <c r="I173" i="23"/>
  <c r="E173" i="20"/>
  <c r="K172" i="20"/>
  <c r="A512" i="13"/>
  <c r="H511" i="13"/>
  <c r="E266" i="13" l="1"/>
  <c r="I266" i="13" s="1"/>
  <c r="J267" i="13" s="1"/>
  <c r="I173" i="20"/>
  <c r="J174" i="20" s="1"/>
  <c r="F174" i="20"/>
  <c r="G174" i="20"/>
  <c r="F173" i="23"/>
  <c r="D173" i="23" s="1"/>
  <c r="A513" i="13"/>
  <c r="H512" i="13"/>
  <c r="E173" i="23" l="1"/>
  <c r="C173" i="20" s="1"/>
  <c r="F267" i="13"/>
  <c r="G267" i="13"/>
  <c r="L173" i="23"/>
  <c r="G173" i="23"/>
  <c r="D174" i="20"/>
  <c r="H513" i="13"/>
  <c r="A514" i="13"/>
  <c r="E267" i="13" l="1"/>
  <c r="K173" i="23"/>
  <c r="I174" i="23"/>
  <c r="H174" i="23"/>
  <c r="E174" i="20"/>
  <c r="K173" i="20"/>
  <c r="A515" i="13"/>
  <c r="H514" i="13"/>
  <c r="I267" i="13" l="1"/>
  <c r="J268" i="13" s="1"/>
  <c r="G268" i="13"/>
  <c r="F268" i="13"/>
  <c r="I174" i="20"/>
  <c r="J175" i="20" s="1"/>
  <c r="G175" i="20"/>
  <c r="F175" i="20"/>
  <c r="F174" i="23"/>
  <c r="D174" i="23" s="1"/>
  <c r="A516" i="13"/>
  <c r="H515" i="13"/>
  <c r="E174" i="23" l="1"/>
  <c r="C174" i="20" s="1"/>
  <c r="E268" i="13"/>
  <c r="L174" i="23"/>
  <c r="G174" i="23"/>
  <c r="D175" i="20"/>
  <c r="H516" i="13"/>
  <c r="A517" i="13"/>
  <c r="I268" i="13" l="1"/>
  <c r="J269" i="13" s="1"/>
  <c r="F269" i="13"/>
  <c r="G269" i="13"/>
  <c r="K174" i="23"/>
  <c r="H175" i="23"/>
  <c r="I175" i="23"/>
  <c r="E175" i="20"/>
  <c r="K174" i="20"/>
  <c r="A518" i="13"/>
  <c r="H517" i="13"/>
  <c r="E269" i="13" l="1"/>
  <c r="I175" i="20"/>
  <c r="J176" i="20" s="1"/>
  <c r="F176" i="20"/>
  <c r="G176" i="20"/>
  <c r="F175" i="23"/>
  <c r="D175" i="23" s="1"/>
  <c r="A519" i="13"/>
  <c r="H518" i="13"/>
  <c r="E175" i="23" l="1"/>
  <c r="C175" i="20" s="1"/>
  <c r="I269" i="13"/>
  <c r="J270" i="13" s="1"/>
  <c r="G270" i="13"/>
  <c r="F270" i="13"/>
  <c r="L175" i="23"/>
  <c r="G175" i="23"/>
  <c r="D176" i="20"/>
  <c r="A520" i="13"/>
  <c r="H519" i="13"/>
  <c r="E270" i="13" l="1"/>
  <c r="K175" i="23"/>
  <c r="I176" i="23"/>
  <c r="H176" i="23"/>
  <c r="E176" i="20"/>
  <c r="K175" i="20"/>
  <c r="A521" i="13"/>
  <c r="H520" i="13"/>
  <c r="I270" i="13" l="1"/>
  <c r="J271" i="13" s="1"/>
  <c r="G271" i="13"/>
  <c r="F271" i="13"/>
  <c r="I176" i="20"/>
  <c r="J177" i="20" s="1"/>
  <c r="G177" i="20"/>
  <c r="F177" i="20"/>
  <c r="F176" i="23"/>
  <c r="D176" i="23" s="1"/>
  <c r="H521" i="13"/>
  <c r="A522" i="13"/>
  <c r="E176" i="23" l="1"/>
  <c r="C176" i="20" s="1"/>
  <c r="E271" i="13"/>
  <c r="L176" i="23"/>
  <c r="G176" i="23"/>
  <c r="D177" i="20"/>
  <c r="H522" i="13"/>
  <c r="A523" i="13"/>
  <c r="F272" i="13" l="1"/>
  <c r="I271" i="13"/>
  <c r="J272" i="13" s="1"/>
  <c r="G272" i="13"/>
  <c r="K176" i="23"/>
  <c r="H177" i="23"/>
  <c r="I177" i="23"/>
  <c r="E177" i="20"/>
  <c r="K176" i="20"/>
  <c r="A524" i="13"/>
  <c r="H523" i="13"/>
  <c r="E272" i="13" l="1"/>
  <c r="I177" i="20"/>
  <c r="J178" i="20" s="1"/>
  <c r="F178" i="20"/>
  <c r="G178" i="20"/>
  <c r="F177" i="23"/>
  <c r="D177" i="23" s="1"/>
  <c r="A525" i="13"/>
  <c r="H524" i="13"/>
  <c r="E177" i="23" l="1"/>
  <c r="C177" i="20" s="1"/>
  <c r="I272" i="13"/>
  <c r="J273" i="13" s="1"/>
  <c r="F273" i="13"/>
  <c r="G273" i="13"/>
  <c r="L177" i="23"/>
  <c r="G177" i="23"/>
  <c r="D178" i="20"/>
  <c r="H525" i="13"/>
  <c r="A526" i="13"/>
  <c r="E273" i="13" l="1"/>
  <c r="K177" i="23"/>
  <c r="I178" i="23"/>
  <c r="H178" i="23"/>
  <c r="E178" i="20"/>
  <c r="K177" i="20"/>
  <c r="A527" i="13"/>
  <c r="H526" i="13"/>
  <c r="I273" i="13" l="1"/>
  <c r="J274" i="13" s="1"/>
  <c r="F274" i="13"/>
  <c r="G274" i="13"/>
  <c r="I178" i="20"/>
  <c r="J179" i="20" s="1"/>
  <c r="G179" i="20"/>
  <c r="F179" i="20"/>
  <c r="F178" i="23"/>
  <c r="D178" i="23" s="1"/>
  <c r="A528" i="13"/>
  <c r="H527" i="13"/>
  <c r="E178" i="23" l="1"/>
  <c r="C178" i="20" s="1"/>
  <c r="E274" i="13"/>
  <c r="L178" i="23"/>
  <c r="G178" i="23"/>
  <c r="D179" i="20"/>
  <c r="A529" i="13"/>
  <c r="H528" i="13"/>
  <c r="I274" i="13" l="1"/>
  <c r="J275" i="13" s="1"/>
  <c r="F275" i="13"/>
  <c r="G275" i="13"/>
  <c r="K178" i="23"/>
  <c r="H179" i="23"/>
  <c r="I179" i="23"/>
  <c r="E179" i="20"/>
  <c r="K178" i="20"/>
  <c r="A530" i="13"/>
  <c r="H529" i="13"/>
  <c r="E275" i="13" l="1"/>
  <c r="I179" i="20"/>
  <c r="J180" i="20" s="1"/>
  <c r="F180" i="20"/>
  <c r="G180" i="20"/>
  <c r="F179" i="23"/>
  <c r="D179" i="23" s="1"/>
  <c r="A531" i="13"/>
  <c r="H530" i="13"/>
  <c r="E179" i="23" l="1"/>
  <c r="C179" i="20" s="1"/>
  <c r="G276" i="13"/>
  <c r="I275" i="13"/>
  <c r="J276" i="13" s="1"/>
  <c r="F276" i="13"/>
  <c r="L179" i="23"/>
  <c r="G179" i="23"/>
  <c r="D180" i="20"/>
  <c r="A532" i="13"/>
  <c r="H531" i="13"/>
  <c r="E276" i="13" l="1"/>
  <c r="I276" i="13" s="1"/>
  <c r="J277" i="13" s="1"/>
  <c r="K179" i="23"/>
  <c r="I180" i="23"/>
  <c r="H180" i="23"/>
  <c r="E180" i="20"/>
  <c r="K179" i="20"/>
  <c r="H532" i="13"/>
  <c r="A533" i="13"/>
  <c r="F277" i="13" l="1"/>
  <c r="G277" i="13"/>
  <c r="I180" i="20"/>
  <c r="J181" i="20" s="1"/>
  <c r="G181" i="20"/>
  <c r="F181" i="20"/>
  <c r="F180" i="23"/>
  <c r="D180" i="23" s="1"/>
  <c r="A534" i="13"/>
  <c r="H533" i="13"/>
  <c r="E180" i="23" l="1"/>
  <c r="C180" i="20" s="1"/>
  <c r="E277" i="13"/>
  <c r="I277" i="13" s="1"/>
  <c r="J278" i="13" s="1"/>
  <c r="D181" i="20"/>
  <c r="A535" i="13"/>
  <c r="H534" i="13"/>
  <c r="G180" i="23" l="1"/>
  <c r="L180" i="23"/>
  <c r="G278" i="13"/>
  <c r="F278" i="13"/>
  <c r="K180" i="23"/>
  <c r="H181" i="23"/>
  <c r="I181" i="23"/>
  <c r="E181" i="20"/>
  <c r="K180" i="20"/>
  <c r="A536" i="13"/>
  <c r="H535" i="13"/>
  <c r="E278" i="13" l="1"/>
  <c r="F279" i="13" s="1"/>
  <c r="I181" i="20"/>
  <c r="J182" i="20" s="1"/>
  <c r="F182" i="20"/>
  <c r="G182" i="20"/>
  <c r="F181" i="23"/>
  <c r="D181" i="23" s="1"/>
  <c r="H536" i="13"/>
  <c r="A537" i="13"/>
  <c r="E181" i="23" l="1"/>
  <c r="C181" i="20" s="1"/>
  <c r="I278" i="13"/>
  <c r="J279" i="13" s="1"/>
  <c r="G279" i="13"/>
  <c r="E279" i="13" s="1"/>
  <c r="I279" i="13" s="1"/>
  <c r="G181" i="23"/>
  <c r="L181" i="23"/>
  <c r="D182" i="20"/>
  <c r="H537" i="13"/>
  <c r="A538" i="13"/>
  <c r="G280" i="13" l="1"/>
  <c r="F280" i="13"/>
  <c r="J280" i="13"/>
  <c r="E182" i="20"/>
  <c r="K181" i="20"/>
  <c r="K181" i="23"/>
  <c r="I182" i="23"/>
  <c r="H182" i="23"/>
  <c r="A539" i="13"/>
  <c r="H538" i="13"/>
  <c r="E280" i="13" l="1"/>
  <c r="I280" i="13" s="1"/>
  <c r="J281" i="13" s="1"/>
  <c r="F182" i="23"/>
  <c r="D182" i="23" s="1"/>
  <c r="I182" i="20"/>
  <c r="J183" i="20" s="1"/>
  <c r="G183" i="20"/>
  <c r="F183" i="20"/>
  <c r="F281" i="13"/>
  <c r="G281" i="13"/>
  <c r="A540" i="13"/>
  <c r="H539" i="13"/>
  <c r="E182" i="23" l="1"/>
  <c r="C182" i="20" s="1"/>
  <c r="D183" i="20"/>
  <c r="L182" i="23"/>
  <c r="G182" i="23"/>
  <c r="E281" i="13"/>
  <c r="I281" i="13" s="1"/>
  <c r="J282" i="13" s="1"/>
  <c r="A541" i="13"/>
  <c r="H540" i="13"/>
  <c r="K182" i="23" l="1"/>
  <c r="H183" i="23"/>
  <c r="I183" i="23"/>
  <c r="E183" i="20"/>
  <c r="K182" i="20"/>
  <c r="F282" i="13"/>
  <c r="G282" i="13"/>
  <c r="A542" i="13"/>
  <c r="H541" i="13"/>
  <c r="I183" i="20" l="1"/>
  <c r="J184" i="20" s="1"/>
  <c r="F184" i="20"/>
  <c r="G184" i="20"/>
  <c r="F183" i="23"/>
  <c r="D183" i="23" s="1"/>
  <c r="E282" i="13"/>
  <c r="I282" i="13" s="1"/>
  <c r="J283" i="13" s="1"/>
  <c r="H542" i="13"/>
  <c r="A543" i="13"/>
  <c r="E183" i="23" l="1"/>
  <c r="C183" i="20" s="1"/>
  <c r="D184" i="20"/>
  <c r="F283" i="13"/>
  <c r="G283" i="13"/>
  <c r="A544" i="13"/>
  <c r="H543" i="13"/>
  <c r="G183" i="23" l="1"/>
  <c r="L183" i="23"/>
  <c r="K183" i="23"/>
  <c r="I184" i="23"/>
  <c r="H184" i="23"/>
  <c r="E184" i="20"/>
  <c r="K183" i="20"/>
  <c r="E283" i="13"/>
  <c r="A545" i="13"/>
  <c r="H544" i="13"/>
  <c r="I184" i="20" l="1"/>
  <c r="J185" i="20" s="1"/>
  <c r="G185" i="20"/>
  <c r="F185" i="20"/>
  <c r="F184" i="23"/>
  <c r="D184" i="23" s="1"/>
  <c r="I283" i="13"/>
  <c r="J284" i="13" s="1"/>
  <c r="F284" i="13"/>
  <c r="G284" i="13"/>
  <c r="A546" i="13"/>
  <c r="H545" i="13"/>
  <c r="E184" i="23" l="1"/>
  <c r="C184" i="20" s="1"/>
  <c r="L184" i="23"/>
  <c r="G184" i="23"/>
  <c r="D185" i="20"/>
  <c r="E284" i="13"/>
  <c r="I284" i="13" s="1"/>
  <c r="J285" i="13" s="1"/>
  <c r="A547" i="13"/>
  <c r="H546" i="13"/>
  <c r="K184" i="23" l="1"/>
  <c r="H185" i="23"/>
  <c r="I185" i="23"/>
  <c r="E185" i="20"/>
  <c r="K184" i="20"/>
  <c r="F285" i="13"/>
  <c r="G285" i="13"/>
  <c r="H547" i="13"/>
  <c r="A548" i="13"/>
  <c r="I185" i="20" l="1"/>
  <c r="J186" i="20" s="1"/>
  <c r="F186" i="20"/>
  <c r="G186" i="20"/>
  <c r="F185" i="23"/>
  <c r="D185" i="23" s="1"/>
  <c r="E285" i="13"/>
  <c r="I285" i="13" s="1"/>
  <c r="J286" i="13" s="1"/>
  <c r="A549" i="13"/>
  <c r="H548" i="13"/>
  <c r="E185" i="23" l="1"/>
  <c r="C185" i="20" s="1"/>
  <c r="L185" i="23"/>
  <c r="G185" i="23"/>
  <c r="D186" i="20"/>
  <c r="F286" i="13"/>
  <c r="G286" i="13"/>
  <c r="A550" i="13"/>
  <c r="H549" i="13"/>
  <c r="K185" i="23" l="1"/>
  <c r="I186" i="23"/>
  <c r="H186" i="23"/>
  <c r="E186" i="20"/>
  <c r="K185" i="20"/>
  <c r="E286" i="13"/>
  <c r="A551" i="13"/>
  <c r="H550" i="13"/>
  <c r="I186" i="20" l="1"/>
  <c r="J187" i="20" s="1"/>
  <c r="G187" i="20"/>
  <c r="F187" i="20"/>
  <c r="F186" i="23"/>
  <c r="D186" i="23" s="1"/>
  <c r="I286" i="13"/>
  <c r="J287" i="13" s="1"/>
  <c r="F287" i="13"/>
  <c r="G287" i="13"/>
  <c r="A552" i="13"/>
  <c r="H551" i="13"/>
  <c r="E186" i="23" l="1"/>
  <c r="C186" i="20" s="1"/>
  <c r="L186" i="23"/>
  <c r="G186" i="23"/>
  <c r="D187" i="20"/>
  <c r="E287" i="13"/>
  <c r="I287" i="13" s="1"/>
  <c r="J288" i="13" s="1"/>
  <c r="A553" i="13"/>
  <c r="H552" i="13"/>
  <c r="K186" i="23" l="1"/>
  <c r="H187" i="23"/>
  <c r="I187" i="23"/>
  <c r="E187" i="20"/>
  <c r="K186" i="20"/>
  <c r="F288" i="13"/>
  <c r="G288" i="13"/>
  <c r="H553" i="13"/>
  <c r="A554" i="13"/>
  <c r="I187" i="20" l="1"/>
  <c r="J188" i="20" s="1"/>
  <c r="F188" i="20"/>
  <c r="G188" i="20"/>
  <c r="F187" i="23"/>
  <c r="D187" i="23" s="1"/>
  <c r="E288" i="13"/>
  <c r="H554" i="13"/>
  <c r="A555" i="13"/>
  <c r="E187" i="23" l="1"/>
  <c r="C187" i="20" s="1"/>
  <c r="L187" i="23"/>
  <c r="G187" i="23"/>
  <c r="D188" i="20"/>
  <c r="I288" i="13"/>
  <c r="J289" i="13" s="1"/>
  <c r="F289" i="13"/>
  <c r="G289" i="13"/>
  <c r="A556" i="13"/>
  <c r="H555" i="13"/>
  <c r="K187" i="23" l="1"/>
  <c r="I188" i="23"/>
  <c r="H188" i="23"/>
  <c r="E188" i="20"/>
  <c r="K187" i="20"/>
  <c r="E289" i="13"/>
  <c r="I289" i="13" s="1"/>
  <c r="J290" i="13" s="1"/>
  <c r="H556" i="13"/>
  <c r="A557" i="13"/>
  <c r="I188" i="20" l="1"/>
  <c r="J189" i="20" s="1"/>
  <c r="G189" i="20"/>
  <c r="F189" i="20"/>
  <c r="F188" i="23"/>
  <c r="D188" i="23" s="1"/>
  <c r="F290" i="13"/>
  <c r="G290" i="13"/>
  <c r="A558" i="13"/>
  <c r="H557" i="13"/>
  <c r="E188" i="23" l="1"/>
  <c r="C188" i="20" s="1"/>
  <c r="D189" i="20"/>
  <c r="E290" i="13"/>
  <c r="H558" i="13"/>
  <c r="A559" i="13"/>
  <c r="G188" i="23" l="1"/>
  <c r="I189" i="23" s="1"/>
  <c r="L188" i="23"/>
  <c r="K188" i="23"/>
  <c r="H189" i="23"/>
  <c r="E189" i="20"/>
  <c r="K188" i="20"/>
  <c r="I290" i="13"/>
  <c r="J291" i="13" s="1"/>
  <c r="F291" i="13"/>
  <c r="G291" i="13"/>
  <c r="A560" i="13"/>
  <c r="H559" i="13"/>
  <c r="I189" i="20" l="1"/>
  <c r="J190" i="20" s="1"/>
  <c r="F190" i="20"/>
  <c r="G190" i="20"/>
  <c r="F189" i="23"/>
  <c r="D189" i="23" s="1"/>
  <c r="E291" i="13"/>
  <c r="I291" i="13" s="1"/>
  <c r="J292" i="13" s="1"/>
  <c r="A561" i="13"/>
  <c r="H560" i="13"/>
  <c r="E189" i="23" l="1"/>
  <c r="C189" i="20" s="1"/>
  <c r="D190" i="20"/>
  <c r="G292" i="13"/>
  <c r="F292" i="13"/>
  <c r="A562" i="13"/>
  <c r="H561" i="13"/>
  <c r="G189" i="23" l="1"/>
  <c r="L189" i="23"/>
  <c r="K189" i="23"/>
  <c r="I190" i="23"/>
  <c r="H190" i="23"/>
  <c r="E190" i="20"/>
  <c r="K189" i="20"/>
  <c r="E292" i="13"/>
  <c r="I292" i="13" s="1"/>
  <c r="J293" i="13" s="1"/>
  <c r="A563" i="13"/>
  <c r="H562" i="13"/>
  <c r="I190" i="20" l="1"/>
  <c r="J191" i="20" s="1"/>
  <c r="G191" i="20"/>
  <c r="F191" i="20"/>
  <c r="F190" i="23"/>
  <c r="D190" i="23" s="1"/>
  <c r="G293" i="13"/>
  <c r="F293" i="13"/>
  <c r="A564" i="13"/>
  <c r="H563" i="13"/>
  <c r="E190" i="23" l="1"/>
  <c r="C190" i="20" s="1"/>
  <c r="D191" i="20"/>
  <c r="E293" i="13"/>
  <c r="A565" i="13"/>
  <c r="H564" i="13"/>
  <c r="G190" i="23" l="1"/>
  <c r="L190" i="23"/>
  <c r="K190" i="23"/>
  <c r="H191" i="23"/>
  <c r="I191" i="23"/>
  <c r="E191" i="20"/>
  <c r="K190" i="20"/>
  <c r="I293" i="13"/>
  <c r="J294" i="13" s="1"/>
  <c r="G294" i="13"/>
  <c r="F294" i="13"/>
  <c r="A566" i="13"/>
  <c r="H565" i="13"/>
  <c r="I191" i="20" l="1"/>
  <c r="J192" i="20" s="1"/>
  <c r="F192" i="20"/>
  <c r="G192" i="20"/>
  <c r="F191" i="23"/>
  <c r="D191" i="23" s="1"/>
  <c r="E294" i="13"/>
  <c r="F295" i="13" s="1"/>
  <c r="A567" i="13"/>
  <c r="H566" i="13"/>
  <c r="E191" i="23" l="1"/>
  <c r="C191" i="20" s="1"/>
  <c r="D192" i="20"/>
  <c r="G295" i="13"/>
  <c r="E295" i="13" s="1"/>
  <c r="I294" i="13"/>
  <c r="J295" i="13" s="1"/>
  <c r="A568" i="13"/>
  <c r="H567" i="13"/>
  <c r="G191" i="23" l="1"/>
  <c r="L191" i="23"/>
  <c r="K191" i="23"/>
  <c r="I192" i="23"/>
  <c r="H192" i="23"/>
  <c r="E192" i="20"/>
  <c r="K191" i="20"/>
  <c r="I295" i="13"/>
  <c r="J296" i="13" s="1"/>
  <c r="G296" i="13"/>
  <c r="F296" i="13"/>
  <c r="A569" i="13"/>
  <c r="H568" i="13"/>
  <c r="I192" i="20" l="1"/>
  <c r="J193" i="20" s="1"/>
  <c r="G193" i="20"/>
  <c r="F193" i="20"/>
  <c r="F192" i="23"/>
  <c r="D192" i="23" s="1"/>
  <c r="E296" i="13"/>
  <c r="G297" i="13" s="1"/>
  <c r="A570" i="13"/>
  <c r="H569" i="13"/>
  <c r="E192" i="23" l="1"/>
  <c r="C192" i="20" s="1"/>
  <c r="D193" i="20"/>
  <c r="F297" i="13"/>
  <c r="E297" i="13" s="1"/>
  <c r="I297" i="13" s="1"/>
  <c r="I296" i="13"/>
  <c r="J297" i="13" s="1"/>
  <c r="A571" i="13"/>
  <c r="H570" i="13"/>
  <c r="G192" i="23" l="1"/>
  <c r="I193" i="23" s="1"/>
  <c r="L192" i="23"/>
  <c r="E193" i="20"/>
  <c r="K192" i="20"/>
  <c r="J298" i="13"/>
  <c r="G298" i="13"/>
  <c r="F298" i="13"/>
  <c r="A572" i="13"/>
  <c r="H571" i="13"/>
  <c r="H193" i="23" l="1"/>
  <c r="K192" i="23"/>
  <c r="I193" i="20"/>
  <c r="J194" i="20" s="1"/>
  <c r="F194" i="20"/>
  <c r="G194" i="20"/>
  <c r="F193" i="23"/>
  <c r="D193" i="23" s="1"/>
  <c r="E298" i="13"/>
  <c r="F299" i="13" s="1"/>
  <c r="A573" i="13"/>
  <c r="H572" i="13"/>
  <c r="E193" i="23" l="1"/>
  <c r="C193" i="20" s="1"/>
  <c r="G193" i="23"/>
  <c r="D194" i="20"/>
  <c r="I298" i="13"/>
  <c r="J299" i="13" s="1"/>
  <c r="G299" i="13"/>
  <c r="A574" i="13"/>
  <c r="H573" i="13"/>
  <c r="L193" i="23" l="1"/>
  <c r="K193" i="23"/>
  <c r="H194" i="23"/>
  <c r="I194" i="23"/>
  <c r="E194" i="20"/>
  <c r="K193" i="20"/>
  <c r="E299" i="13"/>
  <c r="H574" i="13"/>
  <c r="A575" i="13"/>
  <c r="I194" i="20" l="1"/>
  <c r="J195" i="20" s="1"/>
  <c r="G195" i="20"/>
  <c r="F195" i="20"/>
  <c r="F194" i="23"/>
  <c r="D194" i="23" s="1"/>
  <c r="I299" i="13"/>
  <c r="J300" i="13" s="1"/>
  <c r="F300" i="13"/>
  <c r="G300" i="13"/>
  <c r="A576" i="13"/>
  <c r="H575" i="13"/>
  <c r="E194" i="23" l="1"/>
  <c r="C194" i="20" s="1"/>
  <c r="L194" i="23"/>
  <c r="G194" i="23"/>
  <c r="D195" i="20"/>
  <c r="E300" i="13"/>
  <c r="I300" i="13" s="1"/>
  <c r="J301" i="13" s="1"/>
  <c r="A577" i="13"/>
  <c r="H576" i="13"/>
  <c r="K194" i="23" l="1"/>
  <c r="I195" i="23"/>
  <c r="H195" i="23"/>
  <c r="E195" i="20"/>
  <c r="K194" i="20"/>
  <c r="F301" i="13"/>
  <c r="G301" i="13"/>
  <c r="H577" i="13"/>
  <c r="A578" i="13"/>
  <c r="I195" i="20" l="1"/>
  <c r="J196" i="20" s="1"/>
  <c r="F196" i="20"/>
  <c r="G196" i="20"/>
  <c r="F195" i="23"/>
  <c r="D195" i="23" s="1"/>
  <c r="E301" i="13"/>
  <c r="A579" i="13"/>
  <c r="H578" i="13"/>
  <c r="E195" i="23" l="1"/>
  <c r="C195" i="20" s="1"/>
  <c r="L195" i="23"/>
  <c r="G195" i="23"/>
  <c r="D196" i="20"/>
  <c r="I301" i="13"/>
  <c r="J302" i="13" s="1"/>
  <c r="F302" i="13"/>
  <c r="G302" i="13"/>
  <c r="H579" i="13"/>
  <c r="A580" i="13"/>
  <c r="K195" i="23" l="1"/>
  <c r="H196" i="23"/>
  <c r="I196" i="23"/>
  <c r="E196" i="20"/>
  <c r="K195" i="20"/>
  <c r="E302" i="13"/>
  <c r="I302" i="13" s="1"/>
  <c r="J303" i="13" s="1"/>
  <c r="H580" i="13"/>
  <c r="A581" i="13"/>
  <c r="I196" i="20" l="1"/>
  <c r="J197" i="20" s="1"/>
  <c r="G197" i="20"/>
  <c r="F197" i="20"/>
  <c r="F196" i="23"/>
  <c r="D196" i="23" s="1"/>
  <c r="F303" i="13"/>
  <c r="G303" i="13"/>
  <c r="A582" i="13"/>
  <c r="H581" i="13"/>
  <c r="E196" i="23" l="1"/>
  <c r="C196" i="20" s="1"/>
  <c r="L196" i="23"/>
  <c r="G196" i="23"/>
  <c r="D197" i="20"/>
  <c r="E303" i="13"/>
  <c r="H582" i="13"/>
  <c r="A583" i="13"/>
  <c r="K196" i="23" l="1"/>
  <c r="I197" i="23"/>
  <c r="H197" i="23"/>
  <c r="E197" i="20"/>
  <c r="K196" i="20"/>
  <c r="I303" i="13"/>
  <c r="J304" i="13" s="1"/>
  <c r="F304" i="13"/>
  <c r="G304" i="13"/>
  <c r="A584" i="13"/>
  <c r="H583" i="13"/>
  <c r="I197" i="20" l="1"/>
  <c r="J198" i="20" s="1"/>
  <c r="F198" i="20"/>
  <c r="G198" i="20"/>
  <c r="F197" i="23"/>
  <c r="D197" i="23" s="1"/>
  <c r="E304" i="13"/>
  <c r="I304" i="13" s="1"/>
  <c r="J305" i="13" s="1"/>
  <c r="A585" i="13"/>
  <c r="H584" i="13"/>
  <c r="E197" i="23" l="1"/>
  <c r="C197" i="20" s="1"/>
  <c r="L197" i="23"/>
  <c r="G197" i="23"/>
  <c r="D198" i="20"/>
  <c r="F305" i="13"/>
  <c r="G305" i="13"/>
  <c r="A586" i="13"/>
  <c r="H585" i="13"/>
  <c r="K197" i="23" l="1"/>
  <c r="H198" i="23"/>
  <c r="I198" i="23"/>
  <c r="E198" i="20"/>
  <c r="K197" i="20"/>
  <c r="E305" i="13"/>
  <c r="H586" i="13"/>
  <c r="A587" i="13"/>
  <c r="I198" i="20" l="1"/>
  <c r="J199" i="20" s="1"/>
  <c r="G199" i="20"/>
  <c r="F199" i="20"/>
  <c r="F198" i="23"/>
  <c r="D198" i="23" s="1"/>
  <c r="I305" i="13"/>
  <c r="J306" i="13" s="1"/>
  <c r="F306" i="13"/>
  <c r="G306" i="13"/>
  <c r="H587" i="13"/>
  <c r="A588" i="13"/>
  <c r="E198" i="23" l="1"/>
  <c r="C198" i="20" s="1"/>
  <c r="L198" i="23"/>
  <c r="G198" i="23"/>
  <c r="D199" i="20"/>
  <c r="E306" i="13"/>
  <c r="F307" i="13" s="1"/>
  <c r="A589" i="13"/>
  <c r="H588" i="13"/>
  <c r="K198" i="23" l="1"/>
  <c r="I199" i="23"/>
  <c r="H199" i="23"/>
  <c r="E199" i="20"/>
  <c r="K198" i="20"/>
  <c r="G307" i="13"/>
  <c r="I306" i="13"/>
  <c r="J307" i="13" s="1"/>
  <c r="A590" i="13"/>
  <c r="H589" i="13"/>
  <c r="I199" i="20" l="1"/>
  <c r="J200" i="20" s="1"/>
  <c r="F200" i="20"/>
  <c r="G200" i="20"/>
  <c r="F199" i="23"/>
  <c r="D199" i="23" s="1"/>
  <c r="E307" i="13"/>
  <c r="A591" i="13"/>
  <c r="H590" i="13"/>
  <c r="E199" i="23" l="1"/>
  <c r="C199" i="20" s="1"/>
  <c r="L199" i="23"/>
  <c r="G199" i="23"/>
  <c r="D200" i="20"/>
  <c r="I307" i="13"/>
  <c r="J308" i="13" s="1"/>
  <c r="F308" i="13"/>
  <c r="G308" i="13"/>
  <c r="A592" i="13"/>
  <c r="H591" i="13"/>
  <c r="K199" i="23" l="1"/>
  <c r="H200" i="23"/>
  <c r="I200" i="23"/>
  <c r="E200" i="20"/>
  <c r="K199" i="20"/>
  <c r="E308" i="13"/>
  <c r="I308" i="13" s="1"/>
  <c r="J309" i="13" s="1"/>
  <c r="A593" i="13"/>
  <c r="H592" i="13"/>
  <c r="I200" i="20" l="1"/>
  <c r="J201" i="20" s="1"/>
  <c r="G201" i="20"/>
  <c r="F201" i="20"/>
  <c r="F200" i="23"/>
  <c r="D200" i="23" s="1"/>
  <c r="F309" i="13"/>
  <c r="G309" i="13"/>
  <c r="H593" i="13"/>
  <c r="A594" i="13"/>
  <c r="E200" i="23" l="1"/>
  <c r="C200" i="20" s="1"/>
  <c r="L200" i="23"/>
  <c r="G200" i="23"/>
  <c r="D201" i="20"/>
  <c r="E309" i="13"/>
  <c r="A595" i="13"/>
  <c r="H594" i="13"/>
  <c r="K200" i="23" l="1"/>
  <c r="I201" i="23"/>
  <c r="H201" i="23"/>
  <c r="E201" i="20"/>
  <c r="K200" i="20"/>
  <c r="I309" i="13"/>
  <c r="J310" i="13" s="1"/>
  <c r="F310" i="13"/>
  <c r="G310" i="13"/>
  <c r="A596" i="13"/>
  <c r="H595" i="13"/>
  <c r="I201" i="20" l="1"/>
  <c r="J202" i="20" s="1"/>
  <c r="F202" i="20"/>
  <c r="G202" i="20"/>
  <c r="F201" i="23"/>
  <c r="D201" i="23" s="1"/>
  <c r="E310" i="13"/>
  <c r="I310" i="13" s="1"/>
  <c r="J311" i="13" s="1"/>
  <c r="A597" i="13"/>
  <c r="H596" i="13"/>
  <c r="E201" i="23" l="1"/>
  <c r="C201" i="20" s="1"/>
  <c r="D202" i="20"/>
  <c r="F311" i="13"/>
  <c r="G311" i="13"/>
  <c r="A598" i="13"/>
  <c r="H597" i="13"/>
  <c r="G201" i="23" l="1"/>
  <c r="K201" i="23" s="1"/>
  <c r="L201" i="23"/>
  <c r="H202" i="23"/>
  <c r="E202" i="20"/>
  <c r="K201" i="20"/>
  <c r="E311" i="13"/>
  <c r="A599" i="13"/>
  <c r="H598" i="13"/>
  <c r="I202" i="23" l="1"/>
  <c r="I202" i="20"/>
  <c r="J203" i="20" s="1"/>
  <c r="G203" i="20"/>
  <c r="F203" i="20"/>
  <c r="F202" i="23"/>
  <c r="D202" i="23" s="1"/>
  <c r="I311" i="13"/>
  <c r="J312" i="13" s="1"/>
  <c r="F312" i="13"/>
  <c r="G312" i="13"/>
  <c r="A600" i="13"/>
  <c r="H599" i="13"/>
  <c r="E202" i="23" l="1"/>
  <c r="C202" i="20" s="1"/>
  <c r="D203" i="20"/>
  <c r="E312" i="13"/>
  <c r="I312" i="13" s="1"/>
  <c r="J313" i="13" s="1"/>
  <c r="A601" i="13"/>
  <c r="H600" i="13"/>
  <c r="G202" i="23" l="1"/>
  <c r="K202" i="23" s="1"/>
  <c r="L202" i="23"/>
  <c r="E203" i="20"/>
  <c r="K202" i="20"/>
  <c r="F313" i="13"/>
  <c r="G313" i="13"/>
  <c r="A602" i="13"/>
  <c r="H601" i="13"/>
  <c r="H203" i="23" l="1"/>
  <c r="I203" i="23"/>
  <c r="I203" i="20"/>
  <c r="J204" i="20" s="1"/>
  <c r="F204" i="20"/>
  <c r="G204" i="20"/>
  <c r="F203" i="23"/>
  <c r="D203" i="23" s="1"/>
  <c r="E313" i="13"/>
  <c r="A603" i="13"/>
  <c r="H602" i="13"/>
  <c r="E203" i="23" l="1"/>
  <c r="C203" i="20" s="1"/>
  <c r="L203" i="23"/>
  <c r="G203" i="23"/>
  <c r="D204" i="20"/>
  <c r="I313" i="13"/>
  <c r="J314" i="13" s="1"/>
  <c r="F314" i="13"/>
  <c r="G314" i="13"/>
  <c r="H603" i="13"/>
  <c r="A604" i="13"/>
  <c r="K203" i="23" l="1"/>
  <c r="H204" i="23"/>
  <c r="I204" i="23"/>
  <c r="E204" i="20"/>
  <c r="K203" i="20"/>
  <c r="E314" i="13"/>
  <c r="I314" i="13" s="1"/>
  <c r="J315" i="13" s="1"/>
  <c r="A605" i="13"/>
  <c r="H605" i="13" s="1"/>
  <c r="H604" i="13"/>
  <c r="I204" i="20" l="1"/>
  <c r="J205" i="20" s="1"/>
  <c r="G205" i="20"/>
  <c r="F205" i="20"/>
  <c r="F204" i="23"/>
  <c r="D204" i="23" s="1"/>
  <c r="F315" i="13"/>
  <c r="G315" i="13"/>
  <c r="E204" i="23" l="1"/>
  <c r="C204" i="20" s="1"/>
  <c r="D205" i="20"/>
  <c r="E315" i="13"/>
  <c r="G204" i="23" l="1"/>
  <c r="L204" i="23"/>
  <c r="K204" i="23"/>
  <c r="I205" i="23"/>
  <c r="H205" i="23"/>
  <c r="E205" i="20"/>
  <c r="K204" i="20"/>
  <c r="I315" i="13"/>
  <c r="J316" i="13" s="1"/>
  <c r="F316" i="13"/>
  <c r="G316" i="13"/>
  <c r="I205" i="20" l="1"/>
  <c r="J206" i="20" s="1"/>
  <c r="F206" i="20"/>
  <c r="G206" i="20"/>
  <c r="F205" i="23"/>
  <c r="D205" i="23" s="1"/>
  <c r="E316" i="13"/>
  <c r="I316" i="13" s="1"/>
  <c r="J317" i="13" s="1"/>
  <c r="E205" i="23" l="1"/>
  <c r="C205" i="20" s="1"/>
  <c r="L205" i="23"/>
  <c r="G205" i="23"/>
  <c r="D206" i="20"/>
  <c r="F317" i="13"/>
  <c r="G317" i="13"/>
  <c r="K205" i="23" l="1"/>
  <c r="H206" i="23"/>
  <c r="I206" i="23"/>
  <c r="E206" i="20"/>
  <c r="K205" i="20"/>
  <c r="E317" i="13"/>
  <c r="I206" i="20" l="1"/>
  <c r="J207" i="20" s="1"/>
  <c r="G207" i="20"/>
  <c r="F207" i="20"/>
  <c r="F206" i="23"/>
  <c r="D206" i="23" s="1"/>
  <c r="I317" i="13"/>
  <c r="J318" i="13" s="1"/>
  <c r="F318" i="13"/>
  <c r="G318" i="13"/>
  <c r="E206" i="23" l="1"/>
  <c r="C206" i="20" s="1"/>
  <c r="D207" i="20"/>
  <c r="E318" i="13"/>
  <c r="I318" i="13" s="1"/>
  <c r="J319" i="13" s="1"/>
  <c r="G206" i="23" l="1"/>
  <c r="K206" i="23" s="1"/>
  <c r="L206" i="23"/>
  <c r="I207" i="23"/>
  <c r="H207" i="23"/>
  <c r="E207" i="20"/>
  <c r="K206" i="20"/>
  <c r="F319" i="13"/>
  <c r="G319" i="13"/>
  <c r="I207" i="20" l="1"/>
  <c r="J208" i="20" s="1"/>
  <c r="F208" i="20"/>
  <c r="G208" i="20"/>
  <c r="F207" i="23"/>
  <c r="D207" i="23" s="1"/>
  <c r="E319" i="13"/>
  <c r="E207" i="23" l="1"/>
  <c r="C207" i="20" s="1"/>
  <c r="D208" i="20"/>
  <c r="F320" i="13"/>
  <c r="I319" i="13"/>
  <c r="J320" i="13" s="1"/>
  <c r="G320" i="13"/>
  <c r="G207" i="23" l="1"/>
  <c r="L207" i="23"/>
  <c r="K207" i="23"/>
  <c r="H208" i="23"/>
  <c r="I208" i="23"/>
  <c r="E208" i="20"/>
  <c r="K207" i="20"/>
  <c r="E320" i="13"/>
  <c r="I320" i="13" s="1"/>
  <c r="J321" i="13" s="1"/>
  <c r="I208" i="20" l="1"/>
  <c r="J209" i="20" s="1"/>
  <c r="G209" i="20"/>
  <c r="F209" i="20"/>
  <c r="F208" i="23"/>
  <c r="D208" i="23" s="1"/>
  <c r="F321" i="13"/>
  <c r="G321" i="13"/>
  <c r="E208" i="23" l="1"/>
  <c r="C208" i="20" s="1"/>
  <c r="L208" i="23"/>
  <c r="G208" i="23"/>
  <c r="D209" i="20"/>
  <c r="E321" i="13"/>
  <c r="K208" i="23" l="1"/>
  <c r="I209" i="23"/>
  <c r="H209" i="23"/>
  <c r="E209" i="20"/>
  <c r="K208" i="20"/>
  <c r="I321" i="13"/>
  <c r="J322" i="13" s="1"/>
  <c r="F322" i="13"/>
  <c r="G322" i="13"/>
  <c r="I209" i="20" l="1"/>
  <c r="J210" i="20" s="1"/>
  <c r="F210" i="20"/>
  <c r="G210" i="20"/>
  <c r="F209" i="23"/>
  <c r="D209" i="23" s="1"/>
  <c r="E322" i="13"/>
  <c r="E209" i="23" l="1"/>
  <c r="C209" i="20" s="1"/>
  <c r="L209" i="23"/>
  <c r="G209" i="23"/>
  <c r="D210" i="20"/>
  <c r="F323" i="13"/>
  <c r="I322" i="13"/>
  <c r="J323" i="13" s="1"/>
  <c r="G323" i="13"/>
  <c r="K209" i="23" l="1"/>
  <c r="H210" i="23"/>
  <c r="I210" i="23"/>
  <c r="E210" i="20"/>
  <c r="K209" i="20"/>
  <c r="E323" i="13"/>
  <c r="I323" i="13" s="1"/>
  <c r="J324" i="13" s="1"/>
  <c r="I210" i="20" l="1"/>
  <c r="J211" i="20" s="1"/>
  <c r="G211" i="20"/>
  <c r="F211" i="20"/>
  <c r="F210" i="23"/>
  <c r="D210" i="23" s="1"/>
  <c r="F324" i="13"/>
  <c r="G324" i="13"/>
  <c r="E210" i="23" l="1"/>
  <c r="C210" i="20" s="1"/>
  <c r="D211" i="20"/>
  <c r="E324" i="13"/>
  <c r="G210" i="23" l="1"/>
  <c r="I211" i="23" s="1"/>
  <c r="L210" i="23"/>
  <c r="K210" i="23"/>
  <c r="E211" i="20"/>
  <c r="K210" i="20"/>
  <c r="I324" i="13"/>
  <c r="J325" i="13" s="1"/>
  <c r="F325" i="13"/>
  <c r="G325" i="13"/>
  <c r="H211" i="23" l="1"/>
  <c r="F211" i="23" s="1"/>
  <c r="D211" i="23" s="1"/>
  <c r="I211" i="20"/>
  <c r="J212" i="20" s="1"/>
  <c r="F212" i="20"/>
  <c r="G212" i="20"/>
  <c r="E325" i="13"/>
  <c r="I325" i="13" s="1"/>
  <c r="J326" i="13" s="1"/>
  <c r="E211" i="23" l="1"/>
  <c r="C211" i="20" s="1"/>
  <c r="L211" i="23"/>
  <c r="D212" i="20"/>
  <c r="F326" i="13"/>
  <c r="G326" i="13"/>
  <c r="G211" i="23" l="1"/>
  <c r="K211" i="23" s="1"/>
  <c r="H212" i="23"/>
  <c r="I212" i="23"/>
  <c r="E212" i="20"/>
  <c r="K211" i="20"/>
  <c r="E326" i="13"/>
  <c r="I212" i="20" l="1"/>
  <c r="J213" i="20" s="1"/>
  <c r="G213" i="20"/>
  <c r="F213" i="20"/>
  <c r="F212" i="23"/>
  <c r="D212" i="23" s="1"/>
  <c r="I326" i="13"/>
  <c r="J327" i="13" s="1"/>
  <c r="F327" i="13"/>
  <c r="G327" i="13"/>
  <c r="E212" i="23" l="1"/>
  <c r="C212" i="20" s="1"/>
  <c r="G212" i="23"/>
  <c r="L212" i="23"/>
  <c r="D213" i="20"/>
  <c r="E327" i="13"/>
  <c r="I327" i="13" s="1"/>
  <c r="J328" i="13" s="1"/>
  <c r="K212" i="23" l="1"/>
  <c r="I213" i="23"/>
  <c r="H213" i="23"/>
  <c r="E213" i="20"/>
  <c r="K212" i="20"/>
  <c r="F328" i="13"/>
  <c r="G328" i="13"/>
  <c r="I213" i="20" l="1"/>
  <c r="J214" i="20" s="1"/>
  <c r="F214" i="20"/>
  <c r="G214" i="20"/>
  <c r="F213" i="23"/>
  <c r="D213" i="23" s="1"/>
  <c r="E328" i="13"/>
  <c r="E213" i="23" l="1"/>
  <c r="C213" i="20" s="1"/>
  <c r="D214" i="20"/>
  <c r="I328" i="13"/>
  <c r="J329" i="13" s="1"/>
  <c r="F329" i="13"/>
  <c r="G329" i="13"/>
  <c r="G213" i="23" l="1"/>
  <c r="L213" i="23"/>
  <c r="K213" i="23"/>
  <c r="H214" i="23"/>
  <c r="I214" i="23"/>
  <c r="E214" i="20"/>
  <c r="K213" i="20"/>
  <c r="E329" i="13"/>
  <c r="I329" i="13" s="1"/>
  <c r="J330" i="13" s="1"/>
  <c r="I214" i="20" l="1"/>
  <c r="J215" i="20" s="1"/>
  <c r="G215" i="20"/>
  <c r="F215" i="20"/>
  <c r="F214" i="23"/>
  <c r="D214" i="23" s="1"/>
  <c r="F330" i="13"/>
  <c r="G330" i="13"/>
  <c r="E214" i="23" l="1"/>
  <c r="C214" i="20" s="1"/>
  <c r="L214" i="23"/>
  <c r="G214" i="23"/>
  <c r="D215" i="20"/>
  <c r="E330" i="13"/>
  <c r="K214" i="23" l="1"/>
  <c r="I215" i="23"/>
  <c r="H215" i="23"/>
  <c r="E215" i="20"/>
  <c r="K214" i="20"/>
  <c r="I330" i="13"/>
  <c r="J331" i="13" s="1"/>
  <c r="F331" i="13"/>
  <c r="G331" i="13"/>
  <c r="I215" i="20" l="1"/>
  <c r="J216" i="20" s="1"/>
  <c r="F216" i="20"/>
  <c r="G216" i="20"/>
  <c r="F215" i="23"/>
  <c r="D215" i="23" s="1"/>
  <c r="E331" i="13"/>
  <c r="I331" i="13" s="1"/>
  <c r="J332" i="13" s="1"/>
  <c r="E215" i="23" l="1"/>
  <c r="C215" i="20" s="1"/>
  <c r="L215" i="23"/>
  <c r="G215" i="23"/>
  <c r="D216" i="20"/>
  <c r="F332" i="13"/>
  <c r="G332" i="13"/>
  <c r="K215" i="23" l="1"/>
  <c r="H216" i="23"/>
  <c r="I216" i="23"/>
  <c r="E216" i="20"/>
  <c r="K215" i="20"/>
  <c r="E332" i="13"/>
  <c r="I216" i="20" l="1"/>
  <c r="J217" i="20" s="1"/>
  <c r="G217" i="20"/>
  <c r="F217" i="20"/>
  <c r="F216" i="23"/>
  <c r="D216" i="23" s="1"/>
  <c r="I332" i="13"/>
  <c r="J333" i="13" s="1"/>
  <c r="F333" i="13"/>
  <c r="G333" i="13"/>
  <c r="E216" i="23" l="1"/>
  <c r="C216" i="20" s="1"/>
  <c r="D217" i="20"/>
  <c r="E333" i="13"/>
  <c r="I333" i="13" s="1"/>
  <c r="J334" i="13" s="1"/>
  <c r="G216" i="23" l="1"/>
  <c r="I217" i="23" s="1"/>
  <c r="L216" i="23"/>
  <c r="E217" i="20"/>
  <c r="K216" i="20"/>
  <c r="F334" i="13"/>
  <c r="G334" i="13"/>
  <c r="K216" i="23" l="1"/>
  <c r="H217" i="23"/>
  <c r="I217" i="20"/>
  <c r="J218" i="20" s="1"/>
  <c r="F218" i="20"/>
  <c r="G218" i="20"/>
  <c r="F217" i="23"/>
  <c r="D217" i="23" s="1"/>
  <c r="E334" i="13"/>
  <c r="E217" i="23" l="1"/>
  <c r="C217" i="20" s="1"/>
  <c r="L217" i="23"/>
  <c r="G217" i="23"/>
  <c r="D218" i="20"/>
  <c r="I334" i="13"/>
  <c r="J335" i="13" s="1"/>
  <c r="F335" i="13"/>
  <c r="G335" i="13"/>
  <c r="K217" i="23" l="1"/>
  <c r="H218" i="23"/>
  <c r="I218" i="23"/>
  <c r="E218" i="20"/>
  <c r="K217" i="20"/>
  <c r="E335" i="13"/>
  <c r="I335" i="13" s="1"/>
  <c r="J336" i="13" s="1"/>
  <c r="I218" i="20" l="1"/>
  <c r="J219" i="20" s="1"/>
  <c r="G219" i="20"/>
  <c r="F219" i="20"/>
  <c r="F218" i="23"/>
  <c r="D218" i="23" s="1"/>
  <c r="F336" i="13"/>
  <c r="G336" i="13"/>
  <c r="E218" i="23" l="1"/>
  <c r="C218" i="20" s="1"/>
  <c r="G218" i="23"/>
  <c r="L218" i="23"/>
  <c r="D219" i="20"/>
  <c r="E336" i="13"/>
  <c r="K218" i="23" l="1"/>
  <c r="I219" i="23"/>
  <c r="H219" i="23"/>
  <c r="E219" i="20"/>
  <c r="K218" i="20"/>
  <c r="I336" i="13"/>
  <c r="J337" i="13" s="1"/>
  <c r="F337" i="13"/>
  <c r="G337" i="13"/>
  <c r="I219" i="20" l="1"/>
  <c r="J220" i="20" s="1"/>
  <c r="F220" i="20"/>
  <c r="G220" i="20"/>
  <c r="F219" i="23"/>
  <c r="D219" i="23" s="1"/>
  <c r="E337" i="13"/>
  <c r="I337" i="13" s="1"/>
  <c r="J338" i="13" s="1"/>
  <c r="E219" i="23" l="1"/>
  <c r="C219" i="20" s="1"/>
  <c r="L219" i="23"/>
  <c r="G219" i="23"/>
  <c r="D220" i="20"/>
  <c r="F338" i="13"/>
  <c r="G338" i="13"/>
  <c r="K219" i="23" l="1"/>
  <c r="I220" i="23"/>
  <c r="H220" i="23"/>
  <c r="E220" i="20"/>
  <c r="K219" i="20"/>
  <c r="E338" i="13"/>
  <c r="I220" i="20" l="1"/>
  <c r="J221" i="20" s="1"/>
  <c r="G221" i="20"/>
  <c r="F221" i="20"/>
  <c r="F220" i="23"/>
  <c r="D220" i="23" s="1"/>
  <c r="I338" i="13"/>
  <c r="J339" i="13" s="1"/>
  <c r="F339" i="13"/>
  <c r="G339" i="13"/>
  <c r="E220" i="23" l="1"/>
  <c r="C220" i="20" s="1"/>
  <c r="D221" i="20"/>
  <c r="E339" i="13"/>
  <c r="I339" i="13" s="1"/>
  <c r="J340" i="13" s="1"/>
  <c r="G220" i="23" l="1"/>
  <c r="K220" i="23" s="1"/>
  <c r="L220" i="23"/>
  <c r="E221" i="20"/>
  <c r="K220" i="20"/>
  <c r="F340" i="13"/>
  <c r="G340" i="13"/>
  <c r="I221" i="23" l="1"/>
  <c r="H221" i="23"/>
  <c r="I221" i="20"/>
  <c r="J222" i="20" s="1"/>
  <c r="F222" i="20"/>
  <c r="G222" i="20"/>
  <c r="F221" i="23"/>
  <c r="D221" i="23" s="1"/>
  <c r="E340" i="13"/>
  <c r="E221" i="23" l="1"/>
  <c r="C221" i="20" s="1"/>
  <c r="L221" i="23"/>
  <c r="G221" i="23"/>
  <c r="D222" i="20"/>
  <c r="I340" i="13"/>
  <c r="J341" i="13" s="1"/>
  <c r="F341" i="13"/>
  <c r="G341" i="13"/>
  <c r="K221" i="23" l="1"/>
  <c r="I222" i="23"/>
  <c r="H222" i="23"/>
  <c r="E222" i="20"/>
  <c r="K221" i="20"/>
  <c r="E341" i="13"/>
  <c r="I341" i="13" s="1"/>
  <c r="J342" i="13" s="1"/>
  <c r="I222" i="20" l="1"/>
  <c r="J223" i="20" s="1"/>
  <c r="G223" i="20"/>
  <c r="F223" i="20"/>
  <c r="F222" i="23"/>
  <c r="D222" i="23" s="1"/>
  <c r="F342" i="13"/>
  <c r="G342" i="13"/>
  <c r="E222" i="23" l="1"/>
  <c r="C222" i="20" s="1"/>
  <c r="L222" i="23"/>
  <c r="G222" i="23"/>
  <c r="D223" i="20"/>
  <c r="E342" i="13"/>
  <c r="K222" i="23" l="1"/>
  <c r="H223" i="23"/>
  <c r="I223" i="23"/>
  <c r="E223" i="20"/>
  <c r="K222" i="20"/>
  <c r="I342" i="13"/>
  <c r="J343" i="13" s="1"/>
  <c r="F343" i="13"/>
  <c r="G343" i="13"/>
  <c r="I223" i="20" l="1"/>
  <c r="J224" i="20" s="1"/>
  <c r="F224" i="20"/>
  <c r="G224" i="20"/>
  <c r="F223" i="23"/>
  <c r="D223" i="23" s="1"/>
  <c r="E343" i="13"/>
  <c r="I343" i="13" s="1"/>
  <c r="J344" i="13" s="1"/>
  <c r="E223" i="23" l="1"/>
  <c r="C223" i="20" s="1"/>
  <c r="G223" i="23"/>
  <c r="D224" i="20"/>
  <c r="F344" i="13"/>
  <c r="G344" i="13"/>
  <c r="L223" i="23" l="1"/>
  <c r="K223" i="23"/>
  <c r="I224" i="23"/>
  <c r="H224" i="23"/>
  <c r="E224" i="20"/>
  <c r="K223" i="20"/>
  <c r="E344" i="13"/>
  <c r="I224" i="20" l="1"/>
  <c r="J225" i="20" s="1"/>
  <c r="G225" i="20"/>
  <c r="F225" i="20"/>
  <c r="F224" i="23"/>
  <c r="D224" i="23" s="1"/>
  <c r="I344" i="13"/>
  <c r="J345" i="13" s="1"/>
  <c r="F345" i="13"/>
  <c r="G345" i="13"/>
  <c r="E224" i="23" l="1"/>
  <c r="C224" i="20" s="1"/>
  <c r="G224" i="23"/>
  <c r="D225" i="20"/>
  <c r="E345" i="13"/>
  <c r="I345" i="13" s="1"/>
  <c r="J346" i="13" s="1"/>
  <c r="L224" i="23" l="1"/>
  <c r="K224" i="23"/>
  <c r="H225" i="23"/>
  <c r="I225" i="23"/>
  <c r="E225" i="20"/>
  <c r="K224" i="20"/>
  <c r="F346" i="13"/>
  <c r="G346" i="13"/>
  <c r="I225" i="20" l="1"/>
  <c r="J226" i="20" s="1"/>
  <c r="F226" i="20"/>
  <c r="G226" i="20"/>
  <c r="F225" i="23"/>
  <c r="D225" i="23" s="1"/>
  <c r="E346" i="13"/>
  <c r="E225" i="23" l="1"/>
  <c r="C225" i="20" s="1"/>
  <c r="L225" i="23"/>
  <c r="G225" i="23"/>
  <c r="D226" i="20"/>
  <c r="I346" i="13"/>
  <c r="J347" i="13" s="1"/>
  <c r="F347" i="13"/>
  <c r="G347" i="13"/>
  <c r="K225" i="23" l="1"/>
  <c r="I226" i="23"/>
  <c r="H226" i="23"/>
  <c r="E226" i="20"/>
  <c r="K225" i="20"/>
  <c r="E347" i="13"/>
  <c r="I347" i="13" s="1"/>
  <c r="J348" i="13" s="1"/>
  <c r="I226" i="20" l="1"/>
  <c r="J227" i="20" s="1"/>
  <c r="G227" i="20"/>
  <c r="F227" i="20"/>
  <c r="F226" i="23"/>
  <c r="D226" i="23" s="1"/>
  <c r="F348" i="13"/>
  <c r="G348" i="13"/>
  <c r="E226" i="23" l="1"/>
  <c r="C226" i="20" s="1"/>
  <c r="L226" i="23"/>
  <c r="G226" i="23"/>
  <c r="D227" i="20"/>
  <c r="E348" i="13"/>
  <c r="K226" i="23" l="1"/>
  <c r="H227" i="23"/>
  <c r="I227" i="23"/>
  <c r="E227" i="20"/>
  <c r="K226" i="20"/>
  <c r="I348" i="13"/>
  <c r="J349" i="13" s="1"/>
  <c r="F349" i="13"/>
  <c r="G349" i="13"/>
  <c r="I227" i="20" l="1"/>
  <c r="J228" i="20" s="1"/>
  <c r="F228" i="20"/>
  <c r="G228" i="20"/>
  <c r="F227" i="23"/>
  <c r="D227" i="23" s="1"/>
  <c r="E349" i="13"/>
  <c r="I349" i="13" s="1"/>
  <c r="J350" i="13" s="1"/>
  <c r="E227" i="23" l="1"/>
  <c r="C227" i="20" s="1"/>
  <c r="L227" i="23"/>
  <c r="G227" i="23"/>
  <c r="D228" i="20"/>
  <c r="F350" i="13"/>
  <c r="G350" i="13"/>
  <c r="K227" i="23" l="1"/>
  <c r="I228" i="23"/>
  <c r="H228" i="23"/>
  <c r="E228" i="20"/>
  <c r="K227" i="20"/>
  <c r="E350" i="13"/>
  <c r="I228" i="20" l="1"/>
  <c r="J229" i="20" s="1"/>
  <c r="G229" i="20"/>
  <c r="F229" i="20"/>
  <c r="F228" i="23"/>
  <c r="D228" i="23" s="1"/>
  <c r="I350" i="13"/>
  <c r="J351" i="13" s="1"/>
  <c r="F351" i="13"/>
  <c r="G351" i="13"/>
  <c r="E228" i="23" l="1"/>
  <c r="C228" i="20" s="1"/>
  <c r="L228" i="23"/>
  <c r="G228" i="23"/>
  <c r="D229" i="20"/>
  <c r="E351" i="13"/>
  <c r="I351" i="13" s="1"/>
  <c r="J352" i="13" s="1"/>
  <c r="K228" i="23" l="1"/>
  <c r="H229" i="23"/>
  <c r="I229" i="23"/>
  <c r="E229" i="20"/>
  <c r="K228" i="20"/>
  <c r="F352" i="13"/>
  <c r="G352" i="13"/>
  <c r="I229" i="20" l="1"/>
  <c r="J230" i="20" s="1"/>
  <c r="F230" i="20"/>
  <c r="G230" i="20"/>
  <c r="F229" i="23"/>
  <c r="D229" i="23" s="1"/>
  <c r="E352" i="13"/>
  <c r="E229" i="23" l="1"/>
  <c r="C229" i="20" s="1"/>
  <c r="L229" i="23"/>
  <c r="G229" i="23"/>
  <c r="D230" i="20"/>
  <c r="I352" i="13"/>
  <c r="J353" i="13" s="1"/>
  <c r="F353" i="13"/>
  <c r="G353" i="13"/>
  <c r="K229" i="23" l="1"/>
  <c r="I230" i="23"/>
  <c r="H230" i="23"/>
  <c r="E230" i="20"/>
  <c r="K229" i="20"/>
  <c r="E353" i="13"/>
  <c r="I353" i="13" s="1"/>
  <c r="J354" i="13" s="1"/>
  <c r="I230" i="20" l="1"/>
  <c r="J231" i="20" s="1"/>
  <c r="G231" i="20"/>
  <c r="F231" i="20"/>
  <c r="F230" i="23"/>
  <c r="D230" i="23" s="1"/>
  <c r="F354" i="13"/>
  <c r="G354" i="13"/>
  <c r="E230" i="23" l="1"/>
  <c r="C230" i="20" s="1"/>
  <c r="L230" i="23"/>
  <c r="G230" i="23"/>
  <c r="D231" i="20"/>
  <c r="E354" i="13"/>
  <c r="I354" i="13" s="1"/>
  <c r="J355" i="13" s="1"/>
  <c r="K230" i="23" l="1"/>
  <c r="H231" i="23"/>
  <c r="I231" i="23"/>
  <c r="E231" i="20"/>
  <c r="K230" i="20"/>
  <c r="G355" i="13"/>
  <c r="F355" i="13"/>
  <c r="I231" i="20" l="1"/>
  <c r="J232" i="20" s="1"/>
  <c r="F232" i="20"/>
  <c r="G232" i="20"/>
  <c r="F231" i="23"/>
  <c r="D231" i="23" s="1"/>
  <c r="E355" i="13"/>
  <c r="I355" i="13" s="1"/>
  <c r="J356" i="13" s="1"/>
  <c r="E231" i="23" l="1"/>
  <c r="C231" i="20" s="1"/>
  <c r="G231" i="23"/>
  <c r="L231" i="23"/>
  <c r="D232" i="20"/>
  <c r="F356" i="13"/>
  <c r="G356" i="13"/>
  <c r="E232" i="20" l="1"/>
  <c r="K231" i="20"/>
  <c r="H232" i="23"/>
  <c r="K231" i="23"/>
  <c r="I232" i="23"/>
  <c r="E356" i="13"/>
  <c r="I356" i="13" s="1"/>
  <c r="J357" i="13" s="1"/>
  <c r="G357" i="13" l="1"/>
  <c r="F357" i="13"/>
  <c r="F232" i="23"/>
  <c r="D232" i="23" s="1"/>
  <c r="I232" i="20"/>
  <c r="J233" i="20" s="1"/>
  <c r="G233" i="20"/>
  <c r="F233" i="20"/>
  <c r="E232" i="23" l="1"/>
  <c r="C232" i="20" s="1"/>
  <c r="E357" i="13"/>
  <c r="I357" i="13" s="1"/>
  <c r="J358" i="13" s="1"/>
  <c r="D233" i="20"/>
  <c r="L232" i="23"/>
  <c r="G232" i="23"/>
  <c r="G358" i="13" l="1"/>
  <c r="F358" i="13"/>
  <c r="K232" i="23"/>
  <c r="I233" i="23"/>
  <c r="H233" i="23"/>
  <c r="E233" i="20"/>
  <c r="K232" i="20"/>
  <c r="E358" i="13" l="1"/>
  <c r="I358" i="13" s="1"/>
  <c r="J359" i="13" s="1"/>
  <c r="I233" i="20"/>
  <c r="J234" i="20" s="1"/>
  <c r="G234" i="20"/>
  <c r="F234" i="20"/>
  <c r="F233" i="23"/>
  <c r="D233" i="23" s="1"/>
  <c r="E233" i="23" l="1"/>
  <c r="C233" i="20" s="1"/>
  <c r="G359" i="13"/>
  <c r="F359" i="13"/>
  <c r="L233" i="23"/>
  <c r="D234" i="20"/>
  <c r="G233" i="23" l="1"/>
  <c r="I234" i="23" s="1"/>
  <c r="E359" i="13"/>
  <c r="I359" i="13" s="1"/>
  <c r="J360" i="13" s="1"/>
  <c r="E234" i="20"/>
  <c r="K233" i="20"/>
  <c r="H234" i="23" l="1"/>
  <c r="K233" i="23"/>
  <c r="G360" i="13"/>
  <c r="F360" i="13"/>
  <c r="I234" i="20"/>
  <c r="J235" i="20" s="1"/>
  <c r="F235" i="20"/>
  <c r="G235" i="20"/>
  <c r="F234" i="23"/>
  <c r="D234" i="23" s="1"/>
  <c r="E234" i="23" l="1"/>
  <c r="C234" i="20" s="1"/>
  <c r="E360" i="13"/>
  <c r="I360" i="13" s="1"/>
  <c r="J361" i="13" s="1"/>
  <c r="G234" i="23"/>
  <c r="D235" i="20"/>
  <c r="L234" i="23" l="1"/>
  <c r="G361" i="13"/>
  <c r="F361" i="13"/>
  <c r="K234" i="23"/>
  <c r="I235" i="23"/>
  <c r="H235" i="23"/>
  <c r="E235" i="20"/>
  <c r="K234" i="20"/>
  <c r="E361" i="13" l="1"/>
  <c r="F362" i="13" s="1"/>
  <c r="I235" i="20"/>
  <c r="J236" i="20" s="1"/>
  <c r="G236" i="20"/>
  <c r="F236" i="20"/>
  <c r="F235" i="23"/>
  <c r="D235" i="23" s="1"/>
  <c r="E235" i="23" l="1"/>
  <c r="C235" i="20" s="1"/>
  <c r="I361" i="13"/>
  <c r="J362" i="13" s="1"/>
  <c r="G362" i="13"/>
  <c r="E362" i="13" s="1"/>
  <c r="I362" i="13" s="1"/>
  <c r="D236" i="20"/>
  <c r="G235" i="23" l="1"/>
  <c r="K235" i="23" s="1"/>
  <c r="L235" i="23"/>
  <c r="J363" i="13"/>
  <c r="E236" i="20"/>
  <c r="K235" i="20"/>
  <c r="F363" i="13"/>
  <c r="G363" i="13"/>
  <c r="I236" i="23" l="1"/>
  <c r="H236" i="23"/>
  <c r="F236" i="23" s="1"/>
  <c r="D236" i="23" s="1"/>
  <c r="I236" i="20"/>
  <c r="J237" i="20" s="1"/>
  <c r="F237" i="20"/>
  <c r="G237" i="20"/>
  <c r="E363" i="13"/>
  <c r="E236" i="23" l="1"/>
  <c r="C236" i="20" s="1"/>
  <c r="D237" i="20"/>
  <c r="I363" i="13"/>
  <c r="J364" i="13" s="1"/>
  <c r="F364" i="13"/>
  <c r="G364" i="13"/>
  <c r="G236" i="23" l="1"/>
  <c r="K236" i="23" s="1"/>
  <c r="L236" i="23"/>
  <c r="E237" i="20"/>
  <c r="K236" i="20"/>
  <c r="E364" i="13"/>
  <c r="I364" i="13" s="1"/>
  <c r="J365" i="13" s="1"/>
  <c r="H237" i="23" l="1"/>
  <c r="I237" i="23"/>
  <c r="I237" i="20"/>
  <c r="J238" i="20" s="1"/>
  <c r="G238" i="20"/>
  <c r="F238" i="20"/>
  <c r="F237" i="23"/>
  <c r="D237" i="23" s="1"/>
  <c r="F365" i="13"/>
  <c r="G365" i="13"/>
  <c r="E237" i="23" l="1"/>
  <c r="C237" i="20" s="1"/>
  <c r="L237" i="23"/>
  <c r="G237" i="23"/>
  <c r="D238" i="20"/>
  <c r="E365" i="13"/>
  <c r="K237" i="23" l="1"/>
  <c r="H238" i="23"/>
  <c r="I238" i="23"/>
  <c r="E238" i="20"/>
  <c r="K237" i="20"/>
  <c r="I365" i="13"/>
  <c r="J366" i="13" s="1"/>
  <c r="F366" i="13"/>
  <c r="G366" i="13"/>
  <c r="I238" i="20" l="1"/>
  <c r="J239" i="20" s="1"/>
  <c r="F239" i="20"/>
  <c r="G239" i="20"/>
  <c r="F238" i="23"/>
  <c r="D238" i="23" s="1"/>
  <c r="E366" i="13"/>
  <c r="I366" i="13" s="1"/>
  <c r="J367" i="13" s="1"/>
  <c r="E238" i="23" l="1"/>
  <c r="C238" i="20" s="1"/>
  <c r="L238" i="23"/>
  <c r="G238" i="23"/>
  <c r="D239" i="20"/>
  <c r="F367" i="13"/>
  <c r="G367" i="13"/>
  <c r="K238" i="23" l="1"/>
  <c r="I239" i="23"/>
  <c r="H239" i="23"/>
  <c r="E239" i="20"/>
  <c r="K238" i="20"/>
  <c r="E367" i="13"/>
  <c r="I239" i="20" l="1"/>
  <c r="J240" i="20" s="1"/>
  <c r="G240" i="20"/>
  <c r="F240" i="20"/>
  <c r="F239" i="23"/>
  <c r="D239" i="23" s="1"/>
  <c r="I367" i="13"/>
  <c r="J368" i="13" s="1"/>
  <c r="F368" i="13"/>
  <c r="G368" i="13"/>
  <c r="E239" i="23" l="1"/>
  <c r="C239" i="20" s="1"/>
  <c r="L239" i="23"/>
  <c r="G239" i="23"/>
  <c r="D240" i="20"/>
  <c r="E368" i="13"/>
  <c r="I368" i="13" s="1"/>
  <c r="J369" i="13" s="1"/>
  <c r="K239" i="23" l="1"/>
  <c r="H240" i="23"/>
  <c r="I240" i="23"/>
  <c r="E240" i="20"/>
  <c r="K239" i="20"/>
  <c r="F369" i="13"/>
  <c r="G369" i="13"/>
  <c r="I240" i="20" l="1"/>
  <c r="J241" i="20" s="1"/>
  <c r="F241" i="20"/>
  <c r="G241" i="20"/>
  <c r="F240" i="23"/>
  <c r="D240" i="23" s="1"/>
  <c r="E369" i="13"/>
  <c r="E240" i="23" l="1"/>
  <c r="C240" i="20" s="1"/>
  <c r="L240" i="23"/>
  <c r="G240" i="23"/>
  <c r="D241" i="20"/>
  <c r="I369" i="13"/>
  <c r="J370" i="13" s="1"/>
  <c r="F370" i="13"/>
  <c r="G370" i="13"/>
  <c r="K240" i="23" l="1"/>
  <c r="I241" i="23"/>
  <c r="H241" i="23"/>
  <c r="E241" i="20"/>
  <c r="K240" i="20"/>
  <c r="E370" i="13"/>
  <c r="I370" i="13" s="1"/>
  <c r="J371" i="13" s="1"/>
  <c r="I241" i="20" l="1"/>
  <c r="J242" i="20" s="1"/>
  <c r="G242" i="20"/>
  <c r="F242" i="20"/>
  <c r="F241" i="23"/>
  <c r="D241" i="23" s="1"/>
  <c r="F371" i="13"/>
  <c r="G371" i="13"/>
  <c r="E241" i="23" l="1"/>
  <c r="C241" i="20" s="1"/>
  <c r="L241" i="23"/>
  <c r="G241" i="23"/>
  <c r="D242" i="20"/>
  <c r="E371" i="13"/>
  <c r="K241" i="23" l="1"/>
  <c r="H242" i="23"/>
  <c r="I242" i="23"/>
  <c r="E242" i="20"/>
  <c r="K241" i="20"/>
  <c r="I371" i="13"/>
  <c r="J372" i="13" s="1"/>
  <c r="F372" i="13"/>
  <c r="G372" i="13"/>
  <c r="I242" i="20" l="1"/>
  <c r="J243" i="20" s="1"/>
  <c r="F243" i="20"/>
  <c r="G243" i="20"/>
  <c r="F242" i="23"/>
  <c r="D242" i="23" s="1"/>
  <c r="E372" i="13"/>
  <c r="I372" i="13" s="1"/>
  <c r="J373" i="13" s="1"/>
  <c r="E242" i="23" l="1"/>
  <c r="C242" i="20" s="1"/>
  <c r="L242" i="23"/>
  <c r="G242" i="23"/>
  <c r="D243" i="20"/>
  <c r="F373" i="13"/>
  <c r="G373" i="13"/>
  <c r="K242" i="23" l="1"/>
  <c r="I243" i="23"/>
  <c r="H243" i="23"/>
  <c r="E243" i="20"/>
  <c r="K242" i="20"/>
  <c r="E373" i="13"/>
  <c r="I243" i="20" l="1"/>
  <c r="J244" i="20" s="1"/>
  <c r="G244" i="20"/>
  <c r="F244" i="20"/>
  <c r="F243" i="23"/>
  <c r="D243" i="23" s="1"/>
  <c r="I373" i="13"/>
  <c r="J374" i="13" s="1"/>
  <c r="F374" i="13"/>
  <c r="G374" i="13"/>
  <c r="E243" i="23" l="1"/>
  <c r="C243" i="20" s="1"/>
  <c r="L243" i="23"/>
  <c r="G243" i="23"/>
  <c r="D244" i="20"/>
  <c r="E374" i="13"/>
  <c r="I374" i="13" s="1"/>
  <c r="J375" i="13" s="1"/>
  <c r="K243" i="23" l="1"/>
  <c r="H244" i="23"/>
  <c r="I244" i="23"/>
  <c r="E244" i="20"/>
  <c r="K243" i="20"/>
  <c r="F375" i="13"/>
  <c r="G375" i="13"/>
  <c r="I244" i="20" l="1"/>
  <c r="J245" i="20" s="1"/>
  <c r="F245" i="20"/>
  <c r="G245" i="20"/>
  <c r="F244" i="23"/>
  <c r="D244" i="23" s="1"/>
  <c r="E375" i="13"/>
  <c r="E244" i="23" l="1"/>
  <c r="C244" i="20" s="1"/>
  <c r="D245" i="20"/>
  <c r="I375" i="13"/>
  <c r="J376" i="13" s="1"/>
  <c r="F376" i="13"/>
  <c r="G376" i="13"/>
  <c r="G244" i="23" l="1"/>
  <c r="L244" i="23"/>
  <c r="K244" i="23"/>
  <c r="I245" i="23"/>
  <c r="H245" i="23"/>
  <c r="E245" i="20"/>
  <c r="K244" i="20"/>
  <c r="E376" i="13"/>
  <c r="I376" i="13" s="1"/>
  <c r="J377" i="13" s="1"/>
  <c r="I245" i="20" l="1"/>
  <c r="J246" i="20" s="1"/>
  <c r="G246" i="20"/>
  <c r="F246" i="20"/>
  <c r="F245" i="23"/>
  <c r="D245" i="23" s="1"/>
  <c r="F377" i="13"/>
  <c r="G377" i="13"/>
  <c r="E245" i="23" l="1"/>
  <c r="C245" i="20" s="1"/>
  <c r="L245" i="23"/>
  <c r="G245" i="23"/>
  <c r="D246" i="20"/>
  <c r="E377" i="13"/>
  <c r="K245" i="23" l="1"/>
  <c r="H246" i="23"/>
  <c r="I246" i="23"/>
  <c r="E246" i="20"/>
  <c r="K245" i="20"/>
  <c r="I377" i="13"/>
  <c r="J378" i="13" s="1"/>
  <c r="F378" i="13"/>
  <c r="G378" i="13"/>
  <c r="I246" i="20" l="1"/>
  <c r="J247" i="20" s="1"/>
  <c r="F247" i="20"/>
  <c r="G247" i="20"/>
  <c r="F246" i="23"/>
  <c r="D246" i="23" s="1"/>
  <c r="E378" i="13"/>
  <c r="I378" i="13" s="1"/>
  <c r="J379" i="13" s="1"/>
  <c r="E246" i="23" l="1"/>
  <c r="C246" i="20" s="1"/>
  <c r="L246" i="23"/>
  <c r="G246" i="23"/>
  <c r="D247" i="20"/>
  <c r="F379" i="13"/>
  <c r="G379" i="13"/>
  <c r="K246" i="23" l="1"/>
  <c r="I247" i="23"/>
  <c r="H247" i="23"/>
  <c r="E247" i="20"/>
  <c r="K246" i="20"/>
  <c r="E379" i="13"/>
  <c r="I247" i="20" l="1"/>
  <c r="J248" i="20" s="1"/>
  <c r="G248" i="20"/>
  <c r="F248" i="20"/>
  <c r="F247" i="23"/>
  <c r="D247" i="23" s="1"/>
  <c r="I379" i="13"/>
  <c r="J380" i="13" s="1"/>
  <c r="F380" i="13"/>
  <c r="G380" i="13"/>
  <c r="E247" i="23" l="1"/>
  <c r="C247" i="20" s="1"/>
  <c r="D248" i="20"/>
  <c r="E380" i="13"/>
  <c r="I380" i="13" s="1"/>
  <c r="J381" i="13" s="1"/>
  <c r="G247" i="23" l="1"/>
  <c r="L247" i="23"/>
  <c r="K247" i="23"/>
  <c r="H248" i="23"/>
  <c r="I248" i="23"/>
  <c r="E248" i="20"/>
  <c r="K247" i="20"/>
  <c r="G381" i="13"/>
  <c r="F381" i="13"/>
  <c r="I248" i="20" l="1"/>
  <c r="J249" i="20" s="1"/>
  <c r="F249" i="20"/>
  <c r="G249" i="20"/>
  <c r="F248" i="23"/>
  <c r="D248" i="23" s="1"/>
  <c r="E381" i="13"/>
  <c r="I381" i="13" s="1"/>
  <c r="J382" i="13" s="1"/>
  <c r="E248" i="23" l="1"/>
  <c r="C248" i="20" s="1"/>
  <c r="L248" i="23"/>
  <c r="G248" i="23"/>
  <c r="D249" i="20"/>
  <c r="G382" i="13"/>
  <c r="F382" i="13"/>
  <c r="K248" i="23" l="1"/>
  <c r="I249" i="23"/>
  <c r="H249" i="23"/>
  <c r="E249" i="20"/>
  <c r="K248" i="20"/>
  <c r="E382" i="13"/>
  <c r="I382" i="13" s="1"/>
  <c r="J383" i="13" s="1"/>
  <c r="I249" i="20" l="1"/>
  <c r="J250" i="20" s="1"/>
  <c r="G250" i="20"/>
  <c r="F250" i="20"/>
  <c r="F249" i="23"/>
  <c r="D249" i="23" s="1"/>
  <c r="G383" i="13"/>
  <c r="F383" i="13"/>
  <c r="E249" i="23" l="1"/>
  <c r="C249" i="20" s="1"/>
  <c r="D250" i="20"/>
  <c r="E383" i="13"/>
  <c r="I383" i="13" s="1"/>
  <c r="J384" i="13" s="1"/>
  <c r="G249" i="23" l="1"/>
  <c r="L249" i="23"/>
  <c r="G384" i="13"/>
  <c r="K249" i="23"/>
  <c r="H250" i="23"/>
  <c r="I250" i="23"/>
  <c r="E250" i="20"/>
  <c r="K249" i="20"/>
  <c r="F384" i="13"/>
  <c r="E384" i="13" l="1"/>
  <c r="I384" i="13" s="1"/>
  <c r="J385" i="13" s="1"/>
  <c r="I250" i="20"/>
  <c r="J251" i="20" s="1"/>
  <c r="F251" i="20"/>
  <c r="G251" i="20"/>
  <c r="F250" i="23"/>
  <c r="D250" i="23" s="1"/>
  <c r="E250" i="23" l="1"/>
  <c r="C250" i="20" s="1"/>
  <c r="G385" i="13"/>
  <c r="F385" i="13"/>
  <c r="L250" i="23"/>
  <c r="G250" i="23"/>
  <c r="D251" i="20"/>
  <c r="E385" i="13" l="1"/>
  <c r="I385" i="13" s="1"/>
  <c r="J386" i="13" s="1"/>
  <c r="K250" i="23"/>
  <c r="I251" i="23"/>
  <c r="H251" i="23"/>
  <c r="E251" i="20"/>
  <c r="K250" i="20"/>
  <c r="G386" i="13" l="1"/>
  <c r="F386" i="13"/>
  <c r="I251" i="20"/>
  <c r="J252" i="20" s="1"/>
  <c r="G252" i="20"/>
  <c r="F252" i="20"/>
  <c r="F251" i="23"/>
  <c r="D251" i="23" s="1"/>
  <c r="E251" i="23" l="1"/>
  <c r="C251" i="20" s="1"/>
  <c r="E386" i="13"/>
  <c r="I386" i="13" s="1"/>
  <c r="J387" i="13" s="1"/>
  <c r="G251" i="23"/>
  <c r="D252" i="20"/>
  <c r="L251" i="23" l="1"/>
  <c r="G387" i="13"/>
  <c r="F387" i="13"/>
  <c r="K251" i="23"/>
  <c r="H252" i="23"/>
  <c r="I252" i="23"/>
  <c r="E252" i="20"/>
  <c r="K251" i="20"/>
  <c r="E387" i="13" l="1"/>
  <c r="I387" i="13" s="1"/>
  <c r="J388" i="13" s="1"/>
  <c r="I252" i="20"/>
  <c r="J253" i="20" s="1"/>
  <c r="F253" i="20"/>
  <c r="G253" i="20"/>
  <c r="F252" i="23"/>
  <c r="D252" i="23" s="1"/>
  <c r="F388" i="13"/>
  <c r="G388" i="13"/>
  <c r="E252" i="23" l="1"/>
  <c r="C252" i="20" s="1"/>
  <c r="D253" i="20"/>
  <c r="E388" i="13"/>
  <c r="G252" i="23" l="1"/>
  <c r="L252" i="23"/>
  <c r="K252" i="23"/>
  <c r="I253" i="23"/>
  <c r="H253" i="23"/>
  <c r="E253" i="20"/>
  <c r="K252" i="20"/>
  <c r="I388" i="13"/>
  <c r="J389" i="13" s="1"/>
  <c r="F389" i="13"/>
  <c r="G389" i="13"/>
  <c r="I253" i="20" l="1"/>
  <c r="J254" i="20" s="1"/>
  <c r="G254" i="20"/>
  <c r="F254" i="20"/>
  <c r="F253" i="23"/>
  <c r="D253" i="23" s="1"/>
  <c r="E389" i="13"/>
  <c r="I389" i="13" s="1"/>
  <c r="J390" i="13" s="1"/>
  <c r="E253" i="23" l="1"/>
  <c r="C253" i="20" s="1"/>
  <c r="D254" i="20"/>
  <c r="F390" i="13"/>
  <c r="G390" i="13"/>
  <c r="G253" i="23" l="1"/>
  <c r="K253" i="23" s="1"/>
  <c r="L253" i="23"/>
  <c r="H254" i="23"/>
  <c r="E254" i="20"/>
  <c r="K253" i="20"/>
  <c r="E390" i="13"/>
  <c r="I254" i="23" l="1"/>
  <c r="F254" i="23" s="1"/>
  <c r="D254" i="23" s="1"/>
  <c r="I254" i="20"/>
  <c r="J255" i="20" s="1"/>
  <c r="F255" i="20"/>
  <c r="G255" i="20"/>
  <c r="I390" i="13"/>
  <c r="J391" i="13" s="1"/>
  <c r="F391" i="13"/>
  <c r="G391" i="13"/>
  <c r="E254" i="23" l="1"/>
  <c r="C254" i="20" s="1"/>
  <c r="L254" i="23"/>
  <c r="G254" i="23"/>
  <c r="D255" i="20"/>
  <c r="E391" i="13"/>
  <c r="I391" i="13" s="1"/>
  <c r="J392" i="13" s="1"/>
  <c r="K254" i="23" l="1"/>
  <c r="I255" i="23"/>
  <c r="H255" i="23"/>
  <c r="E255" i="20"/>
  <c r="K254" i="20"/>
  <c r="F392" i="13"/>
  <c r="G392" i="13"/>
  <c r="I255" i="20" l="1"/>
  <c r="J256" i="20" s="1"/>
  <c r="G256" i="20"/>
  <c r="F256" i="20"/>
  <c r="F255" i="23"/>
  <c r="D255" i="23" s="1"/>
  <c r="E392" i="13"/>
  <c r="E255" i="23" l="1"/>
  <c r="C255" i="20" s="1"/>
  <c r="L255" i="23"/>
  <c r="G255" i="23"/>
  <c r="D256" i="20"/>
  <c r="I392" i="13"/>
  <c r="J393" i="13" s="1"/>
  <c r="F393" i="13"/>
  <c r="G393" i="13"/>
  <c r="K255" i="23" l="1"/>
  <c r="H256" i="23"/>
  <c r="I256" i="23"/>
  <c r="E256" i="20"/>
  <c r="K255" i="20"/>
  <c r="E393" i="13"/>
  <c r="I393" i="13" s="1"/>
  <c r="J394" i="13" s="1"/>
  <c r="I256" i="20" l="1"/>
  <c r="J257" i="20" s="1"/>
  <c r="F257" i="20"/>
  <c r="G257" i="20"/>
  <c r="F256" i="23"/>
  <c r="D256" i="23" s="1"/>
  <c r="F394" i="13"/>
  <c r="G394" i="13"/>
  <c r="E256" i="23" l="1"/>
  <c r="C256" i="20" s="1"/>
  <c r="D257" i="20"/>
  <c r="E394" i="13"/>
  <c r="G256" i="23" l="1"/>
  <c r="L256" i="23"/>
  <c r="K256" i="23"/>
  <c r="I257" i="23"/>
  <c r="H257" i="23"/>
  <c r="E257" i="20"/>
  <c r="K256" i="20"/>
  <c r="I394" i="13"/>
  <c r="J395" i="13" s="1"/>
  <c r="F395" i="13"/>
  <c r="G395" i="13"/>
  <c r="I257" i="20" l="1"/>
  <c r="J258" i="20" s="1"/>
  <c r="G258" i="20"/>
  <c r="F258" i="20"/>
  <c r="F257" i="23"/>
  <c r="D257" i="23" s="1"/>
  <c r="E395" i="13"/>
  <c r="I395" i="13" s="1"/>
  <c r="J396" i="13" s="1"/>
  <c r="E257" i="23" l="1"/>
  <c r="C257" i="20" s="1"/>
  <c r="L257" i="23"/>
  <c r="G257" i="23"/>
  <c r="D258" i="20"/>
  <c r="F396" i="13"/>
  <c r="G396" i="13"/>
  <c r="K257" i="23" l="1"/>
  <c r="H258" i="23"/>
  <c r="I258" i="23"/>
  <c r="E258" i="20"/>
  <c r="K257" i="20"/>
  <c r="E396" i="13"/>
  <c r="I258" i="20" l="1"/>
  <c r="J259" i="20" s="1"/>
  <c r="F259" i="20"/>
  <c r="G259" i="20"/>
  <c r="F258" i="23"/>
  <c r="D258" i="23" s="1"/>
  <c r="I396" i="13"/>
  <c r="J397" i="13" s="1"/>
  <c r="F397" i="13"/>
  <c r="G397" i="13"/>
  <c r="E258" i="23" l="1"/>
  <c r="C258" i="20" s="1"/>
  <c r="L258" i="23"/>
  <c r="G258" i="23"/>
  <c r="D259" i="20"/>
  <c r="E397" i="13"/>
  <c r="I397" i="13" s="1"/>
  <c r="J398" i="13" s="1"/>
  <c r="K258" i="23" l="1"/>
  <c r="I259" i="23"/>
  <c r="H259" i="23"/>
  <c r="E259" i="20"/>
  <c r="K258" i="20"/>
  <c r="F398" i="13"/>
  <c r="G398" i="13"/>
  <c r="I259" i="20" l="1"/>
  <c r="J260" i="20" s="1"/>
  <c r="G260" i="20"/>
  <c r="F260" i="20"/>
  <c r="F259" i="23"/>
  <c r="D259" i="23" s="1"/>
  <c r="E398" i="13"/>
  <c r="E259" i="23" l="1"/>
  <c r="C259" i="20" s="1"/>
  <c r="D260" i="20"/>
  <c r="I398" i="13"/>
  <c r="J399" i="13" s="1"/>
  <c r="F399" i="13"/>
  <c r="G399" i="13"/>
  <c r="L259" i="23" l="1"/>
  <c r="G259" i="23"/>
  <c r="K259" i="23" s="1"/>
  <c r="H260" i="23"/>
  <c r="E260" i="20"/>
  <c r="K259" i="20"/>
  <c r="E399" i="13"/>
  <c r="I399" i="13" s="1"/>
  <c r="J400" i="13" s="1"/>
  <c r="I260" i="23" l="1"/>
  <c r="I260" i="20"/>
  <c r="J261" i="20" s="1"/>
  <c r="F261" i="20"/>
  <c r="G261" i="20"/>
  <c r="F260" i="23"/>
  <c r="D260" i="23" s="1"/>
  <c r="F400" i="13"/>
  <c r="G400" i="13"/>
  <c r="E260" i="23" l="1"/>
  <c r="C260" i="20" s="1"/>
  <c r="D261" i="20"/>
  <c r="E400" i="13"/>
  <c r="G260" i="23" l="1"/>
  <c r="L260" i="23"/>
  <c r="K260" i="23"/>
  <c r="I261" i="23"/>
  <c r="H261" i="23"/>
  <c r="E261" i="20"/>
  <c r="K260" i="20"/>
  <c r="I400" i="13"/>
  <c r="J401" i="13" s="1"/>
  <c r="F401" i="13"/>
  <c r="G401" i="13"/>
  <c r="I261" i="20" l="1"/>
  <c r="J262" i="20" s="1"/>
  <c r="G262" i="20"/>
  <c r="F262" i="20"/>
  <c r="F261" i="23"/>
  <c r="D261" i="23" s="1"/>
  <c r="E401" i="13"/>
  <c r="I401" i="13" s="1"/>
  <c r="J402" i="13" s="1"/>
  <c r="E261" i="23" l="1"/>
  <c r="C261" i="20" s="1"/>
  <c r="D262" i="20"/>
  <c r="F402" i="13"/>
  <c r="G402" i="13"/>
  <c r="G261" i="23" l="1"/>
  <c r="L261" i="23"/>
  <c r="K261" i="23"/>
  <c r="H262" i="23"/>
  <c r="I262" i="23"/>
  <c r="E262" i="20"/>
  <c r="K261" i="20"/>
  <c r="E402" i="13"/>
  <c r="I262" i="20" l="1"/>
  <c r="J263" i="20" s="1"/>
  <c r="F263" i="20"/>
  <c r="G263" i="20"/>
  <c r="F262" i="23"/>
  <c r="D262" i="23" s="1"/>
  <c r="I402" i="13"/>
  <c r="J403" i="13" s="1"/>
  <c r="F403" i="13"/>
  <c r="G403" i="13"/>
  <c r="E262" i="23" l="1"/>
  <c r="C262" i="20" s="1"/>
  <c r="L262" i="23"/>
  <c r="G262" i="23"/>
  <c r="D263" i="20"/>
  <c r="E403" i="13"/>
  <c r="I403" i="13" s="1"/>
  <c r="J404" i="13" s="1"/>
  <c r="K262" i="23" l="1"/>
  <c r="I263" i="23"/>
  <c r="H263" i="23"/>
  <c r="E263" i="20"/>
  <c r="K262" i="20"/>
  <c r="F404" i="13"/>
  <c r="G404" i="13"/>
  <c r="I263" i="20" l="1"/>
  <c r="J264" i="20" s="1"/>
  <c r="G264" i="20"/>
  <c r="F264" i="20"/>
  <c r="F263" i="23"/>
  <c r="D263" i="23" s="1"/>
  <c r="E404" i="13"/>
  <c r="I404" i="13" s="1"/>
  <c r="J405" i="13" s="1"/>
  <c r="E263" i="23" l="1"/>
  <c r="C263" i="20" s="1"/>
  <c r="L263" i="23"/>
  <c r="G263" i="23"/>
  <c r="D264" i="20"/>
  <c r="G405" i="13"/>
  <c r="F405" i="13"/>
  <c r="K263" i="23" l="1"/>
  <c r="H264" i="23"/>
  <c r="I264" i="23"/>
  <c r="E264" i="20"/>
  <c r="K263" i="20"/>
  <c r="E405" i="13"/>
  <c r="I405" i="13" s="1"/>
  <c r="J406" i="13" s="1"/>
  <c r="I264" i="20" l="1"/>
  <c r="J265" i="20" s="1"/>
  <c r="F265" i="20"/>
  <c r="G265" i="20"/>
  <c r="F264" i="23"/>
  <c r="D264" i="23" s="1"/>
  <c r="G406" i="13"/>
  <c r="F406" i="13"/>
  <c r="E264" i="23" l="1"/>
  <c r="C264" i="20" s="1"/>
  <c r="L264" i="23"/>
  <c r="G264" i="23"/>
  <c r="D265" i="20"/>
  <c r="E406" i="13"/>
  <c r="I406" i="13" s="1"/>
  <c r="J407" i="13" s="1"/>
  <c r="K264" i="23" l="1"/>
  <c r="I265" i="23"/>
  <c r="H265" i="23"/>
  <c r="E265" i="20"/>
  <c r="K264" i="20"/>
  <c r="G407" i="13"/>
  <c r="F407" i="13"/>
  <c r="I265" i="20" l="1"/>
  <c r="J266" i="20" s="1"/>
  <c r="G266" i="20"/>
  <c r="F266" i="20"/>
  <c r="F265" i="23"/>
  <c r="D265" i="23" s="1"/>
  <c r="E407" i="13"/>
  <c r="I407" i="13" s="1"/>
  <c r="J408" i="13" s="1"/>
  <c r="E265" i="23" l="1"/>
  <c r="C265" i="20" s="1"/>
  <c r="L265" i="23"/>
  <c r="G265" i="23"/>
  <c r="D266" i="20"/>
  <c r="F408" i="13"/>
  <c r="G408" i="13"/>
  <c r="K265" i="23" l="1"/>
  <c r="H266" i="23"/>
  <c r="I266" i="23"/>
  <c r="E266" i="20"/>
  <c r="K265" i="20"/>
  <c r="E408" i="13"/>
  <c r="F409" i="13" s="1"/>
  <c r="I266" i="20" l="1"/>
  <c r="J267" i="20" s="1"/>
  <c r="F267" i="20"/>
  <c r="G267" i="20"/>
  <c r="F266" i="23"/>
  <c r="D266" i="23" s="1"/>
  <c r="I408" i="13"/>
  <c r="J409" i="13" s="1"/>
  <c r="G409" i="13"/>
  <c r="E409" i="13" s="1"/>
  <c r="E266" i="23" l="1"/>
  <c r="C266" i="20" s="1"/>
  <c r="L266" i="23"/>
  <c r="G266" i="23"/>
  <c r="D267" i="20"/>
  <c r="I409" i="13"/>
  <c r="J410" i="13" s="1"/>
  <c r="F410" i="13"/>
  <c r="G410" i="13"/>
  <c r="K266" i="23" l="1"/>
  <c r="I267" i="23"/>
  <c r="H267" i="23"/>
  <c r="E267" i="20"/>
  <c r="K266" i="20"/>
  <c r="E410" i="13"/>
  <c r="I410" i="13" s="1"/>
  <c r="J411" i="13" s="1"/>
  <c r="I267" i="20" l="1"/>
  <c r="J268" i="20" s="1"/>
  <c r="G268" i="20"/>
  <c r="F268" i="20"/>
  <c r="F267" i="23"/>
  <c r="D267" i="23" s="1"/>
  <c r="F411" i="13"/>
  <c r="G411" i="13"/>
  <c r="E267" i="23" l="1"/>
  <c r="C267" i="20" s="1"/>
  <c r="E411" i="13"/>
  <c r="I411" i="13" s="1"/>
  <c r="J412" i="13" s="1"/>
  <c r="D268" i="20"/>
  <c r="L267" i="23" l="1"/>
  <c r="G267" i="23"/>
  <c r="G412" i="13"/>
  <c r="F412" i="13"/>
  <c r="K267" i="23"/>
  <c r="H268" i="23"/>
  <c r="I268" i="23"/>
  <c r="E268" i="20"/>
  <c r="K267" i="20"/>
  <c r="E412" i="13" l="1"/>
  <c r="I412" i="13" s="1"/>
  <c r="J413" i="13" s="1"/>
  <c r="I268" i="20"/>
  <c r="J269" i="20" s="1"/>
  <c r="F269" i="20"/>
  <c r="G269" i="20"/>
  <c r="F268" i="23"/>
  <c r="D268" i="23" s="1"/>
  <c r="E268" i="23" l="1"/>
  <c r="C268" i="20" s="1"/>
  <c r="F413" i="13"/>
  <c r="G413" i="13"/>
  <c r="L268" i="23"/>
  <c r="G268" i="23"/>
  <c r="D269" i="20"/>
  <c r="E413" i="13" l="1"/>
  <c r="F414" i="13" s="1"/>
  <c r="K268" i="23"/>
  <c r="I269" i="23"/>
  <c r="H269" i="23"/>
  <c r="E269" i="20"/>
  <c r="K268" i="20"/>
  <c r="G414" i="13" l="1"/>
  <c r="E414" i="13" s="1"/>
  <c r="I414" i="13" s="1"/>
  <c r="I413" i="13"/>
  <c r="J414" i="13" s="1"/>
  <c r="I269" i="20"/>
  <c r="J270" i="20" s="1"/>
  <c r="G270" i="20"/>
  <c r="F270" i="20"/>
  <c r="F269" i="23"/>
  <c r="D269" i="23" s="1"/>
  <c r="E269" i="23" l="1"/>
  <c r="C269" i="20" s="1"/>
  <c r="J415" i="13"/>
  <c r="L269" i="23"/>
  <c r="D270" i="20"/>
  <c r="F415" i="13"/>
  <c r="G415" i="13"/>
  <c r="G269" i="23" l="1"/>
  <c r="K269" i="23"/>
  <c r="H270" i="23"/>
  <c r="I270" i="23"/>
  <c r="E270" i="20"/>
  <c r="K269" i="20"/>
  <c r="E415" i="13"/>
  <c r="I270" i="20" l="1"/>
  <c r="J271" i="20" s="1"/>
  <c r="F271" i="20"/>
  <c r="G271" i="20"/>
  <c r="F270" i="23"/>
  <c r="D270" i="23" s="1"/>
  <c r="F416" i="13"/>
  <c r="I415" i="13"/>
  <c r="J416" i="13" s="1"/>
  <c r="G416" i="13"/>
  <c r="E270" i="23" l="1"/>
  <c r="C270" i="20" s="1"/>
  <c r="D271" i="20"/>
  <c r="E416" i="13"/>
  <c r="I416" i="13" s="1"/>
  <c r="J417" i="13" s="1"/>
  <c r="G270" i="23" l="1"/>
  <c r="L270" i="23"/>
  <c r="K270" i="23"/>
  <c r="I271" i="23"/>
  <c r="H271" i="23"/>
  <c r="E271" i="20"/>
  <c r="K270" i="20"/>
  <c r="F417" i="13"/>
  <c r="G417" i="13"/>
  <c r="I271" i="20" l="1"/>
  <c r="J272" i="20" s="1"/>
  <c r="G272" i="20"/>
  <c r="F272" i="20"/>
  <c r="F271" i="23"/>
  <c r="D271" i="23" s="1"/>
  <c r="E417" i="13"/>
  <c r="E271" i="23" l="1"/>
  <c r="C271" i="20" s="1"/>
  <c r="L271" i="23"/>
  <c r="G271" i="23"/>
  <c r="D272" i="20"/>
  <c r="I417" i="13"/>
  <c r="J418" i="13" s="1"/>
  <c r="F418" i="13"/>
  <c r="G418" i="13"/>
  <c r="K271" i="23" l="1"/>
  <c r="I272" i="23"/>
  <c r="H272" i="23"/>
  <c r="E272" i="20"/>
  <c r="K271" i="20"/>
  <c r="E418" i="13"/>
  <c r="I418" i="13" s="1"/>
  <c r="J419" i="13" s="1"/>
  <c r="I272" i="20" l="1"/>
  <c r="J273" i="20" s="1"/>
  <c r="F273" i="20"/>
  <c r="G273" i="20"/>
  <c r="F272" i="23"/>
  <c r="D272" i="23" s="1"/>
  <c r="F419" i="13"/>
  <c r="G419" i="13"/>
  <c r="E272" i="23" l="1"/>
  <c r="C272" i="20" s="1"/>
  <c r="L272" i="23"/>
  <c r="G272" i="23"/>
  <c r="D273" i="20"/>
  <c r="E419" i="13"/>
  <c r="K272" i="23" l="1"/>
  <c r="H273" i="23"/>
  <c r="I273" i="23"/>
  <c r="E273" i="20"/>
  <c r="K272" i="20"/>
  <c r="I419" i="13"/>
  <c r="J420" i="13" s="1"/>
  <c r="F420" i="13"/>
  <c r="G420" i="13"/>
  <c r="I273" i="20" l="1"/>
  <c r="J274" i="20" s="1"/>
  <c r="G274" i="20"/>
  <c r="F274" i="20"/>
  <c r="F273" i="23"/>
  <c r="D273" i="23" s="1"/>
  <c r="E420" i="13"/>
  <c r="I420" i="13" s="1"/>
  <c r="J421" i="13" s="1"/>
  <c r="E273" i="23" l="1"/>
  <c r="C273" i="20" s="1"/>
  <c r="L273" i="23"/>
  <c r="G273" i="23"/>
  <c r="D274" i="20"/>
  <c r="F421" i="13"/>
  <c r="G421" i="13"/>
  <c r="K273" i="23" l="1"/>
  <c r="I274" i="23"/>
  <c r="H274" i="23"/>
  <c r="E274" i="20"/>
  <c r="K273" i="20"/>
  <c r="E421" i="13"/>
  <c r="I274" i="20" l="1"/>
  <c r="J275" i="20" s="1"/>
  <c r="F275" i="20"/>
  <c r="G275" i="20"/>
  <c r="F274" i="23"/>
  <c r="D274" i="23" s="1"/>
  <c r="F422" i="13"/>
  <c r="I421" i="13"/>
  <c r="J422" i="13" s="1"/>
  <c r="G422" i="13"/>
  <c r="E274" i="23" l="1"/>
  <c r="C274" i="20" s="1"/>
  <c r="L274" i="23"/>
  <c r="D275" i="20"/>
  <c r="E422" i="13"/>
  <c r="I422" i="13" s="1"/>
  <c r="J423" i="13" s="1"/>
  <c r="G274" i="23" l="1"/>
  <c r="K274" i="23"/>
  <c r="H275" i="23"/>
  <c r="I275" i="23"/>
  <c r="E275" i="20"/>
  <c r="K274" i="20"/>
  <c r="F423" i="13"/>
  <c r="G423" i="13"/>
  <c r="I275" i="20" l="1"/>
  <c r="J276" i="20" s="1"/>
  <c r="G276" i="20"/>
  <c r="F276" i="20"/>
  <c r="F275" i="23"/>
  <c r="D275" i="23" s="1"/>
  <c r="E423" i="13"/>
  <c r="E275" i="23" l="1"/>
  <c r="C275" i="20" s="1"/>
  <c r="L275" i="23"/>
  <c r="G275" i="23"/>
  <c r="D276" i="20"/>
  <c r="I423" i="13"/>
  <c r="J424" i="13" s="1"/>
  <c r="F424" i="13"/>
  <c r="G424" i="13"/>
  <c r="K275" i="23" l="1"/>
  <c r="I276" i="23"/>
  <c r="H276" i="23"/>
  <c r="E276" i="20"/>
  <c r="K275" i="20"/>
  <c r="E424" i="13"/>
  <c r="I424" i="13" s="1"/>
  <c r="J425" i="13" s="1"/>
  <c r="I276" i="20" l="1"/>
  <c r="J277" i="20" s="1"/>
  <c r="F277" i="20"/>
  <c r="G277" i="20"/>
  <c r="F276" i="23"/>
  <c r="D276" i="23" s="1"/>
  <c r="F425" i="13"/>
  <c r="G425" i="13"/>
  <c r="E276" i="23" l="1"/>
  <c r="C276" i="20" s="1"/>
  <c r="D277" i="20"/>
  <c r="E425" i="13"/>
  <c r="L276" i="23" l="1"/>
  <c r="G276" i="23"/>
  <c r="I277" i="23" s="1"/>
  <c r="K276" i="23"/>
  <c r="H277" i="23"/>
  <c r="E277" i="20"/>
  <c r="K276" i="20"/>
  <c r="I425" i="13"/>
  <c r="J426" i="13" s="1"/>
  <c r="F426" i="13"/>
  <c r="G426" i="13"/>
  <c r="I277" i="20" l="1"/>
  <c r="J278" i="20" s="1"/>
  <c r="G278" i="20"/>
  <c r="F278" i="20"/>
  <c r="F277" i="23"/>
  <c r="D277" i="23" s="1"/>
  <c r="E426" i="13"/>
  <c r="I426" i="13" s="1"/>
  <c r="J427" i="13" s="1"/>
  <c r="E277" i="23" l="1"/>
  <c r="C277" i="20" s="1"/>
  <c r="D278" i="20"/>
  <c r="F427" i="13"/>
  <c r="G427" i="13"/>
  <c r="G277" i="23" l="1"/>
  <c r="K277" i="23" s="1"/>
  <c r="L277" i="23"/>
  <c r="H278" i="23"/>
  <c r="E278" i="20"/>
  <c r="K277" i="20"/>
  <c r="E427" i="13"/>
  <c r="I427" i="13" s="1"/>
  <c r="J428" i="13" s="1"/>
  <c r="I278" i="23" l="1"/>
  <c r="I278" i="20"/>
  <c r="J279" i="20" s="1"/>
  <c r="F279" i="20"/>
  <c r="G279" i="20"/>
  <c r="F278" i="23"/>
  <c r="D278" i="23" s="1"/>
  <c r="G428" i="13"/>
  <c r="F428" i="13"/>
  <c r="E278" i="23" l="1"/>
  <c r="C278" i="20" s="1"/>
  <c r="D279" i="20"/>
  <c r="E428" i="13"/>
  <c r="I428" i="13" s="1"/>
  <c r="J429" i="13" s="1"/>
  <c r="G278" i="23" l="1"/>
  <c r="L278" i="23"/>
  <c r="K278" i="23"/>
  <c r="H279" i="23"/>
  <c r="I279" i="23"/>
  <c r="E279" i="20"/>
  <c r="K278" i="20"/>
  <c r="G429" i="13"/>
  <c r="F429" i="13"/>
  <c r="I279" i="20" l="1"/>
  <c r="J280" i="20" s="1"/>
  <c r="G280" i="20"/>
  <c r="F280" i="20"/>
  <c r="F279" i="23"/>
  <c r="D279" i="23" s="1"/>
  <c r="E429" i="13"/>
  <c r="F430" i="13" s="1"/>
  <c r="E279" i="23" l="1"/>
  <c r="C279" i="20" s="1"/>
  <c r="L279" i="23"/>
  <c r="G279" i="23"/>
  <c r="D280" i="20"/>
  <c r="G430" i="13"/>
  <c r="E430" i="13" s="1"/>
  <c r="I430" i="13" s="1"/>
  <c r="I429" i="13"/>
  <c r="J430" i="13" s="1"/>
  <c r="K279" i="23" l="1"/>
  <c r="I280" i="23"/>
  <c r="H280" i="23"/>
  <c r="E280" i="20"/>
  <c r="K279" i="20"/>
  <c r="J431" i="13"/>
  <c r="F431" i="13"/>
  <c r="G431" i="13"/>
  <c r="I280" i="20" l="1"/>
  <c r="J281" i="20" s="1"/>
  <c r="F281" i="20"/>
  <c r="G281" i="20"/>
  <c r="F280" i="23"/>
  <c r="D280" i="23" s="1"/>
  <c r="E431" i="13"/>
  <c r="E280" i="23" l="1"/>
  <c r="C280" i="20" s="1"/>
  <c r="D281" i="20"/>
  <c r="I431" i="13"/>
  <c r="J432" i="13" s="1"/>
  <c r="F432" i="13"/>
  <c r="G432" i="13"/>
  <c r="G280" i="23" l="1"/>
  <c r="L280" i="23"/>
  <c r="K280" i="23"/>
  <c r="H281" i="23"/>
  <c r="I281" i="23"/>
  <c r="E281" i="20"/>
  <c r="K280" i="20"/>
  <c r="E432" i="13"/>
  <c r="I432" i="13" s="1"/>
  <c r="J433" i="13" s="1"/>
  <c r="I281" i="20" l="1"/>
  <c r="J282" i="20" s="1"/>
  <c r="G282" i="20"/>
  <c r="F282" i="20"/>
  <c r="F281" i="23"/>
  <c r="D281" i="23" s="1"/>
  <c r="F433" i="13"/>
  <c r="G433" i="13"/>
  <c r="E281" i="23" l="1"/>
  <c r="C281" i="20" s="1"/>
  <c r="D282" i="20"/>
  <c r="E433" i="13"/>
  <c r="L281" i="23" l="1"/>
  <c r="G281" i="23"/>
  <c r="K281" i="23"/>
  <c r="I282" i="23"/>
  <c r="H282" i="23"/>
  <c r="E282" i="20"/>
  <c r="K281" i="20"/>
  <c r="I433" i="13"/>
  <c r="J434" i="13" s="1"/>
  <c r="F434" i="13"/>
  <c r="G434" i="13"/>
  <c r="I282" i="20" l="1"/>
  <c r="J283" i="20" s="1"/>
  <c r="F283" i="20"/>
  <c r="G283" i="20"/>
  <c r="F282" i="23"/>
  <c r="D282" i="23" s="1"/>
  <c r="E434" i="13"/>
  <c r="I434" i="13" s="1"/>
  <c r="J435" i="13" s="1"/>
  <c r="E282" i="23" l="1"/>
  <c r="C282" i="20" s="1"/>
  <c r="L282" i="23"/>
  <c r="G282" i="23"/>
  <c r="D283" i="20"/>
  <c r="F435" i="13"/>
  <c r="G435" i="13"/>
  <c r="K282" i="23" l="1"/>
  <c r="H283" i="23"/>
  <c r="I283" i="23"/>
  <c r="E283" i="20"/>
  <c r="K282" i="20"/>
  <c r="E435" i="13"/>
  <c r="I283" i="20" l="1"/>
  <c r="J284" i="20" s="1"/>
  <c r="G284" i="20"/>
  <c r="F284" i="20"/>
  <c r="F283" i="23"/>
  <c r="D283" i="23" s="1"/>
  <c r="I435" i="13"/>
  <c r="J436" i="13" s="1"/>
  <c r="F436" i="13"/>
  <c r="G436" i="13"/>
  <c r="E283" i="23" l="1"/>
  <c r="C283" i="20" s="1"/>
  <c r="D284" i="20"/>
  <c r="E436" i="13"/>
  <c r="I436" i="13" s="1"/>
  <c r="J437" i="13" s="1"/>
  <c r="G283" i="23" l="1"/>
  <c r="L283" i="23"/>
  <c r="K283" i="23"/>
  <c r="I284" i="23"/>
  <c r="H284" i="23"/>
  <c r="E284" i="20"/>
  <c r="K283" i="20"/>
  <c r="F437" i="13"/>
  <c r="G437" i="13"/>
  <c r="I284" i="20" l="1"/>
  <c r="J285" i="20" s="1"/>
  <c r="F285" i="20"/>
  <c r="G285" i="20"/>
  <c r="F284" i="23"/>
  <c r="D284" i="23" s="1"/>
  <c r="E437" i="13"/>
  <c r="I437" i="13" s="1"/>
  <c r="J438" i="13" s="1"/>
  <c r="E284" i="23" l="1"/>
  <c r="C284" i="20" s="1"/>
  <c r="D285" i="20"/>
  <c r="F438" i="13"/>
  <c r="G438" i="13"/>
  <c r="G284" i="23" l="1"/>
  <c r="K284" i="23" s="1"/>
  <c r="L284" i="23"/>
  <c r="E285" i="20"/>
  <c r="K284" i="20"/>
  <c r="E438" i="13"/>
  <c r="I285" i="23" l="1"/>
  <c r="H285" i="23"/>
  <c r="I285" i="20"/>
  <c r="J286" i="20" s="1"/>
  <c r="G286" i="20"/>
  <c r="F286" i="20"/>
  <c r="I438" i="13"/>
  <c r="J439" i="13" s="1"/>
  <c r="F439" i="13"/>
  <c r="G439" i="13"/>
  <c r="F285" i="23" l="1"/>
  <c r="D285" i="23" s="1"/>
  <c r="E285" i="23"/>
  <c r="C285" i="20" s="1"/>
  <c r="D286" i="20"/>
  <c r="E439" i="13"/>
  <c r="I439" i="13" s="1"/>
  <c r="J440" i="13" s="1"/>
  <c r="G285" i="23" l="1"/>
  <c r="L285" i="23"/>
  <c r="K285" i="23"/>
  <c r="I286" i="23"/>
  <c r="H286" i="23"/>
  <c r="E286" i="20"/>
  <c r="K285" i="20"/>
  <c r="F440" i="13"/>
  <c r="G440" i="13"/>
  <c r="I286" i="20" l="1"/>
  <c r="J287" i="20" s="1"/>
  <c r="F287" i="20"/>
  <c r="G287" i="20"/>
  <c r="F286" i="23"/>
  <c r="D286" i="23" s="1"/>
  <c r="E440" i="13"/>
  <c r="I440" i="13" s="1"/>
  <c r="J441" i="13" s="1"/>
  <c r="E286" i="23" l="1"/>
  <c r="C286" i="20" s="1"/>
  <c r="L286" i="23"/>
  <c r="G286" i="23"/>
  <c r="D287" i="20"/>
  <c r="F441" i="13"/>
  <c r="G441" i="13"/>
  <c r="K286" i="23" l="1"/>
  <c r="I287" i="23"/>
  <c r="H287" i="23"/>
  <c r="E287" i="20"/>
  <c r="K286" i="20"/>
  <c r="E441" i="13"/>
  <c r="I287" i="20" l="1"/>
  <c r="J288" i="20" s="1"/>
  <c r="G288" i="20"/>
  <c r="F288" i="20"/>
  <c r="F287" i="23"/>
  <c r="D287" i="23" s="1"/>
  <c r="I441" i="13"/>
  <c r="J442" i="13" s="1"/>
  <c r="F442" i="13"/>
  <c r="G442" i="13"/>
  <c r="E287" i="23" l="1"/>
  <c r="C287" i="20" s="1"/>
  <c r="L287" i="23"/>
  <c r="G287" i="23"/>
  <c r="D288" i="20"/>
  <c r="E442" i="13"/>
  <c r="I442" i="13" s="1"/>
  <c r="J443" i="13" s="1"/>
  <c r="K287" i="23" l="1"/>
  <c r="H288" i="23"/>
  <c r="I288" i="23"/>
  <c r="E288" i="20"/>
  <c r="K287" i="20"/>
  <c r="F443" i="13"/>
  <c r="G443" i="13"/>
  <c r="I288" i="20" l="1"/>
  <c r="J289" i="20" s="1"/>
  <c r="F289" i="20"/>
  <c r="G289" i="20"/>
  <c r="F288" i="23"/>
  <c r="D288" i="23" s="1"/>
  <c r="E443" i="13"/>
  <c r="E288" i="23" l="1"/>
  <c r="C288" i="20" s="1"/>
  <c r="G288" i="23"/>
  <c r="D289" i="20"/>
  <c r="I443" i="13"/>
  <c r="J444" i="13" s="1"/>
  <c r="F444" i="13"/>
  <c r="G444" i="13"/>
  <c r="L288" i="23" l="1"/>
  <c r="K288" i="23"/>
  <c r="I289" i="23"/>
  <c r="H289" i="23"/>
  <c r="E289" i="20"/>
  <c r="K288" i="20"/>
  <c r="E444" i="13"/>
  <c r="I444" i="13" s="1"/>
  <c r="J445" i="13" s="1"/>
  <c r="I289" i="20" l="1"/>
  <c r="J290" i="20" s="1"/>
  <c r="G290" i="20"/>
  <c r="F290" i="20"/>
  <c r="F289" i="23"/>
  <c r="D289" i="23" s="1"/>
  <c r="F445" i="13"/>
  <c r="G445" i="13"/>
  <c r="E289" i="23" l="1"/>
  <c r="C289" i="20" s="1"/>
  <c r="L289" i="23"/>
  <c r="G289" i="23"/>
  <c r="D290" i="20"/>
  <c r="E445" i="13"/>
  <c r="K289" i="23" l="1"/>
  <c r="H290" i="23"/>
  <c r="I290" i="23"/>
  <c r="E290" i="20"/>
  <c r="K289" i="20"/>
  <c r="I445" i="13"/>
  <c r="J446" i="13" s="1"/>
  <c r="F446" i="13"/>
  <c r="G446" i="13"/>
  <c r="I290" i="20" l="1"/>
  <c r="J291" i="20" s="1"/>
  <c r="F291" i="20"/>
  <c r="G291" i="20"/>
  <c r="F290" i="23"/>
  <c r="D290" i="23" s="1"/>
  <c r="E446" i="13"/>
  <c r="I446" i="13" s="1"/>
  <c r="J447" i="13" s="1"/>
  <c r="E290" i="23" l="1"/>
  <c r="C290" i="20" s="1"/>
  <c r="D291" i="20"/>
  <c r="F447" i="13"/>
  <c r="G447" i="13"/>
  <c r="G290" i="23" l="1"/>
  <c r="L290" i="23"/>
  <c r="K290" i="23"/>
  <c r="I291" i="23"/>
  <c r="H291" i="23"/>
  <c r="E291" i="20"/>
  <c r="K290" i="20"/>
  <c r="E447" i="13"/>
  <c r="I291" i="20" l="1"/>
  <c r="J292" i="20" s="1"/>
  <c r="G292" i="20"/>
  <c r="F292" i="20"/>
  <c r="F291" i="23"/>
  <c r="D291" i="23" s="1"/>
  <c r="I447" i="13"/>
  <c r="J448" i="13" s="1"/>
  <c r="F448" i="13"/>
  <c r="G448" i="13"/>
  <c r="E291" i="23" l="1"/>
  <c r="C291" i="20" s="1"/>
  <c r="L291" i="23"/>
  <c r="G291" i="23"/>
  <c r="D292" i="20"/>
  <c r="E448" i="13"/>
  <c r="I448" i="13" s="1"/>
  <c r="J449" i="13" s="1"/>
  <c r="K291" i="23" l="1"/>
  <c r="H292" i="23"/>
  <c r="I292" i="23"/>
  <c r="E292" i="20"/>
  <c r="K291" i="20"/>
  <c r="F449" i="13"/>
  <c r="G449" i="13"/>
  <c r="I292" i="20" l="1"/>
  <c r="J293" i="20" s="1"/>
  <c r="F293" i="20"/>
  <c r="G293" i="20"/>
  <c r="F292" i="23"/>
  <c r="D292" i="23" s="1"/>
  <c r="E449" i="13"/>
  <c r="E292" i="23" l="1"/>
  <c r="C292" i="20" s="1"/>
  <c r="L292" i="23"/>
  <c r="G292" i="23"/>
  <c r="D293" i="20"/>
  <c r="I449" i="13"/>
  <c r="J450" i="13" s="1"/>
  <c r="F450" i="13"/>
  <c r="G450" i="13"/>
  <c r="K292" i="23" l="1"/>
  <c r="I293" i="23"/>
  <c r="H293" i="23"/>
  <c r="E293" i="20"/>
  <c r="K292" i="20"/>
  <c r="E450" i="13"/>
  <c r="I450" i="13" s="1"/>
  <c r="J451" i="13" s="1"/>
  <c r="I293" i="20" l="1"/>
  <c r="J294" i="20" s="1"/>
  <c r="G294" i="20"/>
  <c r="F294" i="20"/>
  <c r="F293" i="23"/>
  <c r="D293" i="23" s="1"/>
  <c r="G451" i="13"/>
  <c r="F451" i="13"/>
  <c r="E293" i="23" l="1"/>
  <c r="C293" i="20" s="1"/>
  <c r="D294" i="20"/>
  <c r="L293" i="23"/>
  <c r="G293" i="23"/>
  <c r="E451" i="13"/>
  <c r="I451" i="13" s="1"/>
  <c r="J452" i="13" s="1"/>
  <c r="K293" i="23" l="1"/>
  <c r="H294" i="23"/>
  <c r="I294" i="23"/>
  <c r="E294" i="20"/>
  <c r="K293" i="20"/>
  <c r="F452" i="13"/>
  <c r="G452" i="13"/>
  <c r="I294" i="20" l="1"/>
  <c r="J295" i="20" s="1"/>
  <c r="F295" i="20"/>
  <c r="G295" i="20"/>
  <c r="F294" i="23"/>
  <c r="D294" i="23" s="1"/>
  <c r="E452" i="13"/>
  <c r="I452" i="13" s="1"/>
  <c r="J453" i="13" s="1"/>
  <c r="E294" i="23" l="1"/>
  <c r="C294" i="20" s="1"/>
  <c r="L294" i="23"/>
  <c r="G294" i="23"/>
  <c r="D295" i="20"/>
  <c r="F453" i="13"/>
  <c r="G453" i="13"/>
  <c r="K294" i="23" l="1"/>
  <c r="I295" i="23"/>
  <c r="H295" i="23"/>
  <c r="E295" i="20"/>
  <c r="K294" i="20"/>
  <c r="E453" i="13"/>
  <c r="I453" i="13" s="1"/>
  <c r="J454" i="13" s="1"/>
  <c r="I295" i="20" l="1"/>
  <c r="J296" i="20" s="1"/>
  <c r="G296" i="20"/>
  <c r="F296" i="20"/>
  <c r="F295" i="23"/>
  <c r="D295" i="23" s="1"/>
  <c r="G454" i="13"/>
  <c r="F454" i="13"/>
  <c r="E295" i="23" l="1"/>
  <c r="C295" i="20" s="1"/>
  <c r="D296" i="20"/>
  <c r="E454" i="13"/>
  <c r="I454" i="13" s="1"/>
  <c r="J455" i="13" s="1"/>
  <c r="G295" i="23" l="1"/>
  <c r="L295" i="23"/>
  <c r="K295" i="23"/>
  <c r="H296" i="23"/>
  <c r="I296" i="23"/>
  <c r="E296" i="20"/>
  <c r="K295" i="20"/>
  <c r="F455" i="13"/>
  <c r="G455" i="13"/>
  <c r="I296" i="20" l="1"/>
  <c r="J297" i="20" s="1"/>
  <c r="F297" i="20"/>
  <c r="G297" i="20"/>
  <c r="F296" i="23"/>
  <c r="D296" i="23" s="1"/>
  <c r="E455" i="13"/>
  <c r="I455" i="13" s="1"/>
  <c r="J456" i="13" s="1"/>
  <c r="E296" i="23" l="1"/>
  <c r="C296" i="20" s="1"/>
  <c r="L296" i="23"/>
  <c r="G296" i="23"/>
  <c r="D297" i="20"/>
  <c r="F456" i="13"/>
  <c r="G456" i="13"/>
  <c r="K296" i="23" l="1"/>
  <c r="I297" i="23"/>
  <c r="H297" i="23"/>
  <c r="E297" i="20"/>
  <c r="K296" i="20"/>
  <c r="E456" i="13"/>
  <c r="I456" i="13" s="1"/>
  <c r="J457" i="13" s="1"/>
  <c r="I297" i="20" l="1"/>
  <c r="J298" i="20" s="1"/>
  <c r="G298" i="20"/>
  <c r="F298" i="20"/>
  <c r="F297" i="23"/>
  <c r="D297" i="23" s="1"/>
  <c r="F457" i="13"/>
  <c r="G457" i="13"/>
  <c r="E297" i="23" l="1"/>
  <c r="C297" i="20" s="1"/>
  <c r="D298" i="20"/>
  <c r="E457" i="13"/>
  <c r="F458" i="13" s="1"/>
  <c r="G297" i="23" l="1"/>
  <c r="L297" i="23"/>
  <c r="K297" i="23"/>
  <c r="H298" i="23"/>
  <c r="I298" i="23"/>
  <c r="E298" i="20"/>
  <c r="K297" i="20"/>
  <c r="G458" i="13"/>
  <c r="E458" i="13" s="1"/>
  <c r="I458" i="13" s="1"/>
  <c r="I457" i="13"/>
  <c r="J458" i="13" s="1"/>
  <c r="J459" i="13" l="1"/>
  <c r="I298" i="20"/>
  <c r="J299" i="20" s="1"/>
  <c r="F299" i="20"/>
  <c r="G299" i="20"/>
  <c r="F298" i="23"/>
  <c r="D298" i="23" s="1"/>
  <c r="G459" i="13"/>
  <c r="F459" i="13"/>
  <c r="E298" i="23" l="1"/>
  <c r="C298" i="20" s="1"/>
  <c r="D299" i="20"/>
  <c r="E459" i="13"/>
  <c r="I459" i="13" s="1"/>
  <c r="J460" i="13" s="1"/>
  <c r="G298" i="23" l="1"/>
  <c r="L298" i="23"/>
  <c r="G460" i="13"/>
  <c r="F460" i="13"/>
  <c r="K298" i="23"/>
  <c r="I299" i="23"/>
  <c r="H299" i="23"/>
  <c r="E299" i="20"/>
  <c r="K298" i="20"/>
  <c r="E460" i="13" l="1"/>
  <c r="I460" i="13" s="1"/>
  <c r="J461" i="13" s="1"/>
  <c r="I299" i="20"/>
  <c r="J300" i="20" s="1"/>
  <c r="G300" i="20"/>
  <c r="F300" i="20"/>
  <c r="F299" i="23"/>
  <c r="D299" i="23" s="1"/>
  <c r="E299" i="23" l="1"/>
  <c r="C299" i="20" s="1"/>
  <c r="G461" i="13"/>
  <c r="F461" i="13"/>
  <c r="L299" i="23"/>
  <c r="D300" i="20"/>
  <c r="G299" i="23" l="1"/>
  <c r="E461" i="13"/>
  <c r="I461" i="13" s="1"/>
  <c r="J462" i="13" s="1"/>
  <c r="K299" i="23"/>
  <c r="H300" i="23"/>
  <c r="I300" i="23"/>
  <c r="E300" i="20"/>
  <c r="K299" i="20"/>
  <c r="G462" i="13" l="1"/>
  <c r="F462" i="13"/>
  <c r="I300" i="20"/>
  <c r="J301" i="20" s="1"/>
  <c r="F301" i="20"/>
  <c r="G301" i="20"/>
  <c r="F300" i="23"/>
  <c r="D300" i="23" s="1"/>
  <c r="E300" i="23" l="1"/>
  <c r="C300" i="20" s="1"/>
  <c r="E462" i="13"/>
  <c r="I462" i="13" s="1"/>
  <c r="J463" i="13" s="1"/>
  <c r="D301" i="20"/>
  <c r="G300" i="23" l="1"/>
  <c r="L300" i="23"/>
  <c r="G463" i="13"/>
  <c r="F463" i="13"/>
  <c r="K300" i="23"/>
  <c r="I301" i="23"/>
  <c r="H301" i="23"/>
  <c r="E301" i="20"/>
  <c r="K300" i="20"/>
  <c r="E463" i="13" l="1"/>
  <c r="I463" i="13" s="1"/>
  <c r="J464" i="13" s="1"/>
  <c r="I301" i="20"/>
  <c r="J302" i="20" s="1"/>
  <c r="G302" i="20"/>
  <c r="F302" i="20"/>
  <c r="F301" i="23"/>
  <c r="D301" i="23" s="1"/>
  <c r="E301" i="23" l="1"/>
  <c r="C301" i="20" s="1"/>
  <c r="G464" i="13"/>
  <c r="F464" i="13"/>
  <c r="D302" i="20"/>
  <c r="G301" i="23" l="1"/>
  <c r="L301" i="23"/>
  <c r="E464" i="13"/>
  <c r="I464" i="13" s="1"/>
  <c r="J465" i="13" s="1"/>
  <c r="K301" i="23"/>
  <c r="H302" i="23"/>
  <c r="I302" i="23"/>
  <c r="E302" i="20"/>
  <c r="K301" i="20"/>
  <c r="G465" i="13" l="1"/>
  <c r="F465" i="13"/>
  <c r="I302" i="20"/>
  <c r="J303" i="20" s="1"/>
  <c r="F303" i="20"/>
  <c r="G303" i="20"/>
  <c r="F302" i="23"/>
  <c r="D302" i="23" s="1"/>
  <c r="E465" i="13"/>
  <c r="I465" i="13" s="1"/>
  <c r="J466" i="13" s="1"/>
  <c r="E302" i="23" l="1"/>
  <c r="C302" i="20" s="1"/>
  <c r="L302" i="23"/>
  <c r="D303" i="20"/>
  <c r="F466" i="13"/>
  <c r="G466" i="13"/>
  <c r="G302" i="23" l="1"/>
  <c r="K302" i="23"/>
  <c r="I303" i="23"/>
  <c r="H303" i="23"/>
  <c r="E303" i="20"/>
  <c r="K302" i="20"/>
  <c r="E466" i="13"/>
  <c r="I303" i="20" l="1"/>
  <c r="J304" i="20" s="1"/>
  <c r="G304" i="20"/>
  <c r="F304" i="20"/>
  <c r="F303" i="23"/>
  <c r="D303" i="23" s="1"/>
  <c r="I466" i="13"/>
  <c r="J467" i="13" s="1"/>
  <c r="F467" i="13"/>
  <c r="G467" i="13"/>
  <c r="E303" i="23" l="1"/>
  <c r="C303" i="20" s="1"/>
  <c r="G303" i="23"/>
  <c r="D304" i="20"/>
  <c r="E467" i="13"/>
  <c r="I467" i="13" s="1"/>
  <c r="J468" i="13" s="1"/>
  <c r="L303" i="23" l="1"/>
  <c r="K303" i="23"/>
  <c r="H304" i="23"/>
  <c r="I304" i="23"/>
  <c r="E304" i="20"/>
  <c r="K303" i="20"/>
  <c r="F468" i="13"/>
  <c r="G468" i="13"/>
  <c r="I304" i="20" l="1"/>
  <c r="J305" i="20" s="1"/>
  <c r="F305" i="20"/>
  <c r="G305" i="20"/>
  <c r="F304" i="23"/>
  <c r="D304" i="23" s="1"/>
  <c r="E468" i="13"/>
  <c r="E304" i="23" l="1"/>
  <c r="C304" i="20" s="1"/>
  <c r="D305" i="20"/>
  <c r="I468" i="13"/>
  <c r="J469" i="13" s="1"/>
  <c r="F469" i="13"/>
  <c r="G469" i="13"/>
  <c r="G304" i="23" l="1"/>
  <c r="K304" i="23" s="1"/>
  <c r="L304" i="23"/>
  <c r="E305" i="20"/>
  <c r="K304" i="20"/>
  <c r="E469" i="13"/>
  <c r="I469" i="13" s="1"/>
  <c r="J470" i="13" s="1"/>
  <c r="H305" i="23" l="1"/>
  <c r="I305" i="23"/>
  <c r="I305" i="20"/>
  <c r="J306" i="20" s="1"/>
  <c r="G306" i="20"/>
  <c r="F306" i="20"/>
  <c r="F305" i="23"/>
  <c r="D305" i="23" s="1"/>
  <c r="F470" i="13"/>
  <c r="G470" i="13"/>
  <c r="E305" i="23" l="1"/>
  <c r="C305" i="20" s="1"/>
  <c r="D306" i="20"/>
  <c r="E470" i="13"/>
  <c r="G305" i="23" l="1"/>
  <c r="K305" i="23" s="1"/>
  <c r="L305" i="23"/>
  <c r="H306" i="23"/>
  <c r="I306" i="23"/>
  <c r="E306" i="20"/>
  <c r="K305" i="20"/>
  <c r="I470" i="13"/>
  <c r="J471" i="13" s="1"/>
  <c r="F471" i="13"/>
  <c r="G471" i="13"/>
  <c r="I306" i="20" l="1"/>
  <c r="J307" i="20" s="1"/>
  <c r="F307" i="20"/>
  <c r="G307" i="20"/>
  <c r="F306" i="23"/>
  <c r="D306" i="23" s="1"/>
  <c r="E471" i="13"/>
  <c r="I471" i="13" s="1"/>
  <c r="J472" i="13" s="1"/>
  <c r="E306" i="23" l="1"/>
  <c r="C306" i="20" s="1"/>
  <c r="L306" i="23"/>
  <c r="G306" i="23"/>
  <c r="D307" i="20"/>
  <c r="G472" i="13"/>
  <c r="F472" i="13"/>
  <c r="K306" i="23" l="1"/>
  <c r="I307" i="23"/>
  <c r="H307" i="23"/>
  <c r="E307" i="20"/>
  <c r="K306" i="20"/>
  <c r="E472" i="13"/>
  <c r="I472" i="13" s="1"/>
  <c r="J473" i="13" s="1"/>
  <c r="I307" i="20" l="1"/>
  <c r="J308" i="20" s="1"/>
  <c r="G308" i="20"/>
  <c r="F308" i="20"/>
  <c r="F307" i="23"/>
  <c r="D307" i="23" s="1"/>
  <c r="G473" i="13"/>
  <c r="F473" i="13"/>
  <c r="E307" i="23" l="1"/>
  <c r="C307" i="20" s="1"/>
  <c r="L307" i="23"/>
  <c r="D308" i="20"/>
  <c r="E473" i="13"/>
  <c r="I473" i="13" s="1"/>
  <c r="J474" i="13" s="1"/>
  <c r="G307" i="23" l="1"/>
  <c r="K307" i="23" s="1"/>
  <c r="I308" i="23"/>
  <c r="E308" i="20"/>
  <c r="K307" i="20"/>
  <c r="G474" i="13"/>
  <c r="F474" i="13"/>
  <c r="H308" i="23" l="1"/>
  <c r="F308" i="23" s="1"/>
  <c r="D308" i="23" s="1"/>
  <c r="E474" i="13"/>
  <c r="I474" i="13" s="1"/>
  <c r="J475" i="13" s="1"/>
  <c r="I308" i="20"/>
  <c r="J309" i="20" s="1"/>
  <c r="F309" i="20"/>
  <c r="G309" i="20"/>
  <c r="E308" i="23" l="1"/>
  <c r="C308" i="20" s="1"/>
  <c r="G475" i="13"/>
  <c r="F475" i="13"/>
  <c r="D309" i="20"/>
  <c r="G308" i="23" l="1"/>
  <c r="K308" i="23" s="1"/>
  <c r="L308" i="23"/>
  <c r="E475" i="13"/>
  <c r="F476" i="13" s="1"/>
  <c r="I309" i="23"/>
  <c r="H309" i="23"/>
  <c r="E309" i="20"/>
  <c r="K308" i="20"/>
  <c r="G476" i="13" l="1"/>
  <c r="E476" i="13" s="1"/>
  <c r="I476" i="13" s="1"/>
  <c r="I475" i="13"/>
  <c r="J476" i="13" s="1"/>
  <c r="I309" i="20"/>
  <c r="J310" i="20" s="1"/>
  <c r="G310" i="20"/>
  <c r="F310" i="20"/>
  <c r="F309" i="23"/>
  <c r="D309" i="23" s="1"/>
  <c r="E309" i="23" l="1"/>
  <c r="C309" i="20" s="1"/>
  <c r="J477" i="13"/>
  <c r="D310" i="20"/>
  <c r="F477" i="13"/>
  <c r="G477" i="13"/>
  <c r="G309" i="23" l="1"/>
  <c r="L309" i="23"/>
  <c r="K309" i="23"/>
  <c r="H310" i="23"/>
  <c r="I310" i="23"/>
  <c r="E310" i="20"/>
  <c r="K309" i="20"/>
  <c r="E477" i="13"/>
  <c r="I310" i="20" l="1"/>
  <c r="J311" i="20" s="1"/>
  <c r="F311" i="20"/>
  <c r="G311" i="20"/>
  <c r="F310" i="23"/>
  <c r="D310" i="23" s="1"/>
  <c r="I477" i="13"/>
  <c r="J478" i="13" s="1"/>
  <c r="F478" i="13"/>
  <c r="G478" i="13"/>
  <c r="E310" i="23" l="1"/>
  <c r="C310" i="20" s="1"/>
  <c r="L310" i="23"/>
  <c r="G310" i="23"/>
  <c r="D311" i="20"/>
  <c r="E478" i="13"/>
  <c r="I478" i="13" s="1"/>
  <c r="J479" i="13" s="1"/>
  <c r="K310" i="23" l="1"/>
  <c r="I311" i="23"/>
  <c r="H311" i="23"/>
  <c r="E311" i="20"/>
  <c r="K310" i="20"/>
  <c r="F479" i="13"/>
  <c r="G479" i="13"/>
  <c r="I311" i="20" l="1"/>
  <c r="J312" i="20" s="1"/>
  <c r="G312" i="20"/>
  <c r="F312" i="20"/>
  <c r="F311" i="23"/>
  <c r="D311" i="23" s="1"/>
  <c r="E479" i="13"/>
  <c r="I479" i="13" s="1"/>
  <c r="J480" i="13" s="1"/>
  <c r="E311" i="23" l="1"/>
  <c r="C311" i="20" s="1"/>
  <c r="D312" i="20"/>
  <c r="F480" i="13"/>
  <c r="G480" i="13"/>
  <c r="G311" i="23" l="1"/>
  <c r="L311" i="23"/>
  <c r="K311" i="23"/>
  <c r="H312" i="23"/>
  <c r="I312" i="23"/>
  <c r="E312" i="20"/>
  <c r="K311" i="20"/>
  <c r="E480" i="13"/>
  <c r="I312" i="20" l="1"/>
  <c r="J313" i="20" s="1"/>
  <c r="F313" i="20"/>
  <c r="G313" i="20"/>
  <c r="F312" i="23"/>
  <c r="D312" i="23" s="1"/>
  <c r="I480" i="13"/>
  <c r="J481" i="13" s="1"/>
  <c r="F481" i="13"/>
  <c r="G481" i="13"/>
  <c r="E312" i="23" l="1"/>
  <c r="C312" i="20" s="1"/>
  <c r="L312" i="23"/>
  <c r="G312" i="23"/>
  <c r="D313" i="20"/>
  <c r="E481" i="13"/>
  <c r="I481" i="13" s="1"/>
  <c r="J482" i="13" s="1"/>
  <c r="K312" i="23" l="1"/>
  <c r="I313" i="23"/>
  <c r="H313" i="23"/>
  <c r="E313" i="20"/>
  <c r="K312" i="20"/>
  <c r="F482" i="13"/>
  <c r="G482" i="13"/>
  <c r="I313" i="20" l="1"/>
  <c r="J314" i="20" s="1"/>
  <c r="F314" i="20"/>
  <c r="G314" i="20"/>
  <c r="F313" i="23"/>
  <c r="D313" i="23" s="1"/>
  <c r="E482" i="13"/>
  <c r="E313" i="23" l="1"/>
  <c r="C313" i="20" s="1"/>
  <c r="D314" i="20"/>
  <c r="I482" i="13"/>
  <c r="J483" i="13" s="1"/>
  <c r="F483" i="13"/>
  <c r="G483" i="13"/>
  <c r="G313" i="23" l="1"/>
  <c r="I314" i="23" s="1"/>
  <c r="L313" i="23"/>
  <c r="E314" i="20"/>
  <c r="K313" i="20"/>
  <c r="E483" i="13"/>
  <c r="I483" i="13" s="1"/>
  <c r="J484" i="13" s="1"/>
  <c r="H314" i="23" l="1"/>
  <c r="K313" i="23"/>
  <c r="I314" i="20"/>
  <c r="J315" i="20" s="1"/>
  <c r="G315" i="20"/>
  <c r="F315" i="20"/>
  <c r="F314" i="23"/>
  <c r="D314" i="23" s="1"/>
  <c r="F484" i="13"/>
  <c r="G484" i="13"/>
  <c r="E314" i="23" l="1"/>
  <c r="C314" i="20" s="1"/>
  <c r="L314" i="23"/>
  <c r="G314" i="23"/>
  <c r="D315" i="20"/>
  <c r="E484" i="13"/>
  <c r="K314" i="23" l="1"/>
  <c r="I315" i="23"/>
  <c r="H315" i="23"/>
  <c r="E315" i="20"/>
  <c r="K314" i="20"/>
  <c r="I484" i="13"/>
  <c r="J485" i="13" s="1"/>
  <c r="F485" i="13"/>
  <c r="G485" i="13"/>
  <c r="I315" i="20" l="1"/>
  <c r="J316" i="20" s="1"/>
  <c r="F316" i="20"/>
  <c r="G316" i="20"/>
  <c r="F315" i="23"/>
  <c r="D315" i="23" s="1"/>
  <c r="E485" i="13"/>
  <c r="I485" i="13" s="1"/>
  <c r="J486" i="13" s="1"/>
  <c r="E315" i="23" l="1"/>
  <c r="C315" i="20" s="1"/>
  <c r="D316" i="20"/>
  <c r="F486" i="13"/>
  <c r="G486" i="13"/>
  <c r="G315" i="23" l="1"/>
  <c r="K315" i="23" s="1"/>
  <c r="L315" i="23"/>
  <c r="I316" i="23"/>
  <c r="E316" i="20"/>
  <c r="K315" i="20"/>
  <c r="E486" i="13"/>
  <c r="H316" i="23" l="1"/>
  <c r="F316" i="23" s="1"/>
  <c r="D316" i="23" s="1"/>
  <c r="I316" i="20"/>
  <c r="J317" i="20" s="1"/>
  <c r="G317" i="20"/>
  <c r="F317" i="20"/>
  <c r="I486" i="13"/>
  <c r="J487" i="13" s="1"/>
  <c r="F487" i="13"/>
  <c r="G487" i="13"/>
  <c r="E316" i="23" l="1"/>
  <c r="C316" i="20" s="1"/>
  <c r="D317" i="20"/>
  <c r="E487" i="13"/>
  <c r="I487" i="13" s="1"/>
  <c r="J488" i="13" s="1"/>
  <c r="G316" i="23" l="1"/>
  <c r="L316" i="23"/>
  <c r="K316" i="23"/>
  <c r="I317" i="23"/>
  <c r="H317" i="23"/>
  <c r="E317" i="20"/>
  <c r="K316" i="20"/>
  <c r="F488" i="13"/>
  <c r="G488" i="13"/>
  <c r="F318" i="20" l="1"/>
  <c r="I317" i="20"/>
  <c r="J318" i="20" s="1"/>
  <c r="G318" i="20"/>
  <c r="F317" i="23"/>
  <c r="D317" i="23" s="1"/>
  <c r="E488" i="13"/>
  <c r="E317" i="23" l="1"/>
  <c r="C317" i="20" s="1"/>
  <c r="K317" i="20" s="1"/>
  <c r="D318" i="20"/>
  <c r="I488" i="13"/>
  <c r="J489" i="13" s="1"/>
  <c r="F489" i="13"/>
  <c r="G489" i="13"/>
  <c r="G317" i="23" l="1"/>
  <c r="L317" i="23"/>
  <c r="E318" i="20"/>
  <c r="F319" i="20" s="1"/>
  <c r="K317" i="23"/>
  <c r="I318" i="23"/>
  <c r="H318" i="23"/>
  <c r="E489" i="13"/>
  <c r="I489" i="13" s="1"/>
  <c r="J490" i="13" s="1"/>
  <c r="I318" i="20" l="1"/>
  <c r="J319" i="20" s="1"/>
  <c r="G319" i="20"/>
  <c r="D319" i="20" s="1"/>
  <c r="F318" i="23"/>
  <c r="D318" i="23" s="1"/>
  <c r="F490" i="13"/>
  <c r="G490" i="13"/>
  <c r="E318" i="23" l="1"/>
  <c r="C318" i="20" s="1"/>
  <c r="E490" i="13"/>
  <c r="G318" i="23" l="1"/>
  <c r="I319" i="23" s="1"/>
  <c r="L318" i="23"/>
  <c r="K318" i="23"/>
  <c r="H319" i="23"/>
  <c r="E319" i="20"/>
  <c r="K318" i="20"/>
  <c r="I490" i="13"/>
  <c r="J491" i="13" s="1"/>
  <c r="F491" i="13"/>
  <c r="G491" i="13"/>
  <c r="I319" i="20" l="1"/>
  <c r="J320" i="20" s="1"/>
  <c r="F320" i="20"/>
  <c r="G320" i="20"/>
  <c r="F319" i="23"/>
  <c r="D319" i="23" s="1"/>
  <c r="E491" i="13"/>
  <c r="I491" i="13" s="1"/>
  <c r="J492" i="13" s="1"/>
  <c r="E319" i="23" l="1"/>
  <c r="C319" i="20" s="1"/>
  <c r="L319" i="23"/>
  <c r="G319" i="23"/>
  <c r="D320" i="20"/>
  <c r="F492" i="13"/>
  <c r="G492" i="13"/>
  <c r="K319" i="23" l="1"/>
  <c r="I320" i="23"/>
  <c r="H320" i="23"/>
  <c r="E320" i="20"/>
  <c r="K319" i="20"/>
  <c r="E492" i="13"/>
  <c r="I320" i="20" l="1"/>
  <c r="J321" i="20" s="1"/>
  <c r="G321" i="20"/>
  <c r="F321" i="20"/>
  <c r="F320" i="23"/>
  <c r="D320" i="23" s="1"/>
  <c r="I492" i="13"/>
  <c r="J493" i="13" s="1"/>
  <c r="F493" i="13"/>
  <c r="G493" i="13"/>
  <c r="E320" i="23" l="1"/>
  <c r="C320" i="20" s="1"/>
  <c r="K320" i="20" s="1"/>
  <c r="D321" i="20"/>
  <c r="E493" i="13"/>
  <c r="I493" i="13" s="1"/>
  <c r="J494" i="13" s="1"/>
  <c r="G320" i="23" l="1"/>
  <c r="L320" i="23"/>
  <c r="E321" i="20"/>
  <c r="F322" i="20" s="1"/>
  <c r="K320" i="23"/>
  <c r="H321" i="23"/>
  <c r="I321" i="23"/>
  <c r="G494" i="13"/>
  <c r="F494" i="13"/>
  <c r="I321" i="20" l="1"/>
  <c r="J322" i="20" s="1"/>
  <c r="G322" i="20"/>
  <c r="D322" i="20" s="1"/>
  <c r="F321" i="23"/>
  <c r="D321" i="23" s="1"/>
  <c r="E494" i="13"/>
  <c r="F495" i="13" s="1"/>
  <c r="E321" i="23" l="1"/>
  <c r="C321" i="20" s="1"/>
  <c r="K321" i="20" s="1"/>
  <c r="L321" i="23"/>
  <c r="G321" i="23"/>
  <c r="I494" i="13"/>
  <c r="J495" i="13" s="1"/>
  <c r="G495" i="13"/>
  <c r="E495" i="13" s="1"/>
  <c r="I495" i="13" s="1"/>
  <c r="J496" i="13" l="1"/>
  <c r="K321" i="23"/>
  <c r="I322" i="23"/>
  <c r="H322" i="23"/>
  <c r="E322" i="20"/>
  <c r="F496" i="13"/>
  <c r="G496" i="13"/>
  <c r="F323" i="20" l="1"/>
  <c r="I322" i="20"/>
  <c r="J323" i="20" s="1"/>
  <c r="G323" i="20"/>
  <c r="F322" i="23"/>
  <c r="D322" i="23" s="1"/>
  <c r="E496" i="13"/>
  <c r="I496" i="13" s="1"/>
  <c r="J497" i="13" s="1"/>
  <c r="E322" i="23" l="1"/>
  <c r="C322" i="20" s="1"/>
  <c r="K322" i="20" s="1"/>
  <c r="L322" i="23"/>
  <c r="G322" i="23"/>
  <c r="D323" i="20"/>
  <c r="G497" i="13"/>
  <c r="F497" i="13"/>
  <c r="E323" i="20" l="1"/>
  <c r="I323" i="20" s="1"/>
  <c r="J324" i="20" s="1"/>
  <c r="K322" i="23"/>
  <c r="H323" i="23"/>
  <c r="I323" i="23"/>
  <c r="E497" i="13"/>
  <c r="I497" i="13" s="1"/>
  <c r="J498" i="13" s="1"/>
  <c r="G324" i="20" l="1"/>
  <c r="F324" i="20"/>
  <c r="F323" i="23"/>
  <c r="D323" i="23" s="1"/>
  <c r="G498" i="13"/>
  <c r="F498" i="13"/>
  <c r="E323" i="23" l="1"/>
  <c r="C323" i="20" s="1"/>
  <c r="E498" i="13"/>
  <c r="I498" i="13" s="1"/>
  <c r="J499" i="13" s="1"/>
  <c r="D324" i="20"/>
  <c r="G323" i="23" l="1"/>
  <c r="L323" i="23"/>
  <c r="F499" i="13"/>
  <c r="G499" i="13"/>
  <c r="K323" i="23"/>
  <c r="I324" i="23"/>
  <c r="H324" i="23"/>
  <c r="E324" i="20"/>
  <c r="K323" i="20"/>
  <c r="E499" i="13" l="1"/>
  <c r="F500" i="13" s="1"/>
  <c r="I324" i="20"/>
  <c r="J325" i="20" s="1"/>
  <c r="F325" i="20"/>
  <c r="G325" i="20"/>
  <c r="F324" i="23"/>
  <c r="D324" i="23" s="1"/>
  <c r="E324" i="23" l="1"/>
  <c r="C324" i="20" s="1"/>
  <c r="G500" i="13"/>
  <c r="E500" i="13" s="1"/>
  <c r="I500" i="13" s="1"/>
  <c r="I499" i="13"/>
  <c r="J500" i="13" s="1"/>
  <c r="L324" i="23"/>
  <c r="G324" i="23"/>
  <c r="D325" i="20"/>
  <c r="J501" i="13" l="1"/>
  <c r="K324" i="23"/>
  <c r="I325" i="23"/>
  <c r="H325" i="23"/>
  <c r="E325" i="20"/>
  <c r="K324" i="20"/>
  <c r="F501" i="13"/>
  <c r="G501" i="13"/>
  <c r="I325" i="20" l="1"/>
  <c r="J326" i="20" s="1"/>
  <c r="G326" i="20"/>
  <c r="F326" i="20"/>
  <c r="F325" i="23"/>
  <c r="D325" i="23" s="1"/>
  <c r="E501" i="13"/>
  <c r="E325" i="23" l="1"/>
  <c r="C325" i="20" s="1"/>
  <c r="D326" i="20"/>
  <c r="I501" i="13"/>
  <c r="J502" i="13" s="1"/>
  <c r="F502" i="13"/>
  <c r="G502" i="13"/>
  <c r="G325" i="23" l="1"/>
  <c r="L325" i="23"/>
  <c r="K325" i="23"/>
  <c r="H326" i="23"/>
  <c r="I326" i="23"/>
  <c r="E326" i="20"/>
  <c r="K325" i="20"/>
  <c r="E502" i="13"/>
  <c r="I502" i="13" s="1"/>
  <c r="J503" i="13" s="1"/>
  <c r="I326" i="20" l="1"/>
  <c r="J327" i="20" s="1"/>
  <c r="F327" i="20"/>
  <c r="G327" i="20"/>
  <c r="F326" i="23"/>
  <c r="D326" i="23" s="1"/>
  <c r="F503" i="13"/>
  <c r="G503" i="13"/>
  <c r="E326" i="23" l="1"/>
  <c r="C326" i="20" s="1"/>
  <c r="L326" i="23"/>
  <c r="G326" i="23"/>
  <c r="D327" i="20"/>
  <c r="E503" i="13"/>
  <c r="K326" i="23" l="1"/>
  <c r="I327" i="23"/>
  <c r="H327" i="23"/>
  <c r="E327" i="20"/>
  <c r="K326" i="20"/>
  <c r="I503" i="13"/>
  <c r="J504" i="13" s="1"/>
  <c r="F504" i="13"/>
  <c r="G504" i="13"/>
  <c r="I327" i="20" l="1"/>
  <c r="J328" i="20" s="1"/>
  <c r="G328" i="20"/>
  <c r="F328" i="20"/>
  <c r="F327" i="23"/>
  <c r="D327" i="23" s="1"/>
  <c r="E504" i="13"/>
  <c r="I504" i="13" s="1"/>
  <c r="J505" i="13" s="1"/>
  <c r="E327" i="23" l="1"/>
  <c r="C327" i="20" s="1"/>
  <c r="L327" i="23"/>
  <c r="G327" i="23"/>
  <c r="D328" i="20"/>
  <c r="F505" i="13"/>
  <c r="G505" i="13"/>
  <c r="K327" i="23" l="1"/>
  <c r="H328" i="23"/>
  <c r="I328" i="23"/>
  <c r="E328" i="20"/>
  <c r="K327" i="20"/>
  <c r="E505" i="13"/>
  <c r="I505" i="13" s="1"/>
  <c r="J506" i="13" s="1"/>
  <c r="I328" i="20" l="1"/>
  <c r="J329" i="20" s="1"/>
  <c r="F329" i="20"/>
  <c r="G329" i="20"/>
  <c r="F328" i="23"/>
  <c r="D328" i="23" s="1"/>
  <c r="F506" i="13"/>
  <c r="G506" i="13"/>
  <c r="E328" i="23" l="1"/>
  <c r="C328" i="20" s="1"/>
  <c r="L328" i="23"/>
  <c r="G328" i="23"/>
  <c r="D329" i="20"/>
  <c r="E506" i="13"/>
  <c r="K328" i="23" l="1"/>
  <c r="I329" i="23"/>
  <c r="H329" i="23"/>
  <c r="E329" i="20"/>
  <c r="K328" i="20"/>
  <c r="I506" i="13"/>
  <c r="J507" i="13" s="1"/>
  <c r="F507" i="13"/>
  <c r="G507" i="13"/>
  <c r="I329" i="20" l="1"/>
  <c r="J330" i="20" s="1"/>
  <c r="G330" i="20"/>
  <c r="F330" i="20"/>
  <c r="F329" i="23"/>
  <c r="D329" i="23" s="1"/>
  <c r="E507" i="13"/>
  <c r="I507" i="13" s="1"/>
  <c r="J508" i="13" s="1"/>
  <c r="E329" i="23" l="1"/>
  <c r="C329" i="20" s="1"/>
  <c r="L329" i="23"/>
  <c r="D330" i="20"/>
  <c r="F508" i="13"/>
  <c r="G508" i="13"/>
  <c r="G329" i="23" l="1"/>
  <c r="K329" i="23" s="1"/>
  <c r="E330" i="20"/>
  <c r="K329" i="20"/>
  <c r="E508" i="13"/>
  <c r="H330" i="23" l="1"/>
  <c r="I330" i="23"/>
  <c r="I330" i="20"/>
  <c r="J331" i="20" s="1"/>
  <c r="F331" i="20"/>
  <c r="G331" i="20"/>
  <c r="F330" i="23"/>
  <c r="D330" i="23" s="1"/>
  <c r="I508" i="13"/>
  <c r="J509" i="13" s="1"/>
  <c r="F509" i="13"/>
  <c r="G509" i="13"/>
  <c r="E330" i="23" l="1"/>
  <c r="C330" i="20" s="1"/>
  <c r="D331" i="20"/>
  <c r="E509" i="13"/>
  <c r="I509" i="13" s="1"/>
  <c r="J510" i="13" s="1"/>
  <c r="L330" i="23" l="1"/>
  <c r="G330" i="23"/>
  <c r="K330" i="23" s="1"/>
  <c r="H331" i="23"/>
  <c r="E331" i="20"/>
  <c r="K330" i="20"/>
  <c r="F510" i="13"/>
  <c r="G510" i="13"/>
  <c r="I331" i="23" l="1"/>
  <c r="I331" i="20"/>
  <c r="J332" i="20" s="1"/>
  <c r="F332" i="20"/>
  <c r="G332" i="20"/>
  <c r="F331" i="23"/>
  <c r="D331" i="23" s="1"/>
  <c r="E510" i="13"/>
  <c r="E331" i="23" l="1"/>
  <c r="C331" i="20" s="1"/>
  <c r="L331" i="23"/>
  <c r="G331" i="23"/>
  <c r="D332" i="20"/>
  <c r="I510" i="13"/>
  <c r="J511" i="13" s="1"/>
  <c r="F511" i="13"/>
  <c r="G511" i="13"/>
  <c r="K331" i="23" l="1"/>
  <c r="I332" i="23"/>
  <c r="H332" i="23"/>
  <c r="E332" i="20"/>
  <c r="K331" i="20"/>
  <c r="E511" i="13"/>
  <c r="I511" i="13" s="1"/>
  <c r="J512" i="13" s="1"/>
  <c r="I332" i="20" l="1"/>
  <c r="J333" i="20" s="1"/>
  <c r="G333" i="20"/>
  <c r="F333" i="20"/>
  <c r="F332" i="23"/>
  <c r="D332" i="23" s="1"/>
  <c r="F512" i="13"/>
  <c r="G512" i="13"/>
  <c r="E332" i="23" l="1"/>
  <c r="C332" i="20" s="1"/>
  <c r="L332" i="23"/>
  <c r="G332" i="23"/>
  <c r="D333" i="20"/>
  <c r="E512" i="13"/>
  <c r="K332" i="23" l="1"/>
  <c r="H333" i="23"/>
  <c r="I333" i="23"/>
  <c r="E333" i="20"/>
  <c r="K332" i="20"/>
  <c r="I512" i="13"/>
  <c r="J513" i="13" s="1"/>
  <c r="F513" i="13"/>
  <c r="G513" i="13"/>
  <c r="I333" i="20" l="1"/>
  <c r="J334" i="20" s="1"/>
  <c r="F334" i="20"/>
  <c r="G334" i="20"/>
  <c r="F333" i="23"/>
  <c r="D333" i="23" s="1"/>
  <c r="E513" i="13"/>
  <c r="I513" i="13" s="1"/>
  <c r="J514" i="13" s="1"/>
  <c r="E333" i="23" l="1"/>
  <c r="C333" i="20" s="1"/>
  <c r="L333" i="23"/>
  <c r="G333" i="23"/>
  <c r="D334" i="20"/>
  <c r="G514" i="13"/>
  <c r="F514" i="13"/>
  <c r="K333" i="23" l="1"/>
  <c r="I334" i="23"/>
  <c r="H334" i="23"/>
  <c r="E334" i="20"/>
  <c r="K333" i="20"/>
  <c r="E514" i="13"/>
  <c r="F515" i="13" s="1"/>
  <c r="I334" i="20" l="1"/>
  <c r="J335" i="20" s="1"/>
  <c r="G335" i="20"/>
  <c r="F335" i="20"/>
  <c r="F334" i="23"/>
  <c r="D334" i="23" s="1"/>
  <c r="I514" i="13"/>
  <c r="J515" i="13" s="1"/>
  <c r="G515" i="13"/>
  <c r="E334" i="23" l="1"/>
  <c r="C334" i="20" s="1"/>
  <c r="D335" i="20"/>
  <c r="E515" i="13"/>
  <c r="G334" i="23" l="1"/>
  <c r="K334" i="23" s="1"/>
  <c r="L334" i="23"/>
  <c r="E335" i="20"/>
  <c r="K334" i="20"/>
  <c r="I515" i="13"/>
  <c r="J516" i="13" s="1"/>
  <c r="F516" i="13"/>
  <c r="G516" i="13"/>
  <c r="H335" i="23" l="1"/>
  <c r="I335" i="23"/>
  <c r="I335" i="20"/>
  <c r="J336" i="20" s="1"/>
  <c r="F336" i="20"/>
  <c r="G336" i="20"/>
  <c r="F335" i="23"/>
  <c r="D335" i="23" s="1"/>
  <c r="E516" i="13"/>
  <c r="I516" i="13" s="1"/>
  <c r="J517" i="13" s="1"/>
  <c r="E335" i="23" l="1"/>
  <c r="C335" i="20" s="1"/>
  <c r="L335" i="23"/>
  <c r="G335" i="23"/>
  <c r="D336" i="20"/>
  <c r="G517" i="13"/>
  <c r="F517" i="13"/>
  <c r="K335" i="23" l="1"/>
  <c r="H336" i="23"/>
  <c r="I336" i="23"/>
  <c r="E336" i="20"/>
  <c r="K335" i="20"/>
  <c r="E517" i="13"/>
  <c r="I517" i="13" s="1"/>
  <c r="J518" i="13" s="1"/>
  <c r="I336" i="20" l="1"/>
  <c r="J337" i="20" s="1"/>
  <c r="G337" i="20"/>
  <c r="F337" i="20"/>
  <c r="F336" i="23"/>
  <c r="D336" i="23" s="1"/>
  <c r="G518" i="13"/>
  <c r="F518" i="13"/>
  <c r="E336" i="23" l="1"/>
  <c r="C336" i="20" s="1"/>
  <c r="D337" i="20"/>
  <c r="E518" i="13"/>
  <c r="I518" i="13" s="1"/>
  <c r="J519" i="13" s="1"/>
  <c r="G336" i="23" l="1"/>
  <c r="K336" i="23" s="1"/>
  <c r="L336" i="23"/>
  <c r="E337" i="20"/>
  <c r="K336" i="20"/>
  <c r="G519" i="13"/>
  <c r="F519" i="13"/>
  <c r="H337" i="23" l="1"/>
  <c r="I337" i="23"/>
  <c r="I337" i="20"/>
  <c r="J338" i="20" s="1"/>
  <c r="F338" i="20"/>
  <c r="G338" i="20"/>
  <c r="F337" i="23"/>
  <c r="D337" i="23" s="1"/>
  <c r="E519" i="13"/>
  <c r="I519" i="13" s="1"/>
  <c r="J520" i="13" s="1"/>
  <c r="E337" i="23" l="1"/>
  <c r="C337" i="20" s="1"/>
  <c r="G520" i="13"/>
  <c r="F520" i="13"/>
  <c r="L337" i="23"/>
  <c r="G337" i="23"/>
  <c r="D338" i="20"/>
  <c r="E520" i="13" l="1"/>
  <c r="I520" i="13" s="1"/>
  <c r="J521" i="13" s="1"/>
  <c r="K337" i="23"/>
  <c r="H338" i="23"/>
  <c r="I338" i="23"/>
  <c r="E338" i="20"/>
  <c r="K337" i="20"/>
  <c r="G521" i="13" l="1"/>
  <c r="F521" i="13"/>
  <c r="I338" i="20"/>
  <c r="J339" i="20" s="1"/>
  <c r="G339" i="20"/>
  <c r="F339" i="20"/>
  <c r="F338" i="23"/>
  <c r="D338" i="23" s="1"/>
  <c r="E338" i="23" l="1"/>
  <c r="C338" i="20" s="1"/>
  <c r="E521" i="13"/>
  <c r="I521" i="13" s="1"/>
  <c r="J522" i="13" s="1"/>
  <c r="G338" i="23"/>
  <c r="D339" i="20"/>
  <c r="L338" i="23" l="1"/>
  <c r="G522" i="13"/>
  <c r="F522" i="13"/>
  <c r="K338" i="23"/>
  <c r="I339" i="23"/>
  <c r="H339" i="23"/>
  <c r="E339" i="20"/>
  <c r="K338" i="20"/>
  <c r="E522" i="13" l="1"/>
  <c r="I522" i="13" s="1"/>
  <c r="J523" i="13" s="1"/>
  <c r="I339" i="20"/>
  <c r="J340" i="20" s="1"/>
  <c r="F340" i="20"/>
  <c r="G340" i="20"/>
  <c r="F339" i="23"/>
  <c r="D339" i="23" s="1"/>
  <c r="E339" i="23" l="1"/>
  <c r="C339" i="20" s="1"/>
  <c r="G523" i="13"/>
  <c r="F523" i="13"/>
  <c r="D340" i="20"/>
  <c r="G339" i="23" l="1"/>
  <c r="L339" i="23"/>
  <c r="E523" i="13"/>
  <c r="I523" i="13" s="1"/>
  <c r="J524" i="13" s="1"/>
  <c r="K339" i="23"/>
  <c r="H340" i="23"/>
  <c r="I340" i="23"/>
  <c r="E340" i="20"/>
  <c r="K339" i="20"/>
  <c r="F524" i="13" l="1"/>
  <c r="G524" i="13"/>
  <c r="I340" i="20"/>
  <c r="J341" i="20" s="1"/>
  <c r="G341" i="20"/>
  <c r="F341" i="20"/>
  <c r="F340" i="23"/>
  <c r="D340" i="23" s="1"/>
  <c r="E340" i="23" l="1"/>
  <c r="C340" i="20" s="1"/>
  <c r="E524" i="13"/>
  <c r="I524" i="13" s="1"/>
  <c r="J525" i="13" s="1"/>
  <c r="D341" i="20"/>
  <c r="G340" i="23" l="1"/>
  <c r="L340" i="23"/>
  <c r="G525" i="13"/>
  <c r="F525" i="13"/>
  <c r="K340" i="23"/>
  <c r="I341" i="23"/>
  <c r="H341" i="23"/>
  <c r="E341" i="20"/>
  <c r="K340" i="20"/>
  <c r="E525" i="13" l="1"/>
  <c r="I525" i="13" s="1"/>
  <c r="J526" i="13" s="1"/>
  <c r="I341" i="20"/>
  <c r="J342" i="20" s="1"/>
  <c r="F342" i="20"/>
  <c r="G342" i="20"/>
  <c r="F341" i="23"/>
  <c r="D341" i="23" s="1"/>
  <c r="E341" i="23" l="1"/>
  <c r="C341" i="20" s="1"/>
  <c r="K341" i="20" s="1"/>
  <c r="F526" i="13"/>
  <c r="G526" i="13"/>
  <c r="D342" i="20"/>
  <c r="G341" i="23" l="1"/>
  <c r="L341" i="23"/>
  <c r="E526" i="13"/>
  <c r="I526" i="13" s="1"/>
  <c r="J527" i="13" s="1"/>
  <c r="E342" i="20"/>
  <c r="F343" i="20" s="1"/>
  <c r="K341" i="23"/>
  <c r="H342" i="23"/>
  <c r="I342" i="23"/>
  <c r="F527" i="13" l="1"/>
  <c r="G527" i="13"/>
  <c r="G343" i="20"/>
  <c r="D343" i="20" s="1"/>
  <c r="I342" i="20"/>
  <c r="J343" i="20" s="1"/>
  <c r="F342" i="23"/>
  <c r="D342" i="23" s="1"/>
  <c r="E342" i="23" l="1"/>
  <c r="C342" i="20" s="1"/>
  <c r="E527" i="13"/>
  <c r="I527" i="13" s="1"/>
  <c r="J528" i="13" s="1"/>
  <c r="L342" i="23" l="1"/>
  <c r="F528" i="13"/>
  <c r="G342" i="23"/>
  <c r="K342" i="23" s="1"/>
  <c r="G528" i="13"/>
  <c r="E528" i="13" s="1"/>
  <c r="G529" i="13" s="1"/>
  <c r="E343" i="20"/>
  <c r="K342" i="20"/>
  <c r="H343" i="23" l="1"/>
  <c r="I343" i="23"/>
  <c r="I528" i="13"/>
  <c r="J529" i="13" s="1"/>
  <c r="F529" i="13"/>
  <c r="E529" i="13" s="1"/>
  <c r="I529" i="13" s="1"/>
  <c r="I343" i="20"/>
  <c r="J344" i="20" s="1"/>
  <c r="G344" i="20"/>
  <c r="F344" i="20"/>
  <c r="F343" i="23"/>
  <c r="D343" i="23" s="1"/>
  <c r="E343" i="23" l="1"/>
  <c r="C343" i="20" s="1"/>
  <c r="J530" i="13"/>
  <c r="G343" i="23"/>
  <c r="L343" i="23"/>
  <c r="D344" i="20"/>
  <c r="F530" i="13"/>
  <c r="G530" i="13"/>
  <c r="K343" i="23" l="1"/>
  <c r="H344" i="23"/>
  <c r="I344" i="23"/>
  <c r="E344" i="20"/>
  <c r="K343" i="20"/>
  <c r="E530" i="13"/>
  <c r="I344" i="20" l="1"/>
  <c r="J345" i="20" s="1"/>
  <c r="F345" i="20"/>
  <c r="G345" i="20"/>
  <c r="F344" i="23"/>
  <c r="D344" i="23" s="1"/>
  <c r="I530" i="13"/>
  <c r="J531" i="13" s="1"/>
  <c r="F531" i="13"/>
  <c r="G531" i="13"/>
  <c r="E344" i="23" l="1"/>
  <c r="C344" i="20" s="1"/>
  <c r="L344" i="23"/>
  <c r="G344" i="23"/>
  <c r="D345" i="20"/>
  <c r="E531" i="13"/>
  <c r="I531" i="13" s="1"/>
  <c r="J532" i="13" s="1"/>
  <c r="K344" i="23" l="1"/>
  <c r="I345" i="23"/>
  <c r="H345" i="23"/>
  <c r="E345" i="20"/>
  <c r="K344" i="20"/>
  <c r="G532" i="13"/>
  <c r="F532" i="13"/>
  <c r="I345" i="20" l="1"/>
  <c r="J346" i="20" s="1"/>
  <c r="G346" i="20"/>
  <c r="F346" i="20"/>
  <c r="F345" i="23"/>
  <c r="D345" i="23" s="1"/>
  <c r="E532" i="13"/>
  <c r="I532" i="13" s="1"/>
  <c r="J533" i="13" s="1"/>
  <c r="E345" i="23" l="1"/>
  <c r="C345" i="20" s="1"/>
  <c r="L345" i="23"/>
  <c r="G345" i="23"/>
  <c r="D346" i="20"/>
  <c r="G533" i="13"/>
  <c r="F533" i="13"/>
  <c r="K345" i="23" l="1"/>
  <c r="H346" i="23"/>
  <c r="I346" i="23"/>
  <c r="E346" i="20"/>
  <c r="K345" i="20"/>
  <c r="E533" i="13"/>
  <c r="I533" i="13" s="1"/>
  <c r="J534" i="13" s="1"/>
  <c r="I346" i="20" l="1"/>
  <c r="J347" i="20" s="1"/>
  <c r="F347" i="20"/>
  <c r="G347" i="20"/>
  <c r="F346" i="23"/>
  <c r="D346" i="23" s="1"/>
  <c r="G534" i="13"/>
  <c r="F534" i="13"/>
  <c r="E346" i="23" l="1"/>
  <c r="C346" i="20" s="1"/>
  <c r="D347" i="20"/>
  <c r="E534" i="13"/>
  <c r="I534" i="13" s="1"/>
  <c r="J535" i="13" s="1"/>
  <c r="G346" i="23" l="1"/>
  <c r="K346" i="23" s="1"/>
  <c r="L346" i="23"/>
  <c r="I347" i="23"/>
  <c r="H347" i="23"/>
  <c r="E347" i="20"/>
  <c r="K346" i="20"/>
  <c r="G535" i="13"/>
  <c r="F535" i="13"/>
  <c r="I347" i="20" l="1"/>
  <c r="J348" i="20" s="1"/>
  <c r="G348" i="20"/>
  <c r="F348" i="20"/>
  <c r="F347" i="23"/>
  <c r="D347" i="23" s="1"/>
  <c r="E535" i="13"/>
  <c r="I535" i="13" s="1"/>
  <c r="J536" i="13" s="1"/>
  <c r="E347" i="23" l="1"/>
  <c r="C347" i="20" s="1"/>
  <c r="G347" i="23"/>
  <c r="L347" i="23"/>
  <c r="D348" i="20"/>
  <c r="F536" i="13"/>
  <c r="G536" i="13"/>
  <c r="E536" i="13" l="1"/>
  <c r="I536" i="13" s="1"/>
  <c r="J537" i="13" s="1"/>
  <c r="K347" i="23"/>
  <c r="I348" i="23"/>
  <c r="H348" i="23"/>
  <c r="E348" i="20"/>
  <c r="K347" i="20"/>
  <c r="G537" i="13" l="1"/>
  <c r="F537" i="13"/>
  <c r="I348" i="20"/>
  <c r="J349" i="20" s="1"/>
  <c r="F349" i="20"/>
  <c r="G349" i="20"/>
  <c r="F348" i="23"/>
  <c r="D348" i="23" s="1"/>
  <c r="E348" i="23" l="1"/>
  <c r="C348" i="20" s="1"/>
  <c r="E537" i="13"/>
  <c r="I537" i="13" s="1"/>
  <c r="J538" i="13" s="1"/>
  <c r="L348" i="23"/>
  <c r="G348" i="23"/>
  <c r="D349" i="20"/>
  <c r="G538" i="13" l="1"/>
  <c r="F538" i="13"/>
  <c r="K348" i="23"/>
  <c r="H349" i="23"/>
  <c r="I349" i="23"/>
  <c r="E349" i="20"/>
  <c r="K348" i="20"/>
  <c r="E538" i="13" l="1"/>
  <c r="I538" i="13" s="1"/>
  <c r="J539" i="13" s="1"/>
  <c r="I349" i="20"/>
  <c r="J350" i="20" s="1"/>
  <c r="G350" i="20"/>
  <c r="F350" i="20"/>
  <c r="F349" i="23"/>
  <c r="D349" i="23" s="1"/>
  <c r="E349" i="23" l="1"/>
  <c r="C349" i="20" s="1"/>
  <c r="F539" i="13"/>
  <c r="G539" i="13"/>
  <c r="L349" i="23"/>
  <c r="G349" i="23"/>
  <c r="D350" i="20"/>
  <c r="E539" i="13" l="1"/>
  <c r="I539" i="13" s="1"/>
  <c r="J540" i="13" s="1"/>
  <c r="K349" i="23"/>
  <c r="I350" i="23"/>
  <c r="H350" i="23"/>
  <c r="E350" i="20"/>
  <c r="K349" i="20"/>
  <c r="G540" i="13" l="1"/>
  <c r="F540" i="13"/>
  <c r="I350" i="20"/>
  <c r="J351" i="20" s="1"/>
  <c r="F351" i="20"/>
  <c r="G351" i="20"/>
  <c r="F350" i="23"/>
  <c r="D350" i="23" s="1"/>
  <c r="E350" i="23" l="1"/>
  <c r="C350" i="20" s="1"/>
  <c r="E540" i="13"/>
  <c r="F541" i="13" s="1"/>
  <c r="L350" i="23"/>
  <c r="G350" i="23"/>
  <c r="D351" i="20"/>
  <c r="G541" i="13" l="1"/>
  <c r="E541" i="13" s="1"/>
  <c r="I541" i="13" s="1"/>
  <c r="I540" i="13"/>
  <c r="J541" i="13" s="1"/>
  <c r="K350" i="23"/>
  <c r="H351" i="23"/>
  <c r="I351" i="23"/>
  <c r="E351" i="20"/>
  <c r="K350" i="20"/>
  <c r="G542" i="13" l="1"/>
  <c r="F542" i="13"/>
  <c r="J542" i="13"/>
  <c r="I351" i="20"/>
  <c r="J352" i="20" s="1"/>
  <c r="G352" i="20"/>
  <c r="F352" i="20"/>
  <c r="F351" i="23"/>
  <c r="D351" i="23" s="1"/>
  <c r="E351" i="23" l="1"/>
  <c r="C351" i="20" s="1"/>
  <c r="E542" i="13"/>
  <c r="I542" i="13" s="1"/>
  <c r="J543" i="13" s="1"/>
  <c r="L351" i="23"/>
  <c r="G351" i="23"/>
  <c r="D352" i="20"/>
  <c r="G543" i="13" l="1"/>
  <c r="F543" i="13"/>
  <c r="K351" i="23"/>
  <c r="I352" i="23"/>
  <c r="H352" i="23"/>
  <c r="E352" i="20"/>
  <c r="K351" i="20"/>
  <c r="E543" i="13" l="1"/>
  <c r="I543" i="13" s="1"/>
  <c r="J544" i="13" s="1"/>
  <c r="I352" i="20"/>
  <c r="J353" i="20" s="1"/>
  <c r="F353" i="20"/>
  <c r="G353" i="20"/>
  <c r="F352" i="23"/>
  <c r="D352" i="23" s="1"/>
  <c r="G544" i="13"/>
  <c r="F544" i="13"/>
  <c r="E352" i="23" l="1"/>
  <c r="C352" i="20" s="1"/>
  <c r="D353" i="20"/>
  <c r="E544" i="13"/>
  <c r="I544" i="13" s="1"/>
  <c r="J545" i="13" s="1"/>
  <c r="G352" i="23" l="1"/>
  <c r="L352" i="23"/>
  <c r="K352" i="23"/>
  <c r="H353" i="23"/>
  <c r="I353" i="23"/>
  <c r="E353" i="20"/>
  <c r="K352" i="20"/>
  <c r="F545" i="13"/>
  <c r="G545" i="13"/>
  <c r="F354" i="20" l="1"/>
  <c r="I353" i="20"/>
  <c r="J354" i="20" s="1"/>
  <c r="G354" i="20"/>
  <c r="F353" i="23"/>
  <c r="D353" i="23" s="1"/>
  <c r="E545" i="13"/>
  <c r="I545" i="13" s="1"/>
  <c r="J546" i="13" s="1"/>
  <c r="E353" i="23" l="1"/>
  <c r="C353" i="20" s="1"/>
  <c r="D354" i="20"/>
  <c r="G546" i="13"/>
  <c r="F546" i="13"/>
  <c r="G353" i="23" l="1"/>
  <c r="L353" i="23"/>
  <c r="E546" i="13"/>
  <c r="I546" i="13" s="1"/>
  <c r="J547" i="13" s="1"/>
  <c r="K353" i="23"/>
  <c r="I354" i="23"/>
  <c r="H354" i="23"/>
  <c r="E354" i="20"/>
  <c r="K353" i="20"/>
  <c r="G547" i="13" l="1"/>
  <c r="F547" i="13"/>
  <c r="I354" i="20"/>
  <c r="J355" i="20" s="1"/>
  <c r="G355" i="20"/>
  <c r="F355" i="20"/>
  <c r="F354" i="23"/>
  <c r="D354" i="23" s="1"/>
  <c r="E354" i="23" l="1"/>
  <c r="C354" i="20" s="1"/>
  <c r="K354" i="20" s="1"/>
  <c r="E547" i="13"/>
  <c r="I547" i="13" s="1"/>
  <c r="J548" i="13" s="1"/>
  <c r="D355" i="20"/>
  <c r="L354" i="23"/>
  <c r="G354" i="23"/>
  <c r="G548" i="13" l="1"/>
  <c r="F548" i="13"/>
  <c r="E355" i="20"/>
  <c r="G356" i="20" s="1"/>
  <c r="K354" i="23"/>
  <c r="H355" i="23"/>
  <c r="I355" i="23"/>
  <c r="E548" i="13" l="1"/>
  <c r="I548" i="13" s="1"/>
  <c r="J549" i="13" s="1"/>
  <c r="I355" i="20"/>
  <c r="J356" i="20" s="1"/>
  <c r="F356" i="20"/>
  <c r="D356" i="20" s="1"/>
  <c r="F355" i="23"/>
  <c r="D355" i="23" s="1"/>
  <c r="E355" i="23" l="1"/>
  <c r="C355" i="20" s="1"/>
  <c r="G549" i="13"/>
  <c r="F549" i="13"/>
  <c r="G355" i="23"/>
  <c r="L355" i="23" l="1"/>
  <c r="E549" i="13"/>
  <c r="I549" i="13" s="1"/>
  <c r="J550" i="13" s="1"/>
  <c r="K355" i="23"/>
  <c r="I356" i="23"/>
  <c r="H356" i="23"/>
  <c r="K355" i="20"/>
  <c r="E356" i="20"/>
  <c r="G550" i="13" l="1"/>
  <c r="F550" i="13"/>
  <c r="F357" i="20"/>
  <c r="I356" i="20"/>
  <c r="J357" i="20" s="1"/>
  <c r="G357" i="20"/>
  <c r="F356" i="23"/>
  <c r="D356" i="23" s="1"/>
  <c r="E356" i="23" l="1"/>
  <c r="L356" i="23" s="1"/>
  <c r="E550" i="13"/>
  <c r="I550" i="13" s="1"/>
  <c r="J551" i="13" s="1"/>
  <c r="D357" i="20"/>
  <c r="C356" i="20" l="1"/>
  <c r="K356" i="20" s="1"/>
  <c r="G356" i="23"/>
  <c r="K356" i="23" s="1"/>
  <c r="G551" i="13"/>
  <c r="F551" i="13"/>
  <c r="E551" i="13" s="1"/>
  <c r="H357" i="23" l="1"/>
  <c r="E357" i="20"/>
  <c r="G358" i="20" s="1"/>
  <c r="I357" i="23"/>
  <c r="I357" i="20"/>
  <c r="J358" i="20" s="1"/>
  <c r="F358" i="20"/>
  <c r="D358" i="20" s="1"/>
  <c r="F357" i="23"/>
  <c r="D357" i="23" s="1"/>
  <c r="I551" i="13"/>
  <c r="J552" i="13" s="1"/>
  <c r="F552" i="13"/>
  <c r="G552" i="13"/>
  <c r="E357" i="23" l="1"/>
  <c r="C357" i="20" s="1"/>
  <c r="L357" i="23"/>
  <c r="G357" i="23"/>
  <c r="E552" i="13"/>
  <c r="I552" i="13" s="1"/>
  <c r="J553" i="13" s="1"/>
  <c r="K357" i="23" l="1"/>
  <c r="I358" i="23"/>
  <c r="H358" i="23"/>
  <c r="E358" i="20"/>
  <c r="K357" i="20"/>
  <c r="F553" i="13"/>
  <c r="G553" i="13"/>
  <c r="I358" i="20" l="1"/>
  <c r="J359" i="20" s="1"/>
  <c r="G359" i="20"/>
  <c r="F359" i="20"/>
  <c r="F358" i="23"/>
  <c r="D358" i="23" s="1"/>
  <c r="E553" i="13"/>
  <c r="E358" i="23" l="1"/>
  <c r="C358" i="20" s="1"/>
  <c r="D359" i="20"/>
  <c r="I553" i="13"/>
  <c r="J554" i="13" s="1"/>
  <c r="F554" i="13"/>
  <c r="G554" i="13"/>
  <c r="G358" i="23" l="1"/>
  <c r="K358" i="23" s="1"/>
  <c r="L358" i="23"/>
  <c r="E359" i="20"/>
  <c r="K358" i="20"/>
  <c r="E554" i="13"/>
  <c r="I554" i="13" s="1"/>
  <c r="J555" i="13" s="1"/>
  <c r="I359" i="23" l="1"/>
  <c r="H359" i="23"/>
  <c r="I359" i="20"/>
  <c r="J360" i="20" s="1"/>
  <c r="F360" i="20"/>
  <c r="G360" i="20"/>
  <c r="F359" i="23"/>
  <c r="D359" i="23" s="1"/>
  <c r="F555" i="13"/>
  <c r="G555" i="13"/>
  <c r="E359" i="23" l="1"/>
  <c r="C359" i="20" s="1"/>
  <c r="D360" i="20"/>
  <c r="E555" i="13"/>
  <c r="G359" i="23" l="1"/>
  <c r="K359" i="23" s="1"/>
  <c r="L359" i="23"/>
  <c r="E360" i="20"/>
  <c r="K359" i="20"/>
  <c r="I555" i="13"/>
  <c r="J556" i="13" s="1"/>
  <c r="F556" i="13"/>
  <c r="G556" i="13"/>
  <c r="H360" i="23" l="1"/>
  <c r="I360" i="23"/>
  <c r="I360" i="20"/>
  <c r="J361" i="20" s="1"/>
  <c r="G361" i="20"/>
  <c r="F361" i="20"/>
  <c r="E556" i="13"/>
  <c r="I556" i="13" s="1"/>
  <c r="J557" i="13" s="1"/>
  <c r="F360" i="23" l="1"/>
  <c r="D360" i="23" s="1"/>
  <c r="E360" i="23"/>
  <c r="C360" i="20" s="1"/>
  <c r="D361" i="20"/>
  <c r="F557" i="13"/>
  <c r="G557" i="13"/>
  <c r="L360" i="23" l="1"/>
  <c r="G360" i="23"/>
  <c r="K360" i="23"/>
  <c r="H361" i="23"/>
  <c r="I361" i="23"/>
  <c r="E361" i="20"/>
  <c r="K360" i="20"/>
  <c r="E557" i="13"/>
  <c r="I361" i="20" l="1"/>
  <c r="J362" i="20" s="1"/>
  <c r="F362" i="20"/>
  <c r="G362" i="20"/>
  <c r="F361" i="23"/>
  <c r="D361" i="23" s="1"/>
  <c r="I557" i="13"/>
  <c r="J558" i="13" s="1"/>
  <c r="F558" i="13"/>
  <c r="G558" i="13"/>
  <c r="E361" i="23" l="1"/>
  <c r="C361" i="20" s="1"/>
  <c r="D362" i="20"/>
  <c r="E558" i="13"/>
  <c r="I558" i="13" s="1"/>
  <c r="J559" i="13" s="1"/>
  <c r="L361" i="23" l="1"/>
  <c r="G361" i="23"/>
  <c r="K361" i="23"/>
  <c r="I362" i="23"/>
  <c r="H362" i="23"/>
  <c r="E362" i="20"/>
  <c r="K361" i="20"/>
  <c r="F559" i="13"/>
  <c r="G559" i="13"/>
  <c r="I362" i="20" l="1"/>
  <c r="J363" i="20" s="1"/>
  <c r="G363" i="20"/>
  <c r="F363" i="20"/>
  <c r="F362" i="23"/>
  <c r="D362" i="23" s="1"/>
  <c r="E559" i="13"/>
  <c r="E362" i="23" l="1"/>
  <c r="C362" i="20" s="1"/>
  <c r="L362" i="23"/>
  <c r="G362" i="23"/>
  <c r="D363" i="20"/>
  <c r="I559" i="13"/>
  <c r="J560" i="13" s="1"/>
  <c r="F560" i="13"/>
  <c r="G560" i="13"/>
  <c r="K362" i="23" l="1"/>
  <c r="I363" i="23"/>
  <c r="H363" i="23"/>
  <c r="E363" i="20"/>
  <c r="K362" i="20"/>
  <c r="E560" i="13"/>
  <c r="I560" i="13" s="1"/>
  <c r="J561" i="13" s="1"/>
  <c r="I363" i="20" l="1"/>
  <c r="J364" i="20" s="1"/>
  <c r="F364" i="20"/>
  <c r="G364" i="20"/>
  <c r="F363" i="23"/>
  <c r="D363" i="23" s="1"/>
  <c r="F561" i="13"/>
  <c r="G561" i="13"/>
  <c r="E363" i="23" l="1"/>
  <c r="C363" i="20" s="1"/>
  <c r="L363" i="23"/>
  <c r="G363" i="23"/>
  <c r="D364" i="20"/>
  <c r="E561" i="13"/>
  <c r="K363" i="23" l="1"/>
  <c r="H364" i="23"/>
  <c r="I364" i="23"/>
  <c r="E364" i="20"/>
  <c r="K363" i="20"/>
  <c r="I561" i="13"/>
  <c r="J562" i="13" s="1"/>
  <c r="F562" i="13"/>
  <c r="G562" i="13"/>
  <c r="I364" i="20" l="1"/>
  <c r="J365" i="20" s="1"/>
  <c r="G365" i="20"/>
  <c r="F365" i="20"/>
  <c r="F364" i="23"/>
  <c r="D364" i="23" s="1"/>
  <c r="E562" i="13"/>
  <c r="I562" i="13" s="1"/>
  <c r="J563" i="13" s="1"/>
  <c r="E364" i="23" l="1"/>
  <c r="C364" i="20" s="1"/>
  <c r="D365" i="20"/>
  <c r="F563" i="13"/>
  <c r="G563" i="13"/>
  <c r="G364" i="23" l="1"/>
  <c r="H365" i="23" s="1"/>
  <c r="L364" i="23"/>
  <c r="E365" i="20"/>
  <c r="K364" i="20"/>
  <c r="E563" i="13"/>
  <c r="I563" i="13" s="1"/>
  <c r="J564" i="13" s="1"/>
  <c r="I365" i="23" l="1"/>
  <c r="K364" i="23"/>
  <c r="I365" i="20"/>
  <c r="J366" i="20" s="1"/>
  <c r="F366" i="20"/>
  <c r="G366" i="20"/>
  <c r="F365" i="23"/>
  <c r="D365" i="23" s="1"/>
  <c r="F564" i="13"/>
  <c r="G564" i="13"/>
  <c r="E365" i="23" l="1"/>
  <c r="C365" i="20" s="1"/>
  <c r="K365" i="20" s="1"/>
  <c r="D366" i="20"/>
  <c r="E564" i="13"/>
  <c r="L365" i="23" l="1"/>
  <c r="G365" i="23"/>
  <c r="I366" i="23" s="1"/>
  <c r="E366" i="20"/>
  <c r="F367" i="20" s="1"/>
  <c r="K365" i="23"/>
  <c r="H366" i="23"/>
  <c r="I564" i="13"/>
  <c r="J565" i="13" s="1"/>
  <c r="F565" i="13"/>
  <c r="G565" i="13"/>
  <c r="I366" i="20" l="1"/>
  <c r="J367" i="20" s="1"/>
  <c r="G367" i="20"/>
  <c r="D367" i="20" s="1"/>
  <c r="F366" i="23"/>
  <c r="D366" i="23" s="1"/>
  <c r="E565" i="13"/>
  <c r="I565" i="13" s="1"/>
  <c r="J566" i="13" s="1"/>
  <c r="E366" i="23" l="1"/>
  <c r="C366" i="20" s="1"/>
  <c r="L366" i="23"/>
  <c r="G366" i="23"/>
  <c r="F566" i="13"/>
  <c r="G566" i="13"/>
  <c r="K366" i="23" l="1"/>
  <c r="H367" i="23"/>
  <c r="I367" i="23"/>
  <c r="K366" i="20"/>
  <c r="E367" i="20"/>
  <c r="E566" i="13"/>
  <c r="G368" i="20" l="1"/>
  <c r="I367" i="20"/>
  <c r="J368" i="20" s="1"/>
  <c r="F368" i="20"/>
  <c r="F367" i="23"/>
  <c r="D367" i="23" s="1"/>
  <c r="I566" i="13"/>
  <c r="J567" i="13" s="1"/>
  <c r="F567" i="13"/>
  <c r="G567" i="13"/>
  <c r="E367" i="23" l="1"/>
  <c r="C367" i="20" s="1"/>
  <c r="D368" i="20"/>
  <c r="E567" i="13"/>
  <c r="I567" i="13" s="1"/>
  <c r="J568" i="13" s="1"/>
  <c r="G367" i="23" l="1"/>
  <c r="L367" i="23"/>
  <c r="K367" i="23"/>
  <c r="I368" i="23"/>
  <c r="H368" i="23"/>
  <c r="E368" i="20"/>
  <c r="K367" i="20"/>
  <c r="F568" i="13"/>
  <c r="G568" i="13"/>
  <c r="I368" i="20" l="1"/>
  <c r="J369" i="20" s="1"/>
  <c r="F369" i="20"/>
  <c r="G369" i="20"/>
  <c r="F368" i="23"/>
  <c r="D368" i="23" s="1"/>
  <c r="E568" i="13"/>
  <c r="E368" i="23" l="1"/>
  <c r="C368" i="20" s="1"/>
  <c r="K368" i="20" s="1"/>
  <c r="G368" i="23"/>
  <c r="D369" i="20"/>
  <c r="I568" i="13"/>
  <c r="J569" i="13" s="1"/>
  <c r="F569" i="13"/>
  <c r="G569" i="13"/>
  <c r="L368" i="23" l="1"/>
  <c r="E369" i="20"/>
  <c r="F370" i="20" s="1"/>
  <c r="K368" i="23"/>
  <c r="I369" i="23"/>
  <c r="H369" i="23"/>
  <c r="E569" i="13"/>
  <c r="I569" i="13" s="1"/>
  <c r="J570" i="13" s="1"/>
  <c r="I369" i="20" l="1"/>
  <c r="J370" i="20" s="1"/>
  <c r="G370" i="20"/>
  <c r="D370" i="20" s="1"/>
  <c r="F369" i="23"/>
  <c r="D369" i="23" s="1"/>
  <c r="F570" i="13"/>
  <c r="G570" i="13"/>
  <c r="E369" i="23" l="1"/>
  <c r="C369" i="20" s="1"/>
  <c r="K369" i="20" s="1"/>
  <c r="L369" i="23"/>
  <c r="G369" i="23"/>
  <c r="E570" i="13"/>
  <c r="K369" i="23" l="1"/>
  <c r="H370" i="23"/>
  <c r="I370" i="23"/>
  <c r="E370" i="20"/>
  <c r="I570" i="13"/>
  <c r="J571" i="13" s="1"/>
  <c r="F571" i="13"/>
  <c r="G571" i="13"/>
  <c r="F371" i="20" l="1"/>
  <c r="I370" i="20"/>
  <c r="J371" i="20" s="1"/>
  <c r="G371" i="20"/>
  <c r="F370" i="23"/>
  <c r="D370" i="23" s="1"/>
  <c r="E571" i="13"/>
  <c r="I571" i="13" s="1"/>
  <c r="J572" i="13" s="1"/>
  <c r="E370" i="23" l="1"/>
  <c r="C370" i="20" s="1"/>
  <c r="K370" i="20" s="1"/>
  <c r="L370" i="23"/>
  <c r="G370" i="23"/>
  <c r="D371" i="20"/>
  <c r="F572" i="13"/>
  <c r="G572" i="13"/>
  <c r="E371" i="20" l="1"/>
  <c r="I371" i="20" s="1"/>
  <c r="J372" i="20" s="1"/>
  <c r="K370" i="23"/>
  <c r="I371" i="23"/>
  <c r="H371" i="23"/>
  <c r="E572" i="13"/>
  <c r="G372" i="20" l="1"/>
  <c r="F372" i="20"/>
  <c r="F371" i="23"/>
  <c r="D371" i="23" s="1"/>
  <c r="I572" i="13"/>
  <c r="J573" i="13" s="1"/>
  <c r="F573" i="13"/>
  <c r="G573" i="13"/>
  <c r="E371" i="23" l="1"/>
  <c r="C371" i="20" s="1"/>
  <c r="D372" i="20"/>
  <c r="L371" i="23"/>
  <c r="G371" i="23"/>
  <c r="E573" i="13"/>
  <c r="I573" i="13" s="1"/>
  <c r="J574" i="13" s="1"/>
  <c r="K371" i="23" l="1"/>
  <c r="H372" i="23"/>
  <c r="I372" i="23"/>
  <c r="E372" i="20"/>
  <c r="K371" i="20"/>
  <c r="F574" i="13"/>
  <c r="G574" i="13"/>
  <c r="F373" i="20" l="1"/>
  <c r="I372" i="20"/>
  <c r="J373" i="20" s="1"/>
  <c r="G373" i="20"/>
  <c r="F372" i="23"/>
  <c r="D372" i="23" s="1"/>
  <c r="E574" i="13"/>
  <c r="E372" i="23" l="1"/>
  <c r="C372" i="20" s="1"/>
  <c r="K372" i="20" s="1"/>
  <c r="G372" i="23"/>
  <c r="L372" i="23"/>
  <c r="D373" i="20"/>
  <c r="I574" i="13"/>
  <c r="J575" i="13" s="1"/>
  <c r="F575" i="13"/>
  <c r="G575" i="13"/>
  <c r="E373" i="20" l="1"/>
  <c r="I373" i="20" s="1"/>
  <c r="J374" i="20" s="1"/>
  <c r="K372" i="23"/>
  <c r="I373" i="23"/>
  <c r="H373" i="23"/>
  <c r="E575" i="13"/>
  <c r="I575" i="13" s="1"/>
  <c r="J576" i="13" s="1"/>
  <c r="G374" i="20" l="1"/>
  <c r="F374" i="20"/>
  <c r="F373" i="23"/>
  <c r="D373" i="23" s="1"/>
  <c r="F576" i="13"/>
  <c r="G576" i="13"/>
  <c r="E373" i="23" l="1"/>
  <c r="C373" i="20" s="1"/>
  <c r="K373" i="20" s="1"/>
  <c r="D374" i="20"/>
  <c r="L373" i="23"/>
  <c r="G373" i="23"/>
  <c r="E576" i="13"/>
  <c r="K373" i="23" l="1"/>
  <c r="H374" i="23"/>
  <c r="I374" i="23"/>
  <c r="E374" i="20"/>
  <c r="I576" i="13"/>
  <c r="J577" i="13" s="1"/>
  <c r="F577" i="13"/>
  <c r="G577" i="13"/>
  <c r="F375" i="20" l="1"/>
  <c r="I374" i="20"/>
  <c r="J375" i="20" s="1"/>
  <c r="G375" i="20"/>
  <c r="F374" i="23"/>
  <c r="D374" i="23" s="1"/>
  <c r="E577" i="13"/>
  <c r="I577" i="13" s="1"/>
  <c r="J578" i="13" s="1"/>
  <c r="E374" i="23" l="1"/>
  <c r="C374" i="20" s="1"/>
  <c r="L374" i="23"/>
  <c r="G374" i="23"/>
  <c r="D375" i="20"/>
  <c r="F578" i="13"/>
  <c r="G578" i="13"/>
  <c r="K374" i="23" l="1"/>
  <c r="I375" i="23"/>
  <c r="H375" i="23"/>
  <c r="E375" i="20"/>
  <c r="K374" i="20"/>
  <c r="E578" i="13"/>
  <c r="I578" i="13" s="1"/>
  <c r="J579" i="13" s="1"/>
  <c r="I375" i="20" l="1"/>
  <c r="J376" i="20" s="1"/>
  <c r="G376" i="20"/>
  <c r="F376" i="20"/>
  <c r="F375" i="23"/>
  <c r="D375" i="23" s="1"/>
  <c r="F579" i="13"/>
  <c r="G579" i="13"/>
  <c r="E375" i="23" l="1"/>
  <c r="C375" i="20" s="1"/>
  <c r="K375" i="20" s="1"/>
  <c r="D376" i="20"/>
  <c r="L375" i="23"/>
  <c r="G375" i="23"/>
  <c r="E579" i="13"/>
  <c r="I579" i="13" s="1"/>
  <c r="J580" i="13" s="1"/>
  <c r="E376" i="20" l="1"/>
  <c r="G377" i="20" s="1"/>
  <c r="K375" i="23"/>
  <c r="I376" i="23"/>
  <c r="H376" i="23"/>
  <c r="F580" i="13"/>
  <c r="G580" i="13"/>
  <c r="I376" i="20" l="1"/>
  <c r="J377" i="20" s="1"/>
  <c r="F377" i="20"/>
  <c r="D377" i="20" s="1"/>
  <c r="F376" i="23"/>
  <c r="D376" i="23" s="1"/>
  <c r="E580" i="13"/>
  <c r="E376" i="23" l="1"/>
  <c r="C376" i="20" s="1"/>
  <c r="K376" i="20" s="1"/>
  <c r="L376" i="23"/>
  <c r="G376" i="23"/>
  <c r="I580" i="13"/>
  <c r="J581" i="13" s="1"/>
  <c r="F581" i="13"/>
  <c r="G581" i="13"/>
  <c r="K376" i="23" l="1"/>
  <c r="H377" i="23"/>
  <c r="I377" i="23"/>
  <c r="E377" i="20"/>
  <c r="E581" i="13"/>
  <c r="I581" i="13" s="1"/>
  <c r="J582" i="13" s="1"/>
  <c r="I377" i="20" l="1"/>
  <c r="J378" i="20" s="1"/>
  <c r="G378" i="20"/>
  <c r="F378" i="20"/>
  <c r="F377" i="23"/>
  <c r="D377" i="23" s="1"/>
  <c r="F582" i="13"/>
  <c r="G582" i="13"/>
  <c r="E377" i="23" l="1"/>
  <c r="C377" i="20" s="1"/>
  <c r="L377" i="23"/>
  <c r="G377" i="23"/>
  <c r="D378" i="20"/>
  <c r="E582" i="13"/>
  <c r="K377" i="23" l="1"/>
  <c r="I378" i="23"/>
  <c r="H378" i="23"/>
  <c r="E378" i="20"/>
  <c r="K377" i="20"/>
  <c r="I582" i="13"/>
  <c r="J583" i="13" s="1"/>
  <c r="F583" i="13"/>
  <c r="G583" i="13"/>
  <c r="I378" i="20" l="1"/>
  <c r="J379" i="20" s="1"/>
  <c r="F379" i="20"/>
  <c r="G379" i="20"/>
  <c r="F378" i="23"/>
  <c r="D378" i="23" s="1"/>
  <c r="E583" i="13"/>
  <c r="I583" i="13" s="1"/>
  <c r="J584" i="13" s="1"/>
  <c r="E378" i="23" l="1"/>
  <c r="C378" i="20" s="1"/>
  <c r="L378" i="23"/>
  <c r="G378" i="23"/>
  <c r="D379" i="20"/>
  <c r="F584" i="13"/>
  <c r="G584" i="13"/>
  <c r="K378" i="23" l="1"/>
  <c r="H379" i="23"/>
  <c r="I379" i="23"/>
  <c r="E379" i="20"/>
  <c r="K378" i="20"/>
  <c r="E584" i="13"/>
  <c r="I379" i="20" l="1"/>
  <c r="J380" i="20" s="1"/>
  <c r="G380" i="20"/>
  <c r="F380" i="20"/>
  <c r="F379" i="23"/>
  <c r="D379" i="23" s="1"/>
  <c r="I584" i="13"/>
  <c r="J585" i="13" s="1"/>
  <c r="F585" i="13"/>
  <c r="G585" i="13"/>
  <c r="E379" i="23" l="1"/>
  <c r="C379" i="20" s="1"/>
  <c r="L379" i="23"/>
  <c r="G379" i="23"/>
  <c r="D380" i="20"/>
  <c r="E585" i="13"/>
  <c r="I585" i="13" s="1"/>
  <c r="J586" i="13" s="1"/>
  <c r="K379" i="23" l="1"/>
  <c r="I380" i="23"/>
  <c r="H380" i="23"/>
  <c r="E380" i="20"/>
  <c r="K379" i="20"/>
  <c r="F586" i="13"/>
  <c r="G586" i="13"/>
  <c r="I380" i="20" l="1"/>
  <c r="J381" i="20" s="1"/>
  <c r="F381" i="20"/>
  <c r="G381" i="20"/>
  <c r="F380" i="23"/>
  <c r="D380" i="23" s="1"/>
  <c r="E586" i="13"/>
  <c r="E380" i="23" l="1"/>
  <c r="C380" i="20" s="1"/>
  <c r="L380" i="23"/>
  <c r="G380" i="23"/>
  <c r="D381" i="20"/>
  <c r="I586" i="13"/>
  <c r="J587" i="13" s="1"/>
  <c r="F587" i="13"/>
  <c r="G587" i="13"/>
  <c r="K380" i="23" l="1"/>
  <c r="H381" i="23"/>
  <c r="I381" i="23"/>
  <c r="E381" i="20"/>
  <c r="K380" i="20"/>
  <c r="E587" i="13"/>
  <c r="I587" i="13" s="1"/>
  <c r="J588" i="13" s="1"/>
  <c r="I381" i="20" l="1"/>
  <c r="J382" i="20" s="1"/>
  <c r="G382" i="20"/>
  <c r="F382" i="20"/>
  <c r="F381" i="23"/>
  <c r="D381" i="23" s="1"/>
  <c r="F588" i="13"/>
  <c r="G588" i="13"/>
  <c r="E381" i="23" l="1"/>
  <c r="C381" i="20" s="1"/>
  <c r="G381" i="23"/>
  <c r="L381" i="23"/>
  <c r="D382" i="20"/>
  <c r="E588" i="13"/>
  <c r="I588" i="13" s="1"/>
  <c r="J589" i="13" s="1"/>
  <c r="K381" i="23" l="1"/>
  <c r="I382" i="23"/>
  <c r="H382" i="23"/>
  <c r="E382" i="20"/>
  <c r="K381" i="20"/>
  <c r="F589" i="13"/>
  <c r="G589" i="13"/>
  <c r="I382" i="20" l="1"/>
  <c r="J383" i="20" s="1"/>
  <c r="F383" i="20"/>
  <c r="G383" i="20"/>
  <c r="F382" i="23"/>
  <c r="D382" i="23" s="1"/>
  <c r="E589" i="13"/>
  <c r="E382" i="23" l="1"/>
  <c r="C382" i="20" s="1"/>
  <c r="L382" i="23"/>
  <c r="G382" i="23"/>
  <c r="D383" i="20"/>
  <c r="I589" i="13"/>
  <c r="J590" i="13" s="1"/>
  <c r="F590" i="13"/>
  <c r="G590" i="13"/>
  <c r="K382" i="23" l="1"/>
  <c r="H383" i="23"/>
  <c r="I383" i="23"/>
  <c r="E383" i="20"/>
  <c r="K382" i="20"/>
  <c r="E590" i="13"/>
  <c r="I590" i="13" s="1"/>
  <c r="J591" i="13" s="1"/>
  <c r="I383" i="20" l="1"/>
  <c r="J384" i="20" s="1"/>
  <c r="G384" i="20"/>
  <c r="F384" i="20"/>
  <c r="F383" i="23"/>
  <c r="D383" i="23" s="1"/>
  <c r="F591" i="13"/>
  <c r="G591" i="13"/>
  <c r="E383" i="23" l="1"/>
  <c r="C383" i="20" s="1"/>
  <c r="D384" i="20"/>
  <c r="E591" i="13"/>
  <c r="I591" i="13" s="1"/>
  <c r="J592" i="13" s="1"/>
  <c r="L383" i="23" l="1"/>
  <c r="G383" i="23"/>
  <c r="H384" i="23" s="1"/>
  <c r="I384" i="23"/>
  <c r="E384" i="20"/>
  <c r="K383" i="20"/>
  <c r="F592" i="13"/>
  <c r="G592" i="13"/>
  <c r="K383" i="23" l="1"/>
  <c r="I384" i="20"/>
  <c r="J385" i="20" s="1"/>
  <c r="F385" i="20"/>
  <c r="G385" i="20"/>
  <c r="F384" i="23"/>
  <c r="D384" i="23" s="1"/>
  <c r="E592" i="13"/>
  <c r="E384" i="23" l="1"/>
  <c r="C384" i="20" s="1"/>
  <c r="D385" i="20"/>
  <c r="I592" i="13"/>
  <c r="J593" i="13" s="1"/>
  <c r="F593" i="13"/>
  <c r="G593" i="13"/>
  <c r="G384" i="23" l="1"/>
  <c r="H385" i="23" s="1"/>
  <c r="L384" i="23"/>
  <c r="K384" i="23"/>
  <c r="E385" i="20"/>
  <c r="K384" i="20"/>
  <c r="E593" i="13"/>
  <c r="I593" i="13" s="1"/>
  <c r="J594" i="13" s="1"/>
  <c r="I385" i="23" l="1"/>
  <c r="I385" i="20"/>
  <c r="J386" i="20" s="1"/>
  <c r="G386" i="20"/>
  <c r="F386" i="20"/>
  <c r="F385" i="23"/>
  <c r="D385" i="23" s="1"/>
  <c r="G594" i="13"/>
  <c r="F594" i="13"/>
  <c r="E385" i="23" l="1"/>
  <c r="C385" i="20" s="1"/>
  <c r="K385" i="20" s="1"/>
  <c r="D386" i="20"/>
  <c r="L385" i="23"/>
  <c r="G385" i="23"/>
  <c r="E594" i="13"/>
  <c r="I594" i="13" s="1"/>
  <c r="J595" i="13" s="1"/>
  <c r="E386" i="20" l="1"/>
  <c r="K385" i="23"/>
  <c r="I386" i="23"/>
  <c r="H386" i="23"/>
  <c r="G595" i="13"/>
  <c r="F595" i="13"/>
  <c r="F386" i="23" l="1"/>
  <c r="D386" i="23" s="1"/>
  <c r="F387" i="20"/>
  <c r="I386" i="20"/>
  <c r="J387" i="20" s="1"/>
  <c r="G387" i="20"/>
  <c r="E595" i="13"/>
  <c r="I595" i="13" s="1"/>
  <c r="J596" i="13" s="1"/>
  <c r="E386" i="23" l="1"/>
  <c r="C386" i="20" s="1"/>
  <c r="K386" i="20" s="1"/>
  <c r="D387" i="20"/>
  <c r="G596" i="13"/>
  <c r="F596" i="13"/>
  <c r="G386" i="23" l="1"/>
  <c r="K386" i="23" s="1"/>
  <c r="L386" i="23"/>
  <c r="E596" i="13"/>
  <c r="I596" i="13" s="1"/>
  <c r="J597" i="13" s="1"/>
  <c r="I387" i="23"/>
  <c r="H387" i="23"/>
  <c r="E387" i="20"/>
  <c r="F597" i="13" l="1"/>
  <c r="G597" i="13"/>
  <c r="F388" i="20"/>
  <c r="I387" i="20"/>
  <c r="J388" i="20" s="1"/>
  <c r="G388" i="20"/>
  <c r="F387" i="23"/>
  <c r="D387" i="23" s="1"/>
  <c r="E387" i="23" l="1"/>
  <c r="C387" i="20" s="1"/>
  <c r="E597" i="13"/>
  <c r="I597" i="13" s="1"/>
  <c r="J598" i="13" s="1"/>
  <c r="D388" i="20"/>
  <c r="L387" i="23"/>
  <c r="G387" i="23" l="1"/>
  <c r="F598" i="13"/>
  <c r="G598" i="13"/>
  <c r="K387" i="23"/>
  <c r="I388" i="23"/>
  <c r="H388" i="23"/>
  <c r="E388" i="20"/>
  <c r="K387" i="20"/>
  <c r="E598" i="13" l="1"/>
  <c r="I598" i="13" s="1"/>
  <c r="J599" i="13" s="1"/>
  <c r="I388" i="20"/>
  <c r="J389" i="20" s="1"/>
  <c r="G389" i="20"/>
  <c r="F389" i="20"/>
  <c r="F388" i="23"/>
  <c r="D388" i="23" s="1"/>
  <c r="E388" i="23" l="1"/>
  <c r="C388" i="20" s="1"/>
  <c r="K388" i="20" s="1"/>
  <c r="F599" i="13"/>
  <c r="G599" i="13"/>
  <c r="D389" i="20"/>
  <c r="L388" i="23" l="1"/>
  <c r="G388" i="23"/>
  <c r="K388" i="23" s="1"/>
  <c r="E599" i="13"/>
  <c r="I599" i="13" s="1"/>
  <c r="J600" i="13" s="1"/>
  <c r="E389" i="20"/>
  <c r="G390" i="20" s="1"/>
  <c r="I389" i="23"/>
  <c r="H389" i="23" l="1"/>
  <c r="F600" i="13"/>
  <c r="G600" i="13"/>
  <c r="F390" i="20"/>
  <c r="D390" i="20" s="1"/>
  <c r="I389" i="20"/>
  <c r="J390" i="20" s="1"/>
  <c r="F389" i="23"/>
  <c r="D389" i="23" s="1"/>
  <c r="E389" i="23" l="1"/>
  <c r="C389" i="20" s="1"/>
  <c r="E600" i="13"/>
  <c r="I600" i="13" s="1"/>
  <c r="J601" i="13" s="1"/>
  <c r="G389" i="23"/>
  <c r="L389" i="23"/>
  <c r="F601" i="13" l="1"/>
  <c r="G601" i="13"/>
  <c r="K389" i="23"/>
  <c r="I390" i="23"/>
  <c r="H390" i="23"/>
  <c r="K389" i="20"/>
  <c r="E390" i="20"/>
  <c r="E601" i="13" l="1"/>
  <c r="I601" i="13" s="1"/>
  <c r="J602" i="13" s="1"/>
  <c r="F391" i="20"/>
  <c r="I390" i="20"/>
  <c r="J391" i="20" s="1"/>
  <c r="G391" i="20"/>
  <c r="F390" i="23"/>
  <c r="D390" i="23" s="1"/>
  <c r="E390" i="23" l="1"/>
  <c r="C390" i="20" s="1"/>
  <c r="K390" i="20" s="1"/>
  <c r="F602" i="13"/>
  <c r="G602" i="13"/>
  <c r="D391" i="20"/>
  <c r="L390" i="23" l="1"/>
  <c r="G390" i="23"/>
  <c r="E602" i="13"/>
  <c r="I602" i="13" s="1"/>
  <c r="J603" i="13" s="1"/>
  <c r="E391" i="20"/>
  <c r="G392" i="20" s="1"/>
  <c r="K390" i="23"/>
  <c r="H391" i="23"/>
  <c r="I391" i="23"/>
  <c r="F603" i="13" l="1"/>
  <c r="G603" i="13"/>
  <c r="I391" i="20"/>
  <c r="J392" i="20" s="1"/>
  <c r="F392" i="20"/>
  <c r="D392" i="20" s="1"/>
  <c r="F391" i="23"/>
  <c r="D391" i="23" s="1"/>
  <c r="E391" i="23" l="1"/>
  <c r="C391" i="20" s="1"/>
  <c r="K391" i="20" s="1"/>
  <c r="E603" i="13"/>
  <c r="I603" i="13" s="1"/>
  <c r="J604" i="13" s="1"/>
  <c r="L391" i="23" l="1"/>
  <c r="G391" i="23"/>
  <c r="K391" i="23" s="1"/>
  <c r="G604" i="13"/>
  <c r="F604" i="13"/>
  <c r="I392" i="23"/>
  <c r="H392" i="23"/>
  <c r="E392" i="20"/>
  <c r="E604" i="13" l="1"/>
  <c r="I604" i="13" s="1"/>
  <c r="J605" i="13" s="1"/>
  <c r="G21" i="5" s="1"/>
  <c r="P34" i="3" s="1"/>
  <c r="P35" i="3" s="1"/>
  <c r="F605" i="13"/>
  <c r="I392" i="20"/>
  <c r="J393" i="20" s="1"/>
  <c r="G393" i="20"/>
  <c r="F393" i="20"/>
  <c r="F392" i="23"/>
  <c r="D392" i="23" s="1"/>
  <c r="E392" i="23" l="1"/>
  <c r="C392" i="20" s="1"/>
  <c r="K392" i="20" s="1"/>
  <c r="G605" i="13"/>
  <c r="E605" i="13"/>
  <c r="I605" i="13" s="1"/>
  <c r="E17" i="3"/>
  <c r="E9" i="3"/>
  <c r="E8" i="3"/>
  <c r="E11" i="3"/>
  <c r="E15" i="3"/>
  <c r="E5" i="3"/>
  <c r="E10" i="3"/>
  <c r="E6" i="3"/>
  <c r="E14" i="3"/>
  <c r="E13" i="3"/>
  <c r="E16" i="3"/>
  <c r="E7" i="3"/>
  <c r="E12" i="3"/>
  <c r="L392" i="23"/>
  <c r="G392" i="23"/>
  <c r="D393" i="20"/>
  <c r="E393" i="20" l="1"/>
  <c r="F394" i="20" s="1"/>
  <c r="K392" i="23"/>
  <c r="H393" i="23"/>
  <c r="I393" i="23"/>
  <c r="I393" i="20" l="1"/>
  <c r="J394" i="20" s="1"/>
  <c r="G394" i="20"/>
  <c r="D394" i="20" s="1"/>
  <c r="F393" i="23"/>
  <c r="D393" i="23" s="1"/>
  <c r="E393" i="23" l="1"/>
  <c r="C393" i="20" s="1"/>
  <c r="L393" i="23"/>
  <c r="A6" i="3"/>
  <c r="G393" i="23" l="1"/>
  <c r="K393" i="23"/>
  <c r="I394" i="23"/>
  <c r="H394" i="23"/>
  <c r="K393" i="20"/>
  <c r="E394" i="20"/>
  <c r="J6" i="3"/>
  <c r="G395" i="20" l="1"/>
  <c r="I394" i="20"/>
  <c r="J395" i="20" s="1"/>
  <c r="F395" i="20"/>
  <c r="F394" i="23"/>
  <c r="D394" i="23" s="1"/>
  <c r="A7" i="3"/>
  <c r="E394" i="23" l="1"/>
  <c r="C394" i="20" s="1"/>
  <c r="G394" i="23"/>
  <c r="D395" i="20"/>
  <c r="A8" i="3"/>
  <c r="J7" i="3"/>
  <c r="J8" i="3"/>
  <c r="A9" i="3"/>
  <c r="L394" i="23" l="1"/>
  <c r="K394" i="23"/>
  <c r="H395" i="23"/>
  <c r="I395" i="23"/>
  <c r="E395" i="20"/>
  <c r="K394" i="20"/>
  <c r="A10" i="3"/>
  <c r="J9" i="3"/>
  <c r="I395" i="20" l="1"/>
  <c r="J396" i="20" s="1"/>
  <c r="F396" i="20"/>
  <c r="G396" i="20"/>
  <c r="F395" i="23"/>
  <c r="D395" i="23" s="1"/>
  <c r="J10" i="3"/>
  <c r="A11" i="3"/>
  <c r="E395" i="23" l="1"/>
  <c r="C395" i="20" s="1"/>
  <c r="L395" i="23"/>
  <c r="G395" i="23"/>
  <c r="D396" i="20"/>
  <c r="J11" i="3"/>
  <c r="K395" i="23" l="1"/>
  <c r="H396" i="23"/>
  <c r="I396" i="23"/>
  <c r="E396" i="20"/>
  <c r="K395" i="20"/>
  <c r="A12" i="3"/>
  <c r="I396" i="20" l="1"/>
  <c r="J397" i="20" s="1"/>
  <c r="G397" i="20"/>
  <c r="F397" i="20"/>
  <c r="F396" i="23"/>
  <c r="D396" i="23" s="1"/>
  <c r="J12" i="3"/>
  <c r="A13" i="3"/>
  <c r="E396" i="23" l="1"/>
  <c r="C396" i="20" s="1"/>
  <c r="L396" i="23"/>
  <c r="G396" i="23"/>
  <c r="D397" i="20"/>
  <c r="J13" i="3"/>
  <c r="A14" i="3"/>
  <c r="K396" i="23" l="1"/>
  <c r="I397" i="23"/>
  <c r="H397" i="23"/>
  <c r="E397" i="20"/>
  <c r="K396" i="20"/>
  <c r="J14" i="3"/>
  <c r="F397" i="23" l="1"/>
  <c r="D397" i="23" s="1"/>
  <c r="I397" i="20"/>
  <c r="J398" i="20" s="1"/>
  <c r="G398" i="20"/>
  <c r="F398" i="20"/>
  <c r="A15" i="3"/>
  <c r="E397" i="23" l="1"/>
  <c r="C397" i="20" s="1"/>
  <c r="D398" i="20"/>
  <c r="L397" i="23"/>
  <c r="G397" i="23"/>
  <c r="J15" i="3"/>
  <c r="K397" i="23" l="1"/>
  <c r="H398" i="23"/>
  <c r="I398" i="23"/>
  <c r="E398" i="20"/>
  <c r="K397" i="20"/>
  <c r="A16" i="3"/>
  <c r="I398" i="20" l="1"/>
  <c r="J399" i="20" s="1"/>
  <c r="F399" i="20"/>
  <c r="G399" i="20"/>
  <c r="F398" i="23"/>
  <c r="D398" i="23" s="1"/>
  <c r="J16" i="3"/>
  <c r="E398" i="23" l="1"/>
  <c r="C398" i="20" s="1"/>
  <c r="G398" i="23"/>
  <c r="L398" i="23"/>
  <c r="D399" i="20"/>
  <c r="A17" i="3"/>
  <c r="K398" i="23" l="1"/>
  <c r="I399" i="23"/>
  <c r="H399" i="23"/>
  <c r="E399" i="20"/>
  <c r="K398" i="20"/>
  <c r="J17" i="3"/>
  <c r="I399" i="20" l="1"/>
  <c r="J400" i="20" s="1"/>
  <c r="G400" i="20"/>
  <c r="F400" i="20"/>
  <c r="F399" i="23"/>
  <c r="D399" i="23" s="1"/>
  <c r="A18" i="3"/>
  <c r="E399" i="23" l="1"/>
  <c r="C399" i="20" s="1"/>
  <c r="L399" i="23"/>
  <c r="G399" i="23"/>
  <c r="D400" i="20"/>
  <c r="J18" i="3"/>
  <c r="K399" i="23" l="1"/>
  <c r="I400" i="23"/>
  <c r="H400" i="23"/>
  <c r="E400" i="20"/>
  <c r="K399" i="20"/>
  <c r="A19" i="3"/>
  <c r="I400" i="20" l="1"/>
  <c r="J401" i="20" s="1"/>
  <c r="F401" i="20"/>
  <c r="G401" i="20"/>
  <c r="F400" i="23"/>
  <c r="D400" i="23" s="1"/>
  <c r="A20" i="3"/>
  <c r="J19" i="3"/>
  <c r="E400" i="23" l="1"/>
  <c r="C400" i="20" s="1"/>
  <c r="L400" i="23"/>
  <c r="G400" i="23"/>
  <c r="D401" i="20"/>
  <c r="J20" i="3"/>
  <c r="A21" i="3"/>
  <c r="K400" i="23" l="1"/>
  <c r="H401" i="23"/>
  <c r="I401" i="23"/>
  <c r="E401" i="20"/>
  <c r="K400" i="20"/>
  <c r="J21" i="3"/>
  <c r="A22" i="3"/>
  <c r="I401" i="20" l="1"/>
  <c r="J402" i="20" s="1"/>
  <c r="G402" i="20"/>
  <c r="F402" i="20"/>
  <c r="F401" i="23"/>
  <c r="D401" i="23" s="1"/>
  <c r="J22" i="3"/>
  <c r="A23" i="3"/>
  <c r="E401" i="23" l="1"/>
  <c r="C401" i="20" s="1"/>
  <c r="L401" i="23"/>
  <c r="G401" i="23"/>
  <c r="D402" i="20"/>
  <c r="J23" i="3"/>
  <c r="A24" i="3"/>
  <c r="K401" i="23" l="1"/>
  <c r="I402" i="23"/>
  <c r="H402" i="23"/>
  <c r="E402" i="20"/>
  <c r="K401" i="20"/>
  <c r="J24" i="3"/>
  <c r="A25" i="3"/>
  <c r="I402" i="20" l="1"/>
  <c r="J403" i="20" s="1"/>
  <c r="F403" i="20"/>
  <c r="G403" i="20"/>
  <c r="F402" i="23"/>
  <c r="D402" i="23" s="1"/>
  <c r="J25" i="3"/>
  <c r="A26" i="3"/>
  <c r="E402" i="23" l="1"/>
  <c r="C402" i="20" s="1"/>
  <c r="K402" i="20" s="1"/>
  <c r="G402" i="23"/>
  <c r="D403" i="20"/>
  <c r="J26" i="3"/>
  <c r="A27" i="3"/>
  <c r="L402" i="23" l="1"/>
  <c r="E403" i="20"/>
  <c r="F404" i="20" s="1"/>
  <c r="K402" i="23"/>
  <c r="H403" i="23"/>
  <c r="I403" i="23"/>
  <c r="J27" i="3"/>
  <c r="A28" i="3"/>
  <c r="G404" i="20" l="1"/>
  <c r="D404" i="20" s="1"/>
  <c r="I403" i="20"/>
  <c r="J404" i="20" s="1"/>
  <c r="F403" i="23"/>
  <c r="D403" i="23" s="1"/>
  <c r="J28" i="3"/>
  <c r="A29" i="3"/>
  <c r="E403" i="23" l="1"/>
  <c r="C403" i="20" s="1"/>
  <c r="L403" i="23"/>
  <c r="G403" i="23"/>
  <c r="J29" i="3"/>
  <c r="A30" i="3"/>
  <c r="K403" i="23" l="1"/>
  <c r="I404" i="23"/>
  <c r="H404" i="23"/>
  <c r="E404" i="20"/>
  <c r="K403" i="20"/>
  <c r="J30" i="3"/>
  <c r="A31" i="3"/>
  <c r="F405" i="20" l="1"/>
  <c r="I404" i="20"/>
  <c r="J405" i="20" s="1"/>
  <c r="G405" i="20"/>
  <c r="F404" i="23"/>
  <c r="D404" i="23" s="1"/>
  <c r="J31" i="3"/>
  <c r="A32" i="3"/>
  <c r="E404" i="23" l="1"/>
  <c r="C404" i="20" s="1"/>
  <c r="K404" i="20" s="1"/>
  <c r="L404" i="23"/>
  <c r="G404" i="23"/>
  <c r="D405" i="20"/>
  <c r="J32" i="3"/>
  <c r="A33" i="3"/>
  <c r="E405" i="20" l="1"/>
  <c r="I405" i="20" s="1"/>
  <c r="J406" i="20" s="1"/>
  <c r="K404" i="23"/>
  <c r="H405" i="23"/>
  <c r="I405" i="23"/>
  <c r="J33" i="3"/>
  <c r="A34" i="3"/>
  <c r="G406" i="20" l="1"/>
  <c r="F406" i="20"/>
  <c r="F405" i="23"/>
  <c r="D405" i="23" s="1"/>
  <c r="J34" i="3"/>
  <c r="A35" i="3"/>
  <c r="E405" i="23" l="1"/>
  <c r="C405" i="20" s="1"/>
  <c r="K405" i="20" s="1"/>
  <c r="D406" i="20"/>
  <c r="L405" i="23"/>
  <c r="G405" i="23"/>
  <c r="J35" i="3"/>
  <c r="A36" i="3"/>
  <c r="K405" i="23" l="1"/>
  <c r="I406" i="23"/>
  <c r="H406" i="23"/>
  <c r="E406" i="20"/>
  <c r="J36" i="3"/>
  <c r="A37" i="3"/>
  <c r="F407" i="20" l="1"/>
  <c r="I406" i="20"/>
  <c r="J407" i="20" s="1"/>
  <c r="G407" i="20"/>
  <c r="F406" i="23"/>
  <c r="D406" i="23" s="1"/>
  <c r="J37" i="3"/>
  <c r="A38" i="3"/>
  <c r="E406" i="23" l="1"/>
  <c r="C406" i="20" s="1"/>
  <c r="D407" i="20"/>
  <c r="J38" i="3"/>
  <c r="A39" i="3"/>
  <c r="L406" i="23" l="1"/>
  <c r="G406" i="23"/>
  <c r="K406" i="23" s="1"/>
  <c r="H407" i="23"/>
  <c r="E407" i="20"/>
  <c r="K406" i="20"/>
  <c r="J39" i="3"/>
  <c r="A40" i="3"/>
  <c r="I407" i="23" l="1"/>
  <c r="I407" i="20"/>
  <c r="J408" i="20" s="1"/>
  <c r="G408" i="20"/>
  <c r="F408" i="20"/>
  <c r="F407" i="23"/>
  <c r="D407" i="23" s="1"/>
  <c r="J40" i="3"/>
  <c r="A41" i="3"/>
  <c r="E407" i="23" l="1"/>
  <c r="C407" i="20" s="1"/>
  <c r="L407" i="23"/>
  <c r="D408" i="20"/>
  <c r="J41" i="3"/>
  <c r="A42" i="3"/>
  <c r="G407" i="23" l="1"/>
  <c r="K407" i="23"/>
  <c r="I408" i="23"/>
  <c r="H408" i="23"/>
  <c r="E408" i="20"/>
  <c r="K407" i="20"/>
  <c r="J42" i="3"/>
  <c r="A43" i="3"/>
  <c r="I408" i="20" l="1"/>
  <c r="J409" i="20" s="1"/>
  <c r="F409" i="20"/>
  <c r="G409" i="20"/>
  <c r="F408" i="23"/>
  <c r="D408" i="23" s="1"/>
  <c r="J43" i="3"/>
  <c r="A44" i="3"/>
  <c r="E408" i="23" l="1"/>
  <c r="C408" i="20" s="1"/>
  <c r="K408" i="20" s="1"/>
  <c r="L408" i="23"/>
  <c r="G408" i="23"/>
  <c r="D409" i="20"/>
  <c r="J44" i="3"/>
  <c r="A45" i="3"/>
  <c r="E409" i="20" l="1"/>
  <c r="F410" i="20" s="1"/>
  <c r="K408" i="23"/>
  <c r="H409" i="23"/>
  <c r="I409" i="23"/>
  <c r="J45" i="3"/>
  <c r="A46" i="3"/>
  <c r="G410" i="20" l="1"/>
  <c r="D410" i="20" s="1"/>
  <c r="I409" i="20"/>
  <c r="J410" i="20" s="1"/>
  <c r="F409" i="23"/>
  <c r="D409" i="23" s="1"/>
  <c r="J46" i="3"/>
  <c r="A47" i="3"/>
  <c r="E409" i="23" l="1"/>
  <c r="C409" i="20" s="1"/>
  <c r="L409" i="23"/>
  <c r="G409" i="23"/>
  <c r="J47" i="3"/>
  <c r="A48" i="3"/>
  <c r="K409" i="23" l="1"/>
  <c r="I410" i="23"/>
  <c r="H410" i="23"/>
  <c r="E410" i="20"/>
  <c r="K409" i="20"/>
  <c r="J48" i="3"/>
  <c r="A49" i="3"/>
  <c r="I410" i="20" l="1"/>
  <c r="J411" i="20" s="1"/>
  <c r="G411" i="20"/>
  <c r="F411" i="20"/>
  <c r="F410" i="23"/>
  <c r="D410" i="23" s="1"/>
  <c r="J49" i="3"/>
  <c r="A50" i="3"/>
  <c r="E410" i="23" l="1"/>
  <c r="C410" i="20" s="1"/>
  <c r="D411" i="20"/>
  <c r="L410" i="23"/>
  <c r="G410" i="23"/>
  <c r="J50" i="3"/>
  <c r="A51" i="3"/>
  <c r="K410" i="23" l="1"/>
  <c r="I411" i="23"/>
  <c r="H411" i="23"/>
  <c r="E411" i="20"/>
  <c r="K410" i="20"/>
  <c r="J51" i="3"/>
  <c r="A52" i="3"/>
  <c r="F412" i="20" l="1"/>
  <c r="I411" i="20"/>
  <c r="J412" i="20" s="1"/>
  <c r="G412" i="20"/>
  <c r="F411" i="23"/>
  <c r="D411" i="23" s="1"/>
  <c r="J52" i="3"/>
  <c r="A53" i="3"/>
  <c r="E411" i="23" l="1"/>
  <c r="C411" i="20" s="1"/>
  <c r="K411" i="20" s="1"/>
  <c r="G411" i="23"/>
  <c r="D412" i="20"/>
  <c r="J53" i="3"/>
  <c r="A54" i="3"/>
  <c r="L411" i="23" l="1"/>
  <c r="E412" i="20"/>
  <c r="I412" i="20" s="1"/>
  <c r="J413" i="20" s="1"/>
  <c r="K411" i="23"/>
  <c r="H412" i="23"/>
  <c r="I412" i="23"/>
  <c r="J54" i="3"/>
  <c r="A55" i="3"/>
  <c r="G413" i="20" l="1"/>
  <c r="F413" i="20"/>
  <c r="F412" i="23"/>
  <c r="D412" i="23" s="1"/>
  <c r="J55" i="3"/>
  <c r="A56" i="3"/>
  <c r="E412" i="23" l="1"/>
  <c r="C412" i="20" s="1"/>
  <c r="K412" i="20" s="1"/>
  <c r="D413" i="20"/>
  <c r="J56" i="3"/>
  <c r="A57" i="3"/>
  <c r="L412" i="23" l="1"/>
  <c r="G412" i="23"/>
  <c r="I413" i="23" s="1"/>
  <c r="E413" i="20"/>
  <c r="J57" i="3"/>
  <c r="A58" i="3"/>
  <c r="H413" i="23" l="1"/>
  <c r="K412" i="23"/>
  <c r="I413" i="20"/>
  <c r="J414" i="20" s="1"/>
  <c r="F414" i="20"/>
  <c r="G414" i="20"/>
  <c r="F413" i="23"/>
  <c r="D413" i="23" s="1"/>
  <c r="J58" i="3"/>
  <c r="A59" i="3"/>
  <c r="E413" i="23" l="1"/>
  <c r="C413" i="20" s="1"/>
  <c r="K413" i="20" s="1"/>
  <c r="G413" i="23"/>
  <c r="D414" i="20"/>
  <c r="J59" i="3"/>
  <c r="A60" i="3"/>
  <c r="L413" i="23" l="1"/>
  <c r="E414" i="20"/>
  <c r="I414" i="20" s="1"/>
  <c r="J415" i="20" s="1"/>
  <c r="K413" i="23"/>
  <c r="H414" i="23"/>
  <c r="I414" i="23"/>
  <c r="J60" i="3"/>
  <c r="A61" i="3"/>
  <c r="G415" i="20" l="1"/>
  <c r="F415" i="20"/>
  <c r="F414" i="23"/>
  <c r="D414" i="23" s="1"/>
  <c r="J61" i="3"/>
  <c r="A62" i="3"/>
  <c r="E414" i="23" l="1"/>
  <c r="C414" i="20" s="1"/>
  <c r="K414" i="20" s="1"/>
  <c r="D415" i="20"/>
  <c r="J62" i="3"/>
  <c r="A63" i="3"/>
  <c r="G414" i="23" l="1"/>
  <c r="I415" i="23" s="1"/>
  <c r="L414" i="23"/>
  <c r="K414" i="23"/>
  <c r="H415" i="23"/>
  <c r="E415" i="20"/>
  <c r="J63" i="3"/>
  <c r="A64" i="3"/>
  <c r="I415" i="20" l="1"/>
  <c r="J416" i="20" s="1"/>
  <c r="F416" i="20"/>
  <c r="G416" i="20"/>
  <c r="F415" i="23"/>
  <c r="D415" i="23" s="1"/>
  <c r="J64" i="3"/>
  <c r="A65" i="3"/>
  <c r="E415" i="23" l="1"/>
  <c r="C415" i="20" s="1"/>
  <c r="K415" i="20" s="1"/>
  <c r="G415" i="23"/>
  <c r="L415" i="23"/>
  <c r="D416" i="20"/>
  <c r="J65" i="3"/>
  <c r="A66" i="3"/>
  <c r="E416" i="20" l="1"/>
  <c r="F417" i="20" s="1"/>
  <c r="K415" i="23"/>
  <c r="H416" i="23"/>
  <c r="I416" i="23"/>
  <c r="J66" i="3"/>
  <c r="A67" i="3"/>
  <c r="G417" i="20" l="1"/>
  <c r="D417" i="20" s="1"/>
  <c r="I416" i="20"/>
  <c r="J417" i="20" s="1"/>
  <c r="F416" i="23"/>
  <c r="D416" i="23" s="1"/>
  <c r="J67" i="3"/>
  <c r="A68" i="3"/>
  <c r="E416" i="23" l="1"/>
  <c r="C416" i="20" s="1"/>
  <c r="J68" i="3"/>
  <c r="A69" i="3"/>
  <c r="G416" i="23" l="1"/>
  <c r="L416" i="23"/>
  <c r="K416" i="23"/>
  <c r="I417" i="23"/>
  <c r="H417" i="23"/>
  <c r="E417" i="20"/>
  <c r="K416" i="20"/>
  <c r="J69" i="3"/>
  <c r="A70" i="3"/>
  <c r="I417" i="20" l="1"/>
  <c r="J418" i="20" s="1"/>
  <c r="F418" i="20"/>
  <c r="G418" i="20"/>
  <c r="F417" i="23"/>
  <c r="D417" i="23" s="1"/>
  <c r="J70" i="3"/>
  <c r="A71" i="3"/>
  <c r="E417" i="23" l="1"/>
  <c r="C417" i="20" s="1"/>
  <c r="L417" i="23"/>
  <c r="G417" i="23"/>
  <c r="D418" i="20"/>
  <c r="J71" i="3"/>
  <c r="A72" i="3"/>
  <c r="K417" i="23" l="1"/>
  <c r="H418" i="23"/>
  <c r="I418" i="23"/>
  <c r="E418" i="20"/>
  <c r="K417" i="20"/>
  <c r="J72" i="3"/>
  <c r="A73" i="3"/>
  <c r="I418" i="20" l="1"/>
  <c r="J419" i="20" s="1"/>
  <c r="G419" i="20"/>
  <c r="F419" i="20"/>
  <c r="F418" i="23"/>
  <c r="D418" i="23" s="1"/>
  <c r="J73" i="3"/>
  <c r="A74" i="3"/>
  <c r="E418" i="23" l="1"/>
  <c r="C418" i="20" s="1"/>
  <c r="D419" i="20"/>
  <c r="J74" i="3"/>
  <c r="A75" i="3"/>
  <c r="G418" i="23" l="1"/>
  <c r="L418" i="23"/>
  <c r="K418" i="23"/>
  <c r="I419" i="23"/>
  <c r="H419" i="23"/>
  <c r="E419" i="20"/>
  <c r="K418" i="20"/>
  <c r="J75" i="3"/>
  <c r="A76" i="3"/>
  <c r="I419" i="20" l="1"/>
  <c r="J420" i="20" s="1"/>
  <c r="F420" i="20"/>
  <c r="G420" i="20"/>
  <c r="F419" i="23"/>
  <c r="D419" i="23" s="1"/>
  <c r="J76" i="3"/>
  <c r="A77" i="3"/>
  <c r="E419" i="23" l="1"/>
  <c r="C419" i="20" s="1"/>
  <c r="L419" i="23"/>
  <c r="G419" i="23"/>
  <c r="D420" i="20"/>
  <c r="J77" i="3"/>
  <c r="A78" i="3"/>
  <c r="K419" i="23" l="1"/>
  <c r="H420" i="23"/>
  <c r="I420" i="23"/>
  <c r="E420" i="20"/>
  <c r="K419" i="20"/>
  <c r="J78" i="3"/>
  <c r="A79" i="3"/>
  <c r="I420" i="20" l="1"/>
  <c r="J421" i="20" s="1"/>
  <c r="G421" i="20"/>
  <c r="F421" i="20"/>
  <c r="F420" i="23"/>
  <c r="D420" i="23" s="1"/>
  <c r="J79" i="3"/>
  <c r="A80" i="3"/>
  <c r="E420" i="23" l="1"/>
  <c r="C420" i="20" s="1"/>
  <c r="L420" i="23"/>
  <c r="G420" i="23"/>
  <c r="D421" i="20"/>
  <c r="J80" i="3"/>
  <c r="A81" i="3"/>
  <c r="K420" i="23" l="1"/>
  <c r="I421" i="23"/>
  <c r="H421" i="23"/>
  <c r="E421" i="20"/>
  <c r="K420" i="20"/>
  <c r="J81" i="3"/>
  <c r="A82" i="3"/>
  <c r="I421" i="20" l="1"/>
  <c r="J422" i="20" s="1"/>
  <c r="F422" i="20"/>
  <c r="G422" i="20"/>
  <c r="F421" i="23"/>
  <c r="D421" i="23" s="1"/>
  <c r="J82" i="3"/>
  <c r="A83" i="3"/>
  <c r="E421" i="23" l="1"/>
  <c r="C421" i="20" s="1"/>
  <c r="D422" i="20"/>
  <c r="J83" i="3"/>
  <c r="A84" i="3"/>
  <c r="G421" i="23" l="1"/>
  <c r="L421" i="23"/>
  <c r="K421" i="23"/>
  <c r="I422" i="23"/>
  <c r="H422" i="23"/>
  <c r="E422" i="20"/>
  <c r="K421" i="20"/>
  <c r="J84" i="3"/>
  <c r="A85" i="3"/>
  <c r="I422" i="20" l="1"/>
  <c r="J423" i="20" s="1"/>
  <c r="G423" i="20"/>
  <c r="F423" i="20"/>
  <c r="F422" i="23"/>
  <c r="D422" i="23" s="1"/>
  <c r="J85" i="3"/>
  <c r="A86" i="3"/>
  <c r="E422" i="23" l="1"/>
  <c r="C422" i="20" s="1"/>
  <c r="D423" i="20"/>
  <c r="J86" i="3"/>
  <c r="A87" i="3"/>
  <c r="G422" i="23" l="1"/>
  <c r="L422" i="23"/>
  <c r="K422" i="23"/>
  <c r="H423" i="23"/>
  <c r="I423" i="23"/>
  <c r="E423" i="20"/>
  <c r="K422" i="20"/>
  <c r="J87" i="3"/>
  <c r="A88" i="3"/>
  <c r="I423" i="20" l="1"/>
  <c r="J424" i="20" s="1"/>
  <c r="F424" i="20"/>
  <c r="G424" i="20"/>
  <c r="F423" i="23"/>
  <c r="D423" i="23" s="1"/>
  <c r="J88" i="3"/>
  <c r="A89" i="3"/>
  <c r="E423" i="23" l="1"/>
  <c r="C423" i="20" s="1"/>
  <c r="L423" i="23"/>
  <c r="G423" i="23"/>
  <c r="D424" i="20"/>
  <c r="J89" i="3"/>
  <c r="A90" i="3"/>
  <c r="K423" i="23" l="1"/>
  <c r="I424" i="23"/>
  <c r="H424" i="23"/>
  <c r="E424" i="20"/>
  <c r="K423" i="20"/>
  <c r="J90" i="3"/>
  <c r="A91" i="3"/>
  <c r="I424" i="20" l="1"/>
  <c r="J425" i="20" s="1"/>
  <c r="G425" i="20"/>
  <c r="F425" i="20"/>
  <c r="F424" i="23"/>
  <c r="D424" i="23" s="1"/>
  <c r="J91" i="3"/>
  <c r="A92" i="3"/>
  <c r="E424" i="23" l="1"/>
  <c r="C424" i="20" s="1"/>
  <c r="D425" i="20"/>
  <c r="J92" i="3"/>
  <c r="A93" i="3"/>
  <c r="G424" i="23" l="1"/>
  <c r="L424" i="23"/>
  <c r="K424" i="23"/>
  <c r="H425" i="23"/>
  <c r="I425" i="23"/>
  <c r="E425" i="20"/>
  <c r="K424" i="20"/>
  <c r="J93" i="3"/>
  <c r="A94" i="3"/>
  <c r="I425" i="20" l="1"/>
  <c r="J426" i="20" s="1"/>
  <c r="F426" i="20"/>
  <c r="G426" i="20"/>
  <c r="F425" i="23"/>
  <c r="D425" i="23" s="1"/>
  <c r="J94" i="3"/>
  <c r="A95" i="3"/>
  <c r="E425" i="23" l="1"/>
  <c r="C425" i="20" s="1"/>
  <c r="L425" i="23"/>
  <c r="G425" i="23"/>
  <c r="D426" i="20"/>
  <c r="J95" i="3"/>
  <c r="A96" i="3"/>
  <c r="K425" i="23" l="1"/>
  <c r="I426" i="23"/>
  <c r="H426" i="23"/>
  <c r="E426" i="20"/>
  <c r="K425" i="20"/>
  <c r="J96" i="3"/>
  <c r="A97" i="3"/>
  <c r="I426" i="20" l="1"/>
  <c r="J427" i="20" s="1"/>
  <c r="G427" i="20"/>
  <c r="F427" i="20"/>
  <c r="F426" i="23"/>
  <c r="D426" i="23" s="1"/>
  <c r="J97" i="3"/>
  <c r="A98" i="3"/>
  <c r="E426" i="23" l="1"/>
  <c r="C426" i="20" s="1"/>
  <c r="D427" i="20"/>
  <c r="J98" i="3"/>
  <c r="A99" i="3"/>
  <c r="G426" i="23" l="1"/>
  <c r="K426" i="23" s="1"/>
  <c r="L426" i="23"/>
  <c r="E427" i="20"/>
  <c r="K426" i="20"/>
  <c r="J99" i="3"/>
  <c r="A100" i="3"/>
  <c r="I427" i="23" l="1"/>
  <c r="H427" i="23"/>
  <c r="F427" i="23" s="1"/>
  <c r="D427" i="23" s="1"/>
  <c r="I427" i="20"/>
  <c r="J428" i="20" s="1"/>
  <c r="F428" i="20"/>
  <c r="G428" i="20"/>
  <c r="J100" i="3"/>
  <c r="A101" i="3"/>
  <c r="E427" i="23" l="1"/>
  <c r="C427" i="20" s="1"/>
  <c r="L427" i="23"/>
  <c r="G427" i="23"/>
  <c r="D428" i="20"/>
  <c r="J101" i="3"/>
  <c r="A102" i="3"/>
  <c r="K427" i="23" l="1"/>
  <c r="I428" i="23"/>
  <c r="H428" i="23"/>
  <c r="E428" i="20"/>
  <c r="K427" i="20"/>
  <c r="J102" i="3"/>
  <c r="A103" i="3"/>
  <c r="I428" i="20" l="1"/>
  <c r="J429" i="20" s="1"/>
  <c r="G429" i="20"/>
  <c r="F429" i="20"/>
  <c r="F428" i="23"/>
  <c r="D428" i="23" s="1"/>
  <c r="J103" i="3"/>
  <c r="A104" i="3"/>
  <c r="E428" i="23" l="1"/>
  <c r="C428" i="20" s="1"/>
  <c r="D429" i="20"/>
  <c r="J104" i="3"/>
  <c r="A105" i="3"/>
  <c r="G428" i="23" l="1"/>
  <c r="L428" i="23"/>
  <c r="K428" i="23"/>
  <c r="H429" i="23"/>
  <c r="I429" i="23"/>
  <c r="E429" i="20"/>
  <c r="K428" i="20"/>
  <c r="J105" i="3"/>
  <c r="A106" i="3"/>
  <c r="I429" i="20" l="1"/>
  <c r="J430" i="20" s="1"/>
  <c r="F430" i="20"/>
  <c r="G430" i="20"/>
  <c r="F429" i="23"/>
  <c r="D429" i="23" s="1"/>
  <c r="J106" i="3"/>
  <c r="A107" i="3"/>
  <c r="E429" i="23" l="1"/>
  <c r="C429" i="20" s="1"/>
  <c r="D430" i="20"/>
  <c r="J107" i="3"/>
  <c r="A108" i="3"/>
  <c r="G429" i="23" l="1"/>
  <c r="I430" i="23" s="1"/>
  <c r="L429" i="23"/>
  <c r="E430" i="20"/>
  <c r="K429" i="20"/>
  <c r="J108" i="3"/>
  <c r="A109" i="3"/>
  <c r="K429" i="23" l="1"/>
  <c r="H430" i="23"/>
  <c r="I430" i="20"/>
  <c r="J431" i="20" s="1"/>
  <c r="G431" i="20"/>
  <c r="F431" i="20"/>
  <c r="F430" i="23"/>
  <c r="D430" i="23" s="1"/>
  <c r="J109" i="3"/>
  <c r="A110" i="3"/>
  <c r="E430" i="23" l="1"/>
  <c r="C430" i="20" s="1"/>
  <c r="L430" i="23"/>
  <c r="G430" i="23"/>
  <c r="D431" i="20"/>
  <c r="J110" i="3"/>
  <c r="A111" i="3"/>
  <c r="K430" i="23" l="1"/>
  <c r="H431" i="23"/>
  <c r="I431" i="23"/>
  <c r="E431" i="20"/>
  <c r="K430" i="20"/>
  <c r="J111" i="3"/>
  <c r="A112" i="3"/>
  <c r="I431" i="20" l="1"/>
  <c r="J432" i="20" s="1"/>
  <c r="F432" i="20"/>
  <c r="G432" i="20"/>
  <c r="F431" i="23"/>
  <c r="D431" i="23" s="1"/>
  <c r="J112" i="3"/>
  <c r="A113" i="3"/>
  <c r="E431" i="23" l="1"/>
  <c r="C431" i="20" s="1"/>
  <c r="D432" i="20"/>
  <c r="J113" i="3"/>
  <c r="A114" i="3"/>
  <c r="L431" i="23" l="1"/>
  <c r="G431" i="23"/>
  <c r="K431" i="23" s="1"/>
  <c r="I432" i="23"/>
  <c r="E432" i="20"/>
  <c r="K431" i="20"/>
  <c r="J114" i="3"/>
  <c r="A115" i="3"/>
  <c r="H432" i="23" l="1"/>
  <c r="I432" i="20"/>
  <c r="J433" i="20" s="1"/>
  <c r="G433" i="20"/>
  <c r="F433" i="20"/>
  <c r="F432" i="23"/>
  <c r="D432" i="23" s="1"/>
  <c r="J115" i="3"/>
  <c r="A116" i="3"/>
  <c r="E432" i="23" l="1"/>
  <c r="C432" i="20" s="1"/>
  <c r="L432" i="23"/>
  <c r="G432" i="23"/>
  <c r="D433" i="20"/>
  <c r="J116" i="3"/>
  <c r="A117" i="3"/>
  <c r="K432" i="23" l="1"/>
  <c r="H433" i="23"/>
  <c r="I433" i="23"/>
  <c r="E433" i="20"/>
  <c r="K432" i="20"/>
  <c r="J117" i="3"/>
  <c r="A118" i="3"/>
  <c r="I433" i="20" l="1"/>
  <c r="J434" i="20" s="1"/>
  <c r="F434" i="20"/>
  <c r="G434" i="20"/>
  <c r="F433" i="23"/>
  <c r="D433" i="23" s="1"/>
  <c r="J118" i="3"/>
  <c r="A119" i="3"/>
  <c r="E433" i="23" l="1"/>
  <c r="C433" i="20" s="1"/>
  <c r="G433" i="23"/>
  <c r="D434" i="20"/>
  <c r="J119" i="3"/>
  <c r="A120" i="3"/>
  <c r="L433" i="23" l="1"/>
  <c r="K433" i="23"/>
  <c r="I434" i="23"/>
  <c r="H434" i="23"/>
  <c r="E434" i="20"/>
  <c r="K433" i="20"/>
  <c r="J120" i="3"/>
  <c r="A121" i="3"/>
  <c r="I434" i="20" l="1"/>
  <c r="J435" i="20" s="1"/>
  <c r="G435" i="20"/>
  <c r="F435" i="20"/>
  <c r="F434" i="23"/>
  <c r="D434" i="23" s="1"/>
  <c r="J121" i="3"/>
  <c r="A122" i="3"/>
  <c r="E434" i="23" l="1"/>
  <c r="C434" i="20" s="1"/>
  <c r="D435" i="20"/>
  <c r="J122" i="3"/>
  <c r="A123" i="3"/>
  <c r="G434" i="23" l="1"/>
  <c r="H435" i="23" s="1"/>
  <c r="L434" i="23"/>
  <c r="K434" i="23"/>
  <c r="E435" i="20"/>
  <c r="K434" i="20"/>
  <c r="J123" i="3"/>
  <c r="A124" i="3"/>
  <c r="I435" i="23" l="1"/>
  <c r="I435" i="20"/>
  <c r="J436" i="20" s="1"/>
  <c r="F436" i="20"/>
  <c r="G436" i="20"/>
  <c r="F435" i="23"/>
  <c r="D435" i="23" s="1"/>
  <c r="J124" i="3"/>
  <c r="A125" i="3"/>
  <c r="E435" i="23" l="1"/>
  <c r="C435" i="20" s="1"/>
  <c r="D436" i="20"/>
  <c r="J125" i="3"/>
  <c r="A126" i="3"/>
  <c r="G435" i="23" l="1"/>
  <c r="L435" i="23"/>
  <c r="K435" i="23"/>
  <c r="I436" i="23"/>
  <c r="H436" i="23"/>
  <c r="E436" i="20"/>
  <c r="K435" i="20"/>
  <c r="J126" i="3"/>
  <c r="A127" i="3"/>
  <c r="I436" i="20" l="1"/>
  <c r="J437" i="20" s="1"/>
  <c r="G437" i="20"/>
  <c r="F437" i="20"/>
  <c r="F436" i="23"/>
  <c r="D436" i="23" s="1"/>
  <c r="J127" i="3"/>
  <c r="A128" i="3"/>
  <c r="E436" i="23" l="1"/>
  <c r="C436" i="20" s="1"/>
  <c r="D437" i="20"/>
  <c r="J128" i="3"/>
  <c r="A129" i="3"/>
  <c r="G436" i="23" l="1"/>
  <c r="I437" i="23" s="1"/>
  <c r="L436" i="23"/>
  <c r="K436" i="23"/>
  <c r="E437" i="20"/>
  <c r="K436" i="20"/>
  <c r="J129" i="3"/>
  <c r="A130" i="3"/>
  <c r="H437" i="23" l="1"/>
  <c r="I437" i="20"/>
  <c r="J438" i="20" s="1"/>
  <c r="F438" i="20"/>
  <c r="G438" i="20"/>
  <c r="F437" i="23"/>
  <c r="D437" i="23" s="1"/>
  <c r="J130" i="3"/>
  <c r="A131" i="3"/>
  <c r="E437" i="23" l="1"/>
  <c r="C437" i="20" s="1"/>
  <c r="D438" i="20"/>
  <c r="J131" i="3"/>
  <c r="A132" i="3"/>
  <c r="G437" i="23" l="1"/>
  <c r="I438" i="23" s="1"/>
  <c r="L437" i="23"/>
  <c r="E438" i="20"/>
  <c r="K437" i="20"/>
  <c r="J132" i="3"/>
  <c r="A133" i="3"/>
  <c r="K437" i="23" l="1"/>
  <c r="H438" i="23"/>
  <c r="I438" i="20"/>
  <c r="J439" i="20" s="1"/>
  <c r="G439" i="20"/>
  <c r="F439" i="20"/>
  <c r="F438" i="23"/>
  <c r="D438" i="23" s="1"/>
  <c r="J133" i="3"/>
  <c r="A134" i="3"/>
  <c r="E438" i="23" l="1"/>
  <c r="C438" i="20" s="1"/>
  <c r="L438" i="23"/>
  <c r="D439" i="20"/>
  <c r="J134" i="3"/>
  <c r="A135" i="3"/>
  <c r="G438" i="23" l="1"/>
  <c r="K438" i="23"/>
  <c r="H439" i="23"/>
  <c r="I439" i="23"/>
  <c r="E439" i="20"/>
  <c r="K438" i="20"/>
  <c r="J135" i="3"/>
  <c r="A136" i="3"/>
  <c r="I439" i="20" l="1"/>
  <c r="J440" i="20" s="1"/>
  <c r="F440" i="20"/>
  <c r="G440" i="20"/>
  <c r="F439" i="23"/>
  <c r="D439" i="23" s="1"/>
  <c r="J136" i="3"/>
  <c r="A137" i="3"/>
  <c r="E439" i="23" l="1"/>
  <c r="C439" i="20" s="1"/>
  <c r="D440" i="20"/>
  <c r="J137" i="3"/>
  <c r="A138" i="3"/>
  <c r="G439" i="23" l="1"/>
  <c r="L439" i="23"/>
  <c r="K439" i="23"/>
  <c r="I440" i="23"/>
  <c r="H440" i="23"/>
  <c r="E440" i="20"/>
  <c r="K439" i="20"/>
  <c r="J138" i="3"/>
  <c r="A139" i="3"/>
  <c r="I440" i="20" l="1"/>
  <c r="J441" i="20" s="1"/>
  <c r="G441" i="20"/>
  <c r="F441" i="20"/>
  <c r="F440" i="23"/>
  <c r="D440" i="23" s="1"/>
  <c r="J139" i="3"/>
  <c r="A140" i="3"/>
  <c r="E440" i="23" l="1"/>
  <c r="C440" i="20" s="1"/>
  <c r="D441" i="20"/>
  <c r="J140" i="3"/>
  <c r="A141" i="3"/>
  <c r="G440" i="23" l="1"/>
  <c r="L440" i="23"/>
  <c r="K440" i="23"/>
  <c r="H441" i="23"/>
  <c r="I441" i="23"/>
  <c r="E441" i="20"/>
  <c r="K440" i="20"/>
  <c r="J141" i="3"/>
  <c r="A142" i="3"/>
  <c r="I441" i="20" l="1"/>
  <c r="J442" i="20" s="1"/>
  <c r="F442" i="20"/>
  <c r="G442" i="20"/>
  <c r="F441" i="23"/>
  <c r="D441" i="23" s="1"/>
  <c r="J142" i="3"/>
  <c r="A143" i="3"/>
  <c r="E441" i="23" l="1"/>
  <c r="C441" i="20" s="1"/>
  <c r="G441" i="23"/>
  <c r="D442" i="20"/>
  <c r="J143" i="3"/>
  <c r="A144" i="3"/>
  <c r="L441" i="23" l="1"/>
  <c r="K441" i="23"/>
  <c r="I442" i="23"/>
  <c r="H442" i="23"/>
  <c r="E442" i="20"/>
  <c r="K441" i="20"/>
  <c r="J144" i="3"/>
  <c r="A145" i="3"/>
  <c r="I442" i="20" l="1"/>
  <c r="J443" i="20" s="1"/>
  <c r="G443" i="20"/>
  <c r="F443" i="20"/>
  <c r="F442" i="23"/>
  <c r="D442" i="23" s="1"/>
  <c r="J145" i="3"/>
  <c r="A146" i="3"/>
  <c r="E442" i="23" l="1"/>
  <c r="C442" i="20" s="1"/>
  <c r="D443" i="20"/>
  <c r="L442" i="23"/>
  <c r="G442" i="23"/>
  <c r="J146" i="3"/>
  <c r="A147" i="3"/>
  <c r="K442" i="23" l="1"/>
  <c r="I443" i="23"/>
  <c r="H443" i="23"/>
  <c r="E443" i="20"/>
  <c r="K442" i="20"/>
  <c r="J147" i="3"/>
  <c r="A148" i="3"/>
  <c r="I443" i="20" l="1"/>
  <c r="J444" i="20" s="1"/>
  <c r="F444" i="20"/>
  <c r="G444" i="20"/>
  <c r="F443" i="23"/>
  <c r="D443" i="23" s="1"/>
  <c r="J148" i="3"/>
  <c r="A149" i="3"/>
  <c r="E443" i="23" l="1"/>
  <c r="C443" i="20" s="1"/>
  <c r="D444" i="20"/>
  <c r="J149" i="3"/>
  <c r="A150" i="3"/>
  <c r="G443" i="23" l="1"/>
  <c r="I444" i="23" s="1"/>
  <c r="L443" i="23"/>
  <c r="K443" i="23"/>
  <c r="E444" i="20"/>
  <c r="K443" i="20"/>
  <c r="J150" i="3"/>
  <c r="A151" i="3"/>
  <c r="H444" i="23" l="1"/>
  <c r="I444" i="20"/>
  <c r="J445" i="20" s="1"/>
  <c r="G445" i="20"/>
  <c r="F445" i="20"/>
  <c r="F444" i="23"/>
  <c r="D444" i="23" s="1"/>
  <c r="J151" i="3"/>
  <c r="A152" i="3"/>
  <c r="E444" i="23" l="1"/>
  <c r="C444" i="20" s="1"/>
  <c r="L444" i="23"/>
  <c r="G444" i="23"/>
  <c r="D445" i="20"/>
  <c r="J152" i="3"/>
  <c r="A153" i="3"/>
  <c r="K444" i="23" l="1"/>
  <c r="H445" i="23"/>
  <c r="I445" i="23"/>
  <c r="E445" i="20"/>
  <c r="K444" i="20"/>
  <c r="J153" i="3"/>
  <c r="A154" i="3"/>
  <c r="I445" i="20" l="1"/>
  <c r="J446" i="20" s="1"/>
  <c r="F446" i="20"/>
  <c r="G446" i="20"/>
  <c r="F445" i="23"/>
  <c r="D445" i="23" s="1"/>
  <c r="J154" i="3"/>
  <c r="A155" i="3"/>
  <c r="E445" i="23" l="1"/>
  <c r="C445" i="20" s="1"/>
  <c r="D446" i="20"/>
  <c r="J155" i="3"/>
  <c r="A156" i="3"/>
  <c r="G445" i="23" l="1"/>
  <c r="L445" i="23"/>
  <c r="K445" i="23"/>
  <c r="I446" i="23"/>
  <c r="H446" i="23"/>
  <c r="E446" i="20"/>
  <c r="K445" i="20"/>
  <c r="J156" i="3"/>
  <c r="A157" i="3"/>
  <c r="I446" i="20" l="1"/>
  <c r="J447" i="20" s="1"/>
  <c r="G447" i="20"/>
  <c r="F447" i="20"/>
  <c r="F446" i="23"/>
  <c r="D446" i="23" s="1"/>
  <c r="J157" i="3"/>
  <c r="A158" i="3"/>
  <c r="E446" i="23" l="1"/>
  <c r="C446" i="20" s="1"/>
  <c r="D447" i="20"/>
  <c r="J158" i="3"/>
  <c r="A159" i="3"/>
  <c r="G446" i="23" l="1"/>
  <c r="I447" i="23" s="1"/>
  <c r="L446" i="23"/>
  <c r="K446" i="23"/>
  <c r="E447" i="20"/>
  <c r="K446" i="20"/>
  <c r="J159" i="3"/>
  <c r="A160" i="3"/>
  <c r="H447" i="23" l="1"/>
  <c r="I447" i="20"/>
  <c r="J448" i="20" s="1"/>
  <c r="F448" i="20"/>
  <c r="G448" i="20"/>
  <c r="F447" i="23"/>
  <c r="D447" i="23" s="1"/>
  <c r="J160" i="3"/>
  <c r="A161" i="3"/>
  <c r="E447" i="23" l="1"/>
  <c r="C447" i="20" s="1"/>
  <c r="D448" i="20"/>
  <c r="J161" i="3"/>
  <c r="A162" i="3"/>
  <c r="G447" i="23" l="1"/>
  <c r="L447" i="23"/>
  <c r="K447" i="23"/>
  <c r="I448" i="23"/>
  <c r="H448" i="23"/>
  <c r="E448" i="20"/>
  <c r="K447" i="20"/>
  <c r="J162" i="3"/>
  <c r="A163" i="3"/>
  <c r="I448" i="20" l="1"/>
  <c r="J449" i="20" s="1"/>
  <c r="G449" i="20"/>
  <c r="F449" i="20"/>
  <c r="F448" i="23"/>
  <c r="D448" i="23" s="1"/>
  <c r="J163" i="3"/>
  <c r="A164" i="3"/>
  <c r="E448" i="23" l="1"/>
  <c r="C448" i="20" s="1"/>
  <c r="D449" i="20"/>
  <c r="J164" i="3"/>
  <c r="A165" i="3"/>
  <c r="G448" i="23" l="1"/>
  <c r="K448" i="23" s="1"/>
  <c r="L448" i="23"/>
  <c r="H449" i="23"/>
  <c r="E449" i="20"/>
  <c r="K448" i="20"/>
  <c r="J165" i="3"/>
  <c r="A166" i="3"/>
  <c r="I449" i="23" l="1"/>
  <c r="I449" i="20"/>
  <c r="J450" i="20" s="1"/>
  <c r="F450" i="20"/>
  <c r="G450" i="20"/>
  <c r="F449" i="23"/>
  <c r="D449" i="23" s="1"/>
  <c r="J166" i="3"/>
  <c r="A167" i="3"/>
  <c r="E449" i="23" l="1"/>
  <c r="C449" i="20" s="1"/>
  <c r="D450" i="20"/>
  <c r="J167" i="3"/>
  <c r="A168" i="3"/>
  <c r="G449" i="23" l="1"/>
  <c r="I450" i="23" s="1"/>
  <c r="L449" i="23"/>
  <c r="K449" i="23"/>
  <c r="H450" i="23"/>
  <c r="E450" i="20"/>
  <c r="K449" i="20"/>
  <c r="J168" i="3"/>
  <c r="A169" i="3"/>
  <c r="I450" i="20" l="1"/>
  <c r="J451" i="20" s="1"/>
  <c r="G451" i="20"/>
  <c r="F451" i="20"/>
  <c r="F450" i="23"/>
  <c r="D450" i="23" s="1"/>
  <c r="J169" i="3"/>
  <c r="A170" i="3"/>
  <c r="E450" i="23" l="1"/>
  <c r="C450" i="20" s="1"/>
  <c r="D451" i="20"/>
  <c r="J170" i="3"/>
  <c r="A171" i="3"/>
  <c r="G450" i="23" l="1"/>
  <c r="L450" i="23"/>
  <c r="K450" i="23"/>
  <c r="H451" i="23"/>
  <c r="I451" i="23"/>
  <c r="E451" i="20"/>
  <c r="K450" i="20"/>
  <c r="J171" i="3"/>
  <c r="A172" i="3"/>
  <c r="I451" i="20" l="1"/>
  <c r="J452" i="20" s="1"/>
  <c r="F452" i="20"/>
  <c r="G452" i="20"/>
  <c r="F451" i="23"/>
  <c r="D451" i="23" s="1"/>
  <c r="J172" i="3"/>
  <c r="A173" i="3"/>
  <c r="E451" i="23" l="1"/>
  <c r="C451" i="20" s="1"/>
  <c r="D452" i="20"/>
  <c r="J173" i="3"/>
  <c r="A174" i="3"/>
  <c r="G451" i="23" l="1"/>
  <c r="L451" i="23"/>
  <c r="K451" i="23"/>
  <c r="I452" i="23"/>
  <c r="H452" i="23"/>
  <c r="E452" i="20"/>
  <c r="K451" i="20"/>
  <c r="J174" i="3"/>
  <c r="A175" i="3"/>
  <c r="I452" i="20" l="1"/>
  <c r="J453" i="20" s="1"/>
  <c r="G453" i="20"/>
  <c r="F453" i="20"/>
  <c r="F452" i="23"/>
  <c r="D452" i="23" s="1"/>
  <c r="J175" i="3"/>
  <c r="A176" i="3"/>
  <c r="E452" i="23" l="1"/>
  <c r="C452" i="20" s="1"/>
  <c r="D453" i="20"/>
  <c r="J176" i="3"/>
  <c r="A177" i="3"/>
  <c r="G452" i="23" l="1"/>
  <c r="K452" i="23" s="1"/>
  <c r="L452" i="23"/>
  <c r="H453" i="23"/>
  <c r="E453" i="20"/>
  <c r="K452" i="20"/>
  <c r="J177" i="3"/>
  <c r="A178" i="3"/>
  <c r="I453" i="23" l="1"/>
  <c r="I453" i="20"/>
  <c r="J454" i="20" s="1"/>
  <c r="F454" i="20"/>
  <c r="G454" i="20"/>
  <c r="F453" i="23"/>
  <c r="D453" i="23" s="1"/>
  <c r="J178" i="3"/>
  <c r="A179" i="3"/>
  <c r="E453" i="23" l="1"/>
  <c r="C453" i="20" s="1"/>
  <c r="G453" i="23"/>
  <c r="D454" i="20"/>
  <c r="J179" i="3"/>
  <c r="A180" i="3"/>
  <c r="L453" i="23" l="1"/>
  <c r="K453" i="23"/>
  <c r="I454" i="23"/>
  <c r="H454" i="23"/>
  <c r="E454" i="20"/>
  <c r="K453" i="20"/>
  <c r="J180" i="3"/>
  <c r="A181" i="3"/>
  <c r="I454" i="20" l="1"/>
  <c r="J455" i="20" s="1"/>
  <c r="G455" i="20"/>
  <c r="F455" i="20"/>
  <c r="F454" i="23"/>
  <c r="D454" i="23" s="1"/>
  <c r="J181" i="3"/>
  <c r="A182" i="3"/>
  <c r="E454" i="23" l="1"/>
  <c r="C454" i="20" s="1"/>
  <c r="D455" i="20"/>
  <c r="J182" i="3"/>
  <c r="A183" i="3"/>
  <c r="G454" i="23" l="1"/>
  <c r="H455" i="23" s="1"/>
  <c r="L454" i="23"/>
  <c r="K454" i="23"/>
  <c r="I455" i="23"/>
  <c r="E455" i="20"/>
  <c r="K454" i="20"/>
  <c r="J183" i="3"/>
  <c r="A184" i="3"/>
  <c r="I455" i="20" l="1"/>
  <c r="J456" i="20" s="1"/>
  <c r="F456" i="20"/>
  <c r="G456" i="20"/>
  <c r="F455" i="23"/>
  <c r="D455" i="23" s="1"/>
  <c r="J184" i="3"/>
  <c r="A185" i="3"/>
  <c r="E455" i="23" l="1"/>
  <c r="C455" i="20" s="1"/>
  <c r="D456" i="20"/>
  <c r="J185" i="3"/>
  <c r="A186" i="3"/>
  <c r="G455" i="23" l="1"/>
  <c r="I456" i="23" s="1"/>
  <c r="L455" i="23"/>
  <c r="H456" i="23"/>
  <c r="E456" i="20"/>
  <c r="K455" i="20"/>
  <c r="J186" i="3"/>
  <c r="A187" i="3"/>
  <c r="K455" i="23" l="1"/>
  <c r="I456" i="20"/>
  <c r="J457" i="20" s="1"/>
  <c r="G457" i="20"/>
  <c r="F457" i="20"/>
  <c r="F456" i="23"/>
  <c r="D456" i="23" s="1"/>
  <c r="J187" i="3"/>
  <c r="A188" i="3"/>
  <c r="E456" i="23" l="1"/>
  <c r="C456" i="20" s="1"/>
  <c r="D457" i="20"/>
  <c r="J188" i="3"/>
  <c r="A189" i="3"/>
  <c r="G456" i="23" l="1"/>
  <c r="L456" i="23"/>
  <c r="K456" i="23"/>
  <c r="H457" i="23"/>
  <c r="I457" i="23"/>
  <c r="E457" i="20"/>
  <c r="K456" i="20"/>
  <c r="J189" i="3"/>
  <c r="A190" i="3"/>
  <c r="I457" i="20" l="1"/>
  <c r="J458" i="20" s="1"/>
  <c r="F458" i="20"/>
  <c r="G458" i="20"/>
  <c r="F457" i="23"/>
  <c r="D457" i="23" s="1"/>
  <c r="J190" i="3"/>
  <c r="A191" i="3"/>
  <c r="E457" i="23" l="1"/>
  <c r="C457" i="20" s="1"/>
  <c r="L457" i="23"/>
  <c r="G457" i="23"/>
  <c r="D458" i="20"/>
  <c r="J191" i="3"/>
  <c r="A192" i="3"/>
  <c r="K457" i="23" l="1"/>
  <c r="I458" i="23"/>
  <c r="H458" i="23"/>
  <c r="E458" i="20"/>
  <c r="K457" i="20"/>
  <c r="J192" i="3"/>
  <c r="A193" i="3"/>
  <c r="I458" i="20" l="1"/>
  <c r="J459" i="20" s="1"/>
  <c r="G459" i="20"/>
  <c r="F459" i="20"/>
  <c r="F458" i="23"/>
  <c r="D458" i="23" s="1"/>
  <c r="J193" i="3"/>
  <c r="A194" i="3"/>
  <c r="E458" i="23" l="1"/>
  <c r="C458" i="20" s="1"/>
  <c r="D459" i="20"/>
  <c r="J194" i="3"/>
  <c r="A195" i="3"/>
  <c r="G458" i="23" l="1"/>
  <c r="L458" i="23"/>
  <c r="K458" i="23"/>
  <c r="H459" i="23"/>
  <c r="I459" i="23"/>
  <c r="E459" i="20"/>
  <c r="K458" i="20"/>
  <c r="J195" i="3"/>
  <c r="A196" i="3"/>
  <c r="I459" i="20" l="1"/>
  <c r="J460" i="20" s="1"/>
  <c r="F460" i="20"/>
  <c r="G460" i="20"/>
  <c r="F459" i="23"/>
  <c r="D459" i="23" s="1"/>
  <c r="J196" i="3"/>
  <c r="A197" i="3"/>
  <c r="E459" i="23" l="1"/>
  <c r="C459" i="20" s="1"/>
  <c r="L459" i="23"/>
  <c r="G459" i="23"/>
  <c r="D460" i="20"/>
  <c r="J197" i="3"/>
  <c r="A198" i="3"/>
  <c r="K459" i="23" l="1"/>
  <c r="I460" i="23"/>
  <c r="H460" i="23"/>
  <c r="E460" i="20"/>
  <c r="K459" i="20"/>
  <c r="A199" i="3"/>
  <c r="J198" i="3"/>
  <c r="I460" i="20" l="1"/>
  <c r="J461" i="20" s="1"/>
  <c r="G461" i="20"/>
  <c r="F461" i="20"/>
  <c r="F460" i="23"/>
  <c r="D460" i="23" s="1"/>
  <c r="A200" i="3"/>
  <c r="J199" i="3"/>
  <c r="E460" i="23" l="1"/>
  <c r="C460" i="20" s="1"/>
  <c r="D461" i="20"/>
  <c r="A201" i="3"/>
  <c r="J200" i="3"/>
  <c r="G460" i="23" l="1"/>
  <c r="L460" i="23"/>
  <c r="K460" i="23"/>
  <c r="H461" i="23"/>
  <c r="I461" i="23"/>
  <c r="E461" i="20"/>
  <c r="K460" i="20"/>
  <c r="A202" i="3"/>
  <c r="J201" i="3"/>
  <c r="I461" i="20" l="1"/>
  <c r="J462" i="20" s="1"/>
  <c r="F462" i="20"/>
  <c r="G462" i="20"/>
  <c r="F461" i="23"/>
  <c r="D461" i="23" s="1"/>
  <c r="A203" i="3"/>
  <c r="J202" i="3"/>
  <c r="E461" i="23" l="1"/>
  <c r="C461" i="20" s="1"/>
  <c r="L461" i="23"/>
  <c r="G461" i="23"/>
  <c r="D462" i="20"/>
  <c r="A204" i="3"/>
  <c r="J203" i="3"/>
  <c r="K461" i="23" l="1"/>
  <c r="I462" i="23"/>
  <c r="H462" i="23"/>
  <c r="E462" i="20"/>
  <c r="K461" i="20"/>
  <c r="A205" i="3"/>
  <c r="J204" i="3"/>
  <c r="I462" i="20" l="1"/>
  <c r="J463" i="20" s="1"/>
  <c r="G463" i="20"/>
  <c r="F463" i="20"/>
  <c r="F462" i="23"/>
  <c r="D462" i="23" s="1"/>
  <c r="A206" i="3"/>
  <c r="J205" i="3"/>
  <c r="E462" i="23" l="1"/>
  <c r="C462" i="20" s="1"/>
  <c r="G462" i="23"/>
  <c r="D463" i="20"/>
  <c r="A207" i="3"/>
  <c r="J206" i="3"/>
  <c r="L462" i="23" l="1"/>
  <c r="K462" i="23"/>
  <c r="H463" i="23"/>
  <c r="I463" i="23"/>
  <c r="E463" i="20"/>
  <c r="K462" i="20"/>
  <c r="A208" i="3"/>
  <c r="J207" i="3"/>
  <c r="I463" i="20" l="1"/>
  <c r="J464" i="20" s="1"/>
  <c r="F464" i="20"/>
  <c r="G464" i="20"/>
  <c r="F463" i="23"/>
  <c r="D463" i="23" s="1"/>
  <c r="A209" i="3"/>
  <c r="J208" i="3"/>
  <c r="E463" i="23" l="1"/>
  <c r="C463" i="20" s="1"/>
  <c r="L463" i="23"/>
  <c r="G463" i="23"/>
  <c r="D464" i="20"/>
  <c r="A210" i="3"/>
  <c r="J209" i="3"/>
  <c r="K463" i="23" l="1"/>
  <c r="I464" i="23"/>
  <c r="H464" i="23"/>
  <c r="E464" i="20"/>
  <c r="K463" i="20"/>
  <c r="A211" i="3"/>
  <c r="J210" i="3"/>
  <c r="I464" i="20" l="1"/>
  <c r="J465" i="20" s="1"/>
  <c r="G465" i="20"/>
  <c r="F465" i="20"/>
  <c r="F464" i="23"/>
  <c r="D464" i="23" s="1"/>
  <c r="A212" i="3"/>
  <c r="J211" i="3"/>
  <c r="E464" i="23" l="1"/>
  <c r="C464" i="20" s="1"/>
  <c r="L464" i="23"/>
  <c r="G464" i="23"/>
  <c r="D465" i="20"/>
  <c r="A213" i="3"/>
  <c r="J212" i="3"/>
  <c r="K464" i="23" l="1"/>
  <c r="H465" i="23"/>
  <c r="I465" i="23"/>
  <c r="E465" i="20"/>
  <c r="K464" i="20"/>
  <c r="A214" i="3"/>
  <c r="J213" i="3"/>
  <c r="I465" i="20" l="1"/>
  <c r="J466" i="20" s="1"/>
  <c r="F466" i="20"/>
  <c r="G466" i="20"/>
  <c r="F465" i="23"/>
  <c r="D465" i="23" s="1"/>
  <c r="A215" i="3"/>
  <c r="J214" i="3"/>
  <c r="E465" i="23" l="1"/>
  <c r="C465" i="20" s="1"/>
  <c r="L465" i="23"/>
  <c r="D466" i="20"/>
  <c r="A216" i="3"/>
  <c r="J215" i="3"/>
  <c r="G465" i="23" l="1"/>
  <c r="K465" i="23"/>
  <c r="I466" i="23"/>
  <c r="H466" i="23"/>
  <c r="E466" i="20"/>
  <c r="K465" i="20"/>
  <c r="A217" i="3"/>
  <c r="J216" i="3"/>
  <c r="I466" i="20" l="1"/>
  <c r="J467" i="20" s="1"/>
  <c r="G467" i="20"/>
  <c r="F467" i="20"/>
  <c r="F466" i="23"/>
  <c r="D466" i="23" s="1"/>
  <c r="A218" i="3"/>
  <c r="J217" i="3"/>
  <c r="E466" i="23" l="1"/>
  <c r="C466" i="20" s="1"/>
  <c r="D467" i="20"/>
  <c r="A219" i="3"/>
  <c r="J218" i="3"/>
  <c r="G466" i="23" l="1"/>
  <c r="L466" i="23"/>
  <c r="K466" i="23"/>
  <c r="H467" i="23"/>
  <c r="I467" i="23"/>
  <c r="E467" i="20"/>
  <c r="K466" i="20"/>
  <c r="A220" i="3"/>
  <c r="J219" i="3"/>
  <c r="I467" i="20" l="1"/>
  <c r="J468" i="20" s="1"/>
  <c r="F468" i="20"/>
  <c r="G468" i="20"/>
  <c r="F467" i="23"/>
  <c r="D467" i="23" s="1"/>
  <c r="A221" i="3"/>
  <c r="J220" i="3"/>
  <c r="E467" i="23" l="1"/>
  <c r="C467" i="20" s="1"/>
  <c r="L467" i="23"/>
  <c r="G467" i="23"/>
  <c r="D468" i="20"/>
  <c r="A222" i="3"/>
  <c r="J221" i="3"/>
  <c r="K467" i="23" l="1"/>
  <c r="I468" i="23"/>
  <c r="H468" i="23"/>
  <c r="E468" i="20"/>
  <c r="K467" i="20"/>
  <c r="A223" i="3"/>
  <c r="J222" i="3"/>
  <c r="I468" i="20" l="1"/>
  <c r="J469" i="20" s="1"/>
  <c r="G469" i="20"/>
  <c r="F469" i="20"/>
  <c r="F468" i="23"/>
  <c r="D468" i="23" s="1"/>
  <c r="A224" i="3"/>
  <c r="J223" i="3"/>
  <c r="E468" i="23" l="1"/>
  <c r="C468" i="20" s="1"/>
  <c r="D469" i="20"/>
  <c r="A225" i="3"/>
  <c r="J224" i="3"/>
  <c r="G468" i="23" l="1"/>
  <c r="K468" i="23" s="1"/>
  <c r="L468" i="23"/>
  <c r="I469" i="23"/>
  <c r="E469" i="20"/>
  <c r="K468" i="20"/>
  <c r="A226" i="3"/>
  <c r="J225" i="3"/>
  <c r="H469" i="23" l="1"/>
  <c r="I469" i="20"/>
  <c r="J470" i="20" s="1"/>
  <c r="F470" i="20"/>
  <c r="G470" i="20"/>
  <c r="F469" i="23"/>
  <c r="D469" i="23" s="1"/>
  <c r="A227" i="3"/>
  <c r="J226" i="3"/>
  <c r="E469" i="23" l="1"/>
  <c r="C469" i="20" s="1"/>
  <c r="L469" i="23"/>
  <c r="G469" i="23"/>
  <c r="D470" i="20"/>
  <c r="A228" i="3"/>
  <c r="J227" i="3"/>
  <c r="K469" i="23" l="1"/>
  <c r="I470" i="23"/>
  <c r="H470" i="23"/>
  <c r="E470" i="20"/>
  <c r="K469" i="20"/>
  <c r="A229" i="3"/>
  <c r="J228" i="3"/>
  <c r="I470" i="20" l="1"/>
  <c r="J471" i="20" s="1"/>
  <c r="G471" i="20"/>
  <c r="F471" i="20"/>
  <c r="F470" i="23"/>
  <c r="D470" i="23" s="1"/>
  <c r="A230" i="3"/>
  <c r="J229" i="3"/>
  <c r="E470" i="23" l="1"/>
  <c r="C470" i="20" s="1"/>
  <c r="D471" i="20"/>
  <c r="A231" i="3"/>
  <c r="J230" i="3"/>
  <c r="G470" i="23" l="1"/>
  <c r="L470" i="23"/>
  <c r="K470" i="23"/>
  <c r="H471" i="23"/>
  <c r="I471" i="23"/>
  <c r="E471" i="20"/>
  <c r="K470" i="20"/>
  <c r="A232" i="3"/>
  <c r="J231" i="3"/>
  <c r="I471" i="20" l="1"/>
  <c r="J472" i="20" s="1"/>
  <c r="F472" i="20"/>
  <c r="G472" i="20"/>
  <c r="F471" i="23"/>
  <c r="D471" i="23" s="1"/>
  <c r="A233" i="3"/>
  <c r="J232" i="3"/>
  <c r="E471" i="23" l="1"/>
  <c r="C471" i="20" s="1"/>
  <c r="D472" i="20"/>
  <c r="A234" i="3"/>
  <c r="J233" i="3"/>
  <c r="G471" i="23" l="1"/>
  <c r="L471" i="23"/>
  <c r="K471" i="23"/>
  <c r="I472" i="23"/>
  <c r="H472" i="23"/>
  <c r="E472" i="20"/>
  <c r="K471" i="20"/>
  <c r="A235" i="3"/>
  <c r="J234" i="3"/>
  <c r="I472" i="20" l="1"/>
  <c r="J473" i="20" s="1"/>
  <c r="G473" i="20"/>
  <c r="F473" i="20"/>
  <c r="F472" i="23"/>
  <c r="D472" i="23" s="1"/>
  <c r="A236" i="3"/>
  <c r="J235" i="3"/>
  <c r="E472" i="23" l="1"/>
  <c r="C472" i="20" s="1"/>
  <c r="L472" i="23"/>
  <c r="G472" i="23"/>
  <c r="D473" i="20"/>
  <c r="A237" i="3"/>
  <c r="J236" i="3"/>
  <c r="K472" i="23" l="1"/>
  <c r="H473" i="23"/>
  <c r="I473" i="23"/>
  <c r="E473" i="20"/>
  <c r="K472" i="20"/>
  <c r="A238" i="3"/>
  <c r="J237" i="3"/>
  <c r="I473" i="20" l="1"/>
  <c r="J474" i="20" s="1"/>
  <c r="F474" i="20"/>
  <c r="G474" i="20"/>
  <c r="F473" i="23"/>
  <c r="D473" i="23" s="1"/>
  <c r="A239" i="3"/>
  <c r="J238" i="3"/>
  <c r="E473" i="23" l="1"/>
  <c r="C473" i="20" s="1"/>
  <c r="L473" i="23"/>
  <c r="G473" i="23"/>
  <c r="D474" i="20"/>
  <c r="A240" i="3"/>
  <c r="J239" i="3"/>
  <c r="K473" i="23" l="1"/>
  <c r="I474" i="23"/>
  <c r="H474" i="23"/>
  <c r="E474" i="20"/>
  <c r="K473" i="20"/>
  <c r="A241" i="3"/>
  <c r="J240" i="3"/>
  <c r="I474" i="20" l="1"/>
  <c r="J475" i="20" s="1"/>
  <c r="G475" i="20"/>
  <c r="F475" i="20"/>
  <c r="F474" i="23"/>
  <c r="D474" i="23" s="1"/>
  <c r="A242" i="3"/>
  <c r="J241" i="3"/>
  <c r="E474" i="23" l="1"/>
  <c r="C474" i="20" s="1"/>
  <c r="L474" i="23"/>
  <c r="G474" i="23"/>
  <c r="D475" i="20"/>
  <c r="A243" i="3"/>
  <c r="J242" i="3"/>
  <c r="K474" i="23" l="1"/>
  <c r="H475" i="23"/>
  <c r="I475" i="23"/>
  <c r="E475" i="20"/>
  <c r="K474" i="20"/>
  <c r="A244" i="3"/>
  <c r="J243" i="3"/>
  <c r="I475" i="20" l="1"/>
  <c r="J476" i="20" s="1"/>
  <c r="F476" i="20"/>
  <c r="G476" i="20"/>
  <c r="F475" i="23"/>
  <c r="D475" i="23" s="1"/>
  <c r="A245" i="3"/>
  <c r="J244" i="3"/>
  <c r="E475" i="23" l="1"/>
  <c r="C475" i="20" s="1"/>
  <c r="L475" i="23"/>
  <c r="G475" i="23"/>
  <c r="D476" i="20"/>
  <c r="A246" i="3"/>
  <c r="J245" i="3"/>
  <c r="K475" i="23" l="1"/>
  <c r="I476" i="23"/>
  <c r="H476" i="23"/>
  <c r="E476" i="20"/>
  <c r="K475" i="20"/>
  <c r="A247" i="3"/>
  <c r="J246" i="3"/>
  <c r="I476" i="20" l="1"/>
  <c r="J477" i="20" s="1"/>
  <c r="G477" i="20"/>
  <c r="F477" i="20"/>
  <c r="F476" i="23"/>
  <c r="D476" i="23" s="1"/>
  <c r="A248" i="3"/>
  <c r="J247" i="3"/>
  <c r="E476" i="23" l="1"/>
  <c r="C476" i="20" s="1"/>
  <c r="L476" i="23"/>
  <c r="G476" i="23"/>
  <c r="D477" i="20"/>
  <c r="A249" i="3"/>
  <c r="J248" i="3"/>
  <c r="K476" i="23" l="1"/>
  <c r="H477" i="23"/>
  <c r="I477" i="23"/>
  <c r="E477" i="20"/>
  <c r="K476" i="20"/>
  <c r="A250" i="3"/>
  <c r="J249" i="3"/>
  <c r="I477" i="20" l="1"/>
  <c r="J478" i="20" s="1"/>
  <c r="F478" i="20"/>
  <c r="G478" i="20"/>
  <c r="F477" i="23"/>
  <c r="D477" i="23" s="1"/>
  <c r="A251" i="3"/>
  <c r="J250" i="3"/>
  <c r="E477" i="23" l="1"/>
  <c r="C477" i="20" s="1"/>
  <c r="D478" i="20"/>
  <c r="A252" i="3"/>
  <c r="J251" i="3"/>
  <c r="G477" i="23" l="1"/>
  <c r="H478" i="23" s="1"/>
  <c r="L477" i="23"/>
  <c r="K477" i="23"/>
  <c r="I478" i="23"/>
  <c r="E478" i="20"/>
  <c r="K477" i="20"/>
  <c r="A253" i="3"/>
  <c r="J252" i="3"/>
  <c r="I478" i="20" l="1"/>
  <c r="J479" i="20" s="1"/>
  <c r="G479" i="20"/>
  <c r="F479" i="20"/>
  <c r="F478" i="23"/>
  <c r="D478" i="23" s="1"/>
  <c r="A254" i="3"/>
  <c r="J253" i="3"/>
  <c r="E478" i="23" l="1"/>
  <c r="C478" i="20" s="1"/>
  <c r="L478" i="23"/>
  <c r="G478" i="23"/>
  <c r="D479" i="20"/>
  <c r="A255" i="3"/>
  <c r="J254" i="3"/>
  <c r="K478" i="23" l="1"/>
  <c r="H479" i="23"/>
  <c r="I479" i="23"/>
  <c r="E479" i="20"/>
  <c r="K478" i="20"/>
  <c r="A256" i="3"/>
  <c r="J255" i="3"/>
  <c r="I479" i="20" l="1"/>
  <c r="J480" i="20" s="1"/>
  <c r="F480" i="20"/>
  <c r="G480" i="20"/>
  <c r="F479" i="23"/>
  <c r="D479" i="23" s="1"/>
  <c r="A257" i="3"/>
  <c r="J256" i="3"/>
  <c r="E479" i="23" l="1"/>
  <c r="C479" i="20" s="1"/>
  <c r="L479" i="23"/>
  <c r="G479" i="23"/>
  <c r="D480" i="20"/>
  <c r="A258" i="3"/>
  <c r="J257" i="3"/>
  <c r="K479" i="23" l="1"/>
  <c r="I480" i="23"/>
  <c r="H480" i="23"/>
  <c r="E480" i="20"/>
  <c r="K479" i="20"/>
  <c r="A259" i="3"/>
  <c r="J258" i="3"/>
  <c r="I480" i="20" l="1"/>
  <c r="J481" i="20" s="1"/>
  <c r="G481" i="20"/>
  <c r="F481" i="20"/>
  <c r="F480" i="23"/>
  <c r="D480" i="23" s="1"/>
  <c r="A260" i="3"/>
  <c r="J259" i="3"/>
  <c r="E480" i="23" l="1"/>
  <c r="C480" i="20" s="1"/>
  <c r="L480" i="23"/>
  <c r="G480" i="23"/>
  <c r="D481" i="20"/>
  <c r="A261" i="3"/>
  <c r="J260" i="3"/>
  <c r="K480" i="23" l="1"/>
  <c r="H481" i="23"/>
  <c r="I481" i="23"/>
  <c r="E481" i="20"/>
  <c r="K480" i="20"/>
  <c r="A262" i="3"/>
  <c r="J261" i="3"/>
  <c r="I481" i="20" l="1"/>
  <c r="J482" i="20" s="1"/>
  <c r="F482" i="20"/>
  <c r="G482" i="20"/>
  <c r="F481" i="23"/>
  <c r="D481" i="23" s="1"/>
  <c r="A263" i="3"/>
  <c r="J262" i="3"/>
  <c r="E481" i="23" l="1"/>
  <c r="C481" i="20" s="1"/>
  <c r="L481" i="23"/>
  <c r="G481" i="23"/>
  <c r="D482" i="20"/>
  <c r="A264" i="3"/>
  <c r="J263" i="3"/>
  <c r="K481" i="23" l="1"/>
  <c r="I482" i="23"/>
  <c r="H482" i="23"/>
  <c r="E482" i="20"/>
  <c r="K481" i="20"/>
  <c r="A265" i="3"/>
  <c r="J264" i="3"/>
  <c r="I482" i="20" l="1"/>
  <c r="J483" i="20" s="1"/>
  <c r="G483" i="20"/>
  <c r="F483" i="20"/>
  <c r="F482" i="23"/>
  <c r="D482" i="23" s="1"/>
  <c r="A266" i="3"/>
  <c r="J265" i="3"/>
  <c r="E482" i="23" l="1"/>
  <c r="C482" i="20" s="1"/>
  <c r="D483" i="20"/>
  <c r="A267" i="3"/>
  <c r="J266" i="3"/>
  <c r="L482" i="23" l="1"/>
  <c r="G482" i="23"/>
  <c r="K482" i="23"/>
  <c r="H483" i="23"/>
  <c r="I483" i="23"/>
  <c r="E483" i="20"/>
  <c r="K482" i="20"/>
  <c r="A268" i="3"/>
  <c r="J267" i="3"/>
  <c r="I483" i="20" l="1"/>
  <c r="J484" i="20" s="1"/>
  <c r="F484" i="20"/>
  <c r="G484" i="20"/>
  <c r="F483" i="23"/>
  <c r="D483" i="23" s="1"/>
  <c r="A269" i="3"/>
  <c r="J268" i="3"/>
  <c r="E483" i="23" l="1"/>
  <c r="C483" i="20" s="1"/>
  <c r="G483" i="23"/>
  <c r="D484" i="20"/>
  <c r="A270" i="3"/>
  <c r="J269" i="3"/>
  <c r="L483" i="23" l="1"/>
  <c r="K483" i="23"/>
  <c r="I484" i="23"/>
  <c r="H484" i="23"/>
  <c r="E484" i="20"/>
  <c r="K483" i="20"/>
  <c r="A271" i="3"/>
  <c r="J270" i="3"/>
  <c r="I484" i="20" l="1"/>
  <c r="J485" i="20" s="1"/>
  <c r="G485" i="20"/>
  <c r="F485" i="20"/>
  <c r="F484" i="23"/>
  <c r="D484" i="23" s="1"/>
  <c r="A272" i="3"/>
  <c r="J271" i="3"/>
  <c r="E484" i="23" l="1"/>
  <c r="C484" i="20" s="1"/>
  <c r="D485" i="20"/>
  <c r="A273" i="3"/>
  <c r="J272" i="3"/>
  <c r="G484" i="23" l="1"/>
  <c r="L484" i="23"/>
  <c r="K484" i="23"/>
  <c r="H485" i="23"/>
  <c r="I485" i="23"/>
  <c r="E485" i="20"/>
  <c r="K484" i="20"/>
  <c r="A274" i="3"/>
  <c r="J273" i="3"/>
  <c r="I485" i="20" l="1"/>
  <c r="J486" i="20" s="1"/>
  <c r="F486" i="20"/>
  <c r="G486" i="20"/>
  <c r="F485" i="23"/>
  <c r="D485" i="23" s="1"/>
  <c r="A275" i="3"/>
  <c r="J274" i="3"/>
  <c r="E485" i="23" l="1"/>
  <c r="C485" i="20" s="1"/>
  <c r="D486" i="20"/>
  <c r="A276" i="3"/>
  <c r="J275" i="3"/>
  <c r="G485" i="23" l="1"/>
  <c r="L485" i="23"/>
  <c r="K485" i="23"/>
  <c r="I486" i="23"/>
  <c r="H486" i="23"/>
  <c r="E486" i="20"/>
  <c r="K485" i="20"/>
  <c r="A277" i="3"/>
  <c r="J276" i="3"/>
  <c r="I486" i="20" l="1"/>
  <c r="J487" i="20" s="1"/>
  <c r="G487" i="20"/>
  <c r="F487" i="20"/>
  <c r="F486" i="23"/>
  <c r="D486" i="23" s="1"/>
  <c r="A278" i="3"/>
  <c r="J277" i="3"/>
  <c r="E486" i="23" l="1"/>
  <c r="C486" i="20" s="1"/>
  <c r="L486" i="23"/>
  <c r="G486" i="23"/>
  <c r="D487" i="20"/>
  <c r="A279" i="3"/>
  <c r="J278" i="3"/>
  <c r="K486" i="23" l="1"/>
  <c r="H487" i="23"/>
  <c r="I487" i="23"/>
  <c r="E487" i="20"/>
  <c r="K486" i="20"/>
  <c r="A280" i="3"/>
  <c r="J279" i="3"/>
  <c r="I487" i="20" l="1"/>
  <c r="J488" i="20" s="1"/>
  <c r="F488" i="20"/>
  <c r="G488" i="20"/>
  <c r="F487" i="23"/>
  <c r="D487" i="23" s="1"/>
  <c r="A281" i="3"/>
  <c r="J280" i="3"/>
  <c r="E487" i="23" l="1"/>
  <c r="C487" i="20" s="1"/>
  <c r="L487" i="23"/>
  <c r="G487" i="23"/>
  <c r="D488" i="20"/>
  <c r="A282" i="3"/>
  <c r="J281" i="3"/>
  <c r="K487" i="23" l="1"/>
  <c r="I488" i="23"/>
  <c r="H488" i="23"/>
  <c r="E488" i="20"/>
  <c r="K487" i="20"/>
  <c r="A283" i="3"/>
  <c r="J282" i="3"/>
  <c r="I488" i="20" l="1"/>
  <c r="J489" i="20" s="1"/>
  <c r="G489" i="20"/>
  <c r="F489" i="20"/>
  <c r="F488" i="23"/>
  <c r="D488" i="23" s="1"/>
  <c r="A284" i="3"/>
  <c r="J283" i="3"/>
  <c r="E488" i="23" l="1"/>
  <c r="C488" i="20" s="1"/>
  <c r="G488" i="23"/>
  <c r="L488" i="23"/>
  <c r="D489" i="20"/>
  <c r="A285" i="3"/>
  <c r="J284" i="3"/>
  <c r="K488" i="23" l="1"/>
  <c r="H489" i="23"/>
  <c r="I489" i="23"/>
  <c r="E489" i="20"/>
  <c r="K488" i="20"/>
  <c r="A286" i="3"/>
  <c r="J285" i="3"/>
  <c r="I489" i="20" l="1"/>
  <c r="J490" i="20" s="1"/>
  <c r="F490" i="20"/>
  <c r="G490" i="20"/>
  <c r="F489" i="23"/>
  <c r="D489" i="23" s="1"/>
  <c r="A287" i="3"/>
  <c r="J286" i="3"/>
  <c r="E489" i="23" l="1"/>
  <c r="C489" i="20" s="1"/>
  <c r="D490" i="20"/>
  <c r="A288" i="3"/>
  <c r="J287" i="3"/>
  <c r="G489" i="23" l="1"/>
  <c r="L489" i="23"/>
  <c r="K489" i="23"/>
  <c r="I490" i="23"/>
  <c r="H490" i="23"/>
  <c r="E490" i="20"/>
  <c r="K489" i="20"/>
  <c r="A289" i="3"/>
  <c r="J288" i="3"/>
  <c r="I490" i="20" l="1"/>
  <c r="J491" i="20" s="1"/>
  <c r="G491" i="20"/>
  <c r="F491" i="20"/>
  <c r="F490" i="23"/>
  <c r="D490" i="23" s="1"/>
  <c r="A290" i="3"/>
  <c r="J289" i="3"/>
  <c r="E490" i="23" l="1"/>
  <c r="C490" i="20" s="1"/>
  <c r="D491" i="20"/>
  <c r="A291" i="3"/>
  <c r="J290" i="3"/>
  <c r="G490" i="23" l="1"/>
  <c r="L490" i="23"/>
  <c r="K490" i="23"/>
  <c r="H491" i="23"/>
  <c r="I491" i="23"/>
  <c r="E491" i="20"/>
  <c r="K490" i="20"/>
  <c r="A292" i="3"/>
  <c r="J291" i="3"/>
  <c r="I491" i="20" l="1"/>
  <c r="J492" i="20" s="1"/>
  <c r="F492" i="20"/>
  <c r="G492" i="20"/>
  <c r="F491" i="23"/>
  <c r="D491" i="23" s="1"/>
  <c r="A293" i="3"/>
  <c r="J292" i="3"/>
  <c r="E491" i="23" l="1"/>
  <c r="C491" i="20" s="1"/>
  <c r="D492" i="20"/>
  <c r="A294" i="3"/>
  <c r="J293" i="3"/>
  <c r="G491" i="23" l="1"/>
  <c r="K491" i="23" s="1"/>
  <c r="L491" i="23"/>
  <c r="E492" i="20"/>
  <c r="K491" i="20"/>
  <c r="A295" i="3"/>
  <c r="J294" i="3"/>
  <c r="H492" i="23" l="1"/>
  <c r="I492" i="23"/>
  <c r="I492" i="20"/>
  <c r="J493" i="20" s="1"/>
  <c r="G493" i="20"/>
  <c r="F493" i="20"/>
  <c r="F492" i="23"/>
  <c r="D492" i="23" s="1"/>
  <c r="A296" i="3"/>
  <c r="J295" i="3"/>
  <c r="E492" i="23" l="1"/>
  <c r="C492" i="20" s="1"/>
  <c r="D493" i="20"/>
  <c r="A297" i="3"/>
  <c r="J296" i="3"/>
  <c r="L492" i="23" l="1"/>
  <c r="G492" i="23"/>
  <c r="H493" i="23" s="1"/>
  <c r="K492" i="23"/>
  <c r="I493" i="23"/>
  <c r="E493" i="20"/>
  <c r="K492" i="20"/>
  <c r="A298" i="3"/>
  <c r="J297" i="3"/>
  <c r="I493" i="20" l="1"/>
  <c r="J494" i="20" s="1"/>
  <c r="F494" i="20"/>
  <c r="G494" i="20"/>
  <c r="F493" i="23"/>
  <c r="D493" i="23" s="1"/>
  <c r="A299" i="3"/>
  <c r="J298" i="3"/>
  <c r="E493" i="23" l="1"/>
  <c r="C493" i="20" s="1"/>
  <c r="D494" i="20"/>
  <c r="A300" i="3"/>
  <c r="J299" i="3"/>
  <c r="G493" i="23" l="1"/>
  <c r="K493" i="23" s="1"/>
  <c r="L493" i="23"/>
  <c r="I494" i="23"/>
  <c r="H494" i="23"/>
  <c r="E494" i="20"/>
  <c r="K493" i="20"/>
  <c r="A301" i="3"/>
  <c r="J300" i="3"/>
  <c r="F494" i="23" l="1"/>
  <c r="D494" i="23" s="1"/>
  <c r="E494" i="23" s="1"/>
  <c r="I494" i="20"/>
  <c r="J495" i="20" s="1"/>
  <c r="G495" i="20"/>
  <c r="F495" i="20"/>
  <c r="A302" i="3"/>
  <c r="J301" i="3"/>
  <c r="G494" i="23" l="1"/>
  <c r="I495" i="23" s="1"/>
  <c r="C494" i="20"/>
  <c r="K494" i="20" s="1"/>
  <c r="L494" i="23"/>
  <c r="H495" i="23"/>
  <c r="K494" i="23"/>
  <c r="D495" i="20"/>
  <c r="A303" i="3"/>
  <c r="J302" i="3"/>
  <c r="E495" i="20" l="1"/>
  <c r="I495" i="20" s="1"/>
  <c r="J496" i="20" s="1"/>
  <c r="F495" i="23"/>
  <c r="D495" i="23" s="1"/>
  <c r="A304" i="3"/>
  <c r="J303" i="3"/>
  <c r="E495" i="23" l="1"/>
  <c r="C495" i="20" s="1"/>
  <c r="F496" i="20"/>
  <c r="G496" i="20"/>
  <c r="A305" i="3"/>
  <c r="J304" i="3"/>
  <c r="G495" i="23" l="1"/>
  <c r="L495" i="23"/>
  <c r="D496" i="20"/>
  <c r="E496" i="20" s="1"/>
  <c r="K495" i="23"/>
  <c r="I496" i="23"/>
  <c r="H496" i="23"/>
  <c r="K495" i="20"/>
  <c r="A306" i="3"/>
  <c r="J305" i="3"/>
  <c r="I496" i="20" l="1"/>
  <c r="J497" i="20" s="1"/>
  <c r="G497" i="20"/>
  <c r="F497" i="20"/>
  <c r="F496" i="23"/>
  <c r="D496" i="23" s="1"/>
  <c r="A307" i="3"/>
  <c r="J306" i="3"/>
  <c r="E496" i="23" l="1"/>
  <c r="C496" i="20" s="1"/>
  <c r="L496" i="23"/>
  <c r="D497" i="20"/>
  <c r="A308" i="3"/>
  <c r="J307" i="3"/>
  <c r="G496" i="23" l="1"/>
  <c r="K496" i="23"/>
  <c r="H497" i="23"/>
  <c r="I497" i="23"/>
  <c r="E497" i="20"/>
  <c r="K496" i="20"/>
  <c r="A309" i="3"/>
  <c r="J308" i="3"/>
  <c r="I497" i="20" l="1"/>
  <c r="J498" i="20" s="1"/>
  <c r="F498" i="20"/>
  <c r="G498" i="20"/>
  <c r="F497" i="23"/>
  <c r="D497" i="23" s="1"/>
  <c r="J309" i="3"/>
  <c r="A310" i="3"/>
  <c r="E497" i="23" l="1"/>
  <c r="C497" i="20" s="1"/>
  <c r="L497" i="23"/>
  <c r="G497" i="23"/>
  <c r="D498" i="20"/>
  <c r="J310" i="3"/>
  <c r="A311" i="3"/>
  <c r="K497" i="23" l="1"/>
  <c r="I498" i="23"/>
  <c r="H498" i="23"/>
  <c r="E498" i="20"/>
  <c r="K497" i="20"/>
  <c r="J311" i="3"/>
  <c r="A312" i="3"/>
  <c r="I498" i="20" l="1"/>
  <c r="J499" i="20" s="1"/>
  <c r="G499" i="20"/>
  <c r="F499" i="20"/>
  <c r="F498" i="23"/>
  <c r="D498" i="23" s="1"/>
  <c r="J312" i="3"/>
  <c r="A313" i="3"/>
  <c r="E498" i="23" l="1"/>
  <c r="C498" i="20" s="1"/>
  <c r="L498" i="23"/>
  <c r="G498" i="23"/>
  <c r="D499" i="20"/>
  <c r="J313" i="3"/>
  <c r="A314" i="3"/>
  <c r="K498" i="23" l="1"/>
  <c r="H499" i="23"/>
  <c r="I499" i="23"/>
  <c r="E499" i="20"/>
  <c r="K498" i="20"/>
  <c r="J314" i="3"/>
  <c r="A315" i="3"/>
  <c r="I499" i="20" l="1"/>
  <c r="J500" i="20" s="1"/>
  <c r="F500" i="20"/>
  <c r="G500" i="20"/>
  <c r="F499" i="23"/>
  <c r="D499" i="23" s="1"/>
  <c r="J315" i="3"/>
  <c r="A316" i="3"/>
  <c r="E499" i="23" l="1"/>
  <c r="C499" i="20" s="1"/>
  <c r="L499" i="23"/>
  <c r="G499" i="23"/>
  <c r="D500" i="20"/>
  <c r="J316" i="3"/>
  <c r="A317" i="3"/>
  <c r="K499" i="23" l="1"/>
  <c r="I500" i="23"/>
  <c r="H500" i="23"/>
  <c r="E500" i="20"/>
  <c r="K499" i="20"/>
  <c r="J317" i="3"/>
  <c r="A318" i="3"/>
  <c r="I500" i="20" l="1"/>
  <c r="J501" i="20" s="1"/>
  <c r="G501" i="20"/>
  <c r="F501" i="20"/>
  <c r="F500" i="23"/>
  <c r="D500" i="23" s="1"/>
  <c r="J318" i="3"/>
  <c r="A319" i="3"/>
  <c r="E500" i="23" l="1"/>
  <c r="C500" i="20" s="1"/>
  <c r="D501" i="20"/>
  <c r="J319" i="3"/>
  <c r="A320" i="3"/>
  <c r="G500" i="23" l="1"/>
  <c r="K500" i="23" s="1"/>
  <c r="L500" i="23"/>
  <c r="E501" i="20"/>
  <c r="K500" i="20"/>
  <c r="J320" i="3"/>
  <c r="A321" i="3"/>
  <c r="I501" i="23" l="1"/>
  <c r="H501" i="23"/>
  <c r="I501" i="20"/>
  <c r="J502" i="20" s="1"/>
  <c r="F502" i="20"/>
  <c r="G502" i="20"/>
  <c r="F501" i="23"/>
  <c r="D501" i="23" s="1"/>
  <c r="J321" i="3"/>
  <c r="A322" i="3"/>
  <c r="E501" i="23" l="1"/>
  <c r="C501" i="20" s="1"/>
  <c r="G501" i="23"/>
  <c r="D502" i="20"/>
  <c r="J322" i="3"/>
  <c r="A323" i="3"/>
  <c r="L501" i="23" l="1"/>
  <c r="K501" i="23"/>
  <c r="I502" i="23"/>
  <c r="H502" i="23"/>
  <c r="E502" i="20"/>
  <c r="K501" i="20"/>
  <c r="J323" i="3"/>
  <c r="A324" i="3"/>
  <c r="I502" i="20" l="1"/>
  <c r="J503" i="20" s="1"/>
  <c r="G503" i="20"/>
  <c r="F503" i="20"/>
  <c r="F502" i="23"/>
  <c r="D502" i="23" s="1"/>
  <c r="J324" i="3"/>
  <c r="A325" i="3"/>
  <c r="E502" i="23" l="1"/>
  <c r="C502" i="20" s="1"/>
  <c r="L502" i="23"/>
  <c r="G502" i="23"/>
  <c r="D503" i="20"/>
  <c r="J325" i="3"/>
  <c r="A326" i="3"/>
  <c r="K502" i="23" l="1"/>
  <c r="H503" i="23"/>
  <c r="I503" i="23"/>
  <c r="E503" i="20"/>
  <c r="K502" i="20"/>
  <c r="J326" i="3"/>
  <c r="A327" i="3"/>
  <c r="I503" i="20" l="1"/>
  <c r="J504" i="20" s="1"/>
  <c r="F504" i="20"/>
  <c r="G504" i="20"/>
  <c r="F503" i="23"/>
  <c r="D503" i="23" s="1"/>
  <c r="J327" i="3"/>
  <c r="A328" i="3"/>
  <c r="E503" i="23" l="1"/>
  <c r="C503" i="20" s="1"/>
  <c r="L503" i="23"/>
  <c r="G503" i="23"/>
  <c r="D504" i="20"/>
  <c r="J328" i="3"/>
  <c r="A329" i="3"/>
  <c r="K503" i="23" l="1"/>
  <c r="I504" i="23"/>
  <c r="H504" i="23"/>
  <c r="E504" i="20"/>
  <c r="K503" i="20"/>
  <c r="J329" i="3"/>
  <c r="A330" i="3"/>
  <c r="I504" i="20" l="1"/>
  <c r="J505" i="20" s="1"/>
  <c r="G505" i="20"/>
  <c r="F505" i="20"/>
  <c r="F504" i="23"/>
  <c r="D504" i="23" s="1"/>
  <c r="J330" i="3"/>
  <c r="A331" i="3"/>
  <c r="E504" i="23" l="1"/>
  <c r="C504" i="20" s="1"/>
  <c r="L504" i="23"/>
  <c r="G504" i="23"/>
  <c r="D505" i="20"/>
  <c r="J331" i="3"/>
  <c r="A332" i="3"/>
  <c r="K504" i="23" l="1"/>
  <c r="H505" i="23"/>
  <c r="I505" i="23"/>
  <c r="E505" i="20"/>
  <c r="K504" i="20"/>
  <c r="J332" i="3"/>
  <c r="A333" i="3"/>
  <c r="I505" i="20" l="1"/>
  <c r="J506" i="20" s="1"/>
  <c r="F506" i="20"/>
  <c r="G506" i="20"/>
  <c r="F505" i="23"/>
  <c r="D505" i="23" s="1"/>
  <c r="J333" i="3"/>
  <c r="A334" i="3"/>
  <c r="E505" i="23" l="1"/>
  <c r="C505" i="20" s="1"/>
  <c r="L505" i="23"/>
  <c r="G505" i="23"/>
  <c r="D506" i="20"/>
  <c r="J334" i="3"/>
  <c r="A335" i="3"/>
  <c r="K505" i="23" l="1"/>
  <c r="I506" i="23"/>
  <c r="H506" i="23"/>
  <c r="E506" i="20"/>
  <c r="K505" i="20"/>
  <c r="J335" i="3"/>
  <c r="A336" i="3"/>
  <c r="I506" i="20" l="1"/>
  <c r="J507" i="20" s="1"/>
  <c r="G507" i="20"/>
  <c r="F507" i="20"/>
  <c r="F506" i="23"/>
  <c r="D506" i="23" s="1"/>
  <c r="J336" i="3"/>
  <c r="A337" i="3"/>
  <c r="E506" i="23" l="1"/>
  <c r="C506" i="20" s="1"/>
  <c r="D507" i="20"/>
  <c r="J337" i="3"/>
  <c r="A338" i="3"/>
  <c r="G506" i="23" l="1"/>
  <c r="L506" i="23"/>
  <c r="K506" i="23"/>
  <c r="H507" i="23"/>
  <c r="I507" i="23"/>
  <c r="E507" i="20"/>
  <c r="K506" i="20"/>
  <c r="J338" i="3"/>
  <c r="A339" i="3"/>
  <c r="I507" i="20" l="1"/>
  <c r="J508" i="20" s="1"/>
  <c r="F508" i="20"/>
  <c r="G508" i="20"/>
  <c r="F507" i="23"/>
  <c r="D507" i="23" s="1"/>
  <c r="J339" i="3"/>
  <c r="A340" i="3"/>
  <c r="E507" i="23" l="1"/>
  <c r="C507" i="20" s="1"/>
  <c r="L507" i="23"/>
  <c r="G507" i="23"/>
  <c r="D508" i="20"/>
  <c r="J340" i="3"/>
  <c r="A341" i="3"/>
  <c r="K507" i="23" l="1"/>
  <c r="I508" i="23"/>
  <c r="H508" i="23"/>
  <c r="E508" i="20"/>
  <c r="K507" i="20"/>
  <c r="J341" i="3"/>
  <c r="A342" i="3"/>
  <c r="I508" i="20" l="1"/>
  <c r="J509" i="20" s="1"/>
  <c r="G509" i="20"/>
  <c r="F509" i="20"/>
  <c r="F508" i="23"/>
  <c r="D508" i="23" s="1"/>
  <c r="J342" i="3"/>
  <c r="A343" i="3"/>
  <c r="E508" i="23" l="1"/>
  <c r="C508" i="20" s="1"/>
  <c r="L508" i="23"/>
  <c r="G508" i="23"/>
  <c r="D509" i="20"/>
  <c r="J343" i="3"/>
  <c r="A344" i="3"/>
  <c r="K508" i="23" l="1"/>
  <c r="H509" i="23"/>
  <c r="I509" i="23"/>
  <c r="E509" i="20"/>
  <c r="K508" i="20"/>
  <c r="J344" i="3"/>
  <c r="A345" i="3"/>
  <c r="I509" i="20" l="1"/>
  <c r="J510" i="20" s="1"/>
  <c r="F510" i="20"/>
  <c r="G510" i="20"/>
  <c r="F509" i="23"/>
  <c r="D509" i="23" s="1"/>
  <c r="J345" i="3"/>
  <c r="A346" i="3"/>
  <c r="E509" i="23" l="1"/>
  <c r="C509" i="20" s="1"/>
  <c r="D510" i="20"/>
  <c r="J346" i="3"/>
  <c r="A347" i="3"/>
  <c r="G509" i="23" l="1"/>
  <c r="K509" i="23" s="1"/>
  <c r="L509" i="23"/>
  <c r="I510" i="23"/>
  <c r="H510" i="23"/>
  <c r="E510" i="20"/>
  <c r="K509" i="20"/>
  <c r="J347" i="3"/>
  <c r="A348" i="3"/>
  <c r="I510" i="20" l="1"/>
  <c r="J511" i="20" s="1"/>
  <c r="G511" i="20"/>
  <c r="F511" i="20"/>
  <c r="F510" i="23"/>
  <c r="D510" i="23" s="1"/>
  <c r="J348" i="3"/>
  <c r="A349" i="3"/>
  <c r="E510" i="23" l="1"/>
  <c r="C510" i="20" s="1"/>
  <c r="G510" i="23"/>
  <c r="D511" i="20"/>
  <c r="J349" i="3"/>
  <c r="A350" i="3"/>
  <c r="L510" i="23" l="1"/>
  <c r="K510" i="23"/>
  <c r="H511" i="23"/>
  <c r="I511" i="23"/>
  <c r="E511" i="20"/>
  <c r="K510" i="20"/>
  <c r="J350" i="3"/>
  <c r="A351" i="3"/>
  <c r="I511" i="20" l="1"/>
  <c r="J512" i="20" s="1"/>
  <c r="F512" i="20"/>
  <c r="G512" i="20"/>
  <c r="F511" i="23"/>
  <c r="D511" i="23" s="1"/>
  <c r="J351" i="3"/>
  <c r="A352" i="3"/>
  <c r="E511" i="23" l="1"/>
  <c r="C511" i="20" s="1"/>
  <c r="D512" i="20"/>
  <c r="J352" i="3"/>
  <c r="A353" i="3"/>
  <c r="G511" i="23" l="1"/>
  <c r="L511" i="23"/>
  <c r="K511" i="23"/>
  <c r="I512" i="23"/>
  <c r="H512" i="23"/>
  <c r="E512" i="20"/>
  <c r="K511" i="20"/>
  <c r="J353" i="3"/>
  <c r="A354" i="3"/>
  <c r="I512" i="20" l="1"/>
  <c r="J513" i="20" s="1"/>
  <c r="G513" i="20"/>
  <c r="F513" i="20"/>
  <c r="F512" i="23"/>
  <c r="D512" i="23" s="1"/>
  <c r="J354" i="3"/>
  <c r="A355" i="3"/>
  <c r="E512" i="23" l="1"/>
  <c r="C512" i="20" s="1"/>
  <c r="D513" i="20"/>
  <c r="J355" i="3"/>
  <c r="A356" i="3"/>
  <c r="G512" i="23" l="1"/>
  <c r="L512" i="23"/>
  <c r="K512" i="23"/>
  <c r="H513" i="23"/>
  <c r="I513" i="23"/>
  <c r="E513" i="20"/>
  <c r="K512" i="20"/>
  <c r="J356" i="3"/>
  <c r="A357" i="3"/>
  <c r="I513" i="20" l="1"/>
  <c r="J514" i="20" s="1"/>
  <c r="F514" i="20"/>
  <c r="G514" i="20"/>
  <c r="F513" i="23"/>
  <c r="D513" i="23" s="1"/>
  <c r="J357" i="3"/>
  <c r="A358" i="3"/>
  <c r="E513" i="23" l="1"/>
  <c r="C513" i="20" s="1"/>
  <c r="L513" i="23"/>
  <c r="G513" i="23"/>
  <c r="D514" i="20"/>
  <c r="J358" i="3"/>
  <c r="A359" i="3"/>
  <c r="K513" i="23" l="1"/>
  <c r="I514" i="23"/>
  <c r="H514" i="23"/>
  <c r="E514" i="20"/>
  <c r="K513" i="20"/>
  <c r="J359" i="3"/>
  <c r="A360" i="3"/>
  <c r="I514" i="20" l="1"/>
  <c r="J515" i="20" s="1"/>
  <c r="G515" i="20"/>
  <c r="F515" i="20"/>
  <c r="F514" i="23"/>
  <c r="D514" i="23" s="1"/>
  <c r="J360" i="3"/>
  <c r="A361" i="3"/>
  <c r="E514" i="23" l="1"/>
  <c r="C514" i="20" s="1"/>
  <c r="L514" i="23"/>
  <c r="G514" i="23"/>
  <c r="D515" i="20"/>
  <c r="J361" i="3"/>
  <c r="A362" i="3"/>
  <c r="K514" i="23" l="1"/>
  <c r="H515" i="23"/>
  <c r="I515" i="23"/>
  <c r="E515" i="20"/>
  <c r="K514" i="20"/>
  <c r="J362" i="3"/>
  <c r="A363" i="3"/>
  <c r="I515" i="20" l="1"/>
  <c r="J516" i="20" s="1"/>
  <c r="F516" i="20"/>
  <c r="G516" i="20"/>
  <c r="F515" i="23"/>
  <c r="D515" i="23" s="1"/>
  <c r="J363" i="3"/>
  <c r="A364" i="3"/>
  <c r="E515" i="23" l="1"/>
  <c r="C515" i="20" s="1"/>
  <c r="D516" i="20"/>
  <c r="J364" i="3"/>
  <c r="A365" i="3"/>
  <c r="G515" i="23" l="1"/>
  <c r="L515" i="23"/>
  <c r="K515" i="23"/>
  <c r="I516" i="23"/>
  <c r="H516" i="23"/>
  <c r="E516" i="20"/>
  <c r="K515" i="20"/>
  <c r="J365" i="3"/>
  <c r="A366" i="3"/>
  <c r="I516" i="20" l="1"/>
  <c r="J517" i="20" s="1"/>
  <c r="G517" i="20"/>
  <c r="F517" i="20"/>
  <c r="F516" i="23"/>
  <c r="D516" i="23" s="1"/>
  <c r="J366" i="3"/>
  <c r="A367" i="3"/>
  <c r="E516" i="23" l="1"/>
  <c r="C516" i="20" s="1"/>
  <c r="L516" i="23"/>
  <c r="G516" i="23"/>
  <c r="D517" i="20"/>
  <c r="J367" i="3"/>
  <c r="A368" i="3"/>
  <c r="K516" i="23" l="1"/>
  <c r="H517" i="23"/>
  <c r="I517" i="23"/>
  <c r="E517" i="20"/>
  <c r="K516" i="20"/>
  <c r="J368" i="3"/>
  <c r="A369" i="3"/>
  <c r="I517" i="20" l="1"/>
  <c r="J518" i="20" s="1"/>
  <c r="F518" i="20"/>
  <c r="G518" i="20"/>
  <c r="F517" i="23"/>
  <c r="D517" i="23" s="1"/>
  <c r="J369" i="3"/>
  <c r="A370" i="3"/>
  <c r="E517" i="23" l="1"/>
  <c r="C517" i="20" s="1"/>
  <c r="D518" i="20"/>
  <c r="J370" i="3"/>
  <c r="A371" i="3"/>
  <c r="G517" i="23" l="1"/>
  <c r="L517" i="23"/>
  <c r="K517" i="23"/>
  <c r="I518" i="23"/>
  <c r="H518" i="23"/>
  <c r="E518" i="20"/>
  <c r="K517" i="20"/>
  <c r="J371" i="3"/>
  <c r="A372" i="3"/>
  <c r="I518" i="20" l="1"/>
  <c r="J519" i="20" s="1"/>
  <c r="G519" i="20"/>
  <c r="F519" i="20"/>
  <c r="F518" i="23"/>
  <c r="D518" i="23" s="1"/>
  <c r="J372" i="3"/>
  <c r="A373" i="3"/>
  <c r="E518" i="23" l="1"/>
  <c r="C518" i="20" s="1"/>
  <c r="G518" i="23"/>
  <c r="L518" i="23"/>
  <c r="D519" i="20"/>
  <c r="J373" i="3"/>
  <c r="A374" i="3"/>
  <c r="K518" i="23" l="1"/>
  <c r="H519" i="23"/>
  <c r="I519" i="23"/>
  <c r="E519" i="20"/>
  <c r="K518" i="20"/>
  <c r="J374" i="3"/>
  <c r="A375" i="3"/>
  <c r="I519" i="20" l="1"/>
  <c r="J520" i="20" s="1"/>
  <c r="F520" i="20"/>
  <c r="G520" i="20"/>
  <c r="F519" i="23"/>
  <c r="D519" i="23" s="1"/>
  <c r="J375" i="3"/>
  <c r="A376" i="3"/>
  <c r="E519" i="23" l="1"/>
  <c r="C519" i="20" s="1"/>
  <c r="L519" i="23"/>
  <c r="D520" i="20"/>
  <c r="J376" i="3"/>
  <c r="A377" i="3"/>
  <c r="G519" i="23" l="1"/>
  <c r="K519" i="23"/>
  <c r="I520" i="23"/>
  <c r="H520" i="23"/>
  <c r="E520" i="20"/>
  <c r="K519" i="20"/>
  <c r="J377" i="3"/>
  <c r="A378" i="3"/>
  <c r="I520" i="20" l="1"/>
  <c r="J521" i="20" s="1"/>
  <c r="G521" i="20"/>
  <c r="F521" i="20"/>
  <c r="F520" i="23"/>
  <c r="D520" i="23" s="1"/>
  <c r="J378" i="3"/>
  <c r="A379" i="3"/>
  <c r="E520" i="23" l="1"/>
  <c r="C520" i="20" s="1"/>
  <c r="L520" i="23"/>
  <c r="G520" i="23"/>
  <c r="D521" i="20"/>
  <c r="J379" i="3"/>
  <c r="A380" i="3"/>
  <c r="K520" i="23" l="1"/>
  <c r="H521" i="23"/>
  <c r="I521" i="23"/>
  <c r="E521" i="20"/>
  <c r="K520" i="20"/>
  <c r="J380" i="3"/>
  <c r="A381" i="3"/>
  <c r="I521" i="20" l="1"/>
  <c r="J522" i="20" s="1"/>
  <c r="F522" i="20"/>
  <c r="G522" i="20"/>
  <c r="F521" i="23"/>
  <c r="D521" i="23" s="1"/>
  <c r="J381" i="3"/>
  <c r="A382" i="3"/>
  <c r="E521" i="23" l="1"/>
  <c r="C521" i="20" s="1"/>
  <c r="G521" i="23"/>
  <c r="L521" i="23"/>
  <c r="D522" i="20"/>
  <c r="J382" i="3"/>
  <c r="A383" i="3"/>
  <c r="E522" i="20" l="1"/>
  <c r="K521" i="20"/>
  <c r="H522" i="23"/>
  <c r="K521" i="23"/>
  <c r="I522" i="23"/>
  <c r="J383" i="3"/>
  <c r="A384" i="3"/>
  <c r="F522" i="23" l="1"/>
  <c r="D522" i="23" s="1"/>
  <c r="I522" i="20"/>
  <c r="J523" i="20" s="1"/>
  <c r="G523" i="20"/>
  <c r="F523" i="20"/>
  <c r="J384" i="3"/>
  <c r="A385" i="3"/>
  <c r="E522" i="23" l="1"/>
  <c r="C522" i="20" s="1"/>
  <c r="D523" i="20"/>
  <c r="L522" i="23"/>
  <c r="G522" i="23"/>
  <c r="J385" i="3"/>
  <c r="A386" i="3"/>
  <c r="K522" i="23" l="1"/>
  <c r="H523" i="23"/>
  <c r="I523" i="23"/>
  <c r="E523" i="20"/>
  <c r="K522" i="20"/>
  <c r="J386" i="3"/>
  <c r="A387" i="3"/>
  <c r="I523" i="20" l="1"/>
  <c r="J524" i="20" s="1"/>
  <c r="G524" i="20"/>
  <c r="F524" i="20"/>
  <c r="F523" i="23"/>
  <c r="D523" i="23" s="1"/>
  <c r="J387" i="3"/>
  <c r="A388" i="3"/>
  <c r="E523" i="23" l="1"/>
  <c r="C523" i="20" s="1"/>
  <c r="G523" i="23"/>
  <c r="L523" i="23"/>
  <c r="D524" i="20"/>
  <c r="J388" i="3"/>
  <c r="A389" i="3"/>
  <c r="K523" i="23" l="1"/>
  <c r="I524" i="23"/>
  <c r="H524" i="23"/>
  <c r="E524" i="20"/>
  <c r="K523" i="20"/>
  <c r="J389" i="3"/>
  <c r="A390" i="3"/>
  <c r="I524" i="20" l="1"/>
  <c r="J525" i="20" s="1"/>
  <c r="F525" i="20"/>
  <c r="G525" i="20"/>
  <c r="F524" i="23"/>
  <c r="D524" i="23" s="1"/>
  <c r="J390" i="3"/>
  <c r="A391" i="3"/>
  <c r="E524" i="23" l="1"/>
  <c r="C524" i="20" s="1"/>
  <c r="L524" i="23"/>
  <c r="G524" i="23"/>
  <c r="D525" i="20"/>
  <c r="J391" i="3"/>
  <c r="A392" i="3"/>
  <c r="K524" i="23" l="1"/>
  <c r="H525" i="23"/>
  <c r="I525" i="23"/>
  <c r="E525" i="20"/>
  <c r="K524" i="20"/>
  <c r="J392" i="3"/>
  <c r="A393" i="3"/>
  <c r="I525" i="20" l="1"/>
  <c r="J526" i="20" s="1"/>
  <c r="G526" i="20"/>
  <c r="F526" i="20"/>
  <c r="F525" i="23"/>
  <c r="D525" i="23" s="1"/>
  <c r="J393" i="3"/>
  <c r="A394" i="3"/>
  <c r="E525" i="23" l="1"/>
  <c r="C525" i="20" s="1"/>
  <c r="D526" i="20"/>
  <c r="J394" i="3"/>
  <c r="A395" i="3"/>
  <c r="L525" i="23" l="1"/>
  <c r="G525" i="23"/>
  <c r="K525" i="23" s="1"/>
  <c r="E526" i="20"/>
  <c r="K525" i="20"/>
  <c r="I526" i="23"/>
  <c r="H526" i="23"/>
  <c r="J395" i="3"/>
  <c r="A396" i="3"/>
  <c r="F526" i="23" l="1"/>
  <c r="D526" i="23" s="1"/>
  <c r="I526" i="20"/>
  <c r="J527" i="20" s="1"/>
  <c r="F527" i="20"/>
  <c r="G527" i="20"/>
  <c r="J396" i="3"/>
  <c r="A397" i="3"/>
  <c r="E526" i="23" l="1"/>
  <c r="C526" i="20" s="1"/>
  <c r="D527" i="20"/>
  <c r="L526" i="23"/>
  <c r="J397" i="3"/>
  <c r="A398" i="3"/>
  <c r="G526" i="23" l="1"/>
  <c r="K526" i="23"/>
  <c r="H527" i="23"/>
  <c r="I527" i="23"/>
  <c r="E527" i="20"/>
  <c r="K526" i="20"/>
  <c r="J398" i="3"/>
  <c r="A399" i="3"/>
  <c r="I527" i="20" l="1"/>
  <c r="J528" i="20" s="1"/>
  <c r="G528" i="20"/>
  <c r="F528" i="20"/>
  <c r="F527" i="23"/>
  <c r="D527" i="23" s="1"/>
  <c r="J399" i="3"/>
  <c r="A400" i="3"/>
  <c r="E527" i="23" l="1"/>
  <c r="C527" i="20" s="1"/>
  <c r="K527" i="20" s="1"/>
  <c r="L527" i="23"/>
  <c r="G527" i="23"/>
  <c r="D528" i="20"/>
  <c r="J400" i="3"/>
  <c r="A401" i="3"/>
  <c r="E528" i="20" l="1"/>
  <c r="F529" i="20" s="1"/>
  <c r="K527" i="23"/>
  <c r="I528" i="23"/>
  <c r="H528" i="23"/>
  <c r="J401" i="3"/>
  <c r="A402" i="3"/>
  <c r="I528" i="20" l="1"/>
  <c r="J529" i="20" s="1"/>
  <c r="G529" i="20"/>
  <c r="D529" i="20" s="1"/>
  <c r="F528" i="23"/>
  <c r="D528" i="23" s="1"/>
  <c r="J402" i="3"/>
  <c r="A403" i="3"/>
  <c r="E528" i="23" l="1"/>
  <c r="C528" i="20" s="1"/>
  <c r="L528" i="23"/>
  <c r="G528" i="23"/>
  <c r="J403" i="3"/>
  <c r="A404" i="3"/>
  <c r="K528" i="23" l="1"/>
  <c r="H529" i="23"/>
  <c r="I529" i="23"/>
  <c r="K528" i="20"/>
  <c r="E529" i="20"/>
  <c r="J404" i="3"/>
  <c r="A405" i="3"/>
  <c r="G530" i="20" l="1"/>
  <c r="I529" i="20"/>
  <c r="J530" i="20" s="1"/>
  <c r="F530" i="20"/>
  <c r="F529" i="23"/>
  <c r="D529" i="23" s="1"/>
  <c r="J405" i="3"/>
  <c r="A406" i="3"/>
  <c r="E529" i="23" l="1"/>
  <c r="C529" i="20" s="1"/>
  <c r="K529" i="20" s="1"/>
  <c r="D530" i="20"/>
  <c r="L529" i="23"/>
  <c r="G529" i="23"/>
  <c r="J406" i="3"/>
  <c r="A407" i="3"/>
  <c r="E530" i="20" l="1"/>
  <c r="G531" i="20" s="1"/>
  <c r="K529" i="23"/>
  <c r="I530" i="23"/>
  <c r="H530" i="23"/>
  <c r="J407" i="3"/>
  <c r="A408" i="3"/>
  <c r="I530" i="20" l="1"/>
  <c r="J531" i="20" s="1"/>
  <c r="F531" i="20"/>
  <c r="D531" i="20" s="1"/>
  <c r="F530" i="23"/>
  <c r="D530" i="23" s="1"/>
  <c r="J408" i="3"/>
  <c r="A409" i="3"/>
  <c r="E530" i="23" l="1"/>
  <c r="C530" i="20" s="1"/>
  <c r="L530" i="23"/>
  <c r="G530" i="23"/>
  <c r="J409" i="3"/>
  <c r="A410" i="3"/>
  <c r="K530" i="23" l="1"/>
  <c r="H531" i="23"/>
  <c r="I531" i="23"/>
  <c r="E531" i="20"/>
  <c r="K530" i="20"/>
  <c r="J410" i="3"/>
  <c r="A411" i="3"/>
  <c r="I531" i="20" l="1"/>
  <c r="J532" i="20" s="1"/>
  <c r="G532" i="20"/>
  <c r="F532" i="20"/>
  <c r="F531" i="23"/>
  <c r="D531" i="23" s="1"/>
  <c r="J411" i="3"/>
  <c r="A412" i="3"/>
  <c r="E531" i="23" l="1"/>
  <c r="C531" i="20" s="1"/>
  <c r="D532" i="20"/>
  <c r="J412" i="3"/>
  <c r="A413" i="3"/>
  <c r="G531" i="23" l="1"/>
  <c r="L531" i="23"/>
  <c r="K531" i="23"/>
  <c r="I532" i="23"/>
  <c r="H532" i="23"/>
  <c r="E532" i="20"/>
  <c r="K531" i="20"/>
  <c r="J413" i="3"/>
  <c r="A414" i="3"/>
  <c r="F533" i="20" l="1"/>
  <c r="I532" i="20"/>
  <c r="J533" i="20" s="1"/>
  <c r="G533" i="20"/>
  <c r="F532" i="23"/>
  <c r="D532" i="23" s="1"/>
  <c r="J414" i="3"/>
  <c r="A415" i="3"/>
  <c r="E532" i="23" l="1"/>
  <c r="C532" i="20" s="1"/>
  <c r="K532" i="20" s="1"/>
  <c r="L532" i="23"/>
  <c r="D533" i="20"/>
  <c r="J415" i="3"/>
  <c r="A416" i="3"/>
  <c r="G532" i="23" l="1"/>
  <c r="K532" i="23" s="1"/>
  <c r="E533" i="20"/>
  <c r="G534" i="20" s="1"/>
  <c r="H533" i="23"/>
  <c r="I533" i="23"/>
  <c r="J416" i="3"/>
  <c r="A417" i="3"/>
  <c r="F534" i="20" l="1"/>
  <c r="D534" i="20" s="1"/>
  <c r="I533" i="20"/>
  <c r="J534" i="20" s="1"/>
  <c r="F533" i="23"/>
  <c r="D533" i="23" s="1"/>
  <c r="J417" i="3"/>
  <c r="A418" i="3"/>
  <c r="E533" i="23" l="1"/>
  <c r="C533" i="20" s="1"/>
  <c r="J418" i="3"/>
  <c r="A419" i="3"/>
  <c r="L533" i="23" l="1"/>
  <c r="G533" i="23"/>
  <c r="K533" i="23" s="1"/>
  <c r="E534" i="20"/>
  <c r="K533" i="20"/>
  <c r="J419" i="3"/>
  <c r="A420" i="3"/>
  <c r="H534" i="23" l="1"/>
  <c r="I534" i="23"/>
  <c r="I534" i="20"/>
  <c r="J535" i="20" s="1"/>
  <c r="G535" i="20"/>
  <c r="F535" i="20"/>
  <c r="F534" i="23"/>
  <c r="D534" i="23" s="1"/>
  <c r="J420" i="3"/>
  <c r="A421" i="3"/>
  <c r="E534" i="23" l="1"/>
  <c r="C534" i="20" s="1"/>
  <c r="L534" i="23"/>
  <c r="D535" i="20"/>
  <c r="J421" i="3"/>
  <c r="A422" i="3"/>
  <c r="G534" i="23" l="1"/>
  <c r="K534" i="23"/>
  <c r="H535" i="23"/>
  <c r="I535" i="23"/>
  <c r="E535" i="20"/>
  <c r="K534" i="20"/>
  <c r="J422" i="3"/>
  <c r="A423" i="3"/>
  <c r="I535" i="20" l="1"/>
  <c r="J536" i="20" s="1"/>
  <c r="F536" i="20"/>
  <c r="G536" i="20"/>
  <c r="F535" i="23"/>
  <c r="D535" i="23" s="1"/>
  <c r="J423" i="3"/>
  <c r="A424" i="3"/>
  <c r="E535" i="23" l="1"/>
  <c r="C535" i="20" s="1"/>
  <c r="G535" i="23"/>
  <c r="D536" i="20"/>
  <c r="J424" i="3"/>
  <c r="A425" i="3"/>
  <c r="L535" i="23" l="1"/>
  <c r="K535" i="23"/>
  <c r="I536" i="23"/>
  <c r="H536" i="23"/>
  <c r="E536" i="20"/>
  <c r="K535" i="20"/>
  <c r="J425" i="3"/>
  <c r="A426" i="3"/>
  <c r="I536" i="20" l="1"/>
  <c r="J537" i="20" s="1"/>
  <c r="G537" i="20"/>
  <c r="F537" i="20"/>
  <c r="F536" i="23"/>
  <c r="D536" i="23" s="1"/>
  <c r="J426" i="3"/>
  <c r="A427" i="3"/>
  <c r="E536" i="23" l="1"/>
  <c r="C536" i="20" s="1"/>
  <c r="L536" i="23"/>
  <c r="G536" i="23"/>
  <c r="D537" i="20"/>
  <c r="J427" i="3"/>
  <c r="A428" i="3"/>
  <c r="K536" i="23" l="1"/>
  <c r="H537" i="23"/>
  <c r="I537" i="23"/>
  <c r="E537" i="20"/>
  <c r="K536" i="20"/>
  <c r="J428" i="3"/>
  <c r="A429" i="3"/>
  <c r="I537" i="20" l="1"/>
  <c r="J538" i="20" s="1"/>
  <c r="F538" i="20"/>
  <c r="G538" i="20"/>
  <c r="F537" i="23"/>
  <c r="D537" i="23" s="1"/>
  <c r="J429" i="3"/>
  <c r="A430" i="3"/>
  <c r="E537" i="23" l="1"/>
  <c r="C537" i="20" s="1"/>
  <c r="L537" i="23"/>
  <c r="G537" i="23"/>
  <c r="D538" i="20"/>
  <c r="J430" i="3"/>
  <c r="A431" i="3"/>
  <c r="K537" i="23" l="1"/>
  <c r="I538" i="23"/>
  <c r="H538" i="23"/>
  <c r="E538" i="20"/>
  <c r="K537" i="20"/>
  <c r="J431" i="3"/>
  <c r="A432" i="3"/>
  <c r="I538" i="20" l="1"/>
  <c r="J539" i="20" s="1"/>
  <c r="G539" i="20"/>
  <c r="F539" i="20"/>
  <c r="F538" i="23"/>
  <c r="D538" i="23" s="1"/>
  <c r="J432" i="3"/>
  <c r="A433" i="3"/>
  <c r="E538" i="23" l="1"/>
  <c r="C538" i="20" s="1"/>
  <c r="L538" i="23"/>
  <c r="G538" i="23"/>
  <c r="D539" i="20"/>
  <c r="J433" i="3"/>
  <c r="A434" i="3"/>
  <c r="K538" i="23" l="1"/>
  <c r="H539" i="23"/>
  <c r="I539" i="23"/>
  <c r="E539" i="20"/>
  <c r="K538" i="20"/>
  <c r="J434" i="3"/>
  <c r="A435" i="3"/>
  <c r="I539" i="20" l="1"/>
  <c r="J540" i="20" s="1"/>
  <c r="F540" i="20"/>
  <c r="G540" i="20"/>
  <c r="F539" i="23"/>
  <c r="D539" i="23" s="1"/>
  <c r="J435" i="3"/>
  <c r="A436" i="3"/>
  <c r="E539" i="23" l="1"/>
  <c r="C539" i="20" s="1"/>
  <c r="L539" i="23"/>
  <c r="G539" i="23"/>
  <c r="D540" i="20"/>
  <c r="J436" i="3"/>
  <c r="A437" i="3"/>
  <c r="K539" i="23" l="1"/>
  <c r="I540" i="23"/>
  <c r="H540" i="23"/>
  <c r="E540" i="20"/>
  <c r="K539" i="20"/>
  <c r="J437" i="3"/>
  <c r="A438" i="3"/>
  <c r="I540" i="20" l="1"/>
  <c r="J541" i="20" s="1"/>
  <c r="G541" i="20"/>
  <c r="F541" i="20"/>
  <c r="F540" i="23"/>
  <c r="D540" i="23" s="1"/>
  <c r="J438" i="3"/>
  <c r="A439" i="3"/>
  <c r="E540" i="23" l="1"/>
  <c r="C540" i="20" s="1"/>
  <c r="D541" i="20"/>
  <c r="J439" i="3"/>
  <c r="A440" i="3"/>
  <c r="G540" i="23" l="1"/>
  <c r="L540" i="23"/>
  <c r="K540" i="23"/>
  <c r="H541" i="23"/>
  <c r="I541" i="23"/>
  <c r="E541" i="20"/>
  <c r="K540" i="20"/>
  <c r="J440" i="3"/>
  <c r="A441" i="3"/>
  <c r="I541" i="20" l="1"/>
  <c r="J542" i="20" s="1"/>
  <c r="F542" i="20"/>
  <c r="G542" i="20"/>
  <c r="F541" i="23"/>
  <c r="D541" i="23" s="1"/>
  <c r="J441" i="3"/>
  <c r="A442" i="3"/>
  <c r="E541" i="23" l="1"/>
  <c r="C541" i="20" s="1"/>
  <c r="L541" i="23"/>
  <c r="G541" i="23"/>
  <c r="D542" i="20"/>
  <c r="J442" i="3"/>
  <c r="A443" i="3"/>
  <c r="K541" i="23" l="1"/>
  <c r="I542" i="23"/>
  <c r="H542" i="23"/>
  <c r="E542" i="20"/>
  <c r="K541" i="20"/>
  <c r="J443" i="3"/>
  <c r="A444" i="3"/>
  <c r="I542" i="20" l="1"/>
  <c r="J543" i="20" s="1"/>
  <c r="G543" i="20"/>
  <c r="F543" i="20"/>
  <c r="F542" i="23"/>
  <c r="D542" i="23" s="1"/>
  <c r="J444" i="3"/>
  <c r="A445" i="3"/>
  <c r="E542" i="23" l="1"/>
  <c r="C542" i="20" s="1"/>
  <c r="L542" i="23"/>
  <c r="G542" i="23"/>
  <c r="D543" i="20"/>
  <c r="J445" i="3"/>
  <c r="A446" i="3"/>
  <c r="K542" i="23" l="1"/>
  <c r="H543" i="23"/>
  <c r="I543" i="23"/>
  <c r="E543" i="20"/>
  <c r="K542" i="20"/>
  <c r="J446" i="3"/>
  <c r="A447" i="3"/>
  <c r="I543" i="20" l="1"/>
  <c r="J544" i="20" s="1"/>
  <c r="F544" i="20"/>
  <c r="G544" i="20"/>
  <c r="F543" i="23"/>
  <c r="D543" i="23" s="1"/>
  <c r="J447" i="3"/>
  <c r="A448" i="3"/>
  <c r="E543" i="23" l="1"/>
  <c r="C543" i="20" s="1"/>
  <c r="D544" i="20"/>
  <c r="J448" i="3"/>
  <c r="A449" i="3"/>
  <c r="G543" i="23" l="1"/>
  <c r="L543" i="23"/>
  <c r="K543" i="23"/>
  <c r="I544" i="23"/>
  <c r="H544" i="23"/>
  <c r="E544" i="20"/>
  <c r="K543" i="20"/>
  <c r="J449" i="3"/>
  <c r="A450" i="3"/>
  <c r="I544" i="20" l="1"/>
  <c r="J545" i="20" s="1"/>
  <c r="G545" i="20"/>
  <c r="F545" i="20"/>
  <c r="F544" i="23"/>
  <c r="D544" i="23" s="1"/>
  <c r="J450" i="3"/>
  <c r="A451" i="3"/>
  <c r="E544" i="23" l="1"/>
  <c r="C544" i="20" s="1"/>
  <c r="L544" i="23"/>
  <c r="G544" i="23"/>
  <c r="D545" i="20"/>
  <c r="J451" i="3"/>
  <c r="A452" i="3"/>
  <c r="K544" i="23" l="1"/>
  <c r="H545" i="23"/>
  <c r="I545" i="23"/>
  <c r="E545" i="20"/>
  <c r="K544" i="20"/>
  <c r="J452" i="3"/>
  <c r="A453" i="3"/>
  <c r="I545" i="20" l="1"/>
  <c r="J546" i="20" s="1"/>
  <c r="F546" i="20"/>
  <c r="G546" i="20"/>
  <c r="F545" i="23"/>
  <c r="D545" i="23" s="1"/>
  <c r="J453" i="3"/>
  <c r="A454" i="3"/>
  <c r="E545" i="23" l="1"/>
  <c r="C545" i="20" s="1"/>
  <c r="G545" i="23"/>
  <c r="L545" i="23"/>
  <c r="D546" i="20"/>
  <c r="J454" i="3"/>
  <c r="A455" i="3"/>
  <c r="K545" i="23" l="1"/>
  <c r="I546" i="23"/>
  <c r="H546" i="23"/>
  <c r="E546" i="20"/>
  <c r="K545" i="20"/>
  <c r="J455" i="3"/>
  <c r="A456" i="3"/>
  <c r="I546" i="20" l="1"/>
  <c r="J547" i="20" s="1"/>
  <c r="G547" i="20"/>
  <c r="F547" i="20"/>
  <c r="F546" i="23"/>
  <c r="D546" i="23" s="1"/>
  <c r="J456" i="3"/>
  <c r="A457" i="3"/>
  <c r="E546" i="23" l="1"/>
  <c r="C546" i="20" s="1"/>
  <c r="G546" i="23"/>
  <c r="D547" i="20"/>
  <c r="J457" i="3"/>
  <c r="A458" i="3"/>
  <c r="L546" i="23" l="1"/>
  <c r="K546" i="23"/>
  <c r="H547" i="23"/>
  <c r="I547" i="23"/>
  <c r="E547" i="20"/>
  <c r="K546" i="20"/>
  <c r="J458" i="3"/>
  <c r="A459" i="3"/>
  <c r="I547" i="20" l="1"/>
  <c r="J548" i="20" s="1"/>
  <c r="F548" i="20"/>
  <c r="G548" i="20"/>
  <c r="F547" i="23"/>
  <c r="D547" i="23" s="1"/>
  <c r="J459" i="3"/>
  <c r="A460" i="3"/>
  <c r="E547" i="23" l="1"/>
  <c r="C547" i="20" s="1"/>
  <c r="L547" i="23"/>
  <c r="G547" i="23"/>
  <c r="D548" i="20"/>
  <c r="J460" i="3"/>
  <c r="A461" i="3"/>
  <c r="K547" i="23" l="1"/>
  <c r="I548" i="23"/>
  <c r="H548" i="23"/>
  <c r="E548" i="20"/>
  <c r="K547" i="20"/>
  <c r="J461" i="3"/>
  <c r="A462" i="3"/>
  <c r="I548" i="20" l="1"/>
  <c r="J549" i="20" s="1"/>
  <c r="G549" i="20"/>
  <c r="F549" i="20"/>
  <c r="F548" i="23"/>
  <c r="D548" i="23" s="1"/>
  <c r="J462" i="3"/>
  <c r="A463" i="3"/>
  <c r="E548" i="23" l="1"/>
  <c r="C548" i="20" s="1"/>
  <c r="G548" i="23"/>
  <c r="L548" i="23"/>
  <c r="D549" i="20"/>
  <c r="J463" i="3"/>
  <c r="A464" i="3"/>
  <c r="K548" i="23" l="1"/>
  <c r="H549" i="23"/>
  <c r="I549" i="23"/>
  <c r="E549" i="20"/>
  <c r="K548" i="20"/>
  <c r="J464" i="3"/>
  <c r="A465" i="3"/>
  <c r="I549" i="20" l="1"/>
  <c r="J550" i="20" s="1"/>
  <c r="F550" i="20"/>
  <c r="G550" i="20"/>
  <c r="F549" i="23"/>
  <c r="D549" i="23" s="1"/>
  <c r="J465" i="3"/>
  <c r="A466" i="3"/>
  <c r="E549" i="23" l="1"/>
  <c r="C549" i="20" s="1"/>
  <c r="L549" i="23"/>
  <c r="G549" i="23"/>
  <c r="D550" i="20"/>
  <c r="J466" i="3"/>
  <c r="A467" i="3"/>
  <c r="K549" i="23" l="1"/>
  <c r="I550" i="23"/>
  <c r="H550" i="23"/>
  <c r="E550" i="20"/>
  <c r="K549" i="20"/>
  <c r="J467" i="3"/>
  <c r="A468" i="3"/>
  <c r="I550" i="20" l="1"/>
  <c r="J551" i="20" s="1"/>
  <c r="G551" i="20"/>
  <c r="F551" i="20"/>
  <c r="F550" i="23"/>
  <c r="D550" i="23" s="1"/>
  <c r="J468" i="3"/>
  <c r="A469" i="3"/>
  <c r="E550" i="23" l="1"/>
  <c r="C550" i="20" s="1"/>
  <c r="D551" i="20"/>
  <c r="J469" i="3"/>
  <c r="A470" i="3"/>
  <c r="G550" i="23" l="1"/>
  <c r="K550" i="23" s="1"/>
  <c r="L550" i="23"/>
  <c r="E551" i="20"/>
  <c r="K550" i="20"/>
  <c r="J470" i="3"/>
  <c r="A471" i="3"/>
  <c r="H551" i="23" l="1"/>
  <c r="I551" i="23"/>
  <c r="I551" i="20"/>
  <c r="J552" i="20" s="1"/>
  <c r="F552" i="20"/>
  <c r="G552" i="20"/>
  <c r="F551" i="23"/>
  <c r="D551" i="23" s="1"/>
  <c r="J471" i="3"/>
  <c r="A472" i="3"/>
  <c r="E551" i="23" l="1"/>
  <c r="C551" i="20" s="1"/>
  <c r="L551" i="23"/>
  <c r="G551" i="23"/>
  <c r="D552" i="20"/>
  <c r="J472" i="3"/>
  <c r="A473" i="3"/>
  <c r="K551" i="23" l="1"/>
  <c r="H552" i="23"/>
  <c r="I552" i="23"/>
  <c r="E552" i="20"/>
  <c r="K551" i="20"/>
  <c r="J473" i="3"/>
  <c r="A474" i="3"/>
  <c r="I552" i="20" l="1"/>
  <c r="J553" i="20" s="1"/>
  <c r="G553" i="20"/>
  <c r="F553" i="20"/>
  <c r="F552" i="23"/>
  <c r="D552" i="23" s="1"/>
  <c r="J474" i="3"/>
  <c r="A475" i="3"/>
  <c r="E552" i="23" l="1"/>
  <c r="C552" i="20" s="1"/>
  <c r="D553" i="20"/>
  <c r="J475" i="3"/>
  <c r="A476" i="3"/>
  <c r="G552" i="23" l="1"/>
  <c r="L552" i="23"/>
  <c r="K552" i="23"/>
  <c r="I553" i="23"/>
  <c r="H553" i="23"/>
  <c r="E553" i="20"/>
  <c r="K552" i="20"/>
  <c r="J476" i="3"/>
  <c r="A477" i="3"/>
  <c r="I553" i="20" l="1"/>
  <c r="J554" i="20" s="1"/>
  <c r="F554" i="20"/>
  <c r="G554" i="20"/>
  <c r="F553" i="23"/>
  <c r="D553" i="23" s="1"/>
  <c r="J477" i="3"/>
  <c r="A478" i="3"/>
  <c r="E553" i="23" l="1"/>
  <c r="C553" i="20" s="1"/>
  <c r="L553" i="23"/>
  <c r="G553" i="23"/>
  <c r="D554" i="20"/>
  <c r="J478" i="3"/>
  <c r="A479" i="3"/>
  <c r="K553" i="23" l="1"/>
  <c r="H554" i="23"/>
  <c r="I554" i="23"/>
  <c r="E554" i="20"/>
  <c r="K553" i="20"/>
  <c r="J479" i="3"/>
  <c r="A480" i="3"/>
  <c r="I554" i="20" l="1"/>
  <c r="J555" i="20" s="1"/>
  <c r="G555" i="20"/>
  <c r="F555" i="20"/>
  <c r="F554" i="23"/>
  <c r="D554" i="23" s="1"/>
  <c r="J480" i="3"/>
  <c r="A481" i="3"/>
  <c r="E554" i="23" l="1"/>
  <c r="C554" i="20" s="1"/>
  <c r="L554" i="23"/>
  <c r="G554" i="23"/>
  <c r="D555" i="20"/>
  <c r="J481" i="3"/>
  <c r="A482" i="3"/>
  <c r="K554" i="23" l="1"/>
  <c r="I555" i="23"/>
  <c r="H555" i="23"/>
  <c r="E555" i="20"/>
  <c r="K554" i="20"/>
  <c r="J482" i="3"/>
  <c r="A483" i="3"/>
  <c r="I555" i="20" l="1"/>
  <c r="J556" i="20" s="1"/>
  <c r="F556" i="20"/>
  <c r="G556" i="20"/>
  <c r="F555" i="23"/>
  <c r="D555" i="23" s="1"/>
  <c r="J483" i="3"/>
  <c r="A484" i="3"/>
  <c r="E555" i="23" l="1"/>
  <c r="C555" i="20" s="1"/>
  <c r="D556" i="20"/>
  <c r="J484" i="3"/>
  <c r="A485" i="3"/>
  <c r="G555" i="23" l="1"/>
  <c r="L555" i="23"/>
  <c r="K555" i="23"/>
  <c r="H556" i="23"/>
  <c r="I556" i="23"/>
  <c r="E556" i="20"/>
  <c r="K555" i="20"/>
  <c r="J485" i="3"/>
  <c r="A486" i="3"/>
  <c r="I556" i="20" l="1"/>
  <c r="J557" i="20" s="1"/>
  <c r="G557" i="20"/>
  <c r="F557" i="20"/>
  <c r="F556" i="23"/>
  <c r="D556" i="23" s="1"/>
  <c r="J486" i="3"/>
  <c r="A487" i="3"/>
  <c r="E556" i="23" l="1"/>
  <c r="C556" i="20" s="1"/>
  <c r="D557" i="20"/>
  <c r="J487" i="3"/>
  <c r="A488" i="3"/>
  <c r="G556" i="23" l="1"/>
  <c r="K556" i="23" s="1"/>
  <c r="L556" i="23"/>
  <c r="I557" i="23"/>
  <c r="H557" i="23"/>
  <c r="E557" i="20"/>
  <c r="K556" i="20"/>
  <c r="J488" i="3"/>
  <c r="A489" i="3"/>
  <c r="I557" i="20" l="1"/>
  <c r="J558" i="20" s="1"/>
  <c r="F558" i="20"/>
  <c r="G558" i="20"/>
  <c r="F557" i="23"/>
  <c r="D557" i="23" s="1"/>
  <c r="J489" i="3"/>
  <c r="A490" i="3"/>
  <c r="E557" i="23" l="1"/>
  <c r="C557" i="20" s="1"/>
  <c r="G557" i="23"/>
  <c r="D558" i="20"/>
  <c r="J490" i="3"/>
  <c r="A491" i="3"/>
  <c r="L557" i="23" l="1"/>
  <c r="K557" i="23"/>
  <c r="H558" i="23"/>
  <c r="I558" i="23"/>
  <c r="E558" i="20"/>
  <c r="K557" i="20"/>
  <c r="J491" i="3"/>
  <c r="A492" i="3"/>
  <c r="I558" i="20" l="1"/>
  <c r="J559" i="20" s="1"/>
  <c r="G559" i="20"/>
  <c r="F559" i="20"/>
  <c r="F558" i="23"/>
  <c r="D558" i="23" s="1"/>
  <c r="J492" i="3"/>
  <c r="A493" i="3"/>
  <c r="E558" i="23" l="1"/>
  <c r="C558" i="20" s="1"/>
  <c r="L558" i="23"/>
  <c r="G558" i="23"/>
  <c r="D559" i="20"/>
  <c r="J493" i="3"/>
  <c r="A494" i="3"/>
  <c r="K558" i="23" l="1"/>
  <c r="I559" i="23"/>
  <c r="H559" i="23"/>
  <c r="E559" i="20"/>
  <c r="K558" i="20"/>
  <c r="J494" i="3"/>
  <c r="A495" i="3"/>
  <c r="I559" i="20" l="1"/>
  <c r="J560" i="20" s="1"/>
  <c r="F560" i="20"/>
  <c r="G560" i="20"/>
  <c r="F559" i="23"/>
  <c r="D559" i="23" s="1"/>
  <c r="J495" i="3"/>
  <c r="A496" i="3"/>
  <c r="E559" i="23" l="1"/>
  <c r="C559" i="20" s="1"/>
  <c r="L559" i="23"/>
  <c r="G559" i="23"/>
  <c r="D560" i="20"/>
  <c r="J496" i="3"/>
  <c r="A497" i="3"/>
  <c r="K559" i="23" l="1"/>
  <c r="H560" i="23"/>
  <c r="I560" i="23"/>
  <c r="E560" i="20"/>
  <c r="K559" i="20"/>
  <c r="J497" i="3"/>
  <c r="A498" i="3"/>
  <c r="I560" i="20" l="1"/>
  <c r="J561" i="20" s="1"/>
  <c r="G561" i="20"/>
  <c r="F561" i="20"/>
  <c r="F560" i="23"/>
  <c r="D560" i="23" s="1"/>
  <c r="J498" i="3"/>
  <c r="A499" i="3"/>
  <c r="E560" i="23" l="1"/>
  <c r="C560" i="20" s="1"/>
  <c r="L560" i="23"/>
  <c r="G560" i="23"/>
  <c r="D561" i="20"/>
  <c r="J499" i="3"/>
  <c r="A500" i="3"/>
  <c r="K560" i="23" l="1"/>
  <c r="I561" i="23"/>
  <c r="H561" i="23"/>
  <c r="E561" i="20"/>
  <c r="K560" i="20"/>
  <c r="J500" i="3"/>
  <c r="A501" i="3"/>
  <c r="I561" i="20" l="1"/>
  <c r="J562" i="20" s="1"/>
  <c r="F562" i="20"/>
  <c r="G562" i="20"/>
  <c r="F561" i="23"/>
  <c r="D561" i="23" s="1"/>
  <c r="J501" i="3"/>
  <c r="A502" i="3"/>
  <c r="E561" i="23" l="1"/>
  <c r="C561" i="20" s="1"/>
  <c r="L561" i="23"/>
  <c r="G561" i="23"/>
  <c r="D562" i="20"/>
  <c r="J502" i="3"/>
  <c r="A503" i="3"/>
  <c r="K561" i="23" l="1"/>
  <c r="H562" i="23"/>
  <c r="I562" i="23"/>
  <c r="E562" i="20"/>
  <c r="K561" i="20"/>
  <c r="J503" i="3"/>
  <c r="A504" i="3"/>
  <c r="I562" i="20" l="1"/>
  <c r="J563" i="20" s="1"/>
  <c r="G563" i="20"/>
  <c r="F563" i="20"/>
  <c r="F562" i="23"/>
  <c r="D562" i="23" s="1"/>
  <c r="J504" i="3"/>
  <c r="A505" i="3"/>
  <c r="E562" i="23" l="1"/>
  <c r="C562" i="20" s="1"/>
  <c r="L562" i="23"/>
  <c r="G562" i="23"/>
  <c r="D563" i="20"/>
  <c r="J505" i="3"/>
  <c r="A506" i="3"/>
  <c r="K562" i="23" l="1"/>
  <c r="I563" i="23"/>
  <c r="H563" i="23"/>
  <c r="E563" i="20"/>
  <c r="K562" i="20"/>
  <c r="J506" i="3"/>
  <c r="A507" i="3"/>
  <c r="I563" i="20" l="1"/>
  <c r="J564" i="20" s="1"/>
  <c r="F564" i="20"/>
  <c r="G564" i="20"/>
  <c r="F563" i="23"/>
  <c r="D563" i="23" s="1"/>
  <c r="J507" i="3"/>
  <c r="A508" i="3"/>
  <c r="E563" i="23" l="1"/>
  <c r="C563" i="20" s="1"/>
  <c r="L563" i="23"/>
  <c r="G563" i="23"/>
  <c r="D564" i="20"/>
  <c r="J508" i="3"/>
  <c r="A509" i="3"/>
  <c r="K563" i="23" l="1"/>
  <c r="H564" i="23"/>
  <c r="I564" i="23"/>
  <c r="E564" i="20"/>
  <c r="K563" i="20"/>
  <c r="J509" i="3"/>
  <c r="A510" i="3"/>
  <c r="I564" i="20" l="1"/>
  <c r="J565" i="20" s="1"/>
  <c r="G565" i="20"/>
  <c r="F565" i="20"/>
  <c r="F564" i="23"/>
  <c r="D564" i="23" s="1"/>
  <c r="J510" i="3"/>
  <c r="A511" i="3"/>
  <c r="E564" i="23" l="1"/>
  <c r="C564" i="20" s="1"/>
  <c r="L564" i="23"/>
  <c r="G564" i="23"/>
  <c r="D565" i="20"/>
  <c r="J511" i="3"/>
  <c r="A512" i="3"/>
  <c r="K564" i="23" l="1"/>
  <c r="I565" i="23"/>
  <c r="H565" i="23"/>
  <c r="E565" i="20"/>
  <c r="K564" i="20"/>
  <c r="J512" i="3"/>
  <c r="A513" i="3"/>
  <c r="I565" i="20" l="1"/>
  <c r="J566" i="20" s="1"/>
  <c r="F566" i="20"/>
  <c r="G566" i="20"/>
  <c r="F565" i="23"/>
  <c r="D565" i="23" s="1"/>
  <c r="J513" i="3"/>
  <c r="A514" i="3"/>
  <c r="E565" i="23" l="1"/>
  <c r="C565" i="20" s="1"/>
  <c r="D566" i="20"/>
  <c r="J514" i="3"/>
  <c r="A515" i="3"/>
  <c r="G565" i="23" l="1"/>
  <c r="L565" i="23"/>
  <c r="K565" i="23"/>
  <c r="H566" i="23"/>
  <c r="I566" i="23"/>
  <c r="E566" i="20"/>
  <c r="K565" i="20"/>
  <c r="J515" i="3"/>
  <c r="A516" i="3"/>
  <c r="I566" i="20" l="1"/>
  <c r="J567" i="20" s="1"/>
  <c r="G567" i="20"/>
  <c r="F567" i="20"/>
  <c r="F566" i="23"/>
  <c r="D566" i="23" s="1"/>
  <c r="J516" i="3"/>
  <c r="A517" i="3"/>
  <c r="E566" i="23" l="1"/>
  <c r="C566" i="20" s="1"/>
  <c r="L566" i="23"/>
  <c r="G566" i="23"/>
  <c r="D567" i="20"/>
  <c r="J517" i="3"/>
  <c r="A518" i="3"/>
  <c r="K566" i="23" l="1"/>
  <c r="I567" i="23"/>
  <c r="H567" i="23"/>
  <c r="E567" i="20"/>
  <c r="K566" i="20"/>
  <c r="J518" i="3"/>
  <c r="A519" i="3"/>
  <c r="I567" i="20" l="1"/>
  <c r="J568" i="20" s="1"/>
  <c r="F568" i="20"/>
  <c r="G568" i="20"/>
  <c r="F567" i="23"/>
  <c r="D567" i="23" s="1"/>
  <c r="J519" i="3"/>
  <c r="A520" i="3"/>
  <c r="E567" i="23" l="1"/>
  <c r="C567" i="20" s="1"/>
  <c r="D568" i="20"/>
  <c r="J520" i="3"/>
  <c r="A521" i="3"/>
  <c r="G567" i="23" l="1"/>
  <c r="L567" i="23"/>
  <c r="K567" i="23"/>
  <c r="H568" i="23"/>
  <c r="I568" i="23"/>
  <c r="E568" i="20"/>
  <c r="K567" i="20"/>
  <c r="J521" i="3"/>
  <c r="A522" i="3"/>
  <c r="I568" i="20" l="1"/>
  <c r="J569" i="20" s="1"/>
  <c r="G569" i="20"/>
  <c r="F569" i="20"/>
  <c r="F568" i="23"/>
  <c r="D568" i="23" s="1"/>
  <c r="J522" i="3"/>
  <c r="A523" i="3"/>
  <c r="E568" i="23" l="1"/>
  <c r="C568" i="20" s="1"/>
  <c r="D569" i="20"/>
  <c r="J523" i="3"/>
  <c r="A524" i="3"/>
  <c r="G568" i="23" l="1"/>
  <c r="H569" i="23" s="1"/>
  <c r="L568" i="23"/>
  <c r="E569" i="20"/>
  <c r="K568" i="20"/>
  <c r="J524" i="3"/>
  <c r="A525" i="3"/>
  <c r="I569" i="23" l="1"/>
  <c r="K568" i="23"/>
  <c r="I569" i="20"/>
  <c r="J570" i="20" s="1"/>
  <c r="F570" i="20"/>
  <c r="G570" i="20"/>
  <c r="F569" i="23"/>
  <c r="D569" i="23" s="1"/>
  <c r="J525" i="3"/>
  <c r="A526" i="3"/>
  <c r="E569" i="23" l="1"/>
  <c r="C569" i="20" s="1"/>
  <c r="L569" i="23"/>
  <c r="D570" i="20"/>
  <c r="J526" i="3"/>
  <c r="A527" i="3"/>
  <c r="G569" i="23" l="1"/>
  <c r="K569" i="23"/>
  <c r="H570" i="23"/>
  <c r="I570" i="23"/>
  <c r="E570" i="20"/>
  <c r="K569" i="20"/>
  <c r="J527" i="3"/>
  <c r="A528" i="3"/>
  <c r="I570" i="20" l="1"/>
  <c r="J571" i="20" s="1"/>
  <c r="G571" i="20"/>
  <c r="F571" i="20"/>
  <c r="F570" i="23"/>
  <c r="D570" i="23" s="1"/>
  <c r="J528" i="3"/>
  <c r="A529" i="3"/>
  <c r="E570" i="23" l="1"/>
  <c r="C570" i="20" s="1"/>
  <c r="L570" i="23"/>
  <c r="G570" i="23"/>
  <c r="D571" i="20"/>
  <c r="J529" i="3"/>
  <c r="A530" i="3"/>
  <c r="K570" i="23" l="1"/>
  <c r="I571" i="23"/>
  <c r="H571" i="23"/>
  <c r="E571" i="20"/>
  <c r="K570" i="20"/>
  <c r="J530" i="3"/>
  <c r="A531" i="3"/>
  <c r="I571" i="20" l="1"/>
  <c r="J572" i="20" s="1"/>
  <c r="F572" i="20"/>
  <c r="G572" i="20"/>
  <c r="F571" i="23"/>
  <c r="D571" i="23" s="1"/>
  <c r="J531" i="3"/>
  <c r="A532" i="3"/>
  <c r="E571" i="23" l="1"/>
  <c r="C571" i="20" s="1"/>
  <c r="L571" i="23"/>
  <c r="G571" i="23"/>
  <c r="D572" i="20"/>
  <c r="J532" i="3"/>
  <c r="A533" i="3"/>
  <c r="K571" i="23" l="1"/>
  <c r="H572" i="23"/>
  <c r="I572" i="23"/>
  <c r="E572" i="20"/>
  <c r="K571" i="20"/>
  <c r="J533" i="3"/>
  <c r="A534" i="3"/>
  <c r="I572" i="20" l="1"/>
  <c r="J573" i="20" s="1"/>
  <c r="G573" i="20"/>
  <c r="F573" i="20"/>
  <c r="F572" i="23"/>
  <c r="D572" i="23" s="1"/>
  <c r="J534" i="3"/>
  <c r="A535" i="3"/>
  <c r="E572" i="23" l="1"/>
  <c r="C572" i="20" s="1"/>
  <c r="L572" i="23"/>
  <c r="G572" i="23"/>
  <c r="D573" i="20"/>
  <c r="J535" i="3"/>
  <c r="A536" i="3"/>
  <c r="K572" i="23" l="1"/>
  <c r="I573" i="23"/>
  <c r="H573" i="23"/>
  <c r="E573" i="20"/>
  <c r="K572" i="20"/>
  <c r="J536" i="3"/>
  <c r="A537" i="3"/>
  <c r="I573" i="20" l="1"/>
  <c r="J574" i="20" s="1"/>
  <c r="F574" i="20"/>
  <c r="G574" i="20"/>
  <c r="F573" i="23"/>
  <c r="D573" i="23" s="1"/>
  <c r="J537" i="3"/>
  <c r="A538" i="3"/>
  <c r="E573" i="23" l="1"/>
  <c r="C573" i="20" s="1"/>
  <c r="L573" i="23"/>
  <c r="G573" i="23"/>
  <c r="D574" i="20"/>
  <c r="J538" i="3"/>
  <c r="A539" i="3"/>
  <c r="K573" i="23" l="1"/>
  <c r="H574" i="23"/>
  <c r="I574" i="23"/>
  <c r="E574" i="20"/>
  <c r="K573" i="20"/>
  <c r="J539" i="3"/>
  <c r="A540" i="3"/>
  <c r="I574" i="20" l="1"/>
  <c r="J575" i="20" s="1"/>
  <c r="G575" i="20"/>
  <c r="F575" i="20"/>
  <c r="F574" i="23"/>
  <c r="D574" i="23" s="1"/>
  <c r="J540" i="3"/>
  <c r="A541" i="3"/>
  <c r="E574" i="23" l="1"/>
  <c r="C574" i="20" s="1"/>
  <c r="L574" i="23"/>
  <c r="G574" i="23"/>
  <c r="D575" i="20"/>
  <c r="J541" i="3"/>
  <c r="A542" i="3"/>
  <c r="K574" i="23" l="1"/>
  <c r="I575" i="23"/>
  <c r="H575" i="23"/>
  <c r="E575" i="20"/>
  <c r="K574" i="20"/>
  <c r="J542" i="3"/>
  <c r="A543" i="3"/>
  <c r="I575" i="20" l="1"/>
  <c r="J576" i="20" s="1"/>
  <c r="F576" i="20"/>
  <c r="G576" i="20"/>
  <c r="F575" i="23"/>
  <c r="D575" i="23" s="1"/>
  <c r="J543" i="3"/>
  <c r="A544" i="3"/>
  <c r="E575" i="23" l="1"/>
  <c r="C575" i="20" s="1"/>
  <c r="D576" i="20"/>
  <c r="J544" i="3"/>
  <c r="A545" i="3"/>
  <c r="G575" i="23" l="1"/>
  <c r="K575" i="23" s="1"/>
  <c r="L575" i="23"/>
  <c r="E576" i="20"/>
  <c r="K575" i="20"/>
  <c r="J545" i="3"/>
  <c r="A546" i="3"/>
  <c r="I576" i="23" l="1"/>
  <c r="H576" i="23"/>
  <c r="I576" i="20"/>
  <c r="J577" i="20" s="1"/>
  <c r="G577" i="20"/>
  <c r="F577" i="20"/>
  <c r="F576" i="23"/>
  <c r="D576" i="23" s="1"/>
  <c r="J546" i="3"/>
  <c r="A547" i="3"/>
  <c r="E576" i="23" l="1"/>
  <c r="C576" i="20" s="1"/>
  <c r="L576" i="23"/>
  <c r="G576" i="23"/>
  <c r="D577" i="20"/>
  <c r="J547" i="3"/>
  <c r="A548" i="3"/>
  <c r="K576" i="23" l="1"/>
  <c r="I577" i="23"/>
  <c r="H577" i="23"/>
  <c r="E577" i="20"/>
  <c r="K576" i="20"/>
  <c r="J548" i="3"/>
  <c r="A549" i="3"/>
  <c r="I577" i="20" l="1"/>
  <c r="J578" i="20" s="1"/>
  <c r="F578" i="20"/>
  <c r="G578" i="20"/>
  <c r="F577" i="23"/>
  <c r="D577" i="23" s="1"/>
  <c r="J549" i="3"/>
  <c r="A550" i="3"/>
  <c r="E577" i="23" l="1"/>
  <c r="C577" i="20" s="1"/>
  <c r="L577" i="23"/>
  <c r="G577" i="23"/>
  <c r="D578" i="20"/>
  <c r="J550" i="3"/>
  <c r="A551" i="3"/>
  <c r="K577" i="23" l="1"/>
  <c r="H578" i="23"/>
  <c r="I578" i="23"/>
  <c r="E578" i="20"/>
  <c r="K577" i="20"/>
  <c r="J551" i="3"/>
  <c r="A552" i="3"/>
  <c r="I578" i="20" l="1"/>
  <c r="J579" i="20" s="1"/>
  <c r="G579" i="20"/>
  <c r="F579" i="20"/>
  <c r="F578" i="23"/>
  <c r="D578" i="23" s="1"/>
  <c r="J552" i="3"/>
  <c r="A553" i="3"/>
  <c r="E578" i="23" l="1"/>
  <c r="C578" i="20" s="1"/>
  <c r="D579" i="20"/>
  <c r="J553" i="3"/>
  <c r="A554" i="3"/>
  <c r="G578" i="23" l="1"/>
  <c r="I579" i="23" s="1"/>
  <c r="L578" i="23"/>
  <c r="K578" i="23"/>
  <c r="H579" i="23"/>
  <c r="E579" i="20"/>
  <c r="K578" i="20"/>
  <c r="J554" i="3"/>
  <c r="A555" i="3"/>
  <c r="I579" i="20" l="1"/>
  <c r="J580" i="20" s="1"/>
  <c r="F580" i="20"/>
  <c r="G580" i="20"/>
  <c r="F579" i="23"/>
  <c r="D579" i="23" s="1"/>
  <c r="J555" i="3"/>
  <c r="A556" i="3"/>
  <c r="E579" i="23" l="1"/>
  <c r="C579" i="20" s="1"/>
  <c r="G579" i="23"/>
  <c r="D580" i="20"/>
  <c r="J556" i="3"/>
  <c r="A557" i="3"/>
  <c r="L579" i="23" l="1"/>
  <c r="K579" i="23"/>
  <c r="H580" i="23"/>
  <c r="I580" i="23"/>
  <c r="E580" i="20"/>
  <c r="K579" i="20"/>
  <c r="J557" i="3"/>
  <c r="A558" i="3"/>
  <c r="I580" i="20" l="1"/>
  <c r="J581" i="20" s="1"/>
  <c r="G581" i="20"/>
  <c r="F581" i="20"/>
  <c r="F580" i="23"/>
  <c r="D580" i="23" s="1"/>
  <c r="J558" i="3"/>
  <c r="A559" i="3"/>
  <c r="E580" i="23" l="1"/>
  <c r="C580" i="20" s="1"/>
  <c r="D581" i="20"/>
  <c r="L580" i="23"/>
  <c r="G580" i="23"/>
  <c r="J559" i="3"/>
  <c r="A560" i="3"/>
  <c r="K580" i="23" l="1"/>
  <c r="I581" i="23"/>
  <c r="H581" i="23"/>
  <c r="E581" i="20"/>
  <c r="K580" i="20"/>
  <c r="J560" i="3"/>
  <c r="A561" i="3"/>
  <c r="F582" i="20" l="1"/>
  <c r="I581" i="20"/>
  <c r="J582" i="20" s="1"/>
  <c r="G582" i="20"/>
  <c r="F581" i="23"/>
  <c r="D581" i="23" s="1"/>
  <c r="A562" i="3"/>
  <c r="J561" i="3"/>
  <c r="E581" i="23" l="1"/>
  <c r="C581" i="20" s="1"/>
  <c r="K581" i="20" s="1"/>
  <c r="L581" i="23"/>
  <c r="G581" i="23"/>
  <c r="D582" i="20"/>
  <c r="J562" i="3"/>
  <c r="A563" i="3"/>
  <c r="E582" i="20" l="1"/>
  <c r="I582" i="20" s="1"/>
  <c r="J583" i="20" s="1"/>
  <c r="K581" i="23"/>
  <c r="H582" i="23"/>
  <c r="I582" i="23"/>
  <c r="J563" i="3"/>
  <c r="A564" i="3"/>
  <c r="G583" i="20" l="1"/>
  <c r="F583" i="20"/>
  <c r="F582" i="23"/>
  <c r="D582" i="23" s="1"/>
  <c r="J564" i="3"/>
  <c r="A565" i="3"/>
  <c r="E582" i="23" l="1"/>
  <c r="C582" i="20" s="1"/>
  <c r="D583" i="20"/>
  <c r="G582" i="23"/>
  <c r="L582" i="23"/>
  <c r="J565" i="3"/>
  <c r="A566" i="3"/>
  <c r="K582" i="23" l="1"/>
  <c r="I583" i="23"/>
  <c r="H583" i="23"/>
  <c r="K582" i="20"/>
  <c r="E583" i="20"/>
  <c r="J566" i="3"/>
  <c r="A567" i="3"/>
  <c r="G584" i="20" l="1"/>
  <c r="I583" i="20"/>
  <c r="J584" i="20" s="1"/>
  <c r="F584" i="20"/>
  <c r="F583" i="23"/>
  <c r="D583" i="23" s="1"/>
  <c r="J567" i="3"/>
  <c r="A568" i="3"/>
  <c r="E583" i="23" l="1"/>
  <c r="C583" i="20" s="1"/>
  <c r="G583" i="23"/>
  <c r="L583" i="23"/>
  <c r="D584" i="20"/>
  <c r="J568" i="3"/>
  <c r="A569" i="3"/>
  <c r="K583" i="23" l="1"/>
  <c r="H584" i="23"/>
  <c r="I584" i="23"/>
  <c r="E584" i="20"/>
  <c r="K583" i="20"/>
  <c r="J569" i="3"/>
  <c r="A570" i="3"/>
  <c r="I584" i="20" l="1"/>
  <c r="J585" i="20" s="1"/>
  <c r="F585" i="20"/>
  <c r="G585" i="20"/>
  <c r="F584" i="23"/>
  <c r="D584" i="23" s="1"/>
  <c r="J570" i="3"/>
  <c r="A571" i="3"/>
  <c r="E584" i="23" l="1"/>
  <c r="C584" i="20" s="1"/>
  <c r="L584" i="23"/>
  <c r="G584" i="23"/>
  <c r="D585" i="20"/>
  <c r="J571" i="3"/>
  <c r="A572" i="3"/>
  <c r="K584" i="23" l="1"/>
  <c r="I585" i="23"/>
  <c r="H585" i="23"/>
  <c r="E585" i="20"/>
  <c r="K584" i="20"/>
  <c r="J572" i="3"/>
  <c r="A573" i="3"/>
  <c r="I585" i="20" l="1"/>
  <c r="J586" i="20" s="1"/>
  <c r="G586" i="20"/>
  <c r="F586" i="20"/>
  <c r="F585" i="23"/>
  <c r="D585" i="23" s="1"/>
  <c r="J573" i="3"/>
  <c r="A574" i="3"/>
  <c r="E585" i="23" l="1"/>
  <c r="C585" i="20" s="1"/>
  <c r="L585" i="23"/>
  <c r="G585" i="23"/>
  <c r="D586" i="20"/>
  <c r="J574" i="3"/>
  <c r="A575" i="3"/>
  <c r="K585" i="23" l="1"/>
  <c r="H586" i="23"/>
  <c r="I586" i="23"/>
  <c r="E586" i="20"/>
  <c r="K585" i="20"/>
  <c r="J575" i="3"/>
  <c r="A576" i="3"/>
  <c r="I586" i="20" l="1"/>
  <c r="J587" i="20" s="1"/>
  <c r="F587" i="20"/>
  <c r="G587" i="20"/>
  <c r="F586" i="23"/>
  <c r="D586" i="23" s="1"/>
  <c r="J576" i="3"/>
  <c r="A577" i="3"/>
  <c r="E586" i="23" l="1"/>
  <c r="C586" i="20" s="1"/>
  <c r="L586" i="23"/>
  <c r="G586" i="23"/>
  <c r="D587" i="20"/>
  <c r="J577" i="3"/>
  <c r="A578" i="3"/>
  <c r="K586" i="23" l="1"/>
  <c r="I587" i="23"/>
  <c r="H587" i="23"/>
  <c r="E587" i="20"/>
  <c r="K586" i="20"/>
  <c r="J578" i="3"/>
  <c r="A579" i="3"/>
  <c r="I587" i="20" l="1"/>
  <c r="J588" i="20" s="1"/>
  <c r="G588" i="20"/>
  <c r="F588" i="20"/>
  <c r="F587" i="23"/>
  <c r="D587" i="23" s="1"/>
  <c r="J579" i="3"/>
  <c r="A580" i="3"/>
  <c r="E587" i="23" l="1"/>
  <c r="C587" i="20" s="1"/>
  <c r="L587" i="23"/>
  <c r="G587" i="23"/>
  <c r="D588" i="20"/>
  <c r="J580" i="3"/>
  <c r="A581" i="3"/>
  <c r="K587" i="23" l="1"/>
  <c r="I588" i="23"/>
  <c r="H588" i="23"/>
  <c r="E588" i="20"/>
  <c r="K587" i="20"/>
  <c r="J581" i="3"/>
  <c r="A582" i="3"/>
  <c r="I588" i="20" l="1"/>
  <c r="J589" i="20" s="1"/>
  <c r="F589" i="20"/>
  <c r="G589" i="20"/>
  <c r="F588" i="23"/>
  <c r="D588" i="23" s="1"/>
  <c r="J582" i="3"/>
  <c r="A583" i="3"/>
  <c r="E588" i="23" l="1"/>
  <c r="C588" i="20" s="1"/>
  <c r="L588" i="23"/>
  <c r="G588" i="23"/>
  <c r="D589" i="20"/>
  <c r="J583" i="3"/>
  <c r="A584" i="3"/>
  <c r="K588" i="23" l="1"/>
  <c r="H589" i="23"/>
  <c r="I589" i="23"/>
  <c r="E589" i="20"/>
  <c r="K588" i="20"/>
  <c r="J584" i="3"/>
  <c r="A585" i="3"/>
  <c r="I589" i="20" l="1"/>
  <c r="J590" i="20" s="1"/>
  <c r="G590" i="20"/>
  <c r="F590" i="20"/>
  <c r="F589" i="23"/>
  <c r="D589" i="23" s="1"/>
  <c r="J585" i="3"/>
  <c r="A586" i="3"/>
  <c r="E589" i="23" l="1"/>
  <c r="C589" i="20" s="1"/>
  <c r="L589" i="23"/>
  <c r="G589" i="23"/>
  <c r="D590" i="20"/>
  <c r="J586" i="3"/>
  <c r="A587" i="3"/>
  <c r="K589" i="23" l="1"/>
  <c r="I590" i="23"/>
  <c r="H590" i="23"/>
  <c r="E590" i="20"/>
  <c r="K589" i="20"/>
  <c r="J587" i="3"/>
  <c r="A588" i="3"/>
  <c r="I590" i="20" l="1"/>
  <c r="J591" i="20" s="1"/>
  <c r="F591" i="20"/>
  <c r="G591" i="20"/>
  <c r="F590" i="23"/>
  <c r="D590" i="23" s="1"/>
  <c r="J588" i="3"/>
  <c r="A589" i="3"/>
  <c r="E590" i="23" l="1"/>
  <c r="C590" i="20" s="1"/>
  <c r="L590" i="23"/>
  <c r="G590" i="23"/>
  <c r="D591" i="20"/>
  <c r="J589" i="3"/>
  <c r="A590" i="3"/>
  <c r="K590" i="23" l="1"/>
  <c r="I591" i="23"/>
  <c r="H591" i="23"/>
  <c r="E591" i="20"/>
  <c r="K590" i="20"/>
  <c r="J590" i="3"/>
  <c r="A591" i="3"/>
  <c r="I591" i="20" l="1"/>
  <c r="J592" i="20" s="1"/>
  <c r="G592" i="20"/>
  <c r="F592" i="20"/>
  <c r="F591" i="23"/>
  <c r="D591" i="23" s="1"/>
  <c r="J591" i="3"/>
  <c r="A592" i="3"/>
  <c r="E591" i="23" l="1"/>
  <c r="C591" i="20" s="1"/>
  <c r="G591" i="23"/>
  <c r="L591" i="23"/>
  <c r="D592" i="20"/>
  <c r="J592" i="3"/>
  <c r="A593" i="3"/>
  <c r="K591" i="23" l="1"/>
  <c r="H592" i="23"/>
  <c r="I592" i="23"/>
  <c r="E592" i="20"/>
  <c r="K591" i="20"/>
  <c r="J593" i="3"/>
  <c r="A594" i="3"/>
  <c r="I592" i="20" l="1"/>
  <c r="J593" i="20" s="1"/>
  <c r="F593" i="20"/>
  <c r="G593" i="20"/>
  <c r="F592" i="23"/>
  <c r="D592" i="23" s="1"/>
  <c r="J594" i="3"/>
  <c r="A595" i="3"/>
  <c r="E592" i="23" l="1"/>
  <c r="C592" i="20" s="1"/>
  <c r="L592" i="23"/>
  <c r="G592" i="23"/>
  <c r="D593" i="20"/>
  <c r="J595" i="3"/>
  <c r="A596" i="3"/>
  <c r="K592" i="23" l="1"/>
  <c r="I593" i="23"/>
  <c r="H593" i="23"/>
  <c r="E593" i="20"/>
  <c r="K592" i="20"/>
  <c r="J596" i="3"/>
  <c r="A597" i="3"/>
  <c r="I593" i="20" l="1"/>
  <c r="J594" i="20" s="1"/>
  <c r="G594" i="20"/>
  <c r="F594" i="20"/>
  <c r="F593" i="23"/>
  <c r="D593" i="23" s="1"/>
  <c r="J597" i="3"/>
  <c r="A598" i="3"/>
  <c r="E593" i="23" l="1"/>
  <c r="C593" i="20" s="1"/>
  <c r="L593" i="23"/>
  <c r="G593" i="23"/>
  <c r="D594" i="20"/>
  <c r="J598" i="3"/>
  <c r="A599" i="3"/>
  <c r="K593" i="23" l="1"/>
  <c r="H594" i="23"/>
  <c r="I594" i="23"/>
  <c r="E594" i="20"/>
  <c r="K593" i="20"/>
  <c r="J599" i="3"/>
  <c r="A600" i="3"/>
  <c r="I594" i="20" l="1"/>
  <c r="J595" i="20" s="1"/>
  <c r="F595" i="20"/>
  <c r="G595" i="20"/>
  <c r="F594" i="23"/>
  <c r="D594" i="23" s="1"/>
  <c r="J600" i="3"/>
  <c r="A601" i="3"/>
  <c r="E594" i="23" l="1"/>
  <c r="C594" i="20" s="1"/>
  <c r="L594" i="23"/>
  <c r="G594" i="23"/>
  <c r="D595" i="20"/>
  <c r="J601" i="3"/>
  <c r="A602" i="3"/>
  <c r="K594" i="23" l="1"/>
  <c r="I595" i="23"/>
  <c r="H595" i="23"/>
  <c r="E595" i="20"/>
  <c r="K594" i="20"/>
  <c r="J602" i="3"/>
  <c r="A603" i="3"/>
  <c r="I595" i="20" l="1"/>
  <c r="J596" i="20" s="1"/>
  <c r="G596" i="20"/>
  <c r="F596" i="20"/>
  <c r="F595" i="23"/>
  <c r="D595" i="23" s="1"/>
  <c r="J603" i="3"/>
  <c r="A604" i="3"/>
  <c r="E595" i="23" l="1"/>
  <c r="C595" i="20" s="1"/>
  <c r="L595" i="23"/>
  <c r="G595" i="23"/>
  <c r="D596" i="20"/>
  <c r="J604" i="3"/>
  <c r="A605" i="3"/>
  <c r="K595" i="23" l="1"/>
  <c r="H596" i="23"/>
  <c r="I596" i="23"/>
  <c r="E596" i="20"/>
  <c r="K595" i="20"/>
  <c r="J605" i="3"/>
  <c r="A606" i="3"/>
  <c r="I596" i="20" l="1"/>
  <c r="J597" i="20" s="1"/>
  <c r="F597" i="20"/>
  <c r="G597" i="20"/>
  <c r="F596" i="23"/>
  <c r="D596" i="23" s="1"/>
  <c r="J606" i="3"/>
  <c r="A607" i="3"/>
  <c r="E596" i="23" l="1"/>
  <c r="C596" i="20" s="1"/>
  <c r="L596" i="23"/>
  <c r="G596" i="23"/>
  <c r="D597" i="20"/>
  <c r="J607" i="3"/>
  <c r="A608" i="3"/>
  <c r="K596" i="23" l="1"/>
  <c r="I597" i="23"/>
  <c r="H597" i="23"/>
  <c r="E597" i="20"/>
  <c r="K596" i="20"/>
  <c r="J608" i="3"/>
  <c r="A609" i="3"/>
  <c r="I597" i="20" l="1"/>
  <c r="J598" i="20" s="1"/>
  <c r="G598" i="20"/>
  <c r="F598" i="20"/>
  <c r="F597" i="23"/>
  <c r="D597" i="23" s="1"/>
  <c r="J609" i="3"/>
  <c r="A610" i="3"/>
  <c r="E597" i="23" l="1"/>
  <c r="C597" i="20" s="1"/>
  <c r="D598" i="20"/>
  <c r="J610" i="3"/>
  <c r="A611" i="3"/>
  <c r="L597" i="23" l="1"/>
  <c r="G597" i="23"/>
  <c r="K597" i="23"/>
  <c r="H598" i="23"/>
  <c r="I598" i="23"/>
  <c r="E598" i="20"/>
  <c r="K597" i="20"/>
  <c r="J611" i="3"/>
  <c r="A612" i="3"/>
  <c r="I598" i="20" l="1"/>
  <c r="J599" i="20" s="1"/>
  <c r="F599" i="20"/>
  <c r="G599" i="20"/>
  <c r="F598" i="23"/>
  <c r="D598" i="23" s="1"/>
  <c r="J612" i="3"/>
  <c r="A613" i="3"/>
  <c r="E598" i="23" l="1"/>
  <c r="C598" i="20" s="1"/>
  <c r="L598" i="23"/>
  <c r="G598" i="23"/>
  <c r="D599" i="20"/>
  <c r="J613" i="3"/>
  <c r="A614" i="3"/>
  <c r="K598" i="23" l="1"/>
  <c r="I599" i="23"/>
  <c r="H599" i="23"/>
  <c r="E599" i="20"/>
  <c r="K598" i="20"/>
  <c r="J614" i="3"/>
  <c r="A615" i="3"/>
  <c r="I599" i="20" l="1"/>
  <c r="J600" i="20" s="1"/>
  <c r="G600" i="20"/>
  <c r="F600" i="20"/>
  <c r="F599" i="23"/>
  <c r="D599" i="23" s="1"/>
  <c r="J615" i="3"/>
  <c r="A616" i="3"/>
  <c r="E599" i="23" l="1"/>
  <c r="C599" i="20" s="1"/>
  <c r="L599" i="23"/>
  <c r="G599" i="23"/>
  <c r="D600" i="20"/>
  <c r="J616" i="3"/>
  <c r="A617" i="3"/>
  <c r="K599" i="23" l="1"/>
  <c r="I600" i="23"/>
  <c r="H600" i="23"/>
  <c r="E600" i="20"/>
  <c r="K599" i="20"/>
  <c r="J617" i="3"/>
  <c r="A618" i="3"/>
  <c r="I600" i="20" l="1"/>
  <c r="J601" i="20" s="1"/>
  <c r="F601" i="20"/>
  <c r="G601" i="20"/>
  <c r="F600" i="23"/>
  <c r="D600" i="23" s="1"/>
  <c r="J618" i="3"/>
  <c r="A619" i="3"/>
  <c r="E600" i="23" l="1"/>
  <c r="C600" i="20" s="1"/>
  <c r="G600" i="23"/>
  <c r="D601" i="20"/>
  <c r="J619" i="3"/>
  <c r="A620" i="3"/>
  <c r="L600" i="23" l="1"/>
  <c r="K600" i="23"/>
  <c r="I601" i="23"/>
  <c r="H601" i="23"/>
  <c r="E601" i="20"/>
  <c r="K600" i="20"/>
  <c r="J620" i="3"/>
  <c r="A621" i="3"/>
  <c r="I601" i="20" l="1"/>
  <c r="J602" i="20" s="1"/>
  <c r="G602" i="20"/>
  <c r="F602" i="20"/>
  <c r="F601" i="23"/>
  <c r="D601" i="23" s="1"/>
  <c r="J621" i="3"/>
  <c r="A622" i="3"/>
  <c r="E601" i="23" l="1"/>
  <c r="C601" i="20" s="1"/>
  <c r="L601" i="23"/>
  <c r="G601" i="23"/>
  <c r="D602" i="20"/>
  <c r="J622" i="3"/>
  <c r="A623" i="3"/>
  <c r="K601" i="23" l="1"/>
  <c r="H602" i="23"/>
  <c r="I602" i="23"/>
  <c r="E602" i="20"/>
  <c r="K601" i="20"/>
  <c r="J623" i="3"/>
  <c r="A624" i="3"/>
  <c r="I602" i="20" l="1"/>
  <c r="J603" i="20" s="1"/>
  <c r="F603" i="20"/>
  <c r="G603" i="20"/>
  <c r="F602" i="23"/>
  <c r="D602" i="23" s="1"/>
  <c r="J624" i="3"/>
  <c r="A625" i="3"/>
  <c r="E602" i="23" l="1"/>
  <c r="C602" i="20" s="1"/>
  <c r="G602" i="23"/>
  <c r="D603" i="20"/>
  <c r="J625" i="3"/>
  <c r="A626" i="3"/>
  <c r="L602" i="23" l="1"/>
  <c r="K602" i="23"/>
  <c r="I603" i="23"/>
  <c r="H603" i="23"/>
  <c r="E603" i="20"/>
  <c r="K602" i="20"/>
  <c r="J626" i="3"/>
  <c r="A627" i="3"/>
  <c r="I603" i="20" l="1"/>
  <c r="J604" i="20" s="1"/>
  <c r="G604" i="20"/>
  <c r="F604" i="20"/>
  <c r="F603" i="23"/>
  <c r="D603" i="23" s="1"/>
  <c r="J627" i="3"/>
  <c r="A628" i="3"/>
  <c r="E603" i="23" l="1"/>
  <c r="C603" i="20" s="1"/>
  <c r="L603" i="23"/>
  <c r="G603" i="23"/>
  <c r="D604" i="20"/>
  <c r="J628" i="3"/>
  <c r="A629" i="3"/>
  <c r="K603" i="23" l="1"/>
  <c r="H604" i="23"/>
  <c r="I604" i="23"/>
  <c r="E604" i="20"/>
  <c r="K603" i="20"/>
  <c r="J629" i="3"/>
  <c r="A630" i="3"/>
  <c r="I604" i="20" l="1"/>
  <c r="J605" i="20" s="1"/>
  <c r="F605" i="20"/>
  <c r="G605" i="20"/>
  <c r="F604" i="23"/>
  <c r="D604" i="23" s="1"/>
  <c r="J630" i="3"/>
  <c r="A631" i="3"/>
  <c r="E604" i="23" l="1"/>
  <c r="C604" i="20" s="1"/>
  <c r="D605" i="20"/>
  <c r="J631" i="3"/>
  <c r="A632" i="3"/>
  <c r="G604" i="23" l="1"/>
  <c r="L604" i="23"/>
  <c r="K604" i="23"/>
  <c r="I605" i="23"/>
  <c r="H605" i="23"/>
  <c r="E605" i="20"/>
  <c r="K604" i="20"/>
  <c r="J632" i="3"/>
  <c r="A633" i="3"/>
  <c r="I605" i="20" l="1"/>
  <c r="J606" i="20" s="1"/>
  <c r="G606" i="20"/>
  <c r="F606" i="20"/>
  <c r="F605" i="23"/>
  <c r="D605" i="23" s="1"/>
  <c r="J633" i="3"/>
  <c r="A634" i="3"/>
  <c r="E605" i="23" l="1"/>
  <c r="C605" i="20" s="1"/>
  <c r="L605" i="23"/>
  <c r="G605" i="23"/>
  <c r="D606" i="20"/>
  <c r="J634" i="3"/>
  <c r="A635" i="3"/>
  <c r="K605" i="23" l="1"/>
  <c r="H606" i="23"/>
  <c r="I606" i="23"/>
  <c r="E606" i="20"/>
  <c r="K605" i="20"/>
  <c r="J635" i="3"/>
  <c r="A636" i="3"/>
  <c r="I606" i="20" l="1"/>
  <c r="J607" i="20" s="1"/>
  <c r="F607" i="20"/>
  <c r="G607" i="20"/>
  <c r="F606" i="23"/>
  <c r="D606" i="23" s="1"/>
  <c r="J636" i="3"/>
  <c r="A637" i="3"/>
  <c r="E606" i="23" l="1"/>
  <c r="C606" i="20" s="1"/>
  <c r="L606" i="23"/>
  <c r="G606" i="23"/>
  <c r="D607" i="20"/>
  <c r="J637" i="3"/>
  <c r="A638" i="3"/>
  <c r="K606" i="23" l="1"/>
  <c r="I607" i="23"/>
  <c r="H607" i="23"/>
  <c r="E607" i="20"/>
  <c r="K606" i="20"/>
  <c r="J638" i="3"/>
  <c r="A639" i="3"/>
  <c r="I607" i="20" l="1"/>
  <c r="J608" i="20" s="1"/>
  <c r="G608" i="20"/>
  <c r="F608" i="20"/>
  <c r="F607" i="23"/>
  <c r="D607" i="23" s="1"/>
  <c r="J639" i="3"/>
  <c r="A640" i="3"/>
  <c r="E607" i="23" l="1"/>
  <c r="C607" i="20" s="1"/>
  <c r="L607" i="23"/>
  <c r="G607" i="23"/>
  <c r="D608" i="20"/>
  <c r="J640" i="3"/>
  <c r="A641" i="3"/>
  <c r="K607" i="23" l="1"/>
  <c r="H608" i="23"/>
  <c r="I608" i="23"/>
  <c r="E608" i="20"/>
  <c r="K607" i="20"/>
  <c r="J641" i="3"/>
  <c r="A642" i="3"/>
  <c r="I608" i="20" l="1"/>
  <c r="J609" i="20" s="1"/>
  <c r="F609" i="20"/>
  <c r="G609" i="20"/>
  <c r="F608" i="23"/>
  <c r="D608" i="23" s="1"/>
  <c r="J642" i="3"/>
  <c r="A643" i="3"/>
  <c r="E608" i="23" l="1"/>
  <c r="C608" i="20" s="1"/>
  <c r="D609" i="20"/>
  <c r="J643" i="3"/>
  <c r="A644" i="3"/>
  <c r="G608" i="23" l="1"/>
  <c r="L608" i="23"/>
  <c r="K608" i="23"/>
  <c r="I609" i="23"/>
  <c r="H609" i="23"/>
  <c r="E609" i="20"/>
  <c r="K608" i="20"/>
  <c r="J644" i="3"/>
  <c r="A645" i="3"/>
  <c r="I609" i="20" l="1"/>
  <c r="J610" i="20" s="1"/>
  <c r="G610" i="20"/>
  <c r="F610" i="20"/>
  <c r="F609" i="23"/>
  <c r="D609" i="23" s="1"/>
  <c r="J645" i="3"/>
  <c r="A646" i="3"/>
  <c r="E609" i="23" l="1"/>
  <c r="C609" i="20" s="1"/>
  <c r="L609" i="23"/>
  <c r="G609" i="23"/>
  <c r="D610" i="20"/>
  <c r="J646" i="3"/>
  <c r="A647" i="3"/>
  <c r="K609" i="23" l="1"/>
  <c r="H610" i="23"/>
  <c r="I610" i="23"/>
  <c r="E610" i="20"/>
  <c r="K609" i="20"/>
  <c r="J647" i="3"/>
  <c r="A648" i="3"/>
  <c r="I610" i="20" l="1"/>
  <c r="J611" i="20" s="1"/>
  <c r="F611" i="20"/>
  <c r="G611" i="20"/>
  <c r="F610" i="23"/>
  <c r="D610" i="23" s="1"/>
  <c r="J648" i="3"/>
  <c r="A649" i="3"/>
  <c r="E610" i="23" l="1"/>
  <c r="C610" i="20" s="1"/>
  <c r="L610" i="23"/>
  <c r="G610" i="23"/>
  <c r="D611" i="20"/>
  <c r="J649" i="3"/>
  <c r="A650" i="3"/>
  <c r="K610" i="23" l="1"/>
  <c r="I611" i="23"/>
  <c r="H611" i="23"/>
  <c r="E611" i="20"/>
  <c r="K610" i="20"/>
  <c r="J650" i="3"/>
  <c r="A651" i="3"/>
  <c r="I611" i="20" l="1"/>
  <c r="J612" i="20" s="1"/>
  <c r="G612" i="20"/>
  <c r="F612" i="20"/>
  <c r="F611" i="23"/>
  <c r="D611" i="23" s="1"/>
  <c r="J651" i="3"/>
  <c r="A652" i="3"/>
  <c r="E611" i="23" l="1"/>
  <c r="C611" i="20" s="1"/>
  <c r="L611" i="23"/>
  <c r="G611" i="23"/>
  <c r="D612" i="20"/>
  <c r="J652" i="3"/>
  <c r="A653" i="3"/>
  <c r="K611" i="23" l="1"/>
  <c r="H612" i="23"/>
  <c r="I612" i="23"/>
  <c r="E612" i="20"/>
  <c r="K611" i="20"/>
  <c r="J653" i="3"/>
  <c r="A654" i="3"/>
  <c r="I612" i="20" l="1"/>
  <c r="J613" i="20" s="1"/>
  <c r="F613" i="20"/>
  <c r="G613" i="20"/>
  <c r="F612" i="23"/>
  <c r="D612" i="23" s="1"/>
  <c r="J654" i="3"/>
  <c r="A655" i="3"/>
  <c r="E612" i="23" l="1"/>
  <c r="C612" i="20" s="1"/>
  <c r="L612" i="23"/>
  <c r="G612" i="23"/>
  <c r="D613" i="20"/>
  <c r="J655" i="3"/>
  <c r="A656" i="3"/>
  <c r="K612" i="23" l="1"/>
  <c r="I613" i="23"/>
  <c r="H613" i="23"/>
  <c r="E613" i="20"/>
  <c r="K612" i="20"/>
  <c r="J656" i="3"/>
  <c r="A657" i="3"/>
  <c r="I613" i="20" l="1"/>
  <c r="J614" i="20" s="1"/>
  <c r="G614" i="20"/>
  <c r="F614" i="20"/>
  <c r="F613" i="23"/>
  <c r="D613" i="23" s="1"/>
  <c r="J657" i="3"/>
  <c r="A658" i="3"/>
  <c r="E613" i="23" l="1"/>
  <c r="C613" i="20" s="1"/>
  <c r="L613" i="23"/>
  <c r="G613" i="23"/>
  <c r="D614" i="20"/>
  <c r="J658" i="3"/>
  <c r="A659" i="3"/>
  <c r="K613" i="23" l="1"/>
  <c r="H614" i="23"/>
  <c r="I614" i="23"/>
  <c r="E614" i="20"/>
  <c r="K613" i="20"/>
  <c r="J659" i="3"/>
  <c r="A660" i="3"/>
  <c r="I614" i="20" l="1"/>
  <c r="J615" i="20" s="1"/>
  <c r="F615" i="20"/>
  <c r="G615" i="20"/>
  <c r="F614" i="23"/>
  <c r="D614" i="23" s="1"/>
  <c r="J660" i="3"/>
  <c r="A661" i="3"/>
  <c r="E614" i="23" l="1"/>
  <c r="C614" i="20" s="1"/>
  <c r="L614" i="23"/>
  <c r="G614" i="23"/>
  <c r="D615" i="20"/>
  <c r="J661" i="3"/>
  <c r="A662" i="3"/>
  <c r="K614" i="23" l="1"/>
  <c r="I615" i="23"/>
  <c r="H615" i="23"/>
  <c r="E615" i="20"/>
  <c r="K614" i="20"/>
  <c r="J662" i="3"/>
  <c r="A663" i="3"/>
  <c r="I615" i="20" l="1"/>
  <c r="J616" i="20" s="1"/>
  <c r="G616" i="20"/>
  <c r="F616" i="20"/>
  <c r="F615" i="23"/>
  <c r="D615" i="23" s="1"/>
  <c r="J663" i="3"/>
  <c r="A664" i="3"/>
  <c r="E615" i="23" l="1"/>
  <c r="C615" i="20" s="1"/>
  <c r="L615" i="23"/>
  <c r="G615" i="23"/>
  <c r="D616" i="20"/>
  <c r="J664" i="3"/>
  <c r="A665" i="3"/>
  <c r="K615" i="23" l="1"/>
  <c r="H616" i="23"/>
  <c r="I616" i="23"/>
  <c r="E616" i="20"/>
  <c r="K615" i="20"/>
  <c r="J665" i="3"/>
  <c r="A666" i="3"/>
  <c r="I616" i="20" l="1"/>
  <c r="J617" i="20" s="1"/>
  <c r="F617" i="20"/>
  <c r="G617" i="20"/>
  <c r="F616" i="23"/>
  <c r="D616" i="23" s="1"/>
  <c r="J666" i="3"/>
  <c r="A667" i="3"/>
  <c r="E616" i="23" l="1"/>
  <c r="C616" i="20" s="1"/>
  <c r="D617" i="20"/>
  <c r="J667" i="3"/>
  <c r="A668" i="3"/>
  <c r="G616" i="23" l="1"/>
  <c r="L616" i="23"/>
  <c r="K616" i="23"/>
  <c r="I617" i="23"/>
  <c r="H617" i="23"/>
  <c r="E617" i="20"/>
  <c r="K616" i="20"/>
  <c r="J668" i="3"/>
  <c r="A669" i="3"/>
  <c r="I617" i="20" l="1"/>
  <c r="J618" i="20" s="1"/>
  <c r="G618" i="20"/>
  <c r="F618" i="20"/>
  <c r="F617" i="23"/>
  <c r="D617" i="23" s="1"/>
  <c r="J669" i="3"/>
  <c r="A670" i="3"/>
  <c r="E617" i="23" l="1"/>
  <c r="C617" i="20" s="1"/>
  <c r="D618" i="20"/>
  <c r="J670" i="3"/>
  <c r="A671" i="3"/>
  <c r="G617" i="23" l="1"/>
  <c r="L617" i="23"/>
  <c r="K617" i="23"/>
  <c r="H618" i="23"/>
  <c r="I618" i="23"/>
  <c r="E618" i="20"/>
  <c r="K617" i="20"/>
  <c r="J671" i="3"/>
  <c r="A672" i="3"/>
  <c r="I618" i="20" l="1"/>
  <c r="J619" i="20" s="1"/>
  <c r="F619" i="20"/>
  <c r="G619" i="20"/>
  <c r="F618" i="23"/>
  <c r="D618" i="23" s="1"/>
  <c r="J672" i="3"/>
  <c r="A673" i="3"/>
  <c r="E618" i="23" l="1"/>
  <c r="C618" i="20" s="1"/>
  <c r="L618" i="23"/>
  <c r="D619" i="20"/>
  <c r="J673" i="3"/>
  <c r="A674" i="3"/>
  <c r="G618" i="23" l="1"/>
  <c r="K618" i="23"/>
  <c r="I619" i="23"/>
  <c r="H619" i="23"/>
  <c r="E619" i="20"/>
  <c r="K618" i="20"/>
  <c r="J674" i="3"/>
  <c r="A675" i="3"/>
  <c r="I619" i="20" l="1"/>
  <c r="J620" i="20" s="1"/>
  <c r="G620" i="20"/>
  <c r="F620" i="20"/>
  <c r="F619" i="23"/>
  <c r="D619" i="23" s="1"/>
  <c r="J675" i="3"/>
  <c r="A676" i="3"/>
  <c r="E619" i="23" l="1"/>
  <c r="C619" i="20" s="1"/>
  <c r="D620" i="20"/>
  <c r="J676" i="3"/>
  <c r="A677" i="3"/>
  <c r="G619" i="23" l="1"/>
  <c r="L619" i="23"/>
  <c r="K619" i="23"/>
  <c r="H620" i="23"/>
  <c r="I620" i="23"/>
  <c r="E620" i="20"/>
  <c r="K619" i="20"/>
  <c r="J677" i="3"/>
  <c r="A678" i="3"/>
  <c r="I620" i="20" l="1"/>
  <c r="J621" i="20" s="1"/>
  <c r="F621" i="20"/>
  <c r="G621" i="20"/>
  <c r="F620" i="23"/>
  <c r="D620" i="23" s="1"/>
  <c r="J678" i="3"/>
  <c r="A679" i="3"/>
  <c r="E620" i="23" l="1"/>
  <c r="C620" i="20" s="1"/>
  <c r="L620" i="23"/>
  <c r="D621" i="20"/>
  <c r="J679" i="3"/>
  <c r="A680" i="3"/>
  <c r="G620" i="23" l="1"/>
  <c r="K620" i="23"/>
  <c r="I621" i="23"/>
  <c r="H621" i="23"/>
  <c r="E621" i="20"/>
  <c r="K620" i="20"/>
  <c r="J680" i="3"/>
  <c r="A681" i="3"/>
  <c r="I621" i="20" l="1"/>
  <c r="J622" i="20" s="1"/>
  <c r="G622" i="20"/>
  <c r="F622" i="20"/>
  <c r="F621" i="23"/>
  <c r="D621" i="23" s="1"/>
  <c r="J681" i="3"/>
  <c r="A682" i="3"/>
  <c r="E621" i="23" l="1"/>
  <c r="C621" i="20" s="1"/>
  <c r="L621" i="23"/>
  <c r="G621" i="23"/>
  <c r="D622" i="20"/>
  <c r="J682" i="3"/>
  <c r="A683" i="3"/>
  <c r="K621" i="23" l="1"/>
  <c r="H622" i="23"/>
  <c r="I622" i="23"/>
  <c r="E622" i="20"/>
  <c r="K621" i="20"/>
  <c r="J683" i="3"/>
  <c r="A684" i="3"/>
  <c r="I622" i="20" l="1"/>
  <c r="J623" i="20" s="1"/>
  <c r="F623" i="20"/>
  <c r="G623" i="20"/>
  <c r="F622" i="23"/>
  <c r="D622" i="23" s="1"/>
  <c r="J684" i="3"/>
  <c r="A685" i="3"/>
  <c r="E622" i="23" l="1"/>
  <c r="C622" i="20" s="1"/>
  <c r="L622" i="23"/>
  <c r="G622" i="23"/>
  <c r="D623" i="20"/>
  <c r="J685" i="3"/>
  <c r="A686" i="3"/>
  <c r="K622" i="23" l="1"/>
  <c r="I623" i="23"/>
  <c r="H623" i="23"/>
  <c r="E623" i="20"/>
  <c r="K622" i="20"/>
  <c r="J686" i="3"/>
  <c r="A687" i="3"/>
  <c r="I623" i="20" l="1"/>
  <c r="J624" i="20" s="1"/>
  <c r="G624" i="20"/>
  <c r="F624" i="20"/>
  <c r="F623" i="23"/>
  <c r="D623" i="23" s="1"/>
  <c r="J687" i="3"/>
  <c r="A688" i="3"/>
  <c r="E623" i="23" l="1"/>
  <c r="C623" i="20" s="1"/>
  <c r="D624" i="20"/>
  <c r="J688" i="3"/>
  <c r="A689" i="3"/>
  <c r="G623" i="23" l="1"/>
  <c r="K623" i="23" s="1"/>
  <c r="L623" i="23"/>
  <c r="E624" i="20"/>
  <c r="K623" i="20"/>
  <c r="J689" i="3"/>
  <c r="A690" i="3"/>
  <c r="I624" i="23" l="1"/>
  <c r="H624" i="23"/>
  <c r="I624" i="20"/>
  <c r="J625" i="20" s="1"/>
  <c r="F625" i="20"/>
  <c r="G625" i="20"/>
  <c r="J690" i="3"/>
  <c r="A691" i="3"/>
  <c r="F624" i="23" l="1"/>
  <c r="D624" i="23" s="1"/>
  <c r="E624" i="23"/>
  <c r="C624" i="20" s="1"/>
  <c r="L624" i="23"/>
  <c r="D625" i="20"/>
  <c r="J691" i="3"/>
  <c r="A692" i="3"/>
  <c r="G624" i="23" l="1"/>
  <c r="K624" i="23"/>
  <c r="I625" i="23"/>
  <c r="H625" i="23"/>
  <c r="E625" i="20"/>
  <c r="K624" i="20"/>
  <c r="J692" i="3"/>
  <c r="A693" i="3"/>
  <c r="I625" i="20" l="1"/>
  <c r="J626" i="20" s="1"/>
  <c r="G626" i="20"/>
  <c r="F626" i="20"/>
  <c r="F625" i="23"/>
  <c r="D625" i="23" s="1"/>
  <c r="J693" i="3"/>
  <c r="A694" i="3"/>
  <c r="E625" i="23" l="1"/>
  <c r="C625" i="20" s="1"/>
  <c r="D626" i="20"/>
  <c r="J694" i="3"/>
  <c r="A695" i="3"/>
  <c r="G625" i="23" l="1"/>
  <c r="K625" i="23" s="1"/>
  <c r="L625" i="23"/>
  <c r="I626" i="23"/>
  <c r="E626" i="20"/>
  <c r="K625" i="20"/>
  <c r="J695" i="3"/>
  <c r="A696" i="3"/>
  <c r="H626" i="23" l="1"/>
  <c r="F626" i="23" s="1"/>
  <c r="D626" i="23" s="1"/>
  <c r="I626" i="20"/>
  <c r="J627" i="20" s="1"/>
  <c r="F627" i="20"/>
  <c r="G627" i="20"/>
  <c r="J696" i="3"/>
  <c r="A697" i="3"/>
  <c r="E626" i="23" l="1"/>
  <c r="C626" i="20" s="1"/>
  <c r="D627" i="20"/>
  <c r="J697" i="3"/>
  <c r="A698" i="3"/>
  <c r="L626" i="23" l="1"/>
  <c r="G626" i="23"/>
  <c r="H627" i="23" s="1"/>
  <c r="K626" i="23"/>
  <c r="I627" i="23"/>
  <c r="E627" i="20"/>
  <c r="K626" i="20"/>
  <c r="J698" i="3"/>
  <c r="A699" i="3"/>
  <c r="I627" i="20" l="1"/>
  <c r="J628" i="20" s="1"/>
  <c r="G628" i="20"/>
  <c r="F628" i="20"/>
  <c r="F627" i="23"/>
  <c r="D627" i="23" s="1"/>
  <c r="J699" i="3"/>
  <c r="A700" i="3"/>
  <c r="E627" i="23" l="1"/>
  <c r="C627" i="20" s="1"/>
  <c r="D628" i="20"/>
  <c r="J700" i="3"/>
  <c r="A701" i="3"/>
  <c r="G627" i="23" l="1"/>
  <c r="L627" i="23"/>
  <c r="K627" i="23"/>
  <c r="H628" i="23"/>
  <c r="I628" i="23"/>
  <c r="E628" i="20"/>
  <c r="K627" i="20"/>
  <c r="J701" i="3"/>
  <c r="A702" i="3"/>
  <c r="I628" i="20" l="1"/>
  <c r="J629" i="20" s="1"/>
  <c r="F629" i="20"/>
  <c r="G629" i="20"/>
  <c r="F628" i="23"/>
  <c r="D628" i="23" s="1"/>
  <c r="J702" i="3"/>
  <c r="A703" i="3"/>
  <c r="E628" i="23" l="1"/>
  <c r="C628" i="20" s="1"/>
  <c r="D629" i="20"/>
  <c r="J703" i="3"/>
  <c r="A704" i="3"/>
  <c r="G628" i="23" l="1"/>
  <c r="L628" i="23"/>
  <c r="K628" i="23"/>
  <c r="I629" i="23"/>
  <c r="H629" i="23"/>
  <c r="E629" i="20"/>
  <c r="K628" i="20"/>
  <c r="J704" i="3"/>
  <c r="A705" i="3"/>
  <c r="I629" i="20" l="1"/>
  <c r="J630" i="20" s="1"/>
  <c r="G630" i="20"/>
  <c r="F630" i="20"/>
  <c r="F629" i="23"/>
  <c r="D629" i="23" s="1"/>
  <c r="J705" i="3"/>
  <c r="A706" i="3"/>
  <c r="E629" i="23" l="1"/>
  <c r="C629" i="20" s="1"/>
  <c r="G629" i="23"/>
  <c r="D630" i="20"/>
  <c r="J706" i="3"/>
  <c r="A707" i="3"/>
  <c r="L629" i="23" l="1"/>
  <c r="K629" i="23"/>
  <c r="H630" i="23"/>
  <c r="I630" i="23"/>
  <c r="E630" i="20"/>
  <c r="K629" i="20"/>
  <c r="J707" i="3"/>
  <c r="A708" i="3"/>
  <c r="I630" i="20" l="1"/>
  <c r="J631" i="20" s="1"/>
  <c r="F631" i="20"/>
  <c r="G631" i="20"/>
  <c r="F630" i="23"/>
  <c r="D630" i="23" s="1"/>
  <c r="J708" i="3"/>
  <c r="A709" i="3"/>
  <c r="E630" i="23" l="1"/>
  <c r="C630" i="20" s="1"/>
  <c r="L630" i="23"/>
  <c r="G630" i="23"/>
  <c r="D631" i="20"/>
  <c r="J709" i="3"/>
  <c r="A710" i="3"/>
  <c r="K630" i="23" l="1"/>
  <c r="I631" i="23"/>
  <c r="H631" i="23"/>
  <c r="E631" i="20"/>
  <c r="K630" i="20"/>
  <c r="J710" i="3"/>
  <c r="A711" i="3"/>
  <c r="I631" i="20" l="1"/>
  <c r="J632" i="20" s="1"/>
  <c r="G632" i="20"/>
  <c r="F632" i="20"/>
  <c r="F631" i="23"/>
  <c r="D631" i="23" s="1"/>
  <c r="J711" i="3"/>
  <c r="A712" i="3"/>
  <c r="E631" i="23" l="1"/>
  <c r="C631" i="20" s="1"/>
  <c r="L631" i="23"/>
  <c r="G631" i="23"/>
  <c r="D632" i="20"/>
  <c r="J712" i="3"/>
  <c r="A713" i="3"/>
  <c r="K631" i="23" l="1"/>
  <c r="H632" i="23"/>
  <c r="I632" i="23"/>
  <c r="E632" i="20"/>
  <c r="K631" i="20"/>
  <c r="J713" i="3"/>
  <c r="A714" i="3"/>
  <c r="I632" i="20" l="1"/>
  <c r="J633" i="20" s="1"/>
  <c r="F633" i="20"/>
  <c r="G633" i="20"/>
  <c r="F632" i="23"/>
  <c r="D632" i="23" s="1"/>
  <c r="J714" i="3"/>
  <c r="A715" i="3"/>
  <c r="E632" i="23" l="1"/>
  <c r="C632" i="20" s="1"/>
  <c r="D633" i="20"/>
  <c r="J715" i="3"/>
  <c r="A716" i="3"/>
  <c r="G632" i="23" l="1"/>
  <c r="L632" i="23"/>
  <c r="K632" i="23"/>
  <c r="I633" i="23"/>
  <c r="H633" i="23"/>
  <c r="E633" i="20"/>
  <c r="K632" i="20"/>
  <c r="J716" i="3"/>
  <c r="A717" i="3"/>
  <c r="I633" i="20" l="1"/>
  <c r="J634" i="20" s="1"/>
  <c r="G634" i="20"/>
  <c r="F634" i="20"/>
  <c r="F633" i="23"/>
  <c r="D633" i="23" s="1"/>
  <c r="J717" i="3"/>
  <c r="A718" i="3"/>
  <c r="E633" i="23" l="1"/>
  <c r="C633" i="20" s="1"/>
  <c r="L633" i="23"/>
  <c r="D634" i="20"/>
  <c r="J718" i="3"/>
  <c r="A719" i="3"/>
  <c r="G633" i="23" l="1"/>
  <c r="K633" i="23"/>
  <c r="H634" i="23"/>
  <c r="I634" i="23"/>
  <c r="E634" i="20"/>
  <c r="K633" i="20"/>
  <c r="J719" i="3"/>
  <c r="A720" i="3"/>
  <c r="I634" i="20" l="1"/>
  <c r="J635" i="20" s="1"/>
  <c r="F635" i="20"/>
  <c r="G635" i="20"/>
  <c r="F634" i="23"/>
  <c r="D634" i="23" s="1"/>
  <c r="J720" i="3"/>
  <c r="A721" i="3"/>
  <c r="E634" i="23" l="1"/>
  <c r="C634" i="20" s="1"/>
  <c r="D635" i="20"/>
  <c r="J721" i="3"/>
  <c r="A722" i="3"/>
  <c r="G634" i="23" l="1"/>
  <c r="K634" i="23" s="1"/>
  <c r="L634" i="23"/>
  <c r="E635" i="20"/>
  <c r="K634" i="20"/>
  <c r="J722" i="3"/>
  <c r="A723" i="3"/>
  <c r="H635" i="23" l="1"/>
  <c r="I635" i="23"/>
  <c r="I635" i="20"/>
  <c r="J636" i="20" s="1"/>
  <c r="G636" i="20"/>
  <c r="F636" i="20"/>
  <c r="F635" i="23"/>
  <c r="D635" i="23" s="1"/>
  <c r="J723" i="3"/>
  <c r="A724" i="3"/>
  <c r="E635" i="23" l="1"/>
  <c r="C635" i="20" s="1"/>
  <c r="D636" i="20"/>
  <c r="J724" i="3"/>
  <c r="A725" i="3"/>
  <c r="G635" i="23" l="1"/>
  <c r="L635" i="23"/>
  <c r="K635" i="23"/>
  <c r="H636" i="23"/>
  <c r="I636" i="23"/>
  <c r="E636" i="20"/>
  <c r="K635" i="20"/>
  <c r="J725" i="3"/>
  <c r="A726" i="3"/>
  <c r="I636" i="20" l="1"/>
  <c r="J637" i="20" s="1"/>
  <c r="F637" i="20"/>
  <c r="G637" i="20"/>
  <c r="F636" i="23"/>
  <c r="D636" i="23" s="1"/>
  <c r="J726" i="3"/>
  <c r="A727" i="3"/>
  <c r="E636" i="23" l="1"/>
  <c r="C636" i="20" s="1"/>
  <c r="D637" i="20"/>
  <c r="J727" i="3"/>
  <c r="A728" i="3"/>
  <c r="G636" i="23" l="1"/>
  <c r="L636" i="23"/>
  <c r="K636" i="23"/>
  <c r="I637" i="23"/>
  <c r="H637" i="23"/>
  <c r="E637" i="20"/>
  <c r="K636" i="20"/>
  <c r="J728" i="3"/>
  <c r="A729" i="3"/>
  <c r="I637" i="20" l="1"/>
  <c r="J638" i="20" s="1"/>
  <c r="G638" i="20"/>
  <c r="F638" i="20"/>
  <c r="F637" i="23"/>
  <c r="D637" i="23" s="1"/>
  <c r="J729" i="3"/>
  <c r="A730" i="3"/>
  <c r="E637" i="23" l="1"/>
  <c r="C637" i="20" s="1"/>
  <c r="D638" i="20"/>
  <c r="J730" i="3"/>
  <c r="A731" i="3"/>
  <c r="G637" i="23" l="1"/>
  <c r="L637" i="23"/>
  <c r="K637" i="23"/>
  <c r="H638" i="23"/>
  <c r="I638" i="23"/>
  <c r="E638" i="20"/>
  <c r="K637" i="20"/>
  <c r="J731" i="3"/>
  <c r="A732" i="3"/>
  <c r="I638" i="20" l="1"/>
  <c r="J639" i="20" s="1"/>
  <c r="F639" i="20"/>
  <c r="G639" i="20"/>
  <c r="F638" i="23"/>
  <c r="D638" i="23" s="1"/>
  <c r="J732" i="3"/>
  <c r="A733" i="3"/>
  <c r="E638" i="23" l="1"/>
  <c r="C638" i="20" s="1"/>
  <c r="L638" i="23"/>
  <c r="G638" i="23"/>
  <c r="D639" i="20"/>
  <c r="J733" i="3"/>
  <c r="A734" i="3"/>
  <c r="K638" i="23" l="1"/>
  <c r="I639" i="23"/>
  <c r="H639" i="23"/>
  <c r="E639" i="20"/>
  <c r="K638" i="20"/>
  <c r="J734" i="3"/>
  <c r="A735" i="3"/>
  <c r="I639" i="20" l="1"/>
  <c r="J640" i="20" s="1"/>
  <c r="G640" i="20"/>
  <c r="F640" i="20"/>
  <c r="F639" i="23"/>
  <c r="D639" i="23" s="1"/>
  <c r="J735" i="3"/>
  <c r="A736" i="3"/>
  <c r="E639" i="23" l="1"/>
  <c r="C639" i="20" s="1"/>
  <c r="L639" i="23"/>
  <c r="G639" i="23"/>
  <c r="D640" i="20"/>
  <c r="J736" i="3"/>
  <c r="A737" i="3"/>
  <c r="K639" i="23" l="1"/>
  <c r="H640" i="23"/>
  <c r="I640" i="23"/>
  <c r="E640" i="20"/>
  <c r="K639" i="20"/>
  <c r="J737" i="3"/>
  <c r="A738" i="3"/>
  <c r="I640" i="20" l="1"/>
  <c r="J641" i="20" s="1"/>
  <c r="F641" i="20"/>
  <c r="G641" i="20"/>
  <c r="F640" i="23"/>
  <c r="D640" i="23" s="1"/>
  <c r="J738" i="3"/>
  <c r="A739" i="3"/>
  <c r="E640" i="23" l="1"/>
  <c r="C640" i="20" s="1"/>
  <c r="L640" i="23"/>
  <c r="G640" i="23"/>
  <c r="D641" i="20"/>
  <c r="J739" i="3"/>
  <c r="A740" i="3"/>
  <c r="K640" i="23" l="1"/>
  <c r="I641" i="23"/>
  <c r="H641" i="23"/>
  <c r="E641" i="20"/>
  <c r="K640" i="20"/>
  <c r="J740" i="3"/>
  <c r="A741" i="3"/>
  <c r="I641" i="20" l="1"/>
  <c r="J642" i="20" s="1"/>
  <c r="G642" i="20"/>
  <c r="F642" i="20"/>
  <c r="F641" i="23"/>
  <c r="D641" i="23" s="1"/>
  <c r="J741" i="3"/>
  <c r="A742" i="3"/>
  <c r="E641" i="23" l="1"/>
  <c r="C641" i="20" s="1"/>
  <c r="L641" i="23"/>
  <c r="G641" i="23"/>
  <c r="D642" i="20"/>
  <c r="J742" i="3"/>
  <c r="A743" i="3"/>
  <c r="K641" i="23" l="1"/>
  <c r="H642" i="23"/>
  <c r="I642" i="23"/>
  <c r="E642" i="20"/>
  <c r="K641" i="20"/>
  <c r="J743" i="3"/>
  <c r="A744" i="3"/>
  <c r="I642" i="20" l="1"/>
  <c r="J643" i="20" s="1"/>
  <c r="F643" i="20"/>
  <c r="G643" i="20"/>
  <c r="F642" i="23"/>
  <c r="D642" i="23" s="1"/>
  <c r="J744" i="3"/>
  <c r="A745" i="3"/>
  <c r="E642" i="23" l="1"/>
  <c r="C642" i="20" s="1"/>
  <c r="G642" i="23"/>
  <c r="D643" i="20"/>
  <c r="J745" i="3"/>
  <c r="A746" i="3"/>
  <c r="L642" i="23" l="1"/>
  <c r="K642" i="23"/>
  <c r="I643" i="23"/>
  <c r="H643" i="23"/>
  <c r="E643" i="20"/>
  <c r="K642" i="20"/>
  <c r="J746" i="3"/>
  <c r="A747" i="3"/>
  <c r="I643" i="20" l="1"/>
  <c r="J644" i="20" s="1"/>
  <c r="G644" i="20"/>
  <c r="F644" i="20"/>
  <c r="F643" i="23"/>
  <c r="D643" i="23" s="1"/>
  <c r="J747" i="3"/>
  <c r="A748" i="3"/>
  <c r="E643" i="23" l="1"/>
  <c r="C643" i="20" s="1"/>
  <c r="L643" i="23"/>
  <c r="G643" i="23"/>
  <c r="D644" i="20"/>
  <c r="J748" i="3"/>
  <c r="A749" i="3"/>
  <c r="K643" i="23" l="1"/>
  <c r="H644" i="23"/>
  <c r="I644" i="23"/>
  <c r="E644" i="20"/>
  <c r="K643" i="20"/>
  <c r="J749" i="3"/>
  <c r="A750" i="3"/>
  <c r="I644" i="20" l="1"/>
  <c r="J645" i="20" s="1"/>
  <c r="F645" i="20"/>
  <c r="G645" i="20"/>
  <c r="F644" i="23"/>
  <c r="D644" i="23" s="1"/>
  <c r="J750" i="3"/>
  <c r="A751" i="3"/>
  <c r="E644" i="23" l="1"/>
  <c r="C644" i="20" s="1"/>
  <c r="L644" i="23"/>
  <c r="G644" i="23"/>
  <c r="D645" i="20"/>
  <c r="J751" i="3"/>
  <c r="A752" i="3"/>
  <c r="K644" i="23" l="1"/>
  <c r="I645" i="23"/>
  <c r="H645" i="23"/>
  <c r="E645" i="20"/>
  <c r="K644" i="20"/>
  <c r="J752" i="3"/>
  <c r="A753" i="3"/>
  <c r="I645" i="20" l="1"/>
  <c r="J646" i="20" s="1"/>
  <c r="G646" i="20"/>
  <c r="F646" i="20"/>
  <c r="F645" i="23"/>
  <c r="D645" i="23" s="1"/>
  <c r="J753" i="3"/>
  <c r="A754" i="3"/>
  <c r="E645" i="23" l="1"/>
  <c r="C645" i="20" s="1"/>
  <c r="L645" i="23"/>
  <c r="G645" i="23"/>
  <c r="D646" i="20"/>
  <c r="J754" i="3"/>
  <c r="A755" i="3"/>
  <c r="K645" i="23" l="1"/>
  <c r="H646" i="23"/>
  <c r="I646" i="23"/>
  <c r="E646" i="20"/>
  <c r="K645" i="20"/>
  <c r="J755" i="3"/>
  <c r="A756" i="3"/>
  <c r="I646" i="20" l="1"/>
  <c r="J647" i="20" s="1"/>
  <c r="F647" i="20"/>
  <c r="G647" i="20"/>
  <c r="F646" i="23"/>
  <c r="D646" i="23" s="1"/>
  <c r="J756" i="3"/>
  <c r="A757" i="3"/>
  <c r="E646" i="23" l="1"/>
  <c r="C646" i="20" s="1"/>
  <c r="G646" i="23"/>
  <c r="D647" i="20"/>
  <c r="J757" i="3"/>
  <c r="A758" i="3"/>
  <c r="L646" i="23" l="1"/>
  <c r="K646" i="23"/>
  <c r="I647" i="23"/>
  <c r="H647" i="23"/>
  <c r="E647" i="20"/>
  <c r="K646" i="20"/>
  <c r="J758" i="3"/>
  <c r="A759" i="3"/>
  <c r="I647" i="20" l="1"/>
  <c r="J648" i="20" s="1"/>
  <c r="G648" i="20"/>
  <c r="F648" i="20"/>
  <c r="F647" i="23"/>
  <c r="D647" i="23" s="1"/>
  <c r="J759" i="3"/>
  <c r="A760" i="3"/>
  <c r="E647" i="23" l="1"/>
  <c r="C647" i="20" s="1"/>
  <c r="L647" i="23"/>
  <c r="G647" i="23"/>
  <c r="D648" i="20"/>
  <c r="J760" i="3"/>
  <c r="A761" i="3"/>
  <c r="K647" i="23" l="1"/>
  <c r="H648" i="23"/>
  <c r="I648" i="23"/>
  <c r="E648" i="20"/>
  <c r="K647" i="20"/>
  <c r="J761" i="3"/>
  <c r="A762" i="3"/>
  <c r="I648" i="20" l="1"/>
  <c r="J649" i="20" s="1"/>
  <c r="F649" i="20"/>
  <c r="G649" i="20"/>
  <c r="F648" i="23"/>
  <c r="D648" i="23" s="1"/>
  <c r="J762" i="3"/>
  <c r="A763" i="3"/>
  <c r="E648" i="23" l="1"/>
  <c r="C648" i="20" s="1"/>
  <c r="D649" i="20"/>
  <c r="J763" i="3"/>
  <c r="A764" i="3"/>
  <c r="G648" i="23" l="1"/>
  <c r="L648" i="23"/>
  <c r="K648" i="23"/>
  <c r="I649" i="23"/>
  <c r="H649" i="23"/>
  <c r="E649" i="20"/>
  <c r="K648" i="20"/>
  <c r="J764" i="3"/>
  <c r="I649" i="20" l="1"/>
  <c r="J650" i="20" s="1"/>
  <c r="G650" i="20"/>
  <c r="F650" i="20"/>
  <c r="F649" i="23"/>
  <c r="D649" i="23" s="1"/>
  <c r="A765" i="3"/>
  <c r="E649" i="23" l="1"/>
  <c r="C649" i="20" s="1"/>
  <c r="L649" i="23"/>
  <c r="G649" i="23"/>
  <c r="D650" i="20"/>
  <c r="A766" i="3"/>
  <c r="J765" i="3"/>
  <c r="J766" i="3"/>
  <c r="A767" i="3"/>
  <c r="K649" i="23" l="1"/>
  <c r="H650" i="23"/>
  <c r="I650" i="23"/>
  <c r="E650" i="20"/>
  <c r="K649" i="20"/>
  <c r="J767" i="3"/>
  <c r="I650" i="20" l="1"/>
  <c r="J651" i="20" s="1"/>
  <c r="F651" i="20"/>
  <c r="G651" i="20"/>
  <c r="F650" i="23"/>
  <c r="D650" i="23" s="1"/>
  <c r="A768" i="3"/>
  <c r="E650" i="23" l="1"/>
  <c r="C650" i="20" s="1"/>
  <c r="L650" i="23"/>
  <c r="G650" i="23"/>
  <c r="D651" i="20"/>
  <c r="A769" i="3"/>
  <c r="J768" i="3"/>
  <c r="J769" i="3"/>
  <c r="A770" i="3"/>
  <c r="K650" i="23" l="1"/>
  <c r="I651" i="23"/>
  <c r="H651" i="23"/>
  <c r="E651" i="20"/>
  <c r="K650" i="20"/>
  <c r="J770" i="3"/>
  <c r="A771" i="3"/>
  <c r="I651" i="20" l="1"/>
  <c r="J652" i="20" s="1"/>
  <c r="G652" i="20"/>
  <c r="F652" i="20"/>
  <c r="F651" i="23"/>
  <c r="D651" i="23" s="1"/>
  <c r="J771" i="3"/>
  <c r="A772" i="3"/>
  <c r="E651" i="23" l="1"/>
  <c r="C651" i="20" s="1"/>
  <c r="D652" i="20"/>
  <c r="J772" i="3"/>
  <c r="A773" i="3"/>
  <c r="G651" i="23" l="1"/>
  <c r="L651" i="23"/>
  <c r="K651" i="23"/>
  <c r="H652" i="23"/>
  <c r="I652" i="23"/>
  <c r="E652" i="20"/>
  <c r="K651" i="20"/>
  <c r="J773" i="3"/>
  <c r="A774" i="3"/>
  <c r="I652" i="20" l="1"/>
  <c r="J653" i="20" s="1"/>
  <c r="F653" i="20"/>
  <c r="G653" i="20"/>
  <c r="F652" i="23"/>
  <c r="D652" i="23" s="1"/>
  <c r="J774" i="3"/>
  <c r="A775" i="3"/>
  <c r="E652" i="23" l="1"/>
  <c r="C652" i="20" s="1"/>
  <c r="L652" i="23"/>
  <c r="G652" i="23"/>
  <c r="D653" i="20"/>
  <c r="J775" i="3"/>
  <c r="A776" i="3"/>
  <c r="K652" i="23" l="1"/>
  <c r="I653" i="23"/>
  <c r="H653" i="23"/>
  <c r="E653" i="20"/>
  <c r="K652" i="20"/>
  <c r="J776" i="3"/>
  <c r="A777" i="3"/>
  <c r="I653" i="20" l="1"/>
  <c r="J654" i="20" s="1"/>
  <c r="G654" i="20"/>
  <c r="F654" i="20"/>
  <c r="F653" i="23"/>
  <c r="D653" i="23" s="1"/>
  <c r="J777" i="3"/>
  <c r="A778" i="3"/>
  <c r="E653" i="23" l="1"/>
  <c r="C653" i="20" s="1"/>
  <c r="L653" i="23"/>
  <c r="G653" i="23"/>
  <c r="D654" i="20"/>
  <c r="J778" i="3"/>
  <c r="A779" i="3"/>
  <c r="K653" i="23" l="1"/>
  <c r="H654" i="23"/>
  <c r="I654" i="23"/>
  <c r="E654" i="20"/>
  <c r="K653" i="20"/>
  <c r="J779" i="3"/>
  <c r="A780" i="3"/>
  <c r="I654" i="20" l="1"/>
  <c r="J655" i="20" s="1"/>
  <c r="F655" i="20"/>
  <c r="G655" i="20"/>
  <c r="F654" i="23"/>
  <c r="D654" i="23" s="1"/>
  <c r="J780" i="3"/>
  <c r="A781" i="3"/>
  <c r="E654" i="23" l="1"/>
  <c r="C654" i="20" s="1"/>
  <c r="L654" i="23"/>
  <c r="G654" i="23"/>
  <c r="D655" i="20"/>
  <c r="J781" i="3"/>
  <c r="A782" i="3"/>
  <c r="K654" i="23" l="1"/>
  <c r="I655" i="23"/>
  <c r="H655" i="23"/>
  <c r="E655" i="20"/>
  <c r="K654" i="20"/>
  <c r="J782" i="3"/>
  <c r="A783" i="3"/>
  <c r="I655" i="20" l="1"/>
  <c r="J656" i="20" s="1"/>
  <c r="G656" i="20"/>
  <c r="F656" i="20"/>
  <c r="F655" i="23"/>
  <c r="D655" i="23" s="1"/>
  <c r="J783" i="3"/>
  <c r="A784" i="3"/>
  <c r="E655" i="23" l="1"/>
  <c r="C655" i="20" s="1"/>
  <c r="L655" i="23"/>
  <c r="D656" i="20"/>
  <c r="J784" i="3"/>
  <c r="A785" i="3"/>
  <c r="G655" i="23" l="1"/>
  <c r="K655" i="23"/>
  <c r="H656" i="23"/>
  <c r="I656" i="23"/>
  <c r="E656" i="20"/>
  <c r="K655" i="20"/>
  <c r="J785" i="3"/>
  <c r="A786" i="3"/>
  <c r="I656" i="20" l="1"/>
  <c r="J657" i="20" s="1"/>
  <c r="F657" i="20"/>
  <c r="G657" i="20"/>
  <c r="F656" i="23"/>
  <c r="D656" i="23" s="1"/>
  <c r="J786" i="3"/>
  <c r="A787" i="3"/>
  <c r="E656" i="23" l="1"/>
  <c r="C656" i="20" s="1"/>
  <c r="G656" i="23"/>
  <c r="L656" i="23"/>
  <c r="D657" i="20"/>
  <c r="J787" i="3"/>
  <c r="A788" i="3"/>
  <c r="K656" i="23" l="1"/>
  <c r="I657" i="23"/>
  <c r="H657" i="23"/>
  <c r="E657" i="20"/>
  <c r="K656" i="20"/>
  <c r="J788" i="3"/>
  <c r="A789" i="3"/>
  <c r="I657" i="20" l="1"/>
  <c r="J658" i="20" s="1"/>
  <c r="G658" i="20"/>
  <c r="F658" i="20"/>
  <c r="F657" i="23"/>
  <c r="D657" i="23" s="1"/>
  <c r="J789" i="3"/>
  <c r="A790" i="3"/>
  <c r="E657" i="23" l="1"/>
  <c r="C657" i="20" s="1"/>
  <c r="D658" i="20"/>
  <c r="J790" i="3"/>
  <c r="A791" i="3"/>
  <c r="G657" i="23" l="1"/>
  <c r="L657" i="23"/>
  <c r="K657" i="23"/>
  <c r="H658" i="23"/>
  <c r="I658" i="23"/>
  <c r="E658" i="20"/>
  <c r="K657" i="20"/>
  <c r="J791" i="3"/>
  <c r="A792" i="3"/>
  <c r="I658" i="20" l="1"/>
  <c r="J659" i="20" s="1"/>
  <c r="F659" i="20"/>
  <c r="G659" i="20"/>
  <c r="F658" i="23"/>
  <c r="D658" i="23" s="1"/>
  <c r="J792" i="3"/>
  <c r="A793" i="3"/>
  <c r="E658" i="23" l="1"/>
  <c r="C658" i="20" s="1"/>
  <c r="D659" i="20"/>
  <c r="J793" i="3"/>
  <c r="A794" i="3"/>
  <c r="G658" i="23" l="1"/>
  <c r="K658" i="23" s="1"/>
  <c r="L658" i="23"/>
  <c r="E659" i="20"/>
  <c r="K658" i="20"/>
  <c r="J794" i="3"/>
  <c r="A795" i="3"/>
  <c r="H659" i="23" l="1"/>
  <c r="I659" i="23"/>
  <c r="I659" i="20"/>
  <c r="J660" i="20" s="1"/>
  <c r="G660" i="20"/>
  <c r="F660" i="20"/>
  <c r="F659" i="23"/>
  <c r="D659" i="23" s="1"/>
  <c r="J795" i="3"/>
  <c r="A796" i="3"/>
  <c r="E659" i="23" l="1"/>
  <c r="C659" i="20" s="1"/>
  <c r="D660" i="20"/>
  <c r="J796" i="3"/>
  <c r="A797" i="3"/>
  <c r="G659" i="23" l="1"/>
  <c r="L659" i="23"/>
  <c r="K659" i="23"/>
  <c r="H660" i="23"/>
  <c r="I660" i="23"/>
  <c r="E660" i="20"/>
  <c r="K659" i="20"/>
  <c r="J797" i="3"/>
  <c r="A798" i="3"/>
  <c r="I660" i="20" l="1"/>
  <c r="J661" i="20" s="1"/>
  <c r="F661" i="20"/>
  <c r="G661" i="20"/>
  <c r="F660" i="23"/>
  <c r="D660" i="23" s="1"/>
  <c r="J798" i="3"/>
  <c r="A799" i="3"/>
  <c r="E660" i="23" l="1"/>
  <c r="C660" i="20" s="1"/>
  <c r="L660" i="23"/>
  <c r="G660" i="23"/>
  <c r="D661" i="20"/>
  <c r="J799" i="3"/>
  <c r="A800" i="3"/>
  <c r="K660" i="23" l="1"/>
  <c r="I661" i="23"/>
  <c r="H661" i="23"/>
  <c r="E661" i="20"/>
  <c r="K660" i="20"/>
  <c r="J800" i="3"/>
  <c r="A801" i="3"/>
  <c r="I661" i="20" l="1"/>
  <c r="J662" i="20" s="1"/>
  <c r="G662" i="20"/>
  <c r="F662" i="20"/>
  <c r="F661" i="23"/>
  <c r="D661" i="23" s="1"/>
  <c r="J801" i="3"/>
  <c r="A802" i="3"/>
  <c r="E661" i="23" l="1"/>
  <c r="C661" i="20" s="1"/>
  <c r="L661" i="23"/>
  <c r="G661" i="23"/>
  <c r="D662" i="20"/>
  <c r="J802" i="3"/>
  <c r="A803" i="3"/>
  <c r="K661" i="23" l="1"/>
  <c r="H662" i="23"/>
  <c r="I662" i="23"/>
  <c r="E662" i="20"/>
  <c r="K661" i="20"/>
  <c r="J803" i="3"/>
  <c r="A804" i="3"/>
  <c r="I662" i="20" l="1"/>
  <c r="J663" i="20" s="1"/>
  <c r="F663" i="20"/>
  <c r="G663" i="20"/>
  <c r="F662" i="23"/>
  <c r="D662" i="23" s="1"/>
  <c r="J804" i="3"/>
  <c r="A805" i="3"/>
  <c r="E662" i="23" l="1"/>
  <c r="C662" i="20" s="1"/>
  <c r="G662" i="23"/>
  <c r="D663" i="20"/>
  <c r="J805" i="3"/>
  <c r="A806" i="3"/>
  <c r="L662" i="23" l="1"/>
  <c r="K662" i="23"/>
  <c r="I663" i="23"/>
  <c r="H663" i="23"/>
  <c r="E663" i="20"/>
  <c r="K662" i="20"/>
  <c r="J806" i="3"/>
  <c r="A807" i="3"/>
  <c r="I663" i="20" l="1"/>
  <c r="J664" i="20" s="1"/>
  <c r="G664" i="20"/>
  <c r="F664" i="20"/>
  <c r="F663" i="23"/>
  <c r="D663" i="23" s="1"/>
  <c r="J807" i="3"/>
  <c r="A808" i="3"/>
  <c r="E663" i="23" l="1"/>
  <c r="C663" i="20" s="1"/>
  <c r="L663" i="23"/>
  <c r="G663" i="23"/>
  <c r="D664" i="20"/>
  <c r="J808" i="3"/>
  <c r="A809" i="3"/>
  <c r="K663" i="23" l="1"/>
  <c r="H664" i="23"/>
  <c r="I664" i="23"/>
  <c r="E664" i="20"/>
  <c r="K663" i="20"/>
  <c r="J809" i="3"/>
  <c r="A810" i="3"/>
  <c r="I664" i="20" l="1"/>
  <c r="J665" i="20" s="1"/>
  <c r="F665" i="20"/>
  <c r="G665" i="20"/>
  <c r="F664" i="23"/>
  <c r="D664" i="23" s="1"/>
  <c r="J810" i="3"/>
  <c r="A811" i="3"/>
  <c r="E664" i="23" l="1"/>
  <c r="C664" i="20" s="1"/>
  <c r="D665" i="20"/>
  <c r="J811" i="3"/>
  <c r="A812" i="3"/>
  <c r="G664" i="23" l="1"/>
  <c r="L664" i="23"/>
  <c r="K664" i="23"/>
  <c r="I665" i="23"/>
  <c r="H665" i="23"/>
  <c r="E665" i="20"/>
  <c r="K664" i="20"/>
  <c r="J812" i="3"/>
  <c r="A813" i="3"/>
  <c r="I665" i="20" l="1"/>
  <c r="J666" i="20" s="1"/>
  <c r="G666" i="20"/>
  <c r="F666" i="20"/>
  <c r="F665" i="23"/>
  <c r="D665" i="23" s="1"/>
  <c r="J813" i="3"/>
  <c r="A814" i="3"/>
  <c r="E665" i="23" l="1"/>
  <c r="C665" i="20" s="1"/>
  <c r="L665" i="23"/>
  <c r="D666" i="20"/>
  <c r="A815" i="3"/>
  <c r="J814" i="3"/>
  <c r="G665" i="23" l="1"/>
  <c r="K665" i="23"/>
  <c r="H666" i="23"/>
  <c r="I666" i="23"/>
  <c r="E666" i="20"/>
  <c r="K665" i="20"/>
  <c r="A816" i="3"/>
  <c r="J815" i="3"/>
  <c r="I666" i="20" l="1"/>
  <c r="J667" i="20" s="1"/>
  <c r="F667" i="20"/>
  <c r="G667" i="20"/>
  <c r="F666" i="23"/>
  <c r="D666" i="23" s="1"/>
  <c r="A817" i="3"/>
  <c r="J816" i="3"/>
  <c r="E666" i="23" l="1"/>
  <c r="C666" i="20" s="1"/>
  <c r="G666" i="23"/>
  <c r="D667" i="20"/>
  <c r="A818" i="3"/>
  <c r="J817" i="3"/>
  <c r="L666" i="23" l="1"/>
  <c r="K666" i="23"/>
  <c r="I667" i="23"/>
  <c r="H667" i="23"/>
  <c r="E667" i="20"/>
  <c r="K666" i="20"/>
  <c r="A819" i="3"/>
  <c r="J818" i="3"/>
  <c r="I667" i="20" l="1"/>
  <c r="J668" i="20" s="1"/>
  <c r="G668" i="20"/>
  <c r="F668" i="20"/>
  <c r="F667" i="23"/>
  <c r="D667" i="23" s="1"/>
  <c r="A820" i="3"/>
  <c r="J819" i="3"/>
  <c r="E667" i="23" l="1"/>
  <c r="C667" i="20" s="1"/>
  <c r="L667" i="23"/>
  <c r="G667" i="23"/>
  <c r="D668" i="20"/>
  <c r="A821" i="3"/>
  <c r="J820" i="3"/>
  <c r="K667" i="23" l="1"/>
  <c r="H668" i="23"/>
  <c r="I668" i="23"/>
  <c r="E668" i="20"/>
  <c r="K667" i="20"/>
  <c r="A822" i="3"/>
  <c r="J821" i="3"/>
  <c r="I668" i="20" l="1"/>
  <c r="J669" i="20" s="1"/>
  <c r="F669" i="20"/>
  <c r="G669" i="20"/>
  <c r="F668" i="23"/>
  <c r="D668" i="23" s="1"/>
  <c r="A823" i="3"/>
  <c r="J822" i="3"/>
  <c r="E668" i="23" l="1"/>
  <c r="C668" i="20" s="1"/>
  <c r="D669" i="20"/>
  <c r="A824" i="3"/>
  <c r="J823" i="3"/>
  <c r="G668" i="23" l="1"/>
  <c r="I669" i="23" s="1"/>
  <c r="L668" i="23"/>
  <c r="E669" i="20"/>
  <c r="K668" i="20"/>
  <c r="A825" i="3"/>
  <c r="J824" i="3"/>
  <c r="K668" i="23" l="1"/>
  <c r="H669" i="23"/>
  <c r="F669" i="23" s="1"/>
  <c r="D669" i="23" s="1"/>
  <c r="I669" i="20"/>
  <c r="J670" i="20" s="1"/>
  <c r="G670" i="20"/>
  <c r="F670" i="20"/>
  <c r="A826" i="3"/>
  <c r="J825" i="3"/>
  <c r="E669" i="23" l="1"/>
  <c r="C669" i="20" s="1"/>
  <c r="D670" i="20"/>
  <c r="A827" i="3"/>
  <c r="J826" i="3"/>
  <c r="G669" i="23" l="1"/>
  <c r="K669" i="23" s="1"/>
  <c r="L669" i="23"/>
  <c r="I670" i="23"/>
  <c r="E670" i="20"/>
  <c r="K669" i="20"/>
  <c r="A828" i="3"/>
  <c r="J827" i="3"/>
  <c r="H670" i="23" l="1"/>
  <c r="F670" i="23" s="1"/>
  <c r="D670" i="23" s="1"/>
  <c r="I670" i="20"/>
  <c r="J671" i="20" s="1"/>
  <c r="F671" i="20"/>
  <c r="G671" i="20"/>
  <c r="A829" i="3"/>
  <c r="J828" i="3"/>
  <c r="E670" i="23" l="1"/>
  <c r="C670" i="20" s="1"/>
  <c r="D671" i="20"/>
  <c r="A830" i="3"/>
  <c r="J829" i="3"/>
  <c r="G670" i="23" l="1"/>
  <c r="L670" i="23"/>
  <c r="K670" i="23"/>
  <c r="I671" i="23"/>
  <c r="H671" i="23"/>
  <c r="E671" i="20"/>
  <c r="K670" i="20"/>
  <c r="A831" i="3"/>
  <c r="J830" i="3"/>
  <c r="I671" i="20" l="1"/>
  <c r="J672" i="20" s="1"/>
  <c r="G672" i="20"/>
  <c r="F672" i="20"/>
  <c r="F671" i="23"/>
  <c r="D671" i="23" s="1"/>
  <c r="A832" i="3"/>
  <c r="J831" i="3"/>
  <c r="E671" i="23" l="1"/>
  <c r="C671" i="20" s="1"/>
  <c r="D672" i="20"/>
  <c r="A833" i="3"/>
  <c r="J832" i="3"/>
  <c r="G671" i="23" l="1"/>
  <c r="L671" i="23"/>
  <c r="K671" i="23"/>
  <c r="H672" i="23"/>
  <c r="I672" i="23"/>
  <c r="E672" i="20"/>
  <c r="K671" i="20"/>
  <c r="A834" i="3"/>
  <c r="J833" i="3"/>
  <c r="I672" i="20" l="1"/>
  <c r="J673" i="20" s="1"/>
  <c r="F673" i="20"/>
  <c r="G673" i="20"/>
  <c r="F672" i="23"/>
  <c r="D672" i="23" s="1"/>
  <c r="A835" i="3"/>
  <c r="J834" i="3"/>
  <c r="E672" i="23" l="1"/>
  <c r="C672" i="20" s="1"/>
  <c r="L672" i="23"/>
  <c r="G672" i="23"/>
  <c r="D673" i="20"/>
  <c r="A836" i="3"/>
  <c r="J835" i="3"/>
  <c r="K672" i="23" l="1"/>
  <c r="I673" i="23"/>
  <c r="H673" i="23"/>
  <c r="E673" i="20"/>
  <c r="K672" i="20"/>
  <c r="A837" i="3"/>
  <c r="J836" i="3"/>
  <c r="I673" i="20" l="1"/>
  <c r="J674" i="20" s="1"/>
  <c r="G674" i="20"/>
  <c r="F674" i="20"/>
  <c r="F673" i="23"/>
  <c r="D673" i="23" s="1"/>
  <c r="A838" i="3"/>
  <c r="J837" i="3"/>
  <c r="E673" i="23" l="1"/>
  <c r="C673" i="20" s="1"/>
  <c r="D674" i="20"/>
  <c r="A839" i="3"/>
  <c r="J838" i="3"/>
  <c r="G673" i="23" l="1"/>
  <c r="L673" i="23"/>
  <c r="K673" i="23"/>
  <c r="H674" i="23"/>
  <c r="I674" i="23"/>
  <c r="E674" i="20"/>
  <c r="K673" i="20"/>
  <c r="A840" i="3"/>
  <c r="J839" i="3"/>
  <c r="I674" i="20" l="1"/>
  <c r="J675" i="20" s="1"/>
  <c r="F675" i="20"/>
  <c r="G675" i="20"/>
  <c r="F674" i="23"/>
  <c r="D674" i="23" s="1"/>
  <c r="A841" i="3"/>
  <c r="J840" i="3"/>
  <c r="E674" i="23" l="1"/>
  <c r="C674" i="20" s="1"/>
  <c r="G674" i="23"/>
  <c r="D675" i="20"/>
  <c r="A842" i="3"/>
  <c r="J841" i="3"/>
  <c r="L674" i="23" l="1"/>
  <c r="K674" i="23"/>
  <c r="I675" i="23"/>
  <c r="H675" i="23"/>
  <c r="E675" i="20"/>
  <c r="K674" i="20"/>
  <c r="A843" i="3"/>
  <c r="J842" i="3"/>
  <c r="I675" i="20" l="1"/>
  <c r="J676" i="20" s="1"/>
  <c r="G676" i="20"/>
  <c r="F676" i="20"/>
  <c r="F675" i="23"/>
  <c r="D675" i="23" s="1"/>
  <c r="A844" i="3"/>
  <c r="J843" i="3"/>
  <c r="E675" i="23" l="1"/>
  <c r="C675" i="20" s="1"/>
  <c r="D676" i="20"/>
  <c r="A845" i="3"/>
  <c r="J844" i="3"/>
  <c r="G675" i="23" l="1"/>
  <c r="K675" i="23" s="1"/>
  <c r="L675" i="23"/>
  <c r="E676" i="20"/>
  <c r="K675" i="20"/>
  <c r="A846" i="3"/>
  <c r="J845" i="3"/>
  <c r="I676" i="23" l="1"/>
  <c r="H676" i="23"/>
  <c r="F676" i="23" s="1"/>
  <c r="D676" i="23" s="1"/>
  <c r="I676" i="20"/>
  <c r="J677" i="20" s="1"/>
  <c r="F677" i="20"/>
  <c r="G677" i="20"/>
  <c r="A847" i="3"/>
  <c r="J846" i="3"/>
  <c r="E676" i="23" l="1"/>
  <c r="C676" i="20" s="1"/>
  <c r="D677" i="20"/>
  <c r="A848" i="3"/>
  <c r="J847" i="3"/>
  <c r="G676" i="23" l="1"/>
  <c r="I677" i="23" s="1"/>
  <c r="L676" i="23"/>
  <c r="K676" i="23"/>
  <c r="H677" i="23"/>
  <c r="E677" i="20"/>
  <c r="K676" i="20"/>
  <c r="A849" i="3"/>
  <c r="J848" i="3"/>
  <c r="I677" i="20" l="1"/>
  <c r="J678" i="20" s="1"/>
  <c r="G678" i="20"/>
  <c r="F678" i="20"/>
  <c r="F677" i="23"/>
  <c r="D677" i="23" s="1"/>
  <c r="A850" i="3"/>
  <c r="J849" i="3"/>
  <c r="E677" i="23" l="1"/>
  <c r="C677" i="20" s="1"/>
  <c r="D678" i="20"/>
  <c r="A851" i="3"/>
  <c r="J850" i="3"/>
  <c r="G677" i="23" l="1"/>
  <c r="L677" i="23"/>
  <c r="K677" i="23"/>
  <c r="H678" i="23"/>
  <c r="I678" i="23"/>
  <c r="E678" i="20"/>
  <c r="K677" i="20"/>
  <c r="A852" i="3"/>
  <c r="J851" i="3"/>
  <c r="I678" i="20" l="1"/>
  <c r="J679" i="20" s="1"/>
  <c r="F679" i="20"/>
  <c r="G679" i="20"/>
  <c r="F678" i="23"/>
  <c r="D678" i="23" s="1"/>
  <c r="A853" i="3"/>
  <c r="J852" i="3"/>
  <c r="E678" i="23" l="1"/>
  <c r="C678" i="20" s="1"/>
  <c r="D679" i="20"/>
  <c r="A854" i="3"/>
  <c r="J853" i="3"/>
  <c r="G678" i="23" l="1"/>
  <c r="I679" i="23" s="1"/>
  <c r="L678" i="23"/>
  <c r="E679" i="20"/>
  <c r="K678" i="20"/>
  <c r="A855" i="3"/>
  <c r="J854" i="3"/>
  <c r="H679" i="23" l="1"/>
  <c r="K678" i="23"/>
  <c r="I679" i="20"/>
  <c r="J680" i="20" s="1"/>
  <c r="G680" i="20"/>
  <c r="F680" i="20"/>
  <c r="F679" i="23"/>
  <c r="D679" i="23" s="1"/>
  <c r="A856" i="3"/>
  <c r="J855" i="3"/>
  <c r="E679" i="23" l="1"/>
  <c r="C679" i="20" s="1"/>
  <c r="D680" i="20"/>
  <c r="A857" i="3"/>
  <c r="J856" i="3"/>
  <c r="L679" i="23" l="1"/>
  <c r="G679" i="23"/>
  <c r="K679" i="23"/>
  <c r="H680" i="23"/>
  <c r="I680" i="23"/>
  <c r="E680" i="20"/>
  <c r="K679" i="20"/>
  <c r="A858" i="3"/>
  <c r="J857" i="3"/>
  <c r="I680" i="20" l="1"/>
  <c r="J681" i="20" s="1"/>
  <c r="F681" i="20"/>
  <c r="G681" i="20"/>
  <c r="F680" i="23"/>
  <c r="D680" i="23" s="1"/>
  <c r="A859" i="3"/>
  <c r="J858" i="3"/>
  <c r="E680" i="23" l="1"/>
  <c r="C680" i="20" s="1"/>
  <c r="D681" i="20"/>
  <c r="A860" i="3"/>
  <c r="J859" i="3"/>
  <c r="G680" i="23" l="1"/>
  <c r="L680" i="23"/>
  <c r="K680" i="23"/>
  <c r="I681" i="23"/>
  <c r="H681" i="23"/>
  <c r="E681" i="20"/>
  <c r="K680" i="20"/>
  <c r="A861" i="3"/>
  <c r="J860" i="3"/>
  <c r="I681" i="20" l="1"/>
  <c r="J682" i="20" s="1"/>
  <c r="G682" i="20"/>
  <c r="F682" i="20"/>
  <c r="F681" i="23"/>
  <c r="D681" i="23" s="1"/>
  <c r="A862" i="3"/>
  <c r="J861" i="3"/>
  <c r="E681" i="23" l="1"/>
  <c r="C681" i="20" s="1"/>
  <c r="G681" i="23"/>
  <c r="L681" i="23"/>
  <c r="D682" i="20"/>
  <c r="J862" i="3"/>
  <c r="K681" i="23" l="1"/>
  <c r="H682" i="23"/>
  <c r="I682" i="23"/>
  <c r="E682" i="20"/>
  <c r="K681" i="20"/>
  <c r="A863" i="3"/>
  <c r="I682" i="20" l="1"/>
  <c r="J683" i="20" s="1"/>
  <c r="F683" i="20"/>
  <c r="G683" i="20"/>
  <c r="F682" i="23"/>
  <c r="D682" i="23" s="1"/>
  <c r="A864" i="3"/>
  <c r="J863" i="3"/>
  <c r="J864" i="3"/>
  <c r="E682" i="23" l="1"/>
  <c r="C682" i="20" s="1"/>
  <c r="D683" i="20"/>
  <c r="A865" i="3"/>
  <c r="A866" i="3"/>
  <c r="J865" i="3"/>
  <c r="L682" i="23" l="1"/>
  <c r="G682" i="23"/>
  <c r="K682" i="23" s="1"/>
  <c r="E683" i="20"/>
  <c r="K682" i="20"/>
  <c r="A867" i="3"/>
  <c r="J866" i="3"/>
  <c r="H683" i="23" l="1"/>
  <c r="I683" i="23"/>
  <c r="I683" i="20"/>
  <c r="J684" i="20" s="1"/>
  <c r="G684" i="20"/>
  <c r="F684" i="20"/>
  <c r="A868" i="3"/>
  <c r="J867" i="3"/>
  <c r="F683" i="23" l="1"/>
  <c r="D683" i="23" s="1"/>
  <c r="E683" i="23"/>
  <c r="C683" i="20" s="1"/>
  <c r="D684" i="20"/>
  <c r="A869" i="3"/>
  <c r="J868" i="3"/>
  <c r="L683" i="23" l="1"/>
  <c r="G683" i="23"/>
  <c r="I684" i="23" s="1"/>
  <c r="E684" i="20"/>
  <c r="K683" i="20"/>
  <c r="A870" i="3"/>
  <c r="J869" i="3"/>
  <c r="K683" i="23" l="1"/>
  <c r="H684" i="23"/>
  <c r="I684" i="20"/>
  <c r="J685" i="20" s="1"/>
  <c r="F685" i="20"/>
  <c r="G685" i="20"/>
  <c r="F684" i="23"/>
  <c r="D684" i="23" s="1"/>
  <c r="A871" i="3"/>
  <c r="J870" i="3"/>
  <c r="E684" i="23" l="1"/>
  <c r="C684" i="20" s="1"/>
  <c r="G684" i="23"/>
  <c r="D685" i="20"/>
  <c r="A872" i="3"/>
  <c r="J871" i="3"/>
  <c r="L684" i="23" l="1"/>
  <c r="K684" i="23"/>
  <c r="I685" i="23"/>
  <c r="H685" i="23"/>
  <c r="E685" i="20"/>
  <c r="K684" i="20"/>
  <c r="A873" i="3"/>
  <c r="J872" i="3"/>
  <c r="I685" i="20" l="1"/>
  <c r="J686" i="20" s="1"/>
  <c r="G686" i="20"/>
  <c r="F686" i="20"/>
  <c r="F685" i="23"/>
  <c r="D685" i="23" s="1"/>
  <c r="A874" i="3"/>
  <c r="J873" i="3"/>
  <c r="E685" i="23" l="1"/>
  <c r="C685" i="20" s="1"/>
  <c r="L685" i="23"/>
  <c r="G685" i="23"/>
  <c r="D686" i="20"/>
  <c r="A875" i="3"/>
  <c r="J874" i="3"/>
  <c r="K685" i="23" l="1"/>
  <c r="H686" i="23"/>
  <c r="I686" i="23"/>
  <c r="E686" i="20"/>
  <c r="K685" i="20"/>
  <c r="A876" i="3"/>
  <c r="J875" i="3"/>
  <c r="I686" i="20" l="1"/>
  <c r="J687" i="20" s="1"/>
  <c r="F687" i="20"/>
  <c r="G687" i="20"/>
  <c r="F686" i="23"/>
  <c r="D686" i="23" s="1"/>
  <c r="A877" i="3"/>
  <c r="J876" i="3"/>
  <c r="E686" i="23" l="1"/>
  <c r="C686" i="20" s="1"/>
  <c r="D687" i="20"/>
  <c r="A878" i="3"/>
  <c r="J877" i="3"/>
  <c r="G686" i="23" l="1"/>
  <c r="K686" i="23" s="1"/>
  <c r="L686" i="23"/>
  <c r="H687" i="23"/>
  <c r="E687" i="20"/>
  <c r="K686" i="20"/>
  <c r="A879" i="3"/>
  <c r="J878" i="3"/>
  <c r="I687" i="23" l="1"/>
  <c r="F687" i="23" s="1"/>
  <c r="D687" i="23" s="1"/>
  <c r="I687" i="20"/>
  <c r="J688" i="20" s="1"/>
  <c r="G688" i="20"/>
  <c r="F688" i="20"/>
  <c r="A880" i="3"/>
  <c r="J879" i="3"/>
  <c r="E687" i="23" l="1"/>
  <c r="C687" i="20" s="1"/>
  <c r="D688" i="20"/>
  <c r="A881" i="3"/>
  <c r="J880" i="3"/>
  <c r="L687" i="23" l="1"/>
  <c r="G687" i="23"/>
  <c r="I688" i="23" s="1"/>
  <c r="K687" i="23"/>
  <c r="H688" i="23"/>
  <c r="E688" i="20"/>
  <c r="K687" i="20"/>
  <c r="A882" i="3"/>
  <c r="J881" i="3"/>
  <c r="I688" i="20" l="1"/>
  <c r="J689" i="20" s="1"/>
  <c r="F689" i="20"/>
  <c r="G689" i="20"/>
  <c r="F688" i="23"/>
  <c r="D688" i="23" s="1"/>
  <c r="A883" i="3"/>
  <c r="J882" i="3"/>
  <c r="E688" i="23" l="1"/>
  <c r="C688" i="20" s="1"/>
  <c r="L688" i="23"/>
  <c r="D689" i="20"/>
  <c r="A884" i="3"/>
  <c r="J883" i="3"/>
  <c r="G688" i="23" l="1"/>
  <c r="K688" i="23" s="1"/>
  <c r="E689" i="20"/>
  <c r="K688" i="20"/>
  <c r="A885" i="3"/>
  <c r="J884" i="3"/>
  <c r="H689" i="23" l="1"/>
  <c r="I689" i="23"/>
  <c r="F689" i="23" s="1"/>
  <c r="D689" i="23" s="1"/>
  <c r="I689" i="20"/>
  <c r="J690" i="20" s="1"/>
  <c r="G690" i="20"/>
  <c r="F690" i="20"/>
  <c r="A886" i="3"/>
  <c r="J885" i="3"/>
  <c r="E689" i="23" l="1"/>
  <c r="C689" i="20" s="1"/>
  <c r="G689" i="23"/>
  <c r="L689" i="23"/>
  <c r="D690" i="20"/>
  <c r="A887" i="3"/>
  <c r="J886" i="3"/>
  <c r="K689" i="23" l="1"/>
  <c r="H690" i="23"/>
  <c r="I690" i="23"/>
  <c r="E690" i="20"/>
  <c r="K689" i="20"/>
  <c r="A888" i="3"/>
  <c r="J887" i="3"/>
  <c r="I690" i="20" l="1"/>
  <c r="J691" i="20" s="1"/>
  <c r="F691" i="20"/>
  <c r="G691" i="20"/>
  <c r="F690" i="23"/>
  <c r="D690" i="23" s="1"/>
  <c r="A889" i="3"/>
  <c r="J888" i="3"/>
  <c r="E690" i="23" l="1"/>
  <c r="C690" i="20" s="1"/>
  <c r="D691" i="20"/>
  <c r="A890" i="3"/>
  <c r="J889" i="3"/>
  <c r="L690" i="23" l="1"/>
  <c r="G690" i="23"/>
  <c r="K690" i="23" s="1"/>
  <c r="E691" i="20"/>
  <c r="K690" i="20"/>
  <c r="A891" i="3"/>
  <c r="J890" i="3"/>
  <c r="H691" i="23" l="1"/>
  <c r="I691" i="23"/>
  <c r="I691" i="20"/>
  <c r="J692" i="20" s="1"/>
  <c r="G692" i="20"/>
  <c r="F692" i="20"/>
  <c r="F691" i="23"/>
  <c r="D691" i="23" s="1"/>
  <c r="A892" i="3"/>
  <c r="J891" i="3"/>
  <c r="E691" i="23" l="1"/>
  <c r="C691" i="20" s="1"/>
  <c r="L691" i="23"/>
  <c r="G691" i="23"/>
  <c r="D692" i="20"/>
  <c r="A893" i="3"/>
  <c r="J892" i="3"/>
  <c r="K691" i="23" l="1"/>
  <c r="H692" i="23"/>
  <c r="I692" i="23"/>
  <c r="E692" i="20"/>
  <c r="K691" i="20"/>
  <c r="A894" i="3"/>
  <c r="J893" i="3"/>
  <c r="I692" i="20" l="1"/>
  <c r="J693" i="20" s="1"/>
  <c r="F693" i="20"/>
  <c r="G693" i="20"/>
  <c r="F692" i="23"/>
  <c r="D692" i="23" s="1"/>
  <c r="A895" i="3"/>
  <c r="J894" i="3"/>
  <c r="E692" i="23" l="1"/>
  <c r="C692" i="20" s="1"/>
  <c r="L692" i="23"/>
  <c r="G692" i="23"/>
  <c r="D693" i="20"/>
  <c r="A896" i="3"/>
  <c r="J895" i="3"/>
  <c r="K692" i="23" l="1"/>
  <c r="I693" i="23"/>
  <c r="H693" i="23"/>
  <c r="E693" i="20"/>
  <c r="K692" i="20"/>
  <c r="A897" i="3"/>
  <c r="J896" i="3"/>
  <c r="I693" i="20" l="1"/>
  <c r="J694" i="20" s="1"/>
  <c r="G694" i="20"/>
  <c r="F694" i="20"/>
  <c r="F693" i="23"/>
  <c r="D693" i="23" s="1"/>
  <c r="J897" i="3"/>
  <c r="A898" i="3"/>
  <c r="E693" i="23" l="1"/>
  <c r="C693" i="20" s="1"/>
  <c r="L693" i="23"/>
  <c r="D694" i="20"/>
  <c r="J898" i="3"/>
  <c r="A899" i="3"/>
  <c r="G693" i="23" l="1"/>
  <c r="K693" i="23"/>
  <c r="H694" i="23"/>
  <c r="I694" i="23"/>
  <c r="E694" i="20"/>
  <c r="K693" i="20"/>
  <c r="J899" i="3"/>
  <c r="A900" i="3"/>
  <c r="I694" i="20" l="1"/>
  <c r="J695" i="20" s="1"/>
  <c r="F695" i="20"/>
  <c r="G695" i="20"/>
  <c r="F694" i="23"/>
  <c r="D694" i="23" s="1"/>
  <c r="J900" i="3"/>
  <c r="A901" i="3"/>
  <c r="E694" i="23" l="1"/>
  <c r="C694" i="20" s="1"/>
  <c r="G694" i="23"/>
  <c r="D695" i="20"/>
  <c r="J901" i="3"/>
  <c r="A902" i="3"/>
  <c r="L694" i="23" l="1"/>
  <c r="K694" i="23"/>
  <c r="I695" i="23"/>
  <c r="H695" i="23"/>
  <c r="E695" i="20"/>
  <c r="K694" i="20"/>
  <c r="J902" i="3"/>
  <c r="A903" i="3"/>
  <c r="I695" i="20" l="1"/>
  <c r="J696" i="20" s="1"/>
  <c r="G696" i="20"/>
  <c r="F696" i="20"/>
  <c r="F695" i="23"/>
  <c r="D695" i="23" s="1"/>
  <c r="J903" i="3"/>
  <c r="A904" i="3"/>
  <c r="E695" i="23" l="1"/>
  <c r="C695" i="20" s="1"/>
  <c r="G695" i="23"/>
  <c r="L695" i="23"/>
  <c r="D696" i="20"/>
  <c r="J904" i="3"/>
  <c r="A905" i="3"/>
  <c r="K695" i="23" l="1"/>
  <c r="H696" i="23"/>
  <c r="I696" i="23"/>
  <c r="E696" i="20"/>
  <c r="K695" i="20"/>
  <c r="J905" i="3"/>
  <c r="A906" i="3"/>
  <c r="I696" i="20" l="1"/>
  <c r="J697" i="20" s="1"/>
  <c r="F697" i="20"/>
  <c r="G697" i="20"/>
  <c r="F696" i="23"/>
  <c r="D696" i="23" s="1"/>
  <c r="J906" i="3"/>
  <c r="A907" i="3"/>
  <c r="E696" i="23" l="1"/>
  <c r="C696" i="20" s="1"/>
  <c r="G696" i="23"/>
  <c r="L696" i="23"/>
  <c r="D697" i="20"/>
  <c r="J907" i="3"/>
  <c r="A908" i="3"/>
  <c r="K696" i="23" l="1"/>
  <c r="I697" i="23"/>
  <c r="H697" i="23"/>
  <c r="E697" i="20"/>
  <c r="K696" i="20"/>
  <c r="J908" i="3"/>
  <c r="A909" i="3"/>
  <c r="I697" i="20" l="1"/>
  <c r="J698" i="20" s="1"/>
  <c r="G698" i="20"/>
  <c r="F698" i="20"/>
  <c r="F697" i="23"/>
  <c r="D697" i="23" s="1"/>
  <c r="J909" i="3"/>
  <c r="A910" i="3"/>
  <c r="E697" i="23" l="1"/>
  <c r="C697" i="20" s="1"/>
  <c r="G697" i="23"/>
  <c r="L697" i="23"/>
  <c r="D698" i="20"/>
  <c r="J910" i="3"/>
  <c r="A911" i="3"/>
  <c r="K697" i="23" l="1"/>
  <c r="H698" i="23"/>
  <c r="I698" i="23"/>
  <c r="E698" i="20"/>
  <c r="K697" i="20"/>
  <c r="J911" i="3"/>
  <c r="A912" i="3"/>
  <c r="I698" i="20" l="1"/>
  <c r="J699" i="20" s="1"/>
  <c r="F699" i="20"/>
  <c r="G699" i="20"/>
  <c r="F698" i="23"/>
  <c r="D698" i="23" s="1"/>
  <c r="J912" i="3"/>
  <c r="A913" i="3"/>
  <c r="E698" i="23" l="1"/>
  <c r="C698" i="20" s="1"/>
  <c r="L698" i="23"/>
  <c r="G698" i="23"/>
  <c r="D699" i="20"/>
  <c r="J913" i="3"/>
  <c r="A914" i="3"/>
  <c r="K698" i="23" l="1"/>
  <c r="I699" i="23"/>
  <c r="H699" i="23"/>
  <c r="E699" i="20"/>
  <c r="K698" i="20"/>
  <c r="A915" i="3"/>
  <c r="J914" i="3"/>
  <c r="I699" i="20" l="1"/>
  <c r="J700" i="20" s="1"/>
  <c r="G700" i="20"/>
  <c r="F700" i="20"/>
  <c r="F699" i="23"/>
  <c r="D699" i="23" s="1"/>
  <c r="A916" i="3"/>
  <c r="J915" i="3"/>
  <c r="E699" i="23" l="1"/>
  <c r="C699" i="20" s="1"/>
  <c r="G699" i="23"/>
  <c r="D700" i="20"/>
  <c r="J916" i="3"/>
  <c r="A917" i="3"/>
  <c r="L699" i="23" l="1"/>
  <c r="K699" i="23"/>
  <c r="H700" i="23"/>
  <c r="I700" i="23"/>
  <c r="E700" i="20"/>
  <c r="K699" i="20"/>
  <c r="J917" i="3"/>
  <c r="A918" i="3"/>
  <c r="I700" i="20" l="1"/>
  <c r="J701" i="20" s="1"/>
  <c r="F701" i="20"/>
  <c r="G701" i="20"/>
  <c r="F700" i="23"/>
  <c r="D700" i="23" s="1"/>
  <c r="A919" i="3"/>
  <c r="J918" i="3"/>
  <c r="E700" i="23" l="1"/>
  <c r="C700" i="20" s="1"/>
  <c r="D701" i="20"/>
  <c r="A920" i="3"/>
  <c r="J919" i="3"/>
  <c r="G700" i="23" l="1"/>
  <c r="K700" i="23" s="1"/>
  <c r="L700" i="23"/>
  <c r="I701" i="23"/>
  <c r="H701" i="23"/>
  <c r="E701" i="20"/>
  <c r="K700" i="20"/>
  <c r="J920" i="3"/>
  <c r="A921" i="3"/>
  <c r="I701" i="20" l="1"/>
  <c r="J702" i="20" s="1"/>
  <c r="G702" i="20"/>
  <c r="F702" i="20"/>
  <c r="F701" i="23"/>
  <c r="D701" i="23" s="1"/>
  <c r="J921" i="3"/>
  <c r="A922" i="3"/>
  <c r="E701" i="23" l="1"/>
  <c r="C701" i="20" s="1"/>
  <c r="D702" i="20"/>
  <c r="A923" i="3"/>
  <c r="J922" i="3"/>
  <c r="G701" i="23" l="1"/>
  <c r="L701" i="23"/>
  <c r="K701" i="23"/>
  <c r="H702" i="23"/>
  <c r="I702" i="23"/>
  <c r="E702" i="20"/>
  <c r="K701" i="20"/>
  <c r="A924" i="3"/>
  <c r="J923" i="3"/>
  <c r="I702" i="20" l="1"/>
  <c r="J703" i="20" s="1"/>
  <c r="F703" i="20"/>
  <c r="G703" i="20"/>
  <c r="F702" i="23"/>
  <c r="D702" i="23" s="1"/>
  <c r="J924" i="3"/>
  <c r="A925" i="3"/>
  <c r="E702" i="23" l="1"/>
  <c r="C702" i="20" s="1"/>
  <c r="D703" i="20"/>
  <c r="J925" i="3"/>
  <c r="A926" i="3"/>
  <c r="L702" i="23" l="1"/>
  <c r="G702" i="23"/>
  <c r="K702" i="23" s="1"/>
  <c r="I703" i="23"/>
  <c r="H703" i="23"/>
  <c r="E703" i="20"/>
  <c r="K702" i="20"/>
  <c r="A927" i="3"/>
  <c r="J926" i="3"/>
  <c r="I703" i="20" l="1"/>
  <c r="J704" i="20" s="1"/>
  <c r="G704" i="20"/>
  <c r="F704" i="20"/>
  <c r="F703" i="23"/>
  <c r="D703" i="23" s="1"/>
  <c r="A928" i="3"/>
  <c r="J927" i="3"/>
  <c r="E703" i="23" l="1"/>
  <c r="C703" i="20" s="1"/>
  <c r="L703" i="23"/>
  <c r="G703" i="23"/>
  <c r="D704" i="20"/>
  <c r="J928" i="3"/>
  <c r="A929" i="3"/>
  <c r="K703" i="23" l="1"/>
  <c r="H704" i="23"/>
  <c r="I704" i="23"/>
  <c r="E704" i="20"/>
  <c r="K703" i="20"/>
  <c r="J929" i="3"/>
  <c r="A930" i="3"/>
  <c r="I704" i="20" l="1"/>
  <c r="J705" i="20" s="1"/>
  <c r="F705" i="20"/>
  <c r="G705" i="20"/>
  <c r="F704" i="23"/>
  <c r="D704" i="23" s="1"/>
  <c r="A931" i="3"/>
  <c r="J930" i="3"/>
  <c r="E704" i="23" l="1"/>
  <c r="C704" i="20" s="1"/>
  <c r="G704" i="23"/>
  <c r="L704" i="23"/>
  <c r="D705" i="20"/>
  <c r="A932" i="3"/>
  <c r="J931" i="3"/>
  <c r="K704" i="23" l="1"/>
  <c r="I705" i="23"/>
  <c r="H705" i="23"/>
  <c r="E705" i="20"/>
  <c r="K704" i="20"/>
  <c r="J932" i="3"/>
  <c r="A933" i="3"/>
  <c r="I705" i="20" l="1"/>
  <c r="J706" i="20" s="1"/>
  <c r="G706" i="20"/>
  <c r="F706" i="20"/>
  <c r="F705" i="23"/>
  <c r="D705" i="23" s="1"/>
  <c r="J933" i="3"/>
  <c r="A934" i="3"/>
  <c r="E705" i="23" l="1"/>
  <c r="C705" i="20" s="1"/>
  <c r="L705" i="23"/>
  <c r="D706" i="20"/>
  <c r="A935" i="3"/>
  <c r="J934" i="3"/>
  <c r="G705" i="23" l="1"/>
  <c r="K705" i="23" s="1"/>
  <c r="H706" i="23"/>
  <c r="I706" i="23"/>
  <c r="E706" i="20"/>
  <c r="K705" i="20"/>
  <c r="A936" i="3"/>
  <c r="J935" i="3"/>
  <c r="I706" i="20" l="1"/>
  <c r="J707" i="20" s="1"/>
  <c r="F707" i="20"/>
  <c r="G707" i="20"/>
  <c r="F706" i="23"/>
  <c r="D706" i="23" s="1"/>
  <c r="J936" i="3"/>
  <c r="A937" i="3"/>
  <c r="E706" i="23" l="1"/>
  <c r="C706" i="20" s="1"/>
  <c r="L706" i="23"/>
  <c r="G706" i="23"/>
  <c r="D707" i="20"/>
  <c r="J937" i="3"/>
  <c r="A938" i="3"/>
  <c r="K706" i="23" l="1"/>
  <c r="I707" i="23"/>
  <c r="H707" i="23"/>
  <c r="E707" i="20"/>
  <c r="K706" i="20"/>
  <c r="A939" i="3"/>
  <c r="J938" i="3"/>
  <c r="I707" i="20" l="1"/>
  <c r="J708" i="20" s="1"/>
  <c r="G708" i="20"/>
  <c r="F708" i="20"/>
  <c r="F707" i="23"/>
  <c r="D707" i="23" s="1"/>
  <c r="A940" i="3"/>
  <c r="J939" i="3"/>
  <c r="E707" i="23" l="1"/>
  <c r="C707" i="20" s="1"/>
  <c r="D708" i="20"/>
  <c r="J940" i="3"/>
  <c r="A941" i="3"/>
  <c r="L707" i="23" l="1"/>
  <c r="G707" i="23"/>
  <c r="K707" i="23" s="1"/>
  <c r="E708" i="20"/>
  <c r="K707" i="20"/>
  <c r="J941" i="3"/>
  <c r="A942" i="3"/>
  <c r="I708" i="23" l="1"/>
  <c r="H708" i="23"/>
  <c r="I708" i="20"/>
  <c r="J709" i="20" s="1"/>
  <c r="F709" i="20"/>
  <c r="G709" i="20"/>
  <c r="F708" i="23"/>
  <c r="D708" i="23" s="1"/>
  <c r="A943" i="3"/>
  <c r="J942" i="3"/>
  <c r="E708" i="23" l="1"/>
  <c r="C708" i="20" s="1"/>
  <c r="G708" i="23"/>
  <c r="L708" i="23"/>
  <c r="D709" i="20"/>
  <c r="A944" i="3"/>
  <c r="J943" i="3"/>
  <c r="K708" i="23" l="1"/>
  <c r="I709" i="23"/>
  <c r="H709" i="23"/>
  <c r="E709" i="20"/>
  <c r="K708" i="20"/>
  <c r="J944" i="3"/>
  <c r="A945" i="3"/>
  <c r="I709" i="20" l="1"/>
  <c r="J710" i="20" s="1"/>
  <c r="G710" i="20"/>
  <c r="F710" i="20"/>
  <c r="F709" i="23"/>
  <c r="D709" i="23" s="1"/>
  <c r="J945" i="3"/>
  <c r="A946" i="3"/>
  <c r="E709" i="23" l="1"/>
  <c r="C709" i="20" s="1"/>
  <c r="D710" i="20"/>
  <c r="A947" i="3"/>
  <c r="J946" i="3"/>
  <c r="G709" i="23" l="1"/>
  <c r="K709" i="23" s="1"/>
  <c r="L709" i="23"/>
  <c r="H710" i="23"/>
  <c r="I710" i="23"/>
  <c r="E710" i="20"/>
  <c r="K709" i="20"/>
  <c r="A948" i="3"/>
  <c r="J947" i="3"/>
  <c r="I710" i="20" l="1"/>
  <c r="J711" i="20" s="1"/>
  <c r="F711" i="20"/>
  <c r="G711" i="20"/>
  <c r="F710" i="23"/>
  <c r="D710" i="23" s="1"/>
  <c r="J948" i="3"/>
  <c r="A949" i="3"/>
  <c r="E710" i="23" l="1"/>
  <c r="C710" i="20" s="1"/>
  <c r="L710" i="23"/>
  <c r="D711" i="20"/>
  <c r="J949" i="3"/>
  <c r="A950" i="3"/>
  <c r="G710" i="23" l="1"/>
  <c r="K710" i="23" s="1"/>
  <c r="I711" i="23"/>
  <c r="H711" i="23"/>
  <c r="E711" i="20"/>
  <c r="K710" i="20"/>
  <c r="A951" i="3"/>
  <c r="J950" i="3"/>
  <c r="I711" i="20" l="1"/>
  <c r="J712" i="20" s="1"/>
  <c r="G712" i="20"/>
  <c r="F712" i="20"/>
  <c r="F711" i="23"/>
  <c r="D711" i="23" s="1"/>
  <c r="A952" i="3"/>
  <c r="J951" i="3"/>
  <c r="E711" i="23" l="1"/>
  <c r="C711" i="20" s="1"/>
  <c r="D712" i="20"/>
  <c r="J952" i="3"/>
  <c r="A953" i="3"/>
  <c r="G711" i="23" l="1"/>
  <c r="K711" i="23" s="1"/>
  <c r="L711" i="23"/>
  <c r="E712" i="20"/>
  <c r="K711" i="20"/>
  <c r="J953" i="3"/>
  <c r="A954" i="3"/>
  <c r="I712" i="23" l="1"/>
  <c r="H712" i="23"/>
  <c r="I712" i="20"/>
  <c r="J713" i="20" s="1"/>
  <c r="F713" i="20"/>
  <c r="G713" i="20"/>
  <c r="F712" i="23"/>
  <c r="D712" i="23" s="1"/>
  <c r="A955" i="3"/>
  <c r="J954" i="3"/>
  <c r="E712" i="23" l="1"/>
  <c r="C712" i="20" s="1"/>
  <c r="G712" i="23"/>
  <c r="L712" i="23"/>
  <c r="D713" i="20"/>
  <c r="J955" i="3"/>
  <c r="K712" i="23" l="1"/>
  <c r="I713" i="23"/>
  <c r="H713" i="23"/>
  <c r="E713" i="20"/>
  <c r="K712" i="20"/>
  <c r="A956" i="3"/>
  <c r="J956" i="3"/>
  <c r="A957" i="3"/>
  <c r="I713" i="20" l="1"/>
  <c r="J714" i="20" s="1"/>
  <c r="G714" i="20"/>
  <c r="F714" i="20"/>
  <c r="F713" i="23"/>
  <c r="D713" i="23" s="1"/>
  <c r="J957" i="3"/>
  <c r="A958" i="3"/>
  <c r="E713" i="23" l="1"/>
  <c r="C713" i="20" s="1"/>
  <c r="G713" i="23"/>
  <c r="L713" i="23"/>
  <c r="D714" i="20"/>
  <c r="A959" i="3"/>
  <c r="J958" i="3"/>
  <c r="K713" i="23" l="1"/>
  <c r="H714" i="23"/>
  <c r="I714" i="23"/>
  <c r="E714" i="20"/>
  <c r="K713" i="20"/>
  <c r="A960" i="3"/>
  <c r="J959" i="3"/>
  <c r="I714" i="20" l="1"/>
  <c r="J715" i="20" s="1"/>
  <c r="F715" i="20"/>
  <c r="G715" i="20"/>
  <c r="F714" i="23"/>
  <c r="D714" i="23" s="1"/>
  <c r="J960" i="3"/>
  <c r="A961" i="3"/>
  <c r="E714" i="23" l="1"/>
  <c r="C714" i="20" s="1"/>
  <c r="D715" i="20"/>
  <c r="J961" i="3"/>
  <c r="A962" i="3"/>
  <c r="L714" i="23" l="1"/>
  <c r="G714" i="23"/>
  <c r="H715" i="23" s="1"/>
  <c r="E715" i="20"/>
  <c r="K714" i="20"/>
  <c r="A963" i="3"/>
  <c r="J962" i="3"/>
  <c r="I715" i="23" l="1"/>
  <c r="K714" i="23"/>
  <c r="I715" i="20"/>
  <c r="J716" i="20" s="1"/>
  <c r="G716" i="20"/>
  <c r="F716" i="20"/>
  <c r="F715" i="23"/>
  <c r="D715" i="23" s="1"/>
  <c r="A964" i="3"/>
  <c r="J963" i="3"/>
  <c r="E715" i="23" l="1"/>
  <c r="C715" i="20" s="1"/>
  <c r="D716" i="20"/>
  <c r="J964" i="3"/>
  <c r="A965" i="3"/>
  <c r="L715" i="23" l="1"/>
  <c r="G715" i="23"/>
  <c r="K715" i="23"/>
  <c r="H716" i="23"/>
  <c r="I716" i="23"/>
  <c r="E716" i="20"/>
  <c r="K715" i="20"/>
  <c r="J965" i="3"/>
  <c r="A966" i="3"/>
  <c r="I716" i="20" l="1"/>
  <c r="J717" i="20" s="1"/>
  <c r="F717" i="20"/>
  <c r="G717" i="20"/>
  <c r="F716" i="23"/>
  <c r="D716" i="23" s="1"/>
  <c r="A967" i="3"/>
  <c r="J966" i="3"/>
  <c r="E716" i="23" l="1"/>
  <c r="C716" i="20" s="1"/>
  <c r="G716" i="23"/>
  <c r="L716" i="23"/>
  <c r="D717" i="20"/>
  <c r="A968" i="3"/>
  <c r="J967" i="3"/>
  <c r="K716" i="23" l="1"/>
  <c r="I717" i="23"/>
  <c r="H717" i="23"/>
  <c r="E717" i="20"/>
  <c r="K716" i="20"/>
  <c r="J968" i="3"/>
  <c r="A969" i="3"/>
  <c r="I717" i="20" l="1"/>
  <c r="J718" i="20" s="1"/>
  <c r="G718" i="20"/>
  <c r="F718" i="20"/>
  <c r="F717" i="23"/>
  <c r="D717" i="23" s="1"/>
  <c r="J969" i="3"/>
  <c r="A970" i="3"/>
  <c r="E717" i="23" l="1"/>
  <c r="C717" i="20" s="1"/>
  <c r="L717" i="23"/>
  <c r="G717" i="23"/>
  <c r="D718" i="20"/>
  <c r="A971" i="3"/>
  <c r="J970" i="3"/>
  <c r="K717" i="23" l="1"/>
  <c r="H718" i="23"/>
  <c r="I718" i="23"/>
  <c r="E718" i="20"/>
  <c r="K717" i="20"/>
  <c r="A972" i="3"/>
  <c r="J971" i="3"/>
  <c r="I718" i="20" l="1"/>
  <c r="J719" i="20" s="1"/>
  <c r="F719" i="20"/>
  <c r="G719" i="20"/>
  <c r="F718" i="23"/>
  <c r="D718" i="23" s="1"/>
  <c r="J972" i="3"/>
  <c r="A973" i="3"/>
  <c r="E718" i="23" l="1"/>
  <c r="C718" i="20" s="1"/>
  <c r="G718" i="23"/>
  <c r="L718" i="23"/>
  <c r="D719" i="20"/>
  <c r="A974" i="3"/>
  <c r="J973" i="3"/>
  <c r="K718" i="23" l="1"/>
  <c r="I719" i="23"/>
  <c r="H719" i="23"/>
  <c r="E719" i="20"/>
  <c r="K718" i="20"/>
  <c r="A975" i="3"/>
  <c r="J974" i="3"/>
  <c r="I719" i="20" l="1"/>
  <c r="J720" i="20" s="1"/>
  <c r="G720" i="20"/>
  <c r="F720" i="20"/>
  <c r="F719" i="23"/>
  <c r="D719" i="23" s="1"/>
  <c r="A976" i="3"/>
  <c r="J975" i="3"/>
  <c r="E719" i="23" l="1"/>
  <c r="C719" i="20" s="1"/>
  <c r="G719" i="23"/>
  <c r="D720" i="20"/>
  <c r="A977" i="3"/>
  <c r="J976" i="3"/>
  <c r="L719" i="23" l="1"/>
  <c r="K719" i="23"/>
  <c r="H720" i="23"/>
  <c r="I720" i="23"/>
  <c r="E720" i="20"/>
  <c r="K719" i="20"/>
  <c r="A978" i="3"/>
  <c r="J977" i="3"/>
  <c r="I720" i="20" l="1"/>
  <c r="J721" i="20" s="1"/>
  <c r="F721" i="20"/>
  <c r="G721" i="20"/>
  <c r="F720" i="23"/>
  <c r="D720" i="23" s="1"/>
  <c r="A979" i="3"/>
  <c r="J978" i="3"/>
  <c r="E720" i="23" l="1"/>
  <c r="C720" i="20" s="1"/>
  <c r="L720" i="23"/>
  <c r="G720" i="23"/>
  <c r="D721" i="20"/>
  <c r="A980" i="3"/>
  <c r="J979" i="3"/>
  <c r="K720" i="23" l="1"/>
  <c r="I721" i="23"/>
  <c r="H721" i="23"/>
  <c r="E721" i="20"/>
  <c r="K720" i="20"/>
  <c r="A981" i="3"/>
  <c r="J980" i="3"/>
  <c r="I721" i="20" l="1"/>
  <c r="J722" i="20" s="1"/>
  <c r="G722" i="20"/>
  <c r="F722" i="20"/>
  <c r="F721" i="23"/>
  <c r="D721" i="23" s="1"/>
  <c r="A982" i="3"/>
  <c r="J981" i="3"/>
  <c r="E721" i="23" l="1"/>
  <c r="C721" i="20" s="1"/>
  <c r="L721" i="23"/>
  <c r="G721" i="23"/>
  <c r="D722" i="20"/>
  <c r="A983" i="3"/>
  <c r="J982" i="3"/>
  <c r="K721" i="23" l="1"/>
  <c r="H722" i="23"/>
  <c r="I722" i="23"/>
  <c r="E722" i="20"/>
  <c r="K721" i="20"/>
  <c r="A984" i="3"/>
  <c r="J983" i="3"/>
  <c r="I722" i="20" l="1"/>
  <c r="J723" i="20" s="1"/>
  <c r="F723" i="20"/>
  <c r="G723" i="20"/>
  <c r="F722" i="23"/>
  <c r="D722" i="23" s="1"/>
  <c r="A985" i="3"/>
  <c r="J984" i="3"/>
  <c r="E722" i="23" l="1"/>
  <c r="C722" i="20" s="1"/>
  <c r="L722" i="23"/>
  <c r="G722" i="23"/>
  <c r="D723" i="20"/>
  <c r="A986" i="3"/>
  <c r="J985" i="3"/>
  <c r="K722" i="23" l="1"/>
  <c r="I723" i="23"/>
  <c r="H723" i="23"/>
  <c r="E723" i="20"/>
  <c r="K722" i="20"/>
  <c r="A987" i="3"/>
  <c r="J986" i="3"/>
  <c r="I723" i="20" l="1"/>
  <c r="J724" i="20" s="1"/>
  <c r="G724" i="20"/>
  <c r="F724" i="20"/>
  <c r="F723" i="23"/>
  <c r="D723" i="23" s="1"/>
  <c r="A988" i="3"/>
  <c r="J987" i="3"/>
  <c r="E723" i="23" l="1"/>
  <c r="C723" i="20" s="1"/>
  <c r="L723" i="23"/>
  <c r="G723" i="23"/>
  <c r="D724" i="20"/>
  <c r="A989" i="3"/>
  <c r="J988" i="3"/>
  <c r="K723" i="23" l="1"/>
  <c r="H724" i="23"/>
  <c r="I724" i="23"/>
  <c r="E724" i="20"/>
  <c r="K723" i="20"/>
  <c r="A990" i="3"/>
  <c r="J989" i="3"/>
  <c r="I724" i="20" l="1"/>
  <c r="J725" i="20" s="1"/>
  <c r="F725" i="20"/>
  <c r="G725" i="20"/>
  <c r="F724" i="23"/>
  <c r="D724" i="23" s="1"/>
  <c r="A991" i="3"/>
  <c r="J990" i="3"/>
  <c r="E724" i="23" l="1"/>
  <c r="C724" i="20" s="1"/>
  <c r="G724" i="23"/>
  <c r="L724" i="23"/>
  <c r="D725" i="20"/>
  <c r="A992" i="3"/>
  <c r="J991" i="3"/>
  <c r="K724" i="23" l="1"/>
  <c r="I725" i="23"/>
  <c r="H725" i="23"/>
  <c r="E725" i="20"/>
  <c r="K724" i="20"/>
  <c r="A993" i="3"/>
  <c r="J992" i="3"/>
  <c r="I725" i="20" l="1"/>
  <c r="J726" i="20" s="1"/>
  <c r="G726" i="20"/>
  <c r="F726" i="20"/>
  <c r="F725" i="23"/>
  <c r="D725" i="23" s="1"/>
  <c r="A994" i="3"/>
  <c r="J993" i="3"/>
  <c r="E725" i="23" l="1"/>
  <c r="C725" i="20" s="1"/>
  <c r="D726" i="20"/>
  <c r="A995" i="3"/>
  <c r="J994" i="3"/>
  <c r="G725" i="23" l="1"/>
  <c r="L725" i="23"/>
  <c r="K725" i="23"/>
  <c r="H726" i="23"/>
  <c r="I726" i="23"/>
  <c r="E726" i="20"/>
  <c r="K725" i="20"/>
  <c r="A996" i="3"/>
  <c r="J995" i="3"/>
  <c r="I726" i="20" l="1"/>
  <c r="J727" i="20" s="1"/>
  <c r="F727" i="20"/>
  <c r="G727" i="20"/>
  <c r="F726" i="23"/>
  <c r="D726" i="23" s="1"/>
  <c r="A997" i="3"/>
  <c r="J996" i="3"/>
  <c r="E726" i="23" l="1"/>
  <c r="C726" i="20" s="1"/>
  <c r="L726" i="23"/>
  <c r="D727" i="20"/>
  <c r="A998" i="3"/>
  <c r="J997" i="3"/>
  <c r="G726" i="23" l="1"/>
  <c r="K726" i="23" s="1"/>
  <c r="I727" i="23"/>
  <c r="H727" i="23"/>
  <c r="E727" i="20"/>
  <c r="K726" i="20"/>
  <c r="A999" i="3"/>
  <c r="J998" i="3"/>
  <c r="I727" i="20" l="1"/>
  <c r="J728" i="20" s="1"/>
  <c r="G728" i="20"/>
  <c r="F728" i="20"/>
  <c r="F727" i="23"/>
  <c r="D727" i="23" s="1"/>
  <c r="A1000" i="3"/>
  <c r="J999" i="3"/>
  <c r="E727" i="23" l="1"/>
  <c r="C727" i="20" s="1"/>
  <c r="G727" i="23"/>
  <c r="D728" i="20"/>
  <c r="A1001" i="3"/>
  <c r="J1000" i="3"/>
  <c r="L727" i="23" l="1"/>
  <c r="K727" i="23"/>
  <c r="H728" i="23"/>
  <c r="I728" i="23"/>
  <c r="E728" i="20"/>
  <c r="K727" i="20"/>
  <c r="A1002" i="3"/>
  <c r="J1001" i="3"/>
  <c r="I728" i="20" l="1"/>
  <c r="J729" i="20" s="1"/>
  <c r="F729" i="20"/>
  <c r="G729" i="20"/>
  <c r="F728" i="23"/>
  <c r="D728" i="23" s="1"/>
  <c r="A1003" i="3"/>
  <c r="J1002" i="3"/>
  <c r="E728" i="23" l="1"/>
  <c r="C728" i="20" s="1"/>
  <c r="L728" i="23"/>
  <c r="G728" i="23"/>
  <c r="D729" i="20"/>
  <c r="A1004" i="3"/>
  <c r="J1003" i="3"/>
  <c r="K728" i="23" l="1"/>
  <c r="I729" i="23"/>
  <c r="H729" i="23"/>
  <c r="E729" i="20"/>
  <c r="K728" i="20"/>
  <c r="A1005" i="3"/>
  <c r="J1004" i="3"/>
  <c r="I729" i="20" l="1"/>
  <c r="J730" i="20" s="1"/>
  <c r="G730" i="20"/>
  <c r="F730" i="20"/>
  <c r="F729" i="23"/>
  <c r="D729" i="23" s="1"/>
  <c r="A1006" i="3"/>
  <c r="J1005" i="3"/>
  <c r="E729" i="23" l="1"/>
  <c r="C729" i="20" s="1"/>
  <c r="D730" i="20"/>
  <c r="A1007" i="3"/>
  <c r="J1006" i="3"/>
  <c r="L729" i="23" l="1"/>
  <c r="G729" i="23"/>
  <c r="H730" i="23" s="1"/>
  <c r="K729" i="23"/>
  <c r="I730" i="23"/>
  <c r="E730" i="20"/>
  <c r="K729" i="20"/>
  <c r="A1008" i="3"/>
  <c r="J1007" i="3"/>
  <c r="I730" i="20" l="1"/>
  <c r="J731" i="20" s="1"/>
  <c r="F731" i="20"/>
  <c r="G731" i="20"/>
  <c r="F730" i="23"/>
  <c r="D730" i="23" s="1"/>
  <c r="A1009" i="3"/>
  <c r="J1008" i="3"/>
  <c r="E730" i="23" l="1"/>
  <c r="C730" i="20" s="1"/>
  <c r="G730" i="23"/>
  <c r="L730" i="23"/>
  <c r="D731" i="20"/>
  <c r="A1010" i="3"/>
  <c r="J1009" i="3"/>
  <c r="K730" i="23" l="1"/>
  <c r="I731" i="23"/>
  <c r="H731" i="23"/>
  <c r="E731" i="20"/>
  <c r="K730" i="20"/>
  <c r="A1011" i="3"/>
  <c r="J1010" i="3"/>
  <c r="I731" i="20" l="1"/>
  <c r="J732" i="20" s="1"/>
  <c r="G732" i="20"/>
  <c r="F732" i="20"/>
  <c r="F731" i="23"/>
  <c r="D731" i="23" s="1"/>
  <c r="A1012" i="3"/>
  <c r="J1011" i="3"/>
  <c r="E731" i="23" l="1"/>
  <c r="C731" i="20" s="1"/>
  <c r="L731" i="23"/>
  <c r="G731" i="23"/>
  <c r="D732" i="20"/>
  <c r="A1013" i="3"/>
  <c r="J1012" i="3"/>
  <c r="K731" i="23" l="1"/>
  <c r="H732" i="23"/>
  <c r="I732" i="23"/>
  <c r="E732" i="20"/>
  <c r="K731" i="20"/>
  <c r="A1014" i="3"/>
  <c r="J1013" i="3"/>
  <c r="I732" i="20" l="1"/>
  <c r="J733" i="20" s="1"/>
  <c r="F733" i="20"/>
  <c r="G733" i="20"/>
  <c r="F732" i="23"/>
  <c r="D732" i="23" s="1"/>
  <c r="A1015" i="3"/>
  <c r="J1014" i="3"/>
  <c r="E732" i="23" l="1"/>
  <c r="C732" i="20" s="1"/>
  <c r="L732" i="23"/>
  <c r="G732" i="23"/>
  <c r="D733" i="20"/>
  <c r="A1016" i="3"/>
  <c r="J1015" i="3"/>
  <c r="K732" i="23" l="1"/>
  <c r="I733" i="23"/>
  <c r="H733" i="23"/>
  <c r="E733" i="20"/>
  <c r="K732" i="20"/>
  <c r="A1017" i="3"/>
  <c r="J1016" i="3"/>
  <c r="I733" i="20" l="1"/>
  <c r="J734" i="20" s="1"/>
  <c r="G734" i="20"/>
  <c r="F734" i="20"/>
  <c r="F733" i="23"/>
  <c r="D733" i="23" s="1"/>
  <c r="A1018" i="3"/>
  <c r="J1017" i="3"/>
  <c r="E733" i="23" l="1"/>
  <c r="C733" i="20" s="1"/>
  <c r="L733" i="23"/>
  <c r="G733" i="23"/>
  <c r="D734" i="20"/>
  <c r="A1019" i="3"/>
  <c r="J1018" i="3"/>
  <c r="K733" i="23" l="1"/>
  <c r="H734" i="23"/>
  <c r="I734" i="23"/>
  <c r="E734" i="20"/>
  <c r="K733" i="20"/>
  <c r="A1020" i="3"/>
  <c r="J1019" i="3"/>
  <c r="I734" i="20" l="1"/>
  <c r="J735" i="20" s="1"/>
  <c r="F735" i="20"/>
  <c r="G735" i="20"/>
  <c r="F734" i="23"/>
  <c r="D734" i="23" s="1"/>
  <c r="A1021" i="3"/>
  <c r="J1020" i="3"/>
  <c r="E734" i="23" l="1"/>
  <c r="C734" i="20" s="1"/>
  <c r="L734" i="23"/>
  <c r="G734" i="23"/>
  <c r="D735" i="20"/>
  <c r="A1022" i="3"/>
  <c r="J1021" i="3"/>
  <c r="K734" i="23" l="1"/>
  <c r="I735" i="23"/>
  <c r="H735" i="23"/>
  <c r="E735" i="20"/>
  <c r="K734" i="20"/>
  <c r="A1023" i="3"/>
  <c r="J1022" i="3"/>
  <c r="I735" i="20" l="1"/>
  <c r="J736" i="20" s="1"/>
  <c r="G736" i="20"/>
  <c r="F736" i="20"/>
  <c r="F735" i="23"/>
  <c r="D735" i="23" s="1"/>
  <c r="A1024" i="3"/>
  <c r="J1023" i="3"/>
  <c r="E735" i="23" l="1"/>
  <c r="C735" i="20" s="1"/>
  <c r="L735" i="23"/>
  <c r="G735" i="23"/>
  <c r="D736" i="20"/>
  <c r="J1024" i="3"/>
  <c r="A1025" i="3"/>
  <c r="K735" i="23" l="1"/>
  <c r="H736" i="23"/>
  <c r="I736" i="23"/>
  <c r="E736" i="20"/>
  <c r="K735" i="20"/>
  <c r="J1025" i="3"/>
  <c r="A1026" i="3"/>
  <c r="I736" i="20" l="1"/>
  <c r="J737" i="20" s="1"/>
  <c r="F737" i="20"/>
  <c r="G737" i="20"/>
  <c r="F736" i="23"/>
  <c r="D736" i="23" s="1"/>
  <c r="A1027" i="3"/>
  <c r="J1026" i="3"/>
  <c r="E736" i="23" l="1"/>
  <c r="C736" i="20" s="1"/>
  <c r="D737" i="20"/>
  <c r="J1027" i="3"/>
  <c r="A1028" i="3"/>
  <c r="L736" i="23" l="1"/>
  <c r="G736" i="23"/>
  <c r="K736" i="23"/>
  <c r="I737" i="23"/>
  <c r="H737" i="23"/>
  <c r="E737" i="20"/>
  <c r="K736" i="20"/>
  <c r="A1029" i="3"/>
  <c r="J1028" i="3"/>
  <c r="I737" i="20" l="1"/>
  <c r="J738" i="20" s="1"/>
  <c r="G738" i="20"/>
  <c r="F738" i="20"/>
  <c r="F737" i="23"/>
  <c r="D737" i="23" s="1"/>
  <c r="J1029" i="3"/>
  <c r="A1030" i="3"/>
  <c r="E737" i="23" l="1"/>
  <c r="C737" i="20" s="1"/>
  <c r="L737" i="23"/>
  <c r="G737" i="23"/>
  <c r="D738" i="20"/>
  <c r="A1031" i="3"/>
  <c r="J1030" i="3"/>
  <c r="K737" i="23" l="1"/>
  <c r="H738" i="23"/>
  <c r="I738" i="23"/>
  <c r="E738" i="20"/>
  <c r="K737" i="20"/>
  <c r="A1032" i="3"/>
  <c r="J1031" i="3"/>
  <c r="I738" i="20" l="1"/>
  <c r="J739" i="20" s="1"/>
  <c r="F739" i="20"/>
  <c r="G739" i="20"/>
  <c r="F738" i="23"/>
  <c r="D738" i="23" s="1"/>
  <c r="A1033" i="3"/>
  <c r="J1032" i="3"/>
  <c r="E738" i="23" l="1"/>
  <c r="C738" i="20" s="1"/>
  <c r="L738" i="23"/>
  <c r="G738" i="23"/>
  <c r="D739" i="20"/>
  <c r="A1034" i="3"/>
  <c r="J1033" i="3"/>
  <c r="K738" i="23" l="1"/>
  <c r="I739" i="23"/>
  <c r="H739" i="23"/>
  <c r="E739" i="20"/>
  <c r="K738" i="20"/>
  <c r="A1035" i="3"/>
  <c r="J1034" i="3"/>
  <c r="I739" i="20" l="1"/>
  <c r="J740" i="20" s="1"/>
  <c r="G740" i="20"/>
  <c r="F740" i="20"/>
  <c r="F739" i="23"/>
  <c r="D739" i="23" s="1"/>
  <c r="A1036" i="3"/>
  <c r="J1035" i="3"/>
  <c r="E739" i="23" l="1"/>
  <c r="C739" i="20" s="1"/>
  <c r="L739" i="23"/>
  <c r="G739" i="23"/>
  <c r="D740" i="20"/>
  <c r="A1037" i="3"/>
  <c r="J1036" i="3"/>
  <c r="K739" i="23" l="1"/>
  <c r="H740" i="23"/>
  <c r="I740" i="23"/>
  <c r="E740" i="20"/>
  <c r="K739" i="20"/>
  <c r="A1038" i="3"/>
  <c r="J1037" i="3"/>
  <c r="I740" i="20" l="1"/>
  <c r="J741" i="20" s="1"/>
  <c r="F741" i="20"/>
  <c r="G741" i="20"/>
  <c r="F740" i="23"/>
  <c r="D740" i="23" s="1"/>
  <c r="J1038" i="3"/>
  <c r="A1039" i="3"/>
  <c r="E740" i="23" l="1"/>
  <c r="C740" i="20" s="1"/>
  <c r="D741" i="20"/>
  <c r="A1040" i="3"/>
  <c r="J1039" i="3"/>
  <c r="G740" i="23" l="1"/>
  <c r="L740" i="23"/>
  <c r="K740" i="23"/>
  <c r="I741" i="23"/>
  <c r="H741" i="23"/>
  <c r="E741" i="20"/>
  <c r="K740" i="20"/>
  <c r="A1041" i="3"/>
  <c r="J1040" i="3"/>
  <c r="I741" i="20" l="1"/>
  <c r="J742" i="20" s="1"/>
  <c r="G742" i="20"/>
  <c r="F742" i="20"/>
  <c r="F741" i="23"/>
  <c r="D741" i="23" s="1"/>
  <c r="A1042" i="3"/>
  <c r="J1041" i="3"/>
  <c r="E741" i="23" l="1"/>
  <c r="C741" i="20" s="1"/>
  <c r="D742" i="20"/>
  <c r="J1042" i="3"/>
  <c r="A1043" i="3"/>
  <c r="G741" i="23" l="1"/>
  <c r="L741" i="23"/>
  <c r="K741" i="23"/>
  <c r="H742" i="23"/>
  <c r="I742" i="23"/>
  <c r="E742" i="20"/>
  <c r="K741" i="20"/>
  <c r="A1044" i="3"/>
  <c r="J1043" i="3"/>
  <c r="I742" i="20" l="1"/>
  <c r="J743" i="20" s="1"/>
  <c r="F743" i="20"/>
  <c r="G743" i="20"/>
  <c r="F742" i="23"/>
  <c r="D742" i="23" s="1"/>
  <c r="A1045" i="3"/>
  <c r="J1044" i="3"/>
  <c r="E742" i="23" l="1"/>
  <c r="C742" i="20" s="1"/>
  <c r="L742" i="23"/>
  <c r="G742" i="23"/>
  <c r="D743" i="20"/>
  <c r="A1046" i="3"/>
  <c r="J1045" i="3"/>
  <c r="K742" i="23" l="1"/>
  <c r="I743" i="23"/>
  <c r="H743" i="23"/>
  <c r="E743" i="20"/>
  <c r="K742" i="20"/>
  <c r="J1046" i="3"/>
  <c r="A1047" i="3"/>
  <c r="I743" i="20" l="1"/>
  <c r="J744" i="20" s="1"/>
  <c r="G744" i="20"/>
  <c r="F744" i="20"/>
  <c r="F743" i="23"/>
  <c r="D743" i="23" s="1"/>
  <c r="A1048" i="3"/>
  <c r="J1047" i="3"/>
  <c r="E743" i="23" l="1"/>
  <c r="C743" i="20" s="1"/>
  <c r="G743" i="23"/>
  <c r="D744" i="20"/>
  <c r="A1049" i="3"/>
  <c r="J1048" i="3"/>
  <c r="L743" i="23" l="1"/>
  <c r="K743" i="23"/>
  <c r="H744" i="23"/>
  <c r="I744" i="23"/>
  <c r="E744" i="20"/>
  <c r="K743" i="20"/>
  <c r="A1050" i="3"/>
  <c r="J1049" i="3"/>
  <c r="I744" i="20" l="1"/>
  <c r="J745" i="20" s="1"/>
  <c r="F745" i="20"/>
  <c r="G745" i="20"/>
  <c r="F744" i="23"/>
  <c r="D744" i="23" s="1"/>
  <c r="J1050" i="3"/>
  <c r="A1051" i="3"/>
  <c r="E744" i="23" l="1"/>
  <c r="C744" i="20" s="1"/>
  <c r="L744" i="23"/>
  <c r="G744" i="23"/>
  <c r="D745" i="20"/>
  <c r="A1052" i="3"/>
  <c r="J1051" i="3"/>
  <c r="K744" i="23" l="1"/>
  <c r="I745" i="23"/>
  <c r="H745" i="23"/>
  <c r="E745" i="20"/>
  <c r="K744" i="20"/>
  <c r="A1053" i="3"/>
  <c r="J1052" i="3"/>
  <c r="I745" i="20" l="1"/>
  <c r="J746" i="20" s="1"/>
  <c r="G746" i="20"/>
  <c r="F746" i="20"/>
  <c r="F745" i="23"/>
  <c r="D745" i="23" s="1"/>
  <c r="A1054" i="3"/>
  <c r="J1053" i="3"/>
  <c r="E745" i="23" l="1"/>
  <c r="C745" i="20" s="1"/>
  <c r="G745" i="23"/>
  <c r="D746" i="20"/>
  <c r="J1054" i="3"/>
  <c r="A1055" i="3"/>
  <c r="L745" i="23" l="1"/>
  <c r="K745" i="23"/>
  <c r="H746" i="23"/>
  <c r="I746" i="23"/>
  <c r="E746" i="20"/>
  <c r="K745" i="20"/>
  <c r="A1056" i="3"/>
  <c r="J1055" i="3"/>
  <c r="I746" i="20" l="1"/>
  <c r="J747" i="20" s="1"/>
  <c r="F747" i="20"/>
  <c r="G747" i="20"/>
  <c r="F746" i="23"/>
  <c r="D746" i="23" s="1"/>
  <c r="A1057" i="3"/>
  <c r="J1056" i="3"/>
  <c r="E746" i="23" l="1"/>
  <c r="C746" i="20" s="1"/>
  <c r="G746" i="23"/>
  <c r="D747" i="20"/>
  <c r="A1058" i="3"/>
  <c r="J1057" i="3"/>
  <c r="L746" i="23" l="1"/>
  <c r="K746" i="23"/>
  <c r="I747" i="23"/>
  <c r="H747" i="23"/>
  <c r="E747" i="20"/>
  <c r="K746" i="20"/>
  <c r="J1058" i="3"/>
  <c r="A1059" i="3"/>
  <c r="I747" i="20" l="1"/>
  <c r="J748" i="20" s="1"/>
  <c r="G748" i="20"/>
  <c r="F748" i="20"/>
  <c r="F747" i="23"/>
  <c r="D747" i="23" s="1"/>
  <c r="A1060" i="3"/>
  <c r="J1059" i="3"/>
  <c r="E747" i="23" l="1"/>
  <c r="C747" i="20" s="1"/>
  <c r="L747" i="23"/>
  <c r="D748" i="20"/>
  <c r="A1061" i="3"/>
  <c r="J1060" i="3"/>
  <c r="G747" i="23" l="1"/>
  <c r="K747" i="23"/>
  <c r="H748" i="23"/>
  <c r="I748" i="23"/>
  <c r="E748" i="20"/>
  <c r="K747" i="20"/>
  <c r="A1062" i="3"/>
  <c r="J1061" i="3"/>
  <c r="I748" i="20" l="1"/>
  <c r="J749" i="20" s="1"/>
  <c r="F749" i="20"/>
  <c r="G749" i="20"/>
  <c r="F748" i="23"/>
  <c r="D748" i="23" s="1"/>
  <c r="J1062" i="3"/>
  <c r="E748" i="23" l="1"/>
  <c r="C748" i="20" s="1"/>
  <c r="L748" i="23"/>
  <c r="G748" i="23"/>
  <c r="D749" i="20"/>
  <c r="A1063" i="3"/>
  <c r="K748" i="23" l="1"/>
  <c r="I749" i="23"/>
  <c r="H749" i="23"/>
  <c r="E749" i="20"/>
  <c r="K748" i="20"/>
  <c r="A1064" i="3"/>
  <c r="J1063" i="3"/>
  <c r="A1065" i="3"/>
  <c r="J1064" i="3"/>
  <c r="I749" i="20" l="1"/>
  <c r="J750" i="20" s="1"/>
  <c r="G750" i="20"/>
  <c r="F750" i="20"/>
  <c r="F749" i="23"/>
  <c r="D749" i="23" s="1"/>
  <c r="A1066" i="3"/>
  <c r="J1065" i="3"/>
  <c r="E749" i="23" l="1"/>
  <c r="C749" i="20" s="1"/>
  <c r="L749" i="23"/>
  <c r="G749" i="23"/>
  <c r="D750" i="20"/>
  <c r="J1066" i="3"/>
  <c r="A1067" i="3"/>
  <c r="K749" i="23" l="1"/>
  <c r="H750" i="23"/>
  <c r="I750" i="23"/>
  <c r="E750" i="20"/>
  <c r="K749" i="20"/>
  <c r="A1068" i="3"/>
  <c r="J1067" i="3"/>
  <c r="I750" i="20" l="1"/>
  <c r="J751" i="20" s="1"/>
  <c r="F751" i="20"/>
  <c r="G751" i="20"/>
  <c r="F750" i="23"/>
  <c r="D750" i="23" s="1"/>
  <c r="A1069" i="3"/>
  <c r="J1068" i="3"/>
  <c r="E750" i="23" l="1"/>
  <c r="C750" i="20" s="1"/>
  <c r="L750" i="23"/>
  <c r="G750" i="23"/>
  <c r="D751" i="20"/>
  <c r="A1070" i="3"/>
  <c r="J1069" i="3"/>
  <c r="K750" i="23" l="1"/>
  <c r="I751" i="23"/>
  <c r="H751" i="23"/>
  <c r="E751" i="20"/>
  <c r="K750" i="20"/>
  <c r="J1070" i="3"/>
  <c r="A1071" i="3"/>
  <c r="I751" i="20" l="1"/>
  <c r="J752" i="20" s="1"/>
  <c r="G752" i="20"/>
  <c r="F752" i="20"/>
  <c r="F751" i="23"/>
  <c r="D751" i="23" s="1"/>
  <c r="A1072" i="3"/>
  <c r="J1071" i="3"/>
  <c r="E751" i="23" l="1"/>
  <c r="C751" i="20" s="1"/>
  <c r="D752" i="20"/>
  <c r="A1073" i="3"/>
  <c r="J1072" i="3"/>
  <c r="G751" i="23" l="1"/>
  <c r="L751" i="23"/>
  <c r="K751" i="23"/>
  <c r="H752" i="23"/>
  <c r="I752" i="23"/>
  <c r="E752" i="20"/>
  <c r="K751" i="20"/>
  <c r="A1074" i="3"/>
  <c r="J1073" i="3"/>
  <c r="I752" i="20" l="1"/>
  <c r="J753" i="20" s="1"/>
  <c r="F753" i="20"/>
  <c r="G753" i="20"/>
  <c r="F752" i="23"/>
  <c r="D752" i="23" s="1"/>
  <c r="J1074" i="3"/>
  <c r="A1075" i="3"/>
  <c r="E752" i="23" l="1"/>
  <c r="C752" i="20" s="1"/>
  <c r="L752" i="23"/>
  <c r="G752" i="23"/>
  <c r="D753" i="20"/>
  <c r="A1076" i="3"/>
  <c r="J1075" i="3"/>
  <c r="K752" i="23" l="1"/>
  <c r="I753" i="23"/>
  <c r="H753" i="23"/>
  <c r="E753" i="20"/>
  <c r="K752" i="20"/>
  <c r="A1077" i="3"/>
  <c r="J1076" i="3"/>
  <c r="I753" i="20" l="1"/>
  <c r="J754" i="20" s="1"/>
  <c r="G754" i="20"/>
  <c r="F754" i="20"/>
  <c r="F753" i="23"/>
  <c r="D753" i="23" s="1"/>
  <c r="A1078" i="3"/>
  <c r="J1077" i="3"/>
  <c r="E753" i="23" l="1"/>
  <c r="C753" i="20" s="1"/>
  <c r="L753" i="23"/>
  <c r="G753" i="23"/>
  <c r="D754" i="20"/>
  <c r="J1078" i="3"/>
  <c r="A1079" i="3"/>
  <c r="K753" i="23" l="1"/>
  <c r="H754" i="23"/>
  <c r="I754" i="23"/>
  <c r="E754" i="20"/>
  <c r="K753" i="20"/>
  <c r="A1080" i="3"/>
  <c r="J1079" i="3"/>
  <c r="I754" i="20" l="1"/>
  <c r="J755" i="20" s="1"/>
  <c r="F755" i="20"/>
  <c r="G755" i="20"/>
  <c r="F754" i="23"/>
  <c r="D754" i="23" s="1"/>
  <c r="A1081" i="3"/>
  <c r="J1080" i="3"/>
  <c r="E754" i="23" l="1"/>
  <c r="C754" i="20" s="1"/>
  <c r="L754" i="23"/>
  <c r="G754" i="23"/>
  <c r="D755" i="20"/>
  <c r="A1082" i="3"/>
  <c r="J1081" i="3"/>
  <c r="K754" i="23" l="1"/>
  <c r="I755" i="23"/>
  <c r="H755" i="23"/>
  <c r="E755" i="20"/>
  <c r="K754" i="20"/>
  <c r="J1082" i="3"/>
  <c r="A1083" i="3"/>
  <c r="I755" i="20" l="1"/>
  <c r="J756" i="20" s="1"/>
  <c r="G756" i="20"/>
  <c r="F756" i="20"/>
  <c r="F755" i="23"/>
  <c r="D755" i="23" s="1"/>
  <c r="A1084" i="3"/>
  <c r="J1083" i="3"/>
  <c r="E755" i="23" l="1"/>
  <c r="C755" i="20" s="1"/>
  <c r="L755" i="23"/>
  <c r="G755" i="23"/>
  <c r="D756" i="20"/>
  <c r="A1085" i="3"/>
  <c r="J1084" i="3"/>
  <c r="K755" i="23" l="1"/>
  <c r="H756" i="23"/>
  <c r="I756" i="23"/>
  <c r="E756" i="20"/>
  <c r="K755" i="20"/>
  <c r="A1086" i="3"/>
  <c r="J1085" i="3"/>
  <c r="I756" i="20" l="1"/>
  <c r="J757" i="20" s="1"/>
  <c r="F757" i="20"/>
  <c r="G757" i="20"/>
  <c r="F756" i="23"/>
  <c r="D756" i="23" s="1"/>
  <c r="J1086" i="3"/>
  <c r="A1087" i="3"/>
  <c r="E756" i="23" l="1"/>
  <c r="C756" i="20" s="1"/>
  <c r="L756" i="23"/>
  <c r="G756" i="23"/>
  <c r="D757" i="20"/>
  <c r="A1088" i="3"/>
  <c r="J1087" i="3"/>
  <c r="K756" i="23" l="1"/>
  <c r="I757" i="23"/>
  <c r="H757" i="23"/>
  <c r="E757" i="20"/>
  <c r="K756" i="20"/>
  <c r="A1089" i="3"/>
  <c r="J1088" i="3"/>
  <c r="I757" i="20" l="1"/>
  <c r="J758" i="20" s="1"/>
  <c r="G758" i="20"/>
  <c r="F758" i="20"/>
  <c r="F757" i="23"/>
  <c r="D757" i="23" s="1"/>
  <c r="J1089" i="3"/>
  <c r="A1090" i="3"/>
  <c r="E757" i="23" l="1"/>
  <c r="C757" i="20" s="1"/>
  <c r="D758" i="20"/>
  <c r="J1090" i="3"/>
  <c r="A1091" i="3"/>
  <c r="G757" i="23" l="1"/>
  <c r="K757" i="23" s="1"/>
  <c r="L757" i="23"/>
  <c r="H758" i="23"/>
  <c r="I758" i="23"/>
  <c r="E758" i="20"/>
  <c r="K757" i="20"/>
  <c r="J1091" i="3"/>
  <c r="A1092" i="3"/>
  <c r="I758" i="20" l="1"/>
  <c r="J759" i="20" s="1"/>
  <c r="F759" i="20"/>
  <c r="G759" i="20"/>
  <c r="F758" i="23"/>
  <c r="D758" i="23" s="1"/>
  <c r="J1092" i="3"/>
  <c r="A1093" i="3"/>
  <c r="E758" i="23" l="1"/>
  <c r="C758" i="20" s="1"/>
  <c r="L758" i="23"/>
  <c r="G758" i="23"/>
  <c r="D759" i="20"/>
  <c r="J1093" i="3"/>
  <c r="A1094" i="3"/>
  <c r="K758" i="23" l="1"/>
  <c r="I759" i="23"/>
  <c r="H759" i="23"/>
  <c r="E759" i="20"/>
  <c r="K758" i="20"/>
  <c r="J1094" i="3"/>
  <c r="A1095" i="3"/>
  <c r="A1095" i="23" l="1"/>
  <c r="A1095" i="20"/>
  <c r="H1095" i="20" s="1"/>
  <c r="F759" i="23"/>
  <c r="D759" i="23" s="1"/>
  <c r="I759" i="20"/>
  <c r="J760" i="20" s="1"/>
  <c r="G760" i="20"/>
  <c r="F760" i="20"/>
  <c r="J1095" i="3"/>
  <c r="A1096" i="3"/>
  <c r="E759" i="23" l="1"/>
  <c r="C759" i="20" s="1"/>
  <c r="C1094" i="23"/>
  <c r="J1095" i="23"/>
  <c r="A1096" i="20"/>
  <c r="H1096" i="20" s="1"/>
  <c r="A1096" i="23"/>
  <c r="D760" i="20"/>
  <c r="L759" i="23"/>
  <c r="G759" i="23"/>
  <c r="J1096" i="3"/>
  <c r="A1097" i="3"/>
  <c r="A1097" i="23" l="1"/>
  <c r="A1097" i="20"/>
  <c r="H1097" i="20" s="1"/>
  <c r="C1095" i="23"/>
  <c r="J1096" i="23"/>
  <c r="K759" i="23"/>
  <c r="H760" i="23"/>
  <c r="I760" i="23"/>
  <c r="E760" i="20"/>
  <c r="K759" i="20"/>
  <c r="J1097" i="3"/>
  <c r="A1098" i="3"/>
  <c r="A1098" i="20" l="1"/>
  <c r="H1098" i="20" s="1"/>
  <c r="A1098" i="23"/>
  <c r="C1096" i="23"/>
  <c r="J1097" i="23"/>
  <c r="I760" i="20"/>
  <c r="J761" i="20" s="1"/>
  <c r="F761" i="20"/>
  <c r="G761" i="20"/>
  <c r="F760" i="23"/>
  <c r="D760" i="23" s="1"/>
  <c r="J1098" i="3"/>
  <c r="A1099" i="3"/>
  <c r="E760" i="23" l="1"/>
  <c r="C760" i="20" s="1"/>
  <c r="A1099" i="20"/>
  <c r="H1099" i="20" s="1"/>
  <c r="A1099" i="23"/>
  <c r="C1097" i="23"/>
  <c r="J1098" i="23"/>
  <c r="D761" i="20"/>
  <c r="J1099" i="3"/>
  <c r="A1100" i="3"/>
  <c r="G760" i="23" l="1"/>
  <c r="L760" i="23"/>
  <c r="A1100" i="20"/>
  <c r="H1100" i="20" s="1"/>
  <c r="A1100" i="23"/>
  <c r="C1098" i="23"/>
  <c r="J1099" i="23"/>
  <c r="K760" i="23"/>
  <c r="I761" i="23"/>
  <c r="H761" i="23"/>
  <c r="E761" i="20"/>
  <c r="K760" i="20"/>
  <c r="J1100" i="3"/>
  <c r="A1101" i="3"/>
  <c r="A1101" i="20" l="1"/>
  <c r="H1101" i="20" s="1"/>
  <c r="A1101" i="23"/>
  <c r="C1099" i="23"/>
  <c r="J1100" i="23"/>
  <c r="I761" i="20"/>
  <c r="J762" i="20" s="1"/>
  <c r="G762" i="20"/>
  <c r="F762" i="20"/>
  <c r="F761" i="23"/>
  <c r="D761" i="23" s="1"/>
  <c r="J1101" i="3"/>
  <c r="A1102" i="3"/>
  <c r="E761" i="23" l="1"/>
  <c r="C761" i="20" s="1"/>
  <c r="A1102" i="20"/>
  <c r="H1102" i="20" s="1"/>
  <c r="A1102" i="23"/>
  <c r="C1100" i="23"/>
  <c r="J1101" i="23"/>
  <c r="D762" i="20"/>
  <c r="J1102" i="3"/>
  <c r="A1103" i="3"/>
  <c r="G761" i="23" l="1"/>
  <c r="L761" i="23"/>
  <c r="A1103" i="23"/>
  <c r="A1103" i="20"/>
  <c r="H1103" i="20" s="1"/>
  <c r="C1101" i="23"/>
  <c r="J1102" i="23"/>
  <c r="K761" i="23"/>
  <c r="H762" i="23"/>
  <c r="I762" i="23"/>
  <c r="E762" i="20"/>
  <c r="K761" i="20"/>
  <c r="A1104" i="3"/>
  <c r="J1103" i="3"/>
  <c r="J1104" i="3" l="1"/>
  <c r="A1104" i="23"/>
  <c r="A1104" i="20"/>
  <c r="H1104" i="20" s="1"/>
  <c r="C1102" i="23"/>
  <c r="J1103" i="23"/>
  <c r="I762" i="20"/>
  <c r="J763" i="20" s="1"/>
  <c r="F763" i="20"/>
  <c r="G763" i="20"/>
  <c r="F762" i="23"/>
  <c r="D762" i="23" s="1"/>
  <c r="A1105" i="3"/>
  <c r="A1106" i="3"/>
  <c r="I5" i="3"/>
  <c r="K4" i="3"/>
  <c r="L5" i="3" s="1"/>
  <c r="H5" i="3"/>
  <c r="E762" i="23" l="1"/>
  <c r="C762" i="20" s="1"/>
  <c r="A1106" i="20"/>
  <c r="H1106" i="20" s="1"/>
  <c r="A1106" i="23"/>
  <c r="J1105" i="3"/>
  <c r="A1105" i="20"/>
  <c r="H1105" i="20" s="1"/>
  <c r="A1105" i="23"/>
  <c r="C1103" i="23"/>
  <c r="J1104" i="23"/>
  <c r="D763" i="20"/>
  <c r="M4" i="3"/>
  <c r="J1106" i="3"/>
  <c r="A1107" i="3"/>
  <c r="F5" i="3"/>
  <c r="G762" i="23" l="1"/>
  <c r="K762" i="23" s="1"/>
  <c r="L762" i="23"/>
  <c r="J1105" i="23"/>
  <c r="C1104" i="23"/>
  <c r="A1107" i="20"/>
  <c r="H1107" i="20" s="1"/>
  <c r="A1107" i="23"/>
  <c r="J1106" i="23"/>
  <c r="C1105" i="23"/>
  <c r="H763" i="23"/>
  <c r="E763" i="20"/>
  <c r="K762" i="20"/>
  <c r="A1108" i="3"/>
  <c r="J1107" i="3"/>
  <c r="I763" i="23" l="1"/>
  <c r="J1107" i="23"/>
  <c r="C1106" i="23"/>
  <c r="A1108" i="20"/>
  <c r="H1108" i="20" s="1"/>
  <c r="A1108" i="23"/>
  <c r="I763" i="20"/>
  <c r="J764" i="20" s="1"/>
  <c r="G764" i="20"/>
  <c r="F764" i="20"/>
  <c r="F763" i="23"/>
  <c r="D763" i="23" s="1"/>
  <c r="G5" i="3"/>
  <c r="A1109" i="3"/>
  <c r="J1108" i="3"/>
  <c r="E763" i="23" l="1"/>
  <c r="C763" i="20" s="1"/>
  <c r="J1108" i="23"/>
  <c r="C1107" i="23"/>
  <c r="A1109" i="20"/>
  <c r="H1109" i="20" s="1"/>
  <c r="A1109" i="23"/>
  <c r="D5" i="3"/>
  <c r="L763" i="23"/>
  <c r="G763" i="23"/>
  <c r="D764" i="20"/>
  <c r="M5" i="3"/>
  <c r="K5" i="3"/>
  <c r="L6" i="3" s="1"/>
  <c r="H6" i="3"/>
  <c r="I6" i="3"/>
  <c r="J1109" i="3"/>
  <c r="A1110" i="3"/>
  <c r="A1110" i="23" l="1"/>
  <c r="A1110" i="20"/>
  <c r="H1110" i="20" s="1"/>
  <c r="J1109" i="23"/>
  <c r="C1108" i="23"/>
  <c r="K763" i="23"/>
  <c r="I764" i="23"/>
  <c r="H764" i="23"/>
  <c r="E764" i="20"/>
  <c r="K763" i="20"/>
  <c r="F6" i="3"/>
  <c r="G6" i="3" s="1"/>
  <c r="D6" i="3" s="1"/>
  <c r="J1110" i="3"/>
  <c r="A1111" i="3"/>
  <c r="A1111" i="20" l="1"/>
  <c r="H1111" i="20" s="1"/>
  <c r="A1111" i="23"/>
  <c r="J1110" i="23"/>
  <c r="C1109" i="23"/>
  <c r="I764" i="20"/>
  <c r="J765" i="20" s="1"/>
  <c r="F765" i="20"/>
  <c r="G765" i="20"/>
  <c r="F764" i="23"/>
  <c r="D764" i="23" s="1"/>
  <c r="M6" i="3"/>
  <c r="K6" i="3"/>
  <c r="L7" i="3" s="1"/>
  <c r="I7" i="3"/>
  <c r="H7" i="3"/>
  <c r="A1112" i="3"/>
  <c r="J1111" i="3"/>
  <c r="E764" i="23" l="1"/>
  <c r="C764" i="20" s="1"/>
  <c r="A1112" i="23"/>
  <c r="A1112" i="20"/>
  <c r="H1112" i="20" s="1"/>
  <c r="J1111" i="23"/>
  <c r="C1110" i="23"/>
  <c r="L764" i="23"/>
  <c r="G764" i="23"/>
  <c r="D765" i="20"/>
  <c r="F7" i="3"/>
  <c r="A1113" i="3"/>
  <c r="J1112" i="3"/>
  <c r="G7" i="3" l="1"/>
  <c r="I8" i="3" s="1"/>
  <c r="A1113" i="23"/>
  <c r="A1113" i="20"/>
  <c r="H1113" i="20" s="1"/>
  <c r="C1111" i="23"/>
  <c r="J1112" i="23"/>
  <c r="K764" i="23"/>
  <c r="H765" i="23"/>
  <c r="I765" i="23"/>
  <c r="E765" i="20"/>
  <c r="K764" i="20"/>
  <c r="M7" i="3"/>
  <c r="J1113" i="3"/>
  <c r="A1114" i="3"/>
  <c r="D7" i="3" l="1"/>
  <c r="H8" i="3"/>
  <c r="F8" i="3" s="1"/>
  <c r="K7" i="3"/>
  <c r="L8" i="3" s="1"/>
  <c r="A1114" i="23"/>
  <c r="A1114" i="20"/>
  <c r="H1114" i="20" s="1"/>
  <c r="C1112" i="23"/>
  <c r="J1113" i="23"/>
  <c r="I765" i="20"/>
  <c r="J766" i="20" s="1"/>
  <c r="G766" i="20"/>
  <c r="F766" i="20"/>
  <c r="F765" i="23"/>
  <c r="D765" i="23" s="1"/>
  <c r="A1115" i="3"/>
  <c r="J1114" i="3"/>
  <c r="E765" i="23" l="1"/>
  <c r="C765" i="20" s="1"/>
  <c r="A1115" i="23"/>
  <c r="A1115" i="20"/>
  <c r="H1115" i="20" s="1"/>
  <c r="J1114" i="23"/>
  <c r="C1113" i="23"/>
  <c r="D766" i="20"/>
  <c r="G8" i="3"/>
  <c r="D8" i="3" s="1"/>
  <c r="J1115" i="3"/>
  <c r="A1116" i="3"/>
  <c r="G765" i="23" l="1"/>
  <c r="K765" i="23" s="1"/>
  <c r="L765" i="23"/>
  <c r="A1116" i="23"/>
  <c r="A1116" i="20"/>
  <c r="H1116" i="20" s="1"/>
  <c r="J1115" i="23"/>
  <c r="C1114" i="23"/>
  <c r="E766" i="20"/>
  <c r="K765" i="20"/>
  <c r="K8" i="3"/>
  <c r="L9" i="3" s="1"/>
  <c r="H9" i="3"/>
  <c r="I9" i="3"/>
  <c r="J1116" i="3"/>
  <c r="A1117" i="3"/>
  <c r="H766" i="23" l="1"/>
  <c r="I766" i="23"/>
  <c r="A1117" i="20"/>
  <c r="H1117" i="20" s="1"/>
  <c r="A1117" i="23"/>
  <c r="J1116" i="23"/>
  <c r="C1115" i="23"/>
  <c r="I766" i="20"/>
  <c r="J767" i="20" s="1"/>
  <c r="F767" i="20"/>
  <c r="G767" i="20"/>
  <c r="F766" i="23"/>
  <c r="D766" i="23" s="1"/>
  <c r="M8" i="3"/>
  <c r="F9" i="3"/>
  <c r="J1117" i="3"/>
  <c r="A1118" i="3"/>
  <c r="E766" i="23" l="1"/>
  <c r="C766" i="20" s="1"/>
  <c r="A1118" i="20"/>
  <c r="H1118" i="20" s="1"/>
  <c r="A1118" i="23"/>
  <c r="J1117" i="23"/>
  <c r="C1116" i="23"/>
  <c r="D767" i="20"/>
  <c r="A1119" i="3"/>
  <c r="J1118" i="3"/>
  <c r="L766" i="23" l="1"/>
  <c r="G766" i="23"/>
  <c r="A1119" i="20"/>
  <c r="H1119" i="20" s="1"/>
  <c r="A1119" i="23"/>
  <c r="J1118" i="23"/>
  <c r="C1117" i="23"/>
  <c r="K766" i="23"/>
  <c r="H767" i="23"/>
  <c r="I767" i="23"/>
  <c r="E767" i="20"/>
  <c r="K766" i="20"/>
  <c r="A1120" i="3"/>
  <c r="J1119" i="3"/>
  <c r="A1120" i="20" l="1"/>
  <c r="H1120" i="20" s="1"/>
  <c r="A1120" i="23"/>
  <c r="J1119" i="23"/>
  <c r="C1118" i="23"/>
  <c r="I767" i="20"/>
  <c r="J768" i="20" s="1"/>
  <c r="G768" i="20"/>
  <c r="F768" i="20"/>
  <c r="F767" i="23"/>
  <c r="D767" i="23" s="1"/>
  <c r="A1121" i="3"/>
  <c r="J1120" i="3"/>
  <c r="E767" i="23" l="1"/>
  <c r="C767" i="20" s="1"/>
  <c r="J1120" i="23"/>
  <c r="C1119" i="23"/>
  <c r="A1121" i="20"/>
  <c r="H1121" i="20" s="1"/>
  <c r="A1121" i="23"/>
  <c r="D768" i="20"/>
  <c r="J1121" i="3"/>
  <c r="A1122" i="3"/>
  <c r="G767" i="23" l="1"/>
  <c r="K767" i="23" s="1"/>
  <c r="L767" i="23"/>
  <c r="A1122" i="23"/>
  <c r="A1122" i="20"/>
  <c r="H1122" i="20" s="1"/>
  <c r="J1121" i="23"/>
  <c r="C1120" i="23"/>
  <c r="H768" i="23"/>
  <c r="E768" i="20"/>
  <c r="K767" i="20"/>
  <c r="J1122" i="3"/>
  <c r="A1123" i="3"/>
  <c r="I768" i="23" l="1"/>
  <c r="F768" i="23" s="1"/>
  <c r="D768" i="23" s="1"/>
  <c r="A1123" i="23"/>
  <c r="A1123" i="20"/>
  <c r="H1123" i="20" s="1"/>
  <c r="J1122" i="23"/>
  <c r="C1121" i="23"/>
  <c r="I768" i="20"/>
  <c r="J769" i="20" s="1"/>
  <c r="F769" i="20"/>
  <c r="G769" i="20"/>
  <c r="A1124" i="3"/>
  <c r="J1123" i="3"/>
  <c r="E768" i="23" l="1"/>
  <c r="C768" i="20" s="1"/>
  <c r="A1124" i="23"/>
  <c r="A1124" i="20"/>
  <c r="H1124" i="20" s="1"/>
  <c r="J1123" i="23"/>
  <c r="C1122" i="23"/>
  <c r="G768" i="23"/>
  <c r="D769" i="20"/>
  <c r="J1124" i="3"/>
  <c r="A1125" i="3"/>
  <c r="L768" i="23" l="1"/>
  <c r="A1125" i="20"/>
  <c r="H1125" i="20" s="1"/>
  <c r="A1125" i="23"/>
  <c r="J1124" i="23"/>
  <c r="C1123" i="23"/>
  <c r="K768" i="23"/>
  <c r="I769" i="23"/>
  <c r="H769" i="23"/>
  <c r="E769" i="20"/>
  <c r="K768" i="20"/>
  <c r="J1125" i="3"/>
  <c r="A1126" i="3"/>
  <c r="A1126" i="23" l="1"/>
  <c r="A1126" i="20"/>
  <c r="H1126" i="20" s="1"/>
  <c r="J1125" i="23"/>
  <c r="C1124" i="23"/>
  <c r="I769" i="20"/>
  <c r="J770" i="20" s="1"/>
  <c r="G770" i="20"/>
  <c r="F770" i="20"/>
  <c r="F769" i="23"/>
  <c r="D769" i="23" s="1"/>
  <c r="J1126" i="3"/>
  <c r="A1127" i="3"/>
  <c r="E769" i="23" l="1"/>
  <c r="C769" i="20" s="1"/>
  <c r="A1127" i="23"/>
  <c r="A1127" i="20"/>
  <c r="H1127" i="20" s="1"/>
  <c r="J1126" i="23"/>
  <c r="C1125" i="23"/>
  <c r="L769" i="23"/>
  <c r="G769" i="23"/>
  <c r="D770" i="20"/>
  <c r="J1127" i="3"/>
  <c r="A1128" i="3"/>
  <c r="A1128" i="23" l="1"/>
  <c r="A1128" i="20"/>
  <c r="H1128" i="20" s="1"/>
  <c r="J1127" i="23"/>
  <c r="C1126" i="23"/>
  <c r="K769" i="23"/>
  <c r="I770" i="23"/>
  <c r="H770" i="23"/>
  <c r="E770" i="20"/>
  <c r="K769" i="20"/>
  <c r="A1129" i="3"/>
  <c r="J1128" i="3"/>
  <c r="A1129" i="20" l="1"/>
  <c r="H1129" i="20" s="1"/>
  <c r="A1129" i="23"/>
  <c r="J1128" i="23"/>
  <c r="C1127" i="23"/>
  <c r="I770" i="20"/>
  <c r="J771" i="20" s="1"/>
  <c r="F771" i="20"/>
  <c r="G771" i="20"/>
  <c r="F770" i="23"/>
  <c r="D770" i="23" s="1"/>
  <c r="A1130" i="3"/>
  <c r="J1129" i="3"/>
  <c r="E770" i="23" l="1"/>
  <c r="C770" i="20" s="1"/>
  <c r="J1129" i="23"/>
  <c r="C1128" i="23"/>
  <c r="A1130" i="20"/>
  <c r="H1130" i="20" s="1"/>
  <c r="A1130" i="23"/>
  <c r="L770" i="23"/>
  <c r="G770" i="23"/>
  <c r="D771" i="20"/>
  <c r="J1130" i="3"/>
  <c r="A1131" i="3"/>
  <c r="A1131" i="20" l="1"/>
  <c r="H1131" i="20" s="1"/>
  <c r="A1131" i="23"/>
  <c r="J1130" i="23"/>
  <c r="C1129" i="23"/>
  <c r="K770" i="23"/>
  <c r="I771" i="23"/>
  <c r="H771" i="23"/>
  <c r="E771" i="20"/>
  <c r="K770" i="20"/>
  <c r="A1132" i="3"/>
  <c r="J1131" i="3"/>
  <c r="A1132" i="20" l="1"/>
  <c r="H1132" i="20" s="1"/>
  <c r="A1132" i="23"/>
  <c r="J1131" i="23"/>
  <c r="C1130" i="23"/>
  <c r="I771" i="20"/>
  <c r="J772" i="20" s="1"/>
  <c r="G772" i="20"/>
  <c r="F772" i="20"/>
  <c r="F771" i="23"/>
  <c r="D771" i="23" s="1"/>
  <c r="J1132" i="3"/>
  <c r="A1133" i="3"/>
  <c r="E771" i="23" l="1"/>
  <c r="C771" i="20" s="1"/>
  <c r="A1133" i="20"/>
  <c r="H1133" i="20" s="1"/>
  <c r="A1133" i="23"/>
  <c r="J1132" i="23"/>
  <c r="C1131" i="23"/>
  <c r="L771" i="23"/>
  <c r="G771" i="23"/>
  <c r="D772" i="20"/>
  <c r="J1133" i="3"/>
  <c r="A1134" i="3"/>
  <c r="A1134" i="23" l="1"/>
  <c r="A1134" i="20"/>
  <c r="H1134" i="20" s="1"/>
  <c r="J1133" i="23"/>
  <c r="C1132" i="23"/>
  <c r="K771" i="23"/>
  <c r="I772" i="23"/>
  <c r="H772" i="23"/>
  <c r="E772" i="20"/>
  <c r="K771" i="20"/>
  <c r="A1135" i="3"/>
  <c r="J1134" i="3"/>
  <c r="A1135" i="23" l="1"/>
  <c r="A1135" i="20"/>
  <c r="H1135" i="20" s="1"/>
  <c r="J1134" i="23"/>
  <c r="C1133" i="23"/>
  <c r="I772" i="20"/>
  <c r="J773" i="20" s="1"/>
  <c r="F773" i="20"/>
  <c r="G773" i="20"/>
  <c r="F772" i="23"/>
  <c r="D772" i="23" s="1"/>
  <c r="A1136" i="3"/>
  <c r="J1135" i="3"/>
  <c r="E772" i="23" l="1"/>
  <c r="C772" i="20" s="1"/>
  <c r="A1136" i="23"/>
  <c r="A1136" i="20"/>
  <c r="H1136" i="20" s="1"/>
  <c r="J1135" i="23"/>
  <c r="C1134" i="23"/>
  <c r="L772" i="23"/>
  <c r="G772" i="23"/>
  <c r="D773" i="20"/>
  <c r="A1137" i="3"/>
  <c r="J1136" i="3"/>
  <c r="A1137" i="20" l="1"/>
  <c r="H1137" i="20" s="1"/>
  <c r="A1137" i="23"/>
  <c r="C1135" i="23"/>
  <c r="J1136" i="23"/>
  <c r="K772" i="23"/>
  <c r="I773" i="23"/>
  <c r="H773" i="23"/>
  <c r="E773" i="20"/>
  <c r="K772" i="20"/>
  <c r="J1137" i="3"/>
  <c r="A1138" i="3"/>
  <c r="A1138" i="23" l="1"/>
  <c r="A1138" i="20"/>
  <c r="H1138" i="20" s="1"/>
  <c r="J1137" i="23"/>
  <c r="C1136" i="23"/>
  <c r="I773" i="20"/>
  <c r="J774" i="20" s="1"/>
  <c r="F774" i="20"/>
  <c r="G774" i="20"/>
  <c r="F773" i="23"/>
  <c r="D773" i="23" s="1"/>
  <c r="J1138" i="3"/>
  <c r="A1139" i="3"/>
  <c r="E773" i="23" l="1"/>
  <c r="C773" i="20" s="1"/>
  <c r="A1139" i="23"/>
  <c r="A1139" i="20"/>
  <c r="H1139" i="20" s="1"/>
  <c r="J1138" i="23"/>
  <c r="C1137" i="23"/>
  <c r="D774" i="20"/>
  <c r="A1140" i="3"/>
  <c r="J1139" i="3"/>
  <c r="G773" i="23" l="1"/>
  <c r="L773" i="23"/>
  <c r="A1140" i="23"/>
  <c r="A1140" i="20"/>
  <c r="H1140" i="20" s="1"/>
  <c r="C1138" i="23"/>
  <c r="J1139" i="23"/>
  <c r="K773" i="23"/>
  <c r="I774" i="23"/>
  <c r="H774" i="23"/>
  <c r="E774" i="20"/>
  <c r="K773" i="20"/>
  <c r="A1141" i="3"/>
  <c r="J1140" i="3"/>
  <c r="A1141" i="20" l="1"/>
  <c r="H1141" i="20" s="1"/>
  <c r="A1141" i="23"/>
  <c r="J1140" i="23"/>
  <c r="C1139" i="23"/>
  <c r="F774" i="23"/>
  <c r="D774" i="23" s="1"/>
  <c r="I774" i="20"/>
  <c r="J775" i="20" s="1"/>
  <c r="G775" i="20"/>
  <c r="F775" i="20"/>
  <c r="A1142" i="3"/>
  <c r="J1141" i="3"/>
  <c r="E774" i="23" l="1"/>
  <c r="C774" i="20" s="1"/>
  <c r="A1142" i="20"/>
  <c r="H1142" i="20" s="1"/>
  <c r="A1142" i="23"/>
  <c r="J1141" i="23"/>
  <c r="C1140" i="23"/>
  <c r="D775" i="20"/>
  <c r="L774" i="23"/>
  <c r="G774" i="23"/>
  <c r="J1142" i="3"/>
  <c r="A1143" i="3"/>
  <c r="A1143" i="20" l="1"/>
  <c r="H1143" i="20" s="1"/>
  <c r="A1143" i="23"/>
  <c r="J1142" i="23"/>
  <c r="C1141" i="23"/>
  <c r="K774" i="23"/>
  <c r="H775" i="23"/>
  <c r="I775" i="23"/>
  <c r="E775" i="20"/>
  <c r="K774" i="20"/>
  <c r="J1143" i="3"/>
  <c r="A1144" i="3"/>
  <c r="A1144" i="23" l="1"/>
  <c r="A1144" i="20"/>
  <c r="H1144" i="20" s="1"/>
  <c r="C1142" i="23"/>
  <c r="J1143" i="23"/>
  <c r="I775" i="20"/>
  <c r="J776" i="20" s="1"/>
  <c r="F776" i="20"/>
  <c r="G776" i="20"/>
  <c r="F775" i="23"/>
  <c r="D775" i="23" s="1"/>
  <c r="A1145" i="3"/>
  <c r="J1144" i="3"/>
  <c r="E775" i="23" l="1"/>
  <c r="C775" i="20" s="1"/>
  <c r="A1145" i="23"/>
  <c r="A1145" i="20"/>
  <c r="H1145" i="20" s="1"/>
  <c r="J1144" i="23"/>
  <c r="C1143" i="23"/>
  <c r="D776" i="20"/>
  <c r="J1145" i="3"/>
  <c r="A1146" i="3"/>
  <c r="G775" i="23" l="1"/>
  <c r="L775" i="23"/>
  <c r="A1146" i="23"/>
  <c r="A1146" i="20"/>
  <c r="H1146" i="20" s="1"/>
  <c r="J1145" i="23"/>
  <c r="C1144" i="23"/>
  <c r="K775" i="23"/>
  <c r="I776" i="23"/>
  <c r="H776" i="23"/>
  <c r="E776" i="20"/>
  <c r="K775" i="20"/>
  <c r="J1146" i="3"/>
  <c r="A1147" i="3"/>
  <c r="A1147" i="23" l="1"/>
  <c r="A1147" i="20"/>
  <c r="H1147" i="20" s="1"/>
  <c r="J1146" i="23"/>
  <c r="C1145" i="23"/>
  <c r="I776" i="20"/>
  <c r="J777" i="20" s="1"/>
  <c r="G777" i="20"/>
  <c r="F777" i="20"/>
  <c r="F776" i="23"/>
  <c r="D776" i="23" s="1"/>
  <c r="J1147" i="3"/>
  <c r="A1148" i="3"/>
  <c r="E776" i="23" l="1"/>
  <c r="C776" i="20" s="1"/>
  <c r="A1148" i="23"/>
  <c r="A1148" i="20"/>
  <c r="H1148" i="20" s="1"/>
  <c r="J1147" i="23"/>
  <c r="C1146" i="23"/>
  <c r="D777" i="20"/>
  <c r="A1149" i="3"/>
  <c r="J1148" i="3"/>
  <c r="G776" i="23" l="1"/>
  <c r="L776" i="23"/>
  <c r="A1149" i="20"/>
  <c r="H1149" i="20" s="1"/>
  <c r="A1149" i="23"/>
  <c r="J1148" i="23"/>
  <c r="C1147" i="23"/>
  <c r="K776" i="23"/>
  <c r="H777" i="23"/>
  <c r="I777" i="23"/>
  <c r="E777" i="20"/>
  <c r="K776" i="20"/>
  <c r="J1149" i="3"/>
  <c r="A1150" i="3"/>
  <c r="A1150" i="23" l="1"/>
  <c r="A1150" i="20"/>
  <c r="H1150" i="20" s="1"/>
  <c r="C1148" i="23"/>
  <c r="J1149" i="23"/>
  <c r="I777" i="20"/>
  <c r="J778" i="20" s="1"/>
  <c r="F778" i="20"/>
  <c r="G778" i="20"/>
  <c r="F777" i="23"/>
  <c r="D777" i="23" s="1"/>
  <c r="J1150" i="3"/>
  <c r="A1151" i="3"/>
  <c r="E777" i="23" l="1"/>
  <c r="C777" i="20" s="1"/>
  <c r="A1151" i="23"/>
  <c r="A1151" i="20"/>
  <c r="H1151" i="20" s="1"/>
  <c r="J1150" i="23"/>
  <c r="C1149" i="23"/>
  <c r="L777" i="23"/>
  <c r="G777" i="23"/>
  <c r="D778" i="20"/>
  <c r="J1151" i="3"/>
  <c r="A1152" i="3"/>
  <c r="A1152" i="23" l="1"/>
  <c r="A1152" i="20"/>
  <c r="H1152" i="20" s="1"/>
  <c r="J1151" i="23"/>
  <c r="C1150" i="23"/>
  <c r="K777" i="23"/>
  <c r="I778" i="23"/>
  <c r="H778" i="23"/>
  <c r="E778" i="20"/>
  <c r="K777" i="20"/>
  <c r="A1153" i="3"/>
  <c r="J1152" i="3"/>
  <c r="A1153" i="20" l="1"/>
  <c r="H1153" i="20" s="1"/>
  <c r="A1153" i="23"/>
  <c r="J1152" i="23"/>
  <c r="C1151" i="23"/>
  <c r="I778" i="20"/>
  <c r="J779" i="20" s="1"/>
  <c r="G779" i="20"/>
  <c r="F779" i="20"/>
  <c r="F778" i="23"/>
  <c r="D778" i="23" s="1"/>
  <c r="J1153" i="3"/>
  <c r="A1154" i="3"/>
  <c r="E778" i="23" l="1"/>
  <c r="C778" i="20" s="1"/>
  <c r="A1154" i="20"/>
  <c r="H1154" i="20" s="1"/>
  <c r="A1154" i="23"/>
  <c r="J1153" i="23"/>
  <c r="C1152" i="23"/>
  <c r="L778" i="23"/>
  <c r="G778" i="23"/>
  <c r="D779" i="20"/>
  <c r="J1154" i="3"/>
  <c r="A1155" i="3"/>
  <c r="A1155" i="20" l="1"/>
  <c r="H1155" i="20" s="1"/>
  <c r="A1155" i="23"/>
  <c r="C1153" i="23"/>
  <c r="J1154" i="23"/>
  <c r="K778" i="23"/>
  <c r="H779" i="23"/>
  <c r="I779" i="23"/>
  <c r="E779" i="20"/>
  <c r="K778" i="20"/>
  <c r="A1156" i="3"/>
  <c r="J1155" i="3"/>
  <c r="A1156" i="23" l="1"/>
  <c r="A1156" i="20"/>
  <c r="H1156" i="20" s="1"/>
  <c r="J1155" i="23"/>
  <c r="C1154" i="23"/>
  <c r="I779" i="20"/>
  <c r="J780" i="20" s="1"/>
  <c r="F780" i="20"/>
  <c r="G780" i="20"/>
  <c r="F779" i="23"/>
  <c r="D779" i="23" s="1"/>
  <c r="A1157" i="3"/>
  <c r="J1156" i="3"/>
  <c r="E779" i="23" l="1"/>
  <c r="C779" i="20" s="1"/>
  <c r="A1157" i="23"/>
  <c r="A1157" i="20"/>
  <c r="H1157" i="20" s="1"/>
  <c r="J1156" i="23"/>
  <c r="C1155" i="23"/>
  <c r="L779" i="23"/>
  <c r="G779" i="23"/>
  <c r="D780" i="20"/>
  <c r="J1157" i="3"/>
  <c r="A1158" i="3"/>
  <c r="A1158" i="23" l="1"/>
  <c r="A1158" i="20"/>
  <c r="H1158" i="20" s="1"/>
  <c r="J1157" i="23"/>
  <c r="C1156" i="23"/>
  <c r="K779" i="23"/>
  <c r="I780" i="23"/>
  <c r="H780" i="23"/>
  <c r="E780" i="20"/>
  <c r="K779" i="20"/>
  <c r="J1158" i="3"/>
  <c r="A1159" i="3"/>
  <c r="A1159" i="23" l="1"/>
  <c r="A1159" i="20"/>
  <c r="H1159" i="20" s="1"/>
  <c r="C1157" i="23"/>
  <c r="J1158" i="23"/>
  <c r="I780" i="20"/>
  <c r="J781" i="20" s="1"/>
  <c r="G781" i="20"/>
  <c r="F781" i="20"/>
  <c r="F780" i="23"/>
  <c r="D780" i="23" s="1"/>
  <c r="A1160" i="3"/>
  <c r="J1159" i="3"/>
  <c r="E780" i="23" l="1"/>
  <c r="C780" i="20" s="1"/>
  <c r="A1160" i="20"/>
  <c r="H1160" i="20" s="1"/>
  <c r="A1160" i="23"/>
  <c r="C1158" i="23"/>
  <c r="J1159" i="23"/>
  <c r="L780" i="23"/>
  <c r="G780" i="23"/>
  <c r="D781" i="20"/>
  <c r="J1160" i="3"/>
  <c r="A1161" i="3"/>
  <c r="A1161" i="20" l="1"/>
  <c r="H1161" i="20" s="1"/>
  <c r="A1161" i="23"/>
  <c r="C1159" i="23"/>
  <c r="J1160" i="23"/>
  <c r="K780" i="23"/>
  <c r="H781" i="23"/>
  <c r="I781" i="23"/>
  <c r="E781" i="20"/>
  <c r="K780" i="20"/>
  <c r="J1161" i="3"/>
  <c r="A1162" i="3"/>
  <c r="A1162" i="23" l="1"/>
  <c r="A1162" i="20"/>
  <c r="H1162" i="20" s="1"/>
  <c r="J1161" i="23"/>
  <c r="C1160" i="23"/>
  <c r="I781" i="20"/>
  <c r="J782" i="20" s="1"/>
  <c r="F782" i="20"/>
  <c r="G782" i="20"/>
  <c r="F781" i="23"/>
  <c r="D781" i="23" s="1"/>
  <c r="J1162" i="3"/>
  <c r="A1163" i="3"/>
  <c r="E781" i="23" l="1"/>
  <c r="C781" i="20" s="1"/>
  <c r="K781" i="20" s="1"/>
  <c r="A1163" i="23"/>
  <c r="A1163" i="20"/>
  <c r="H1163" i="20" s="1"/>
  <c r="J1162" i="23"/>
  <c r="C1161" i="23"/>
  <c r="L781" i="23"/>
  <c r="G781" i="23"/>
  <c r="D782" i="20"/>
  <c r="A1164" i="3"/>
  <c r="J1163" i="3"/>
  <c r="E782" i="20" l="1"/>
  <c r="F783" i="20" s="1"/>
  <c r="A1164" i="23"/>
  <c r="A1164" i="20"/>
  <c r="H1164" i="20" s="1"/>
  <c r="J1163" i="23"/>
  <c r="C1162" i="23"/>
  <c r="K781" i="23"/>
  <c r="I782" i="23"/>
  <c r="H782" i="23"/>
  <c r="J1164" i="3"/>
  <c r="A1165" i="3"/>
  <c r="I782" i="20" l="1"/>
  <c r="J783" i="20" s="1"/>
  <c r="G783" i="20"/>
  <c r="D783" i="20" s="1"/>
  <c r="A1165" i="20"/>
  <c r="H1165" i="20" s="1"/>
  <c r="A1165" i="23"/>
  <c r="J1164" i="23"/>
  <c r="C1163" i="23"/>
  <c r="F782" i="23"/>
  <c r="D782" i="23" s="1"/>
  <c r="J1165" i="3"/>
  <c r="A1166" i="3"/>
  <c r="E782" i="23" l="1"/>
  <c r="C782" i="20" s="1"/>
  <c r="K782" i="20" s="1"/>
  <c r="A1166" i="20"/>
  <c r="H1166" i="20" s="1"/>
  <c r="A1166" i="23"/>
  <c r="J1165" i="23"/>
  <c r="C1164" i="23"/>
  <c r="L782" i="23"/>
  <c r="G782" i="23"/>
  <c r="A1167" i="3"/>
  <c r="J1166" i="3"/>
  <c r="A1167" i="23" l="1"/>
  <c r="A1167" i="20"/>
  <c r="H1167" i="20" s="1"/>
  <c r="J1166" i="23"/>
  <c r="C1165" i="23"/>
  <c r="K782" i="23"/>
  <c r="H783" i="23"/>
  <c r="I783" i="23"/>
  <c r="E783" i="20"/>
  <c r="A1168" i="3"/>
  <c r="J1167" i="3"/>
  <c r="A1168" i="20" l="1"/>
  <c r="H1168" i="20" s="1"/>
  <c r="A1168" i="23"/>
  <c r="J1167" i="23"/>
  <c r="C1166" i="23"/>
  <c r="F784" i="20"/>
  <c r="I783" i="20"/>
  <c r="J784" i="20" s="1"/>
  <c r="G784" i="20"/>
  <c r="F783" i="23"/>
  <c r="D783" i="23" s="1"/>
  <c r="J1168" i="3"/>
  <c r="A1169" i="3"/>
  <c r="E783" i="23" l="1"/>
  <c r="C783" i="20" s="1"/>
  <c r="K783" i="20" s="1"/>
  <c r="J1168" i="23"/>
  <c r="C1167" i="23"/>
  <c r="A1169" i="20"/>
  <c r="H1169" i="20" s="1"/>
  <c r="A1169" i="23"/>
  <c r="G783" i="23"/>
  <c r="D784" i="20"/>
  <c r="J1169" i="3"/>
  <c r="A1170" i="3"/>
  <c r="L783" i="23" l="1"/>
  <c r="E784" i="20"/>
  <c r="G785" i="20" s="1"/>
  <c r="A1170" i="20"/>
  <c r="H1170" i="20" s="1"/>
  <c r="A1170" i="23"/>
  <c r="J1169" i="23"/>
  <c r="C1168" i="23"/>
  <c r="K783" i="23"/>
  <c r="I784" i="23"/>
  <c r="H784" i="23"/>
  <c r="J1170" i="3"/>
  <c r="A1171" i="3"/>
  <c r="F785" i="20" l="1"/>
  <c r="D785" i="20" s="1"/>
  <c r="I784" i="20"/>
  <c r="J785" i="20" s="1"/>
  <c r="A1171" i="20"/>
  <c r="H1171" i="20" s="1"/>
  <c r="A1171" i="23"/>
  <c r="J1170" i="23"/>
  <c r="C1169" i="23"/>
  <c r="F784" i="23"/>
  <c r="D784" i="23" s="1"/>
  <c r="J1171" i="3"/>
  <c r="A1172" i="3"/>
  <c r="E784" i="23" l="1"/>
  <c r="C784" i="20" s="1"/>
  <c r="K784" i="20" s="1"/>
  <c r="A1172" i="20"/>
  <c r="H1172" i="20" s="1"/>
  <c r="A1172" i="23"/>
  <c r="J1171" i="23"/>
  <c r="C1170" i="23"/>
  <c r="L784" i="23"/>
  <c r="G784" i="23"/>
  <c r="J1172" i="3"/>
  <c r="A1173" i="3"/>
  <c r="A1173" i="20" l="1"/>
  <c r="H1173" i="20" s="1"/>
  <c r="A1173" i="23"/>
  <c r="J1172" i="23"/>
  <c r="C1171" i="23"/>
  <c r="K784" i="23"/>
  <c r="H785" i="23"/>
  <c r="I785" i="23"/>
  <c r="E785" i="20"/>
  <c r="A1174" i="3"/>
  <c r="J1173" i="3"/>
  <c r="J1173" i="23" l="1"/>
  <c r="C1172" i="23"/>
  <c r="A1174" i="23"/>
  <c r="A1174" i="20"/>
  <c r="H1174" i="20" s="1"/>
  <c r="I785" i="20"/>
  <c r="J786" i="20" s="1"/>
  <c r="G786" i="20"/>
  <c r="F786" i="20"/>
  <c r="F785" i="23"/>
  <c r="D785" i="23" s="1"/>
  <c r="A1175" i="3"/>
  <c r="J1174" i="3"/>
  <c r="E785" i="23" l="1"/>
  <c r="C785" i="20" s="1"/>
  <c r="A1175" i="23"/>
  <c r="A1175" i="20"/>
  <c r="H1175" i="20" s="1"/>
  <c r="J1174" i="23"/>
  <c r="C1173" i="23"/>
  <c r="L785" i="23"/>
  <c r="G785" i="23"/>
  <c r="D786" i="20"/>
  <c r="A1176" i="3"/>
  <c r="J1175" i="3"/>
  <c r="A1176" i="23" l="1"/>
  <c r="A1176" i="20"/>
  <c r="H1176" i="20" s="1"/>
  <c r="J1175" i="23"/>
  <c r="C1174" i="23"/>
  <c r="K785" i="23"/>
  <c r="I786" i="23"/>
  <c r="H786" i="23"/>
  <c r="E786" i="20"/>
  <c r="K785" i="20"/>
  <c r="A1177" i="3"/>
  <c r="J1176" i="3"/>
  <c r="A1177" i="20" l="1"/>
  <c r="H1177" i="20" s="1"/>
  <c r="A1177" i="23"/>
  <c r="J1176" i="23"/>
  <c r="C1175" i="23"/>
  <c r="I786" i="20"/>
  <c r="J787" i="20" s="1"/>
  <c r="F787" i="20"/>
  <c r="G787" i="20"/>
  <c r="F786" i="23"/>
  <c r="D786" i="23" s="1"/>
  <c r="J1177" i="3"/>
  <c r="A1178" i="3"/>
  <c r="E786" i="23" l="1"/>
  <c r="C786" i="20" s="1"/>
  <c r="J1177" i="23"/>
  <c r="C1176" i="23"/>
  <c r="A1178" i="20"/>
  <c r="H1178" i="20" s="1"/>
  <c r="A1178" i="23"/>
  <c r="L786" i="23"/>
  <c r="G786" i="23"/>
  <c r="D787" i="20"/>
  <c r="J1178" i="3"/>
  <c r="A1179" i="3"/>
  <c r="A1179" i="23" l="1"/>
  <c r="A1179" i="20"/>
  <c r="H1179" i="20" s="1"/>
  <c r="C1177" i="23"/>
  <c r="J1178" i="23"/>
  <c r="K786" i="23"/>
  <c r="H787" i="23"/>
  <c r="I787" i="23"/>
  <c r="E787" i="20"/>
  <c r="K786" i="20"/>
  <c r="A1180" i="3"/>
  <c r="J1179" i="3"/>
  <c r="A1180" i="20" l="1"/>
  <c r="H1180" i="20" s="1"/>
  <c r="A1180" i="23"/>
  <c r="C1178" i="23"/>
  <c r="J1179" i="23"/>
  <c r="I787" i="20"/>
  <c r="J788" i="20" s="1"/>
  <c r="G788" i="20"/>
  <c r="F788" i="20"/>
  <c r="F787" i="23"/>
  <c r="D787" i="23" s="1"/>
  <c r="A1181" i="3"/>
  <c r="J1180" i="3"/>
  <c r="E787" i="23" l="1"/>
  <c r="C787" i="20" s="1"/>
  <c r="A1181" i="20"/>
  <c r="H1181" i="20" s="1"/>
  <c r="A1181" i="23"/>
  <c r="J1180" i="23"/>
  <c r="C1179" i="23"/>
  <c r="L787" i="23"/>
  <c r="G787" i="23"/>
  <c r="D788" i="20"/>
  <c r="J1181" i="3"/>
  <c r="A1182" i="3"/>
  <c r="A1182" i="20" l="1"/>
  <c r="H1182" i="20" s="1"/>
  <c r="A1182" i="23"/>
  <c r="J1181" i="23"/>
  <c r="C1180" i="23"/>
  <c r="K787" i="23"/>
  <c r="I788" i="23"/>
  <c r="H788" i="23"/>
  <c r="E788" i="20"/>
  <c r="K787" i="20"/>
  <c r="J1182" i="3"/>
  <c r="A1183" i="3"/>
  <c r="A1183" i="20" l="1"/>
  <c r="H1183" i="20" s="1"/>
  <c r="A1183" i="23"/>
  <c r="J1182" i="23"/>
  <c r="C1181" i="23"/>
  <c r="I788" i="20"/>
  <c r="J789" i="20" s="1"/>
  <c r="F789" i="20"/>
  <c r="G789" i="20"/>
  <c r="F788" i="23"/>
  <c r="D788" i="23" s="1"/>
  <c r="A1184" i="3"/>
  <c r="J1183" i="3"/>
  <c r="E788" i="23" l="1"/>
  <c r="C788" i="20" s="1"/>
  <c r="A1184" i="20"/>
  <c r="H1184" i="20" s="1"/>
  <c r="A1184" i="23"/>
  <c r="J1183" i="23"/>
  <c r="C1182" i="23"/>
  <c r="D789" i="20"/>
  <c r="J1184" i="3"/>
  <c r="A1185" i="3"/>
  <c r="G788" i="23" l="1"/>
  <c r="L788" i="23"/>
  <c r="A1185" i="23"/>
  <c r="A1185" i="20"/>
  <c r="H1185" i="20" s="1"/>
  <c r="J1184" i="23"/>
  <c r="C1183" i="23"/>
  <c r="K788" i="23"/>
  <c r="H789" i="23"/>
  <c r="I789" i="23"/>
  <c r="E789" i="20"/>
  <c r="K788" i="20"/>
  <c r="J1185" i="3"/>
  <c r="A1186" i="3"/>
  <c r="A1186" i="23" l="1"/>
  <c r="A1186" i="20"/>
  <c r="H1186" i="20" s="1"/>
  <c r="J1185" i="23"/>
  <c r="C1184" i="23"/>
  <c r="I789" i="20"/>
  <c r="J790" i="20" s="1"/>
  <c r="G790" i="20"/>
  <c r="F790" i="20"/>
  <c r="F789" i="23"/>
  <c r="D789" i="23" s="1"/>
  <c r="A1187" i="3"/>
  <c r="J1186" i="3"/>
  <c r="E789" i="23" l="1"/>
  <c r="C789" i="20" s="1"/>
  <c r="A1187" i="23"/>
  <c r="A1187" i="20"/>
  <c r="H1187" i="20" s="1"/>
  <c r="J1186" i="23"/>
  <c r="C1185" i="23"/>
  <c r="L789" i="23"/>
  <c r="G789" i="23"/>
  <c r="D790" i="20"/>
  <c r="A1188" i="3"/>
  <c r="J1187" i="3"/>
  <c r="A1188" i="23" l="1"/>
  <c r="A1188" i="20"/>
  <c r="H1188" i="20" s="1"/>
  <c r="C1186" i="23"/>
  <c r="J1187" i="23"/>
  <c r="K789" i="23"/>
  <c r="I790" i="23"/>
  <c r="H790" i="23"/>
  <c r="E790" i="20"/>
  <c r="K789" i="20"/>
  <c r="A1189" i="3"/>
  <c r="J1188" i="3"/>
  <c r="A1189" i="20" l="1"/>
  <c r="H1189" i="20" s="1"/>
  <c r="A1189" i="23"/>
  <c r="J1188" i="23"/>
  <c r="C1187" i="23"/>
  <c r="I790" i="20"/>
  <c r="J791" i="20" s="1"/>
  <c r="F791" i="20"/>
  <c r="G791" i="20"/>
  <c r="F790" i="23"/>
  <c r="D790" i="23" s="1"/>
  <c r="J1189" i="3"/>
  <c r="A1190" i="3"/>
  <c r="E790" i="23" l="1"/>
  <c r="C790" i="20" s="1"/>
  <c r="A1190" i="20"/>
  <c r="H1190" i="20" s="1"/>
  <c r="A1190" i="23"/>
  <c r="J1189" i="23"/>
  <c r="C1188" i="23"/>
  <c r="L790" i="23"/>
  <c r="G790" i="23"/>
  <c r="D791" i="20"/>
  <c r="A1191" i="3"/>
  <c r="J1190" i="3"/>
  <c r="C1189" i="23" l="1"/>
  <c r="J1190" i="23"/>
  <c r="A1191" i="23"/>
  <c r="A1191" i="20"/>
  <c r="H1191" i="20" s="1"/>
  <c r="K790" i="23"/>
  <c r="H791" i="23"/>
  <c r="I791" i="23"/>
  <c r="E791" i="20"/>
  <c r="K790" i="20"/>
  <c r="A1192" i="3"/>
  <c r="J1191" i="3"/>
  <c r="A1192" i="20" l="1"/>
  <c r="H1192" i="20" s="1"/>
  <c r="A1192" i="23"/>
  <c r="J1191" i="23"/>
  <c r="C1190" i="23"/>
  <c r="I791" i="20"/>
  <c r="J792" i="20" s="1"/>
  <c r="G792" i="20"/>
  <c r="F792" i="20"/>
  <c r="F791" i="23"/>
  <c r="D791" i="23" s="1"/>
  <c r="J1192" i="3"/>
  <c r="A1193" i="3"/>
  <c r="E791" i="23" l="1"/>
  <c r="C791" i="20" s="1"/>
  <c r="A1193" i="20"/>
  <c r="H1193" i="20" s="1"/>
  <c r="A1193" i="23"/>
  <c r="J1192" i="23"/>
  <c r="C1191" i="23"/>
  <c r="D792" i="20"/>
  <c r="J1193" i="3"/>
  <c r="A1194" i="3"/>
  <c r="G791" i="23" l="1"/>
  <c r="K791" i="23" s="1"/>
  <c r="L791" i="23"/>
  <c r="A1194" i="20"/>
  <c r="H1194" i="20" s="1"/>
  <c r="A1194" i="23"/>
  <c r="J1193" i="23"/>
  <c r="C1192" i="23"/>
  <c r="E792" i="20"/>
  <c r="K791" i="20"/>
  <c r="J1194" i="3"/>
  <c r="A1195" i="3"/>
  <c r="H792" i="23" l="1"/>
  <c r="I792" i="23"/>
  <c r="A1195" i="20"/>
  <c r="H1195" i="20" s="1"/>
  <c r="A1195" i="23"/>
  <c r="J1194" i="23"/>
  <c r="C1193" i="23"/>
  <c r="I792" i="20"/>
  <c r="J793" i="20" s="1"/>
  <c r="F793" i="20"/>
  <c r="G793" i="20"/>
  <c r="F792" i="23"/>
  <c r="D792" i="23" s="1"/>
  <c r="A1196" i="3"/>
  <c r="J1195" i="3"/>
  <c r="E792" i="23" l="1"/>
  <c r="C792" i="20" s="1"/>
  <c r="A1196" i="20"/>
  <c r="H1196" i="20" s="1"/>
  <c r="A1196" i="23"/>
  <c r="C1194" i="23"/>
  <c r="J1195" i="23"/>
  <c r="L792" i="23"/>
  <c r="G792" i="23"/>
  <c r="D793" i="20"/>
  <c r="A1197" i="3"/>
  <c r="J1196" i="3"/>
  <c r="A1197" i="23" l="1"/>
  <c r="A1197" i="20"/>
  <c r="H1197" i="20" s="1"/>
  <c r="J1196" i="23"/>
  <c r="C1195" i="23"/>
  <c r="K792" i="23"/>
  <c r="H793" i="23"/>
  <c r="I793" i="23"/>
  <c r="E793" i="20"/>
  <c r="K792" i="20"/>
  <c r="J1197" i="3"/>
  <c r="A1198" i="3"/>
  <c r="A1198" i="23" l="1"/>
  <c r="A1198" i="20"/>
  <c r="H1198" i="20" s="1"/>
  <c r="J1197" i="23"/>
  <c r="C1196" i="23"/>
  <c r="F793" i="23"/>
  <c r="D793" i="23" s="1"/>
  <c r="I793" i="20"/>
  <c r="J794" i="20" s="1"/>
  <c r="G794" i="20"/>
  <c r="F794" i="20"/>
  <c r="J1198" i="3"/>
  <c r="A1199" i="3"/>
  <c r="E793" i="23" l="1"/>
  <c r="C793" i="20" s="1"/>
  <c r="A1199" i="23"/>
  <c r="A1199" i="20"/>
  <c r="H1199" i="20" s="1"/>
  <c r="J1198" i="23"/>
  <c r="C1197" i="23"/>
  <c r="D794" i="20"/>
  <c r="A1200" i="3"/>
  <c r="J1199" i="3"/>
  <c r="L793" i="23" l="1"/>
  <c r="G793" i="23"/>
  <c r="K793" i="23" s="1"/>
  <c r="A1200" i="23"/>
  <c r="A1200" i="20"/>
  <c r="H1200" i="20" s="1"/>
  <c r="C1198" i="23"/>
  <c r="J1199" i="23"/>
  <c r="I794" i="23"/>
  <c r="H794" i="23"/>
  <c r="E794" i="20"/>
  <c r="K793" i="20"/>
  <c r="J1200" i="3"/>
  <c r="A1201" i="3"/>
  <c r="A1201" i="20" l="1"/>
  <c r="H1201" i="20" s="1"/>
  <c r="A1201" i="23"/>
  <c r="J1200" i="23"/>
  <c r="C1199" i="23"/>
  <c r="I794" i="20"/>
  <c r="J795" i="20" s="1"/>
  <c r="F795" i="20"/>
  <c r="G795" i="20"/>
  <c r="F794" i="23"/>
  <c r="D794" i="23" s="1"/>
  <c r="J1201" i="3"/>
  <c r="A1202" i="3"/>
  <c r="E794" i="23" l="1"/>
  <c r="C794" i="20" s="1"/>
  <c r="A1202" i="20"/>
  <c r="H1202" i="20" s="1"/>
  <c r="A1202" i="23"/>
  <c r="J1201" i="23"/>
  <c r="C1200" i="23"/>
  <c r="L794" i="23"/>
  <c r="G794" i="23"/>
  <c r="D795" i="20"/>
  <c r="J1202" i="3"/>
  <c r="A1203" i="3"/>
  <c r="A1203" i="23" l="1"/>
  <c r="A1203" i="20"/>
  <c r="H1203" i="20" s="1"/>
  <c r="J1202" i="23"/>
  <c r="C1201" i="23"/>
  <c r="K794" i="23"/>
  <c r="H795" i="23"/>
  <c r="I795" i="23"/>
  <c r="E795" i="20"/>
  <c r="K794" i="20"/>
  <c r="A1204" i="3"/>
  <c r="J1203" i="3"/>
  <c r="A1204" i="20" l="1"/>
  <c r="H1204" i="20" s="1"/>
  <c r="A1204" i="23"/>
  <c r="J1203" i="23"/>
  <c r="C1202" i="23"/>
  <c r="I795" i="20"/>
  <c r="J796" i="20" s="1"/>
  <c r="G796" i="20"/>
  <c r="F796" i="20"/>
  <c r="F795" i="23"/>
  <c r="D795" i="23" s="1"/>
  <c r="A1205" i="3"/>
  <c r="J1204" i="3"/>
  <c r="E795" i="23" l="1"/>
  <c r="C795" i="20" s="1"/>
  <c r="J1204" i="23"/>
  <c r="C1203" i="23"/>
  <c r="A1205" i="20"/>
  <c r="H1205" i="20" s="1"/>
  <c r="A1205" i="23"/>
  <c r="D796" i="20"/>
  <c r="J1205" i="3"/>
  <c r="A1206" i="3"/>
  <c r="L795" i="23" l="1"/>
  <c r="G795" i="23"/>
  <c r="K795" i="23" s="1"/>
  <c r="J1205" i="23"/>
  <c r="C1204" i="23"/>
  <c r="A1206" i="20"/>
  <c r="H1206" i="20" s="1"/>
  <c r="A1206" i="23"/>
  <c r="E796" i="20"/>
  <c r="K795" i="20"/>
  <c r="J1206" i="3"/>
  <c r="A1207" i="3"/>
  <c r="H796" i="23" l="1"/>
  <c r="I796" i="23"/>
  <c r="J1206" i="23"/>
  <c r="C1205" i="23"/>
  <c r="A1207" i="20"/>
  <c r="H1207" i="20" s="1"/>
  <c r="A1207" i="23"/>
  <c r="I796" i="20"/>
  <c r="J797" i="20" s="1"/>
  <c r="F797" i="20"/>
  <c r="G797" i="20"/>
  <c r="F796" i="23"/>
  <c r="D796" i="23" s="1"/>
  <c r="A1208" i="3"/>
  <c r="J1207" i="3"/>
  <c r="E796" i="23" l="1"/>
  <c r="C796" i="20" s="1"/>
  <c r="A1208" i="23"/>
  <c r="A1208" i="20"/>
  <c r="H1208" i="20" s="1"/>
  <c r="C1206" i="23"/>
  <c r="J1207" i="23"/>
  <c r="L796" i="23"/>
  <c r="G796" i="23"/>
  <c r="D797" i="20"/>
  <c r="J1208" i="3"/>
  <c r="A1209" i="3"/>
  <c r="A1209" i="23" l="1"/>
  <c r="A1209" i="20"/>
  <c r="H1209" i="20" s="1"/>
  <c r="J1208" i="23"/>
  <c r="C1207" i="23"/>
  <c r="K796" i="23"/>
  <c r="H797" i="23"/>
  <c r="I797" i="23"/>
  <c r="E797" i="20"/>
  <c r="K796" i="20"/>
  <c r="J1209" i="3"/>
  <c r="A1210" i="3"/>
  <c r="A1210" i="23" l="1"/>
  <c r="A1210" i="20"/>
  <c r="H1210" i="20" s="1"/>
  <c r="J1209" i="23"/>
  <c r="C1208" i="23"/>
  <c r="I797" i="20"/>
  <c r="J798" i="20" s="1"/>
  <c r="G798" i="20"/>
  <c r="F798" i="20"/>
  <c r="F797" i="23"/>
  <c r="D797" i="23" s="1"/>
  <c r="A1211" i="3"/>
  <c r="J1210" i="3"/>
  <c r="E797" i="23" l="1"/>
  <c r="C797" i="20" s="1"/>
  <c r="A1211" i="23"/>
  <c r="A1211" i="20"/>
  <c r="H1211" i="20" s="1"/>
  <c r="J1210" i="23"/>
  <c r="C1209" i="23"/>
  <c r="D798" i="20"/>
  <c r="A1212" i="3"/>
  <c r="J1211" i="3"/>
  <c r="G797" i="23" l="1"/>
  <c r="L797" i="23"/>
  <c r="A1212" i="23"/>
  <c r="A1212" i="20"/>
  <c r="H1212" i="20" s="1"/>
  <c r="C1210" i="23"/>
  <c r="J1211" i="23"/>
  <c r="K797" i="23"/>
  <c r="I798" i="23"/>
  <c r="H798" i="23"/>
  <c r="E798" i="20"/>
  <c r="K797" i="20"/>
  <c r="A1213" i="3"/>
  <c r="J1212" i="3"/>
  <c r="A1213" i="20" l="1"/>
  <c r="H1213" i="20" s="1"/>
  <c r="A1213" i="23"/>
  <c r="J1212" i="23"/>
  <c r="C1211" i="23"/>
  <c r="I798" i="20"/>
  <c r="J799" i="20" s="1"/>
  <c r="F799" i="20"/>
  <c r="G799" i="20"/>
  <c r="F798" i="23"/>
  <c r="D798" i="23" s="1"/>
  <c r="J1213" i="3"/>
  <c r="A1214" i="3"/>
  <c r="E798" i="23" l="1"/>
  <c r="C798" i="20" s="1"/>
  <c r="A1214" i="20"/>
  <c r="H1214" i="20" s="1"/>
  <c r="A1214" i="23"/>
  <c r="J1213" i="23"/>
  <c r="C1212" i="23"/>
  <c r="D799" i="20"/>
  <c r="J1214" i="3"/>
  <c r="A1215" i="3"/>
  <c r="G798" i="23" l="1"/>
  <c r="L798" i="23"/>
  <c r="A1215" i="23"/>
  <c r="A1215" i="20"/>
  <c r="H1215" i="20" s="1"/>
  <c r="J1214" i="23"/>
  <c r="C1213" i="23"/>
  <c r="K798" i="23"/>
  <c r="H799" i="23"/>
  <c r="I799" i="23"/>
  <c r="E799" i="20"/>
  <c r="K798" i="20"/>
  <c r="A1216" i="3"/>
  <c r="J1215" i="3"/>
  <c r="A1216" i="20" l="1"/>
  <c r="H1216" i="20" s="1"/>
  <c r="A1216" i="23"/>
  <c r="J1215" i="23"/>
  <c r="C1214" i="23"/>
  <c r="F800" i="20"/>
  <c r="I799" i="20"/>
  <c r="J800" i="20" s="1"/>
  <c r="G800" i="20"/>
  <c r="F799" i="23"/>
  <c r="D799" i="23" s="1"/>
  <c r="J1216" i="3"/>
  <c r="A1217" i="3"/>
  <c r="E799" i="23" l="1"/>
  <c r="C799" i="20" s="1"/>
  <c r="K799" i="20" s="1"/>
  <c r="A1217" i="20"/>
  <c r="H1217" i="20" s="1"/>
  <c r="A1217" i="23"/>
  <c r="J1216" i="23"/>
  <c r="C1215" i="23"/>
  <c r="L799" i="23"/>
  <c r="G799" i="23"/>
  <c r="D800" i="20"/>
  <c r="J1217" i="3"/>
  <c r="A1218" i="3"/>
  <c r="A1218" i="20" l="1"/>
  <c r="H1218" i="20" s="1"/>
  <c r="A1218" i="23"/>
  <c r="J1217" i="23"/>
  <c r="C1216" i="23"/>
  <c r="E800" i="20"/>
  <c r="K799" i="23"/>
  <c r="I800" i="23"/>
  <c r="H800" i="23"/>
  <c r="J1218" i="3"/>
  <c r="A1219" i="3"/>
  <c r="A1219" i="20" l="1"/>
  <c r="H1219" i="20" s="1"/>
  <c r="A1219" i="23"/>
  <c r="J1219" i="23" s="1"/>
  <c r="C1218" i="23"/>
  <c r="J1218" i="23"/>
  <c r="C1217" i="23"/>
  <c r="I800" i="20"/>
  <c r="J801" i="20" s="1"/>
  <c r="G801" i="20"/>
  <c r="F801" i="20"/>
  <c r="F800" i="23"/>
  <c r="D800" i="23" s="1"/>
  <c r="A1220" i="3"/>
  <c r="J1219" i="3"/>
  <c r="E800" i="23" l="1"/>
  <c r="C800" i="20" s="1"/>
  <c r="A1220" i="20"/>
  <c r="H1220" i="20" s="1"/>
  <c r="A1220" i="23"/>
  <c r="D801" i="20"/>
  <c r="L800" i="23"/>
  <c r="G800" i="23"/>
  <c r="A1221" i="3"/>
  <c r="J1220" i="3"/>
  <c r="A1221" i="23" l="1"/>
  <c r="A1221" i="20"/>
  <c r="H1221" i="20" s="1"/>
  <c r="J1220" i="23"/>
  <c r="C1219" i="23"/>
  <c r="K800" i="23"/>
  <c r="H801" i="23"/>
  <c r="I801" i="23"/>
  <c r="E801" i="20"/>
  <c r="K800" i="20"/>
  <c r="J1221" i="3"/>
  <c r="A1222" i="3"/>
  <c r="A1222" i="23" l="1"/>
  <c r="A1222" i="20"/>
  <c r="H1222" i="20" s="1"/>
  <c r="J1221" i="23"/>
  <c r="C1220" i="23"/>
  <c r="I801" i="20"/>
  <c r="J802" i="20" s="1"/>
  <c r="F802" i="20"/>
  <c r="G802" i="20"/>
  <c r="F801" i="23"/>
  <c r="D801" i="23" s="1"/>
  <c r="J1222" i="3"/>
  <c r="A1223" i="3"/>
  <c r="E801" i="23" l="1"/>
  <c r="C801" i="20" s="1"/>
  <c r="K801" i="20" s="1"/>
  <c r="A1223" i="23"/>
  <c r="A1223" i="20"/>
  <c r="H1223" i="20" s="1"/>
  <c r="J1222" i="23"/>
  <c r="C1221" i="23"/>
  <c r="L801" i="23"/>
  <c r="G801" i="23"/>
  <c r="D802" i="20"/>
  <c r="J1223" i="3"/>
  <c r="A1224" i="3"/>
  <c r="E802" i="20" l="1"/>
  <c r="F803" i="20" s="1"/>
  <c r="A1224" i="23"/>
  <c r="A1224" i="20"/>
  <c r="H1224" i="20" s="1"/>
  <c r="C1222" i="23"/>
  <c r="J1223" i="23"/>
  <c r="K801" i="23"/>
  <c r="I802" i="23"/>
  <c r="H802" i="23"/>
  <c r="A1225" i="3"/>
  <c r="J1224" i="3"/>
  <c r="G803" i="20" l="1"/>
  <c r="D803" i="20" s="1"/>
  <c r="I802" i="20"/>
  <c r="J803" i="20" s="1"/>
  <c r="A1225" i="20"/>
  <c r="H1225" i="20" s="1"/>
  <c r="A1225" i="23"/>
  <c r="J1225" i="23" s="1"/>
  <c r="C1224" i="23"/>
  <c r="C1223" i="23"/>
  <c r="J1224" i="23"/>
  <c r="F802" i="23"/>
  <c r="D802" i="23" s="1"/>
  <c r="J1225" i="3"/>
  <c r="A1226" i="3"/>
  <c r="E802" i="23" l="1"/>
  <c r="C802" i="20" s="1"/>
  <c r="K802" i="20" s="1"/>
  <c r="A1226" i="20"/>
  <c r="H1226" i="20" s="1"/>
  <c r="A1226" i="23"/>
  <c r="L802" i="23"/>
  <c r="G802" i="23"/>
  <c r="J1226" i="3"/>
  <c r="A1227" i="3"/>
  <c r="A1227" i="23" l="1"/>
  <c r="A1227" i="20"/>
  <c r="H1227" i="20" s="1"/>
  <c r="J1226" i="23"/>
  <c r="C1225" i="23"/>
  <c r="K802" i="23"/>
  <c r="H803" i="23"/>
  <c r="I803" i="23"/>
  <c r="E803" i="20"/>
  <c r="A1228" i="3"/>
  <c r="J1227" i="3"/>
  <c r="A1228" i="20" l="1"/>
  <c r="H1228" i="20" s="1"/>
  <c r="A1228" i="23"/>
  <c r="J1227" i="23"/>
  <c r="C1226" i="23"/>
  <c r="F804" i="20"/>
  <c r="I803" i="20"/>
  <c r="J804" i="20" s="1"/>
  <c r="G804" i="20"/>
  <c r="F803" i="23"/>
  <c r="D803" i="23" s="1"/>
  <c r="A1229" i="3"/>
  <c r="J1228" i="3"/>
  <c r="E803" i="23" l="1"/>
  <c r="C803" i="20" s="1"/>
  <c r="A1229" i="20"/>
  <c r="H1229" i="20" s="1"/>
  <c r="A1229" i="23"/>
  <c r="J1228" i="23"/>
  <c r="C1227" i="23"/>
  <c r="L803" i="23"/>
  <c r="G803" i="23"/>
  <c r="D804" i="20"/>
  <c r="J1229" i="3"/>
  <c r="A1230" i="3"/>
  <c r="A1230" i="20" l="1"/>
  <c r="H1230" i="20" s="1"/>
  <c r="A1230" i="23"/>
  <c r="J1229" i="23"/>
  <c r="C1228" i="23"/>
  <c r="K803" i="23"/>
  <c r="I804" i="23"/>
  <c r="H804" i="23"/>
  <c r="E804" i="20"/>
  <c r="K803" i="20"/>
  <c r="J1230" i="3"/>
  <c r="A1231" i="3"/>
  <c r="A1231" i="20" l="1"/>
  <c r="H1231" i="20" s="1"/>
  <c r="A1231" i="23"/>
  <c r="J1230" i="23"/>
  <c r="C1229" i="23"/>
  <c r="I804" i="20"/>
  <c r="J805" i="20" s="1"/>
  <c r="G805" i="20"/>
  <c r="F805" i="20"/>
  <c r="F804" i="23"/>
  <c r="D804" i="23" s="1"/>
  <c r="A1232" i="3"/>
  <c r="J1231" i="3"/>
  <c r="E804" i="23" l="1"/>
  <c r="C804" i="20" s="1"/>
  <c r="A1232" i="23"/>
  <c r="A1232" i="20"/>
  <c r="H1232" i="20" s="1"/>
  <c r="J1231" i="23"/>
  <c r="C1230" i="23"/>
  <c r="G804" i="23"/>
  <c r="D805" i="20"/>
  <c r="J1232" i="3"/>
  <c r="A1233" i="3"/>
  <c r="L804" i="23" l="1"/>
  <c r="A1233" i="20"/>
  <c r="H1233" i="20" s="1"/>
  <c r="A1233" i="23"/>
  <c r="J1232" i="23"/>
  <c r="C1231" i="23"/>
  <c r="K804" i="23"/>
  <c r="H805" i="23"/>
  <c r="I805" i="23"/>
  <c r="E805" i="20"/>
  <c r="K804" i="20"/>
  <c r="J1233" i="3"/>
  <c r="A1234" i="3"/>
  <c r="J1233" i="23" l="1"/>
  <c r="C1232" i="23"/>
  <c r="A1234" i="23"/>
  <c r="A1234" i="20"/>
  <c r="H1234" i="20" s="1"/>
  <c r="I805" i="20"/>
  <c r="J806" i="20" s="1"/>
  <c r="F806" i="20"/>
  <c r="G806" i="20"/>
  <c r="F805" i="23"/>
  <c r="D805" i="23" s="1"/>
  <c r="A1235" i="3"/>
  <c r="J1234" i="3"/>
  <c r="E805" i="23" l="1"/>
  <c r="C805" i="20" s="1"/>
  <c r="J1234" i="23"/>
  <c r="C1233" i="23"/>
  <c r="A1235" i="23"/>
  <c r="A1235" i="20"/>
  <c r="H1235" i="20" s="1"/>
  <c r="G805" i="23"/>
  <c r="D806" i="20"/>
  <c r="J1235" i="3"/>
  <c r="A1236" i="3"/>
  <c r="L805" i="23" l="1"/>
  <c r="A1236" i="23"/>
  <c r="A1236" i="20"/>
  <c r="H1236" i="20" s="1"/>
  <c r="J1235" i="23"/>
  <c r="C1234" i="23"/>
  <c r="K805" i="23"/>
  <c r="I806" i="23"/>
  <c r="H806" i="23"/>
  <c r="E806" i="20"/>
  <c r="K805" i="20"/>
  <c r="A1237" i="3"/>
  <c r="J1236" i="3"/>
  <c r="A1237" i="20" l="1"/>
  <c r="H1237" i="20" s="1"/>
  <c r="A1237" i="23"/>
  <c r="J1236" i="23"/>
  <c r="C1235" i="23"/>
  <c r="I806" i="20"/>
  <c r="J807" i="20" s="1"/>
  <c r="G807" i="20"/>
  <c r="F807" i="20"/>
  <c r="F806" i="23"/>
  <c r="D806" i="23" s="1"/>
  <c r="A1238" i="3"/>
  <c r="J1237" i="3"/>
  <c r="E806" i="23" l="1"/>
  <c r="C806" i="20" s="1"/>
  <c r="A1238" i="20"/>
  <c r="H1238" i="20" s="1"/>
  <c r="A1238" i="23"/>
  <c r="J1237" i="23"/>
  <c r="C1236" i="23"/>
  <c r="D807" i="20"/>
  <c r="J1238" i="3"/>
  <c r="A1239" i="3"/>
  <c r="L806" i="23" l="1"/>
  <c r="G806" i="23"/>
  <c r="K806" i="23" s="1"/>
  <c r="A1239" i="23"/>
  <c r="A1239" i="20"/>
  <c r="H1239" i="20" s="1"/>
  <c r="J1238" i="23"/>
  <c r="C1237" i="23"/>
  <c r="H807" i="23"/>
  <c r="I807" i="23"/>
  <c r="E807" i="20"/>
  <c r="K806" i="20"/>
  <c r="J1239" i="3"/>
  <c r="A1240" i="3"/>
  <c r="A1240" i="20" l="1"/>
  <c r="H1240" i="20" s="1"/>
  <c r="A1240" i="23"/>
  <c r="J1239" i="23"/>
  <c r="C1238" i="23"/>
  <c r="I807" i="20"/>
  <c r="J808" i="20" s="1"/>
  <c r="F808" i="20"/>
  <c r="G808" i="20"/>
  <c r="F807" i="23"/>
  <c r="D807" i="23" s="1"/>
  <c r="J1240" i="3"/>
  <c r="A1241" i="3"/>
  <c r="E807" i="23" l="1"/>
  <c r="C807" i="20" s="1"/>
  <c r="A1241" i="20"/>
  <c r="H1241" i="20" s="1"/>
  <c r="A1241" i="23"/>
  <c r="J1240" i="23"/>
  <c r="C1239" i="23"/>
  <c r="G807" i="23"/>
  <c r="D808" i="20"/>
  <c r="A1242" i="3"/>
  <c r="J1241" i="3"/>
  <c r="L807" i="23" l="1"/>
  <c r="C1240" i="23"/>
  <c r="J1241" i="23"/>
  <c r="A1242" i="20"/>
  <c r="H1242" i="20" s="1"/>
  <c r="A1242" i="23"/>
  <c r="K807" i="23"/>
  <c r="I808" i="23"/>
  <c r="H808" i="23"/>
  <c r="E808" i="20"/>
  <c r="K807" i="20"/>
  <c r="A1243" i="3"/>
  <c r="J1242" i="3"/>
  <c r="A1243" i="20" l="1"/>
  <c r="H1243" i="20" s="1"/>
  <c r="A1243" i="23"/>
  <c r="J1242" i="23"/>
  <c r="C1241" i="23"/>
  <c r="I808" i="20"/>
  <c r="J809" i="20" s="1"/>
  <c r="G809" i="20"/>
  <c r="F809" i="20"/>
  <c r="F808" i="23"/>
  <c r="D808" i="23" s="1"/>
  <c r="J1243" i="3"/>
  <c r="A1244" i="3"/>
  <c r="E808" i="23" l="1"/>
  <c r="C808" i="20" s="1"/>
  <c r="A1244" i="20"/>
  <c r="H1244" i="20" s="1"/>
  <c r="A1244" i="23"/>
  <c r="J1243" i="23"/>
  <c r="C1242" i="23"/>
  <c r="L808" i="23"/>
  <c r="G808" i="23"/>
  <c r="D809" i="20"/>
  <c r="J1244" i="3"/>
  <c r="A1245" i="3"/>
  <c r="A1245" i="20" l="1"/>
  <c r="H1245" i="20" s="1"/>
  <c r="A1245" i="23"/>
  <c r="J1244" i="23"/>
  <c r="C1243" i="23"/>
  <c r="K808" i="23"/>
  <c r="H809" i="23"/>
  <c r="I809" i="23"/>
  <c r="E809" i="20"/>
  <c r="K808" i="20"/>
  <c r="A1246" i="3"/>
  <c r="J1245" i="3"/>
  <c r="A1246" i="23" l="1"/>
  <c r="A1246" i="20"/>
  <c r="H1246" i="20" s="1"/>
  <c r="J1245" i="23"/>
  <c r="C1244" i="23"/>
  <c r="I809" i="20"/>
  <c r="J810" i="20" s="1"/>
  <c r="F810" i="20"/>
  <c r="G810" i="20"/>
  <c r="F809" i="23"/>
  <c r="D809" i="23" s="1"/>
  <c r="J1246" i="3"/>
  <c r="A1247" i="3"/>
  <c r="E809" i="23" l="1"/>
  <c r="C809" i="20" s="1"/>
  <c r="A1247" i="23"/>
  <c r="A1247" i="20"/>
  <c r="H1247" i="20" s="1"/>
  <c r="J1246" i="23"/>
  <c r="C1245" i="23"/>
  <c r="L809" i="23"/>
  <c r="G809" i="23"/>
  <c r="D810" i="20"/>
  <c r="J1247" i="3"/>
  <c r="A1248" i="3"/>
  <c r="A1248" i="23" l="1"/>
  <c r="J1248" i="23" s="1"/>
  <c r="A1248" i="20"/>
  <c r="H1248" i="20" s="1"/>
  <c r="C1247" i="23"/>
  <c r="C1246" i="23"/>
  <c r="J1247" i="23"/>
  <c r="K809" i="23"/>
  <c r="I810" i="23"/>
  <c r="H810" i="23"/>
  <c r="E810" i="20"/>
  <c r="K809" i="20"/>
  <c r="J1248" i="3"/>
  <c r="A1249" i="3"/>
  <c r="A1249" i="20" l="1"/>
  <c r="H1249" i="20" s="1"/>
  <c r="A1249" i="23"/>
  <c r="I810" i="20"/>
  <c r="J811" i="20" s="1"/>
  <c r="G811" i="20"/>
  <c r="F811" i="20"/>
  <c r="F810" i="23"/>
  <c r="D810" i="23" s="1"/>
  <c r="A1250" i="3"/>
  <c r="J1249" i="3"/>
  <c r="E810" i="23" l="1"/>
  <c r="C810" i="20" s="1"/>
  <c r="A1250" i="20"/>
  <c r="H1250" i="20" s="1"/>
  <c r="A1250" i="23"/>
  <c r="J1249" i="23"/>
  <c r="C1248" i="23"/>
  <c r="L810" i="23"/>
  <c r="G810" i="23"/>
  <c r="D811" i="20"/>
  <c r="J1250" i="3"/>
  <c r="A1251" i="3"/>
  <c r="J1250" i="23" l="1"/>
  <c r="C1249" i="23"/>
  <c r="A1251" i="23"/>
  <c r="A1251" i="20"/>
  <c r="H1251" i="20" s="1"/>
  <c r="K810" i="23"/>
  <c r="H811" i="23"/>
  <c r="I811" i="23"/>
  <c r="E811" i="20"/>
  <c r="K810" i="20"/>
  <c r="J1251" i="3"/>
  <c r="A1252" i="3"/>
  <c r="J1251" i="23" l="1"/>
  <c r="C1250" i="23"/>
  <c r="A1252" i="20"/>
  <c r="H1252" i="20" s="1"/>
  <c r="A1252" i="23"/>
  <c r="I811" i="20"/>
  <c r="J812" i="20" s="1"/>
  <c r="F812" i="20"/>
  <c r="G812" i="20"/>
  <c r="F811" i="23"/>
  <c r="D811" i="23" s="1"/>
  <c r="J1252" i="3"/>
  <c r="A1253" i="3"/>
  <c r="E811" i="23" l="1"/>
  <c r="C811" i="20" s="1"/>
  <c r="A1253" i="20"/>
  <c r="H1253" i="20" s="1"/>
  <c r="A1253" i="23"/>
  <c r="C1251" i="23"/>
  <c r="J1252" i="23"/>
  <c r="L811" i="23"/>
  <c r="G811" i="23"/>
  <c r="D812" i="20"/>
  <c r="A1254" i="3"/>
  <c r="J1253" i="3"/>
  <c r="J1253" i="23" l="1"/>
  <c r="C1252" i="23"/>
  <c r="A1254" i="20"/>
  <c r="H1254" i="20" s="1"/>
  <c r="A1254" i="23"/>
  <c r="K811" i="23"/>
  <c r="I812" i="23"/>
  <c r="H812" i="23"/>
  <c r="E812" i="20"/>
  <c r="K811" i="20"/>
  <c r="J1254" i="3"/>
  <c r="A1255" i="3"/>
  <c r="J1254" i="23" l="1"/>
  <c r="C1253" i="23"/>
  <c r="A1255" i="20"/>
  <c r="H1255" i="20" s="1"/>
  <c r="A1255" i="23"/>
  <c r="I812" i="20"/>
  <c r="J813" i="20" s="1"/>
  <c r="G813" i="20"/>
  <c r="F813" i="20"/>
  <c r="F812" i="23"/>
  <c r="D812" i="23" s="1"/>
  <c r="J1255" i="3"/>
  <c r="A1256" i="3"/>
  <c r="E812" i="23" l="1"/>
  <c r="C812" i="20" s="1"/>
  <c r="A1256" i="23"/>
  <c r="A1256" i="20"/>
  <c r="H1256" i="20" s="1"/>
  <c r="J1255" i="23"/>
  <c r="C1254" i="23"/>
  <c r="G812" i="23"/>
  <c r="L812" i="23"/>
  <c r="D813" i="20"/>
  <c r="A1257" i="3"/>
  <c r="J1256" i="3"/>
  <c r="A1257" i="23" l="1"/>
  <c r="A1257" i="20"/>
  <c r="H1257" i="20" s="1"/>
  <c r="J1256" i="23"/>
  <c r="C1255" i="23"/>
  <c r="K812" i="23"/>
  <c r="H813" i="23"/>
  <c r="I813" i="23"/>
  <c r="E813" i="20"/>
  <c r="K812" i="20"/>
  <c r="A1258" i="3"/>
  <c r="J1257" i="3"/>
  <c r="A1258" i="23" l="1"/>
  <c r="A1258" i="20"/>
  <c r="H1258" i="20" s="1"/>
  <c r="J1257" i="23"/>
  <c r="C1256" i="23"/>
  <c r="I813" i="20"/>
  <c r="J814" i="20" s="1"/>
  <c r="F814" i="20"/>
  <c r="G814" i="20"/>
  <c r="F813" i="23"/>
  <c r="D813" i="23" s="1"/>
  <c r="A1259" i="3"/>
  <c r="J1258" i="3"/>
  <c r="E813" i="23" l="1"/>
  <c r="C813" i="20" s="1"/>
  <c r="A1259" i="23"/>
  <c r="A1259" i="20"/>
  <c r="H1259" i="20" s="1"/>
  <c r="J1258" i="23"/>
  <c r="C1257" i="23"/>
  <c r="L813" i="23"/>
  <c r="G813" i="23"/>
  <c r="D814" i="20"/>
  <c r="J1259" i="3"/>
  <c r="A1260" i="3"/>
  <c r="A1260" i="23" l="1"/>
  <c r="J1260" i="23" s="1"/>
  <c r="A1260" i="20"/>
  <c r="H1260" i="20" s="1"/>
  <c r="C1259" i="23"/>
  <c r="C1258" i="23"/>
  <c r="J1259" i="23"/>
  <c r="K813" i="23"/>
  <c r="I814" i="23"/>
  <c r="H814" i="23"/>
  <c r="E814" i="20"/>
  <c r="K813" i="20"/>
  <c r="J1260" i="3"/>
  <c r="A1261" i="3"/>
  <c r="A1261" i="20" l="1"/>
  <c r="H1261" i="20" s="1"/>
  <c r="A1261" i="23"/>
  <c r="I814" i="20"/>
  <c r="J815" i="20" s="1"/>
  <c r="G815" i="20"/>
  <c r="F815" i="20"/>
  <c r="F814" i="23"/>
  <c r="D814" i="23" s="1"/>
  <c r="A1262" i="3"/>
  <c r="J1261" i="3"/>
  <c r="E814" i="23" l="1"/>
  <c r="C814" i="20" s="1"/>
  <c r="A1262" i="20"/>
  <c r="H1262" i="20" s="1"/>
  <c r="A1262" i="23"/>
  <c r="J1261" i="23"/>
  <c r="C1260" i="23"/>
  <c r="D815" i="20"/>
  <c r="J1262" i="3"/>
  <c r="A1263" i="3"/>
  <c r="G814" i="23" l="1"/>
  <c r="L814" i="23"/>
  <c r="A1263" i="23"/>
  <c r="A1263" i="20"/>
  <c r="H1263" i="20" s="1"/>
  <c r="J1262" i="23"/>
  <c r="C1261" i="23"/>
  <c r="K814" i="23"/>
  <c r="H815" i="23"/>
  <c r="I815" i="23"/>
  <c r="E815" i="20"/>
  <c r="K814" i="20"/>
  <c r="J1263" i="3"/>
  <c r="A1264" i="3"/>
  <c r="A1264" i="20" l="1"/>
  <c r="H1264" i="20" s="1"/>
  <c r="A1264" i="23"/>
  <c r="J1263" i="23"/>
  <c r="C1262" i="23"/>
  <c r="I815" i="20"/>
  <c r="J816" i="20" s="1"/>
  <c r="F816" i="20"/>
  <c r="G816" i="20"/>
  <c r="F815" i="23"/>
  <c r="D815" i="23" s="1"/>
  <c r="J1264" i="3"/>
  <c r="A1265" i="3"/>
  <c r="E815" i="23" l="1"/>
  <c r="C815" i="20" s="1"/>
  <c r="A1265" i="20"/>
  <c r="H1265" i="20" s="1"/>
  <c r="A1265" i="23"/>
  <c r="C1263" i="23"/>
  <c r="J1264" i="23"/>
  <c r="L815" i="23"/>
  <c r="G815" i="23"/>
  <c r="D816" i="20"/>
  <c r="J1265" i="3"/>
  <c r="A1266" i="3"/>
  <c r="A1266" i="20" l="1"/>
  <c r="H1266" i="20" s="1"/>
  <c r="A1266" i="23"/>
  <c r="C1264" i="23"/>
  <c r="J1265" i="23"/>
  <c r="K815" i="23"/>
  <c r="I816" i="23"/>
  <c r="H816" i="23"/>
  <c r="E816" i="20"/>
  <c r="K815" i="20"/>
  <c r="A1267" i="3"/>
  <c r="J1266" i="3"/>
  <c r="A1267" i="20" l="1"/>
  <c r="H1267" i="20" s="1"/>
  <c r="A1267" i="23"/>
  <c r="J1266" i="23"/>
  <c r="C1265" i="23"/>
  <c r="I816" i="20"/>
  <c r="J817" i="20" s="1"/>
  <c r="G817" i="20"/>
  <c r="F817" i="20"/>
  <c r="F816" i="23"/>
  <c r="D816" i="23" s="1"/>
  <c r="A1268" i="3"/>
  <c r="J1267" i="3"/>
  <c r="E816" i="23" l="1"/>
  <c r="C816" i="20" s="1"/>
  <c r="A1268" i="20"/>
  <c r="H1268" i="20" s="1"/>
  <c r="A1268" i="23"/>
  <c r="J1267" i="23"/>
  <c r="C1266" i="23"/>
  <c r="D817" i="20"/>
  <c r="J1268" i="3"/>
  <c r="A1269" i="3"/>
  <c r="G816" i="23" l="1"/>
  <c r="L816" i="23"/>
  <c r="A1269" i="20"/>
  <c r="H1269" i="20" s="1"/>
  <c r="A1269" i="23"/>
  <c r="J1268" i="23"/>
  <c r="C1267" i="23"/>
  <c r="K816" i="23"/>
  <c r="H817" i="23"/>
  <c r="I817" i="23"/>
  <c r="E817" i="20"/>
  <c r="K816" i="20"/>
  <c r="J1269" i="3"/>
  <c r="A1270" i="3"/>
  <c r="A1270" i="23" l="1"/>
  <c r="A1270" i="20"/>
  <c r="H1270" i="20" s="1"/>
  <c r="J1269" i="23"/>
  <c r="C1268" i="23"/>
  <c r="I817" i="20"/>
  <c r="J818" i="20" s="1"/>
  <c r="F818" i="20"/>
  <c r="G818" i="20"/>
  <c r="F817" i="23"/>
  <c r="D817" i="23" s="1"/>
  <c r="J1270" i="3"/>
  <c r="A1271" i="3"/>
  <c r="E817" i="23" l="1"/>
  <c r="C817" i="20" s="1"/>
  <c r="A1271" i="23"/>
  <c r="A1271" i="20"/>
  <c r="H1271" i="20" s="1"/>
  <c r="J1270" i="23"/>
  <c r="C1269" i="23"/>
  <c r="L817" i="23"/>
  <c r="G817" i="23"/>
  <c r="D818" i="20"/>
  <c r="J1271" i="3"/>
  <c r="A1272" i="3"/>
  <c r="A1272" i="23" l="1"/>
  <c r="A1272" i="20"/>
  <c r="H1272" i="20" s="1"/>
  <c r="J1271" i="23"/>
  <c r="C1270" i="23"/>
  <c r="K817" i="23"/>
  <c r="I818" i="23"/>
  <c r="H818" i="23"/>
  <c r="E818" i="20"/>
  <c r="K817" i="20"/>
  <c r="J1272" i="3"/>
  <c r="A1273" i="3"/>
  <c r="A1273" i="20" l="1"/>
  <c r="H1273" i="20" s="1"/>
  <c r="A1273" i="23"/>
  <c r="J1272" i="23"/>
  <c r="C1271" i="23"/>
  <c r="I818" i="20"/>
  <c r="J819" i="20" s="1"/>
  <c r="G819" i="20"/>
  <c r="F819" i="20"/>
  <c r="F818" i="23"/>
  <c r="D818" i="23" s="1"/>
  <c r="A1274" i="3"/>
  <c r="A1274" i="23" s="1"/>
  <c r="J1273" i="3"/>
  <c r="E818" i="23" l="1"/>
  <c r="C818" i="20" s="1"/>
  <c r="C1272" i="23"/>
  <c r="J1273" i="23"/>
  <c r="J1274" i="23"/>
  <c r="C1273" i="23"/>
  <c r="L818" i="23"/>
  <c r="G818" i="23"/>
  <c r="D819" i="20"/>
  <c r="J1274" i="3"/>
  <c r="A1275" i="3"/>
  <c r="A1275" i="23" s="1"/>
  <c r="J1275" i="23" l="1"/>
  <c r="C1274" i="23"/>
  <c r="K818" i="23"/>
  <c r="H819" i="23"/>
  <c r="I819" i="23"/>
  <c r="E819" i="20"/>
  <c r="K818" i="20"/>
  <c r="J1275" i="3"/>
  <c r="A1276" i="3"/>
  <c r="A1276" i="23" s="1"/>
  <c r="J1276" i="23" l="1"/>
  <c r="C1275" i="23"/>
  <c r="I819" i="20"/>
  <c r="J820" i="20" s="1"/>
  <c r="F820" i="20"/>
  <c r="G820" i="20"/>
  <c r="F819" i="23"/>
  <c r="D819" i="23" s="1"/>
  <c r="J1276" i="3"/>
  <c r="A1277" i="3"/>
  <c r="A1277" i="23" s="1"/>
  <c r="E819" i="23" l="1"/>
  <c r="C819" i="20" s="1"/>
  <c r="J1277" i="23"/>
  <c r="C1276" i="23"/>
  <c r="L819" i="23"/>
  <c r="G819" i="23"/>
  <c r="D820" i="20"/>
  <c r="A1278" i="3"/>
  <c r="A1278" i="23" s="1"/>
  <c r="J1277" i="3"/>
  <c r="J1278" i="23" l="1"/>
  <c r="C1277" i="23"/>
  <c r="K819" i="23"/>
  <c r="I820" i="23"/>
  <c r="H820" i="23"/>
  <c r="E820" i="20"/>
  <c r="K819" i="20"/>
  <c r="J1278" i="3"/>
  <c r="A1279" i="3"/>
  <c r="A1279" i="23" s="1"/>
  <c r="J1279" i="23" l="1"/>
  <c r="C1278" i="23"/>
  <c r="I820" i="20"/>
  <c r="J821" i="20" s="1"/>
  <c r="G821" i="20"/>
  <c r="F821" i="20"/>
  <c r="F820" i="23"/>
  <c r="D820" i="23" s="1"/>
  <c r="J1279" i="3"/>
  <c r="A1280" i="3"/>
  <c r="A1280" i="23" s="1"/>
  <c r="E820" i="23" l="1"/>
  <c r="C820" i="20" s="1"/>
  <c r="J1280" i="23"/>
  <c r="C1279" i="23"/>
  <c r="L820" i="23"/>
  <c r="G820" i="23"/>
  <c r="D821" i="20"/>
  <c r="J1280" i="3"/>
  <c r="A1281" i="3"/>
  <c r="A1281" i="23" s="1"/>
  <c r="J1281" i="23" l="1"/>
  <c r="C1280" i="23"/>
  <c r="K820" i="23"/>
  <c r="H821" i="23"/>
  <c r="I821" i="23"/>
  <c r="E821" i="20"/>
  <c r="K820" i="20"/>
  <c r="J1281" i="3"/>
  <c r="A1282" i="3"/>
  <c r="A1282" i="23" s="1"/>
  <c r="J1282" i="23" l="1"/>
  <c r="C1281" i="23"/>
  <c r="I821" i="20"/>
  <c r="J822" i="20" s="1"/>
  <c r="F822" i="20"/>
  <c r="G822" i="20"/>
  <c r="F821" i="23"/>
  <c r="D821" i="23" s="1"/>
  <c r="J1282" i="3"/>
  <c r="A1283" i="3"/>
  <c r="A1283" i="23" s="1"/>
  <c r="E821" i="23" l="1"/>
  <c r="C821" i="20" s="1"/>
  <c r="J1283" i="23"/>
  <c r="C1282" i="23"/>
  <c r="L821" i="23"/>
  <c r="G821" i="23"/>
  <c r="D822" i="20"/>
  <c r="J1283" i="3"/>
  <c r="A1284" i="3"/>
  <c r="A1284" i="23" s="1"/>
  <c r="J1284" i="23" l="1"/>
  <c r="C1283" i="23"/>
  <c r="K821" i="23"/>
  <c r="I822" i="23"/>
  <c r="H822" i="23"/>
  <c r="E822" i="20"/>
  <c r="K821" i="20"/>
  <c r="J1284" i="3"/>
  <c r="A1285" i="3"/>
  <c r="A1285" i="23" s="1"/>
  <c r="J1285" i="23" l="1"/>
  <c r="C1284" i="23"/>
  <c r="I822" i="20"/>
  <c r="J823" i="20" s="1"/>
  <c r="G823" i="20"/>
  <c r="F823" i="20"/>
  <c r="F822" i="23"/>
  <c r="D822" i="23" s="1"/>
  <c r="J1285" i="3"/>
  <c r="A1286" i="3"/>
  <c r="A1286" i="23" s="1"/>
  <c r="E822" i="23" l="1"/>
  <c r="C822" i="20" s="1"/>
  <c r="J1286" i="23"/>
  <c r="C1285" i="23"/>
  <c r="D823" i="20"/>
  <c r="J1286" i="3"/>
  <c r="A1287" i="3"/>
  <c r="A1287" i="23" s="1"/>
  <c r="L822" i="23" l="1"/>
  <c r="G822" i="23"/>
  <c r="J1287" i="23"/>
  <c r="C1286" i="23"/>
  <c r="K822" i="23"/>
  <c r="H823" i="23"/>
  <c r="I823" i="23"/>
  <c r="E823" i="20"/>
  <c r="K822" i="20"/>
  <c r="A1288" i="3"/>
  <c r="A1288" i="23" s="1"/>
  <c r="J1287" i="3"/>
  <c r="J1288" i="23" l="1"/>
  <c r="C1287" i="23"/>
  <c r="I823" i="20"/>
  <c r="J824" i="20" s="1"/>
  <c r="F824" i="20"/>
  <c r="G824" i="20"/>
  <c r="F823" i="23"/>
  <c r="D823" i="23" s="1"/>
  <c r="J1288" i="3"/>
  <c r="A1289" i="3"/>
  <c r="A1289" i="23" s="1"/>
  <c r="E823" i="23" l="1"/>
  <c r="C823" i="20" s="1"/>
  <c r="C1288" i="23"/>
  <c r="J1289" i="23"/>
  <c r="L823" i="23"/>
  <c r="G823" i="23"/>
  <c r="D824" i="20"/>
  <c r="J1289" i="3"/>
  <c r="A1290" i="3"/>
  <c r="A1290" i="23" s="1"/>
  <c r="J1290" i="23" l="1"/>
  <c r="C1289" i="23"/>
  <c r="K823" i="23"/>
  <c r="I824" i="23"/>
  <c r="H824" i="23"/>
  <c r="E824" i="20"/>
  <c r="K823" i="20"/>
  <c r="J1290" i="3"/>
  <c r="A1291" i="3"/>
  <c r="A1291" i="23" s="1"/>
  <c r="J1291" i="23" l="1"/>
  <c r="C1290" i="23"/>
  <c r="I824" i="20"/>
  <c r="J825" i="20" s="1"/>
  <c r="G825" i="20"/>
  <c r="F825" i="20"/>
  <c r="F824" i="23"/>
  <c r="D824" i="23" s="1"/>
  <c r="J1291" i="3"/>
  <c r="A1292" i="3"/>
  <c r="A1292" i="23" s="1"/>
  <c r="E824" i="23" l="1"/>
  <c r="C824" i="20" s="1"/>
  <c r="J1292" i="23"/>
  <c r="C1291" i="23"/>
  <c r="L824" i="23"/>
  <c r="G824" i="23"/>
  <c r="D825" i="20"/>
  <c r="A1293" i="3"/>
  <c r="A1293" i="23" s="1"/>
  <c r="J1292" i="3"/>
  <c r="J1293" i="23" l="1"/>
  <c r="C1292" i="23"/>
  <c r="K824" i="23"/>
  <c r="H825" i="23"/>
  <c r="I825" i="23"/>
  <c r="E825" i="20"/>
  <c r="K824" i="20"/>
  <c r="J1293" i="3"/>
  <c r="A1294" i="3"/>
  <c r="A1294" i="23" s="1"/>
  <c r="C1293" i="23" l="1"/>
  <c r="J1294" i="23"/>
  <c r="I825" i="20"/>
  <c r="J826" i="20" s="1"/>
  <c r="F826" i="20"/>
  <c r="G826" i="20"/>
  <c r="F825" i="23"/>
  <c r="D825" i="23" s="1"/>
  <c r="J1294" i="3"/>
  <c r="A1295" i="3"/>
  <c r="A1295" i="23" s="1"/>
  <c r="E825" i="23" l="1"/>
  <c r="C825" i="20" s="1"/>
  <c r="J1295" i="23"/>
  <c r="C1294" i="23"/>
  <c r="L825" i="23"/>
  <c r="G825" i="23"/>
  <c r="D826" i="20"/>
  <c r="A1296" i="3"/>
  <c r="A1296" i="23" s="1"/>
  <c r="J1295" i="3"/>
  <c r="J1296" i="23" l="1"/>
  <c r="C1295" i="23"/>
  <c r="K825" i="23"/>
  <c r="I826" i="23"/>
  <c r="H826" i="23"/>
  <c r="E826" i="20"/>
  <c r="K825" i="20"/>
  <c r="J1296" i="3"/>
  <c r="A1297" i="3"/>
  <c r="A1297" i="23" s="1"/>
  <c r="J1297" i="23" l="1"/>
  <c r="C1296" i="23"/>
  <c r="I826" i="20"/>
  <c r="J827" i="20" s="1"/>
  <c r="G827" i="20"/>
  <c r="F827" i="20"/>
  <c r="F826" i="23"/>
  <c r="D826" i="23" s="1"/>
  <c r="J1297" i="3"/>
  <c r="A1298" i="3"/>
  <c r="A1298" i="23" s="1"/>
  <c r="E826" i="23" l="1"/>
  <c r="C826" i="20" s="1"/>
  <c r="J1298" i="23"/>
  <c r="C1297" i="23"/>
  <c r="D827" i="20"/>
  <c r="J1298" i="3"/>
  <c r="A1299" i="3"/>
  <c r="A1299" i="23" s="1"/>
  <c r="G826" i="23" l="1"/>
  <c r="L826" i="23"/>
  <c r="J1299" i="23"/>
  <c r="C1298" i="23"/>
  <c r="K826" i="23"/>
  <c r="H827" i="23"/>
  <c r="I827" i="23"/>
  <c r="E827" i="20"/>
  <c r="K826" i="20"/>
  <c r="A1300" i="3"/>
  <c r="A1300" i="23" s="1"/>
  <c r="J1299" i="3"/>
  <c r="J1300" i="23" l="1"/>
  <c r="C1299" i="23"/>
  <c r="I827" i="20"/>
  <c r="J828" i="20" s="1"/>
  <c r="F828" i="20"/>
  <c r="G828" i="20"/>
  <c r="F827" i="23"/>
  <c r="D827" i="23" s="1"/>
  <c r="J1300" i="3"/>
  <c r="A1301" i="3"/>
  <c r="A1301" i="23" s="1"/>
  <c r="E827" i="23" l="1"/>
  <c r="C827" i="20" s="1"/>
  <c r="J1301" i="23"/>
  <c r="C1300" i="23"/>
  <c r="L827" i="23"/>
  <c r="G827" i="23"/>
  <c r="D828" i="20"/>
  <c r="J1301" i="3"/>
  <c r="A1302" i="3"/>
  <c r="A1302" i="23" s="1"/>
  <c r="J1302" i="23" l="1"/>
  <c r="C1301" i="23"/>
  <c r="K827" i="23"/>
  <c r="I828" i="23"/>
  <c r="H828" i="23"/>
  <c r="E828" i="20"/>
  <c r="K827" i="20"/>
  <c r="J1302" i="3"/>
  <c r="A1303" i="3"/>
  <c r="A1303" i="23" s="1"/>
  <c r="J1303" i="23" l="1"/>
  <c r="C1302" i="23"/>
  <c r="I828" i="20"/>
  <c r="J829" i="20" s="1"/>
  <c r="G829" i="20"/>
  <c r="F829" i="20"/>
  <c r="F828" i="23"/>
  <c r="D828" i="23" s="1"/>
  <c r="A1304" i="3"/>
  <c r="A1304" i="23" s="1"/>
  <c r="J1303" i="3"/>
  <c r="E828" i="23" l="1"/>
  <c r="C828" i="20" s="1"/>
  <c r="J1304" i="23"/>
  <c r="C1303" i="23"/>
  <c r="L828" i="23"/>
  <c r="G828" i="23"/>
  <c r="D829" i="20"/>
  <c r="J1304" i="3"/>
  <c r="A1305" i="3"/>
  <c r="A1305" i="23" s="1"/>
  <c r="J1305" i="23" l="1"/>
  <c r="C1304" i="23"/>
  <c r="K828" i="23"/>
  <c r="H829" i="23"/>
  <c r="I829" i="23"/>
  <c r="E829" i="20"/>
  <c r="K828" i="20"/>
  <c r="J1305" i="3"/>
  <c r="A1306" i="3"/>
  <c r="A1306" i="23" s="1"/>
  <c r="J1306" i="23" l="1"/>
  <c r="C1305" i="23"/>
  <c r="I829" i="20"/>
  <c r="J830" i="20" s="1"/>
  <c r="F830" i="20"/>
  <c r="G830" i="20"/>
  <c r="F829" i="23"/>
  <c r="D829" i="23" s="1"/>
  <c r="A1307" i="3"/>
  <c r="A1307" i="23" s="1"/>
  <c r="J1306" i="3"/>
  <c r="E829" i="23" l="1"/>
  <c r="C829" i="20" s="1"/>
  <c r="C1306" i="23"/>
  <c r="J1307" i="23"/>
  <c r="D830" i="20"/>
  <c r="A1308" i="3"/>
  <c r="A1308" i="23" s="1"/>
  <c r="J1307" i="3"/>
  <c r="G829" i="23" l="1"/>
  <c r="L829" i="23"/>
  <c r="J1308" i="23"/>
  <c r="C1307" i="23"/>
  <c r="K829" i="23"/>
  <c r="I830" i="23"/>
  <c r="H830" i="23"/>
  <c r="E830" i="20"/>
  <c r="K829" i="20"/>
  <c r="J1308" i="3"/>
  <c r="A1309" i="3"/>
  <c r="A1309" i="23" s="1"/>
  <c r="J1309" i="23" l="1"/>
  <c r="C1308" i="23"/>
  <c r="I830" i="20"/>
  <c r="J831" i="20" s="1"/>
  <c r="G831" i="20"/>
  <c r="F831" i="20"/>
  <c r="F830" i="23"/>
  <c r="D830" i="23" s="1"/>
  <c r="J1309" i="3"/>
  <c r="A1310" i="3"/>
  <c r="A1310" i="23" s="1"/>
  <c r="E830" i="23" l="1"/>
  <c r="C830" i="20" s="1"/>
  <c r="J1310" i="23"/>
  <c r="C1309" i="23"/>
  <c r="L830" i="23"/>
  <c r="G830" i="23"/>
  <c r="D831" i="20"/>
  <c r="A1311" i="3"/>
  <c r="A1311" i="23" s="1"/>
  <c r="J1310" i="3"/>
  <c r="J1311" i="23" l="1"/>
  <c r="C1310" i="23"/>
  <c r="K830" i="23"/>
  <c r="H831" i="23"/>
  <c r="I831" i="23"/>
  <c r="E831" i="20"/>
  <c r="K830" i="20"/>
  <c r="A1312" i="3"/>
  <c r="A1312" i="23" s="1"/>
  <c r="J1311" i="3"/>
  <c r="J1312" i="23" l="1"/>
  <c r="C1311" i="23"/>
  <c r="I831" i="20"/>
  <c r="J832" i="20" s="1"/>
  <c r="F832" i="20"/>
  <c r="G832" i="20"/>
  <c r="F831" i="23"/>
  <c r="D831" i="23" s="1"/>
  <c r="J1312" i="3"/>
  <c r="A1313" i="3"/>
  <c r="A1313" i="23" s="1"/>
  <c r="E831" i="23" l="1"/>
  <c r="C831" i="20" s="1"/>
  <c r="J1313" i="23"/>
  <c r="C1312" i="23"/>
  <c r="L831" i="23"/>
  <c r="G831" i="23"/>
  <c r="D832" i="20"/>
  <c r="J1313" i="3"/>
  <c r="A1314" i="3"/>
  <c r="A1314" i="23" s="1"/>
  <c r="J1314" i="23" l="1"/>
  <c r="C1313" i="23"/>
  <c r="K831" i="23"/>
  <c r="I832" i="23"/>
  <c r="H832" i="23"/>
  <c r="E832" i="20"/>
  <c r="K831" i="20"/>
  <c r="A1315" i="3"/>
  <c r="A1315" i="23" s="1"/>
  <c r="J1314" i="3"/>
  <c r="C1314" i="23" l="1"/>
  <c r="J1315" i="23"/>
  <c r="I832" i="20"/>
  <c r="J833" i="20" s="1"/>
  <c r="G833" i="20"/>
  <c r="F833" i="20"/>
  <c r="F832" i="23"/>
  <c r="D832" i="23" s="1"/>
  <c r="J1315" i="3"/>
  <c r="A1316" i="3"/>
  <c r="A1316" i="23" s="1"/>
  <c r="E832" i="23" l="1"/>
  <c r="C832" i="20" s="1"/>
  <c r="J1316" i="23"/>
  <c r="C1315" i="23"/>
  <c r="D833" i="20"/>
  <c r="J1316" i="3"/>
  <c r="A1317" i="3"/>
  <c r="A1317" i="23" s="1"/>
  <c r="G832" i="23" l="1"/>
  <c r="L832" i="23"/>
  <c r="J1317" i="23"/>
  <c r="C1316" i="23"/>
  <c r="K832" i="23"/>
  <c r="H833" i="23"/>
  <c r="I833" i="23"/>
  <c r="E833" i="20"/>
  <c r="K832" i="20"/>
  <c r="J1317" i="3"/>
  <c r="A1318" i="3"/>
  <c r="A1318" i="23" s="1"/>
  <c r="J1318" i="23" l="1"/>
  <c r="C1317" i="23"/>
  <c r="I833" i="20"/>
  <c r="J834" i="20" s="1"/>
  <c r="F834" i="20"/>
  <c r="G834" i="20"/>
  <c r="F833" i="23"/>
  <c r="D833" i="23" s="1"/>
  <c r="A1319" i="3"/>
  <c r="A1319" i="23" s="1"/>
  <c r="J1318" i="3"/>
  <c r="E833" i="23" l="1"/>
  <c r="C833" i="20" s="1"/>
  <c r="J1319" i="23"/>
  <c r="C1318" i="23"/>
  <c r="G833" i="23"/>
  <c r="D834" i="20"/>
  <c r="J1319" i="3"/>
  <c r="A1320" i="3"/>
  <c r="A1320" i="23" s="1"/>
  <c r="L833" i="23" l="1"/>
  <c r="J1320" i="23"/>
  <c r="C1319" i="23"/>
  <c r="K833" i="23"/>
  <c r="I834" i="23"/>
  <c r="H834" i="23"/>
  <c r="E834" i="20"/>
  <c r="K833" i="20"/>
  <c r="J1320" i="3"/>
  <c r="A1321" i="3"/>
  <c r="A1321" i="23" s="1"/>
  <c r="J1321" i="23" l="1"/>
  <c r="C1320" i="23"/>
  <c r="I834" i="20"/>
  <c r="J835" i="20" s="1"/>
  <c r="G835" i="20"/>
  <c r="F835" i="20"/>
  <c r="F834" i="23"/>
  <c r="D834" i="23" s="1"/>
  <c r="A1322" i="3"/>
  <c r="A1322" i="23" s="1"/>
  <c r="J1321" i="3"/>
  <c r="E834" i="23" l="1"/>
  <c r="C834" i="20" s="1"/>
  <c r="J1322" i="23"/>
  <c r="C1321" i="23"/>
  <c r="L834" i="23"/>
  <c r="G834" i="23"/>
  <c r="D835" i="20"/>
  <c r="A1323" i="3"/>
  <c r="A1323" i="23" s="1"/>
  <c r="J1322" i="3"/>
  <c r="J1323" i="23" l="1"/>
  <c r="C1322" i="23"/>
  <c r="K834" i="23"/>
  <c r="I835" i="23"/>
  <c r="H835" i="23"/>
  <c r="E835" i="20"/>
  <c r="K834" i="20"/>
  <c r="J1323" i="3"/>
  <c r="A1324" i="3"/>
  <c r="A1324" i="23" s="1"/>
  <c r="J1324" i="23" l="1"/>
  <c r="C1323" i="23"/>
  <c r="I835" i="20"/>
  <c r="J836" i="20" s="1"/>
  <c r="F836" i="20"/>
  <c r="G836" i="20"/>
  <c r="F835" i="23"/>
  <c r="D835" i="23" s="1"/>
  <c r="J1324" i="3"/>
  <c r="A1325" i="3"/>
  <c r="A1325" i="23" s="1"/>
  <c r="E835" i="23" l="1"/>
  <c r="C835" i="20" s="1"/>
  <c r="J1325" i="23"/>
  <c r="C1324" i="23"/>
  <c r="D836" i="20"/>
  <c r="J1325" i="3"/>
  <c r="A1326" i="3"/>
  <c r="A1326" i="23" s="1"/>
  <c r="J1326" i="23" s="1"/>
  <c r="G835" i="23" l="1"/>
  <c r="L835" i="23"/>
  <c r="C1325" i="23"/>
  <c r="K835" i="23"/>
  <c r="I836" i="23"/>
  <c r="H836" i="23"/>
  <c r="E836" i="20"/>
  <c r="K835" i="20"/>
  <c r="A1327" i="3"/>
  <c r="A1327" i="23" s="1"/>
  <c r="J1326" i="3"/>
  <c r="C1326" i="23" l="1"/>
  <c r="J1327" i="23"/>
  <c r="I836" i="20"/>
  <c r="J837" i="20" s="1"/>
  <c r="G837" i="20"/>
  <c r="F837" i="20"/>
  <c r="F836" i="23"/>
  <c r="D836" i="23" s="1"/>
  <c r="J1327" i="3"/>
  <c r="A1328" i="3"/>
  <c r="A1328" i="23" s="1"/>
  <c r="E836" i="23" l="1"/>
  <c r="C836" i="20" s="1"/>
  <c r="J1328" i="23"/>
  <c r="C1327" i="23"/>
  <c r="D837" i="20"/>
  <c r="J1328" i="3"/>
  <c r="A1329" i="3"/>
  <c r="A1329" i="23" s="1"/>
  <c r="L836" i="23" l="1"/>
  <c r="G836" i="23"/>
  <c r="J1329" i="23"/>
  <c r="C1328" i="23"/>
  <c r="K836" i="23"/>
  <c r="H837" i="23"/>
  <c r="I837" i="23"/>
  <c r="E837" i="20"/>
  <c r="K836" i="20"/>
  <c r="A1330" i="3"/>
  <c r="A1330" i="23" s="1"/>
  <c r="J1329" i="3"/>
  <c r="C1329" i="23" l="1"/>
  <c r="J1330" i="23"/>
  <c r="I837" i="20"/>
  <c r="J838" i="20" s="1"/>
  <c r="F838" i="20"/>
  <c r="G838" i="20"/>
  <c r="F837" i="23"/>
  <c r="D837" i="23" s="1"/>
  <c r="A1331" i="3"/>
  <c r="A1331" i="23" s="1"/>
  <c r="J1330" i="3"/>
  <c r="E837" i="23" l="1"/>
  <c r="C837" i="20" s="1"/>
  <c r="J1331" i="23"/>
  <c r="C1330" i="23"/>
  <c r="D838" i="20"/>
  <c r="J1331" i="3"/>
  <c r="A1332" i="3"/>
  <c r="A1332" i="23" s="1"/>
  <c r="G837" i="23" l="1"/>
  <c r="K837" i="23" s="1"/>
  <c r="L837" i="23"/>
  <c r="C1331" i="23"/>
  <c r="J1332" i="23"/>
  <c r="E838" i="20"/>
  <c r="K837" i="20"/>
  <c r="J1332" i="3"/>
  <c r="A1333" i="3"/>
  <c r="A1333" i="23" s="1"/>
  <c r="H838" i="23" l="1"/>
  <c r="I838" i="23"/>
  <c r="C1332" i="23"/>
  <c r="J1333" i="23"/>
  <c r="I838" i="20"/>
  <c r="J839" i="20" s="1"/>
  <c r="G839" i="20"/>
  <c r="F839" i="20"/>
  <c r="F838" i="23"/>
  <c r="D838" i="23" s="1"/>
  <c r="J1333" i="3"/>
  <c r="A1334" i="3"/>
  <c r="A1334" i="23" s="1"/>
  <c r="E838" i="23" l="1"/>
  <c r="C838" i="20" s="1"/>
  <c r="J1334" i="23"/>
  <c r="C1333" i="23"/>
  <c r="L838" i="23"/>
  <c r="G838" i="23"/>
  <c r="D839" i="20"/>
  <c r="A1335" i="3"/>
  <c r="A1335" i="23" s="1"/>
  <c r="J1334" i="3"/>
  <c r="J1335" i="23" l="1"/>
  <c r="C1334" i="23"/>
  <c r="K838" i="23"/>
  <c r="H839" i="23"/>
  <c r="I839" i="23"/>
  <c r="E839" i="20"/>
  <c r="K838" i="20"/>
  <c r="J1335" i="3"/>
  <c r="A1336" i="3"/>
  <c r="A1336" i="23" s="1"/>
  <c r="J1336" i="23" l="1"/>
  <c r="C1335" i="23"/>
  <c r="I839" i="20"/>
  <c r="J840" i="20" s="1"/>
  <c r="F840" i="20"/>
  <c r="G840" i="20"/>
  <c r="F839" i="23"/>
  <c r="D839" i="23" s="1"/>
  <c r="J1336" i="3"/>
  <c r="A1337" i="3"/>
  <c r="A1337" i="23" s="1"/>
  <c r="E839" i="23" l="1"/>
  <c r="C839" i="20" s="1"/>
  <c r="J1337" i="23"/>
  <c r="C1336" i="23"/>
  <c r="L839" i="23"/>
  <c r="G839" i="23"/>
  <c r="D840" i="20"/>
  <c r="A1338" i="3"/>
  <c r="A1338" i="23" s="1"/>
  <c r="J1337" i="3"/>
  <c r="J1338" i="23" l="1"/>
  <c r="C1337" i="23"/>
  <c r="K839" i="23"/>
  <c r="I840" i="23"/>
  <c r="H840" i="23"/>
  <c r="E840" i="20"/>
  <c r="K839" i="20"/>
  <c r="A1339" i="3"/>
  <c r="A1339" i="23" s="1"/>
  <c r="J1338" i="3"/>
  <c r="J1339" i="23" l="1"/>
  <c r="C1338" i="23"/>
  <c r="I840" i="20"/>
  <c r="J841" i="20" s="1"/>
  <c r="G841" i="20"/>
  <c r="F841" i="20"/>
  <c r="F840" i="23"/>
  <c r="D840" i="23" s="1"/>
  <c r="J1339" i="3"/>
  <c r="A1340" i="3"/>
  <c r="A1340" i="23" s="1"/>
  <c r="E840" i="23" l="1"/>
  <c r="C840" i="20" s="1"/>
  <c r="C1339" i="23"/>
  <c r="J1340" i="23"/>
  <c r="D841" i="20"/>
  <c r="J1340" i="3"/>
  <c r="A1341" i="3"/>
  <c r="A1341" i="23" s="1"/>
  <c r="J1341" i="23" s="1"/>
  <c r="G840" i="23" l="1"/>
  <c r="L840" i="23"/>
  <c r="C1340" i="23"/>
  <c r="K840" i="23"/>
  <c r="H841" i="23"/>
  <c r="I841" i="23"/>
  <c r="E841" i="20"/>
  <c r="K840" i="20"/>
  <c r="J1341" i="3"/>
  <c r="A1342" i="3"/>
  <c r="A1342" i="23" s="1"/>
  <c r="J1342" i="23" l="1"/>
  <c r="C1341" i="23"/>
  <c r="I841" i="20"/>
  <c r="J842" i="20" s="1"/>
  <c r="F842" i="20"/>
  <c r="G842" i="20"/>
  <c r="F841" i="23"/>
  <c r="D841" i="23" s="1"/>
  <c r="A1343" i="3"/>
  <c r="A1343" i="23" s="1"/>
  <c r="J1342" i="3"/>
  <c r="E841" i="23" l="1"/>
  <c r="C841" i="20" s="1"/>
  <c r="J1343" i="23"/>
  <c r="C1342" i="23"/>
  <c r="G841" i="23"/>
  <c r="D842" i="20"/>
  <c r="A1344" i="3"/>
  <c r="A1344" i="23" s="1"/>
  <c r="J1343" i="3"/>
  <c r="L841" i="23" l="1"/>
  <c r="C1343" i="23"/>
  <c r="J1344" i="23"/>
  <c r="K841" i="23"/>
  <c r="I842" i="23"/>
  <c r="H842" i="23"/>
  <c r="E842" i="20"/>
  <c r="K841" i="20"/>
  <c r="J1344" i="3"/>
  <c r="A1345" i="3"/>
  <c r="A1345" i="23" s="1"/>
  <c r="C1344" i="23" l="1"/>
  <c r="J1345" i="23"/>
  <c r="I842" i="20"/>
  <c r="J843" i="20" s="1"/>
  <c r="G843" i="20"/>
  <c r="F843" i="20"/>
  <c r="F842" i="23"/>
  <c r="D842" i="23" s="1"/>
  <c r="A1346" i="3"/>
  <c r="A1346" i="23" s="1"/>
  <c r="J1345" i="3"/>
  <c r="E842" i="23" l="1"/>
  <c r="C842" i="20" s="1"/>
  <c r="J1346" i="23"/>
  <c r="C1345" i="23"/>
  <c r="L842" i="23"/>
  <c r="G842" i="23"/>
  <c r="D843" i="20"/>
  <c r="A1347" i="3"/>
  <c r="A1347" i="23" s="1"/>
  <c r="J1346" i="3"/>
  <c r="J1347" i="23" l="1"/>
  <c r="C1346" i="23"/>
  <c r="K842" i="23"/>
  <c r="H843" i="23"/>
  <c r="I843" i="23"/>
  <c r="E843" i="20"/>
  <c r="K842" i="20"/>
  <c r="J1347" i="3"/>
  <c r="A1348" i="3"/>
  <c r="A1348" i="23" s="1"/>
  <c r="C1347" i="23" l="1"/>
  <c r="J1348" i="23"/>
  <c r="I843" i="20"/>
  <c r="J844" i="20" s="1"/>
  <c r="F844" i="20"/>
  <c r="G844" i="20"/>
  <c r="F843" i="23"/>
  <c r="D843" i="23" s="1"/>
  <c r="J1348" i="3"/>
  <c r="A1349" i="3"/>
  <c r="A1349" i="23" s="1"/>
  <c r="E843" i="23" l="1"/>
  <c r="C843" i="20" s="1"/>
  <c r="J1349" i="23"/>
  <c r="C1348" i="23"/>
  <c r="D844" i="20"/>
  <c r="J1349" i="3"/>
  <c r="A1350" i="3"/>
  <c r="A1350" i="23" s="1"/>
  <c r="G843" i="23" l="1"/>
  <c r="L843" i="23"/>
  <c r="J1350" i="23"/>
  <c r="C1349" i="23"/>
  <c r="K843" i="23"/>
  <c r="I844" i="23"/>
  <c r="H844" i="23"/>
  <c r="E844" i="20"/>
  <c r="K843" i="20"/>
  <c r="A1351" i="3"/>
  <c r="A1351" i="23" s="1"/>
  <c r="J1350" i="3"/>
  <c r="C1350" i="23" l="1"/>
  <c r="J1351" i="23"/>
  <c r="I844" i="20"/>
  <c r="J845" i="20" s="1"/>
  <c r="G845" i="20"/>
  <c r="F845" i="20"/>
  <c r="F844" i="23"/>
  <c r="D844" i="23" s="1"/>
  <c r="J1351" i="3"/>
  <c r="A1352" i="3"/>
  <c r="A1352" i="23" s="1"/>
  <c r="E844" i="23" l="1"/>
  <c r="C844" i="20" s="1"/>
  <c r="J1352" i="23"/>
  <c r="C1351" i="23"/>
  <c r="L844" i="23"/>
  <c r="G844" i="23"/>
  <c r="D845" i="20"/>
  <c r="J1352" i="3"/>
  <c r="A1353" i="3"/>
  <c r="A1353" i="23" s="1"/>
  <c r="C1352" i="23" l="1"/>
  <c r="J1353" i="23"/>
  <c r="K844" i="23"/>
  <c r="H845" i="23"/>
  <c r="I845" i="23"/>
  <c r="E845" i="20"/>
  <c r="K844" i="20"/>
  <c r="A1354" i="3"/>
  <c r="A1354" i="23" s="1"/>
  <c r="J1353" i="3"/>
  <c r="C1353" i="23" l="1"/>
  <c r="J1354" i="23"/>
  <c r="I845" i="20"/>
  <c r="J846" i="20" s="1"/>
  <c r="F846" i="20"/>
  <c r="G846" i="20"/>
  <c r="F845" i="23"/>
  <c r="D845" i="23" s="1"/>
  <c r="J1354" i="3"/>
  <c r="A1355" i="3"/>
  <c r="A1355" i="23" s="1"/>
  <c r="E845" i="23" l="1"/>
  <c r="C845" i="20" s="1"/>
  <c r="J1355" i="23"/>
  <c r="C1354" i="23"/>
  <c r="D846" i="20"/>
  <c r="J1355" i="3"/>
  <c r="A1356" i="3"/>
  <c r="A1356" i="23" s="1"/>
  <c r="G845" i="23" l="1"/>
  <c r="L845" i="23"/>
  <c r="J1356" i="23"/>
  <c r="C1355" i="23"/>
  <c r="K845" i="23"/>
  <c r="I846" i="23"/>
  <c r="H846" i="23"/>
  <c r="E846" i="20"/>
  <c r="K845" i="20"/>
  <c r="A1357" i="3"/>
  <c r="A1357" i="23" s="1"/>
  <c r="J1356" i="3"/>
  <c r="C1356" i="23" l="1"/>
  <c r="J1357" i="23"/>
  <c r="I846" i="20"/>
  <c r="J847" i="20" s="1"/>
  <c r="G847" i="20"/>
  <c r="F847" i="20"/>
  <c r="F846" i="23"/>
  <c r="D846" i="23" s="1"/>
  <c r="A1358" i="3"/>
  <c r="A1358" i="23" s="1"/>
  <c r="J1357" i="3"/>
  <c r="E846" i="23" l="1"/>
  <c r="C846" i="20" s="1"/>
  <c r="C1357" i="23"/>
  <c r="J1358" i="23"/>
  <c r="L846" i="23"/>
  <c r="G846" i="23"/>
  <c r="D847" i="20"/>
  <c r="J1358" i="3"/>
  <c r="A1359" i="3"/>
  <c r="A1359" i="23" s="1"/>
  <c r="J1359" i="23" l="1"/>
  <c r="C1358" i="23"/>
  <c r="K846" i="23"/>
  <c r="H847" i="23"/>
  <c r="I847" i="23"/>
  <c r="E847" i="20"/>
  <c r="K846" i="20"/>
  <c r="J1359" i="3"/>
  <c r="A1360" i="3"/>
  <c r="A1360" i="23" s="1"/>
  <c r="J1360" i="23" l="1"/>
  <c r="C1359" i="23"/>
  <c r="I847" i="20"/>
  <c r="J848" i="20" s="1"/>
  <c r="F848" i="20"/>
  <c r="G848" i="20"/>
  <c r="F847" i="23"/>
  <c r="D847" i="23" s="1"/>
  <c r="A1361" i="3"/>
  <c r="A1361" i="23" s="1"/>
  <c r="J1360" i="3"/>
  <c r="E847" i="23" l="1"/>
  <c r="C847" i="20" s="1"/>
  <c r="J1361" i="23"/>
  <c r="C1360" i="23"/>
  <c r="L847" i="23"/>
  <c r="G847" i="23"/>
  <c r="D848" i="20"/>
  <c r="A1362" i="3"/>
  <c r="A1362" i="23" s="1"/>
  <c r="J1361" i="3"/>
  <c r="J1362" i="23" l="1"/>
  <c r="C1361" i="23"/>
  <c r="K847" i="23"/>
  <c r="I848" i="23"/>
  <c r="H848" i="23"/>
  <c r="E848" i="20"/>
  <c r="K847" i="20"/>
  <c r="A1363" i="3"/>
  <c r="A1363" i="23" s="1"/>
  <c r="J1362" i="3"/>
  <c r="J1363" i="23" l="1"/>
  <c r="C1362" i="23"/>
  <c r="I848" i="20"/>
  <c r="J849" i="20" s="1"/>
  <c r="G849" i="20"/>
  <c r="F849" i="20"/>
  <c r="F848" i="23"/>
  <c r="D848" i="23" s="1"/>
  <c r="J1363" i="3"/>
  <c r="A1364" i="3"/>
  <c r="A1364" i="23" s="1"/>
  <c r="J1364" i="23" s="1"/>
  <c r="E848" i="23" l="1"/>
  <c r="C848" i="20" s="1"/>
  <c r="C1363" i="23"/>
  <c r="D849" i="20"/>
  <c r="J1364" i="3"/>
  <c r="A1365" i="3"/>
  <c r="A1365" i="23" s="1"/>
  <c r="G848" i="23" l="1"/>
  <c r="K848" i="23" s="1"/>
  <c r="L848" i="23"/>
  <c r="C1364" i="23"/>
  <c r="J1365" i="23"/>
  <c r="E849" i="20"/>
  <c r="K848" i="20"/>
  <c r="A1366" i="3"/>
  <c r="A1366" i="23" s="1"/>
  <c r="J1365" i="3"/>
  <c r="I849" i="23" l="1"/>
  <c r="H849" i="23"/>
  <c r="J1366" i="23"/>
  <c r="C1365" i="23"/>
  <c r="I849" i="20"/>
  <c r="J850" i="20" s="1"/>
  <c r="F850" i="20"/>
  <c r="G850" i="20"/>
  <c r="F849" i="23"/>
  <c r="D849" i="23" s="1"/>
  <c r="A1367" i="3"/>
  <c r="A1367" i="23" s="1"/>
  <c r="J1366" i="3"/>
  <c r="E849" i="23" l="1"/>
  <c r="C849" i="20" s="1"/>
  <c r="J1367" i="23"/>
  <c r="C1366" i="23"/>
  <c r="D850" i="20"/>
  <c r="J1367" i="3"/>
  <c r="A1368" i="3"/>
  <c r="A1368" i="23" s="1"/>
  <c r="L849" i="23" l="1"/>
  <c r="G849" i="23"/>
  <c r="K849" i="23" s="1"/>
  <c r="J1368" i="23"/>
  <c r="C1367" i="23"/>
  <c r="I850" i="23"/>
  <c r="H850" i="23"/>
  <c r="E850" i="20"/>
  <c r="K849" i="20"/>
  <c r="J1368" i="3"/>
  <c r="A1369" i="3"/>
  <c r="A1369" i="23" s="1"/>
  <c r="J1369" i="23" l="1"/>
  <c r="C1368" i="23"/>
  <c r="I850" i="20"/>
  <c r="J851" i="20" s="1"/>
  <c r="G851" i="20"/>
  <c r="F851" i="20"/>
  <c r="F850" i="23"/>
  <c r="D850" i="23" s="1"/>
  <c r="A1370" i="3"/>
  <c r="A1370" i="23" s="1"/>
  <c r="J1369" i="3"/>
  <c r="E850" i="23" l="1"/>
  <c r="C850" i="20" s="1"/>
  <c r="C1369" i="23"/>
  <c r="J1370" i="23"/>
  <c r="G850" i="23"/>
  <c r="D851" i="20"/>
  <c r="J1370" i="3"/>
  <c r="A1371" i="3"/>
  <c r="A1371" i="23" s="1"/>
  <c r="L850" i="23" l="1"/>
  <c r="J1371" i="23"/>
  <c r="C1370" i="23"/>
  <c r="K850" i="23"/>
  <c r="H851" i="23"/>
  <c r="I851" i="23"/>
  <c r="E851" i="20"/>
  <c r="K850" i="20"/>
  <c r="J1371" i="3"/>
  <c r="A1372" i="3"/>
  <c r="A1372" i="23" s="1"/>
  <c r="J1372" i="23" l="1"/>
  <c r="C1371" i="23"/>
  <c r="I851" i="20"/>
  <c r="J852" i="20" s="1"/>
  <c r="F852" i="20"/>
  <c r="G852" i="20"/>
  <c r="F851" i="23"/>
  <c r="D851" i="23" s="1"/>
  <c r="A1373" i="3"/>
  <c r="A1373" i="23" s="1"/>
  <c r="J1372" i="3"/>
  <c r="E851" i="23" l="1"/>
  <c r="C851" i="20" s="1"/>
  <c r="J1373" i="23"/>
  <c r="C1372" i="23"/>
  <c r="D852" i="20"/>
  <c r="A1374" i="3"/>
  <c r="A1374" i="23" s="1"/>
  <c r="J1373" i="3"/>
  <c r="G851" i="23" l="1"/>
  <c r="L851" i="23"/>
  <c r="C1373" i="23"/>
  <c r="J1374" i="23"/>
  <c r="K851" i="23"/>
  <c r="I852" i="23"/>
  <c r="H852" i="23"/>
  <c r="E852" i="20"/>
  <c r="K851" i="20"/>
  <c r="J1374" i="3"/>
  <c r="A1375" i="3"/>
  <c r="A1375" i="23" s="1"/>
  <c r="J1375" i="23" l="1"/>
  <c r="C1374" i="23"/>
  <c r="I852" i="20"/>
  <c r="J853" i="20" s="1"/>
  <c r="G853" i="20"/>
  <c r="F853" i="20"/>
  <c r="F852" i="23"/>
  <c r="D852" i="23" s="1"/>
  <c r="J1375" i="3"/>
  <c r="A1376" i="3"/>
  <c r="A1376" i="23" s="1"/>
  <c r="E852" i="23" l="1"/>
  <c r="C852" i="20" s="1"/>
  <c r="J1376" i="23"/>
  <c r="C1375" i="23"/>
  <c r="D853" i="20"/>
  <c r="A1377" i="3"/>
  <c r="A1377" i="23" s="1"/>
  <c r="J1376" i="3"/>
  <c r="G852" i="23" l="1"/>
  <c r="L852" i="23"/>
  <c r="J1377" i="23"/>
  <c r="C1376" i="23"/>
  <c r="K852" i="23"/>
  <c r="H853" i="23"/>
  <c r="I853" i="23"/>
  <c r="E853" i="20"/>
  <c r="K852" i="20"/>
  <c r="A1378" i="3"/>
  <c r="A1378" i="23" s="1"/>
  <c r="J1377" i="3"/>
  <c r="J1378" i="23" l="1"/>
  <c r="C1377" i="23"/>
  <c r="I853" i="20"/>
  <c r="J854" i="20" s="1"/>
  <c r="F854" i="20"/>
  <c r="G854" i="20"/>
  <c r="F853" i="23"/>
  <c r="D853" i="23" s="1"/>
  <c r="A1379" i="3"/>
  <c r="A1379" i="23" s="1"/>
  <c r="J1378" i="3"/>
  <c r="E853" i="23" l="1"/>
  <c r="C853" i="20" s="1"/>
  <c r="J1379" i="23"/>
  <c r="C1378" i="23"/>
  <c r="D854" i="20"/>
  <c r="J1379" i="3"/>
  <c r="A1380" i="3"/>
  <c r="A1380" i="23" s="1"/>
  <c r="J1380" i="23" s="1"/>
  <c r="G853" i="23" l="1"/>
  <c r="L853" i="23"/>
  <c r="C1379" i="23"/>
  <c r="K853" i="23"/>
  <c r="I854" i="23"/>
  <c r="H854" i="23"/>
  <c r="E854" i="20"/>
  <c r="K853" i="20"/>
  <c r="J1380" i="3"/>
  <c r="A1381" i="3"/>
  <c r="A1381" i="23" s="1"/>
  <c r="J1381" i="23" l="1"/>
  <c r="C1380" i="23"/>
  <c r="I854" i="20"/>
  <c r="J855" i="20" s="1"/>
  <c r="G855" i="20"/>
  <c r="F855" i="20"/>
  <c r="F854" i="23"/>
  <c r="D854" i="23" s="1"/>
  <c r="A1382" i="3"/>
  <c r="A1382" i="23" s="1"/>
  <c r="J1381" i="3"/>
  <c r="E854" i="23" l="1"/>
  <c r="C854" i="20" s="1"/>
  <c r="J1382" i="23"/>
  <c r="C1381" i="23"/>
  <c r="G854" i="23"/>
  <c r="D855" i="20"/>
  <c r="A1383" i="3"/>
  <c r="A1383" i="23" s="1"/>
  <c r="J1382" i="3"/>
  <c r="L854" i="23" l="1"/>
  <c r="J1383" i="23"/>
  <c r="C1382" i="23"/>
  <c r="K854" i="23"/>
  <c r="H855" i="23"/>
  <c r="I855" i="23"/>
  <c r="E855" i="20"/>
  <c r="K854" i="20"/>
  <c r="J1383" i="3"/>
  <c r="A1384" i="3"/>
  <c r="A1384" i="23" s="1"/>
  <c r="J1384" i="23" l="1"/>
  <c r="C1383" i="23"/>
  <c r="I855" i="20"/>
  <c r="J856" i="20" s="1"/>
  <c r="F856" i="20"/>
  <c r="G856" i="20"/>
  <c r="F855" i="23"/>
  <c r="D855" i="23" s="1"/>
  <c r="J1384" i="3"/>
  <c r="A1385" i="3"/>
  <c r="A1385" i="23" s="1"/>
  <c r="E855" i="23" l="1"/>
  <c r="C855" i="20" s="1"/>
  <c r="J1385" i="23"/>
  <c r="C1384" i="23"/>
  <c r="D856" i="20"/>
  <c r="A1386" i="3"/>
  <c r="A1386" i="23" s="1"/>
  <c r="J1385" i="3"/>
  <c r="G855" i="23" l="1"/>
  <c r="L855" i="23"/>
  <c r="J1386" i="23"/>
  <c r="C1385" i="23"/>
  <c r="K855" i="23"/>
  <c r="I856" i="23"/>
  <c r="H856" i="23"/>
  <c r="E856" i="20"/>
  <c r="K855" i="20"/>
  <c r="J1386" i="3"/>
  <c r="A1387" i="3"/>
  <c r="A1387" i="23" s="1"/>
  <c r="J1387" i="23" l="1"/>
  <c r="C1386" i="23"/>
  <c r="I856" i="20"/>
  <c r="J857" i="20" s="1"/>
  <c r="G857" i="20"/>
  <c r="F857" i="20"/>
  <c r="F856" i="23"/>
  <c r="D856" i="23" s="1"/>
  <c r="J1387" i="3"/>
  <c r="A1388" i="3"/>
  <c r="A1388" i="23" s="1"/>
  <c r="E856" i="23" l="1"/>
  <c r="C856" i="20" s="1"/>
  <c r="J1388" i="23"/>
  <c r="C1387" i="23"/>
  <c r="L856" i="23"/>
  <c r="G856" i="23"/>
  <c r="D857" i="20"/>
  <c r="A1389" i="3"/>
  <c r="A1389" i="23" s="1"/>
  <c r="J1388" i="3"/>
  <c r="J1389" i="23" l="1"/>
  <c r="C1388" i="23"/>
  <c r="K856" i="23"/>
  <c r="H857" i="23"/>
  <c r="I857" i="23"/>
  <c r="E857" i="20"/>
  <c r="K856" i="20"/>
  <c r="A1390" i="3"/>
  <c r="A1390" i="23" s="1"/>
  <c r="J1389" i="3"/>
  <c r="J1390" i="23" l="1"/>
  <c r="C1389" i="23"/>
  <c r="I857" i="20"/>
  <c r="J858" i="20" s="1"/>
  <c r="F858" i="20"/>
  <c r="G858" i="20"/>
  <c r="F857" i="23"/>
  <c r="D857" i="23" s="1"/>
  <c r="J1390" i="3"/>
  <c r="A1391" i="3"/>
  <c r="A1391" i="23" s="1"/>
  <c r="E857" i="23" l="1"/>
  <c r="C857" i="20" s="1"/>
  <c r="J1391" i="23"/>
  <c r="C1390" i="23"/>
  <c r="L857" i="23"/>
  <c r="G857" i="23"/>
  <c r="D858" i="20"/>
  <c r="J1391" i="3"/>
  <c r="A1392" i="3"/>
  <c r="A1392" i="23" s="1"/>
  <c r="J1392" i="23" l="1"/>
  <c r="C1391" i="23"/>
  <c r="K857" i="23"/>
  <c r="I858" i="23"/>
  <c r="H858" i="23"/>
  <c r="E858" i="20"/>
  <c r="K857" i="20"/>
  <c r="A1393" i="3"/>
  <c r="A1393" i="23" s="1"/>
  <c r="J1392" i="3"/>
  <c r="J1393" i="23" l="1"/>
  <c r="C1392" i="23"/>
  <c r="I858" i="20"/>
  <c r="J859" i="20" s="1"/>
  <c r="G859" i="20"/>
  <c r="F859" i="20"/>
  <c r="F858" i="23"/>
  <c r="D858" i="23" s="1"/>
  <c r="A1394" i="3"/>
  <c r="A1394" i="23" s="1"/>
  <c r="J1393" i="3"/>
  <c r="E858" i="23" l="1"/>
  <c r="C858" i="20" s="1"/>
  <c r="J1394" i="23"/>
  <c r="C1393" i="23"/>
  <c r="L858" i="23"/>
  <c r="G858" i="23"/>
  <c r="D859" i="20"/>
  <c r="A1395" i="3"/>
  <c r="A1395" i="23" s="1"/>
  <c r="J1395" i="23" s="1"/>
  <c r="J1394" i="3"/>
  <c r="C1394" i="23" l="1"/>
  <c r="K858" i="23"/>
  <c r="H859" i="23"/>
  <c r="I859" i="23"/>
  <c r="E859" i="20"/>
  <c r="K858" i="20"/>
  <c r="J1395" i="3"/>
  <c r="A1396" i="3"/>
  <c r="A1396" i="23" s="1"/>
  <c r="J1396" i="23" l="1"/>
  <c r="C1395" i="23"/>
  <c r="I859" i="20"/>
  <c r="J860" i="20" s="1"/>
  <c r="F860" i="20"/>
  <c r="G860" i="20"/>
  <c r="F859" i="23"/>
  <c r="D859" i="23" s="1"/>
  <c r="J1396" i="3"/>
  <c r="A1397" i="3"/>
  <c r="A1397" i="23" s="1"/>
  <c r="E859" i="23" l="1"/>
  <c r="C859" i="20" s="1"/>
  <c r="J1397" i="23"/>
  <c r="C1396" i="23"/>
  <c r="L859" i="23"/>
  <c r="G859" i="23"/>
  <c r="D860" i="20"/>
  <c r="A1398" i="3"/>
  <c r="A1398" i="23" s="1"/>
  <c r="J1397" i="3"/>
  <c r="J1398" i="23" l="1"/>
  <c r="C1397" i="23"/>
  <c r="K859" i="23"/>
  <c r="I860" i="23"/>
  <c r="H860" i="23"/>
  <c r="E860" i="20"/>
  <c r="K859" i="20"/>
  <c r="A1399" i="3"/>
  <c r="A1399" i="23" s="1"/>
  <c r="J1398" i="3"/>
  <c r="J1399" i="23" l="1"/>
  <c r="C1398" i="23"/>
  <c r="I860" i="20"/>
  <c r="J861" i="20" s="1"/>
  <c r="G861" i="20"/>
  <c r="F861" i="20"/>
  <c r="F860" i="23"/>
  <c r="D860" i="23" s="1"/>
  <c r="J1399" i="3"/>
  <c r="A1400" i="3"/>
  <c r="A1400" i="23" s="1"/>
  <c r="E860" i="23" l="1"/>
  <c r="L860" i="23" s="1"/>
  <c r="J1400" i="23"/>
  <c r="C1399" i="23"/>
  <c r="D861" i="20"/>
  <c r="J1400" i="3"/>
  <c r="A1401" i="3"/>
  <c r="A1401" i="23" s="1"/>
  <c r="C860" i="20" l="1"/>
  <c r="G860" i="23"/>
  <c r="J1401" i="23"/>
  <c r="C1400" i="23"/>
  <c r="K860" i="23"/>
  <c r="H861" i="23"/>
  <c r="I861" i="23"/>
  <c r="E861" i="20"/>
  <c r="K860" i="20"/>
  <c r="A1402" i="3"/>
  <c r="A1402" i="23" s="1"/>
  <c r="J1401" i="3"/>
  <c r="J1402" i="23" l="1"/>
  <c r="C1401" i="23"/>
  <c r="I861" i="20"/>
  <c r="J862" i="20" s="1"/>
  <c r="F862" i="20"/>
  <c r="G862" i="20"/>
  <c r="F861" i="23"/>
  <c r="D861" i="23" s="1"/>
  <c r="J1402" i="3"/>
  <c r="A1403" i="3"/>
  <c r="A1403" i="23" s="1"/>
  <c r="E861" i="23" l="1"/>
  <c r="C861" i="20" s="1"/>
  <c r="J1403" i="23"/>
  <c r="C1402" i="23"/>
  <c r="L861" i="23"/>
  <c r="G861" i="23"/>
  <c r="D862" i="20"/>
  <c r="J1403" i="3"/>
  <c r="A1404" i="3"/>
  <c r="A1404" i="23" s="1"/>
  <c r="J1404" i="23" l="1"/>
  <c r="C1403" i="23"/>
  <c r="K861" i="23"/>
  <c r="I862" i="23"/>
  <c r="H862" i="23"/>
  <c r="E862" i="20"/>
  <c r="K861" i="20"/>
  <c r="A1405" i="3"/>
  <c r="A1405" i="23" s="1"/>
  <c r="J1404" i="3"/>
  <c r="C1404" i="23" l="1"/>
  <c r="J1405" i="23"/>
  <c r="I862" i="20"/>
  <c r="J863" i="20" s="1"/>
  <c r="G863" i="20"/>
  <c r="F863" i="20"/>
  <c r="F862" i="23"/>
  <c r="D862" i="23" s="1"/>
  <c r="A1406" i="3"/>
  <c r="A1406" i="23" s="1"/>
  <c r="J1405" i="3"/>
  <c r="E862" i="23" l="1"/>
  <c r="C862" i="20" s="1"/>
  <c r="J1406" i="23"/>
  <c r="C1405" i="23"/>
  <c r="L862" i="23"/>
  <c r="G862" i="23"/>
  <c r="D863" i="20"/>
  <c r="J1406" i="3"/>
  <c r="A1407" i="3"/>
  <c r="A1407" i="23" s="1"/>
  <c r="J1407" i="23" l="1"/>
  <c r="C1406" i="23"/>
  <c r="K862" i="23"/>
  <c r="H863" i="23"/>
  <c r="I863" i="23"/>
  <c r="E863" i="20"/>
  <c r="K862" i="20"/>
  <c r="J1407" i="3"/>
  <c r="A1408" i="3"/>
  <c r="A1408" i="23" s="1"/>
  <c r="J1408" i="23" l="1"/>
  <c r="C1407" i="23"/>
  <c r="I863" i="20"/>
  <c r="J864" i="20" s="1"/>
  <c r="F864" i="20"/>
  <c r="G864" i="20"/>
  <c r="F863" i="23"/>
  <c r="D863" i="23" s="1"/>
  <c r="A1409" i="3"/>
  <c r="A1409" i="23" s="1"/>
  <c r="J1408" i="3"/>
  <c r="E863" i="23" l="1"/>
  <c r="C863" i="20" s="1"/>
  <c r="J1409" i="23"/>
  <c r="C1408" i="23"/>
  <c r="L863" i="23"/>
  <c r="G863" i="23"/>
  <c r="D864" i="20"/>
  <c r="A1410" i="3"/>
  <c r="A1410" i="23" s="1"/>
  <c r="J1409" i="3"/>
  <c r="J1410" i="23" l="1"/>
  <c r="C1409" i="23"/>
  <c r="K863" i="23"/>
  <c r="I864" i="23"/>
  <c r="H864" i="23"/>
  <c r="E864" i="20"/>
  <c r="K863" i="20"/>
  <c r="A1411" i="3"/>
  <c r="A1411" i="23" s="1"/>
  <c r="J1410" i="3"/>
  <c r="J1411" i="23" l="1"/>
  <c r="C1410" i="23"/>
  <c r="I864" i="20"/>
  <c r="J865" i="20" s="1"/>
  <c r="G865" i="20"/>
  <c r="F865" i="20"/>
  <c r="F864" i="23"/>
  <c r="D864" i="23" s="1"/>
  <c r="J1411" i="3"/>
  <c r="A1412" i="3"/>
  <c r="A1412" i="23" s="1"/>
  <c r="E864" i="23" l="1"/>
  <c r="C864" i="20" s="1"/>
  <c r="J1412" i="23"/>
  <c r="C1411" i="23"/>
  <c r="L864" i="23"/>
  <c r="G864" i="23"/>
  <c r="D865" i="20"/>
  <c r="J1412" i="3"/>
  <c r="A1413" i="3"/>
  <c r="A1413" i="23" s="1"/>
  <c r="J1413" i="23" l="1"/>
  <c r="C1412" i="23"/>
  <c r="K864" i="23"/>
  <c r="H865" i="23"/>
  <c r="I865" i="23"/>
  <c r="E865" i="20"/>
  <c r="K864" i="20"/>
  <c r="A1414" i="3"/>
  <c r="A1414" i="23" s="1"/>
  <c r="J1413" i="3"/>
  <c r="J1414" i="23" l="1"/>
  <c r="C1413" i="23"/>
  <c r="I865" i="20"/>
  <c r="J866" i="20" s="1"/>
  <c r="F866" i="20"/>
  <c r="G866" i="20"/>
  <c r="F865" i="23"/>
  <c r="D865" i="23" s="1"/>
  <c r="A1415" i="3"/>
  <c r="A1415" i="23" s="1"/>
  <c r="J1414" i="3"/>
  <c r="E865" i="23" l="1"/>
  <c r="C865" i="20" s="1"/>
  <c r="J1415" i="23"/>
  <c r="C1414" i="23"/>
  <c r="L865" i="23"/>
  <c r="G865" i="23"/>
  <c r="D866" i="20"/>
  <c r="J1415" i="3"/>
  <c r="A1416" i="3"/>
  <c r="A1416" i="23" s="1"/>
  <c r="J1416" i="23" s="1"/>
  <c r="C1415" i="23" l="1"/>
  <c r="K865" i="23"/>
  <c r="I866" i="23"/>
  <c r="H866" i="23"/>
  <c r="E866" i="20"/>
  <c r="K865" i="20"/>
  <c r="J1416" i="3"/>
  <c r="A1417" i="3"/>
  <c r="A1417" i="23" s="1"/>
  <c r="J1417" i="23" l="1"/>
  <c r="C1416" i="23"/>
  <c r="I866" i="20"/>
  <c r="J867" i="20" s="1"/>
  <c r="G867" i="20"/>
  <c r="F867" i="20"/>
  <c r="F866" i="23"/>
  <c r="D866" i="23" s="1"/>
  <c r="J1417" i="3"/>
  <c r="A1418" i="3"/>
  <c r="A1418" i="23" s="1"/>
  <c r="E866" i="23" l="1"/>
  <c r="C866" i="20" s="1"/>
  <c r="J1418" i="23"/>
  <c r="C1417" i="23"/>
  <c r="L866" i="23"/>
  <c r="G866" i="23"/>
  <c r="D867" i="20"/>
  <c r="A1419" i="3"/>
  <c r="A1419" i="23" s="1"/>
  <c r="J1418" i="3"/>
  <c r="J1419" i="23" l="1"/>
  <c r="C1418" i="23"/>
  <c r="K866" i="23"/>
  <c r="I867" i="23"/>
  <c r="H867" i="23"/>
  <c r="E867" i="20"/>
  <c r="K866" i="20"/>
  <c r="A1420" i="3"/>
  <c r="A1420" i="23" s="1"/>
  <c r="J1419" i="3"/>
  <c r="J1420" i="23" l="1"/>
  <c r="C1419" i="23"/>
  <c r="I867" i="20"/>
  <c r="J868" i="20" s="1"/>
  <c r="F868" i="20"/>
  <c r="G868" i="20"/>
  <c r="F867" i="23"/>
  <c r="D867" i="23" s="1"/>
  <c r="J1420" i="3"/>
  <c r="A1421" i="3"/>
  <c r="A1421" i="23" s="1"/>
  <c r="E867" i="23" l="1"/>
  <c r="C867" i="20" s="1"/>
  <c r="J1421" i="23"/>
  <c r="C1420" i="23"/>
  <c r="G867" i="23"/>
  <c r="D868" i="20"/>
  <c r="J1421" i="3"/>
  <c r="A1422" i="3"/>
  <c r="A1422" i="23" s="1"/>
  <c r="L867" i="23" l="1"/>
  <c r="J1422" i="23"/>
  <c r="C1421" i="23"/>
  <c r="K867" i="23"/>
  <c r="I868" i="23"/>
  <c r="H868" i="23"/>
  <c r="E868" i="20"/>
  <c r="K867" i="20"/>
  <c r="J1422" i="3"/>
  <c r="A1423" i="3"/>
  <c r="A1423" i="23" s="1"/>
  <c r="C1422" i="23" l="1"/>
  <c r="J1423" i="23"/>
  <c r="I868" i="20"/>
  <c r="J869" i="20" s="1"/>
  <c r="G869" i="20"/>
  <c r="F869" i="20"/>
  <c r="F868" i="23"/>
  <c r="D868" i="23" s="1"/>
  <c r="A1424" i="3"/>
  <c r="A1424" i="23" s="1"/>
  <c r="J1423" i="3"/>
  <c r="E868" i="23" l="1"/>
  <c r="C868" i="20" s="1"/>
  <c r="J1424" i="23"/>
  <c r="C1423" i="23"/>
  <c r="L868" i="23"/>
  <c r="G868" i="23"/>
  <c r="D869" i="20"/>
  <c r="A1425" i="3"/>
  <c r="A1425" i="23" s="1"/>
  <c r="J1424" i="3"/>
  <c r="J1425" i="23" l="1"/>
  <c r="C1424" i="23"/>
  <c r="K868" i="23"/>
  <c r="H869" i="23"/>
  <c r="I869" i="23"/>
  <c r="E869" i="20"/>
  <c r="K868" i="20"/>
  <c r="J1425" i="3"/>
  <c r="A1426" i="3"/>
  <c r="A1426" i="23" s="1"/>
  <c r="J1426" i="23" l="1"/>
  <c r="C1425" i="23"/>
  <c r="I869" i="20"/>
  <c r="J870" i="20" s="1"/>
  <c r="F870" i="20"/>
  <c r="G870" i="20"/>
  <c r="F869" i="23"/>
  <c r="D869" i="23" s="1"/>
  <c r="A1427" i="3"/>
  <c r="A1427" i="23" s="1"/>
  <c r="J1426" i="3"/>
  <c r="E869" i="23" l="1"/>
  <c r="C869" i="20" s="1"/>
  <c r="J1427" i="23"/>
  <c r="C1426" i="23"/>
  <c r="L869" i="23"/>
  <c r="G869" i="23"/>
  <c r="D870" i="20"/>
  <c r="A1428" i="3"/>
  <c r="A1428" i="23" s="1"/>
  <c r="J1427" i="3"/>
  <c r="J1428" i="23" l="1"/>
  <c r="C1427" i="23"/>
  <c r="K869" i="23"/>
  <c r="I870" i="23"/>
  <c r="H870" i="23"/>
  <c r="E870" i="20"/>
  <c r="K869" i="20"/>
  <c r="J1428" i="3"/>
  <c r="A1429" i="3"/>
  <c r="A1429" i="23" s="1"/>
  <c r="J1429" i="23" l="1"/>
  <c r="C1428" i="23"/>
  <c r="F870" i="23"/>
  <c r="D870" i="23" s="1"/>
  <c r="I870" i="20"/>
  <c r="J871" i="20" s="1"/>
  <c r="G871" i="20"/>
  <c r="F871" i="20"/>
  <c r="J1429" i="3"/>
  <c r="A1430" i="3"/>
  <c r="A1430" i="23" s="1"/>
  <c r="E870" i="23" l="1"/>
  <c r="C870" i="20" s="1"/>
  <c r="J1430" i="23"/>
  <c r="C1429" i="23"/>
  <c r="D871" i="20"/>
  <c r="L870" i="23"/>
  <c r="G870" i="23"/>
  <c r="J1430" i="3"/>
  <c r="A1431" i="3"/>
  <c r="A1431" i="23" s="1"/>
  <c r="J1431" i="23" l="1"/>
  <c r="C1430" i="23"/>
  <c r="K870" i="23"/>
  <c r="I871" i="23"/>
  <c r="H871" i="23"/>
  <c r="E871" i="20"/>
  <c r="K870" i="20"/>
  <c r="A1432" i="3"/>
  <c r="A1432" i="23" s="1"/>
  <c r="J1431" i="3"/>
  <c r="J1432" i="23" l="1"/>
  <c r="C1431" i="23"/>
  <c r="I871" i="20"/>
  <c r="J872" i="20" s="1"/>
  <c r="F872" i="20"/>
  <c r="G872" i="20"/>
  <c r="F871" i="23"/>
  <c r="D871" i="23" s="1"/>
  <c r="A1433" i="3"/>
  <c r="A1433" i="23" s="1"/>
  <c r="J1432" i="3"/>
  <c r="E871" i="23" l="1"/>
  <c r="C871" i="20" s="1"/>
  <c r="J1433" i="23"/>
  <c r="C1432" i="23"/>
  <c r="L871" i="23"/>
  <c r="G871" i="23"/>
  <c r="D872" i="20"/>
  <c r="J1433" i="3"/>
  <c r="A1434" i="3"/>
  <c r="A1434" i="23" s="1"/>
  <c r="J1434" i="23" l="1"/>
  <c r="C1433" i="23"/>
  <c r="K871" i="23"/>
  <c r="I872" i="23"/>
  <c r="H872" i="23"/>
  <c r="E872" i="20"/>
  <c r="K871" i="20"/>
  <c r="A1435" i="3"/>
  <c r="A1435" i="23" s="1"/>
  <c r="J1434" i="3"/>
  <c r="J1435" i="23" l="1"/>
  <c r="C1434" i="23"/>
  <c r="I872" i="20"/>
  <c r="J873" i="20" s="1"/>
  <c r="G873" i="20"/>
  <c r="F873" i="20"/>
  <c r="F872" i="23"/>
  <c r="D872" i="23" s="1"/>
  <c r="A1436" i="3"/>
  <c r="A1436" i="23" s="1"/>
  <c r="J1435" i="3"/>
  <c r="E872" i="23" l="1"/>
  <c r="C872" i="20" s="1"/>
  <c r="J1436" i="23"/>
  <c r="C1435" i="23"/>
  <c r="L872" i="23"/>
  <c r="G872" i="23"/>
  <c r="D873" i="20"/>
  <c r="J1436" i="3"/>
  <c r="A1437" i="3"/>
  <c r="A1437" i="23" s="1"/>
  <c r="J1437" i="23" l="1"/>
  <c r="C1436" i="23"/>
  <c r="K872" i="23"/>
  <c r="I873" i="23"/>
  <c r="H873" i="23"/>
  <c r="E873" i="20"/>
  <c r="K872" i="20"/>
  <c r="J1437" i="3"/>
  <c r="A1438" i="3"/>
  <c r="A1438" i="23" s="1"/>
  <c r="J1438" i="23" s="1"/>
  <c r="C1437" i="23" l="1"/>
  <c r="F873" i="23"/>
  <c r="D873" i="23" s="1"/>
  <c r="I873" i="20"/>
  <c r="J874" i="20" s="1"/>
  <c r="F874" i="20"/>
  <c r="G874" i="20"/>
  <c r="J1438" i="3"/>
  <c r="A1439" i="3"/>
  <c r="A1439" i="23" s="1"/>
  <c r="E873" i="23" l="1"/>
  <c r="C873" i="20" s="1"/>
  <c r="C1438" i="23"/>
  <c r="J1439" i="23"/>
  <c r="D874" i="20"/>
  <c r="G873" i="23"/>
  <c r="A1440" i="3"/>
  <c r="A1440" i="23" s="1"/>
  <c r="J1439" i="3"/>
  <c r="L873" i="23" l="1"/>
  <c r="J1440" i="23"/>
  <c r="C1439" i="23"/>
  <c r="K873" i="23"/>
  <c r="H874" i="23"/>
  <c r="I874" i="23"/>
  <c r="E874" i="20"/>
  <c r="K873" i="20"/>
  <c r="A1441" i="3"/>
  <c r="A1441" i="23" s="1"/>
  <c r="J1440" i="3"/>
  <c r="C1440" i="23" l="1"/>
  <c r="J1441" i="23"/>
  <c r="I874" i="20"/>
  <c r="J875" i="20" s="1"/>
  <c r="G875" i="20"/>
  <c r="F875" i="20"/>
  <c r="F874" i="23"/>
  <c r="D874" i="23" s="1"/>
  <c r="J1441" i="3"/>
  <c r="A1442" i="3"/>
  <c r="A1442" i="23" s="1"/>
  <c r="E874" i="23" l="1"/>
  <c r="C874" i="20" s="1"/>
  <c r="J1442" i="23"/>
  <c r="C1441" i="23"/>
  <c r="D875" i="20"/>
  <c r="A1443" i="3"/>
  <c r="A1443" i="23" s="1"/>
  <c r="J1442" i="3"/>
  <c r="G874" i="23" l="1"/>
  <c r="K874" i="23" s="1"/>
  <c r="L874" i="23"/>
  <c r="C1442" i="23"/>
  <c r="J1443" i="23"/>
  <c r="E875" i="20"/>
  <c r="K874" i="20"/>
  <c r="A1444" i="3"/>
  <c r="A1444" i="23" s="1"/>
  <c r="J1443" i="3"/>
  <c r="I875" i="23" l="1"/>
  <c r="H875" i="23"/>
  <c r="F875" i="23" s="1"/>
  <c r="D875" i="23" s="1"/>
  <c r="J1444" i="23"/>
  <c r="C1443" i="23"/>
  <c r="I875" i="20"/>
  <c r="J876" i="20" s="1"/>
  <c r="G876" i="20"/>
  <c r="F876" i="20"/>
  <c r="J1444" i="3"/>
  <c r="A1445" i="3"/>
  <c r="A1445" i="23" s="1"/>
  <c r="E875" i="23" l="1"/>
  <c r="C875" i="20" s="1"/>
  <c r="C1444" i="23"/>
  <c r="J1445" i="23"/>
  <c r="D876" i="20"/>
  <c r="J1445" i="3"/>
  <c r="A1446" i="3"/>
  <c r="A1446" i="23" s="1"/>
  <c r="J1446" i="23" s="1"/>
  <c r="L875" i="23" l="1"/>
  <c r="G875" i="23"/>
  <c r="K875" i="23" s="1"/>
  <c r="C1445" i="23"/>
  <c r="E876" i="20"/>
  <c r="K875" i="20"/>
  <c r="J1446" i="3"/>
  <c r="A1447" i="3"/>
  <c r="A1447" i="23" s="1"/>
  <c r="H876" i="23" l="1"/>
  <c r="I876" i="23"/>
  <c r="F876" i="23" s="1"/>
  <c r="D876" i="23" s="1"/>
  <c r="J1447" i="23"/>
  <c r="C1446" i="23"/>
  <c r="I876" i="20"/>
  <c r="J877" i="20" s="1"/>
  <c r="F877" i="20"/>
  <c r="G877" i="20"/>
  <c r="A1448" i="3"/>
  <c r="A1448" i="23" s="1"/>
  <c r="J1447" i="3"/>
  <c r="E876" i="23" l="1"/>
  <c r="C876" i="20" s="1"/>
  <c r="C1447" i="23"/>
  <c r="J1448" i="23"/>
  <c r="D877" i="20"/>
  <c r="A1449" i="3"/>
  <c r="A1449" i="23" s="1"/>
  <c r="J1448" i="3"/>
  <c r="G876" i="23" l="1"/>
  <c r="L876" i="23"/>
  <c r="J1449" i="23"/>
  <c r="C1448" i="23"/>
  <c r="K876" i="23"/>
  <c r="I877" i="23"/>
  <c r="H877" i="23"/>
  <c r="E877" i="20"/>
  <c r="K876" i="20"/>
  <c r="J1449" i="3"/>
  <c r="A1450" i="3"/>
  <c r="A1450" i="23" s="1"/>
  <c r="J1450" i="23" l="1"/>
  <c r="C1449" i="23"/>
  <c r="I877" i="20"/>
  <c r="J878" i="20" s="1"/>
  <c r="F878" i="20"/>
  <c r="G878" i="20"/>
  <c r="F877" i="23"/>
  <c r="D877" i="23" s="1"/>
  <c r="J1450" i="3"/>
  <c r="A1451" i="3"/>
  <c r="A1451" i="23" s="1"/>
  <c r="E877" i="23" l="1"/>
  <c r="C877" i="20" s="1"/>
  <c r="J1451" i="23"/>
  <c r="C1450" i="23"/>
  <c r="D878" i="20"/>
  <c r="A1452" i="3"/>
  <c r="A1452" i="23" s="1"/>
  <c r="J1451" i="3"/>
  <c r="G877" i="23" l="1"/>
  <c r="K877" i="23" s="1"/>
  <c r="L877" i="23"/>
  <c r="J1452" i="23"/>
  <c r="C1451" i="23"/>
  <c r="E878" i="20"/>
  <c r="K877" i="20"/>
  <c r="J1452" i="3"/>
  <c r="A1453" i="3"/>
  <c r="A1453" i="23" s="1"/>
  <c r="H878" i="23" l="1"/>
  <c r="F878" i="23" s="1"/>
  <c r="D878" i="23" s="1"/>
  <c r="I878" i="23"/>
  <c r="C1452" i="23"/>
  <c r="J1453" i="23"/>
  <c r="I878" i="20"/>
  <c r="J879" i="20" s="1"/>
  <c r="G879" i="20"/>
  <c r="F879" i="20"/>
  <c r="J1453" i="3"/>
  <c r="A1454" i="3"/>
  <c r="A1454" i="23" s="1"/>
  <c r="E878" i="23" l="1"/>
  <c r="C878" i="20" s="1"/>
  <c r="J1454" i="23"/>
  <c r="C1453" i="23"/>
  <c r="D879" i="20"/>
  <c r="J1454" i="3"/>
  <c r="A1455" i="3"/>
  <c r="A1455" i="23" s="1"/>
  <c r="G878" i="23" l="1"/>
  <c r="I879" i="23" s="1"/>
  <c r="L878" i="23"/>
  <c r="C1454" i="23"/>
  <c r="J1455" i="23"/>
  <c r="E879" i="20"/>
  <c r="K878" i="20"/>
  <c r="A1456" i="3"/>
  <c r="A1456" i="23" s="1"/>
  <c r="J1455" i="3"/>
  <c r="H879" i="23" l="1"/>
  <c r="K878" i="23"/>
  <c r="J1456" i="23"/>
  <c r="C1455" i="23"/>
  <c r="I879" i="20"/>
  <c r="J880" i="20" s="1"/>
  <c r="F880" i="20"/>
  <c r="G880" i="20"/>
  <c r="F879" i="23"/>
  <c r="D879" i="23" s="1"/>
  <c r="A1457" i="3"/>
  <c r="A1457" i="23" s="1"/>
  <c r="J1456" i="3"/>
  <c r="E879" i="23" l="1"/>
  <c r="C879" i="20" s="1"/>
  <c r="C1456" i="23"/>
  <c r="J1457" i="23"/>
  <c r="D880" i="20"/>
  <c r="J1457" i="3"/>
  <c r="A1458" i="3"/>
  <c r="A1458" i="23" s="1"/>
  <c r="L879" i="23" l="1"/>
  <c r="G879" i="23"/>
  <c r="J1458" i="23"/>
  <c r="C1457" i="23"/>
  <c r="K879" i="23"/>
  <c r="I880" i="23"/>
  <c r="H880" i="23"/>
  <c r="E880" i="20"/>
  <c r="K879" i="20"/>
  <c r="J1458" i="3"/>
  <c r="A1459" i="3"/>
  <c r="A1459" i="23" s="1"/>
  <c r="C1458" i="23" l="1"/>
  <c r="J1459" i="23"/>
  <c r="I880" i="20"/>
  <c r="J881" i="20" s="1"/>
  <c r="G881" i="20"/>
  <c r="F881" i="20"/>
  <c r="F880" i="23"/>
  <c r="D880" i="23" s="1"/>
  <c r="A1460" i="3"/>
  <c r="A1460" i="23" s="1"/>
  <c r="J1459" i="3"/>
  <c r="E880" i="23" l="1"/>
  <c r="C880" i="20" s="1"/>
  <c r="J1460" i="23"/>
  <c r="C1459" i="23"/>
  <c r="D881" i="20"/>
  <c r="J1460" i="3"/>
  <c r="A1461" i="3"/>
  <c r="A1461" i="23" s="1"/>
  <c r="L880" i="23" l="1"/>
  <c r="G880" i="23"/>
  <c r="K880" i="23" s="1"/>
  <c r="J1461" i="23"/>
  <c r="C1460" i="23"/>
  <c r="E881" i="20"/>
  <c r="K880" i="20"/>
  <c r="J1461" i="3"/>
  <c r="A1462" i="3"/>
  <c r="A1462" i="23" s="1"/>
  <c r="H881" i="23" l="1"/>
  <c r="I881" i="23"/>
  <c r="F881" i="23" s="1"/>
  <c r="D881" i="23" s="1"/>
  <c r="J1462" i="23"/>
  <c r="C1461" i="23"/>
  <c r="I881" i="20"/>
  <c r="J882" i="20" s="1"/>
  <c r="F882" i="20"/>
  <c r="G882" i="20"/>
  <c r="J1462" i="3"/>
  <c r="A1463" i="3"/>
  <c r="A1463" i="23" s="1"/>
  <c r="E881" i="23" l="1"/>
  <c r="C881" i="20" s="1"/>
  <c r="J1463" i="23"/>
  <c r="C1462" i="23"/>
  <c r="D882" i="20"/>
  <c r="J1463" i="3"/>
  <c r="A1464" i="3"/>
  <c r="A1464" i="23" s="1"/>
  <c r="L881" i="23" l="1"/>
  <c r="G881" i="23"/>
  <c r="K881" i="23" s="1"/>
  <c r="J1464" i="23"/>
  <c r="C1463" i="23"/>
  <c r="E882" i="20"/>
  <c r="K881" i="20"/>
  <c r="A1465" i="3"/>
  <c r="A1465" i="23" s="1"/>
  <c r="J1464" i="3"/>
  <c r="H882" i="23" l="1"/>
  <c r="F882" i="23" s="1"/>
  <c r="D882" i="23" s="1"/>
  <c r="I882" i="23"/>
  <c r="J1465" i="23"/>
  <c r="C1464" i="23"/>
  <c r="I882" i="20"/>
  <c r="J883" i="20" s="1"/>
  <c r="G883" i="20"/>
  <c r="F883" i="20"/>
  <c r="A1466" i="3"/>
  <c r="A1466" i="23" s="1"/>
  <c r="J1465" i="3"/>
  <c r="E882" i="23" l="1"/>
  <c r="C882" i="20" s="1"/>
  <c r="J1466" i="23"/>
  <c r="C1465" i="23"/>
  <c r="D883" i="20"/>
  <c r="J1466" i="3"/>
  <c r="A1467" i="3"/>
  <c r="A1467" i="23" s="1"/>
  <c r="G882" i="23" l="1"/>
  <c r="K882" i="23" s="1"/>
  <c r="L882" i="23"/>
  <c r="J1467" i="23"/>
  <c r="C1466" i="23"/>
  <c r="E883" i="20"/>
  <c r="K882" i="20"/>
  <c r="J1467" i="3"/>
  <c r="A1468" i="3"/>
  <c r="A1468" i="23" s="1"/>
  <c r="H883" i="23" l="1"/>
  <c r="I883" i="23"/>
  <c r="J1468" i="23"/>
  <c r="C1467" i="23"/>
  <c r="I883" i="20"/>
  <c r="J884" i="20" s="1"/>
  <c r="F884" i="20"/>
  <c r="G884" i="20"/>
  <c r="F883" i="23"/>
  <c r="D883" i="23" s="1"/>
  <c r="A1469" i="3"/>
  <c r="A1469" i="23" s="1"/>
  <c r="J1468" i="3"/>
  <c r="E883" i="23" l="1"/>
  <c r="C883" i="20" s="1"/>
  <c r="C1468" i="23"/>
  <c r="J1469" i="23"/>
  <c r="D884" i="20"/>
  <c r="J1469" i="3"/>
  <c r="A1470" i="3"/>
  <c r="A1470" i="23" s="1"/>
  <c r="L883" i="23" l="1"/>
  <c r="G883" i="23"/>
  <c r="K883" i="23" s="1"/>
  <c r="J1470" i="23"/>
  <c r="C1469" i="23"/>
  <c r="E884" i="20"/>
  <c r="K883" i="20"/>
  <c r="J1470" i="3"/>
  <c r="A1471" i="3"/>
  <c r="A1471" i="23" s="1"/>
  <c r="H884" i="23" l="1"/>
  <c r="F884" i="23" s="1"/>
  <c r="D884" i="23" s="1"/>
  <c r="I884" i="23"/>
  <c r="J1471" i="23"/>
  <c r="C1470" i="23"/>
  <c r="I884" i="20"/>
  <c r="J885" i="20" s="1"/>
  <c r="G885" i="20"/>
  <c r="F885" i="20"/>
  <c r="J1471" i="3"/>
  <c r="A1472" i="3"/>
  <c r="A1472" i="23" s="1"/>
  <c r="E884" i="23" l="1"/>
  <c r="C884" i="20" s="1"/>
  <c r="J1472" i="23"/>
  <c r="C1471" i="23"/>
  <c r="D885" i="20"/>
  <c r="A1473" i="3"/>
  <c r="A1473" i="23" s="1"/>
  <c r="J1472" i="3"/>
  <c r="L884" i="23" l="1"/>
  <c r="G884" i="23"/>
  <c r="K884" i="23" s="1"/>
  <c r="C1472" i="23"/>
  <c r="J1473" i="23"/>
  <c r="E885" i="20"/>
  <c r="K884" i="20"/>
  <c r="J1473" i="3"/>
  <c r="A1474" i="3"/>
  <c r="A1474" i="23" s="1"/>
  <c r="H885" i="23" l="1"/>
  <c r="I885" i="23"/>
  <c r="J1474" i="23"/>
  <c r="C1473" i="23"/>
  <c r="I885" i="20"/>
  <c r="J886" i="20" s="1"/>
  <c r="F886" i="20"/>
  <c r="G886" i="20"/>
  <c r="J1474" i="3"/>
  <c r="A1475" i="3"/>
  <c r="A1475" i="23" s="1"/>
  <c r="F885" i="23" l="1"/>
  <c r="D885" i="23" s="1"/>
  <c r="E885" i="23"/>
  <c r="C885" i="20" s="1"/>
  <c r="C1474" i="23"/>
  <c r="J1475" i="23"/>
  <c r="D886" i="20"/>
  <c r="J1475" i="3"/>
  <c r="A1476" i="3"/>
  <c r="A1476" i="23" s="1"/>
  <c r="G885" i="23" l="1"/>
  <c r="K885" i="23" s="1"/>
  <c r="L885" i="23"/>
  <c r="J1476" i="23"/>
  <c r="C1475" i="23"/>
  <c r="I886" i="23"/>
  <c r="H886" i="23"/>
  <c r="E886" i="20"/>
  <c r="K885" i="20"/>
  <c r="A1477" i="3"/>
  <c r="A1477" i="23" s="1"/>
  <c r="J1476" i="3"/>
  <c r="J1477" i="23" l="1"/>
  <c r="C1476" i="23"/>
  <c r="I886" i="20"/>
  <c r="J887" i="20" s="1"/>
  <c r="G887" i="20"/>
  <c r="F887" i="20"/>
  <c r="F886" i="23"/>
  <c r="D886" i="23" s="1"/>
  <c r="J1477" i="3"/>
  <c r="A1478" i="3"/>
  <c r="A1478" i="23" s="1"/>
  <c r="E886" i="23" l="1"/>
  <c r="C886" i="20" s="1"/>
  <c r="J1478" i="23"/>
  <c r="C1477" i="23"/>
  <c r="D887" i="20"/>
  <c r="J1478" i="3"/>
  <c r="A1479" i="3"/>
  <c r="A1479" i="23" s="1"/>
  <c r="G886" i="23" l="1"/>
  <c r="K886" i="23" s="1"/>
  <c r="L886" i="23"/>
  <c r="J1479" i="23"/>
  <c r="C1478" i="23"/>
  <c r="I887" i="23"/>
  <c r="E887" i="20"/>
  <c r="K886" i="20"/>
  <c r="J1479" i="3"/>
  <c r="A1480" i="3"/>
  <c r="A1480" i="23" s="1"/>
  <c r="H887" i="23" l="1"/>
  <c r="F887" i="23" s="1"/>
  <c r="D887" i="23" s="1"/>
  <c r="J1480" i="23"/>
  <c r="C1479" i="23"/>
  <c r="I887" i="20"/>
  <c r="J888" i="20" s="1"/>
  <c r="F888" i="20"/>
  <c r="G888" i="20"/>
  <c r="A1481" i="3"/>
  <c r="A1481" i="23" s="1"/>
  <c r="J1480" i="3"/>
  <c r="E887" i="23" l="1"/>
  <c r="C887" i="20" s="1"/>
  <c r="C1480" i="23"/>
  <c r="J1481" i="23"/>
  <c r="D888" i="20"/>
  <c r="A1482" i="3"/>
  <c r="A1482" i="23" s="1"/>
  <c r="J1481" i="3"/>
  <c r="L887" i="23" l="1"/>
  <c r="G887" i="23"/>
  <c r="H888" i="23" s="1"/>
  <c r="J1482" i="23"/>
  <c r="C1481" i="23"/>
  <c r="E888" i="20"/>
  <c r="K887" i="20"/>
  <c r="J1482" i="3"/>
  <c r="A1483" i="3"/>
  <c r="A1483" i="23" s="1"/>
  <c r="I888" i="23" l="1"/>
  <c r="F888" i="23" s="1"/>
  <c r="D888" i="23" s="1"/>
  <c r="K887" i="23"/>
  <c r="J1483" i="23"/>
  <c r="C1482" i="23"/>
  <c r="I888" i="20"/>
  <c r="J889" i="20" s="1"/>
  <c r="F889" i="20"/>
  <c r="G889" i="20"/>
  <c r="J1483" i="3"/>
  <c r="A1484" i="3"/>
  <c r="A1484" i="23" s="1"/>
  <c r="E888" i="23" l="1"/>
  <c r="C888" i="20" s="1"/>
  <c r="J1484" i="23"/>
  <c r="C1483" i="23"/>
  <c r="D889" i="20"/>
  <c r="A1485" i="3"/>
  <c r="A1485" i="23" s="1"/>
  <c r="J1484" i="3"/>
  <c r="G888" i="23" l="1"/>
  <c r="L888" i="23"/>
  <c r="J1485" i="23"/>
  <c r="C1484" i="23"/>
  <c r="K888" i="23"/>
  <c r="I889" i="23"/>
  <c r="H889" i="23"/>
  <c r="E889" i="20"/>
  <c r="K888" i="20"/>
  <c r="J1485" i="3"/>
  <c r="A1486" i="3"/>
  <c r="A1486" i="23" s="1"/>
  <c r="J1486" i="23" l="1"/>
  <c r="C1485" i="23"/>
  <c r="I889" i="20"/>
  <c r="J890" i="20" s="1"/>
  <c r="G890" i="20"/>
  <c r="F890" i="20"/>
  <c r="F889" i="23"/>
  <c r="D889" i="23" s="1"/>
  <c r="J1486" i="3"/>
  <c r="A1487" i="3"/>
  <c r="A1487" i="23" s="1"/>
  <c r="E889" i="23" l="1"/>
  <c r="C889" i="20" s="1"/>
  <c r="J1487" i="23"/>
  <c r="C1486" i="23"/>
  <c r="D890" i="20"/>
  <c r="A1488" i="3"/>
  <c r="A1488" i="23" s="1"/>
  <c r="J1487" i="3"/>
  <c r="L889" i="23" l="1"/>
  <c r="G889" i="23"/>
  <c r="J1488" i="23"/>
  <c r="C1487" i="23"/>
  <c r="K889" i="23"/>
  <c r="I890" i="23"/>
  <c r="H890" i="23"/>
  <c r="E890" i="20"/>
  <c r="K889" i="20"/>
  <c r="A1489" i="3"/>
  <c r="A1489" i="23" s="1"/>
  <c r="J1488" i="3"/>
  <c r="J1489" i="23" l="1"/>
  <c r="C1488" i="23"/>
  <c r="I890" i="20"/>
  <c r="J891" i="20" s="1"/>
  <c r="F891" i="20"/>
  <c r="G891" i="20"/>
  <c r="F890" i="23"/>
  <c r="D890" i="23" s="1"/>
  <c r="J1489" i="3"/>
  <c r="A1490" i="3"/>
  <c r="A1490" i="23" s="1"/>
  <c r="E890" i="23" l="1"/>
  <c r="C890" i="20" s="1"/>
  <c r="J1490" i="23"/>
  <c r="C1489" i="23"/>
  <c r="L890" i="23"/>
  <c r="G890" i="23"/>
  <c r="D891" i="20"/>
  <c r="J1490" i="3"/>
  <c r="A1491" i="3"/>
  <c r="A1491" i="23" s="1"/>
  <c r="J1491" i="23" l="1"/>
  <c r="C1490" i="23"/>
  <c r="K890" i="23"/>
  <c r="I891" i="23"/>
  <c r="H891" i="23"/>
  <c r="E891" i="20"/>
  <c r="K890" i="20"/>
  <c r="J1491" i="3"/>
  <c r="A1492" i="3"/>
  <c r="A1492" i="23" s="1"/>
  <c r="J1492" i="23" l="1"/>
  <c r="C1491" i="23"/>
  <c r="I891" i="20"/>
  <c r="J892" i="20" s="1"/>
  <c r="G892" i="20"/>
  <c r="F892" i="20"/>
  <c r="F891" i="23"/>
  <c r="D891" i="23" s="1"/>
  <c r="A1493" i="3"/>
  <c r="A1493" i="23" s="1"/>
  <c r="J1492" i="3"/>
  <c r="E891" i="23" l="1"/>
  <c r="C891" i="20" s="1"/>
  <c r="C1492" i="23"/>
  <c r="J1493" i="23"/>
  <c r="L891" i="23"/>
  <c r="G891" i="23"/>
  <c r="D892" i="20"/>
  <c r="J1493" i="3"/>
  <c r="A1494" i="3"/>
  <c r="A1494" i="23" s="1"/>
  <c r="J1494" i="23" l="1"/>
  <c r="C1493" i="23"/>
  <c r="K891" i="23"/>
  <c r="I892" i="23"/>
  <c r="H892" i="23"/>
  <c r="E892" i="20"/>
  <c r="K891" i="20"/>
  <c r="J1494" i="3"/>
  <c r="A1495" i="3"/>
  <c r="A1495" i="23" s="1"/>
  <c r="J1495" i="23" l="1"/>
  <c r="C1494" i="23"/>
  <c r="I892" i="20"/>
  <c r="J893" i="20" s="1"/>
  <c r="F893" i="20"/>
  <c r="G893" i="20"/>
  <c r="F892" i="23"/>
  <c r="D892" i="23" s="1"/>
  <c r="J1495" i="3"/>
  <c r="A1496" i="3"/>
  <c r="A1496" i="23" s="1"/>
  <c r="E892" i="23" l="1"/>
  <c r="C892" i="20" s="1"/>
  <c r="C1495" i="23"/>
  <c r="J1496" i="23"/>
  <c r="L892" i="23"/>
  <c r="G892" i="23"/>
  <c r="D893" i="20"/>
  <c r="A1497" i="3"/>
  <c r="A1497" i="23" s="1"/>
  <c r="J1496" i="3"/>
  <c r="J1497" i="23" l="1"/>
  <c r="C1496" i="23"/>
  <c r="K892" i="23"/>
  <c r="I893" i="23"/>
  <c r="H893" i="23"/>
  <c r="E893" i="20"/>
  <c r="K892" i="20"/>
  <c r="J1497" i="3"/>
  <c r="A1498" i="3"/>
  <c r="A1498" i="23" s="1"/>
  <c r="J1498" i="23" l="1"/>
  <c r="C1497" i="23"/>
  <c r="I893" i="20"/>
  <c r="J894" i="20" s="1"/>
  <c r="G894" i="20"/>
  <c r="F894" i="20"/>
  <c r="F893" i="23"/>
  <c r="D893" i="23" s="1"/>
  <c r="J1498" i="3"/>
  <c r="A1499" i="3"/>
  <c r="A1499" i="23" s="1"/>
  <c r="E893" i="23" l="1"/>
  <c r="C893" i="20" s="1"/>
  <c r="C1498" i="23"/>
  <c r="J1499" i="23"/>
  <c r="L893" i="23"/>
  <c r="G893" i="23"/>
  <c r="D894" i="20"/>
  <c r="A1500" i="3"/>
  <c r="A1500" i="23" s="1"/>
  <c r="J1499" i="3"/>
  <c r="J1500" i="23" l="1"/>
  <c r="C1499" i="23"/>
  <c r="K893" i="23"/>
  <c r="I894" i="23"/>
  <c r="H894" i="23"/>
  <c r="E894" i="20"/>
  <c r="K893" i="20"/>
  <c r="A1501" i="3"/>
  <c r="A1501" i="23" s="1"/>
  <c r="J1500" i="3"/>
  <c r="C1500" i="23" l="1"/>
  <c r="J1501" i="23"/>
  <c r="F894" i="23"/>
  <c r="D894" i="23" s="1"/>
  <c r="I894" i="20"/>
  <c r="J895" i="20" s="1"/>
  <c r="F895" i="20"/>
  <c r="G895" i="20"/>
  <c r="A1502" i="3"/>
  <c r="A1502" i="23" s="1"/>
  <c r="J1502" i="23" s="1"/>
  <c r="J1501" i="3"/>
  <c r="E894" i="23" l="1"/>
  <c r="C894" i="20" s="1"/>
  <c r="C1501" i="23"/>
  <c r="D895" i="20"/>
  <c r="L894" i="23"/>
  <c r="G894" i="23"/>
  <c r="A1503" i="3"/>
  <c r="A1503" i="23" s="1"/>
  <c r="J1502" i="3"/>
  <c r="J1503" i="23" l="1"/>
  <c r="C1502" i="23"/>
  <c r="K894" i="23"/>
  <c r="H895" i="23"/>
  <c r="I895" i="23"/>
  <c r="E895" i="20"/>
  <c r="K894" i="20"/>
  <c r="J1503" i="3"/>
  <c r="A1504" i="3"/>
  <c r="A1504" i="23" s="1"/>
  <c r="J1504" i="23" l="1"/>
  <c r="C1503" i="23"/>
  <c r="I895" i="20"/>
  <c r="J896" i="20" s="1"/>
  <c r="G896" i="20"/>
  <c r="F896" i="20"/>
  <c r="F895" i="23"/>
  <c r="D895" i="23" s="1"/>
  <c r="J1504" i="3"/>
  <c r="A1505" i="3"/>
  <c r="A1505" i="23" s="1"/>
  <c r="E895" i="23" l="1"/>
  <c r="C895" i="20" s="1"/>
  <c r="J1505" i="23"/>
  <c r="C1504" i="23"/>
  <c r="L895" i="23"/>
  <c r="G895" i="23"/>
  <c r="D896" i="20"/>
  <c r="A1506" i="3"/>
  <c r="A1506" i="23" s="1"/>
  <c r="J1505" i="3"/>
  <c r="C1505" i="23" l="1"/>
  <c r="J1506" i="23"/>
  <c r="K895" i="23"/>
  <c r="I896" i="23"/>
  <c r="H896" i="23"/>
  <c r="E896" i="20"/>
  <c r="K895" i="20"/>
  <c r="A1507" i="3"/>
  <c r="A1507" i="23" s="1"/>
  <c r="J1506" i="3"/>
  <c r="J1507" i="23" l="1"/>
  <c r="C1506" i="23"/>
  <c r="I896" i="20"/>
  <c r="J897" i="20" s="1"/>
  <c r="F897" i="20"/>
  <c r="G897" i="20"/>
  <c r="F896" i="23"/>
  <c r="D896" i="23" s="1"/>
  <c r="J1507" i="3"/>
  <c r="A1508" i="3"/>
  <c r="A1508" i="23" s="1"/>
  <c r="E896" i="23" l="1"/>
  <c r="C896" i="20" s="1"/>
  <c r="J1508" i="23"/>
  <c r="C1507" i="23"/>
  <c r="D897" i="20"/>
  <c r="J1508" i="3"/>
  <c r="A1509" i="3"/>
  <c r="A1509" i="23" s="1"/>
  <c r="G896" i="23" l="1"/>
  <c r="L896" i="23"/>
  <c r="C1508" i="23"/>
  <c r="J1509" i="23"/>
  <c r="K896" i="23"/>
  <c r="I897" i="23"/>
  <c r="H897" i="23"/>
  <c r="E897" i="20"/>
  <c r="K896" i="20"/>
  <c r="J1509" i="3"/>
  <c r="A1510" i="3"/>
  <c r="A1510" i="23" s="1"/>
  <c r="J1510" i="23" s="1"/>
  <c r="C1509" i="23" l="1"/>
  <c r="I897" i="20"/>
  <c r="J898" i="20" s="1"/>
  <c r="G898" i="20"/>
  <c r="F898" i="20"/>
  <c r="F897" i="23"/>
  <c r="D897" i="23" s="1"/>
  <c r="A1511" i="3"/>
  <c r="A1511" i="23" s="1"/>
  <c r="J1510" i="3"/>
  <c r="E897" i="23" l="1"/>
  <c r="C897" i="20" s="1"/>
  <c r="C1510" i="23"/>
  <c r="J1511" i="23"/>
  <c r="L897" i="23"/>
  <c r="G897" i="23"/>
  <c r="D898" i="20"/>
  <c r="A1512" i="3"/>
  <c r="A1512" i="23" s="1"/>
  <c r="J1511" i="3"/>
  <c r="J1512" i="23" l="1"/>
  <c r="C1511" i="23"/>
  <c r="K897" i="23"/>
  <c r="I898" i="23"/>
  <c r="H898" i="23"/>
  <c r="E898" i="20"/>
  <c r="K897" i="20"/>
  <c r="J1512" i="3"/>
  <c r="A1513" i="3"/>
  <c r="A1513" i="23" s="1"/>
  <c r="C1512" i="23" l="1"/>
  <c r="J1513" i="23"/>
  <c r="I898" i="20"/>
  <c r="J899" i="20" s="1"/>
  <c r="F899" i="20"/>
  <c r="G899" i="20"/>
  <c r="F898" i="23"/>
  <c r="D898" i="23" s="1"/>
  <c r="A1514" i="3"/>
  <c r="A1514" i="23" s="1"/>
  <c r="J1514" i="23" s="1"/>
  <c r="J1513" i="3"/>
  <c r="E898" i="23" l="1"/>
  <c r="C898" i="20" s="1"/>
  <c r="C1513" i="23"/>
  <c r="D899" i="20"/>
  <c r="A1515" i="3"/>
  <c r="A1515" i="23" s="1"/>
  <c r="J1514" i="3"/>
  <c r="L898" i="23" l="1"/>
  <c r="G898" i="23"/>
  <c r="K898" i="23" s="1"/>
  <c r="C1514" i="23"/>
  <c r="J1515" i="23"/>
  <c r="H899" i="23"/>
  <c r="E899" i="20"/>
  <c r="K898" i="20"/>
  <c r="J1515" i="3"/>
  <c r="A1516" i="3"/>
  <c r="A1516" i="23" s="1"/>
  <c r="I899" i="23" l="1"/>
  <c r="J1516" i="23"/>
  <c r="C1515" i="23"/>
  <c r="I899" i="20"/>
  <c r="J900" i="20" s="1"/>
  <c r="G900" i="20"/>
  <c r="F900" i="20"/>
  <c r="F899" i="23"/>
  <c r="D899" i="23" s="1"/>
  <c r="J1516" i="3"/>
  <c r="A1517" i="3"/>
  <c r="A1517" i="23" s="1"/>
  <c r="E899" i="23" l="1"/>
  <c r="C899" i="20" s="1"/>
  <c r="J1517" i="23"/>
  <c r="C1516" i="23"/>
  <c r="D900" i="20"/>
  <c r="J1517" i="3"/>
  <c r="A1518" i="3"/>
  <c r="A1518" i="23" s="1"/>
  <c r="L899" i="23" l="1"/>
  <c r="G899" i="23"/>
  <c r="K899" i="23" s="1"/>
  <c r="C1517" i="23"/>
  <c r="J1518" i="23"/>
  <c r="H900" i="23"/>
  <c r="E900" i="20"/>
  <c r="K899" i="20"/>
  <c r="J1518" i="3"/>
  <c r="A1519" i="3"/>
  <c r="A1519" i="23" s="1"/>
  <c r="I900" i="23" l="1"/>
  <c r="J1519" i="23"/>
  <c r="C1518" i="23"/>
  <c r="I900" i="20"/>
  <c r="J901" i="20" s="1"/>
  <c r="F901" i="20"/>
  <c r="G901" i="20"/>
  <c r="F900" i="23"/>
  <c r="D900" i="23" s="1"/>
  <c r="J1519" i="3"/>
  <c r="A1520" i="3"/>
  <c r="A1520" i="23" s="1"/>
  <c r="E900" i="23" l="1"/>
  <c r="C900" i="20" s="1"/>
  <c r="J1520" i="23"/>
  <c r="C1519" i="23"/>
  <c r="D901" i="20"/>
  <c r="J1520" i="3"/>
  <c r="A1521" i="3"/>
  <c r="A1521" i="23" s="1"/>
  <c r="G900" i="23" l="1"/>
  <c r="I901" i="23" s="1"/>
  <c r="L900" i="23"/>
  <c r="C1520" i="23"/>
  <c r="J1521" i="23"/>
  <c r="E901" i="20"/>
  <c r="K900" i="20"/>
  <c r="A1522" i="3"/>
  <c r="A1522" i="23" s="1"/>
  <c r="J1521" i="3"/>
  <c r="H901" i="23" l="1"/>
  <c r="K900" i="23"/>
  <c r="J1522" i="23"/>
  <c r="C1521" i="23"/>
  <c r="I901" i="20"/>
  <c r="J902" i="20" s="1"/>
  <c r="G902" i="20"/>
  <c r="F902" i="20"/>
  <c r="F901" i="23"/>
  <c r="D901" i="23" s="1"/>
  <c r="A1523" i="3"/>
  <c r="A1523" i="23" s="1"/>
  <c r="J1522" i="3"/>
  <c r="E901" i="23" l="1"/>
  <c r="C901" i="20" s="1"/>
  <c r="J1523" i="23"/>
  <c r="C1522" i="23"/>
  <c r="D902" i="20"/>
  <c r="A1524" i="3"/>
  <c r="A1524" i="23" s="1"/>
  <c r="J1523" i="3"/>
  <c r="G901" i="23" l="1"/>
  <c r="L901" i="23"/>
  <c r="J1524" i="23"/>
  <c r="C1523" i="23"/>
  <c r="K901" i="23"/>
  <c r="I902" i="23"/>
  <c r="H902" i="23"/>
  <c r="E902" i="20"/>
  <c r="K901" i="20"/>
  <c r="J1524" i="3"/>
  <c r="A1525" i="3"/>
  <c r="A1525" i="23" s="1"/>
  <c r="J1525" i="23" l="1"/>
  <c r="C1524" i="23"/>
  <c r="I902" i="20"/>
  <c r="J903" i="20" s="1"/>
  <c r="F903" i="20"/>
  <c r="G903" i="20"/>
  <c r="F902" i="23"/>
  <c r="D902" i="23" s="1"/>
  <c r="J1525" i="3"/>
  <c r="A1526" i="3"/>
  <c r="A1526" i="23" s="1"/>
  <c r="E902" i="23" l="1"/>
  <c r="C902" i="20" s="1"/>
  <c r="J1526" i="23"/>
  <c r="C1525" i="23"/>
  <c r="D903" i="20"/>
  <c r="A1527" i="3"/>
  <c r="A1527" i="23" s="1"/>
  <c r="J1526" i="3"/>
  <c r="L902" i="23" l="1"/>
  <c r="G902" i="23"/>
  <c r="J1527" i="23"/>
  <c r="C1526" i="23"/>
  <c r="K902" i="23"/>
  <c r="I903" i="23"/>
  <c r="H903" i="23"/>
  <c r="E903" i="20"/>
  <c r="K902" i="20"/>
  <c r="J1527" i="3"/>
  <c r="A1528" i="3"/>
  <c r="A1528" i="23" s="1"/>
  <c r="J1528" i="23" l="1"/>
  <c r="C1527" i="23"/>
  <c r="I903" i="20"/>
  <c r="J904" i="20" s="1"/>
  <c r="G904" i="20"/>
  <c r="F904" i="20"/>
  <c r="F903" i="23"/>
  <c r="D903" i="23" s="1"/>
  <c r="J1528" i="3"/>
  <c r="A1529" i="3"/>
  <c r="A1529" i="23" s="1"/>
  <c r="E903" i="23" l="1"/>
  <c r="C903" i="20" s="1"/>
  <c r="J1529" i="23"/>
  <c r="C1528" i="23"/>
  <c r="L903" i="23"/>
  <c r="G903" i="23"/>
  <c r="D904" i="20"/>
  <c r="A1530" i="3"/>
  <c r="A1530" i="23" s="1"/>
  <c r="J1529" i="3"/>
  <c r="J1530" i="23" l="1"/>
  <c r="C1529" i="23"/>
  <c r="K903" i="23"/>
  <c r="I904" i="23"/>
  <c r="H904" i="23"/>
  <c r="E904" i="20"/>
  <c r="K903" i="20"/>
  <c r="A1531" i="3"/>
  <c r="A1531" i="23" s="1"/>
  <c r="J1530" i="3"/>
  <c r="J1531" i="23" l="1"/>
  <c r="C1530" i="23"/>
  <c r="I904" i="20"/>
  <c r="J905" i="20" s="1"/>
  <c r="F905" i="20"/>
  <c r="G905" i="20"/>
  <c r="F904" i="23"/>
  <c r="D904" i="23" s="1"/>
  <c r="J1531" i="3"/>
  <c r="A1532" i="3"/>
  <c r="A1532" i="23" s="1"/>
  <c r="E904" i="23" l="1"/>
  <c r="C904" i="20" s="1"/>
  <c r="J1532" i="23"/>
  <c r="C1531" i="23"/>
  <c r="L904" i="23"/>
  <c r="G904" i="23"/>
  <c r="D905" i="20"/>
  <c r="J1532" i="3"/>
  <c r="A1533" i="3"/>
  <c r="A1533" i="23" s="1"/>
  <c r="J1533" i="23" l="1"/>
  <c r="C1532" i="23"/>
  <c r="K904" i="23"/>
  <c r="I905" i="23"/>
  <c r="H905" i="23"/>
  <c r="E905" i="20"/>
  <c r="K904" i="20"/>
  <c r="A1534" i="3"/>
  <c r="A1534" i="23" s="1"/>
  <c r="J1533" i="3"/>
  <c r="J1534" i="23" l="1"/>
  <c r="C1533" i="23"/>
  <c r="I905" i="20"/>
  <c r="J906" i="20" s="1"/>
  <c r="G906" i="20"/>
  <c r="F906" i="20"/>
  <c r="F905" i="23"/>
  <c r="D905" i="23" s="1"/>
  <c r="A1535" i="3"/>
  <c r="A1535" i="23" s="1"/>
  <c r="J1534" i="3"/>
  <c r="E905" i="23" l="1"/>
  <c r="C905" i="20" s="1"/>
  <c r="C1534" i="23"/>
  <c r="J1535" i="23"/>
  <c r="L905" i="23"/>
  <c r="G905" i="23"/>
  <c r="D906" i="20"/>
  <c r="A1536" i="3"/>
  <c r="A1536" i="23" s="1"/>
  <c r="J1535" i="3"/>
  <c r="J1536" i="23" l="1"/>
  <c r="C1535" i="23"/>
  <c r="K905" i="23"/>
  <c r="I906" i="23"/>
  <c r="H906" i="23"/>
  <c r="E906" i="20"/>
  <c r="K905" i="20"/>
  <c r="J1536" i="3"/>
  <c r="A1537" i="3"/>
  <c r="A1537" i="23" s="1"/>
  <c r="J1537" i="23" l="1"/>
  <c r="C1536" i="23"/>
  <c r="I906" i="20"/>
  <c r="J907" i="20" s="1"/>
  <c r="F907" i="20"/>
  <c r="G907" i="20"/>
  <c r="F906" i="23"/>
  <c r="D906" i="23" s="1"/>
  <c r="A1538" i="3"/>
  <c r="A1538" i="23" s="1"/>
  <c r="J1537" i="3"/>
  <c r="E906" i="23" l="1"/>
  <c r="C906" i="20" s="1"/>
  <c r="J1538" i="23"/>
  <c r="C1537" i="23"/>
  <c r="L906" i="23"/>
  <c r="G906" i="23"/>
  <c r="D907" i="20"/>
  <c r="A1539" i="3"/>
  <c r="A1539" i="23" s="1"/>
  <c r="J1538" i="3"/>
  <c r="J1539" i="23" l="1"/>
  <c r="C1538" i="23"/>
  <c r="K906" i="23"/>
  <c r="I907" i="23"/>
  <c r="H907" i="23"/>
  <c r="E907" i="20"/>
  <c r="K906" i="20"/>
  <c r="J1539" i="3"/>
  <c r="A1540" i="3"/>
  <c r="A1540" i="23" s="1"/>
  <c r="J1540" i="23" s="1"/>
  <c r="C1539" i="23" l="1"/>
  <c r="F907" i="23"/>
  <c r="D907" i="23" s="1"/>
  <c r="I907" i="20"/>
  <c r="J908" i="20" s="1"/>
  <c r="G908" i="20"/>
  <c r="F908" i="20"/>
  <c r="J1540" i="3"/>
  <c r="A1541" i="3"/>
  <c r="A1541" i="23" s="1"/>
  <c r="E907" i="23" l="1"/>
  <c r="C907" i="20" s="1"/>
  <c r="C1540" i="23"/>
  <c r="J1541" i="23"/>
  <c r="D908" i="20"/>
  <c r="J1541" i="3"/>
  <c r="A1542" i="3"/>
  <c r="A1542" i="23" s="1"/>
  <c r="J1542" i="23" s="1"/>
  <c r="G907" i="23" l="1"/>
  <c r="L907" i="23"/>
  <c r="C1541" i="23"/>
  <c r="K907" i="23"/>
  <c r="H908" i="23"/>
  <c r="I908" i="23"/>
  <c r="E908" i="20"/>
  <c r="K907" i="20"/>
  <c r="A1543" i="3"/>
  <c r="A1543" i="23" s="1"/>
  <c r="J1542" i="3"/>
  <c r="C1542" i="23" l="1"/>
  <c r="J1543" i="23"/>
  <c r="F908" i="23"/>
  <c r="D908" i="23" s="1"/>
  <c r="I908" i="20"/>
  <c r="J909" i="20" s="1"/>
  <c r="G909" i="20"/>
  <c r="F909" i="20"/>
  <c r="J1543" i="3"/>
  <c r="A1544" i="3"/>
  <c r="A1544" i="23" s="1"/>
  <c r="E908" i="23" l="1"/>
  <c r="C908" i="20" s="1"/>
  <c r="J1544" i="23"/>
  <c r="C1543" i="23"/>
  <c r="D909" i="20"/>
  <c r="L908" i="23"/>
  <c r="G908" i="23"/>
  <c r="J1544" i="3"/>
  <c r="A1545" i="3"/>
  <c r="A1545" i="23" s="1"/>
  <c r="C1544" i="23" l="1"/>
  <c r="J1545" i="23"/>
  <c r="K908" i="23"/>
  <c r="H909" i="23"/>
  <c r="I909" i="23"/>
  <c r="E909" i="20"/>
  <c r="K908" i="20"/>
  <c r="A1546" i="3"/>
  <c r="A1546" i="23" s="1"/>
  <c r="J1545" i="3"/>
  <c r="J1546" i="23" l="1"/>
  <c r="C1545" i="23"/>
  <c r="F909" i="23"/>
  <c r="D909" i="23" s="1"/>
  <c r="I909" i="20"/>
  <c r="J910" i="20" s="1"/>
  <c r="F910" i="20"/>
  <c r="G910" i="20"/>
  <c r="A1547" i="3"/>
  <c r="A1547" i="23" s="1"/>
  <c r="J1546" i="3"/>
  <c r="E909" i="23" l="1"/>
  <c r="C909" i="20" s="1"/>
  <c r="J1547" i="23"/>
  <c r="C1546" i="23"/>
  <c r="D910" i="20"/>
  <c r="L909" i="23"/>
  <c r="G909" i="23"/>
  <c r="J1547" i="3"/>
  <c r="A1548" i="3"/>
  <c r="A1548" i="23" s="1"/>
  <c r="C1547" i="23" l="1"/>
  <c r="J1548" i="23"/>
  <c r="K909" i="23"/>
  <c r="H910" i="23"/>
  <c r="I910" i="23"/>
  <c r="E910" i="20"/>
  <c r="K909" i="20"/>
  <c r="J1548" i="3"/>
  <c r="A1549" i="3"/>
  <c r="A1549" i="23" s="1"/>
  <c r="C1548" i="23" l="1"/>
  <c r="J1549" i="23"/>
  <c r="I910" i="20"/>
  <c r="J911" i="20" s="1"/>
  <c r="G911" i="20"/>
  <c r="F911" i="20"/>
  <c r="F910" i="23"/>
  <c r="D910" i="23" s="1"/>
  <c r="J1549" i="3"/>
  <c r="A1550" i="3"/>
  <c r="A1550" i="23" s="1"/>
  <c r="E910" i="23" l="1"/>
  <c r="C910" i="20" s="1"/>
  <c r="J1550" i="23"/>
  <c r="C1549" i="23"/>
  <c r="D911" i="20"/>
  <c r="A1551" i="3"/>
  <c r="A1551" i="23" s="1"/>
  <c r="J1550" i="3"/>
  <c r="L910" i="23" l="1"/>
  <c r="G910" i="23"/>
  <c r="J1551" i="23"/>
  <c r="C1550" i="23"/>
  <c r="K910" i="23"/>
  <c r="I911" i="23"/>
  <c r="H911" i="23"/>
  <c r="E911" i="20"/>
  <c r="K910" i="20"/>
  <c r="J1551" i="3"/>
  <c r="A1552" i="3"/>
  <c r="A1552" i="23" s="1"/>
  <c r="J1552" i="23" l="1"/>
  <c r="C1551" i="23"/>
  <c r="I911" i="20"/>
  <c r="J912" i="20" s="1"/>
  <c r="F912" i="20"/>
  <c r="G912" i="20"/>
  <c r="F911" i="23"/>
  <c r="D911" i="23" s="1"/>
  <c r="J1552" i="3"/>
  <c r="A1553" i="3"/>
  <c r="A1553" i="23" s="1"/>
  <c r="E911" i="23" l="1"/>
  <c r="C911" i="20" s="1"/>
  <c r="J1553" i="23"/>
  <c r="C1552" i="23"/>
  <c r="L911" i="23"/>
  <c r="G911" i="23"/>
  <c r="D912" i="20"/>
  <c r="A1554" i="3"/>
  <c r="A1554" i="23" s="1"/>
  <c r="J1553" i="3"/>
  <c r="J1554" i="23" l="1"/>
  <c r="C1553" i="23"/>
  <c r="K911" i="23"/>
  <c r="I912" i="23"/>
  <c r="H912" i="23"/>
  <c r="E912" i="20"/>
  <c r="K911" i="20"/>
  <c r="A1555" i="3"/>
  <c r="A1555" i="23" s="1"/>
  <c r="J1554" i="3"/>
  <c r="J1555" i="23" l="1"/>
  <c r="C1554" i="23"/>
  <c r="I912" i="20"/>
  <c r="J913" i="20" s="1"/>
  <c r="G913" i="20"/>
  <c r="F913" i="20"/>
  <c r="F912" i="23"/>
  <c r="D912" i="23" s="1"/>
  <c r="A1556" i="3"/>
  <c r="A1556" i="23" s="1"/>
  <c r="J1555" i="3"/>
  <c r="E912" i="23" l="1"/>
  <c r="C912" i="20" s="1"/>
  <c r="J1556" i="23"/>
  <c r="C1555" i="23"/>
  <c r="L912" i="23"/>
  <c r="G912" i="23"/>
  <c r="D913" i="20"/>
  <c r="J1556" i="3"/>
  <c r="A1557" i="3"/>
  <c r="A1557" i="23" s="1"/>
  <c r="J1557" i="23" l="1"/>
  <c r="C1556" i="23"/>
  <c r="K912" i="23"/>
  <c r="I913" i="23"/>
  <c r="H913" i="23"/>
  <c r="E913" i="20"/>
  <c r="K912" i="20"/>
  <c r="J1557" i="3"/>
  <c r="A1558" i="3"/>
  <c r="A1558" i="23" s="1"/>
  <c r="J1558" i="23" l="1"/>
  <c r="C1557" i="23"/>
  <c r="I913" i="20"/>
  <c r="J914" i="20" s="1"/>
  <c r="F914" i="20"/>
  <c r="G914" i="20"/>
  <c r="F913" i="23"/>
  <c r="D913" i="23" s="1"/>
  <c r="A1559" i="3"/>
  <c r="A1559" i="23" s="1"/>
  <c r="J1558" i="3"/>
  <c r="E913" i="23" l="1"/>
  <c r="C913" i="20" s="1"/>
  <c r="J1559" i="23"/>
  <c r="C1558" i="23"/>
  <c r="L913" i="23"/>
  <c r="G913" i="23"/>
  <c r="D914" i="20"/>
  <c r="J1559" i="3"/>
  <c r="A1560" i="3"/>
  <c r="A1560" i="23" s="1"/>
  <c r="J1560" i="23" s="1"/>
  <c r="C1559" i="23" l="1"/>
  <c r="K913" i="23"/>
  <c r="I914" i="23"/>
  <c r="H914" i="23"/>
  <c r="E914" i="20"/>
  <c r="K913" i="20"/>
  <c r="A1561" i="3"/>
  <c r="A1561" i="23" s="1"/>
  <c r="J1560" i="3"/>
  <c r="J1561" i="23" l="1"/>
  <c r="C1560" i="23"/>
  <c r="I914" i="20"/>
  <c r="J915" i="20" s="1"/>
  <c r="G915" i="20"/>
  <c r="F915" i="20"/>
  <c r="F914" i="23"/>
  <c r="D914" i="23" s="1"/>
  <c r="A1562" i="3"/>
  <c r="A1562" i="23" s="1"/>
  <c r="J1561" i="3"/>
  <c r="E914" i="23" l="1"/>
  <c r="C914" i="20" s="1"/>
  <c r="J1562" i="23"/>
  <c r="C1561" i="23"/>
  <c r="L914" i="23"/>
  <c r="G914" i="23"/>
  <c r="D915" i="20"/>
  <c r="A1563" i="3"/>
  <c r="A1563" i="23" s="1"/>
  <c r="J1562" i="3"/>
  <c r="J1563" i="23" l="1"/>
  <c r="C1562" i="23"/>
  <c r="K914" i="23"/>
  <c r="I915" i="23"/>
  <c r="H915" i="23"/>
  <c r="E915" i="20"/>
  <c r="K914" i="20"/>
  <c r="J1563" i="3"/>
  <c r="A1564" i="3"/>
  <c r="A1564" i="23" s="1"/>
  <c r="C1563" i="23" l="1"/>
  <c r="J1564" i="23"/>
  <c r="I915" i="20"/>
  <c r="J916" i="20" s="1"/>
  <c r="F916" i="20"/>
  <c r="G916" i="20"/>
  <c r="F915" i="23"/>
  <c r="D915" i="23" s="1"/>
  <c r="J1564" i="3"/>
  <c r="A1565" i="3"/>
  <c r="A1565" i="23" s="1"/>
  <c r="E915" i="23" l="1"/>
  <c r="C915" i="20" s="1"/>
  <c r="J1565" i="23"/>
  <c r="C1564" i="23"/>
  <c r="L915" i="23"/>
  <c r="G915" i="23"/>
  <c r="D916" i="20"/>
  <c r="A1566" i="3"/>
  <c r="A1566" i="23" s="1"/>
  <c r="J1565" i="3"/>
  <c r="J1566" i="23" l="1"/>
  <c r="C1565" i="23"/>
  <c r="K915" i="23"/>
  <c r="I916" i="23"/>
  <c r="H916" i="23"/>
  <c r="E916" i="20"/>
  <c r="K915" i="20"/>
  <c r="A1567" i="3"/>
  <c r="A1567" i="23" s="1"/>
  <c r="J1566" i="3"/>
  <c r="C1566" i="23" l="1"/>
  <c r="J1567" i="23"/>
  <c r="F916" i="23"/>
  <c r="D916" i="23" s="1"/>
  <c r="I916" i="20"/>
  <c r="J917" i="20" s="1"/>
  <c r="G917" i="20"/>
  <c r="F917" i="20"/>
  <c r="A1568" i="3"/>
  <c r="A1568" i="23" s="1"/>
  <c r="J1567" i="3"/>
  <c r="E916" i="23" l="1"/>
  <c r="C916" i="20" s="1"/>
  <c r="J1568" i="23"/>
  <c r="C1567" i="23"/>
  <c r="D917" i="20"/>
  <c r="J1568" i="3"/>
  <c r="A1569" i="3"/>
  <c r="A1569" i="23" s="1"/>
  <c r="L916" i="23" l="1"/>
  <c r="G916" i="23"/>
  <c r="K916" i="23" s="1"/>
  <c r="J1569" i="23"/>
  <c r="C1568" i="23"/>
  <c r="H917" i="23"/>
  <c r="I917" i="23"/>
  <c r="E917" i="20"/>
  <c r="K916" i="20"/>
  <c r="A1570" i="3"/>
  <c r="A1570" i="23" s="1"/>
  <c r="J1569" i="3"/>
  <c r="J1570" i="23" l="1"/>
  <c r="C1569" i="23"/>
  <c r="I917" i="20"/>
  <c r="J918" i="20" s="1"/>
  <c r="G918" i="20"/>
  <c r="F918" i="20"/>
  <c r="F917" i="23"/>
  <c r="D917" i="23" s="1"/>
  <c r="A1571" i="3"/>
  <c r="A1571" i="23" s="1"/>
  <c r="J1570" i="3"/>
  <c r="E917" i="23" l="1"/>
  <c r="C917" i="20" s="1"/>
  <c r="J1571" i="23"/>
  <c r="C1570" i="23"/>
  <c r="D918" i="20"/>
  <c r="A1572" i="3"/>
  <c r="A1572" i="23" s="1"/>
  <c r="J1571" i="3"/>
  <c r="G917" i="23" l="1"/>
  <c r="H918" i="23" s="1"/>
  <c r="L917" i="23"/>
  <c r="J1572" i="23"/>
  <c r="C1571" i="23"/>
  <c r="E918" i="20"/>
  <c r="K917" i="20"/>
  <c r="J1572" i="3"/>
  <c r="A1573" i="3"/>
  <c r="A1573" i="23" s="1"/>
  <c r="I918" i="23" l="1"/>
  <c r="K917" i="23"/>
  <c r="J1573" i="23"/>
  <c r="C1572" i="23"/>
  <c r="I918" i="20"/>
  <c r="J919" i="20" s="1"/>
  <c r="F919" i="20"/>
  <c r="G919" i="20"/>
  <c r="F918" i="23"/>
  <c r="D918" i="23" s="1"/>
  <c r="J1573" i="3"/>
  <c r="A1574" i="3"/>
  <c r="A1574" i="23" s="1"/>
  <c r="E918" i="23" l="1"/>
  <c r="C918" i="20" s="1"/>
  <c r="J1574" i="23"/>
  <c r="C1573" i="23"/>
  <c r="D919" i="20"/>
  <c r="A1575" i="3"/>
  <c r="A1575" i="23" s="1"/>
  <c r="J1574" i="3"/>
  <c r="G918" i="23" l="1"/>
  <c r="L918" i="23"/>
  <c r="J1575" i="23"/>
  <c r="C1574" i="23"/>
  <c r="K918" i="23"/>
  <c r="I919" i="23"/>
  <c r="H919" i="23"/>
  <c r="E919" i="20"/>
  <c r="K918" i="20"/>
  <c r="J1575" i="3"/>
  <c r="A1576" i="3"/>
  <c r="A1576" i="23" s="1"/>
  <c r="J1576" i="23" l="1"/>
  <c r="C1575" i="23"/>
  <c r="I919" i="20"/>
  <c r="J920" i="20" s="1"/>
  <c r="G920" i="20"/>
  <c r="F920" i="20"/>
  <c r="F919" i="23"/>
  <c r="D919" i="23" s="1"/>
  <c r="J1576" i="3"/>
  <c r="A1577" i="3"/>
  <c r="A1577" i="23" s="1"/>
  <c r="E919" i="23" l="1"/>
  <c r="C919" i="20" s="1"/>
  <c r="C1576" i="23"/>
  <c r="J1577" i="23"/>
  <c r="L919" i="23"/>
  <c r="G919" i="23"/>
  <c r="D920" i="20"/>
  <c r="A1578" i="3"/>
  <c r="A1578" i="23" s="1"/>
  <c r="J1577" i="3"/>
  <c r="J1578" i="23" l="1"/>
  <c r="C1577" i="23"/>
  <c r="K919" i="23"/>
  <c r="I920" i="23"/>
  <c r="H920" i="23"/>
  <c r="E920" i="20"/>
  <c r="K919" i="20"/>
  <c r="J1578" i="3"/>
  <c r="A1579" i="3"/>
  <c r="A1579" i="23" s="1"/>
  <c r="J1579" i="23" l="1"/>
  <c r="C1578" i="23"/>
  <c r="I920" i="20"/>
  <c r="J921" i="20" s="1"/>
  <c r="F921" i="20"/>
  <c r="G921" i="20"/>
  <c r="F920" i="23"/>
  <c r="D920" i="23" s="1"/>
  <c r="J1579" i="3"/>
  <c r="A1580" i="3"/>
  <c r="A1580" i="23" s="1"/>
  <c r="E920" i="23" l="1"/>
  <c r="C920" i="20" s="1"/>
  <c r="J1580" i="23"/>
  <c r="C1579" i="23"/>
  <c r="G920" i="23"/>
  <c r="D921" i="20"/>
  <c r="J1580" i="3"/>
  <c r="A1581" i="3"/>
  <c r="A1581" i="23" s="1"/>
  <c r="L920" i="23" l="1"/>
  <c r="J1581" i="23"/>
  <c r="C1580" i="23"/>
  <c r="K920" i="23"/>
  <c r="I921" i="23"/>
  <c r="H921" i="23"/>
  <c r="E921" i="20"/>
  <c r="K920" i="20"/>
  <c r="J1581" i="3"/>
  <c r="A1582" i="3"/>
  <c r="A1582" i="23" s="1"/>
  <c r="J1582" i="23" l="1"/>
  <c r="C1581" i="23"/>
  <c r="I921" i="20"/>
  <c r="J922" i="20" s="1"/>
  <c r="G922" i="20"/>
  <c r="F922" i="20"/>
  <c r="F921" i="23"/>
  <c r="D921" i="23" s="1"/>
  <c r="A1583" i="3"/>
  <c r="A1583" i="23" s="1"/>
  <c r="J1582" i="3"/>
  <c r="E921" i="23" l="1"/>
  <c r="C921" i="20" s="1"/>
  <c r="J1583" i="23"/>
  <c r="C1582" i="23"/>
  <c r="D922" i="20"/>
  <c r="A1584" i="3"/>
  <c r="A1584" i="23" s="1"/>
  <c r="J1583" i="3"/>
  <c r="G921" i="23" l="1"/>
  <c r="L921" i="23"/>
  <c r="C1583" i="23"/>
  <c r="J1584" i="23"/>
  <c r="K921" i="23"/>
  <c r="I922" i="23"/>
  <c r="H922" i="23"/>
  <c r="E922" i="20"/>
  <c r="K921" i="20"/>
  <c r="J1584" i="3"/>
  <c r="A1585" i="3"/>
  <c r="A1585" i="23" s="1"/>
  <c r="J1585" i="23" l="1"/>
  <c r="C1584" i="23"/>
  <c r="I922" i="20"/>
  <c r="J923" i="20" s="1"/>
  <c r="F923" i="20"/>
  <c r="G923" i="20"/>
  <c r="F922" i="23"/>
  <c r="D922" i="23" s="1"/>
  <c r="J1585" i="3"/>
  <c r="A1586" i="3"/>
  <c r="A1586" i="23" s="1"/>
  <c r="E922" i="23" l="1"/>
  <c r="C922" i="20" s="1"/>
  <c r="J1586" i="23"/>
  <c r="C1585" i="23"/>
  <c r="L922" i="23"/>
  <c r="G922" i="23"/>
  <c r="D923" i="20"/>
  <c r="A1587" i="3"/>
  <c r="A1587" i="23" s="1"/>
  <c r="J1586" i="3"/>
  <c r="J1587" i="23" l="1"/>
  <c r="C1586" i="23"/>
  <c r="K922" i="23"/>
  <c r="I923" i="23"/>
  <c r="H923" i="23"/>
  <c r="E923" i="20"/>
  <c r="K922" i="20"/>
  <c r="J1587" i="3"/>
  <c r="A1588" i="3"/>
  <c r="A1588" i="23" s="1"/>
  <c r="J1588" i="23" l="1"/>
  <c r="C1587" i="23"/>
  <c r="I923" i="20"/>
  <c r="J924" i="20" s="1"/>
  <c r="G924" i="20"/>
  <c r="F924" i="20"/>
  <c r="F923" i="23"/>
  <c r="D923" i="23" s="1"/>
  <c r="A1589" i="3"/>
  <c r="A1589" i="23" s="1"/>
  <c r="J1588" i="3"/>
  <c r="E923" i="23" l="1"/>
  <c r="C923" i="20" s="1"/>
  <c r="C1588" i="23"/>
  <c r="J1589" i="23"/>
  <c r="L923" i="23"/>
  <c r="G923" i="23"/>
  <c r="D924" i="20"/>
  <c r="A1590" i="3"/>
  <c r="A1590" i="23" s="1"/>
  <c r="J1589" i="3"/>
  <c r="J1590" i="23" l="1"/>
  <c r="C1589" i="23"/>
  <c r="K923" i="23"/>
  <c r="I924" i="23"/>
  <c r="H924" i="23"/>
  <c r="E924" i="20"/>
  <c r="K923" i="20"/>
  <c r="J1590" i="3"/>
  <c r="A1591" i="3"/>
  <c r="A1591" i="23" s="1"/>
  <c r="J1591" i="23" l="1"/>
  <c r="C1590" i="23"/>
  <c r="I924" i="20"/>
  <c r="J925" i="20" s="1"/>
  <c r="F925" i="20"/>
  <c r="G925" i="20"/>
  <c r="F924" i="23"/>
  <c r="D924" i="23" s="1"/>
  <c r="J1591" i="3"/>
  <c r="A1592" i="3"/>
  <c r="A1592" i="23" s="1"/>
  <c r="E924" i="23" l="1"/>
  <c r="C924" i="20" s="1"/>
  <c r="J1592" i="23"/>
  <c r="C1591" i="23"/>
  <c r="D925" i="20"/>
  <c r="A1593" i="3"/>
  <c r="A1593" i="23" s="1"/>
  <c r="J1592" i="3"/>
  <c r="G924" i="23" l="1"/>
  <c r="L924" i="23"/>
  <c r="C1592" i="23"/>
  <c r="J1593" i="23"/>
  <c r="K924" i="23"/>
  <c r="I925" i="23"/>
  <c r="H925" i="23"/>
  <c r="E925" i="20"/>
  <c r="K924" i="20"/>
  <c r="A1594" i="3"/>
  <c r="A1594" i="23" s="1"/>
  <c r="J1593" i="3"/>
  <c r="J1594" i="23" l="1"/>
  <c r="C1593" i="23"/>
  <c r="I925" i="20"/>
  <c r="J926" i="20" s="1"/>
  <c r="G926" i="20"/>
  <c r="F926" i="20"/>
  <c r="F925" i="23"/>
  <c r="D925" i="23" s="1"/>
  <c r="J1594" i="3"/>
  <c r="A1595" i="3"/>
  <c r="A1595" i="23" s="1"/>
  <c r="E925" i="23" l="1"/>
  <c r="C925" i="20" s="1"/>
  <c r="J1595" i="23"/>
  <c r="C1594" i="23"/>
  <c r="L925" i="23"/>
  <c r="G925" i="23"/>
  <c r="D926" i="20"/>
  <c r="J1595" i="3"/>
  <c r="A1596" i="3"/>
  <c r="A1596" i="23" s="1"/>
  <c r="J1596" i="23" l="1"/>
  <c r="C1595" i="23"/>
  <c r="K925" i="23"/>
  <c r="I926" i="23"/>
  <c r="H926" i="23"/>
  <c r="E926" i="20"/>
  <c r="K925" i="20"/>
  <c r="A1597" i="3"/>
  <c r="A1597" i="23" s="1"/>
  <c r="J1596" i="3"/>
  <c r="J1597" i="23" l="1"/>
  <c r="C1596" i="23"/>
  <c r="I926" i="20"/>
  <c r="J927" i="20" s="1"/>
  <c r="F927" i="20"/>
  <c r="G927" i="20"/>
  <c r="F926" i="23"/>
  <c r="D926" i="23" s="1"/>
  <c r="A1598" i="3"/>
  <c r="A1598" i="23" s="1"/>
  <c r="J1597" i="3"/>
  <c r="E926" i="23" l="1"/>
  <c r="C926" i="20" s="1"/>
  <c r="C1597" i="23"/>
  <c r="J1598" i="23"/>
  <c r="L926" i="23"/>
  <c r="G926" i="23"/>
  <c r="D927" i="20"/>
  <c r="J1598" i="3"/>
  <c r="A1599" i="3"/>
  <c r="A1599" i="23" s="1"/>
  <c r="J1599" i="23" l="1"/>
  <c r="C1598" i="23"/>
  <c r="K926" i="23"/>
  <c r="I927" i="23"/>
  <c r="H927" i="23"/>
  <c r="E927" i="20"/>
  <c r="K926" i="20"/>
  <c r="J1599" i="3"/>
  <c r="A1600" i="3"/>
  <c r="A1600" i="23" s="1"/>
  <c r="J1600" i="23" l="1"/>
  <c r="C1599" i="23"/>
  <c r="I927" i="20"/>
  <c r="J928" i="20" s="1"/>
  <c r="G928" i="20"/>
  <c r="F928" i="20"/>
  <c r="F927" i="23"/>
  <c r="D927" i="23" s="1"/>
  <c r="A1601" i="3"/>
  <c r="A1601" i="23" s="1"/>
  <c r="J1600" i="3"/>
  <c r="E927" i="23" l="1"/>
  <c r="C927" i="20" s="1"/>
  <c r="J1601" i="23"/>
  <c r="C1600" i="23"/>
  <c r="L927" i="23"/>
  <c r="G927" i="23"/>
  <c r="D928" i="20"/>
  <c r="A1602" i="3"/>
  <c r="A1602" i="23" s="1"/>
  <c r="J1601" i="3"/>
  <c r="J1602" i="23" l="1"/>
  <c r="C1601" i="23"/>
  <c r="K927" i="23"/>
  <c r="I928" i="23"/>
  <c r="H928" i="23"/>
  <c r="E928" i="20"/>
  <c r="K927" i="20"/>
  <c r="J1602" i="3"/>
  <c r="A1603" i="3"/>
  <c r="A1603" i="23" s="1"/>
  <c r="J1603" i="23" l="1"/>
  <c r="C1602" i="23"/>
  <c r="I928" i="20"/>
  <c r="J929" i="20" s="1"/>
  <c r="F929" i="20"/>
  <c r="G929" i="20"/>
  <c r="F928" i="23"/>
  <c r="D928" i="23" s="1"/>
  <c r="J1603" i="3"/>
  <c r="A1604" i="3"/>
  <c r="A1604" i="23" s="1"/>
  <c r="E928" i="23" l="1"/>
  <c r="C928" i="20" s="1"/>
  <c r="J1604" i="23"/>
  <c r="C1603" i="23"/>
  <c r="L928" i="23"/>
  <c r="G928" i="23"/>
  <c r="D929" i="20"/>
  <c r="A1605" i="3"/>
  <c r="A1605" i="23" s="1"/>
  <c r="J1604" i="3"/>
  <c r="J1605" i="23" l="1"/>
  <c r="C1604" i="23"/>
  <c r="K928" i="23"/>
  <c r="I929" i="23"/>
  <c r="H929" i="23"/>
  <c r="E929" i="20"/>
  <c r="K928" i="20"/>
  <c r="A1606" i="3"/>
  <c r="A1606" i="23" s="1"/>
  <c r="J1605" i="3"/>
  <c r="J1606" i="23" l="1"/>
  <c r="C1605" i="23"/>
  <c r="I929" i="20"/>
  <c r="J930" i="20" s="1"/>
  <c r="G930" i="20"/>
  <c r="F930" i="20"/>
  <c r="F929" i="23"/>
  <c r="D929" i="23" s="1"/>
  <c r="J1606" i="3"/>
  <c r="A1607" i="3"/>
  <c r="A1607" i="23" s="1"/>
  <c r="E929" i="23" l="1"/>
  <c r="C929" i="20" s="1"/>
  <c r="J1607" i="23"/>
  <c r="C1606" i="23"/>
  <c r="L929" i="23"/>
  <c r="G929" i="23"/>
  <c r="D930" i="20"/>
  <c r="J1607" i="3"/>
  <c r="A1608" i="3"/>
  <c r="A1608" i="23" s="1"/>
  <c r="J1608" i="23" l="1"/>
  <c r="C1607" i="23"/>
  <c r="K929" i="23"/>
  <c r="I930" i="23"/>
  <c r="H930" i="23"/>
  <c r="E930" i="20"/>
  <c r="K929" i="20"/>
  <c r="A1609" i="3"/>
  <c r="A1609" i="23" s="1"/>
  <c r="J1608" i="3"/>
  <c r="J1609" i="23" l="1"/>
  <c r="C1608" i="23"/>
  <c r="I930" i="20"/>
  <c r="J931" i="20" s="1"/>
  <c r="F931" i="20"/>
  <c r="G931" i="20"/>
  <c r="F930" i="23"/>
  <c r="D930" i="23" s="1"/>
  <c r="A1610" i="3"/>
  <c r="A1610" i="23" s="1"/>
  <c r="J1609" i="3"/>
  <c r="E930" i="23" l="1"/>
  <c r="C930" i="20" s="1"/>
  <c r="J1610" i="23"/>
  <c r="C1609" i="23"/>
  <c r="L930" i="23"/>
  <c r="G930" i="23"/>
  <c r="D931" i="20"/>
  <c r="J1610" i="3"/>
  <c r="A1611" i="3"/>
  <c r="A1611" i="23" s="1"/>
  <c r="J1611" i="23" l="1"/>
  <c r="C1610" i="23"/>
  <c r="K930" i="23"/>
  <c r="I931" i="23"/>
  <c r="H931" i="23"/>
  <c r="E931" i="20"/>
  <c r="K930" i="20"/>
  <c r="J1611" i="3"/>
  <c r="A1612" i="3"/>
  <c r="A1612" i="23" s="1"/>
  <c r="C1611" i="23" l="1"/>
  <c r="J1612" i="23"/>
  <c r="I931" i="20"/>
  <c r="J932" i="20" s="1"/>
  <c r="G932" i="20"/>
  <c r="F932" i="20"/>
  <c r="F931" i="23"/>
  <c r="D931" i="23" s="1"/>
  <c r="J1612" i="3"/>
  <c r="A1613" i="3"/>
  <c r="A1613" i="23" s="1"/>
  <c r="E931" i="23" l="1"/>
  <c r="C931" i="20" s="1"/>
  <c r="C1612" i="23"/>
  <c r="J1613" i="23"/>
  <c r="L931" i="23"/>
  <c r="G931" i="23"/>
  <c r="D932" i="20"/>
  <c r="A1614" i="3"/>
  <c r="A1614" i="23" s="1"/>
  <c r="J1613" i="3"/>
  <c r="J1614" i="23" l="1"/>
  <c r="C1613" i="23"/>
  <c r="K931" i="23"/>
  <c r="I932" i="23"/>
  <c r="H932" i="23"/>
  <c r="E932" i="20"/>
  <c r="K931" i="20"/>
  <c r="A1615" i="3"/>
  <c r="A1615" i="23" s="1"/>
  <c r="J1614" i="3"/>
  <c r="J1615" i="23" l="1"/>
  <c r="C1614" i="23"/>
  <c r="I932" i="20"/>
  <c r="J933" i="20" s="1"/>
  <c r="F933" i="20"/>
  <c r="G933" i="20"/>
  <c r="F932" i="23"/>
  <c r="D932" i="23" s="1"/>
  <c r="A1616" i="3"/>
  <c r="A1616" i="23" s="1"/>
  <c r="J1615" i="3"/>
  <c r="E932" i="23" l="1"/>
  <c r="C932" i="20" s="1"/>
  <c r="J1616" i="23"/>
  <c r="C1615" i="23"/>
  <c r="D933" i="20"/>
  <c r="J1616" i="3"/>
  <c r="A1617" i="3"/>
  <c r="A1617" i="23" s="1"/>
  <c r="G932" i="23" l="1"/>
  <c r="L932" i="23"/>
  <c r="J1617" i="23"/>
  <c r="C1616" i="23"/>
  <c r="K932" i="23"/>
  <c r="I933" i="23"/>
  <c r="H933" i="23"/>
  <c r="E933" i="20"/>
  <c r="K932" i="20"/>
  <c r="A1618" i="3"/>
  <c r="A1618" i="23" s="1"/>
  <c r="J1617" i="3"/>
  <c r="J1618" i="23" l="1"/>
  <c r="C1617" i="23"/>
  <c r="I933" i="20"/>
  <c r="J934" i="20" s="1"/>
  <c r="G934" i="20"/>
  <c r="F934" i="20"/>
  <c r="F933" i="23"/>
  <c r="D933" i="23" s="1"/>
  <c r="J1618" i="3"/>
  <c r="A1619" i="3"/>
  <c r="A1619" i="23" s="1"/>
  <c r="E933" i="23" l="1"/>
  <c r="C933" i="20" s="1"/>
  <c r="C1618" i="23"/>
  <c r="J1619" i="23"/>
  <c r="L933" i="23"/>
  <c r="G933" i="23"/>
  <c r="D934" i="20"/>
  <c r="J1619" i="3"/>
  <c r="A1620" i="3"/>
  <c r="A1620" i="23" s="1"/>
  <c r="J1620" i="23" l="1"/>
  <c r="C1619" i="23"/>
  <c r="K933" i="23"/>
  <c r="I934" i="23"/>
  <c r="H934" i="23"/>
  <c r="E934" i="20"/>
  <c r="K933" i="20"/>
  <c r="A1621" i="3"/>
  <c r="A1621" i="23" s="1"/>
  <c r="J1620" i="3"/>
  <c r="J1621" i="23" l="1"/>
  <c r="C1620" i="23"/>
  <c r="I934" i="20"/>
  <c r="J935" i="20" s="1"/>
  <c r="F935" i="20"/>
  <c r="G935" i="20"/>
  <c r="F934" i="23"/>
  <c r="D934" i="23" s="1"/>
  <c r="J1621" i="3"/>
  <c r="A1622" i="3"/>
  <c r="A1622" i="23" s="1"/>
  <c r="E934" i="23" l="1"/>
  <c r="C934" i="20" s="1"/>
  <c r="J1622" i="23"/>
  <c r="C1621" i="23"/>
  <c r="L934" i="23"/>
  <c r="G934" i="23"/>
  <c r="D935" i="20"/>
  <c r="J1622" i="3"/>
  <c r="A1623" i="3"/>
  <c r="A1623" i="23" s="1"/>
  <c r="J1623" i="23" l="1"/>
  <c r="C1622" i="23"/>
  <c r="K934" i="23"/>
  <c r="I935" i="23"/>
  <c r="H935" i="23"/>
  <c r="E935" i="20"/>
  <c r="K934" i="20"/>
  <c r="A1624" i="3"/>
  <c r="A1624" i="23" s="1"/>
  <c r="J1623" i="3"/>
  <c r="C1623" i="23" l="1"/>
  <c r="J1624" i="23"/>
  <c r="I935" i="20"/>
  <c r="J936" i="20" s="1"/>
  <c r="G936" i="20"/>
  <c r="F936" i="20"/>
  <c r="F935" i="23"/>
  <c r="D935" i="23" s="1"/>
  <c r="J1624" i="3"/>
  <c r="A1625" i="3"/>
  <c r="A1625" i="23" s="1"/>
  <c r="E935" i="23" l="1"/>
  <c r="C935" i="20" s="1"/>
  <c r="J1625" i="23"/>
  <c r="C1624" i="23"/>
  <c r="L935" i="23"/>
  <c r="G935" i="23"/>
  <c r="D936" i="20"/>
  <c r="J1625" i="3"/>
  <c r="A1626" i="3"/>
  <c r="A1626" i="23" s="1"/>
  <c r="C1625" i="23" l="1"/>
  <c r="J1626" i="23"/>
  <c r="K935" i="23"/>
  <c r="I936" i="23"/>
  <c r="H936" i="23"/>
  <c r="E936" i="20"/>
  <c r="K935" i="20"/>
  <c r="J1626" i="3"/>
  <c r="A1627" i="3"/>
  <c r="A1627" i="23" s="1"/>
  <c r="J1627" i="23" l="1"/>
  <c r="C1626" i="23"/>
  <c r="I936" i="20"/>
  <c r="J937" i="20" s="1"/>
  <c r="F937" i="20"/>
  <c r="G937" i="20"/>
  <c r="F936" i="23"/>
  <c r="D936" i="23" s="1"/>
  <c r="J1627" i="3"/>
  <c r="A1628" i="3"/>
  <c r="A1628" i="23" s="1"/>
  <c r="E936" i="23" l="1"/>
  <c r="C936" i="20" s="1"/>
  <c r="J1628" i="23"/>
  <c r="C1627" i="23"/>
  <c r="D937" i="20"/>
  <c r="J1628" i="3"/>
  <c r="A1629" i="3"/>
  <c r="A1629" i="23" s="1"/>
  <c r="G936" i="23" l="1"/>
  <c r="K936" i="23" s="1"/>
  <c r="L936" i="23"/>
  <c r="J1629" i="23"/>
  <c r="C1628" i="23"/>
  <c r="I937" i="23"/>
  <c r="H937" i="23"/>
  <c r="E937" i="20"/>
  <c r="K936" i="20"/>
  <c r="A1630" i="3"/>
  <c r="A1630" i="23" s="1"/>
  <c r="J1629" i="3"/>
  <c r="J1630" i="23" l="1"/>
  <c r="C1629" i="23"/>
  <c r="F937" i="23"/>
  <c r="D937" i="23" s="1"/>
  <c r="I937" i="20"/>
  <c r="J938" i="20" s="1"/>
  <c r="G938" i="20"/>
  <c r="F938" i="20"/>
  <c r="A1631" i="3"/>
  <c r="A1631" i="23" s="1"/>
  <c r="J1630" i="3"/>
  <c r="E937" i="23" l="1"/>
  <c r="C937" i="20" s="1"/>
  <c r="J1631" i="23"/>
  <c r="C1630" i="23"/>
  <c r="D938" i="20"/>
  <c r="J1631" i="3"/>
  <c r="A1632" i="3"/>
  <c r="A1632" i="23" s="1"/>
  <c r="L937" i="23" l="1"/>
  <c r="G937" i="23"/>
  <c r="K937" i="23" s="1"/>
  <c r="J1632" i="23"/>
  <c r="C1631" i="23"/>
  <c r="H938" i="23"/>
  <c r="I938" i="23"/>
  <c r="E938" i="20"/>
  <c r="K937" i="20"/>
  <c r="J1632" i="3"/>
  <c r="A1633" i="3"/>
  <c r="A1633" i="23" s="1"/>
  <c r="J1633" i="23" l="1"/>
  <c r="C1632" i="23"/>
  <c r="F938" i="23"/>
  <c r="D938" i="23" s="1"/>
  <c r="I938" i="20"/>
  <c r="J939" i="20" s="1"/>
  <c r="G939" i="20"/>
  <c r="F939" i="20"/>
  <c r="A1634" i="3"/>
  <c r="A1634" i="23" s="1"/>
  <c r="J1633" i="3"/>
  <c r="E938" i="23" l="1"/>
  <c r="C938" i="20" s="1"/>
  <c r="J1634" i="23"/>
  <c r="C1633" i="23"/>
  <c r="D939" i="20"/>
  <c r="L938" i="23"/>
  <c r="G938" i="23"/>
  <c r="A1635" i="3"/>
  <c r="A1635" i="23" s="1"/>
  <c r="J1634" i="3"/>
  <c r="J1635" i="23" l="1"/>
  <c r="C1634" i="23"/>
  <c r="K938" i="23"/>
  <c r="H939" i="23"/>
  <c r="I939" i="23"/>
  <c r="E939" i="20"/>
  <c r="K938" i="20"/>
  <c r="J1635" i="3"/>
  <c r="A1636" i="3"/>
  <c r="A1636" i="23" s="1"/>
  <c r="C1635" i="23" s="1"/>
  <c r="I939" i="20" l="1"/>
  <c r="J940" i="20" s="1"/>
  <c r="G940" i="20"/>
  <c r="F940" i="20"/>
  <c r="F939" i="23"/>
  <c r="D939" i="23" s="1"/>
  <c r="J1636" i="3"/>
  <c r="A1637" i="3"/>
  <c r="E939" i="23" l="1"/>
  <c r="C939" i="20" s="1"/>
  <c r="L939" i="23"/>
  <c r="G939" i="23"/>
  <c r="D940" i="20"/>
  <c r="A1638" i="3"/>
  <c r="J1637" i="3"/>
  <c r="K939" i="23" l="1"/>
  <c r="I940" i="23"/>
  <c r="H940" i="23"/>
  <c r="E940" i="20"/>
  <c r="K939" i="20"/>
  <c r="A1639" i="3"/>
  <c r="J1638" i="3"/>
  <c r="I940" i="20" l="1"/>
  <c r="J941" i="20" s="1"/>
  <c r="G941" i="20"/>
  <c r="F941" i="20"/>
  <c r="F940" i="23"/>
  <c r="D940" i="23" s="1"/>
  <c r="J1639" i="3"/>
  <c r="A1640" i="3"/>
  <c r="E940" i="23" l="1"/>
  <c r="C940" i="20" s="1"/>
  <c r="L940" i="23"/>
  <c r="G940" i="23"/>
  <c r="D941" i="20"/>
  <c r="J1640" i="3"/>
  <c r="A1641" i="3"/>
  <c r="K940" i="23" l="1"/>
  <c r="I941" i="23"/>
  <c r="H941" i="23"/>
  <c r="E941" i="20"/>
  <c r="K940" i="20"/>
  <c r="A1642" i="3"/>
  <c r="J1641" i="3"/>
  <c r="I941" i="20" l="1"/>
  <c r="J942" i="20" s="1"/>
  <c r="F942" i="20"/>
  <c r="G942" i="20"/>
  <c r="F941" i="23"/>
  <c r="D941" i="23" s="1"/>
  <c r="A1643" i="3"/>
  <c r="J1642" i="3"/>
  <c r="E941" i="23" l="1"/>
  <c r="C941" i="20" s="1"/>
  <c r="L941" i="23"/>
  <c r="G941" i="23"/>
  <c r="D942" i="20"/>
  <c r="A1644" i="3"/>
  <c r="J1643" i="3"/>
  <c r="K941" i="23" l="1"/>
  <c r="I942" i="23"/>
  <c r="H942" i="23"/>
  <c r="E942" i="20"/>
  <c r="K941" i="20"/>
  <c r="A1645" i="3"/>
  <c r="J1644" i="3"/>
  <c r="I942" i="20" l="1"/>
  <c r="J943" i="20" s="1"/>
  <c r="G943" i="20"/>
  <c r="F943" i="20"/>
  <c r="F942" i="23"/>
  <c r="D942" i="23" s="1"/>
  <c r="J1645" i="3"/>
  <c r="A1646" i="3"/>
  <c r="E942" i="23" l="1"/>
  <c r="C942" i="20" s="1"/>
  <c r="L942" i="23"/>
  <c r="G942" i="23"/>
  <c r="D943" i="20"/>
  <c r="J1646" i="3"/>
  <c r="A1647" i="3"/>
  <c r="K942" i="23" l="1"/>
  <c r="I943" i="23"/>
  <c r="H943" i="23"/>
  <c r="E943" i="20"/>
  <c r="K942" i="20"/>
  <c r="A1648" i="3"/>
  <c r="J1647" i="3"/>
  <c r="I943" i="20" l="1"/>
  <c r="J944" i="20" s="1"/>
  <c r="F944" i="20"/>
  <c r="G944" i="20"/>
  <c r="F943" i="23"/>
  <c r="D943" i="23" s="1"/>
  <c r="A1649" i="3"/>
  <c r="J1648" i="3"/>
  <c r="E943" i="23" l="1"/>
  <c r="C943" i="20" s="1"/>
  <c r="L943" i="23"/>
  <c r="G943" i="23"/>
  <c r="D944" i="20"/>
  <c r="J1649" i="3"/>
  <c r="A1650" i="3"/>
  <c r="K943" i="23" l="1"/>
  <c r="I944" i="23"/>
  <c r="H944" i="23"/>
  <c r="E944" i="20"/>
  <c r="K943" i="20"/>
  <c r="J1650" i="3"/>
  <c r="A1651" i="3"/>
  <c r="I944" i="20" l="1"/>
  <c r="J945" i="20" s="1"/>
  <c r="G945" i="20"/>
  <c r="F945" i="20"/>
  <c r="F944" i="23"/>
  <c r="D944" i="23" s="1"/>
  <c r="A1652" i="3"/>
  <c r="J1651" i="3"/>
  <c r="E944" i="23" l="1"/>
  <c r="C944" i="20" s="1"/>
  <c r="G944" i="23"/>
  <c r="D945" i="20"/>
  <c r="A1653" i="3"/>
  <c r="J1652" i="3"/>
  <c r="L944" i="23" l="1"/>
  <c r="K944" i="23"/>
  <c r="I945" i="23"/>
  <c r="H945" i="23"/>
  <c r="E945" i="20"/>
  <c r="K944" i="20"/>
  <c r="J1653" i="3"/>
  <c r="A1654" i="3"/>
  <c r="I945" i="20" l="1"/>
  <c r="J946" i="20" s="1"/>
  <c r="F946" i="20"/>
  <c r="G946" i="20"/>
  <c r="F945" i="23"/>
  <c r="D945" i="23" s="1"/>
  <c r="J1654" i="3"/>
  <c r="A1655" i="3"/>
  <c r="E945" i="23" l="1"/>
  <c r="C945" i="20" s="1"/>
  <c r="D946" i="20"/>
  <c r="A1656" i="3"/>
  <c r="J1655" i="3"/>
  <c r="G945" i="23" l="1"/>
  <c r="L945" i="23"/>
  <c r="K945" i="23"/>
  <c r="I946" i="23"/>
  <c r="H946" i="23"/>
  <c r="E946" i="20"/>
  <c r="K945" i="20"/>
  <c r="A1657" i="3"/>
  <c r="J1656" i="3"/>
  <c r="I946" i="20" l="1"/>
  <c r="J947" i="20" s="1"/>
  <c r="G947" i="20"/>
  <c r="F947" i="20"/>
  <c r="F946" i="23"/>
  <c r="D946" i="23" s="1"/>
  <c r="J1657" i="3"/>
  <c r="A1658" i="3"/>
  <c r="E946" i="23" l="1"/>
  <c r="C946" i="20" s="1"/>
  <c r="D947" i="20"/>
  <c r="J1658" i="3"/>
  <c r="A1659" i="3"/>
  <c r="G946" i="23" l="1"/>
  <c r="L946" i="23"/>
  <c r="K946" i="23"/>
  <c r="I947" i="23"/>
  <c r="H947" i="23"/>
  <c r="E947" i="20"/>
  <c r="K946" i="20"/>
  <c r="A1660" i="3"/>
  <c r="J1659" i="3"/>
  <c r="I947" i="20" l="1"/>
  <c r="J948" i="20" s="1"/>
  <c r="F948" i="20"/>
  <c r="G948" i="20"/>
  <c r="F947" i="23"/>
  <c r="D947" i="23" s="1"/>
  <c r="A1661" i="3"/>
  <c r="J1660" i="3"/>
  <c r="E947" i="23" l="1"/>
  <c r="C947" i="20" s="1"/>
  <c r="D948" i="20"/>
  <c r="J1661" i="3"/>
  <c r="A1662" i="3"/>
  <c r="G947" i="23" l="1"/>
  <c r="L947" i="23"/>
  <c r="K947" i="23"/>
  <c r="I948" i="23"/>
  <c r="H948" i="23"/>
  <c r="E948" i="20"/>
  <c r="K947" i="20"/>
  <c r="J1662" i="3"/>
  <c r="A1663" i="3"/>
  <c r="I948" i="20" l="1"/>
  <c r="J949" i="20" s="1"/>
  <c r="G949" i="20"/>
  <c r="F949" i="20"/>
  <c r="F948" i="23"/>
  <c r="D948" i="23" s="1"/>
  <c r="A1664" i="3"/>
  <c r="J1663" i="3"/>
  <c r="E948" i="23" l="1"/>
  <c r="C948" i="20" s="1"/>
  <c r="D949" i="20"/>
  <c r="A1665" i="3"/>
  <c r="J1664" i="3"/>
  <c r="G948" i="23" l="1"/>
  <c r="L948" i="23"/>
  <c r="K948" i="23"/>
  <c r="I949" i="23"/>
  <c r="H949" i="23"/>
  <c r="E949" i="20"/>
  <c r="K948" i="20"/>
  <c r="J1665" i="3"/>
  <c r="A1666" i="3"/>
  <c r="I949" i="20" l="1"/>
  <c r="J950" i="20" s="1"/>
  <c r="F950" i="20"/>
  <c r="G950" i="20"/>
  <c r="F949" i="23"/>
  <c r="D949" i="23" s="1"/>
  <c r="J1666" i="3"/>
  <c r="A1667" i="3"/>
  <c r="E949" i="23" l="1"/>
  <c r="C949" i="20" s="1"/>
  <c r="D950" i="20"/>
  <c r="A1668" i="3"/>
  <c r="J1667" i="3"/>
  <c r="G949" i="23" l="1"/>
  <c r="K949" i="23" s="1"/>
  <c r="L949" i="23"/>
  <c r="I950" i="23"/>
  <c r="E950" i="20"/>
  <c r="K949" i="20"/>
  <c r="A1669" i="3"/>
  <c r="J1668" i="3"/>
  <c r="H950" i="23" l="1"/>
  <c r="I950" i="20"/>
  <c r="J951" i="20" s="1"/>
  <c r="G951" i="20"/>
  <c r="F951" i="20"/>
  <c r="F950" i="23"/>
  <c r="D950" i="23" s="1"/>
  <c r="J1669" i="3"/>
  <c r="A1670" i="3"/>
  <c r="E950" i="23" l="1"/>
  <c r="C950" i="20" s="1"/>
  <c r="G950" i="23"/>
  <c r="D951" i="20"/>
  <c r="J1670" i="3"/>
  <c r="A1671" i="3"/>
  <c r="L950" i="23" l="1"/>
  <c r="K950" i="23"/>
  <c r="I951" i="23"/>
  <c r="H951" i="23"/>
  <c r="E951" i="20"/>
  <c r="K950" i="20"/>
  <c r="A1672" i="3"/>
  <c r="J1671" i="3"/>
  <c r="I951" i="20" l="1"/>
  <c r="J952" i="20" s="1"/>
  <c r="F952" i="20"/>
  <c r="G952" i="20"/>
  <c r="F951" i="23"/>
  <c r="D951" i="23" s="1"/>
  <c r="A1673" i="3"/>
  <c r="J1672" i="3"/>
  <c r="E951" i="23" l="1"/>
  <c r="C951" i="20" s="1"/>
  <c r="D952" i="20"/>
  <c r="J1673" i="3"/>
  <c r="A1674" i="3"/>
  <c r="L951" i="23" l="1"/>
  <c r="G951" i="23"/>
  <c r="K951" i="23" s="1"/>
  <c r="E952" i="20"/>
  <c r="K951" i="20"/>
  <c r="J1674" i="3"/>
  <c r="A1675" i="3"/>
  <c r="H952" i="23" l="1"/>
  <c r="I952" i="23"/>
  <c r="I952" i="20"/>
  <c r="J953" i="20" s="1"/>
  <c r="G953" i="20"/>
  <c r="F953" i="20"/>
  <c r="F952" i="23"/>
  <c r="D952" i="23" s="1"/>
  <c r="A1676" i="3"/>
  <c r="J1675" i="3"/>
  <c r="E952" i="23" l="1"/>
  <c r="C952" i="20" s="1"/>
  <c r="L952" i="23"/>
  <c r="G952" i="23"/>
  <c r="D953" i="20"/>
  <c r="A1677" i="3"/>
  <c r="J1676" i="3"/>
  <c r="K952" i="23" l="1"/>
  <c r="I953" i="23"/>
  <c r="H953" i="23"/>
  <c r="E953" i="20"/>
  <c r="K952" i="20"/>
  <c r="J1677" i="3"/>
  <c r="A1678" i="3"/>
  <c r="I953" i="20" l="1"/>
  <c r="J954" i="20" s="1"/>
  <c r="F954" i="20"/>
  <c r="G954" i="20"/>
  <c r="F953" i="23"/>
  <c r="D953" i="23" s="1"/>
  <c r="J1678" i="3"/>
  <c r="A1679" i="3"/>
  <c r="E953" i="23" l="1"/>
  <c r="C953" i="20" s="1"/>
  <c r="L953" i="23"/>
  <c r="D954" i="20"/>
  <c r="A1680" i="3"/>
  <c r="J1679" i="3"/>
  <c r="G953" i="23" l="1"/>
  <c r="K953" i="23" s="1"/>
  <c r="E954" i="20"/>
  <c r="K953" i="20"/>
  <c r="A1681" i="3"/>
  <c r="J1680" i="3"/>
  <c r="H954" i="23" l="1"/>
  <c r="I954" i="23"/>
  <c r="I954" i="20"/>
  <c r="J955" i="20" s="1"/>
  <c r="G955" i="20"/>
  <c r="F955" i="20"/>
  <c r="F954" i="23"/>
  <c r="D954" i="23" s="1"/>
  <c r="J1681" i="3"/>
  <c r="A1682" i="3"/>
  <c r="E954" i="23" l="1"/>
  <c r="C954" i="20" s="1"/>
  <c r="D955" i="20"/>
  <c r="J1682" i="3"/>
  <c r="A1683" i="3"/>
  <c r="L954" i="23" l="1"/>
  <c r="G954" i="23"/>
  <c r="I955" i="23" s="1"/>
  <c r="K954" i="23"/>
  <c r="E955" i="20"/>
  <c r="K954" i="20"/>
  <c r="A1684" i="3"/>
  <c r="J1683" i="3"/>
  <c r="H955" i="23" l="1"/>
  <c r="F955" i="23"/>
  <c r="D955" i="23" s="1"/>
  <c r="I955" i="20"/>
  <c r="J956" i="20" s="1"/>
  <c r="G956" i="20"/>
  <c r="F956" i="20"/>
  <c r="A1685" i="3"/>
  <c r="J1684" i="3"/>
  <c r="E955" i="23" l="1"/>
  <c r="C955" i="20" s="1"/>
  <c r="D956" i="20"/>
  <c r="J1685" i="3"/>
  <c r="A1686" i="3"/>
  <c r="G955" i="23" l="1"/>
  <c r="K955" i="23" s="1"/>
  <c r="L955" i="23"/>
  <c r="E956" i="20"/>
  <c r="K955" i="20"/>
  <c r="J1686" i="3"/>
  <c r="A1687" i="3"/>
  <c r="I956" i="23" l="1"/>
  <c r="H956" i="23"/>
  <c r="F956" i="23"/>
  <c r="D956" i="23" s="1"/>
  <c r="I956" i="20"/>
  <c r="J957" i="20" s="1"/>
  <c r="G957" i="20"/>
  <c r="F957" i="20"/>
  <c r="A1688" i="3"/>
  <c r="J1687" i="3"/>
  <c r="E956" i="23" l="1"/>
  <c r="C956" i="20" s="1"/>
  <c r="D957" i="20"/>
  <c r="L956" i="23"/>
  <c r="G956" i="23"/>
  <c r="A1689" i="3"/>
  <c r="J1688" i="3"/>
  <c r="K956" i="23" l="1"/>
  <c r="H957" i="23"/>
  <c r="I957" i="23"/>
  <c r="E957" i="20"/>
  <c r="K956" i="20"/>
  <c r="J1689" i="3"/>
  <c r="A1690" i="3"/>
  <c r="I957" i="20" l="1"/>
  <c r="J958" i="20" s="1"/>
  <c r="G958" i="20"/>
  <c r="F958" i="20"/>
  <c r="F957" i="23"/>
  <c r="D957" i="23" s="1"/>
  <c r="J1690" i="3"/>
  <c r="A1691" i="3"/>
  <c r="E957" i="23" l="1"/>
  <c r="C957" i="20" s="1"/>
  <c r="L957" i="23"/>
  <c r="G957" i="23"/>
  <c r="D958" i="20"/>
  <c r="A1692" i="3"/>
  <c r="J1691" i="3"/>
  <c r="K957" i="23" l="1"/>
  <c r="I958" i="23"/>
  <c r="H958" i="23"/>
  <c r="E958" i="20"/>
  <c r="K957" i="20"/>
  <c r="A1693" i="3"/>
  <c r="J1692" i="3"/>
  <c r="I958" i="20" l="1"/>
  <c r="J959" i="20" s="1"/>
  <c r="F959" i="20"/>
  <c r="G959" i="20"/>
  <c r="F958" i="23"/>
  <c r="D958" i="23" s="1"/>
  <c r="J1693" i="3"/>
  <c r="A1694" i="3"/>
  <c r="E958" i="23" l="1"/>
  <c r="C958" i="20" s="1"/>
  <c r="D959" i="20"/>
  <c r="J1694" i="3"/>
  <c r="A1695" i="3"/>
  <c r="L958" i="23" l="1"/>
  <c r="G958" i="23"/>
  <c r="H959" i="23" s="1"/>
  <c r="I959" i="23"/>
  <c r="E959" i="20"/>
  <c r="K958" i="20"/>
  <c r="A1696" i="3"/>
  <c r="J1695" i="3"/>
  <c r="K958" i="23" l="1"/>
  <c r="I959" i="20"/>
  <c r="J960" i="20" s="1"/>
  <c r="G960" i="20"/>
  <c r="F960" i="20"/>
  <c r="F959" i="23"/>
  <c r="D959" i="23" s="1"/>
  <c r="A1697" i="3"/>
  <c r="J1696" i="3"/>
  <c r="E959" i="23" l="1"/>
  <c r="C959" i="20" s="1"/>
  <c r="L959" i="23"/>
  <c r="G959" i="23"/>
  <c r="D960" i="20"/>
  <c r="J1697" i="3"/>
  <c r="A1698" i="3"/>
  <c r="K959" i="23" l="1"/>
  <c r="I960" i="23"/>
  <c r="H960" i="23"/>
  <c r="E960" i="20"/>
  <c r="K959" i="20"/>
  <c r="J1698" i="3"/>
  <c r="A1699" i="3"/>
  <c r="I960" i="20" l="1"/>
  <c r="J961" i="20" s="1"/>
  <c r="F961" i="20"/>
  <c r="G961" i="20"/>
  <c r="F960" i="23"/>
  <c r="D960" i="23" s="1"/>
  <c r="A1700" i="3"/>
  <c r="J1699" i="3"/>
  <c r="E960" i="23" l="1"/>
  <c r="C960" i="20" s="1"/>
  <c r="L960" i="23"/>
  <c r="G960" i="23"/>
  <c r="D961" i="20"/>
  <c r="A1701" i="3"/>
  <c r="J1700" i="3"/>
  <c r="K960" i="23" l="1"/>
  <c r="I961" i="23"/>
  <c r="H961" i="23"/>
  <c r="E961" i="20"/>
  <c r="K960" i="20"/>
  <c r="J1701" i="3"/>
  <c r="A1702" i="3"/>
  <c r="I961" i="20" l="1"/>
  <c r="J962" i="20" s="1"/>
  <c r="G962" i="20"/>
  <c r="F962" i="20"/>
  <c r="F961" i="23"/>
  <c r="D961" i="23" s="1"/>
  <c r="J1702" i="3"/>
  <c r="A1703" i="3"/>
  <c r="E961" i="23" l="1"/>
  <c r="C961" i="20" s="1"/>
  <c r="D962" i="20"/>
  <c r="A1704" i="3"/>
  <c r="J1703" i="3"/>
  <c r="G961" i="23" l="1"/>
  <c r="L961" i="23"/>
  <c r="K961" i="23"/>
  <c r="I962" i="23"/>
  <c r="H962" i="23"/>
  <c r="E962" i="20"/>
  <c r="K961" i="20"/>
  <c r="A1705" i="3"/>
  <c r="J1704" i="3"/>
  <c r="I962" i="20" l="1"/>
  <c r="J963" i="20" s="1"/>
  <c r="F963" i="20"/>
  <c r="G963" i="20"/>
  <c r="F962" i="23"/>
  <c r="D962" i="23" s="1"/>
  <c r="J1705" i="3"/>
  <c r="A1706" i="3"/>
  <c r="E962" i="23" l="1"/>
  <c r="C962" i="20" s="1"/>
  <c r="D963" i="20"/>
  <c r="J1706" i="3"/>
  <c r="A1707" i="3"/>
  <c r="G962" i="23" l="1"/>
  <c r="L962" i="23"/>
  <c r="K962" i="23"/>
  <c r="I963" i="23"/>
  <c r="H963" i="23"/>
  <c r="E963" i="20"/>
  <c r="K962" i="20"/>
  <c r="A1708" i="3"/>
  <c r="J1707" i="3"/>
  <c r="I963" i="20" l="1"/>
  <c r="J964" i="20" s="1"/>
  <c r="G964" i="20"/>
  <c r="F964" i="20"/>
  <c r="F963" i="23"/>
  <c r="D963" i="23" s="1"/>
  <c r="A1709" i="3"/>
  <c r="J1708" i="3"/>
  <c r="E963" i="23" l="1"/>
  <c r="C963" i="20" s="1"/>
  <c r="D964" i="20"/>
  <c r="J1709" i="3"/>
  <c r="A1710" i="3"/>
  <c r="G963" i="23" l="1"/>
  <c r="L963" i="23"/>
  <c r="K963" i="23"/>
  <c r="I964" i="23"/>
  <c r="H964" i="23"/>
  <c r="E964" i="20"/>
  <c r="K963" i="20"/>
  <c r="J1710" i="3"/>
  <c r="A1711" i="3"/>
  <c r="I964" i="20" l="1"/>
  <c r="J965" i="20" s="1"/>
  <c r="F965" i="20"/>
  <c r="G965" i="20"/>
  <c r="F964" i="23"/>
  <c r="D964" i="23" s="1"/>
  <c r="A1712" i="3"/>
  <c r="J1711" i="3"/>
  <c r="E964" i="23" l="1"/>
  <c r="C964" i="20" s="1"/>
  <c r="G964" i="23"/>
  <c r="D965" i="20"/>
  <c r="A1713" i="3"/>
  <c r="J1712" i="3"/>
  <c r="L964" i="23" l="1"/>
  <c r="K964" i="23"/>
  <c r="I965" i="23"/>
  <c r="H965" i="23"/>
  <c r="E965" i="20"/>
  <c r="K964" i="20"/>
  <c r="J1713" i="3"/>
  <c r="A1714" i="3"/>
  <c r="I965" i="20" l="1"/>
  <c r="J966" i="20" s="1"/>
  <c r="G966" i="20"/>
  <c r="F966" i="20"/>
  <c r="F965" i="23"/>
  <c r="D965" i="23" s="1"/>
  <c r="J1714" i="3"/>
  <c r="A1715" i="3"/>
  <c r="E965" i="23" l="1"/>
  <c r="C965" i="20" s="1"/>
  <c r="D966" i="20"/>
  <c r="A1716" i="3"/>
  <c r="J1715" i="3"/>
  <c r="G965" i="23" l="1"/>
  <c r="L965" i="23"/>
  <c r="K965" i="23"/>
  <c r="I966" i="23"/>
  <c r="H966" i="23"/>
  <c r="E966" i="20"/>
  <c r="K965" i="20"/>
  <c r="A1717" i="3"/>
  <c r="J1716" i="3"/>
  <c r="I966" i="20" l="1"/>
  <c r="J967" i="20" s="1"/>
  <c r="F967" i="20"/>
  <c r="G967" i="20"/>
  <c r="F966" i="23"/>
  <c r="D966" i="23" s="1"/>
  <c r="J1717" i="3"/>
  <c r="A1718" i="3"/>
  <c r="E966" i="23" l="1"/>
  <c r="C966" i="20" s="1"/>
  <c r="L966" i="23"/>
  <c r="G966" i="23"/>
  <c r="D967" i="20"/>
  <c r="J1718" i="3"/>
  <c r="A1719" i="3"/>
  <c r="K966" i="23" l="1"/>
  <c r="I967" i="23"/>
  <c r="H967" i="23"/>
  <c r="E967" i="20"/>
  <c r="K966" i="20"/>
  <c r="A1720" i="3"/>
  <c r="J1719" i="3"/>
  <c r="I967" i="20" l="1"/>
  <c r="J968" i="20" s="1"/>
  <c r="G968" i="20"/>
  <c r="F968" i="20"/>
  <c r="F967" i="23"/>
  <c r="D967" i="23" s="1"/>
  <c r="A1721" i="3"/>
  <c r="J1720" i="3"/>
  <c r="E967" i="23" l="1"/>
  <c r="C967" i="20" s="1"/>
  <c r="L967" i="23"/>
  <c r="G967" i="23"/>
  <c r="D968" i="20"/>
  <c r="J1721" i="3"/>
  <c r="A1722" i="3"/>
  <c r="K967" i="23" l="1"/>
  <c r="I968" i="23"/>
  <c r="H968" i="23"/>
  <c r="E968" i="20"/>
  <c r="K967" i="20"/>
  <c r="J1722" i="3"/>
  <c r="A1723" i="3"/>
  <c r="I968" i="20" l="1"/>
  <c r="J969" i="20" s="1"/>
  <c r="F969" i="20"/>
  <c r="G969" i="20"/>
  <c r="F968" i="23"/>
  <c r="D968" i="23" s="1"/>
  <c r="A1724" i="3"/>
  <c r="J1723" i="3"/>
  <c r="E968" i="23" l="1"/>
  <c r="C968" i="20" s="1"/>
  <c r="L968" i="23"/>
  <c r="G968" i="23"/>
  <c r="D969" i="20"/>
  <c r="A1725" i="3"/>
  <c r="J1724" i="3"/>
  <c r="K968" i="23" l="1"/>
  <c r="I969" i="23"/>
  <c r="H969" i="23"/>
  <c r="E969" i="20"/>
  <c r="K968" i="20"/>
  <c r="J1725" i="3"/>
  <c r="A1726" i="3"/>
  <c r="I969" i="20" l="1"/>
  <c r="J970" i="20" s="1"/>
  <c r="G970" i="20"/>
  <c r="F970" i="20"/>
  <c r="F969" i="23"/>
  <c r="D969" i="23" s="1"/>
  <c r="J1726" i="3"/>
  <c r="A1727" i="3"/>
  <c r="E969" i="23" l="1"/>
  <c r="C969" i="20" s="1"/>
  <c r="L969" i="23"/>
  <c r="G969" i="23"/>
  <c r="D970" i="20"/>
  <c r="A1728" i="3"/>
  <c r="J1727" i="3"/>
  <c r="K969" i="23" l="1"/>
  <c r="I970" i="23"/>
  <c r="H970" i="23"/>
  <c r="E970" i="20"/>
  <c r="K969" i="20"/>
  <c r="A1729" i="3"/>
  <c r="J1728" i="3"/>
  <c r="I970" i="20" l="1"/>
  <c r="J971" i="20" s="1"/>
  <c r="F971" i="20"/>
  <c r="G971" i="20"/>
  <c r="F970" i="23"/>
  <c r="D970" i="23" s="1"/>
  <c r="J1729" i="3"/>
  <c r="A1730" i="3"/>
  <c r="E970" i="23" l="1"/>
  <c r="C970" i="20" s="1"/>
  <c r="D971" i="20"/>
  <c r="J1730" i="3"/>
  <c r="A1731" i="3"/>
  <c r="G970" i="23" l="1"/>
  <c r="I971" i="23" s="1"/>
  <c r="L970" i="23"/>
  <c r="K970" i="23"/>
  <c r="E971" i="20"/>
  <c r="K970" i="20"/>
  <c r="A1732" i="3"/>
  <c r="J1731" i="3"/>
  <c r="H971" i="23" l="1"/>
  <c r="I971" i="20"/>
  <c r="J972" i="20" s="1"/>
  <c r="G972" i="20"/>
  <c r="F972" i="20"/>
  <c r="F971" i="23"/>
  <c r="D971" i="23" s="1"/>
  <c r="J1732" i="3"/>
  <c r="A1733" i="3"/>
  <c r="E971" i="23" l="1"/>
  <c r="C971" i="20" s="1"/>
  <c r="L971" i="23"/>
  <c r="G971" i="23"/>
  <c r="D972" i="20"/>
  <c r="J1733" i="3"/>
  <c r="A1734" i="3"/>
  <c r="K971" i="23" l="1"/>
  <c r="I972" i="23"/>
  <c r="H972" i="23"/>
  <c r="E972" i="20"/>
  <c r="K971" i="20"/>
  <c r="J1734" i="3"/>
  <c r="A1735" i="3"/>
  <c r="I972" i="20" l="1"/>
  <c r="J973" i="20" s="1"/>
  <c r="F973" i="20"/>
  <c r="G973" i="20"/>
  <c r="F972" i="23"/>
  <c r="D972" i="23" s="1"/>
  <c r="A1736" i="3"/>
  <c r="J1735" i="3"/>
  <c r="E972" i="23" l="1"/>
  <c r="C972" i="20" s="1"/>
  <c r="L972" i="23"/>
  <c r="G972" i="23"/>
  <c r="D973" i="20"/>
  <c r="J1736" i="3"/>
  <c r="A1737" i="3"/>
  <c r="K972" i="23" l="1"/>
  <c r="I973" i="23"/>
  <c r="H973" i="23"/>
  <c r="E973" i="20"/>
  <c r="K972" i="20"/>
  <c r="J1737" i="3"/>
  <c r="A1738" i="3"/>
  <c r="I973" i="20" l="1"/>
  <c r="J974" i="20" s="1"/>
  <c r="G974" i="20"/>
  <c r="F974" i="20"/>
  <c r="F973" i="23"/>
  <c r="D973" i="23" s="1"/>
  <c r="A1739" i="3"/>
  <c r="J1738" i="3"/>
  <c r="E973" i="23" l="1"/>
  <c r="C973" i="20" s="1"/>
  <c r="D974" i="20"/>
  <c r="A1740" i="3"/>
  <c r="J1739" i="3"/>
  <c r="G973" i="23" l="1"/>
  <c r="L973" i="23"/>
  <c r="K973" i="23"/>
  <c r="I974" i="23"/>
  <c r="H974" i="23"/>
  <c r="E974" i="20"/>
  <c r="K973" i="20"/>
  <c r="J1740" i="3"/>
  <c r="A1741" i="3"/>
  <c r="I974" i="20" l="1"/>
  <c r="J975" i="20" s="1"/>
  <c r="F975" i="20"/>
  <c r="G975" i="20"/>
  <c r="F974" i="23"/>
  <c r="D974" i="23" s="1"/>
  <c r="J1741" i="3"/>
  <c r="A1742" i="3"/>
  <c r="E974" i="23" l="1"/>
  <c r="C974" i="20" s="1"/>
  <c r="L974" i="23"/>
  <c r="G974" i="23"/>
  <c r="D975" i="20"/>
  <c r="J1742" i="3"/>
  <c r="A1743" i="3"/>
  <c r="K974" i="23" l="1"/>
  <c r="I975" i="23"/>
  <c r="H975" i="23"/>
  <c r="E975" i="20"/>
  <c r="K974" i="20"/>
  <c r="J1743" i="3"/>
  <c r="A1744" i="3"/>
  <c r="I975" i="20" l="1"/>
  <c r="J976" i="20" s="1"/>
  <c r="G976" i="20"/>
  <c r="F976" i="20"/>
  <c r="F975" i="23"/>
  <c r="D975" i="23" s="1"/>
  <c r="J1744" i="3"/>
  <c r="A1745" i="3"/>
  <c r="E975" i="23" l="1"/>
  <c r="C975" i="20" s="1"/>
  <c r="D976" i="20"/>
  <c r="J1745" i="3"/>
  <c r="A1746" i="3"/>
  <c r="G975" i="23" l="1"/>
  <c r="L975" i="23"/>
  <c r="K975" i="23"/>
  <c r="I976" i="23"/>
  <c r="H976" i="23"/>
  <c r="E976" i="20"/>
  <c r="K975" i="20"/>
  <c r="A1747" i="3"/>
  <c r="J1746" i="3"/>
  <c r="I976" i="20" l="1"/>
  <c r="J977" i="20" s="1"/>
  <c r="F977" i="20"/>
  <c r="G977" i="20"/>
  <c r="F976" i="23"/>
  <c r="D976" i="23" s="1"/>
  <c r="A1748" i="3"/>
  <c r="J1747" i="3"/>
  <c r="E976" i="23" l="1"/>
  <c r="C976" i="20" s="1"/>
  <c r="L976" i="23"/>
  <c r="D977" i="20"/>
  <c r="J1748" i="3"/>
  <c r="A1749" i="3"/>
  <c r="G976" i="23" l="1"/>
  <c r="K976" i="23"/>
  <c r="I977" i="23"/>
  <c r="H977" i="23"/>
  <c r="E977" i="20"/>
  <c r="K976" i="20"/>
  <c r="J1749" i="3"/>
  <c r="A1750" i="3"/>
  <c r="I977" i="20" l="1"/>
  <c r="J978" i="20" s="1"/>
  <c r="F978" i="20"/>
  <c r="G978" i="20"/>
  <c r="F977" i="23"/>
  <c r="D977" i="23" s="1"/>
  <c r="J1750" i="3"/>
  <c r="A1751" i="3"/>
  <c r="E977" i="23" l="1"/>
  <c r="C977" i="20" s="1"/>
  <c r="D978" i="20"/>
  <c r="A1752" i="3"/>
  <c r="J1751" i="3"/>
  <c r="G977" i="23" l="1"/>
  <c r="K977" i="23" s="1"/>
  <c r="L977" i="23"/>
  <c r="I978" i="23"/>
  <c r="H978" i="23"/>
  <c r="E978" i="20"/>
  <c r="K977" i="20"/>
  <c r="J1752" i="3"/>
  <c r="A1753" i="3"/>
  <c r="I978" i="20" l="1"/>
  <c r="J979" i="20" s="1"/>
  <c r="G979" i="20"/>
  <c r="F979" i="20"/>
  <c r="F978" i="23"/>
  <c r="D978" i="23" s="1"/>
  <c r="J1753" i="3"/>
  <c r="A1754" i="3"/>
  <c r="E978" i="23" l="1"/>
  <c r="C978" i="20" s="1"/>
  <c r="L978" i="23"/>
  <c r="G978" i="23"/>
  <c r="D979" i="20"/>
  <c r="A1755" i="3"/>
  <c r="J1754" i="3"/>
  <c r="K978" i="23" l="1"/>
  <c r="I979" i="23"/>
  <c r="H979" i="23"/>
  <c r="E979" i="20"/>
  <c r="K978" i="20"/>
  <c r="A1756" i="3"/>
  <c r="J1755" i="3"/>
  <c r="I979" i="20" l="1"/>
  <c r="J980" i="20" s="1"/>
  <c r="F980" i="20"/>
  <c r="G980" i="20"/>
  <c r="F979" i="23"/>
  <c r="D979" i="23" s="1"/>
  <c r="J1756" i="3"/>
  <c r="A1757" i="3"/>
  <c r="E979" i="23" l="1"/>
  <c r="C979" i="20" s="1"/>
  <c r="D980" i="20"/>
  <c r="G979" i="23"/>
  <c r="J1757" i="3"/>
  <c r="A1758" i="3"/>
  <c r="L979" i="23" l="1"/>
  <c r="K979" i="23"/>
  <c r="I980" i="23"/>
  <c r="H980" i="23"/>
  <c r="E980" i="20"/>
  <c r="K979" i="20"/>
  <c r="J1758" i="3"/>
  <c r="A1759" i="3"/>
  <c r="F980" i="23" l="1"/>
  <c r="D980" i="23" s="1"/>
  <c r="I980" i="20"/>
  <c r="J981" i="20" s="1"/>
  <c r="F981" i="20"/>
  <c r="G981" i="20"/>
  <c r="A1760" i="3"/>
  <c r="J1759" i="3"/>
  <c r="E980" i="23" l="1"/>
  <c r="C980" i="20" s="1"/>
  <c r="D981" i="20"/>
  <c r="G980" i="23"/>
  <c r="J1760" i="3"/>
  <c r="A1761" i="3"/>
  <c r="L980" i="23" l="1"/>
  <c r="K980" i="23"/>
  <c r="H981" i="23"/>
  <c r="I981" i="23"/>
  <c r="E981" i="20"/>
  <c r="K980" i="20"/>
  <c r="J1761" i="3"/>
  <c r="A1762" i="3"/>
  <c r="I981" i="20" l="1"/>
  <c r="J982" i="20" s="1"/>
  <c r="G982" i="20"/>
  <c r="F982" i="20"/>
  <c r="F981" i="23"/>
  <c r="D981" i="23" s="1"/>
  <c r="A1763" i="3"/>
  <c r="J1762" i="3"/>
  <c r="E981" i="23" l="1"/>
  <c r="C981" i="20" s="1"/>
  <c r="L981" i="23"/>
  <c r="D982" i="20"/>
  <c r="A1764" i="3"/>
  <c r="J1763" i="3"/>
  <c r="G981" i="23" l="1"/>
  <c r="K981" i="23"/>
  <c r="H982" i="23"/>
  <c r="I982" i="23"/>
  <c r="E982" i="20"/>
  <c r="K981" i="20"/>
  <c r="J1764" i="3"/>
  <c r="A1765" i="3"/>
  <c r="I982" i="20" l="1"/>
  <c r="J983" i="20" s="1"/>
  <c r="F983" i="20"/>
  <c r="G983" i="20"/>
  <c r="F982" i="23"/>
  <c r="D982" i="23" s="1"/>
  <c r="J1765" i="3"/>
  <c r="A1766" i="3"/>
  <c r="E982" i="23" l="1"/>
  <c r="C982" i="20" s="1"/>
  <c r="L982" i="23"/>
  <c r="G982" i="23"/>
  <c r="D983" i="20"/>
  <c r="A1767" i="3"/>
  <c r="J1766" i="3"/>
  <c r="K982" i="23" l="1"/>
  <c r="H983" i="23"/>
  <c r="I983" i="23"/>
  <c r="E983" i="20"/>
  <c r="K982" i="20"/>
  <c r="A1768" i="3"/>
  <c r="J1767" i="3"/>
  <c r="I983" i="20" l="1"/>
  <c r="J984" i="20" s="1"/>
  <c r="G984" i="20"/>
  <c r="F984" i="20"/>
  <c r="F983" i="23"/>
  <c r="D983" i="23" s="1"/>
  <c r="J1768" i="3"/>
  <c r="A1769" i="3"/>
  <c r="E983" i="23" l="1"/>
  <c r="C983" i="20" s="1"/>
  <c r="L983" i="23"/>
  <c r="G983" i="23"/>
  <c r="D984" i="20"/>
  <c r="J1769" i="3"/>
  <c r="A1770" i="3"/>
  <c r="K983" i="23" l="1"/>
  <c r="I984" i="23"/>
  <c r="H984" i="23"/>
  <c r="E984" i="20"/>
  <c r="K983" i="20"/>
  <c r="J1770" i="3"/>
  <c r="A1771" i="3"/>
  <c r="I984" i="20" l="1"/>
  <c r="J985" i="20" s="1"/>
  <c r="G985" i="20"/>
  <c r="F985" i="20"/>
  <c r="F984" i="23"/>
  <c r="D984" i="23" s="1"/>
  <c r="A1772" i="3"/>
  <c r="J1771" i="3"/>
  <c r="E984" i="23" l="1"/>
  <c r="C984" i="20" s="1"/>
  <c r="L984" i="23"/>
  <c r="D985" i="20"/>
  <c r="J1772" i="3"/>
  <c r="A1773" i="3"/>
  <c r="G984" i="23" l="1"/>
  <c r="I985" i="23" s="1"/>
  <c r="K984" i="23"/>
  <c r="H985" i="23"/>
  <c r="E985" i="20"/>
  <c r="K984" i="20"/>
  <c r="J1773" i="3"/>
  <c r="A1774" i="3"/>
  <c r="I985" i="20" l="1"/>
  <c r="J986" i="20" s="1"/>
  <c r="F986" i="20"/>
  <c r="G986" i="20"/>
  <c r="F985" i="23"/>
  <c r="D985" i="23" s="1"/>
  <c r="J1774" i="3"/>
  <c r="A1775" i="3"/>
  <c r="E985" i="23" l="1"/>
  <c r="C985" i="20" s="1"/>
  <c r="L985" i="23"/>
  <c r="G985" i="23"/>
  <c r="D986" i="20"/>
  <c r="J1775" i="3"/>
  <c r="A1776" i="3"/>
  <c r="K985" i="23" l="1"/>
  <c r="I986" i="23"/>
  <c r="H986" i="23"/>
  <c r="E986" i="20"/>
  <c r="K985" i="20"/>
  <c r="J1776" i="3"/>
  <c r="A1777" i="3"/>
  <c r="I986" i="20" l="1"/>
  <c r="J987" i="20" s="1"/>
  <c r="G987" i="20"/>
  <c r="F987" i="20"/>
  <c r="F986" i="23"/>
  <c r="D986" i="23" s="1"/>
  <c r="J1777" i="3"/>
  <c r="A1778" i="3"/>
  <c r="E986" i="23" l="1"/>
  <c r="C986" i="20" s="1"/>
  <c r="L986" i="23"/>
  <c r="G986" i="23"/>
  <c r="D987" i="20"/>
  <c r="A1779" i="3"/>
  <c r="J1778" i="3"/>
  <c r="K986" i="23" l="1"/>
  <c r="I987" i="23"/>
  <c r="H987" i="23"/>
  <c r="E987" i="20"/>
  <c r="K986" i="20"/>
  <c r="A1780" i="3"/>
  <c r="J1779" i="3"/>
  <c r="I987" i="20" l="1"/>
  <c r="J988" i="20" s="1"/>
  <c r="F988" i="20"/>
  <c r="G988" i="20"/>
  <c r="F987" i="23"/>
  <c r="D987" i="23" s="1"/>
  <c r="J1780" i="3"/>
  <c r="A1781" i="3"/>
  <c r="E987" i="23" l="1"/>
  <c r="C987" i="20" s="1"/>
  <c r="L987" i="23"/>
  <c r="G987" i="23"/>
  <c r="D988" i="20"/>
  <c r="J1781" i="3"/>
  <c r="A1782" i="3"/>
  <c r="K987" i="23" l="1"/>
  <c r="I988" i="23"/>
  <c r="H988" i="23"/>
  <c r="E988" i="20"/>
  <c r="K987" i="20"/>
  <c r="J1782" i="3"/>
  <c r="A1783" i="3"/>
  <c r="I988" i="20" l="1"/>
  <c r="J989" i="20" s="1"/>
  <c r="G989" i="20"/>
  <c r="F989" i="20"/>
  <c r="F988" i="23"/>
  <c r="D988" i="23" s="1"/>
  <c r="A1784" i="3"/>
  <c r="J1783" i="3"/>
  <c r="E988" i="23" l="1"/>
  <c r="C988" i="20" s="1"/>
  <c r="L988" i="23"/>
  <c r="G988" i="23"/>
  <c r="D989" i="20"/>
  <c r="J1784" i="3"/>
  <c r="A1785" i="3"/>
  <c r="K988" i="23" l="1"/>
  <c r="I989" i="23"/>
  <c r="H989" i="23"/>
  <c r="E989" i="20"/>
  <c r="K988" i="20"/>
  <c r="J1785" i="3"/>
  <c r="A1786" i="3"/>
  <c r="F989" i="23" l="1"/>
  <c r="D989" i="23" s="1"/>
  <c r="I989" i="20"/>
  <c r="J990" i="20" s="1"/>
  <c r="F990" i="20"/>
  <c r="G990" i="20"/>
  <c r="J1786" i="3"/>
  <c r="A1787" i="3"/>
  <c r="E989" i="23" l="1"/>
  <c r="C989" i="20" s="1"/>
  <c r="D990" i="20"/>
  <c r="L989" i="23"/>
  <c r="G989" i="23"/>
  <c r="A1788" i="3"/>
  <c r="J1787" i="3"/>
  <c r="K989" i="23" l="1"/>
  <c r="H990" i="23"/>
  <c r="I990" i="23"/>
  <c r="E990" i="20"/>
  <c r="K989" i="20"/>
  <c r="J1788" i="3"/>
  <c r="A1789" i="3"/>
  <c r="F990" i="23" l="1"/>
  <c r="D990" i="23" s="1"/>
  <c r="I990" i="20"/>
  <c r="J991" i="20" s="1"/>
  <c r="G991" i="20"/>
  <c r="F991" i="20"/>
  <c r="J1789" i="3"/>
  <c r="A1790" i="3"/>
  <c r="E990" i="23" l="1"/>
  <c r="C990" i="20" s="1"/>
  <c r="D991" i="20"/>
  <c r="L990" i="23"/>
  <c r="G990" i="23"/>
  <c r="A1791" i="3"/>
  <c r="J1790" i="3"/>
  <c r="K990" i="23" l="1"/>
  <c r="H991" i="23"/>
  <c r="I991" i="23"/>
  <c r="E991" i="20"/>
  <c r="K990" i="20"/>
  <c r="A1792" i="3"/>
  <c r="J1791" i="3"/>
  <c r="F991" i="23" l="1"/>
  <c r="D991" i="23" s="1"/>
  <c r="I991" i="20"/>
  <c r="J992" i="20" s="1"/>
  <c r="G992" i="20"/>
  <c r="F992" i="20"/>
  <c r="A1793" i="3"/>
  <c r="J1792" i="3"/>
  <c r="E991" i="23" l="1"/>
  <c r="C991" i="20" s="1"/>
  <c r="D992" i="20"/>
  <c r="L991" i="23"/>
  <c r="G991" i="23"/>
  <c r="J1793" i="3"/>
  <c r="A1794" i="3"/>
  <c r="K991" i="23" l="1"/>
  <c r="H992" i="23"/>
  <c r="I992" i="23"/>
  <c r="E992" i="20"/>
  <c r="K991" i="20"/>
  <c r="A1795" i="3"/>
  <c r="J1794" i="3"/>
  <c r="I992" i="20" l="1"/>
  <c r="J993" i="20" s="1"/>
  <c r="G993" i="20"/>
  <c r="F993" i="20"/>
  <c r="F992" i="23"/>
  <c r="D992" i="23" s="1"/>
  <c r="A1796" i="3"/>
  <c r="J1795" i="3"/>
  <c r="E992" i="23" l="1"/>
  <c r="C992" i="20" s="1"/>
  <c r="L992" i="23"/>
  <c r="G992" i="23"/>
  <c r="D993" i="20"/>
  <c r="A1797" i="3"/>
  <c r="J1796" i="3"/>
  <c r="K992" i="23" l="1"/>
  <c r="I993" i="23"/>
  <c r="H993" i="23"/>
  <c r="E993" i="20"/>
  <c r="K992" i="20"/>
  <c r="J1797" i="3"/>
  <c r="A1798" i="3"/>
  <c r="F993" i="23" l="1"/>
  <c r="D993" i="23" s="1"/>
  <c r="I993" i="20"/>
  <c r="J994" i="20" s="1"/>
  <c r="F994" i="20"/>
  <c r="G994" i="20"/>
  <c r="J1798" i="3"/>
  <c r="A1799" i="3"/>
  <c r="E993" i="23" l="1"/>
  <c r="C993" i="20" s="1"/>
  <c r="D994" i="20"/>
  <c r="L993" i="23"/>
  <c r="G993" i="23"/>
  <c r="A1800" i="3"/>
  <c r="J1799" i="3"/>
  <c r="K993" i="23" l="1"/>
  <c r="H994" i="23"/>
  <c r="I994" i="23"/>
  <c r="E994" i="20"/>
  <c r="K993" i="20"/>
  <c r="A1801" i="3"/>
  <c r="J1800" i="3"/>
  <c r="I994" i="20" l="1"/>
  <c r="J995" i="20" s="1"/>
  <c r="G995" i="20"/>
  <c r="F995" i="20"/>
  <c r="F994" i="23"/>
  <c r="D994" i="23" s="1"/>
  <c r="J1801" i="3"/>
  <c r="A1802" i="3"/>
  <c r="E994" i="23" l="1"/>
  <c r="C994" i="20" s="1"/>
  <c r="L994" i="23"/>
  <c r="G994" i="23"/>
  <c r="D995" i="20"/>
  <c r="J1802" i="3"/>
  <c r="A1803" i="3"/>
  <c r="K994" i="23" l="1"/>
  <c r="I995" i="23"/>
  <c r="H995" i="23"/>
  <c r="E995" i="20"/>
  <c r="K994" i="20"/>
  <c r="A1804" i="3"/>
  <c r="J1803" i="3"/>
  <c r="I995" i="20" l="1"/>
  <c r="J996" i="20" s="1"/>
  <c r="F996" i="20"/>
  <c r="G996" i="20"/>
  <c r="F995" i="23"/>
  <c r="D995" i="23" s="1"/>
  <c r="A1805" i="3"/>
  <c r="J1804" i="3"/>
  <c r="E995" i="23" l="1"/>
  <c r="C995" i="20" s="1"/>
  <c r="D996" i="20"/>
  <c r="J1805" i="3"/>
  <c r="A1806" i="3"/>
  <c r="G995" i="23" l="1"/>
  <c r="K995" i="23" s="1"/>
  <c r="L995" i="23"/>
  <c r="E996" i="20"/>
  <c r="K995" i="20"/>
  <c r="J1806" i="3"/>
  <c r="A1807" i="3"/>
  <c r="H996" i="23" l="1"/>
  <c r="I996" i="23"/>
  <c r="I996" i="20"/>
  <c r="J997" i="20" s="1"/>
  <c r="G997" i="20"/>
  <c r="F997" i="20"/>
  <c r="F996" i="23"/>
  <c r="D996" i="23" s="1"/>
  <c r="A1808" i="3"/>
  <c r="J1807" i="3"/>
  <c r="E996" i="23" l="1"/>
  <c r="C996" i="20" s="1"/>
  <c r="D997" i="20"/>
  <c r="A1809" i="3"/>
  <c r="J1808" i="3"/>
  <c r="G996" i="23" l="1"/>
  <c r="K996" i="23" s="1"/>
  <c r="L996" i="23"/>
  <c r="I997" i="23"/>
  <c r="H997" i="23"/>
  <c r="E997" i="20"/>
  <c r="K996" i="20"/>
  <c r="J1809" i="3"/>
  <c r="A1810" i="3"/>
  <c r="I997" i="20" l="1"/>
  <c r="J998" i="20" s="1"/>
  <c r="F998" i="20"/>
  <c r="G998" i="20"/>
  <c r="F997" i="23"/>
  <c r="D997" i="23" s="1"/>
  <c r="J1810" i="3"/>
  <c r="A1811" i="3"/>
  <c r="E997" i="23" l="1"/>
  <c r="C997" i="20" s="1"/>
  <c r="D998" i="20"/>
  <c r="A1812" i="3"/>
  <c r="J1811" i="3"/>
  <c r="G997" i="23" l="1"/>
  <c r="L997" i="23"/>
  <c r="K997" i="23"/>
  <c r="I998" i="23"/>
  <c r="H998" i="23"/>
  <c r="E998" i="20"/>
  <c r="K997" i="20"/>
  <c r="J1812" i="3"/>
  <c r="A1813" i="3"/>
  <c r="I998" i="20" l="1"/>
  <c r="J999" i="20" s="1"/>
  <c r="G999" i="20"/>
  <c r="F999" i="20"/>
  <c r="F998" i="23"/>
  <c r="D998" i="23" s="1"/>
  <c r="J1813" i="3"/>
  <c r="A1814" i="3"/>
  <c r="E998" i="23" l="1"/>
  <c r="C998" i="20" s="1"/>
  <c r="L998" i="23"/>
  <c r="G998" i="23"/>
  <c r="D999" i="20"/>
  <c r="J1814" i="3"/>
  <c r="A1815" i="3"/>
  <c r="K998" i="23" l="1"/>
  <c r="I999" i="23"/>
  <c r="H999" i="23"/>
  <c r="E999" i="20"/>
  <c r="K998" i="20"/>
  <c r="A1816" i="3"/>
  <c r="J1815" i="3"/>
  <c r="I999" i="20" l="1"/>
  <c r="J1000" i="20" s="1"/>
  <c r="F1000" i="20"/>
  <c r="G1000" i="20"/>
  <c r="F999" i="23"/>
  <c r="D999" i="23" s="1"/>
  <c r="A1817" i="3"/>
  <c r="J1816" i="3"/>
  <c r="E999" i="23" l="1"/>
  <c r="C999" i="20" s="1"/>
  <c r="L999" i="23"/>
  <c r="G999" i="23"/>
  <c r="D1000" i="20"/>
  <c r="J1817" i="3"/>
  <c r="A1818" i="3"/>
  <c r="K999" i="23" l="1"/>
  <c r="I1000" i="23"/>
  <c r="H1000" i="23"/>
  <c r="E1000" i="20"/>
  <c r="K999" i="20"/>
  <c r="J1818" i="3"/>
  <c r="A1819" i="3"/>
  <c r="I1000" i="20" l="1"/>
  <c r="J1001" i="20" s="1"/>
  <c r="G1001" i="20"/>
  <c r="F1001" i="20"/>
  <c r="F1000" i="23"/>
  <c r="D1000" i="23" s="1"/>
  <c r="A1820" i="3"/>
  <c r="J1819" i="3"/>
  <c r="E1000" i="23" l="1"/>
  <c r="C1000" i="20" s="1"/>
  <c r="L1000" i="23"/>
  <c r="G1000" i="23"/>
  <c r="D1001" i="20"/>
  <c r="A1821" i="3"/>
  <c r="J1820" i="3"/>
  <c r="K1000" i="23" l="1"/>
  <c r="I1001" i="23"/>
  <c r="H1001" i="23"/>
  <c r="E1001" i="20"/>
  <c r="K1000" i="20"/>
  <c r="J1821" i="3"/>
  <c r="A1822" i="3"/>
  <c r="I1001" i="20" l="1"/>
  <c r="J1002" i="20" s="1"/>
  <c r="F1002" i="20"/>
  <c r="G1002" i="20"/>
  <c r="F1001" i="23"/>
  <c r="D1001" i="23" s="1"/>
  <c r="J1822" i="3"/>
  <c r="A1823" i="3"/>
  <c r="E1001" i="23" l="1"/>
  <c r="C1001" i="20" s="1"/>
  <c r="L1001" i="23"/>
  <c r="G1001" i="23"/>
  <c r="D1002" i="20"/>
  <c r="A1824" i="3"/>
  <c r="J1823" i="3"/>
  <c r="K1001" i="23" l="1"/>
  <c r="I1002" i="23"/>
  <c r="H1002" i="23"/>
  <c r="E1002" i="20"/>
  <c r="K1001" i="20"/>
  <c r="J1824" i="3"/>
  <c r="A1825" i="3"/>
  <c r="I1002" i="20" l="1"/>
  <c r="J1003" i="20" s="1"/>
  <c r="G1003" i="20"/>
  <c r="F1003" i="20"/>
  <c r="F1002" i="23"/>
  <c r="D1002" i="23" s="1"/>
  <c r="J1825" i="3"/>
  <c r="A1826" i="3"/>
  <c r="E1002" i="23" l="1"/>
  <c r="C1002" i="20" s="1"/>
  <c r="L1002" i="23"/>
  <c r="G1002" i="23"/>
  <c r="D1003" i="20"/>
  <c r="J1826" i="3"/>
  <c r="A1827" i="3"/>
  <c r="K1002" i="23" l="1"/>
  <c r="I1003" i="23"/>
  <c r="H1003" i="23"/>
  <c r="E1003" i="20"/>
  <c r="K1002" i="20"/>
  <c r="A1828" i="3"/>
  <c r="J1827" i="3"/>
  <c r="I1003" i="20" l="1"/>
  <c r="J1004" i="20" s="1"/>
  <c r="F1004" i="20"/>
  <c r="G1004" i="20"/>
  <c r="F1003" i="23"/>
  <c r="D1003" i="23" s="1"/>
  <c r="A1829" i="3"/>
  <c r="J1828" i="3"/>
  <c r="E1003" i="23" l="1"/>
  <c r="C1003" i="20" s="1"/>
  <c r="L1003" i="23"/>
  <c r="G1003" i="23"/>
  <c r="D1004" i="20"/>
  <c r="J1829" i="3"/>
  <c r="A1830" i="3"/>
  <c r="K1003" i="23" l="1"/>
  <c r="I1004" i="23"/>
  <c r="H1004" i="23"/>
  <c r="E1004" i="20"/>
  <c r="K1003" i="20"/>
  <c r="J1830" i="3"/>
  <c r="A1831" i="3"/>
  <c r="I1004" i="20" l="1"/>
  <c r="J1005" i="20" s="1"/>
  <c r="G1005" i="20"/>
  <c r="F1005" i="20"/>
  <c r="F1004" i="23"/>
  <c r="D1004" i="23" s="1"/>
  <c r="A1832" i="3"/>
  <c r="J1831" i="3"/>
  <c r="E1004" i="23" l="1"/>
  <c r="C1004" i="20" s="1"/>
  <c r="D1005" i="20"/>
  <c r="J1832" i="3"/>
  <c r="A1833" i="3"/>
  <c r="G1004" i="23" l="1"/>
  <c r="I1005" i="23" s="1"/>
  <c r="L1004" i="23"/>
  <c r="K1004" i="23"/>
  <c r="E1005" i="20"/>
  <c r="K1004" i="20"/>
  <c r="J1833" i="3"/>
  <c r="A1834" i="3"/>
  <c r="H1005" i="23" l="1"/>
  <c r="I1005" i="20"/>
  <c r="J1006" i="20" s="1"/>
  <c r="F1006" i="20"/>
  <c r="G1006" i="20"/>
  <c r="F1005" i="23"/>
  <c r="D1005" i="23" s="1"/>
  <c r="A1835" i="3"/>
  <c r="J1834" i="3"/>
  <c r="E1005" i="23" l="1"/>
  <c r="C1005" i="20" s="1"/>
  <c r="D1006" i="20"/>
  <c r="A1836" i="3"/>
  <c r="J1835" i="3"/>
  <c r="G1005" i="23" l="1"/>
  <c r="H1006" i="23" s="1"/>
  <c r="L1005" i="23"/>
  <c r="K1005" i="23"/>
  <c r="I1006" i="23"/>
  <c r="E1006" i="20"/>
  <c r="K1005" i="20"/>
  <c r="J1836" i="3"/>
  <c r="A1837" i="3"/>
  <c r="I1006" i="20" l="1"/>
  <c r="J1007" i="20" s="1"/>
  <c r="G1007" i="20"/>
  <c r="F1007" i="20"/>
  <c r="F1006" i="23"/>
  <c r="D1006" i="23" s="1"/>
  <c r="J1837" i="3"/>
  <c r="A1838" i="3"/>
  <c r="E1006" i="23" l="1"/>
  <c r="C1006" i="20" s="1"/>
  <c r="D1007" i="20"/>
  <c r="J1838" i="3"/>
  <c r="A1839" i="3"/>
  <c r="G1006" i="23" l="1"/>
  <c r="H1007" i="23" s="1"/>
  <c r="L1006" i="23"/>
  <c r="K1006" i="23"/>
  <c r="I1007" i="23"/>
  <c r="E1007" i="20"/>
  <c r="K1006" i="20"/>
  <c r="A1840" i="3"/>
  <c r="J1839" i="3"/>
  <c r="I1007" i="20" l="1"/>
  <c r="J1008" i="20" s="1"/>
  <c r="F1008" i="20"/>
  <c r="G1008" i="20"/>
  <c r="F1007" i="23"/>
  <c r="D1007" i="23" s="1"/>
  <c r="A1841" i="3"/>
  <c r="J1840" i="3"/>
  <c r="E1007" i="23" l="1"/>
  <c r="C1007" i="20" s="1"/>
  <c r="D1008" i="20"/>
  <c r="J1841" i="3"/>
  <c r="A1842" i="3"/>
  <c r="L1007" i="23" l="1"/>
  <c r="G1007" i="23"/>
  <c r="K1007" i="23"/>
  <c r="I1008" i="23"/>
  <c r="H1008" i="23"/>
  <c r="E1008" i="20"/>
  <c r="K1007" i="20"/>
  <c r="J1842" i="3"/>
  <c r="A1843" i="3"/>
  <c r="I1008" i="20" l="1"/>
  <c r="J1009" i="20" s="1"/>
  <c r="G1009" i="20"/>
  <c r="F1009" i="20"/>
  <c r="F1008" i="23"/>
  <c r="D1008" i="23" s="1"/>
  <c r="A1844" i="3"/>
  <c r="J1843" i="3"/>
  <c r="E1008" i="23" l="1"/>
  <c r="C1008" i="20" s="1"/>
  <c r="G1008" i="23"/>
  <c r="D1009" i="20"/>
  <c r="J1844" i="3"/>
  <c r="A1845" i="3"/>
  <c r="L1008" i="23" l="1"/>
  <c r="K1008" i="23"/>
  <c r="I1009" i="23"/>
  <c r="H1009" i="23"/>
  <c r="E1009" i="20"/>
  <c r="K1008" i="20"/>
  <c r="J1845" i="3"/>
  <c r="A1846" i="3"/>
  <c r="I1009" i="20" l="1"/>
  <c r="J1010" i="20" s="1"/>
  <c r="F1010" i="20"/>
  <c r="G1010" i="20"/>
  <c r="F1009" i="23"/>
  <c r="D1009" i="23" s="1"/>
  <c r="A1847" i="3"/>
  <c r="J1846" i="3"/>
  <c r="E1009" i="23" l="1"/>
  <c r="C1009" i="20" s="1"/>
  <c r="L1009" i="23"/>
  <c r="G1009" i="23"/>
  <c r="D1010" i="20"/>
  <c r="A1848" i="3"/>
  <c r="J1847" i="3"/>
  <c r="K1009" i="23" l="1"/>
  <c r="I1010" i="23"/>
  <c r="H1010" i="23"/>
  <c r="E1010" i="20"/>
  <c r="K1009" i="20"/>
  <c r="J1848" i="3"/>
  <c r="A1849" i="3"/>
  <c r="I1010" i="20" l="1"/>
  <c r="J1011" i="20" s="1"/>
  <c r="G1011" i="20"/>
  <c r="F1011" i="20"/>
  <c r="F1010" i="23"/>
  <c r="D1010" i="23" s="1"/>
  <c r="J1849" i="3"/>
  <c r="A1850" i="3"/>
  <c r="E1010" i="23" l="1"/>
  <c r="C1010" i="20" s="1"/>
  <c r="L1010" i="23"/>
  <c r="G1010" i="23"/>
  <c r="D1011" i="20"/>
  <c r="A1851" i="3"/>
  <c r="J1850" i="3"/>
  <c r="K1010" i="23" l="1"/>
  <c r="I1011" i="23"/>
  <c r="H1011" i="23"/>
  <c r="E1011" i="20"/>
  <c r="K1010" i="20"/>
  <c r="A1852" i="3"/>
  <c r="J1851" i="3"/>
  <c r="I1011" i="20" l="1"/>
  <c r="J1012" i="20" s="1"/>
  <c r="F1012" i="20"/>
  <c r="G1012" i="20"/>
  <c r="F1011" i="23"/>
  <c r="D1011" i="23" s="1"/>
  <c r="J1852" i="3"/>
  <c r="A1853" i="3"/>
  <c r="E1011" i="23" l="1"/>
  <c r="C1011" i="20" s="1"/>
  <c r="L1011" i="23"/>
  <c r="G1011" i="23"/>
  <c r="D1012" i="20"/>
  <c r="J1853" i="3"/>
  <c r="A1854" i="3"/>
  <c r="K1011" i="23" l="1"/>
  <c r="I1012" i="23"/>
  <c r="H1012" i="23"/>
  <c r="E1012" i="20"/>
  <c r="K1011" i="20"/>
  <c r="J1854" i="3"/>
  <c r="A1855" i="3"/>
  <c r="I1012" i="20" l="1"/>
  <c r="J1013" i="20" s="1"/>
  <c r="G1013" i="20"/>
  <c r="F1013" i="20"/>
  <c r="F1012" i="23"/>
  <c r="D1012" i="23" s="1"/>
  <c r="A1856" i="3"/>
  <c r="J1855" i="3"/>
  <c r="E1012" i="23" l="1"/>
  <c r="C1012" i="20" s="1"/>
  <c r="L1012" i="23"/>
  <c r="G1012" i="23"/>
  <c r="D1013" i="20"/>
  <c r="J1856" i="3"/>
  <c r="A1857" i="3"/>
  <c r="K1012" i="23" l="1"/>
  <c r="I1013" i="23"/>
  <c r="H1013" i="23"/>
  <c r="E1013" i="20"/>
  <c r="K1012" i="20"/>
  <c r="J1857" i="3"/>
  <c r="A1858" i="3"/>
  <c r="I1013" i="20" l="1"/>
  <c r="J1014" i="20" s="1"/>
  <c r="F1014" i="20"/>
  <c r="G1014" i="20"/>
  <c r="F1013" i="23"/>
  <c r="D1013" i="23" s="1"/>
  <c r="A1859" i="3"/>
  <c r="J1858" i="3"/>
  <c r="E1013" i="23" l="1"/>
  <c r="C1013" i="20" s="1"/>
  <c r="L1013" i="23"/>
  <c r="G1013" i="23"/>
  <c r="D1014" i="20"/>
  <c r="A1860" i="3"/>
  <c r="J1859" i="3"/>
  <c r="K1013" i="23" l="1"/>
  <c r="I1014" i="23"/>
  <c r="H1014" i="23"/>
  <c r="E1014" i="20"/>
  <c r="K1013" i="20"/>
  <c r="J1860" i="3"/>
  <c r="A1861" i="3"/>
  <c r="I1014" i="20" l="1"/>
  <c r="J1015" i="20" s="1"/>
  <c r="G1015" i="20"/>
  <c r="F1015" i="20"/>
  <c r="F1014" i="23"/>
  <c r="D1014" i="23" s="1"/>
  <c r="J1861" i="3"/>
  <c r="A1862" i="3"/>
  <c r="E1014" i="23" l="1"/>
  <c r="C1014" i="20" s="1"/>
  <c r="L1014" i="23"/>
  <c r="G1014" i="23"/>
  <c r="D1015" i="20"/>
  <c r="J1862" i="3"/>
  <c r="A1863" i="3"/>
  <c r="K1014" i="23" l="1"/>
  <c r="I1015" i="23"/>
  <c r="H1015" i="23"/>
  <c r="E1015" i="20"/>
  <c r="K1014" i="20"/>
  <c r="A1864" i="3"/>
  <c r="J1863" i="3"/>
  <c r="I1015" i="20" l="1"/>
  <c r="J1016" i="20" s="1"/>
  <c r="F1016" i="20"/>
  <c r="G1016" i="20"/>
  <c r="F1015" i="23"/>
  <c r="D1015" i="23" s="1"/>
  <c r="J1864" i="3"/>
  <c r="A1865" i="3"/>
  <c r="E1015" i="23" l="1"/>
  <c r="C1015" i="20" s="1"/>
  <c r="L1015" i="23"/>
  <c r="G1015" i="23"/>
  <c r="D1016" i="20"/>
  <c r="J1865" i="3"/>
  <c r="A1866" i="3"/>
  <c r="K1015" i="23" l="1"/>
  <c r="H1016" i="23"/>
  <c r="I1016" i="23"/>
  <c r="E1016" i="20"/>
  <c r="K1015" i="20"/>
  <c r="A1867" i="3"/>
  <c r="J1866" i="3"/>
  <c r="I1016" i="20" l="1"/>
  <c r="J1017" i="20" s="1"/>
  <c r="G1017" i="20"/>
  <c r="F1017" i="20"/>
  <c r="F1016" i="23"/>
  <c r="D1016" i="23" s="1"/>
  <c r="A1868" i="3"/>
  <c r="J1867" i="3"/>
  <c r="E1016" i="23" l="1"/>
  <c r="C1016" i="20" s="1"/>
  <c r="D1017" i="20"/>
  <c r="J1868" i="3"/>
  <c r="A1869" i="3"/>
  <c r="L1016" i="23" l="1"/>
  <c r="G1016" i="23"/>
  <c r="H1017" i="23" s="1"/>
  <c r="K1016" i="23"/>
  <c r="I1017" i="23"/>
  <c r="E1017" i="20"/>
  <c r="K1016" i="20"/>
  <c r="J1869" i="3"/>
  <c r="A1870" i="3"/>
  <c r="I1017" i="20" l="1"/>
  <c r="J1018" i="20" s="1"/>
  <c r="F1018" i="20"/>
  <c r="G1018" i="20"/>
  <c r="F1017" i="23"/>
  <c r="D1017" i="23" s="1"/>
  <c r="J1870" i="3"/>
  <c r="A1871" i="3"/>
  <c r="E1017" i="23" l="1"/>
  <c r="C1017" i="20" s="1"/>
  <c r="D1018" i="20"/>
  <c r="A1872" i="3"/>
  <c r="J1871" i="3"/>
  <c r="G1017" i="23" l="1"/>
  <c r="L1017" i="23"/>
  <c r="K1017" i="23"/>
  <c r="H1018" i="23"/>
  <c r="I1018" i="23"/>
  <c r="E1018" i="20"/>
  <c r="K1017" i="20"/>
  <c r="J1872" i="3"/>
  <c r="A1873" i="3"/>
  <c r="I1018" i="20" l="1"/>
  <c r="J1019" i="20" s="1"/>
  <c r="G1019" i="20"/>
  <c r="F1019" i="20"/>
  <c r="F1018" i="23"/>
  <c r="D1018" i="23" s="1"/>
  <c r="J1873" i="3"/>
  <c r="A1874" i="3"/>
  <c r="E1018" i="23" l="1"/>
  <c r="C1018" i="20" s="1"/>
  <c r="D1019" i="20"/>
  <c r="A1875" i="3"/>
  <c r="J1874" i="3"/>
  <c r="G1018" i="23" l="1"/>
  <c r="H1019" i="23" s="1"/>
  <c r="L1018" i="23"/>
  <c r="E1019" i="20"/>
  <c r="K1018" i="20"/>
  <c r="A1876" i="3"/>
  <c r="J1875" i="3"/>
  <c r="I1019" i="23" l="1"/>
  <c r="K1018" i="23"/>
  <c r="I1019" i="20"/>
  <c r="J1020" i="20" s="1"/>
  <c r="F1020" i="20"/>
  <c r="G1020" i="20"/>
  <c r="F1019" i="23"/>
  <c r="D1019" i="23" s="1"/>
  <c r="J1876" i="3"/>
  <c r="A1877" i="3"/>
  <c r="E1019" i="23" l="1"/>
  <c r="C1019" i="20" s="1"/>
  <c r="D1020" i="20"/>
  <c r="J1877" i="3"/>
  <c r="A1878" i="3"/>
  <c r="G1019" i="23" l="1"/>
  <c r="K1019" i="23" s="1"/>
  <c r="L1019" i="23"/>
  <c r="E1020" i="20"/>
  <c r="K1019" i="20"/>
  <c r="J1878" i="3"/>
  <c r="A1879" i="3"/>
  <c r="I1020" i="23" l="1"/>
  <c r="H1020" i="23"/>
  <c r="I1020" i="20"/>
  <c r="J1021" i="20" s="1"/>
  <c r="G1021" i="20"/>
  <c r="F1021" i="20"/>
  <c r="F1020" i="23"/>
  <c r="D1020" i="23" s="1"/>
  <c r="A1880" i="3"/>
  <c r="J1879" i="3"/>
  <c r="E1020" i="23" l="1"/>
  <c r="C1020" i="20" s="1"/>
  <c r="D1021" i="20"/>
  <c r="J1880" i="3"/>
  <c r="A1881" i="3"/>
  <c r="G1020" i="23" l="1"/>
  <c r="L1020" i="23"/>
  <c r="K1020" i="23"/>
  <c r="I1021" i="23"/>
  <c r="H1021" i="23"/>
  <c r="E1021" i="20"/>
  <c r="K1020" i="20"/>
  <c r="J1881" i="3"/>
  <c r="A1882" i="3"/>
  <c r="I1021" i="20" l="1"/>
  <c r="J1022" i="20" s="1"/>
  <c r="F1022" i="20"/>
  <c r="G1022" i="20"/>
  <c r="F1021" i="23"/>
  <c r="D1021" i="23" s="1"/>
  <c r="A1883" i="3"/>
  <c r="J1882" i="3"/>
  <c r="E1021" i="23" l="1"/>
  <c r="C1021" i="20" s="1"/>
  <c r="L1021" i="23"/>
  <c r="G1021" i="23"/>
  <c r="D1022" i="20"/>
  <c r="A1884" i="3"/>
  <c r="J1883" i="3"/>
  <c r="K1021" i="23" l="1"/>
  <c r="H1022" i="23"/>
  <c r="I1022" i="23"/>
  <c r="E1022" i="20"/>
  <c r="K1021" i="20"/>
  <c r="J1884" i="3"/>
  <c r="A1885" i="3"/>
  <c r="I1022" i="20" l="1"/>
  <c r="J1023" i="20" s="1"/>
  <c r="G1023" i="20"/>
  <c r="F1023" i="20"/>
  <c r="F1022" i="23"/>
  <c r="D1022" i="23" s="1"/>
  <c r="J1885" i="3"/>
  <c r="A1886" i="3"/>
  <c r="E1022" i="23" l="1"/>
  <c r="C1022" i="20" s="1"/>
  <c r="L1022" i="23"/>
  <c r="G1022" i="23"/>
  <c r="D1023" i="20"/>
  <c r="J1886" i="3"/>
  <c r="A1887" i="3"/>
  <c r="K1022" i="23" l="1"/>
  <c r="I1023" i="23"/>
  <c r="H1023" i="23"/>
  <c r="E1023" i="20"/>
  <c r="K1022" i="20"/>
  <c r="A1888" i="3"/>
  <c r="J1887" i="3"/>
  <c r="I1023" i="20" l="1"/>
  <c r="J1024" i="20" s="1"/>
  <c r="F1024" i="20"/>
  <c r="G1024" i="20"/>
  <c r="F1023" i="23"/>
  <c r="D1023" i="23" s="1"/>
  <c r="A1889" i="3"/>
  <c r="J1888" i="3"/>
  <c r="E1023" i="23" l="1"/>
  <c r="C1023" i="20" s="1"/>
  <c r="L1023" i="23"/>
  <c r="G1023" i="23"/>
  <c r="D1024" i="20"/>
  <c r="J1889" i="3"/>
  <c r="A1890" i="3"/>
  <c r="K1023" i="23" l="1"/>
  <c r="H1024" i="23"/>
  <c r="I1024" i="23"/>
  <c r="E1024" i="20"/>
  <c r="K1023" i="20"/>
  <c r="A1891" i="3"/>
  <c r="J1890" i="3"/>
  <c r="I1024" i="20" l="1"/>
  <c r="J1025" i="20" s="1"/>
  <c r="G1025" i="20"/>
  <c r="F1025" i="20"/>
  <c r="F1024" i="23"/>
  <c r="D1024" i="23" s="1"/>
  <c r="A1892" i="3"/>
  <c r="J1891" i="3"/>
  <c r="E1024" i="23" l="1"/>
  <c r="C1024" i="20" s="1"/>
  <c r="D1025" i="20"/>
  <c r="J1892" i="3"/>
  <c r="A1893" i="3"/>
  <c r="G1024" i="23" l="1"/>
  <c r="L1024" i="23"/>
  <c r="K1024" i="23"/>
  <c r="I1025" i="23"/>
  <c r="H1025" i="23"/>
  <c r="E1025" i="20"/>
  <c r="K1024" i="20"/>
  <c r="J1893" i="3"/>
  <c r="A1894" i="3"/>
  <c r="I1025" i="20" l="1"/>
  <c r="J1026" i="20" s="1"/>
  <c r="F1026" i="20"/>
  <c r="G1026" i="20"/>
  <c r="F1025" i="23"/>
  <c r="D1025" i="23" s="1"/>
  <c r="A1895" i="3"/>
  <c r="J1894" i="3"/>
  <c r="E1025" i="23" l="1"/>
  <c r="C1025" i="20" s="1"/>
  <c r="G1025" i="23"/>
  <c r="D1026" i="20"/>
  <c r="A1896" i="3"/>
  <c r="J1895" i="3"/>
  <c r="L1025" i="23" l="1"/>
  <c r="K1025" i="23"/>
  <c r="H1026" i="23"/>
  <c r="I1026" i="23"/>
  <c r="E1026" i="20"/>
  <c r="K1025" i="20"/>
  <c r="J1896" i="3"/>
  <c r="A1897" i="3"/>
  <c r="F1026" i="23" l="1"/>
  <c r="D1026" i="23" s="1"/>
  <c r="I1026" i="20"/>
  <c r="J1027" i="20" s="1"/>
  <c r="G1027" i="20"/>
  <c r="F1027" i="20"/>
  <c r="J1897" i="3"/>
  <c r="A1898" i="3"/>
  <c r="E1026" i="23" l="1"/>
  <c r="C1026" i="20" s="1"/>
  <c r="D1027" i="20"/>
  <c r="A1899" i="3"/>
  <c r="J1898" i="3"/>
  <c r="G1026" i="23" l="1"/>
  <c r="L1026" i="23"/>
  <c r="K1026" i="23"/>
  <c r="H1027" i="23"/>
  <c r="I1027" i="23"/>
  <c r="E1027" i="20"/>
  <c r="K1026" i="20"/>
  <c r="A1900" i="3"/>
  <c r="J1899" i="3"/>
  <c r="I1027" i="20" l="1"/>
  <c r="J1028" i="20" s="1"/>
  <c r="G1028" i="20"/>
  <c r="F1028" i="20"/>
  <c r="F1027" i="23"/>
  <c r="D1027" i="23" s="1"/>
  <c r="J1900" i="3"/>
  <c r="A1901" i="3"/>
  <c r="E1027" i="23" l="1"/>
  <c r="C1027" i="20" s="1"/>
  <c r="D1028" i="20"/>
  <c r="J1901" i="3"/>
  <c r="A1902" i="3"/>
  <c r="G1027" i="23" l="1"/>
  <c r="L1027" i="23"/>
  <c r="K1027" i="23"/>
  <c r="H1028" i="23"/>
  <c r="I1028" i="23"/>
  <c r="E1028" i="20"/>
  <c r="K1027" i="20"/>
  <c r="J1902" i="3"/>
  <c r="A1903" i="3"/>
  <c r="I1028" i="20" l="1"/>
  <c r="J1029" i="20" s="1"/>
  <c r="F1029" i="20"/>
  <c r="G1029" i="20"/>
  <c r="F1028" i="23"/>
  <c r="D1028" i="23" s="1"/>
  <c r="A1904" i="3"/>
  <c r="J1903" i="3"/>
  <c r="E1028" i="23" l="1"/>
  <c r="C1028" i="20" s="1"/>
  <c r="L1028" i="23"/>
  <c r="D1029" i="20"/>
  <c r="J1904" i="3"/>
  <c r="A1905" i="3"/>
  <c r="G1028" i="23" l="1"/>
  <c r="K1028" i="23"/>
  <c r="H1029" i="23"/>
  <c r="I1029" i="23"/>
  <c r="E1029" i="20"/>
  <c r="K1028" i="20"/>
  <c r="J1905" i="3"/>
  <c r="A1906" i="3"/>
  <c r="I1029" i="20" l="1"/>
  <c r="J1030" i="20" s="1"/>
  <c r="F1030" i="20"/>
  <c r="G1030" i="20"/>
  <c r="F1029" i="23"/>
  <c r="D1029" i="23" s="1"/>
  <c r="A1907" i="3"/>
  <c r="J1906" i="3"/>
  <c r="E1029" i="23" l="1"/>
  <c r="C1029" i="20" s="1"/>
  <c r="L1029" i="23"/>
  <c r="G1029" i="23"/>
  <c r="D1030" i="20"/>
  <c r="J1907" i="3"/>
  <c r="A1908" i="3"/>
  <c r="K1029" i="23" l="1"/>
  <c r="I1030" i="23"/>
  <c r="H1030" i="23"/>
  <c r="E1030" i="20"/>
  <c r="K1029" i="20"/>
  <c r="J1908" i="3"/>
  <c r="A1909" i="3"/>
  <c r="I1030" i="20" l="1"/>
  <c r="J1031" i="20" s="1"/>
  <c r="G1031" i="20"/>
  <c r="F1031" i="20"/>
  <c r="F1030" i="23"/>
  <c r="D1030" i="23" s="1"/>
  <c r="J1909" i="3"/>
  <c r="A1910" i="3"/>
  <c r="E1030" i="23" l="1"/>
  <c r="C1030" i="20" s="1"/>
  <c r="L1030" i="23"/>
  <c r="G1030" i="23"/>
  <c r="D1031" i="20"/>
  <c r="J1910" i="3"/>
  <c r="A1911" i="3"/>
  <c r="K1030" i="23" l="1"/>
  <c r="I1031" i="23"/>
  <c r="H1031" i="23"/>
  <c r="E1031" i="20"/>
  <c r="K1030" i="20"/>
  <c r="A1912" i="3"/>
  <c r="J1911" i="3"/>
  <c r="I1031" i="20" l="1"/>
  <c r="J1032" i="20" s="1"/>
  <c r="F1032" i="20"/>
  <c r="G1032" i="20"/>
  <c r="F1031" i="23"/>
  <c r="D1031" i="23" s="1"/>
  <c r="J1912" i="3"/>
  <c r="A1913" i="3"/>
  <c r="E1031" i="23" l="1"/>
  <c r="C1031" i="20" s="1"/>
  <c r="L1031" i="23"/>
  <c r="G1031" i="23"/>
  <c r="D1032" i="20"/>
  <c r="J1913" i="3"/>
  <c r="A1914" i="3"/>
  <c r="K1031" i="23" l="1"/>
  <c r="H1032" i="23"/>
  <c r="I1032" i="23"/>
  <c r="E1032" i="20"/>
  <c r="K1031" i="20"/>
  <c r="A1915" i="3"/>
  <c r="J1914" i="3"/>
  <c r="I1032" i="20" l="1"/>
  <c r="J1033" i="20" s="1"/>
  <c r="G1033" i="20"/>
  <c r="F1033" i="20"/>
  <c r="F1032" i="23"/>
  <c r="D1032" i="23" s="1"/>
  <c r="A1916" i="3"/>
  <c r="J1915" i="3"/>
  <c r="E1032" i="23" l="1"/>
  <c r="C1032" i="20" s="1"/>
  <c r="L1032" i="23"/>
  <c r="G1032" i="23"/>
  <c r="D1033" i="20"/>
  <c r="J1916" i="3"/>
  <c r="A1917" i="3"/>
  <c r="K1032" i="23" l="1"/>
  <c r="I1033" i="23"/>
  <c r="H1033" i="23"/>
  <c r="E1033" i="20"/>
  <c r="K1032" i="20"/>
  <c r="J1917" i="3"/>
  <c r="A1918" i="3"/>
  <c r="I1033" i="20" l="1"/>
  <c r="J1034" i="20" s="1"/>
  <c r="F1034" i="20"/>
  <c r="G1034" i="20"/>
  <c r="F1033" i="23"/>
  <c r="D1033" i="23" s="1"/>
  <c r="J1918" i="3"/>
  <c r="A1919" i="3"/>
  <c r="E1033" i="23" l="1"/>
  <c r="C1033" i="20" s="1"/>
  <c r="L1033" i="23"/>
  <c r="G1033" i="23"/>
  <c r="D1034" i="20"/>
  <c r="A1920" i="3"/>
  <c r="J1919" i="3"/>
  <c r="K1033" i="23" l="1"/>
  <c r="I1034" i="23"/>
  <c r="H1034" i="23"/>
  <c r="E1034" i="20"/>
  <c r="K1033" i="20"/>
  <c r="J1920" i="3"/>
  <c r="A1921" i="3"/>
  <c r="I1034" i="20" l="1"/>
  <c r="J1035" i="20" s="1"/>
  <c r="G1035" i="20"/>
  <c r="F1035" i="20"/>
  <c r="F1034" i="23"/>
  <c r="D1034" i="23" s="1"/>
  <c r="J1921" i="3"/>
  <c r="A1922" i="3"/>
  <c r="E1034" i="23" l="1"/>
  <c r="C1034" i="20" s="1"/>
  <c r="L1034" i="23"/>
  <c r="G1034" i="23"/>
  <c r="D1035" i="20"/>
  <c r="A1923" i="3"/>
  <c r="J1922" i="3"/>
  <c r="K1034" i="23" l="1"/>
  <c r="I1035" i="23"/>
  <c r="H1035" i="23"/>
  <c r="E1035" i="20"/>
  <c r="K1034" i="20"/>
  <c r="A1924" i="3"/>
  <c r="J1923" i="3"/>
  <c r="I1035" i="20" l="1"/>
  <c r="J1036" i="20" s="1"/>
  <c r="F1036" i="20"/>
  <c r="G1036" i="20"/>
  <c r="F1035" i="23"/>
  <c r="D1035" i="23" s="1"/>
  <c r="J1924" i="3"/>
  <c r="A1925" i="3"/>
  <c r="E1035" i="23" l="1"/>
  <c r="C1035" i="20" s="1"/>
  <c r="L1035" i="23"/>
  <c r="G1035" i="23"/>
  <c r="D1036" i="20"/>
  <c r="J1925" i="3"/>
  <c r="A1926" i="3"/>
  <c r="K1035" i="23" l="1"/>
  <c r="I1036" i="23"/>
  <c r="H1036" i="23"/>
  <c r="E1036" i="20"/>
  <c r="K1035" i="20"/>
  <c r="J1926" i="3"/>
  <c r="A1927" i="3"/>
  <c r="I1036" i="20" l="1"/>
  <c r="J1037" i="20" s="1"/>
  <c r="G1037" i="20"/>
  <c r="F1037" i="20"/>
  <c r="F1036" i="23"/>
  <c r="D1036" i="23" s="1"/>
  <c r="A1928" i="3"/>
  <c r="J1927" i="3"/>
  <c r="E1036" i="23" l="1"/>
  <c r="C1036" i="20" s="1"/>
  <c r="D1037" i="20"/>
  <c r="J1928" i="3"/>
  <c r="A1929" i="3"/>
  <c r="G1036" i="23" l="1"/>
  <c r="L1036" i="23"/>
  <c r="K1036" i="23"/>
  <c r="I1037" i="23"/>
  <c r="H1037" i="23"/>
  <c r="E1037" i="20"/>
  <c r="K1036" i="20"/>
  <c r="J1929" i="3"/>
  <c r="A1930" i="3"/>
  <c r="I1037" i="20" l="1"/>
  <c r="J1038" i="20" s="1"/>
  <c r="F1038" i="20"/>
  <c r="G1038" i="20"/>
  <c r="F1037" i="23"/>
  <c r="D1037" i="23" s="1"/>
  <c r="A1931" i="3"/>
  <c r="J1930" i="3"/>
  <c r="E1037" i="23" l="1"/>
  <c r="C1037" i="20" s="1"/>
  <c r="L1037" i="23"/>
  <c r="G1037" i="23"/>
  <c r="D1038" i="20"/>
  <c r="A1932" i="3"/>
  <c r="J1931" i="3"/>
  <c r="K1037" i="23" l="1"/>
  <c r="I1038" i="23"/>
  <c r="H1038" i="23"/>
  <c r="E1038" i="20"/>
  <c r="K1037" i="20"/>
  <c r="J1932" i="3"/>
  <c r="A1933" i="3"/>
  <c r="I1038" i="20" l="1"/>
  <c r="J1039" i="20" s="1"/>
  <c r="G1039" i="20"/>
  <c r="F1039" i="20"/>
  <c r="F1038" i="23"/>
  <c r="D1038" i="23" s="1"/>
  <c r="A1934" i="3"/>
  <c r="J1933" i="3"/>
  <c r="E1038" i="23" l="1"/>
  <c r="C1038" i="20" s="1"/>
  <c r="D1039" i="20"/>
  <c r="J1934" i="3"/>
  <c r="A1935" i="3"/>
  <c r="G1038" i="23" l="1"/>
  <c r="L1038" i="23"/>
  <c r="K1038" i="23"/>
  <c r="I1039" i="23"/>
  <c r="H1039" i="23"/>
  <c r="E1039" i="20"/>
  <c r="K1038" i="20"/>
  <c r="A1936" i="3"/>
  <c r="J1935" i="3"/>
  <c r="I1039" i="20" l="1"/>
  <c r="J1040" i="20" s="1"/>
  <c r="F1040" i="20"/>
  <c r="G1040" i="20"/>
  <c r="F1039" i="23"/>
  <c r="D1039" i="23" s="1"/>
  <c r="J1936" i="3"/>
  <c r="A1937" i="3"/>
  <c r="E1039" i="23" l="1"/>
  <c r="C1039" i="20" s="1"/>
  <c r="L1039" i="23"/>
  <c r="G1039" i="23"/>
  <c r="D1040" i="20"/>
  <c r="J1937" i="3"/>
  <c r="A1938" i="3"/>
  <c r="K1039" i="23" l="1"/>
  <c r="I1040" i="23"/>
  <c r="H1040" i="23"/>
  <c r="E1040" i="20"/>
  <c r="K1039" i="20"/>
  <c r="A1939" i="3"/>
  <c r="J1938" i="3"/>
  <c r="I1040" i="20" l="1"/>
  <c r="J1041" i="20" s="1"/>
  <c r="G1041" i="20"/>
  <c r="F1041" i="20"/>
  <c r="F1040" i="23"/>
  <c r="D1040" i="23" s="1"/>
  <c r="A1940" i="3"/>
  <c r="J1939" i="3"/>
  <c r="E1040" i="23" l="1"/>
  <c r="C1040" i="20" s="1"/>
  <c r="L1040" i="23"/>
  <c r="G1040" i="23"/>
  <c r="D1041" i="20"/>
  <c r="J1940" i="3"/>
  <c r="A1941" i="3"/>
  <c r="K1040" i="23" l="1"/>
  <c r="I1041" i="23"/>
  <c r="H1041" i="23"/>
  <c r="E1041" i="20"/>
  <c r="K1040" i="20"/>
  <c r="J1941" i="3"/>
  <c r="A1942" i="3"/>
  <c r="I1041" i="20" l="1"/>
  <c r="J1042" i="20" s="1"/>
  <c r="F1042" i="20"/>
  <c r="G1042" i="20"/>
  <c r="F1041" i="23"/>
  <c r="D1041" i="23" s="1"/>
  <c r="J1942" i="3"/>
  <c r="A1943" i="3"/>
  <c r="E1041" i="23" l="1"/>
  <c r="C1041" i="20" s="1"/>
  <c r="D1042" i="20"/>
  <c r="A1944" i="3"/>
  <c r="J1943" i="3"/>
  <c r="L1041" i="23" l="1"/>
  <c r="G1041" i="23"/>
  <c r="K1041" i="23"/>
  <c r="H1042" i="23"/>
  <c r="I1042" i="23"/>
  <c r="E1042" i="20"/>
  <c r="K1041" i="20"/>
  <c r="A1945" i="3"/>
  <c r="J1944" i="3"/>
  <c r="I1042" i="20" l="1"/>
  <c r="J1043" i="20" s="1"/>
  <c r="G1043" i="20"/>
  <c r="F1043" i="20"/>
  <c r="F1042" i="23"/>
  <c r="D1042" i="23" s="1"/>
  <c r="J1945" i="3"/>
  <c r="A1946" i="3"/>
  <c r="E1042" i="23" l="1"/>
  <c r="C1042" i="20" s="1"/>
  <c r="L1042" i="23"/>
  <c r="G1042" i="23"/>
  <c r="D1043" i="20"/>
  <c r="A1947" i="3"/>
  <c r="J1946" i="3"/>
  <c r="K1042" i="23" l="1"/>
  <c r="I1043" i="23"/>
  <c r="H1043" i="23"/>
  <c r="E1043" i="20"/>
  <c r="K1042" i="20"/>
  <c r="A1948" i="3"/>
  <c r="J1947" i="3"/>
  <c r="F1043" i="23" l="1"/>
  <c r="D1043" i="23" s="1"/>
  <c r="I1043" i="20"/>
  <c r="J1044" i="20" s="1"/>
  <c r="F1044" i="20"/>
  <c r="G1044" i="20"/>
  <c r="J1948" i="3"/>
  <c r="A1949" i="3"/>
  <c r="E1043" i="23" l="1"/>
  <c r="C1043" i="20" s="1"/>
  <c r="D1044" i="20"/>
  <c r="L1043" i="23"/>
  <c r="G1043" i="23"/>
  <c r="J1949" i="3"/>
  <c r="A1950" i="3"/>
  <c r="K1043" i="23" l="1"/>
  <c r="H1044" i="23"/>
  <c r="I1044" i="23"/>
  <c r="E1044" i="20"/>
  <c r="K1043" i="20"/>
  <c r="A1951" i="3"/>
  <c r="J1950" i="3"/>
  <c r="F1044" i="23" l="1"/>
  <c r="D1044" i="23" s="1"/>
  <c r="I1044" i="20"/>
  <c r="J1045" i="20" s="1"/>
  <c r="G1045" i="20"/>
  <c r="F1045" i="20"/>
  <c r="A1952" i="3"/>
  <c r="J1951" i="3"/>
  <c r="E1044" i="23" l="1"/>
  <c r="C1044" i="20" s="1"/>
  <c r="D1045" i="20"/>
  <c r="L1044" i="23"/>
  <c r="G1044" i="23"/>
  <c r="J1952" i="3"/>
  <c r="A1953" i="3"/>
  <c r="K1044" i="23" l="1"/>
  <c r="H1045" i="23"/>
  <c r="I1045" i="23"/>
  <c r="E1045" i="20"/>
  <c r="K1044" i="20"/>
  <c r="J1953" i="3"/>
  <c r="A1954" i="3"/>
  <c r="I1045" i="20" l="1"/>
  <c r="J1046" i="20" s="1"/>
  <c r="F1046" i="20"/>
  <c r="G1046" i="20"/>
  <c r="F1045" i="23"/>
  <c r="D1045" i="23" s="1"/>
  <c r="A1955" i="3"/>
  <c r="J1954" i="3"/>
  <c r="E1045" i="23" l="1"/>
  <c r="C1045" i="20" s="1"/>
  <c r="L1045" i="23"/>
  <c r="G1045" i="23"/>
  <c r="D1046" i="20"/>
  <c r="A1956" i="3"/>
  <c r="J1955" i="3"/>
  <c r="K1045" i="23" l="1"/>
  <c r="I1046" i="23"/>
  <c r="H1046" i="23"/>
  <c r="E1046" i="20"/>
  <c r="K1045" i="20"/>
  <c r="J1956" i="3"/>
  <c r="A1957" i="3"/>
  <c r="I1046" i="20" l="1"/>
  <c r="J1047" i="20" s="1"/>
  <c r="G1047" i="20"/>
  <c r="F1047" i="20"/>
  <c r="F1046" i="23"/>
  <c r="D1046" i="23" s="1"/>
  <c r="J1957" i="3"/>
  <c r="A1958" i="3"/>
  <c r="E1046" i="23" l="1"/>
  <c r="C1046" i="20" s="1"/>
  <c r="L1046" i="23"/>
  <c r="G1046" i="23"/>
  <c r="D1047" i="20"/>
  <c r="J1958" i="3"/>
  <c r="A1959" i="3"/>
  <c r="K1046" i="23" l="1"/>
  <c r="I1047" i="23"/>
  <c r="H1047" i="23"/>
  <c r="E1047" i="20"/>
  <c r="K1046" i="20"/>
  <c r="A1960" i="3"/>
  <c r="J1959" i="3"/>
  <c r="F1047" i="23" l="1"/>
  <c r="D1047" i="23" s="1"/>
  <c r="I1047" i="20"/>
  <c r="J1048" i="20" s="1"/>
  <c r="F1048" i="20"/>
  <c r="G1048" i="20"/>
  <c r="A1961" i="3"/>
  <c r="J1960" i="3"/>
  <c r="E1047" i="23" l="1"/>
  <c r="C1047" i="20" s="1"/>
  <c r="D1048" i="20"/>
  <c r="L1047" i="23"/>
  <c r="G1047" i="23"/>
  <c r="A1962" i="3"/>
  <c r="J1961" i="3"/>
  <c r="K1047" i="23" l="1"/>
  <c r="H1048" i="23"/>
  <c r="I1048" i="23"/>
  <c r="E1048" i="20"/>
  <c r="K1047" i="20"/>
  <c r="A1963" i="3"/>
  <c r="J1962" i="3"/>
  <c r="I1048" i="20" l="1"/>
  <c r="J1049" i="20" s="1"/>
  <c r="G1049" i="20"/>
  <c r="F1049" i="20"/>
  <c r="F1048" i="23"/>
  <c r="D1048" i="23" s="1"/>
  <c r="A1964" i="3"/>
  <c r="J1963" i="3"/>
  <c r="E1048" i="23" l="1"/>
  <c r="C1048" i="20" s="1"/>
  <c r="D1049" i="20"/>
  <c r="J1964" i="3"/>
  <c r="A1965" i="3"/>
  <c r="G1048" i="23" l="1"/>
  <c r="L1048" i="23"/>
  <c r="K1048" i="23"/>
  <c r="H1049" i="23"/>
  <c r="I1049" i="23"/>
  <c r="E1049" i="20"/>
  <c r="K1048" i="20"/>
  <c r="J1965" i="3"/>
  <c r="A1966" i="3"/>
  <c r="F1049" i="23" l="1"/>
  <c r="D1049" i="23" s="1"/>
  <c r="I1049" i="20"/>
  <c r="J1050" i="20" s="1"/>
  <c r="G1050" i="20"/>
  <c r="F1050" i="20"/>
  <c r="A1967" i="3"/>
  <c r="J1966" i="3"/>
  <c r="E1049" i="23" l="1"/>
  <c r="C1049" i="20" s="1"/>
  <c r="D1050" i="20"/>
  <c r="A1968" i="3"/>
  <c r="J1967" i="3"/>
  <c r="G1049" i="23" l="1"/>
  <c r="K1049" i="23" s="1"/>
  <c r="L1049" i="23"/>
  <c r="E1050" i="20"/>
  <c r="K1049" i="20"/>
  <c r="J1968" i="3"/>
  <c r="A1969" i="3"/>
  <c r="I1050" i="23" l="1"/>
  <c r="H1050" i="23"/>
  <c r="I1050" i="20"/>
  <c r="J1051" i="20" s="1"/>
  <c r="G1051" i="20"/>
  <c r="F1051" i="20"/>
  <c r="F1050" i="23"/>
  <c r="D1050" i="23" s="1"/>
  <c r="J1969" i="3"/>
  <c r="A1970" i="3"/>
  <c r="E1050" i="23" l="1"/>
  <c r="C1050" i="20" s="1"/>
  <c r="L1050" i="23"/>
  <c r="G1050" i="23"/>
  <c r="D1051" i="20"/>
  <c r="A1971" i="3"/>
  <c r="J1970" i="3"/>
  <c r="K1050" i="23" l="1"/>
  <c r="I1051" i="23"/>
  <c r="H1051" i="23"/>
  <c r="E1051" i="20"/>
  <c r="K1050" i="20"/>
  <c r="A1972" i="3"/>
  <c r="J1971" i="3"/>
  <c r="I1051" i="20" l="1"/>
  <c r="J1052" i="20" s="1"/>
  <c r="F1052" i="20"/>
  <c r="G1052" i="20"/>
  <c r="F1051" i="23"/>
  <c r="D1051" i="23" s="1"/>
  <c r="J1972" i="3"/>
  <c r="A1973" i="3"/>
  <c r="E1051" i="23" l="1"/>
  <c r="C1051" i="20" s="1"/>
  <c r="D1052" i="20"/>
  <c r="J1973" i="3"/>
  <c r="A1974" i="3"/>
  <c r="G1051" i="23" l="1"/>
  <c r="L1051" i="23"/>
  <c r="K1051" i="23"/>
  <c r="I1052" i="23"/>
  <c r="H1052" i="23"/>
  <c r="E1052" i="20"/>
  <c r="K1051" i="20"/>
  <c r="J1974" i="3"/>
  <c r="A1975" i="3"/>
  <c r="I1052" i="20" l="1"/>
  <c r="J1053" i="20" s="1"/>
  <c r="G1053" i="20"/>
  <c r="F1053" i="20"/>
  <c r="F1052" i="23"/>
  <c r="D1052" i="23" s="1"/>
  <c r="A1976" i="3"/>
  <c r="J1975" i="3"/>
  <c r="E1052" i="23" l="1"/>
  <c r="C1052" i="20" s="1"/>
  <c r="L1052" i="23"/>
  <c r="G1052" i="23"/>
  <c r="D1053" i="20"/>
  <c r="J1976" i="3"/>
  <c r="A1977" i="3"/>
  <c r="K1052" i="23" l="1"/>
  <c r="I1053" i="23"/>
  <c r="H1053" i="23"/>
  <c r="E1053" i="20"/>
  <c r="K1052" i="20"/>
  <c r="J1977" i="3"/>
  <c r="A1978" i="3"/>
  <c r="I1053" i="20" l="1"/>
  <c r="J1054" i="20" s="1"/>
  <c r="F1054" i="20"/>
  <c r="G1054" i="20"/>
  <c r="F1053" i="23"/>
  <c r="D1053" i="23" s="1"/>
  <c r="A1979" i="3"/>
  <c r="J1978" i="3"/>
  <c r="E1053" i="23" l="1"/>
  <c r="L1053" i="23" s="1"/>
  <c r="G1053" i="23"/>
  <c r="D1054" i="20"/>
  <c r="A1980" i="3"/>
  <c r="J1979" i="3"/>
  <c r="C1053" i="20" l="1"/>
  <c r="K1053" i="23"/>
  <c r="I1054" i="23"/>
  <c r="H1054" i="23"/>
  <c r="E1054" i="20"/>
  <c r="K1053" i="20"/>
  <c r="A1981" i="3"/>
  <c r="J1980" i="3"/>
  <c r="I1054" i="20" l="1"/>
  <c r="J1055" i="20" s="1"/>
  <c r="G1055" i="20"/>
  <c r="F1055" i="20"/>
  <c r="F1054" i="23"/>
  <c r="D1054" i="23" s="1"/>
  <c r="J1981" i="3"/>
  <c r="A1982" i="3"/>
  <c r="E1054" i="23" l="1"/>
  <c r="G1054" i="23" s="1"/>
  <c r="D1055" i="20"/>
  <c r="J1982" i="3"/>
  <c r="A1983" i="3"/>
  <c r="L1054" i="23" l="1"/>
  <c r="C1054" i="20"/>
  <c r="K1054" i="23"/>
  <c r="I1055" i="23"/>
  <c r="H1055" i="23"/>
  <c r="E1055" i="20"/>
  <c r="K1054" i="20"/>
  <c r="J1983" i="3"/>
  <c r="A1984" i="3"/>
  <c r="I1055" i="20" l="1"/>
  <c r="J1056" i="20" s="1"/>
  <c r="F1056" i="20"/>
  <c r="G1056" i="20"/>
  <c r="F1055" i="23"/>
  <c r="D1055" i="23" s="1"/>
  <c r="A1985" i="3"/>
  <c r="J1984" i="3"/>
  <c r="E1055" i="23" l="1"/>
  <c r="C1055" i="20" s="1"/>
  <c r="G1055" i="23"/>
  <c r="D1056" i="20"/>
  <c r="J1985" i="3"/>
  <c r="A1986" i="3"/>
  <c r="L1055" i="23" l="1"/>
  <c r="K1055" i="23"/>
  <c r="H1056" i="23"/>
  <c r="I1056" i="23"/>
  <c r="E1056" i="20"/>
  <c r="K1055" i="20"/>
  <c r="J1986" i="3"/>
  <c r="A1987" i="3"/>
  <c r="I1056" i="20" l="1"/>
  <c r="J1057" i="20" s="1"/>
  <c r="G1057" i="20"/>
  <c r="F1057" i="20"/>
  <c r="F1056" i="23"/>
  <c r="D1056" i="23" s="1"/>
  <c r="J1987" i="3"/>
  <c r="A1988" i="3"/>
  <c r="E1056" i="23" l="1"/>
  <c r="C1056" i="20" s="1"/>
  <c r="G1056" i="23"/>
  <c r="D1057" i="20"/>
  <c r="A1989" i="3"/>
  <c r="J1988" i="3"/>
  <c r="L1056" i="23" l="1"/>
  <c r="K1056" i="23"/>
  <c r="H1057" i="23"/>
  <c r="I1057" i="23"/>
  <c r="E1057" i="20"/>
  <c r="K1056" i="20"/>
  <c r="J1989" i="3"/>
  <c r="A1990" i="3"/>
  <c r="I1057" i="20" l="1"/>
  <c r="J1058" i="20" s="1"/>
  <c r="F1058" i="20"/>
  <c r="G1058" i="20"/>
  <c r="F1057" i="23"/>
  <c r="D1057" i="23" s="1"/>
  <c r="J1990" i="3"/>
  <c r="A1991" i="3"/>
  <c r="E1057" i="23" l="1"/>
  <c r="C1057" i="20" s="1"/>
  <c r="D1058" i="20"/>
  <c r="J1991" i="3"/>
  <c r="A1992" i="3"/>
  <c r="G1057" i="23" l="1"/>
  <c r="K1057" i="23" s="1"/>
  <c r="L1057" i="23"/>
  <c r="I1058" i="23"/>
  <c r="H1058" i="23"/>
  <c r="E1058" i="20"/>
  <c r="K1057" i="20"/>
  <c r="J1992" i="3"/>
  <c r="A1993" i="3"/>
  <c r="F1059" i="20" l="1"/>
  <c r="I1058" i="20"/>
  <c r="J1059" i="20" s="1"/>
  <c r="G1059" i="20"/>
  <c r="F1058" i="23"/>
  <c r="D1058" i="23" s="1"/>
  <c r="J1993" i="3"/>
  <c r="A1994" i="3"/>
  <c r="E1058" i="23" l="1"/>
  <c r="C1058" i="20" s="1"/>
  <c r="K1058" i="20" s="1"/>
  <c r="D1059" i="20"/>
  <c r="J1994" i="3"/>
  <c r="A1995" i="3"/>
  <c r="G1058" i="23" l="1"/>
  <c r="L1058" i="23"/>
  <c r="E1059" i="20"/>
  <c r="I1059" i="20" s="1"/>
  <c r="J1060" i="20" s="1"/>
  <c r="K1058" i="23"/>
  <c r="I1059" i="23"/>
  <c r="H1059" i="23"/>
  <c r="J1995" i="3"/>
  <c r="A1996" i="3"/>
  <c r="G1060" i="20" l="1"/>
  <c r="F1060" i="20"/>
  <c r="F1059" i="23"/>
  <c r="D1059" i="23" s="1"/>
  <c r="J1996" i="3"/>
  <c r="A1997" i="3"/>
  <c r="E1059" i="23" l="1"/>
  <c r="C1059" i="20" s="1"/>
  <c r="K1059" i="20" s="1"/>
  <c r="D1060" i="20"/>
  <c r="L1059" i="23"/>
  <c r="G1059" i="23"/>
  <c r="J1997" i="3"/>
  <c r="A1998" i="3"/>
  <c r="K1059" i="23" l="1"/>
  <c r="H1060" i="23"/>
  <c r="I1060" i="23"/>
  <c r="E1060" i="20"/>
  <c r="J1998" i="3"/>
  <c r="A1999" i="3"/>
  <c r="G1061" i="20" l="1"/>
  <c r="I1060" i="20"/>
  <c r="J1061" i="20" s="1"/>
  <c r="F1061" i="20"/>
  <c r="F1060" i="23"/>
  <c r="D1060" i="23" s="1"/>
  <c r="J1999" i="3"/>
  <c r="A2000" i="3"/>
  <c r="E1060" i="23" l="1"/>
  <c r="C1060" i="20" s="1"/>
  <c r="D1061" i="20"/>
  <c r="L1060" i="23"/>
  <c r="G1060" i="23"/>
  <c r="A2001" i="3"/>
  <c r="J2000" i="3"/>
  <c r="K1060" i="23" l="1"/>
  <c r="H1061" i="23"/>
  <c r="I1061" i="23"/>
  <c r="E1061" i="20"/>
  <c r="K1060" i="20"/>
  <c r="J2001" i="3"/>
  <c r="A2002" i="3"/>
  <c r="I1061" i="20" l="1"/>
  <c r="J1062" i="20" s="1"/>
  <c r="F1062" i="20"/>
  <c r="G1062" i="20"/>
  <c r="F1061" i="23"/>
  <c r="D1061" i="23" s="1"/>
  <c r="J2002" i="3"/>
  <c r="A2003" i="3"/>
  <c r="E1061" i="23" l="1"/>
  <c r="C1061" i="20" s="1"/>
  <c r="D1062" i="20"/>
  <c r="J2003" i="3"/>
  <c r="A2004" i="3"/>
  <c r="G1061" i="23" l="1"/>
  <c r="L1061" i="23"/>
  <c r="K1061" i="23"/>
  <c r="I1062" i="23"/>
  <c r="H1062" i="23"/>
  <c r="E1062" i="20"/>
  <c r="K1061" i="20"/>
  <c r="A2005" i="3"/>
  <c r="J2004" i="3"/>
  <c r="I1062" i="20" l="1"/>
  <c r="J1063" i="20" s="1"/>
  <c r="G1063" i="20"/>
  <c r="F1063" i="20"/>
  <c r="F1062" i="23"/>
  <c r="D1062" i="23" s="1"/>
  <c r="J2005" i="3"/>
  <c r="A2006" i="3"/>
  <c r="E1062" i="23" l="1"/>
  <c r="C1062" i="20" s="1"/>
  <c r="G1062" i="23"/>
  <c r="D1063" i="20"/>
  <c r="J2006" i="3"/>
  <c r="A2007" i="3"/>
  <c r="L1062" i="23" l="1"/>
  <c r="K1062" i="23"/>
  <c r="I1063" i="23"/>
  <c r="H1063" i="23"/>
  <c r="E1063" i="20"/>
  <c r="K1062" i="20"/>
  <c r="J2007" i="3"/>
  <c r="A2008" i="3"/>
  <c r="I1063" i="20" l="1"/>
  <c r="J1064" i="20" s="1"/>
  <c r="F1064" i="20"/>
  <c r="G1064" i="20"/>
  <c r="F1063" i="23"/>
  <c r="D1063" i="23" s="1"/>
  <c r="A2009" i="3"/>
  <c r="J2008" i="3"/>
  <c r="E1063" i="23" l="1"/>
  <c r="C1063" i="20" s="1"/>
  <c r="L1063" i="23"/>
  <c r="G1063" i="23"/>
  <c r="D1064" i="20"/>
  <c r="J2009" i="3"/>
  <c r="A2010" i="3"/>
  <c r="K1063" i="23" l="1"/>
  <c r="I1064" i="23"/>
  <c r="H1064" i="23"/>
  <c r="E1064" i="20"/>
  <c r="K1063" i="20"/>
  <c r="J2010" i="3"/>
  <c r="A2011" i="3"/>
  <c r="I1064" i="20" l="1"/>
  <c r="J1065" i="20" s="1"/>
  <c r="G1065" i="20"/>
  <c r="F1065" i="20"/>
  <c r="F1064" i="23"/>
  <c r="D1064" i="23" s="1"/>
  <c r="J2011" i="3"/>
  <c r="A2012" i="3"/>
  <c r="E1064" i="23" l="1"/>
  <c r="C1064" i="20" s="1"/>
  <c r="D1065" i="20"/>
  <c r="A2013" i="3"/>
  <c r="J2012" i="3"/>
  <c r="G1064" i="23" l="1"/>
  <c r="L1064" i="23"/>
  <c r="K1064" i="23"/>
  <c r="I1065" i="23"/>
  <c r="H1065" i="23"/>
  <c r="E1065" i="20"/>
  <c r="K1064" i="20"/>
  <c r="J2013" i="3"/>
  <c r="A2014" i="3"/>
  <c r="F1065" i="23" l="1"/>
  <c r="D1065" i="23" s="1"/>
  <c r="I1065" i="20"/>
  <c r="J1066" i="20" s="1"/>
  <c r="F1066" i="20"/>
  <c r="G1066" i="20"/>
  <c r="J2014" i="3"/>
  <c r="A2015" i="3"/>
  <c r="E1065" i="23" l="1"/>
  <c r="C1065" i="20" s="1"/>
  <c r="D1066" i="20"/>
  <c r="L1065" i="23"/>
  <c r="G1065" i="23"/>
  <c r="J2015" i="3"/>
  <c r="A2016" i="3"/>
  <c r="K1065" i="23" l="1"/>
  <c r="H1066" i="23"/>
  <c r="I1066" i="23"/>
  <c r="E1066" i="20"/>
  <c r="K1065" i="20"/>
  <c r="A2017" i="3"/>
  <c r="J2016" i="3"/>
  <c r="I1066" i="20" l="1"/>
  <c r="J1067" i="20" s="1"/>
  <c r="G1067" i="20"/>
  <c r="F1067" i="20"/>
  <c r="F1066" i="23"/>
  <c r="D1066" i="23" s="1"/>
  <c r="J2017" i="3"/>
  <c r="A2018" i="3"/>
  <c r="E1066" i="23" l="1"/>
  <c r="C1066" i="20" s="1"/>
  <c r="D1067" i="20"/>
  <c r="J2018" i="3"/>
  <c r="A2019" i="3"/>
  <c r="G1066" i="23" l="1"/>
  <c r="K1066" i="23" s="1"/>
  <c r="L1066" i="23"/>
  <c r="I1067" i="23"/>
  <c r="H1067" i="23"/>
  <c r="E1067" i="20"/>
  <c r="K1066" i="20"/>
  <c r="J2019" i="3"/>
  <c r="A2020" i="3"/>
  <c r="I1067" i="20" l="1"/>
  <c r="J1068" i="20" s="1"/>
  <c r="F1068" i="20"/>
  <c r="G1068" i="20"/>
  <c r="F1067" i="23"/>
  <c r="D1067" i="23" s="1"/>
  <c r="A2021" i="3"/>
  <c r="J2020" i="3"/>
  <c r="E1067" i="23" l="1"/>
  <c r="C1067" i="20" s="1"/>
  <c r="G1067" i="23"/>
  <c r="D1068" i="20"/>
  <c r="J2021" i="3"/>
  <c r="A2022" i="3"/>
  <c r="L1067" i="23" l="1"/>
  <c r="K1067" i="23"/>
  <c r="I1068" i="23"/>
  <c r="H1068" i="23"/>
  <c r="E1068" i="20"/>
  <c r="K1067" i="20"/>
  <c r="J2022" i="3"/>
  <c r="A2023" i="3"/>
  <c r="I1068" i="20" l="1"/>
  <c r="J1069" i="20" s="1"/>
  <c r="G1069" i="20"/>
  <c r="F1069" i="20"/>
  <c r="F1068" i="23"/>
  <c r="D1068" i="23" s="1"/>
  <c r="J2023" i="3"/>
  <c r="A2024" i="3"/>
  <c r="E1068" i="23" l="1"/>
  <c r="C1068" i="20" s="1"/>
  <c r="L1068" i="23"/>
  <c r="G1068" i="23"/>
  <c r="D1069" i="20"/>
  <c r="A2025" i="3"/>
  <c r="J2024" i="3"/>
  <c r="K1068" i="23" l="1"/>
  <c r="I1069" i="23"/>
  <c r="H1069" i="23"/>
  <c r="E1069" i="20"/>
  <c r="K1068" i="20"/>
  <c r="J2025" i="3"/>
  <c r="A2026" i="3"/>
  <c r="I1069" i="20" l="1"/>
  <c r="J1070" i="20" s="1"/>
  <c r="F1070" i="20"/>
  <c r="G1070" i="20"/>
  <c r="F1069" i="23"/>
  <c r="D1069" i="23" s="1"/>
  <c r="J2026" i="3"/>
  <c r="A2027" i="3"/>
  <c r="E1069" i="23" l="1"/>
  <c r="C1069" i="20" s="1"/>
  <c r="D1070" i="20"/>
  <c r="J2027" i="3"/>
  <c r="A2028" i="3"/>
  <c r="G1069" i="23" l="1"/>
  <c r="I1070" i="23" s="1"/>
  <c r="L1069" i="23"/>
  <c r="K1069" i="23"/>
  <c r="E1070" i="20"/>
  <c r="K1069" i="20"/>
  <c r="A2029" i="3"/>
  <c r="J2028" i="3"/>
  <c r="H1070" i="23" l="1"/>
  <c r="F1070" i="23"/>
  <c r="D1070" i="23" s="1"/>
  <c r="I1070" i="20"/>
  <c r="J1071" i="20" s="1"/>
  <c r="G1071" i="20"/>
  <c r="F1071" i="20"/>
  <c r="J2029" i="3"/>
  <c r="A2030" i="3"/>
  <c r="E1070" i="23" l="1"/>
  <c r="C1070" i="20" s="1"/>
  <c r="D1071" i="20"/>
  <c r="L1070" i="23"/>
  <c r="G1070" i="23"/>
  <c r="J2030" i="3"/>
  <c r="A2031" i="3"/>
  <c r="K1070" i="23" l="1"/>
  <c r="H1071" i="23"/>
  <c r="I1071" i="23"/>
  <c r="E1071" i="20"/>
  <c r="K1070" i="20"/>
  <c r="J2031" i="3"/>
  <c r="A2032" i="3"/>
  <c r="I1071" i="20" l="1"/>
  <c r="J1072" i="20" s="1"/>
  <c r="G1072" i="20"/>
  <c r="F1072" i="20"/>
  <c r="F1071" i="23"/>
  <c r="D1071" i="23" s="1"/>
  <c r="A2033" i="3"/>
  <c r="J2032" i="3"/>
  <c r="E1071" i="23" l="1"/>
  <c r="C1071" i="20" s="1"/>
  <c r="D1072" i="20"/>
  <c r="A2034" i="3"/>
  <c r="J2033" i="3"/>
  <c r="G1071" i="23" l="1"/>
  <c r="H1072" i="23" s="1"/>
  <c r="L1071" i="23"/>
  <c r="E1072" i="20"/>
  <c r="K1071" i="20"/>
  <c r="J2034" i="3"/>
  <c r="A2035" i="3"/>
  <c r="I1072" i="23" l="1"/>
  <c r="F1072" i="23" s="1"/>
  <c r="D1072" i="23" s="1"/>
  <c r="K1071" i="23"/>
  <c r="I1072" i="20"/>
  <c r="J1073" i="20" s="1"/>
  <c r="G1073" i="20"/>
  <c r="F1073" i="20"/>
  <c r="J2035" i="3"/>
  <c r="A2036" i="3"/>
  <c r="E1072" i="23" l="1"/>
  <c r="C1072" i="20" s="1"/>
  <c r="D1073" i="20"/>
  <c r="A2037" i="3"/>
  <c r="J2036" i="3"/>
  <c r="L1072" i="23" l="1"/>
  <c r="G1072" i="23"/>
  <c r="K1072" i="23" s="1"/>
  <c r="E1073" i="20"/>
  <c r="K1072" i="20"/>
  <c r="A2038" i="3"/>
  <c r="J2037" i="3"/>
  <c r="H1073" i="23" l="1"/>
  <c r="I1073" i="23"/>
  <c r="F1073" i="23" s="1"/>
  <c r="D1073" i="23" s="1"/>
  <c r="I1073" i="20"/>
  <c r="J1074" i="20" s="1"/>
  <c r="F1074" i="20"/>
  <c r="G1074" i="20"/>
  <c r="J2038" i="3"/>
  <c r="A2039" i="3"/>
  <c r="E1073" i="23" l="1"/>
  <c r="C1073" i="20" s="1"/>
  <c r="D1074" i="20"/>
  <c r="J2039" i="3"/>
  <c r="A2040" i="3"/>
  <c r="G1073" i="23" l="1"/>
  <c r="K1073" i="23" s="1"/>
  <c r="L1073" i="23"/>
  <c r="I1074" i="23"/>
  <c r="H1074" i="23"/>
  <c r="E1074" i="20"/>
  <c r="K1073" i="20"/>
  <c r="A2041" i="3"/>
  <c r="J2040" i="3"/>
  <c r="I1074" i="20" l="1"/>
  <c r="J1075" i="20" s="1"/>
  <c r="G1075" i="20"/>
  <c r="F1075" i="20"/>
  <c r="F1074" i="23"/>
  <c r="D1074" i="23" s="1"/>
  <c r="J2041" i="3"/>
  <c r="A2042" i="3"/>
  <c r="E1074" i="23" l="1"/>
  <c r="C1074" i="20" s="1"/>
  <c r="D1075" i="20"/>
  <c r="J2042" i="3"/>
  <c r="A2043" i="3"/>
  <c r="G1074" i="23" l="1"/>
  <c r="L1074" i="23"/>
  <c r="K1074" i="23"/>
  <c r="I1075" i="23"/>
  <c r="H1075" i="23"/>
  <c r="E1075" i="20"/>
  <c r="K1074" i="20"/>
  <c r="A2044" i="3"/>
  <c r="J2043" i="3"/>
  <c r="I1075" i="20" l="1"/>
  <c r="J1076" i="20" s="1"/>
  <c r="F1076" i="20"/>
  <c r="G1076" i="20"/>
  <c r="F1075" i="23"/>
  <c r="D1075" i="23" s="1"/>
  <c r="A2045" i="3"/>
  <c r="J2044" i="3"/>
  <c r="E1075" i="23" l="1"/>
  <c r="C1075" i="20" s="1"/>
  <c r="D1076" i="20"/>
  <c r="A2046" i="3"/>
  <c r="J2045" i="3"/>
  <c r="G1075" i="23" l="1"/>
  <c r="K1075" i="23" s="1"/>
  <c r="L1075" i="23"/>
  <c r="E1076" i="20"/>
  <c r="K1075" i="20"/>
  <c r="J2046" i="3"/>
  <c r="A2047" i="3"/>
  <c r="H1076" i="23" l="1"/>
  <c r="I1076" i="23"/>
  <c r="I1076" i="20"/>
  <c r="J1077" i="20" s="1"/>
  <c r="F1077" i="20"/>
  <c r="G1077" i="20"/>
  <c r="J2047" i="3"/>
  <c r="A2048" i="3"/>
  <c r="F1076" i="23" l="1"/>
  <c r="D1076" i="23" s="1"/>
  <c r="E1076" i="23" s="1"/>
  <c r="C1076" i="20" s="1"/>
  <c r="D1077" i="20"/>
  <c r="A2049" i="3"/>
  <c r="J2048" i="3"/>
  <c r="G1076" i="23" l="1"/>
  <c r="L1076" i="23"/>
  <c r="K1076" i="23"/>
  <c r="H1077" i="23"/>
  <c r="I1077" i="23"/>
  <c r="E1077" i="20"/>
  <c r="K1076" i="20"/>
  <c r="J2049" i="3"/>
  <c r="A2050" i="3"/>
  <c r="I1077" i="20" l="1"/>
  <c r="J1078" i="20" s="1"/>
  <c r="G1078" i="20"/>
  <c r="F1078" i="20"/>
  <c r="F1077" i="23"/>
  <c r="D1077" i="23" s="1"/>
  <c r="J2050" i="3"/>
  <c r="A2051" i="3"/>
  <c r="E1077" i="23" l="1"/>
  <c r="C1077" i="20" s="1"/>
  <c r="D1078" i="20"/>
  <c r="A2052" i="3"/>
  <c r="J2051" i="3"/>
  <c r="L1077" i="23" l="1"/>
  <c r="G1077" i="23"/>
  <c r="I1078" i="23" s="1"/>
  <c r="E1078" i="20"/>
  <c r="K1077" i="20"/>
  <c r="A2053" i="3"/>
  <c r="J2052" i="3"/>
  <c r="K1077" i="23" l="1"/>
  <c r="H1078" i="23"/>
  <c r="F1078" i="23" s="1"/>
  <c r="D1078" i="23" s="1"/>
  <c r="I1078" i="20"/>
  <c r="J1079" i="20" s="1"/>
  <c r="F1079" i="20"/>
  <c r="G1079" i="20"/>
  <c r="A2054" i="3"/>
  <c r="J2053" i="3"/>
  <c r="E1078" i="23" l="1"/>
  <c r="C1078" i="20" s="1"/>
  <c r="D1079" i="20"/>
  <c r="J2054" i="3"/>
  <c r="A2055" i="3"/>
  <c r="G1078" i="23" l="1"/>
  <c r="L1078" i="23"/>
  <c r="K1078" i="23"/>
  <c r="I1079" i="23"/>
  <c r="H1079" i="23"/>
  <c r="E1079" i="20"/>
  <c r="K1078" i="20"/>
  <c r="J2055" i="3"/>
  <c r="A2056" i="3"/>
  <c r="F1079" i="23" l="1"/>
  <c r="D1079" i="23" s="1"/>
  <c r="I1079" i="20"/>
  <c r="J1080" i="20" s="1"/>
  <c r="G1080" i="20"/>
  <c r="F1080" i="20"/>
  <c r="J2056" i="3"/>
  <c r="A2057" i="3"/>
  <c r="E1079" i="23" l="1"/>
  <c r="C1079" i="20" s="1"/>
  <c r="D1080" i="20"/>
  <c r="J2057" i="3"/>
  <c r="A2058" i="3"/>
  <c r="G1079" i="23" l="1"/>
  <c r="L1079" i="23"/>
  <c r="K1079" i="23"/>
  <c r="I1080" i="23"/>
  <c r="H1080" i="23"/>
  <c r="E1080" i="20"/>
  <c r="K1079" i="20"/>
  <c r="J2058" i="3"/>
  <c r="A2059" i="3"/>
  <c r="I1080" i="20" l="1"/>
  <c r="J1081" i="20" s="1"/>
  <c r="G1081" i="20"/>
  <c r="F1081" i="20"/>
  <c r="F1080" i="23"/>
  <c r="D1080" i="23" s="1"/>
  <c r="A2060" i="3"/>
  <c r="J2059" i="3"/>
  <c r="E1080" i="23" l="1"/>
  <c r="C1080" i="20" s="1"/>
  <c r="D1081" i="20"/>
  <c r="A2061" i="3"/>
  <c r="J2060" i="3"/>
  <c r="G1080" i="23" l="1"/>
  <c r="L1080" i="23"/>
  <c r="K1080" i="23"/>
  <c r="I1081" i="23"/>
  <c r="H1081" i="23"/>
  <c r="E1081" i="20"/>
  <c r="K1080" i="20"/>
  <c r="A2062" i="3"/>
  <c r="J2061" i="3"/>
  <c r="I1081" i="20" l="1"/>
  <c r="J1082" i="20" s="1"/>
  <c r="F1082" i="20"/>
  <c r="G1082" i="20"/>
  <c r="F1081" i="23"/>
  <c r="D1081" i="23" s="1"/>
  <c r="A2063" i="3"/>
  <c r="J2062" i="3"/>
  <c r="E1081" i="23" l="1"/>
  <c r="C1081" i="20" s="1"/>
  <c r="D1082" i="20"/>
  <c r="J2063" i="3"/>
  <c r="A2064" i="3"/>
  <c r="G1081" i="23" l="1"/>
  <c r="L1081" i="23"/>
  <c r="K1081" i="23"/>
  <c r="I1082" i="23"/>
  <c r="H1082" i="23"/>
  <c r="E1082" i="20"/>
  <c r="K1081" i="20"/>
  <c r="A2065" i="3"/>
  <c r="J2064" i="3"/>
  <c r="I1082" i="20" l="1"/>
  <c r="J1083" i="20" s="1"/>
  <c r="G1083" i="20"/>
  <c r="F1083" i="20"/>
  <c r="F1082" i="23"/>
  <c r="D1082" i="23" s="1"/>
  <c r="J2065" i="3"/>
  <c r="A2066" i="3"/>
  <c r="E1082" i="23" l="1"/>
  <c r="C1082" i="20" s="1"/>
  <c r="D1083" i="20"/>
  <c r="J2066" i="3"/>
  <c r="A2067" i="3"/>
  <c r="G1082" i="23" l="1"/>
  <c r="K1082" i="23" s="1"/>
  <c r="L1082" i="23"/>
  <c r="E1083" i="20"/>
  <c r="K1082" i="20"/>
  <c r="A2068" i="3"/>
  <c r="J2067" i="3"/>
  <c r="H1083" i="23" l="1"/>
  <c r="I1083" i="23"/>
  <c r="I1083" i="20"/>
  <c r="J1084" i="20" s="1"/>
  <c r="F1084" i="20"/>
  <c r="G1084" i="20"/>
  <c r="F1083" i="23"/>
  <c r="D1083" i="23" s="1"/>
  <c r="A2069" i="3"/>
  <c r="J2068" i="3"/>
  <c r="E1083" i="23" l="1"/>
  <c r="C1083" i="20" s="1"/>
  <c r="L1083" i="23"/>
  <c r="G1083" i="23"/>
  <c r="D1084" i="20"/>
  <c r="A2070" i="3"/>
  <c r="J2069" i="3"/>
  <c r="K1083" i="23" l="1"/>
  <c r="I1084" i="23"/>
  <c r="H1084" i="23"/>
  <c r="E1084" i="20"/>
  <c r="K1083" i="20"/>
  <c r="J2070" i="3"/>
  <c r="A2071" i="3"/>
  <c r="I1084" i="20" l="1"/>
  <c r="J1085" i="20" s="1"/>
  <c r="G1085" i="20"/>
  <c r="F1085" i="20"/>
  <c r="F1084" i="23"/>
  <c r="D1084" i="23" s="1"/>
  <c r="J2071" i="3"/>
  <c r="A2072" i="3"/>
  <c r="E1084" i="23" l="1"/>
  <c r="C1084" i="20" s="1"/>
  <c r="L1084" i="23"/>
  <c r="G1084" i="23"/>
  <c r="D1085" i="20"/>
  <c r="A2073" i="3"/>
  <c r="J2072" i="3"/>
  <c r="K1084" i="23" l="1"/>
  <c r="I1085" i="23"/>
  <c r="H1085" i="23"/>
  <c r="E1085" i="20"/>
  <c r="K1084" i="20"/>
  <c r="A2074" i="3"/>
  <c r="J2073" i="3"/>
  <c r="I1085" i="20" l="1"/>
  <c r="J1086" i="20" s="1"/>
  <c r="F1086" i="20"/>
  <c r="G1086" i="20"/>
  <c r="F1085" i="23"/>
  <c r="D1085" i="23" s="1"/>
  <c r="J2074" i="3"/>
  <c r="A2075" i="3"/>
  <c r="E1085" i="23" l="1"/>
  <c r="C1085" i="20" s="1"/>
  <c r="L1085" i="23"/>
  <c r="G1085" i="23"/>
  <c r="D1086" i="20"/>
  <c r="A2076" i="3"/>
  <c r="J2075" i="3"/>
  <c r="K1085" i="23" l="1"/>
  <c r="I1086" i="23"/>
  <c r="H1086" i="23"/>
  <c r="E1086" i="20"/>
  <c r="K1085" i="20"/>
  <c r="A2077" i="3"/>
  <c r="J2076" i="3"/>
  <c r="I1086" i="20" l="1"/>
  <c r="J1087" i="20" s="1"/>
  <c r="G1087" i="20"/>
  <c r="F1087" i="20"/>
  <c r="F1086" i="23"/>
  <c r="D1086" i="23" s="1"/>
  <c r="A2078" i="3"/>
  <c r="J2077" i="3"/>
  <c r="E1086" i="23" l="1"/>
  <c r="C1086" i="20" s="1"/>
  <c r="D1087" i="20"/>
  <c r="L1086" i="23"/>
  <c r="G1086" i="23"/>
  <c r="J2078" i="3"/>
  <c r="A2079" i="3"/>
  <c r="K1086" i="23" l="1"/>
  <c r="I1087" i="23"/>
  <c r="H1087" i="23"/>
  <c r="E1087" i="20"/>
  <c r="K1086" i="20"/>
  <c r="J2079" i="3"/>
  <c r="A2080" i="3"/>
  <c r="F1087" i="23" l="1"/>
  <c r="D1087" i="23" s="1"/>
  <c r="I1087" i="20"/>
  <c r="J1088" i="20" s="1"/>
  <c r="F1088" i="20"/>
  <c r="G1088" i="20"/>
  <c r="A2081" i="3"/>
  <c r="J2080" i="3"/>
  <c r="E1087" i="23" l="1"/>
  <c r="C1087" i="20" s="1"/>
  <c r="D1088" i="20"/>
  <c r="L1087" i="23"/>
  <c r="G1087" i="23"/>
  <c r="A2082" i="3"/>
  <c r="J2081" i="3"/>
  <c r="K1087" i="23" l="1"/>
  <c r="H1088" i="23"/>
  <c r="I1088" i="23"/>
  <c r="E1088" i="20"/>
  <c r="K1087" i="20"/>
  <c r="J2082" i="3"/>
  <c r="A2083" i="3"/>
  <c r="I1088" i="20" l="1"/>
  <c r="J1089" i="20" s="1"/>
  <c r="G1089" i="20"/>
  <c r="F1089" i="20"/>
  <c r="F1088" i="23"/>
  <c r="D1088" i="23" s="1"/>
  <c r="A2084" i="3"/>
  <c r="J2083" i="3"/>
  <c r="E1088" i="23" l="1"/>
  <c r="C1088" i="20" s="1"/>
  <c r="L1088" i="23"/>
  <c r="G1088" i="23"/>
  <c r="D1089" i="20"/>
  <c r="A2085" i="3"/>
  <c r="J2084" i="3"/>
  <c r="K1088" i="23" l="1"/>
  <c r="I1089" i="23"/>
  <c r="H1089" i="23"/>
  <c r="E1089" i="20"/>
  <c r="K1088" i="20"/>
  <c r="A2086" i="3"/>
  <c r="J2085" i="3"/>
  <c r="I1089" i="20" l="1"/>
  <c r="J1090" i="20" s="1"/>
  <c r="F1090" i="20"/>
  <c r="G1090" i="20"/>
  <c r="F1089" i="23"/>
  <c r="D1089" i="23" s="1"/>
  <c r="J2086" i="3"/>
  <c r="A2087" i="3"/>
  <c r="E1089" i="23" l="1"/>
  <c r="C1089" i="20" s="1"/>
  <c r="L1089" i="23"/>
  <c r="G1089" i="23"/>
  <c r="D1090" i="20"/>
  <c r="J2087" i="3"/>
  <c r="A2088" i="3"/>
  <c r="K1089" i="23" l="1"/>
  <c r="H1090" i="23"/>
  <c r="I1090" i="23"/>
  <c r="E1090" i="20"/>
  <c r="K1089" i="20"/>
  <c r="A2089" i="3"/>
  <c r="J2088" i="3"/>
  <c r="I1090" i="20" l="1"/>
  <c r="J1091" i="20" s="1"/>
  <c r="G1091" i="20"/>
  <c r="F1091" i="20"/>
  <c r="F1090" i="23"/>
  <c r="D1090" i="23" s="1"/>
  <c r="A2090" i="3"/>
  <c r="J2089" i="3"/>
  <c r="E1090" i="23" l="1"/>
  <c r="C1090" i="20" s="1"/>
  <c r="L1090" i="23"/>
  <c r="G1090" i="23"/>
  <c r="D1091" i="20"/>
  <c r="J2090" i="3"/>
  <c r="A2091" i="3"/>
  <c r="K1090" i="23" l="1"/>
  <c r="I1091" i="23"/>
  <c r="H1091" i="23"/>
  <c r="E1091" i="20"/>
  <c r="K1090" i="20"/>
  <c r="A2092" i="3"/>
  <c r="J2091" i="3"/>
  <c r="I1091" i="20" l="1"/>
  <c r="J1092" i="20" s="1"/>
  <c r="F1092" i="20"/>
  <c r="G1092" i="20"/>
  <c r="F1091" i="23"/>
  <c r="D1091" i="23" s="1"/>
  <c r="A2093" i="3"/>
  <c r="J2092" i="3"/>
  <c r="E1091" i="23" l="1"/>
  <c r="C1091" i="20" s="1"/>
  <c r="D1092" i="20"/>
  <c r="A2094" i="3"/>
  <c r="J2093" i="3"/>
  <c r="G1091" i="23" l="1"/>
  <c r="L1091" i="23"/>
  <c r="K1091" i="23"/>
  <c r="H1092" i="23"/>
  <c r="I1092" i="23"/>
  <c r="E1092" i="20"/>
  <c r="K1091" i="20"/>
  <c r="J2094" i="3"/>
  <c r="A2095" i="3"/>
  <c r="I1092" i="20" l="1"/>
  <c r="J1093" i="20" s="1"/>
  <c r="G1093" i="20"/>
  <c r="F1093" i="20"/>
  <c r="F1092" i="23"/>
  <c r="D1092" i="23" s="1"/>
  <c r="J2095" i="3"/>
  <c r="A2096" i="3"/>
  <c r="E1092" i="23" l="1"/>
  <c r="C1092" i="20" s="1"/>
  <c r="L1092" i="23"/>
  <c r="G1092" i="23"/>
  <c r="D1093" i="20"/>
  <c r="A2097" i="3"/>
  <c r="J2096" i="3"/>
  <c r="K1092" i="23" l="1"/>
  <c r="I1093" i="23"/>
  <c r="H1093" i="23"/>
  <c r="E1093" i="20"/>
  <c r="K1092" i="20"/>
  <c r="A2098" i="3"/>
  <c r="J2097" i="3"/>
  <c r="I1093" i="20" l="1"/>
  <c r="J1094" i="20" s="1"/>
  <c r="F1094" i="20"/>
  <c r="G1094" i="20"/>
  <c r="F1093" i="23"/>
  <c r="D1093" i="23" s="1"/>
  <c r="J2098" i="3"/>
  <c r="A2099" i="3"/>
  <c r="E1093" i="23" l="1"/>
  <c r="C1093" i="20" s="1"/>
  <c r="L1093" i="23"/>
  <c r="G1093" i="23"/>
  <c r="D1094" i="20"/>
  <c r="A2100" i="3"/>
  <c r="J2099" i="3"/>
  <c r="K1093" i="23" l="1"/>
  <c r="H1094" i="23"/>
  <c r="I1094" i="23"/>
  <c r="E1094" i="20"/>
  <c r="K1093" i="20"/>
  <c r="A2101" i="3"/>
  <c r="J2100" i="3"/>
  <c r="I1094" i="20" l="1"/>
  <c r="J1095" i="20" s="1"/>
  <c r="F1095" i="20"/>
  <c r="G1095" i="20"/>
  <c r="F1094" i="23"/>
  <c r="D1094" i="23" s="1"/>
  <c r="A2102" i="3"/>
  <c r="J2101" i="3"/>
  <c r="E1094" i="23" l="1"/>
  <c r="C1094" i="20" s="1"/>
  <c r="D1095" i="20"/>
  <c r="J2102" i="3"/>
  <c r="A2103" i="3"/>
  <c r="G1094" i="23" l="1"/>
  <c r="L1094" i="23"/>
  <c r="K1094" i="23"/>
  <c r="H1095" i="23"/>
  <c r="I1095" i="23"/>
  <c r="E1095" i="20"/>
  <c r="K1094" i="20"/>
  <c r="J2103" i="3"/>
  <c r="A2104" i="3"/>
  <c r="I1095" i="20" l="1"/>
  <c r="J1096" i="20" s="1"/>
  <c r="G1096" i="20"/>
  <c r="F1096" i="20"/>
  <c r="F1095" i="23"/>
  <c r="D1095" i="23" s="1"/>
  <c r="A2105" i="3"/>
  <c r="J2104" i="3"/>
  <c r="E1095" i="23" l="1"/>
  <c r="C1095" i="20" s="1"/>
  <c r="D1096" i="20"/>
  <c r="A2106" i="3"/>
  <c r="J2105" i="3"/>
  <c r="G1095" i="23" l="1"/>
  <c r="L1095" i="23"/>
  <c r="K1095" i="23"/>
  <c r="I1096" i="23"/>
  <c r="H1096" i="23"/>
  <c r="E1096" i="20"/>
  <c r="K1095" i="20"/>
  <c r="J2106" i="3"/>
  <c r="A2107" i="3"/>
  <c r="I1096" i="20" l="1"/>
  <c r="J1097" i="20" s="1"/>
  <c r="F1097" i="20"/>
  <c r="G1097" i="20"/>
  <c r="F1096" i="23"/>
  <c r="D1096" i="23" s="1"/>
  <c r="J2107" i="3"/>
  <c r="A2108" i="3"/>
  <c r="E1096" i="23" l="1"/>
  <c r="C1096" i="20" s="1"/>
  <c r="K1096" i="20" s="1"/>
  <c r="D1097" i="20"/>
  <c r="A2109" i="3"/>
  <c r="J2108" i="3"/>
  <c r="G1096" i="23" l="1"/>
  <c r="L1096" i="23"/>
  <c r="E1097" i="20"/>
  <c r="I1097" i="20" s="1"/>
  <c r="J1098" i="20" s="1"/>
  <c r="K1096" i="23"/>
  <c r="H1097" i="23"/>
  <c r="I1097" i="23"/>
  <c r="A2110" i="3"/>
  <c r="J2109" i="3"/>
  <c r="G1098" i="20" l="1"/>
  <c r="F1098" i="20"/>
  <c r="F1097" i="23"/>
  <c r="D1097" i="23" s="1"/>
  <c r="J2110" i="3"/>
  <c r="A2111" i="3"/>
  <c r="E1097" i="23" l="1"/>
  <c r="C1097" i="20" s="1"/>
  <c r="D1098" i="20"/>
  <c r="L1097" i="23"/>
  <c r="G1097" i="23"/>
  <c r="J2111" i="3"/>
  <c r="A2112" i="3"/>
  <c r="K1097" i="23" l="1"/>
  <c r="I1098" i="23"/>
  <c r="H1098" i="23"/>
  <c r="E1098" i="20"/>
  <c r="K1097" i="20"/>
  <c r="A2113" i="3"/>
  <c r="J2112" i="3"/>
  <c r="I1098" i="20" l="1"/>
  <c r="J1099" i="20" s="1"/>
  <c r="F1099" i="20"/>
  <c r="G1099" i="20"/>
  <c r="F1098" i="23"/>
  <c r="D1098" i="23" s="1"/>
  <c r="A2114" i="3"/>
  <c r="J2113" i="3"/>
  <c r="E1098" i="23" l="1"/>
  <c r="C1098" i="20" s="1"/>
  <c r="K1098" i="20" s="1"/>
  <c r="L1098" i="23"/>
  <c r="G1098" i="23"/>
  <c r="D1099" i="20"/>
  <c r="J2114" i="3"/>
  <c r="A2115" i="3"/>
  <c r="E1099" i="20" l="1"/>
  <c r="I1099" i="20" s="1"/>
  <c r="J1100" i="20" s="1"/>
  <c r="K1098" i="23"/>
  <c r="H1099" i="23"/>
  <c r="I1099" i="23"/>
  <c r="J2115" i="3"/>
  <c r="A2116" i="3"/>
  <c r="G1100" i="20" l="1"/>
  <c r="F1100" i="20"/>
  <c r="F1099" i="23"/>
  <c r="D1099" i="23" s="1"/>
  <c r="A2117" i="3"/>
  <c r="J2116" i="3"/>
  <c r="E1099" i="23" l="1"/>
  <c r="C1099" i="20" s="1"/>
  <c r="D1100" i="20"/>
  <c r="L1099" i="23"/>
  <c r="G1099" i="23"/>
  <c r="A2118" i="3"/>
  <c r="J2117" i="3"/>
  <c r="K1099" i="23" l="1"/>
  <c r="I1100" i="23"/>
  <c r="H1100" i="23"/>
  <c r="E1100" i="20"/>
  <c r="K1099" i="20"/>
  <c r="J2118" i="3"/>
  <c r="A2119" i="3"/>
  <c r="I1100" i="20" l="1"/>
  <c r="J1101" i="20" s="1"/>
  <c r="F1101" i="20"/>
  <c r="G1101" i="20"/>
  <c r="F1100" i="23"/>
  <c r="D1100" i="23" s="1"/>
  <c r="J2119" i="3"/>
  <c r="A2120" i="3"/>
  <c r="E1100" i="23" l="1"/>
  <c r="C1100" i="20" s="1"/>
  <c r="K1100" i="20" s="1"/>
  <c r="L1100" i="23"/>
  <c r="G1100" i="23"/>
  <c r="D1101" i="20"/>
  <c r="A2121" i="3"/>
  <c r="J2120" i="3"/>
  <c r="E1101" i="20" l="1"/>
  <c r="G1102" i="20" s="1"/>
  <c r="K1100" i="23"/>
  <c r="H1101" i="23"/>
  <c r="I1101" i="23"/>
  <c r="A2122" i="3"/>
  <c r="J2121" i="3"/>
  <c r="I1101" i="20" l="1"/>
  <c r="J1102" i="20" s="1"/>
  <c r="F1102" i="20"/>
  <c r="D1102" i="20" s="1"/>
  <c r="F1101" i="23"/>
  <c r="D1101" i="23" s="1"/>
  <c r="J2122" i="3"/>
  <c r="A2123" i="3"/>
  <c r="E1101" i="23" l="1"/>
  <c r="C1101" i="20" s="1"/>
  <c r="J2123" i="3"/>
  <c r="A2124" i="3"/>
  <c r="G1101" i="23" l="1"/>
  <c r="L1101" i="23"/>
  <c r="K1101" i="23"/>
  <c r="I1102" i="23"/>
  <c r="H1102" i="23"/>
  <c r="E1102" i="20"/>
  <c r="K1101" i="20"/>
  <c r="A2125" i="3"/>
  <c r="J2124" i="3"/>
  <c r="F1103" i="20" l="1"/>
  <c r="I1102" i="20"/>
  <c r="J1103" i="20" s="1"/>
  <c r="G1103" i="20"/>
  <c r="F1102" i="23"/>
  <c r="D1102" i="23" s="1"/>
  <c r="A2126" i="3"/>
  <c r="J2125" i="3"/>
  <c r="E1102" i="23" l="1"/>
  <c r="C1102" i="20" s="1"/>
  <c r="K1102" i="20" s="1"/>
  <c r="L1102" i="23"/>
  <c r="G1102" i="23"/>
  <c r="D1103" i="20"/>
  <c r="J2126" i="3"/>
  <c r="A2127" i="3"/>
  <c r="E1103" i="20" l="1"/>
  <c r="I1103" i="20" s="1"/>
  <c r="J1104" i="20" s="1"/>
  <c r="K1102" i="23"/>
  <c r="H1103" i="23"/>
  <c r="I1103" i="23"/>
  <c r="J2127" i="3"/>
  <c r="A2128" i="3"/>
  <c r="F1104" i="20" l="1"/>
  <c r="G1104" i="20"/>
  <c r="F1103" i="23"/>
  <c r="D1103" i="23" s="1"/>
  <c r="A2129" i="3"/>
  <c r="J2128" i="3"/>
  <c r="E1103" i="23" l="1"/>
  <c r="C1103" i="20" s="1"/>
  <c r="D1104" i="20"/>
  <c r="L1103" i="23"/>
  <c r="G1103" i="23"/>
  <c r="A2130" i="3"/>
  <c r="J2129" i="3"/>
  <c r="K1103" i="23" l="1"/>
  <c r="I1104" i="23"/>
  <c r="H1104" i="23"/>
  <c r="E1104" i="20"/>
  <c r="K1103" i="20"/>
  <c r="J2130" i="3"/>
  <c r="A2131" i="3"/>
  <c r="I1104" i="20" l="1"/>
  <c r="J1105" i="20" s="1"/>
  <c r="F1105" i="20"/>
  <c r="G1105" i="20"/>
  <c r="F1104" i="23"/>
  <c r="D1104" i="23" s="1"/>
  <c r="J2131" i="3"/>
  <c r="A2132" i="3"/>
  <c r="E1104" i="23" l="1"/>
  <c r="C1104" i="20" s="1"/>
  <c r="K1104" i="20" s="1"/>
  <c r="L1104" i="23"/>
  <c r="G1104" i="23"/>
  <c r="D1105" i="20"/>
  <c r="A2133" i="3"/>
  <c r="J2132" i="3"/>
  <c r="E1105" i="20" l="1"/>
  <c r="G1106" i="20" s="1"/>
  <c r="K1104" i="23"/>
  <c r="H1105" i="23"/>
  <c r="I1105" i="23"/>
  <c r="A2134" i="3"/>
  <c r="J2133" i="3"/>
  <c r="I1105" i="20" l="1"/>
  <c r="J1106" i="20" s="1"/>
  <c r="F1106" i="20"/>
  <c r="D1106" i="20" s="1"/>
  <c r="F1105" i="23"/>
  <c r="D1105" i="23" s="1"/>
  <c r="J2134" i="3"/>
  <c r="A2135" i="3"/>
  <c r="E1105" i="23" l="1"/>
  <c r="C1105" i="20" s="1"/>
  <c r="K1105" i="20" s="1"/>
  <c r="L1105" i="23"/>
  <c r="G1105" i="23"/>
  <c r="J2135" i="3"/>
  <c r="A2136" i="3"/>
  <c r="K1105" i="23" l="1"/>
  <c r="I1106" i="23"/>
  <c r="H1106" i="23"/>
  <c r="E1106" i="20"/>
  <c r="A2137" i="3"/>
  <c r="J2136" i="3"/>
  <c r="I1106" i="20" l="1"/>
  <c r="J1107" i="20" s="1"/>
  <c r="F1107" i="20"/>
  <c r="G1107" i="20"/>
  <c r="F1106" i="23"/>
  <c r="D1106" i="23" s="1"/>
  <c r="A2138" i="3"/>
  <c r="J2137" i="3"/>
  <c r="E1106" i="23" l="1"/>
  <c r="C1106" i="20" s="1"/>
  <c r="K1106" i="20" s="1"/>
  <c r="L1106" i="23"/>
  <c r="G1106" i="23"/>
  <c r="D1107" i="20"/>
  <c r="J2138" i="3"/>
  <c r="A2139" i="3"/>
  <c r="E1107" i="20" l="1"/>
  <c r="I1107" i="20" s="1"/>
  <c r="J1108" i="20" s="1"/>
  <c r="K1106" i="23"/>
  <c r="H1107" i="23"/>
  <c r="I1107" i="23"/>
  <c r="J2139" i="3"/>
  <c r="A2140" i="3"/>
  <c r="G1108" i="20" l="1"/>
  <c r="F1108" i="20"/>
  <c r="F1107" i="23"/>
  <c r="D1107" i="23" s="1"/>
  <c r="A2141" i="3"/>
  <c r="J2140" i="3"/>
  <c r="E1107" i="23" l="1"/>
  <c r="C1107" i="20" s="1"/>
  <c r="K1107" i="20" s="1"/>
  <c r="D1108" i="20"/>
  <c r="L1107" i="23"/>
  <c r="G1107" i="23"/>
  <c r="A2142" i="3"/>
  <c r="J2141" i="3"/>
  <c r="K1107" i="23" l="1"/>
  <c r="I1108" i="23"/>
  <c r="H1108" i="23"/>
  <c r="E1108" i="20"/>
  <c r="J2142" i="3"/>
  <c r="A2143" i="3"/>
  <c r="I1108" i="20" l="1"/>
  <c r="J1109" i="20" s="1"/>
  <c r="F1109" i="20"/>
  <c r="G1109" i="20"/>
  <c r="F1108" i="23"/>
  <c r="D1108" i="23" s="1"/>
  <c r="J2143" i="3"/>
  <c r="A2144" i="3"/>
  <c r="E1108" i="23" l="1"/>
  <c r="C1108" i="20" s="1"/>
  <c r="K1108" i="20" s="1"/>
  <c r="L1108" i="23"/>
  <c r="G1108" i="23"/>
  <c r="D1109" i="20"/>
  <c r="A2145" i="3"/>
  <c r="J2144" i="3"/>
  <c r="E1109" i="20" l="1"/>
  <c r="F1110" i="20" s="1"/>
  <c r="K1108" i="23"/>
  <c r="H1109" i="23"/>
  <c r="I1109" i="23"/>
  <c r="A2146" i="3"/>
  <c r="J2145" i="3"/>
  <c r="G1110" i="20" l="1"/>
  <c r="D1110" i="20" s="1"/>
  <c r="I1109" i="20"/>
  <c r="J1110" i="20" s="1"/>
  <c r="F1109" i="23"/>
  <c r="D1109" i="23" s="1"/>
  <c r="J2146" i="3"/>
  <c r="A2147" i="3"/>
  <c r="E1109" i="23" l="1"/>
  <c r="C1109" i="20" s="1"/>
  <c r="K1109" i="20" s="1"/>
  <c r="L1109" i="23"/>
  <c r="G1109" i="23"/>
  <c r="J2147" i="3"/>
  <c r="A2148" i="3"/>
  <c r="K1109" i="23" l="1"/>
  <c r="I1110" i="23"/>
  <c r="H1110" i="23"/>
  <c r="E1110" i="20"/>
  <c r="A2149" i="3"/>
  <c r="J2148" i="3"/>
  <c r="I1110" i="20" l="1"/>
  <c r="J1111" i="20" s="1"/>
  <c r="G1111" i="20"/>
  <c r="F1111" i="20"/>
  <c r="F1110" i="23"/>
  <c r="D1110" i="23" s="1"/>
  <c r="A2150" i="3"/>
  <c r="J2149" i="3"/>
  <c r="E1110" i="23" l="1"/>
  <c r="C1110" i="20" s="1"/>
  <c r="K1110" i="20" s="1"/>
  <c r="D1111" i="20"/>
  <c r="J2150" i="3"/>
  <c r="A2151" i="3"/>
  <c r="G1110" i="23" l="1"/>
  <c r="L1110" i="23"/>
  <c r="E1111" i="20"/>
  <c r="I1111" i="20" s="1"/>
  <c r="J1112" i="20" s="1"/>
  <c r="K1110" i="23"/>
  <c r="H1111" i="23"/>
  <c r="I1111" i="23"/>
  <c r="J2151" i="3"/>
  <c r="A2152" i="3"/>
  <c r="G1112" i="20" l="1"/>
  <c r="F1112" i="20"/>
  <c r="F1111" i="23"/>
  <c r="D1111" i="23" s="1"/>
  <c r="A2153" i="3"/>
  <c r="J2152" i="3"/>
  <c r="E1111" i="23" l="1"/>
  <c r="C1111" i="20" s="1"/>
  <c r="D1112" i="20"/>
  <c r="G1111" i="23"/>
  <c r="A2154" i="3"/>
  <c r="J2153" i="3"/>
  <c r="L1111" i="23" l="1"/>
  <c r="K1111" i="23"/>
  <c r="I1112" i="23"/>
  <c r="H1112" i="23"/>
  <c r="K1111" i="20"/>
  <c r="E1112" i="20"/>
  <c r="J2154" i="3"/>
  <c r="A2155" i="3"/>
  <c r="I1112" i="20" l="1"/>
  <c r="J1113" i="20" s="1"/>
  <c r="G1113" i="20"/>
  <c r="F1113" i="20"/>
  <c r="F1112" i="23"/>
  <c r="D1112" i="23" s="1"/>
  <c r="A2156" i="3"/>
  <c r="J2155" i="3"/>
  <c r="E1112" i="23" l="1"/>
  <c r="C1112" i="20" s="1"/>
  <c r="K1112" i="20" s="1"/>
  <c r="D1113" i="20"/>
  <c r="J2156" i="3"/>
  <c r="A2157" i="3"/>
  <c r="G1112" i="23" l="1"/>
  <c r="H1113" i="23" s="1"/>
  <c r="L1112" i="23"/>
  <c r="E1113" i="20"/>
  <c r="K1112" i="23"/>
  <c r="I1113" i="23"/>
  <c r="A2158" i="3"/>
  <c r="J2157" i="3"/>
  <c r="I1113" i="20" l="1"/>
  <c r="J1114" i="20" s="1"/>
  <c r="F1114" i="20"/>
  <c r="G1114" i="20"/>
  <c r="F1113" i="23"/>
  <c r="D1113" i="23" s="1"/>
  <c r="A2159" i="3"/>
  <c r="J2158" i="3"/>
  <c r="E1113" i="23" l="1"/>
  <c r="C1113" i="20" s="1"/>
  <c r="D1114" i="20"/>
  <c r="L1113" i="23"/>
  <c r="G1113" i="23"/>
  <c r="A2160" i="3"/>
  <c r="J2159" i="3"/>
  <c r="K1113" i="23" l="1"/>
  <c r="I1114" i="23"/>
  <c r="H1114" i="23"/>
  <c r="K1113" i="20"/>
  <c r="E1114" i="20"/>
  <c r="J2160" i="3"/>
  <c r="A2161" i="3"/>
  <c r="I1114" i="20" l="1"/>
  <c r="J1115" i="20" s="1"/>
  <c r="G1115" i="20"/>
  <c r="F1115" i="20"/>
  <c r="F1114" i="23"/>
  <c r="D1114" i="23" s="1"/>
  <c r="A2162" i="3"/>
  <c r="J2161" i="3"/>
  <c r="E1114" i="23" l="1"/>
  <c r="C1114" i="20" s="1"/>
  <c r="K1114" i="20" s="1"/>
  <c r="L1114" i="23"/>
  <c r="G1114" i="23"/>
  <c r="D1115" i="20"/>
  <c r="A2163" i="3"/>
  <c r="J2162" i="3"/>
  <c r="E1115" i="20" l="1"/>
  <c r="I1115" i="20" s="1"/>
  <c r="J1116" i="20" s="1"/>
  <c r="K1114" i="23"/>
  <c r="H1115" i="23"/>
  <c r="I1115" i="23"/>
  <c r="A2164" i="3"/>
  <c r="J2163" i="3"/>
  <c r="F1116" i="20" l="1"/>
  <c r="G1116" i="20"/>
  <c r="F1115" i="23"/>
  <c r="D1115" i="23" s="1"/>
  <c r="J2164" i="3"/>
  <c r="A2165" i="3"/>
  <c r="E1115" i="23" l="1"/>
  <c r="C1115" i="20" s="1"/>
  <c r="D1116" i="20"/>
  <c r="L1115" i="23"/>
  <c r="G1115" i="23"/>
  <c r="J2165" i="3"/>
  <c r="A2166" i="3"/>
  <c r="K1115" i="23" l="1"/>
  <c r="I1116" i="23"/>
  <c r="H1116" i="23"/>
  <c r="K1115" i="20"/>
  <c r="E1116" i="20"/>
  <c r="A2167" i="3"/>
  <c r="J2166" i="3"/>
  <c r="I1116" i="20" l="1"/>
  <c r="J1117" i="20" s="1"/>
  <c r="G1117" i="20"/>
  <c r="F1117" i="20"/>
  <c r="F1116" i="23"/>
  <c r="D1116" i="23" s="1"/>
  <c r="A2168" i="3"/>
  <c r="J2167" i="3"/>
  <c r="E1116" i="23" l="1"/>
  <c r="C1116" i="20" s="1"/>
  <c r="K1116" i="20" s="1"/>
  <c r="L1116" i="23"/>
  <c r="G1116" i="23"/>
  <c r="D1117" i="20"/>
  <c r="J2168" i="3"/>
  <c r="A2169" i="3"/>
  <c r="E1117" i="20" l="1"/>
  <c r="F1118" i="20" s="1"/>
  <c r="K1116" i="23"/>
  <c r="H1117" i="23"/>
  <c r="I1117" i="23"/>
  <c r="J2169" i="3"/>
  <c r="A2170" i="3"/>
  <c r="I1117" i="20" l="1"/>
  <c r="J1118" i="20" s="1"/>
  <c r="G1118" i="20"/>
  <c r="D1118" i="20" s="1"/>
  <c r="F1117" i="23"/>
  <c r="D1117" i="23" s="1"/>
  <c r="A2171" i="3"/>
  <c r="J2170" i="3"/>
  <c r="E1117" i="23" l="1"/>
  <c r="C1117" i="20" s="1"/>
  <c r="K1117" i="20" s="1"/>
  <c r="L1117" i="23"/>
  <c r="G1117" i="23"/>
  <c r="A2172" i="3"/>
  <c r="A2173" i="3" s="1"/>
  <c r="J2171" i="3"/>
  <c r="G9" i="3"/>
  <c r="H10" i="3" l="1"/>
  <c r="D9" i="3"/>
  <c r="K1117" i="23"/>
  <c r="I1118" i="23"/>
  <c r="H1118" i="23"/>
  <c r="E1118" i="20"/>
  <c r="J2173" i="3"/>
  <c r="A2174" i="3"/>
  <c r="J2172" i="3"/>
  <c r="K9" i="3"/>
  <c r="L10" i="3" s="1"/>
  <c r="I10" i="3"/>
  <c r="I1118" i="20" l="1"/>
  <c r="J1119" i="20" s="1"/>
  <c r="F1119" i="20"/>
  <c r="G1119" i="20"/>
  <c r="F1118" i="23"/>
  <c r="D1118" i="23" s="1"/>
  <c r="J2174" i="3"/>
  <c r="M9" i="3"/>
  <c r="F10" i="3"/>
  <c r="E1118" i="23" l="1"/>
  <c r="C1118" i="20" s="1"/>
  <c r="K1118" i="20" s="1"/>
  <c r="L1118" i="23"/>
  <c r="G1118" i="23"/>
  <c r="D1119" i="20"/>
  <c r="G10" i="3"/>
  <c r="D10" i="3" s="1"/>
  <c r="E1119" i="20" l="1"/>
  <c r="I1119" i="20" s="1"/>
  <c r="J1120" i="20" s="1"/>
  <c r="K1118" i="23"/>
  <c r="H1119" i="23"/>
  <c r="I1119" i="23"/>
  <c r="K10" i="3"/>
  <c r="L11" i="3" s="1"/>
  <c r="H11" i="3"/>
  <c r="I11" i="3"/>
  <c r="G1120" i="20" l="1"/>
  <c r="F1120" i="20"/>
  <c r="F1119" i="23"/>
  <c r="D1119" i="23" s="1"/>
  <c r="M10" i="3"/>
  <c r="F11" i="3"/>
  <c r="E1119" i="23" l="1"/>
  <c r="C1119" i="20" s="1"/>
  <c r="K1119" i="20" s="1"/>
  <c r="D1120" i="20"/>
  <c r="L1119" i="23"/>
  <c r="G1119" i="23"/>
  <c r="G11" i="3"/>
  <c r="D11" i="3" s="1"/>
  <c r="K1119" i="23" l="1"/>
  <c r="I1120" i="23"/>
  <c r="H1120" i="23"/>
  <c r="E1120" i="20"/>
  <c r="M11" i="3"/>
  <c r="K11" i="3"/>
  <c r="L12" i="3" s="1"/>
  <c r="H12" i="3"/>
  <c r="I12" i="3"/>
  <c r="I1120" i="20" l="1"/>
  <c r="J1121" i="20" s="1"/>
  <c r="F1121" i="20"/>
  <c r="G1121" i="20"/>
  <c r="F1120" i="23"/>
  <c r="D1120" i="23" s="1"/>
  <c r="F12" i="3"/>
  <c r="E1120" i="23" l="1"/>
  <c r="C1120" i="20" s="1"/>
  <c r="K1120" i="20" s="1"/>
  <c r="L1120" i="23"/>
  <c r="D1121" i="20"/>
  <c r="G12" i="3"/>
  <c r="D12" i="3" s="1"/>
  <c r="G1120" i="23" l="1"/>
  <c r="E1121" i="20"/>
  <c r="I1121" i="20" s="1"/>
  <c r="J1122" i="20" s="1"/>
  <c r="K1120" i="23"/>
  <c r="H1121" i="23"/>
  <c r="I1121" i="23"/>
  <c r="K12" i="3"/>
  <c r="L13" i="3" s="1"/>
  <c r="H13" i="3"/>
  <c r="I13" i="3"/>
  <c r="G1122" i="20" l="1"/>
  <c r="F1122" i="20"/>
  <c r="F1121" i="23"/>
  <c r="D1121" i="23" s="1"/>
  <c r="M12" i="3"/>
  <c r="F13" i="3"/>
  <c r="E1121" i="23" l="1"/>
  <c r="C1121" i="20" s="1"/>
  <c r="K1121" i="20" s="1"/>
  <c r="D1122" i="20"/>
  <c r="L1121" i="23"/>
  <c r="G1121" i="23"/>
  <c r="G13" i="3"/>
  <c r="D13" i="3" s="1"/>
  <c r="K1121" i="23" l="1"/>
  <c r="I1122" i="23"/>
  <c r="H1122" i="23"/>
  <c r="E1122" i="20"/>
  <c r="K13" i="3"/>
  <c r="L14" i="3" s="1"/>
  <c r="I14" i="3"/>
  <c r="H14" i="3"/>
  <c r="I1122" i="20" l="1"/>
  <c r="J1123" i="20" s="1"/>
  <c r="F1123" i="20"/>
  <c r="G1123" i="20"/>
  <c r="F1122" i="23"/>
  <c r="D1122" i="23" s="1"/>
  <c r="M13" i="3"/>
  <c r="F14" i="3"/>
  <c r="E1122" i="23" l="1"/>
  <c r="C1122" i="20" s="1"/>
  <c r="K1122" i="20" s="1"/>
  <c r="L1122" i="23"/>
  <c r="G1122" i="23"/>
  <c r="D1123" i="20"/>
  <c r="G14" i="3"/>
  <c r="D14" i="3" s="1"/>
  <c r="E1123" i="20" l="1"/>
  <c r="I1123" i="20" s="1"/>
  <c r="J1124" i="20" s="1"/>
  <c r="K1122" i="23"/>
  <c r="H1123" i="23"/>
  <c r="I1123" i="23"/>
  <c r="M14" i="3"/>
  <c r="K14" i="3"/>
  <c r="L15" i="3" s="1"/>
  <c r="I15" i="3"/>
  <c r="H15" i="3"/>
  <c r="G1124" i="20" l="1"/>
  <c r="F1124" i="20"/>
  <c r="F1123" i="23"/>
  <c r="D1123" i="23" s="1"/>
  <c r="F15" i="3"/>
  <c r="E1123" i="23" l="1"/>
  <c r="C1123" i="20" s="1"/>
  <c r="K1123" i="20" s="1"/>
  <c r="D1124" i="20"/>
  <c r="G15" i="3"/>
  <c r="D15" i="3" s="1"/>
  <c r="G1123" i="23" l="1"/>
  <c r="L1123" i="23"/>
  <c r="K1123" i="23"/>
  <c r="I1124" i="23"/>
  <c r="H1124" i="23"/>
  <c r="E1124" i="20"/>
  <c r="K15" i="3"/>
  <c r="L16" i="3" s="1"/>
  <c r="I16" i="3"/>
  <c r="H16" i="3"/>
  <c r="I1124" i="20" l="1"/>
  <c r="J1125" i="20" s="1"/>
  <c r="F1125" i="20"/>
  <c r="G1125" i="20"/>
  <c r="F1124" i="23"/>
  <c r="D1124" i="23" s="1"/>
  <c r="M15" i="3"/>
  <c r="F16" i="3"/>
  <c r="E1124" i="23" l="1"/>
  <c r="C1124" i="20" s="1"/>
  <c r="K1124" i="20" s="1"/>
  <c r="D1125" i="20"/>
  <c r="G16" i="3"/>
  <c r="D16" i="3" s="1"/>
  <c r="G1124" i="23" l="1"/>
  <c r="L1124" i="23"/>
  <c r="E1125" i="20"/>
  <c r="I1125" i="20" s="1"/>
  <c r="J1126" i="20" s="1"/>
  <c r="K1124" i="23"/>
  <c r="H1125" i="23"/>
  <c r="I1125" i="23"/>
  <c r="K16" i="3"/>
  <c r="L17" i="3" s="1"/>
  <c r="I17" i="3"/>
  <c r="H17" i="3"/>
  <c r="G1126" i="20" l="1"/>
  <c r="F1126" i="20"/>
  <c r="F1125" i="23"/>
  <c r="D1125" i="23" s="1"/>
  <c r="M16" i="3"/>
  <c r="F17" i="3"/>
  <c r="E1125" i="23" l="1"/>
  <c r="C1125" i="20" s="1"/>
  <c r="K1125" i="20" s="1"/>
  <c r="D1126" i="20"/>
  <c r="G17" i="3"/>
  <c r="D17" i="3" s="1"/>
  <c r="G1125" i="23" l="1"/>
  <c r="L1125" i="23"/>
  <c r="K1125" i="23"/>
  <c r="I1126" i="23"/>
  <c r="H1126" i="23"/>
  <c r="E1126" i="20"/>
  <c r="K17" i="3"/>
  <c r="L18" i="3" s="1"/>
  <c r="I18" i="3"/>
  <c r="H18" i="3"/>
  <c r="I1126" i="20" l="1"/>
  <c r="J1127" i="20" s="1"/>
  <c r="F1127" i="20"/>
  <c r="G1127" i="20"/>
  <c r="F1126" i="23"/>
  <c r="D1126" i="23" s="1"/>
  <c r="M17" i="3"/>
  <c r="F18" i="3"/>
  <c r="E1126" i="23" l="1"/>
  <c r="C1126" i="20" s="1"/>
  <c r="K1126" i="20" s="1"/>
  <c r="L1126" i="23"/>
  <c r="G1126" i="23"/>
  <c r="D1127" i="20"/>
  <c r="G18" i="3"/>
  <c r="D18" i="3" s="1"/>
  <c r="E18" i="3" s="1"/>
  <c r="E1127" i="20" l="1"/>
  <c r="I1127" i="20" s="1"/>
  <c r="J1128" i="20" s="1"/>
  <c r="K1126" i="23"/>
  <c r="H1127" i="23"/>
  <c r="I1127" i="23"/>
  <c r="K18" i="3"/>
  <c r="L19" i="3" s="1"/>
  <c r="I19" i="3"/>
  <c r="H19" i="3"/>
  <c r="G1128" i="20" l="1"/>
  <c r="F1128" i="20"/>
  <c r="F1127" i="23"/>
  <c r="D1127" i="23" s="1"/>
  <c r="F19" i="3"/>
  <c r="M18" i="3"/>
  <c r="E1127" i="23" l="1"/>
  <c r="C1127" i="20" s="1"/>
  <c r="K1127" i="20" s="1"/>
  <c r="G19" i="3"/>
  <c r="K19" i="3" s="1"/>
  <c r="L20" i="3" s="1"/>
  <c r="D1128" i="20"/>
  <c r="G1127" i="23" l="1"/>
  <c r="K1127" i="23" s="1"/>
  <c r="L1127" i="23"/>
  <c r="D19" i="3"/>
  <c r="E19" i="3" s="1"/>
  <c r="M19" i="3" s="1"/>
  <c r="H20" i="3"/>
  <c r="I20" i="3"/>
  <c r="E1128" i="20"/>
  <c r="H1128" i="23" l="1"/>
  <c r="I1128" i="23"/>
  <c r="F20" i="3"/>
  <c r="G20" i="3" s="1"/>
  <c r="K20" i="3" s="1"/>
  <c r="L21" i="3" s="1"/>
  <c r="I1128" i="20"/>
  <c r="J1129" i="20" s="1"/>
  <c r="F1129" i="20"/>
  <c r="G1129" i="20"/>
  <c r="F1128" i="23" l="1"/>
  <c r="D1128" i="23" s="1"/>
  <c r="E1128" i="23"/>
  <c r="C1128" i="20" s="1"/>
  <c r="K1128" i="20" s="1"/>
  <c r="D20" i="3"/>
  <c r="D1129" i="20"/>
  <c r="H21" i="3"/>
  <c r="E20" i="3"/>
  <c r="I21" i="3"/>
  <c r="G1128" i="23" l="1"/>
  <c r="H1129" i="23" s="1"/>
  <c r="L1128" i="23"/>
  <c r="E1129" i="20"/>
  <c r="I1129" i="20" s="1"/>
  <c r="J1130" i="20" s="1"/>
  <c r="F21" i="3"/>
  <c r="M20" i="3"/>
  <c r="I1129" i="23" l="1"/>
  <c r="F1129" i="23" s="1"/>
  <c r="D1129" i="23" s="1"/>
  <c r="K1128" i="23"/>
  <c r="G21" i="3"/>
  <c r="K21" i="3" s="1"/>
  <c r="L22" i="3" s="1"/>
  <c r="G1130" i="20"/>
  <c r="F1130" i="20"/>
  <c r="E1129" i="23" l="1"/>
  <c r="C1129" i="20" s="1"/>
  <c r="I22" i="3"/>
  <c r="H22" i="3"/>
  <c r="D21" i="3"/>
  <c r="E21" i="3" s="1"/>
  <c r="M21" i="3" s="1"/>
  <c r="D1130" i="20"/>
  <c r="G1129" i="23" l="1"/>
  <c r="L1129" i="23"/>
  <c r="F22" i="3"/>
  <c r="G22" i="3" s="1"/>
  <c r="I23" i="3" s="1"/>
  <c r="K1129" i="23"/>
  <c r="I1130" i="23"/>
  <c r="H1130" i="23"/>
  <c r="E1130" i="20"/>
  <c r="K1129" i="20"/>
  <c r="D22" i="3" l="1"/>
  <c r="E22" i="3" s="1"/>
  <c r="M22" i="3" s="1"/>
  <c r="H23" i="3"/>
  <c r="F23" i="3" s="1"/>
  <c r="K22" i="3"/>
  <c r="L23" i="3" s="1"/>
  <c r="I1130" i="20"/>
  <c r="J1131" i="20" s="1"/>
  <c r="F1131" i="20"/>
  <c r="G1131" i="20"/>
  <c r="F1130" i="23"/>
  <c r="D1130" i="23" s="1"/>
  <c r="E1130" i="23" l="1"/>
  <c r="C1130" i="20" s="1"/>
  <c r="K1130" i="20" s="1"/>
  <c r="D1131" i="20"/>
  <c r="G23" i="3"/>
  <c r="D23" i="3" s="1"/>
  <c r="L1130" i="23" l="1"/>
  <c r="G1130" i="23"/>
  <c r="E1131" i="20"/>
  <c r="I1131" i="20" s="1"/>
  <c r="J1132" i="20" s="1"/>
  <c r="K1130" i="23"/>
  <c r="H1131" i="23"/>
  <c r="I1131" i="23"/>
  <c r="K23" i="3"/>
  <c r="L24" i="3" s="1"/>
  <c r="I24" i="3"/>
  <c r="H24" i="3"/>
  <c r="E23" i="3"/>
  <c r="G1132" i="20" l="1"/>
  <c r="F1132" i="20"/>
  <c r="F1131" i="23"/>
  <c r="D1131" i="23" s="1"/>
  <c r="M23" i="3"/>
  <c r="F24" i="3"/>
  <c r="E1131" i="23" l="1"/>
  <c r="C1131" i="20" s="1"/>
  <c r="K1131" i="20" s="1"/>
  <c r="D1132" i="20"/>
  <c r="L1131" i="23"/>
  <c r="G1131" i="23"/>
  <c r="G24" i="3"/>
  <c r="D24" i="3" s="1"/>
  <c r="K1131" i="23" l="1"/>
  <c r="I1132" i="23"/>
  <c r="H1132" i="23"/>
  <c r="E1132" i="20"/>
  <c r="K24" i="3"/>
  <c r="L25" i="3" s="1"/>
  <c r="I25" i="3"/>
  <c r="H25" i="3"/>
  <c r="E24" i="3"/>
  <c r="I1132" i="20" l="1"/>
  <c r="J1133" i="20" s="1"/>
  <c r="F1133" i="20"/>
  <c r="G1133" i="20"/>
  <c r="F1132" i="23"/>
  <c r="D1132" i="23" s="1"/>
  <c r="F25" i="3"/>
  <c r="M24" i="3"/>
  <c r="E1132" i="23" l="1"/>
  <c r="C1132" i="20" s="1"/>
  <c r="K1132" i="20" s="1"/>
  <c r="G25" i="3"/>
  <c r="D25" i="3" s="1"/>
  <c r="E25" i="3" s="1"/>
  <c r="L1132" i="23"/>
  <c r="G1132" i="23"/>
  <c r="D1133" i="20"/>
  <c r="H26" i="3" l="1"/>
  <c r="I26" i="3"/>
  <c r="K25" i="3"/>
  <c r="L26" i="3" s="1"/>
  <c r="E1133" i="20"/>
  <c r="I1133" i="20" s="1"/>
  <c r="J1134" i="20" s="1"/>
  <c r="K1132" i="23"/>
  <c r="H1133" i="23"/>
  <c r="I1133" i="23"/>
  <c r="M25" i="3"/>
  <c r="F26" i="3" l="1"/>
  <c r="G26" i="3" s="1"/>
  <c r="G1134" i="20"/>
  <c r="F1134" i="20"/>
  <c r="F1133" i="23"/>
  <c r="D1133" i="23" s="1"/>
  <c r="E1133" i="23" l="1"/>
  <c r="C1133" i="20" s="1"/>
  <c r="K1133" i="20" s="1"/>
  <c r="D26" i="3"/>
  <c r="E26" i="3" s="1"/>
  <c r="M26" i="3" s="1"/>
  <c r="I27" i="3"/>
  <c r="H27" i="3"/>
  <c r="K26" i="3"/>
  <c r="L27" i="3" s="1"/>
  <c r="D1134" i="20"/>
  <c r="L1133" i="23"/>
  <c r="G1133" i="23"/>
  <c r="F27" i="3" l="1"/>
  <c r="G27" i="3" s="1"/>
  <c r="D27" i="3" s="1"/>
  <c r="K1133" i="23"/>
  <c r="I1134" i="23"/>
  <c r="H1134" i="23"/>
  <c r="E1134" i="20"/>
  <c r="I1134" i="20" l="1"/>
  <c r="J1135" i="20" s="1"/>
  <c r="F1135" i="20"/>
  <c r="G1135" i="20"/>
  <c r="F1134" i="23"/>
  <c r="D1134" i="23" s="1"/>
  <c r="K27" i="3"/>
  <c r="L28" i="3" s="1"/>
  <c r="H28" i="3"/>
  <c r="I28" i="3"/>
  <c r="E27" i="3"/>
  <c r="E1134" i="23" l="1"/>
  <c r="C1134" i="20" s="1"/>
  <c r="K1134" i="20" s="1"/>
  <c r="D1135" i="20"/>
  <c r="M27" i="3"/>
  <c r="F28" i="3"/>
  <c r="G1134" i="23" l="1"/>
  <c r="L1134" i="23"/>
  <c r="E1135" i="20"/>
  <c r="I1135" i="20" s="1"/>
  <c r="J1136" i="20" s="1"/>
  <c r="K1134" i="23"/>
  <c r="H1135" i="23"/>
  <c r="I1135" i="23"/>
  <c r="G28" i="3"/>
  <c r="D28" i="3" s="1"/>
  <c r="G1136" i="20" l="1"/>
  <c r="F1136" i="20"/>
  <c r="F1135" i="23"/>
  <c r="D1135" i="23" s="1"/>
  <c r="K28" i="3"/>
  <c r="L29" i="3" s="1"/>
  <c r="I29" i="3"/>
  <c r="H29" i="3"/>
  <c r="E28" i="3"/>
  <c r="E1135" i="23" l="1"/>
  <c r="C1135" i="20" s="1"/>
  <c r="K1135" i="20" s="1"/>
  <c r="D1136" i="20"/>
  <c r="M28" i="3"/>
  <c r="F29" i="3"/>
  <c r="G1135" i="23" l="1"/>
  <c r="K1135" i="23" s="1"/>
  <c r="L1135" i="23"/>
  <c r="E1136" i="20"/>
  <c r="G29" i="3"/>
  <c r="D29" i="3" s="1"/>
  <c r="I1136" i="23" l="1"/>
  <c r="H1136" i="23"/>
  <c r="I1136" i="20"/>
  <c r="J1137" i="20" s="1"/>
  <c r="F1137" i="20"/>
  <c r="G1137" i="20"/>
  <c r="K29" i="3"/>
  <c r="L30" i="3" s="1"/>
  <c r="I30" i="3"/>
  <c r="H30" i="3"/>
  <c r="E29" i="3"/>
  <c r="F1136" i="23" l="1"/>
  <c r="D1136" i="23" s="1"/>
  <c r="E1136" i="23" s="1"/>
  <c r="D1137" i="20"/>
  <c r="M29" i="3"/>
  <c r="F30" i="3"/>
  <c r="C1136" i="20" l="1"/>
  <c r="K1136" i="20" s="1"/>
  <c r="G1136" i="23"/>
  <c r="L1136" i="23"/>
  <c r="E1137" i="20"/>
  <c r="I1137" i="20" s="1"/>
  <c r="J1138" i="20" s="1"/>
  <c r="K1136" i="23"/>
  <c r="H1137" i="23"/>
  <c r="I1137" i="23"/>
  <c r="G30" i="3"/>
  <c r="D30" i="3" s="1"/>
  <c r="G1138" i="20" l="1"/>
  <c r="F1138" i="20"/>
  <c r="F1137" i="23"/>
  <c r="D1137" i="23" s="1"/>
  <c r="K30" i="3"/>
  <c r="L31" i="3" s="1"/>
  <c r="H31" i="3"/>
  <c r="I31" i="3"/>
  <c r="E30" i="3"/>
  <c r="E1137" i="23" l="1"/>
  <c r="C1137" i="20" s="1"/>
  <c r="K1137" i="20" s="1"/>
  <c r="D1138" i="20"/>
  <c r="L1137" i="23"/>
  <c r="M30" i="3"/>
  <c r="F31" i="3"/>
  <c r="G1137" i="23" l="1"/>
  <c r="H1138" i="23" s="1"/>
  <c r="K1137" i="23"/>
  <c r="I1138" i="23"/>
  <c r="E1138" i="20"/>
  <c r="G31" i="3"/>
  <c r="D31" i="3" s="1"/>
  <c r="I1138" i="20" l="1"/>
  <c r="J1139" i="20" s="1"/>
  <c r="F1139" i="20"/>
  <c r="G1139" i="20"/>
  <c r="F1138" i="23"/>
  <c r="D1138" i="23" s="1"/>
  <c r="K31" i="3"/>
  <c r="L32" i="3" s="1"/>
  <c r="I32" i="3"/>
  <c r="H32" i="3"/>
  <c r="E31" i="3"/>
  <c r="E1138" i="23" l="1"/>
  <c r="C1138" i="20" s="1"/>
  <c r="K1138" i="20" s="1"/>
  <c r="D1139" i="20"/>
  <c r="M31" i="3"/>
  <c r="F32" i="3"/>
  <c r="L1138" i="23" l="1"/>
  <c r="G1138" i="23"/>
  <c r="E1139" i="20"/>
  <c r="I1139" i="20" s="1"/>
  <c r="J1140" i="20" s="1"/>
  <c r="K1138" i="23"/>
  <c r="H1139" i="23"/>
  <c r="I1139" i="23"/>
  <c r="G32" i="3"/>
  <c r="D32" i="3" s="1"/>
  <c r="G1140" i="20" l="1"/>
  <c r="F1140" i="20"/>
  <c r="F1139" i="23"/>
  <c r="D1139" i="23" s="1"/>
  <c r="K32" i="3"/>
  <c r="L33" i="3" s="1"/>
  <c r="I33" i="3"/>
  <c r="H33" i="3"/>
  <c r="E32" i="3"/>
  <c r="E1139" i="23" l="1"/>
  <c r="C1139" i="20" s="1"/>
  <c r="K1139" i="20" s="1"/>
  <c r="D1140" i="20"/>
  <c r="M32" i="3"/>
  <c r="F33" i="3"/>
  <c r="G1139" i="23" l="1"/>
  <c r="L1139" i="23"/>
  <c r="K1139" i="23"/>
  <c r="I1140" i="23"/>
  <c r="H1140" i="23"/>
  <c r="E1140" i="20"/>
  <c r="G33" i="3"/>
  <c r="D33" i="3" s="1"/>
  <c r="I1140" i="20" l="1"/>
  <c r="J1141" i="20" s="1"/>
  <c r="F1141" i="20"/>
  <c r="G1141" i="20"/>
  <c r="F1140" i="23"/>
  <c r="D1140" i="23" s="1"/>
  <c r="K33" i="3"/>
  <c r="L34" i="3" s="1"/>
  <c r="H34" i="3"/>
  <c r="I34" i="3"/>
  <c r="E33" i="3"/>
  <c r="E1140" i="23" l="1"/>
  <c r="C1140" i="20" s="1"/>
  <c r="K1140" i="20" s="1"/>
  <c r="L1140" i="23"/>
  <c r="G1140" i="23"/>
  <c r="D1141" i="20"/>
  <c r="M33" i="3"/>
  <c r="F34" i="3"/>
  <c r="E1141" i="20" l="1"/>
  <c r="G1142" i="20" s="1"/>
  <c r="K1140" i="23"/>
  <c r="H1141" i="23"/>
  <c r="I1141" i="23"/>
  <c r="G34" i="3"/>
  <c r="D34" i="3" s="1"/>
  <c r="I1141" i="20" l="1"/>
  <c r="J1142" i="20" s="1"/>
  <c r="F1142" i="20"/>
  <c r="D1142" i="20" s="1"/>
  <c r="F1141" i="23"/>
  <c r="D1141" i="23" s="1"/>
  <c r="K34" i="3"/>
  <c r="L35" i="3" s="1"/>
  <c r="I35" i="3"/>
  <c r="H35" i="3"/>
  <c r="E34" i="3"/>
  <c r="E1141" i="23" l="1"/>
  <c r="C1141" i="20" s="1"/>
  <c r="K1141" i="20" s="1"/>
  <c r="L1141" i="23"/>
  <c r="G1141" i="23"/>
  <c r="M34" i="3"/>
  <c r="F35" i="3"/>
  <c r="K1141" i="23" l="1"/>
  <c r="I1142" i="23"/>
  <c r="H1142" i="23"/>
  <c r="E1142" i="20"/>
  <c r="G35" i="3"/>
  <c r="D35" i="3" s="1"/>
  <c r="F1143" i="20" l="1"/>
  <c r="I1142" i="20"/>
  <c r="J1143" i="20" s="1"/>
  <c r="G1143" i="20"/>
  <c r="F1142" i="23"/>
  <c r="D1142" i="23" s="1"/>
  <c r="K35" i="3"/>
  <c r="L36" i="3" s="1"/>
  <c r="H36" i="3"/>
  <c r="I36" i="3"/>
  <c r="E35" i="3"/>
  <c r="E1142" i="23" l="1"/>
  <c r="C1142" i="20" s="1"/>
  <c r="K1142" i="20" s="1"/>
  <c r="L1142" i="23"/>
  <c r="G1142" i="23"/>
  <c r="D1143" i="20"/>
  <c r="M35" i="3"/>
  <c r="F36" i="3"/>
  <c r="E1143" i="20" l="1"/>
  <c r="I1143" i="20" s="1"/>
  <c r="J1144" i="20" s="1"/>
  <c r="K1142" i="23"/>
  <c r="H1143" i="23"/>
  <c r="I1143" i="23"/>
  <c r="G36" i="3"/>
  <c r="D36" i="3" s="1"/>
  <c r="G1144" i="20" l="1"/>
  <c r="F1144" i="20"/>
  <c r="F1143" i="23"/>
  <c r="D1143" i="23" s="1"/>
  <c r="K36" i="3"/>
  <c r="L37" i="3" s="1"/>
  <c r="I37" i="3"/>
  <c r="H37" i="3"/>
  <c r="E36" i="3"/>
  <c r="E1143" i="23" l="1"/>
  <c r="C1143" i="20" s="1"/>
  <c r="K1143" i="20" s="1"/>
  <c r="D1144" i="20"/>
  <c r="L1143" i="23"/>
  <c r="M36" i="3"/>
  <c r="F37" i="3"/>
  <c r="G1143" i="23" l="1"/>
  <c r="K1143" i="23"/>
  <c r="I1144" i="23"/>
  <c r="H1144" i="23"/>
  <c r="E1144" i="20"/>
  <c r="G37" i="3"/>
  <c r="D37" i="3" s="1"/>
  <c r="I1144" i="20" l="1"/>
  <c r="J1145" i="20" s="1"/>
  <c r="F1145" i="20"/>
  <c r="G1145" i="20"/>
  <c r="F1144" i="23"/>
  <c r="D1144" i="23" s="1"/>
  <c r="K37" i="3"/>
  <c r="L38" i="3" s="1"/>
  <c r="I38" i="3"/>
  <c r="H38" i="3"/>
  <c r="E37" i="3"/>
  <c r="E1144" i="23" l="1"/>
  <c r="C1144" i="20" s="1"/>
  <c r="K1144" i="20" s="1"/>
  <c r="D1145" i="20"/>
  <c r="M37" i="3"/>
  <c r="F38" i="3"/>
  <c r="G1144" i="23" l="1"/>
  <c r="H1145" i="23" s="1"/>
  <c r="L1144" i="23"/>
  <c r="E1145" i="20"/>
  <c r="I1145" i="20" s="1"/>
  <c r="J1146" i="20" s="1"/>
  <c r="K1144" i="23"/>
  <c r="I1145" i="23"/>
  <c r="G38" i="3"/>
  <c r="D38" i="3" s="1"/>
  <c r="G1146" i="20" l="1"/>
  <c r="F1146" i="20"/>
  <c r="F1145" i="23"/>
  <c r="D1145" i="23" s="1"/>
  <c r="K38" i="3"/>
  <c r="L39" i="3" s="1"/>
  <c r="I39" i="3"/>
  <c r="H39" i="3"/>
  <c r="E38" i="3"/>
  <c r="E1145" i="23" l="1"/>
  <c r="C1145" i="20" s="1"/>
  <c r="K1145" i="20" s="1"/>
  <c r="D1146" i="20"/>
  <c r="L1145" i="23"/>
  <c r="G1145" i="23"/>
  <c r="F39" i="3"/>
  <c r="M38" i="3"/>
  <c r="G39" i="3" l="1"/>
  <c r="K39" i="3" s="1"/>
  <c r="L40" i="3" s="1"/>
  <c r="K1145" i="23"/>
  <c r="I1146" i="23"/>
  <c r="H1146" i="23"/>
  <c r="E1146" i="20"/>
  <c r="H40" i="3" l="1"/>
  <c r="I40" i="3"/>
  <c r="D39" i="3"/>
  <c r="E39" i="3" s="1"/>
  <c r="M39" i="3" s="1"/>
  <c r="I1146" i="20"/>
  <c r="J1147" i="20" s="1"/>
  <c r="F1147" i="20"/>
  <c r="G1147" i="20"/>
  <c r="F1146" i="23"/>
  <c r="D1146" i="23" s="1"/>
  <c r="E1146" i="23" l="1"/>
  <c r="C1146" i="20" s="1"/>
  <c r="K1146" i="20" s="1"/>
  <c r="F40" i="3"/>
  <c r="G40" i="3" s="1"/>
  <c r="K40" i="3" s="1"/>
  <c r="L41" i="3" s="1"/>
  <c r="L1146" i="23"/>
  <c r="G1146" i="23"/>
  <c r="D1147" i="20"/>
  <c r="D40" i="3" l="1"/>
  <c r="E40" i="3" s="1"/>
  <c r="M40" i="3" s="1"/>
  <c r="H41" i="3"/>
  <c r="I41" i="3"/>
  <c r="E1147" i="20"/>
  <c r="I1147" i="20" s="1"/>
  <c r="J1148" i="20" s="1"/>
  <c r="K1146" i="23"/>
  <c r="H1147" i="23"/>
  <c r="I1147" i="23"/>
  <c r="F41" i="3" l="1"/>
  <c r="G41" i="3" s="1"/>
  <c r="D41" i="3" s="1"/>
  <c r="G1148" i="20"/>
  <c r="F1148" i="20"/>
  <c r="F1147" i="23"/>
  <c r="D1147" i="23" s="1"/>
  <c r="E1147" i="23" l="1"/>
  <c r="C1147" i="20" s="1"/>
  <c r="K1147" i="20" s="1"/>
  <c r="D1148" i="20"/>
  <c r="L1147" i="23"/>
  <c r="G1147" i="23"/>
  <c r="K41" i="3"/>
  <c r="L42" i="3" s="1"/>
  <c r="H42" i="3"/>
  <c r="I42" i="3"/>
  <c r="E41" i="3"/>
  <c r="K1147" i="23" l="1"/>
  <c r="I1148" i="23"/>
  <c r="H1148" i="23"/>
  <c r="E1148" i="20"/>
  <c r="M41" i="3"/>
  <c r="F42" i="3"/>
  <c r="I1148" i="20" l="1"/>
  <c r="J1149" i="20" s="1"/>
  <c r="F1149" i="20"/>
  <c r="G1149" i="20"/>
  <c r="F1148" i="23"/>
  <c r="D1148" i="23" s="1"/>
  <c r="G42" i="3"/>
  <c r="D42" i="3" s="1"/>
  <c r="E1148" i="23" l="1"/>
  <c r="C1148" i="20" s="1"/>
  <c r="K1148" i="20" s="1"/>
  <c r="L1148" i="23"/>
  <c r="G1148" i="23"/>
  <c r="D1149" i="20"/>
  <c r="K42" i="3"/>
  <c r="L43" i="3" s="1"/>
  <c r="I43" i="3"/>
  <c r="H43" i="3"/>
  <c r="E42" i="3"/>
  <c r="E1149" i="20" l="1"/>
  <c r="I1149" i="20" s="1"/>
  <c r="J1150" i="20" s="1"/>
  <c r="K1148" i="23"/>
  <c r="H1149" i="23"/>
  <c r="I1149" i="23"/>
  <c r="M42" i="3"/>
  <c r="F43" i="3"/>
  <c r="G1150" i="20" l="1"/>
  <c r="F1150" i="20"/>
  <c r="F1149" i="23"/>
  <c r="D1149" i="23" s="1"/>
  <c r="G43" i="3"/>
  <c r="D43" i="3" s="1"/>
  <c r="E1149" i="23" l="1"/>
  <c r="C1149" i="20" s="1"/>
  <c r="D1150" i="20"/>
  <c r="L1149" i="23"/>
  <c r="G1149" i="23"/>
  <c r="K43" i="3"/>
  <c r="L44" i="3" s="1"/>
  <c r="H44" i="3"/>
  <c r="I44" i="3"/>
  <c r="E43" i="3"/>
  <c r="K1149" i="23" l="1"/>
  <c r="I1150" i="23"/>
  <c r="H1150" i="23"/>
  <c r="E1150" i="20"/>
  <c r="K1149" i="20"/>
  <c r="M43" i="3"/>
  <c r="F44" i="3"/>
  <c r="I1150" i="20" l="1"/>
  <c r="J1151" i="20" s="1"/>
  <c r="F1151" i="20"/>
  <c r="G1151" i="20"/>
  <c r="F1150" i="23"/>
  <c r="D1150" i="23" s="1"/>
  <c r="G44" i="3"/>
  <c r="D44" i="3" s="1"/>
  <c r="E1150" i="23" l="1"/>
  <c r="C1150" i="20" s="1"/>
  <c r="K1150" i="20" s="1"/>
  <c r="L1150" i="23"/>
  <c r="G1150" i="23"/>
  <c r="D1151" i="20"/>
  <c r="K44" i="3"/>
  <c r="L45" i="3" s="1"/>
  <c r="I45" i="3"/>
  <c r="H45" i="3"/>
  <c r="E44" i="3"/>
  <c r="E1151" i="20" l="1"/>
  <c r="I1151" i="20" s="1"/>
  <c r="J1152" i="20" s="1"/>
  <c r="K1150" i="23"/>
  <c r="H1151" i="23"/>
  <c r="I1151" i="23"/>
  <c r="F45" i="3"/>
  <c r="M44" i="3"/>
  <c r="G45" i="3" l="1"/>
  <c r="D45" i="3" s="1"/>
  <c r="E45" i="3" s="1"/>
  <c r="G1152" i="20"/>
  <c r="F1152" i="20"/>
  <c r="F1151" i="23"/>
  <c r="D1151" i="23" s="1"/>
  <c r="E1151" i="23" l="1"/>
  <c r="C1151" i="20" s="1"/>
  <c r="K1151" i="20" s="1"/>
  <c r="H46" i="3"/>
  <c r="I46" i="3"/>
  <c r="K45" i="3"/>
  <c r="L46" i="3" s="1"/>
  <c r="D1152" i="20"/>
  <c r="L1151" i="23"/>
  <c r="G1151" i="23"/>
  <c r="M45" i="3"/>
  <c r="F46" i="3" l="1"/>
  <c r="G46" i="3" s="1"/>
  <c r="I47" i="3" s="1"/>
  <c r="K1151" i="23"/>
  <c r="I1152" i="23"/>
  <c r="H1152" i="23"/>
  <c r="E1152" i="20"/>
  <c r="D46" i="3" l="1"/>
  <c r="E46" i="3" s="1"/>
  <c r="I1152" i="20"/>
  <c r="J1153" i="20" s="1"/>
  <c r="F1153" i="20"/>
  <c r="G1153" i="20"/>
  <c r="F1152" i="23"/>
  <c r="D1152" i="23" s="1"/>
  <c r="H47" i="3"/>
  <c r="F47" i="3" s="1"/>
  <c r="K46" i="3"/>
  <c r="L47" i="3" s="1"/>
  <c r="E1152" i="23" l="1"/>
  <c r="C1152" i="20" s="1"/>
  <c r="K1152" i="20" s="1"/>
  <c r="M46" i="3"/>
  <c r="D1153" i="20"/>
  <c r="G47" i="3"/>
  <c r="K47" i="3" s="1"/>
  <c r="L48" i="3" s="1"/>
  <c r="G1152" i="23" l="1"/>
  <c r="L1152" i="23"/>
  <c r="D47" i="3"/>
  <c r="E47" i="3" s="1"/>
  <c r="E1153" i="20"/>
  <c r="G1154" i="20" s="1"/>
  <c r="H48" i="3"/>
  <c r="K1152" i="23"/>
  <c r="H1153" i="23"/>
  <c r="I1153" i="23"/>
  <c r="I48" i="3"/>
  <c r="M47" i="3" l="1"/>
  <c r="I1153" i="20"/>
  <c r="J1154" i="20" s="1"/>
  <c r="F1154" i="20"/>
  <c r="D1154" i="20" s="1"/>
  <c r="F48" i="3"/>
  <c r="F1153" i="23"/>
  <c r="D1153" i="23" s="1"/>
  <c r="E1153" i="23" l="1"/>
  <c r="C1153" i="20" s="1"/>
  <c r="G48" i="3"/>
  <c r="H49" i="3" s="1"/>
  <c r="L1153" i="23" l="1"/>
  <c r="G1153" i="23"/>
  <c r="K1153" i="23" s="1"/>
  <c r="K48" i="3"/>
  <c r="L49" i="3" s="1"/>
  <c r="D48" i="3"/>
  <c r="E48" i="3" s="1"/>
  <c r="M48" i="3" s="1"/>
  <c r="I49" i="3"/>
  <c r="F49" i="3" s="1"/>
  <c r="H1154" i="23"/>
  <c r="K1153" i="20"/>
  <c r="E1154" i="20"/>
  <c r="I1154" i="23" l="1"/>
  <c r="G49" i="3"/>
  <c r="K49" i="3" s="1"/>
  <c r="L50" i="3" s="1"/>
  <c r="G1155" i="20"/>
  <c r="I1154" i="20"/>
  <c r="J1155" i="20" s="1"/>
  <c r="F1155" i="20"/>
  <c r="F1154" i="23"/>
  <c r="D1154" i="23" s="1"/>
  <c r="E1154" i="23" l="1"/>
  <c r="C1154" i="20" s="1"/>
  <c r="K1154" i="20" s="1"/>
  <c r="D49" i="3"/>
  <c r="E49" i="3" s="1"/>
  <c r="M49" i="3" s="1"/>
  <c r="I50" i="3"/>
  <c r="H50" i="3"/>
  <c r="D1155" i="20"/>
  <c r="L1154" i="23"/>
  <c r="G1154" i="23"/>
  <c r="F50" i="3" l="1"/>
  <c r="G50" i="3" s="1"/>
  <c r="D50" i="3" s="1"/>
  <c r="E1155" i="20"/>
  <c r="G1156" i="20" s="1"/>
  <c r="K1154" i="23"/>
  <c r="H1155" i="23"/>
  <c r="I1155" i="23"/>
  <c r="F1156" i="20" l="1"/>
  <c r="D1156" i="20" s="1"/>
  <c r="I1155" i="20"/>
  <c r="J1156" i="20" s="1"/>
  <c r="F1155" i="23"/>
  <c r="D1155" i="23" s="1"/>
  <c r="K50" i="3"/>
  <c r="L51" i="3" s="1"/>
  <c r="I51" i="3"/>
  <c r="H51" i="3"/>
  <c r="E50" i="3"/>
  <c r="E1155" i="23" l="1"/>
  <c r="C1155" i="20" s="1"/>
  <c r="K1155" i="20" s="1"/>
  <c r="F51" i="3"/>
  <c r="M50" i="3"/>
  <c r="G1155" i="23" l="1"/>
  <c r="L1155" i="23"/>
  <c r="G51" i="3"/>
  <c r="K51" i="3" s="1"/>
  <c r="L52" i="3" s="1"/>
  <c r="K1155" i="23"/>
  <c r="I1156" i="23"/>
  <c r="H1156" i="23"/>
  <c r="E1156" i="20"/>
  <c r="D51" i="3" l="1"/>
  <c r="E51" i="3" s="1"/>
  <c r="M51" i="3" s="1"/>
  <c r="I52" i="3"/>
  <c r="H52" i="3"/>
  <c r="I1156" i="20"/>
  <c r="J1157" i="20" s="1"/>
  <c r="G1157" i="20"/>
  <c r="F1157" i="20"/>
  <c r="F1156" i="23"/>
  <c r="D1156" i="23" s="1"/>
  <c r="E1156" i="23" l="1"/>
  <c r="C1156" i="20" s="1"/>
  <c r="K1156" i="20" s="1"/>
  <c r="F52" i="3"/>
  <c r="G52" i="3" s="1"/>
  <c r="D52" i="3" s="1"/>
  <c r="D1157" i="20"/>
  <c r="G1156" i="23" l="1"/>
  <c r="L1156" i="23"/>
  <c r="E1157" i="20"/>
  <c r="I1157" i="20" s="1"/>
  <c r="J1158" i="20" s="1"/>
  <c r="K1156" i="23"/>
  <c r="H1157" i="23"/>
  <c r="I1157" i="23"/>
  <c r="K52" i="3"/>
  <c r="L53" i="3" s="1"/>
  <c r="I53" i="3"/>
  <c r="H53" i="3"/>
  <c r="E52" i="3"/>
  <c r="F1158" i="20" l="1"/>
  <c r="G1158" i="20"/>
  <c r="F1157" i="23"/>
  <c r="D1157" i="23" s="1"/>
  <c r="F53" i="3"/>
  <c r="M52" i="3"/>
  <c r="E1157" i="23" l="1"/>
  <c r="C1157" i="20" s="1"/>
  <c r="G53" i="3"/>
  <c r="K53" i="3" s="1"/>
  <c r="L54" i="3" s="1"/>
  <c r="D1158" i="20"/>
  <c r="L1157" i="23"/>
  <c r="G1157" i="23"/>
  <c r="D53" i="3" l="1"/>
  <c r="E53" i="3" s="1"/>
  <c r="M53" i="3" s="1"/>
  <c r="H54" i="3"/>
  <c r="I54" i="3"/>
  <c r="K1157" i="23"/>
  <c r="I1158" i="23"/>
  <c r="H1158" i="23"/>
  <c r="K1157" i="20"/>
  <c r="E1158" i="20"/>
  <c r="F54" i="3" l="1"/>
  <c r="G54" i="3" s="1"/>
  <c r="D54" i="3" s="1"/>
  <c r="I1158" i="20"/>
  <c r="J1159" i="20" s="1"/>
  <c r="G1159" i="20"/>
  <c r="F1159" i="20"/>
  <c r="F1158" i="23"/>
  <c r="D1158" i="23" s="1"/>
  <c r="E1158" i="23" l="1"/>
  <c r="C1158" i="20" s="1"/>
  <c r="K1158" i="20" s="1"/>
  <c r="L1158" i="23"/>
  <c r="G1158" i="23"/>
  <c r="D1159" i="20"/>
  <c r="K54" i="3"/>
  <c r="L55" i="3" s="1"/>
  <c r="I55" i="3"/>
  <c r="H55" i="3"/>
  <c r="E54" i="3"/>
  <c r="E1159" i="20" l="1"/>
  <c r="I1159" i="20" s="1"/>
  <c r="J1160" i="20" s="1"/>
  <c r="K1158" i="23"/>
  <c r="H1159" i="23"/>
  <c r="I1159" i="23"/>
  <c r="F55" i="3"/>
  <c r="M54" i="3"/>
  <c r="G55" i="3" l="1"/>
  <c r="H56" i="3" s="1"/>
  <c r="F1160" i="20"/>
  <c r="G1160" i="20"/>
  <c r="F1159" i="23"/>
  <c r="D1159" i="23" s="1"/>
  <c r="E1159" i="23" l="1"/>
  <c r="C1159" i="20" s="1"/>
  <c r="I56" i="3"/>
  <c r="F56" i="3" s="1"/>
  <c r="K55" i="3"/>
  <c r="L56" i="3" s="1"/>
  <c r="D55" i="3"/>
  <c r="E55" i="3" s="1"/>
  <c r="M55" i="3" s="1"/>
  <c r="D1160" i="20"/>
  <c r="L1159" i="23"/>
  <c r="G1159" i="23"/>
  <c r="G56" i="3" l="1"/>
  <c r="H57" i="3" s="1"/>
  <c r="K1159" i="23"/>
  <c r="I1160" i="23"/>
  <c r="H1160" i="23"/>
  <c r="K1159" i="20"/>
  <c r="E1160" i="20"/>
  <c r="I57" i="3" l="1"/>
  <c r="F57" i="3" s="1"/>
  <c r="K56" i="3"/>
  <c r="L57" i="3" s="1"/>
  <c r="D56" i="3"/>
  <c r="E56" i="3" s="1"/>
  <c r="M56" i="3" s="1"/>
  <c r="I1160" i="20"/>
  <c r="J1161" i="20" s="1"/>
  <c r="G1161" i="20"/>
  <c r="F1161" i="20"/>
  <c r="F1160" i="23"/>
  <c r="D1160" i="23" s="1"/>
  <c r="E1160" i="23" l="1"/>
  <c r="C1160" i="20" s="1"/>
  <c r="K1160" i="20" s="1"/>
  <c r="L1160" i="23"/>
  <c r="G1160" i="23"/>
  <c r="D1161" i="20"/>
  <c r="G57" i="3"/>
  <c r="D57" i="3" s="1"/>
  <c r="E1161" i="20" l="1"/>
  <c r="K1160" i="23"/>
  <c r="H1161" i="23"/>
  <c r="I1161" i="23"/>
  <c r="K57" i="3"/>
  <c r="L58" i="3" s="1"/>
  <c r="H58" i="3"/>
  <c r="I58" i="3"/>
  <c r="E57" i="3"/>
  <c r="I1161" i="20" l="1"/>
  <c r="J1162" i="20" s="1"/>
  <c r="F1162" i="20"/>
  <c r="G1162" i="20"/>
  <c r="F1161" i="23"/>
  <c r="D1161" i="23" s="1"/>
  <c r="M57" i="3"/>
  <c r="F58" i="3"/>
  <c r="E1161" i="23" l="1"/>
  <c r="C1161" i="20" s="1"/>
  <c r="D1162" i="20"/>
  <c r="L1161" i="23"/>
  <c r="G1161" i="23"/>
  <c r="G58" i="3"/>
  <c r="D58" i="3" l="1"/>
  <c r="E58" i="3" s="1"/>
  <c r="M58" i="3" s="1"/>
  <c r="K1161" i="23"/>
  <c r="I1162" i="23"/>
  <c r="H1162" i="23"/>
  <c r="K1161" i="20"/>
  <c r="E1162" i="20"/>
  <c r="K58" i="3"/>
  <c r="L59" i="3" s="1"/>
  <c r="I59" i="3"/>
  <c r="H59" i="3"/>
  <c r="I1162" i="20" l="1"/>
  <c r="J1163" i="20" s="1"/>
  <c r="G1163" i="20"/>
  <c r="F1163" i="20"/>
  <c r="F1162" i="23"/>
  <c r="D1162" i="23" s="1"/>
  <c r="F59" i="3"/>
  <c r="E1162" i="23" l="1"/>
  <c r="C1162" i="20" s="1"/>
  <c r="K1162" i="20" s="1"/>
  <c r="G1162" i="23"/>
  <c r="D1163" i="20"/>
  <c r="G59" i="3"/>
  <c r="D59" i="3" s="1"/>
  <c r="L1162" i="23" l="1"/>
  <c r="E1163" i="20"/>
  <c r="K1162" i="23"/>
  <c r="H1163" i="23"/>
  <c r="I1163" i="23"/>
  <c r="K59" i="3"/>
  <c r="L60" i="3" s="1"/>
  <c r="I60" i="3"/>
  <c r="H60" i="3"/>
  <c r="E59" i="3"/>
  <c r="I1163" i="20" l="1"/>
  <c r="J1164" i="20" s="1"/>
  <c r="F1164" i="20"/>
  <c r="G1164" i="20"/>
  <c r="F1163" i="23"/>
  <c r="D1163" i="23" s="1"/>
  <c r="M59" i="3"/>
  <c r="F60" i="3"/>
  <c r="E1163" i="23" l="1"/>
  <c r="C1163" i="20" s="1"/>
  <c r="D1164" i="20"/>
  <c r="L1163" i="23"/>
  <c r="G1163" i="23"/>
  <c r="G60" i="3"/>
  <c r="D60" i="3" s="1"/>
  <c r="K1163" i="23" l="1"/>
  <c r="I1164" i="23"/>
  <c r="H1164" i="23"/>
  <c r="K1163" i="20"/>
  <c r="E1164" i="20"/>
  <c r="K60" i="3"/>
  <c r="L61" i="3" s="1"/>
  <c r="H61" i="3"/>
  <c r="I61" i="3"/>
  <c r="E60" i="3"/>
  <c r="I1164" i="20" l="1"/>
  <c r="J1165" i="20" s="1"/>
  <c r="G1165" i="20"/>
  <c r="F1165" i="20"/>
  <c r="F1164" i="23"/>
  <c r="D1164" i="23" s="1"/>
  <c r="M60" i="3"/>
  <c r="F61" i="3"/>
  <c r="E1164" i="23" l="1"/>
  <c r="C1164" i="20" s="1"/>
  <c r="K1164" i="20" s="1"/>
  <c r="D1165" i="20"/>
  <c r="G61" i="3"/>
  <c r="D61" i="3" s="1"/>
  <c r="G1164" i="23" l="1"/>
  <c r="K1164" i="23" s="1"/>
  <c r="L1164" i="23"/>
  <c r="E1165" i="20"/>
  <c r="I1165" i="20" s="1"/>
  <c r="J1166" i="20" s="1"/>
  <c r="I1165" i="23"/>
  <c r="K61" i="3"/>
  <c r="L62" i="3" s="1"/>
  <c r="I62" i="3"/>
  <c r="H62" i="3"/>
  <c r="E61" i="3"/>
  <c r="H1165" i="23" l="1"/>
  <c r="F1166" i="20"/>
  <c r="G1166" i="20"/>
  <c r="F1165" i="23"/>
  <c r="D1165" i="23" s="1"/>
  <c r="M61" i="3"/>
  <c r="F62" i="3"/>
  <c r="E1165" i="23" l="1"/>
  <c r="C1165" i="20" s="1"/>
  <c r="D1166" i="20"/>
  <c r="L1165" i="23"/>
  <c r="G1165" i="23"/>
  <c r="G62" i="3"/>
  <c r="D62" i="3" s="1"/>
  <c r="K1165" i="23" l="1"/>
  <c r="I1166" i="23"/>
  <c r="H1166" i="23"/>
  <c r="K1165" i="20"/>
  <c r="E1166" i="20"/>
  <c r="K62" i="3"/>
  <c r="L63" i="3" s="1"/>
  <c r="H63" i="3"/>
  <c r="I63" i="3"/>
  <c r="E62" i="3"/>
  <c r="I1166" i="20" l="1"/>
  <c r="J1167" i="20" s="1"/>
  <c r="G1167" i="20"/>
  <c r="F1167" i="20"/>
  <c r="F1166" i="23"/>
  <c r="D1166" i="23" s="1"/>
  <c r="F63" i="3"/>
  <c r="M62" i="3"/>
  <c r="E1166" i="23" l="1"/>
  <c r="C1166" i="20" s="1"/>
  <c r="K1166" i="20" s="1"/>
  <c r="G63" i="3"/>
  <c r="D63" i="3" s="1"/>
  <c r="E63" i="3" s="1"/>
  <c r="L1166" i="23"/>
  <c r="G1166" i="23"/>
  <c r="D1167" i="20"/>
  <c r="H64" i="3" l="1"/>
  <c r="I64" i="3"/>
  <c r="K63" i="3"/>
  <c r="L64" i="3" s="1"/>
  <c r="E1167" i="20"/>
  <c r="I1167" i="20" s="1"/>
  <c r="J1168" i="20" s="1"/>
  <c r="K1166" i="23"/>
  <c r="H1167" i="23"/>
  <c r="I1167" i="23"/>
  <c r="M63" i="3"/>
  <c r="F64" i="3" l="1"/>
  <c r="G64" i="3" s="1"/>
  <c r="H65" i="3" s="1"/>
  <c r="F1168" i="20"/>
  <c r="G1168" i="20"/>
  <c r="F1167" i="23"/>
  <c r="D1167" i="23" s="1"/>
  <c r="E1167" i="23" l="1"/>
  <c r="C1167" i="20" s="1"/>
  <c r="K64" i="3"/>
  <c r="L65" i="3" s="1"/>
  <c r="I65" i="3"/>
  <c r="F65" i="3" s="1"/>
  <c r="D64" i="3"/>
  <c r="E64" i="3" s="1"/>
  <c r="M64" i="3" s="1"/>
  <c r="D1168" i="20"/>
  <c r="L1167" i="23"/>
  <c r="G1167" i="23"/>
  <c r="K1167" i="23" l="1"/>
  <c r="I1168" i="23"/>
  <c r="H1168" i="23"/>
  <c r="K1167" i="20"/>
  <c r="E1168" i="20"/>
  <c r="G65" i="3"/>
  <c r="D65" i="3" s="1"/>
  <c r="I1168" i="20" l="1"/>
  <c r="J1169" i="20" s="1"/>
  <c r="G1169" i="20"/>
  <c r="F1169" i="20"/>
  <c r="F1168" i="23"/>
  <c r="D1168" i="23" s="1"/>
  <c r="K65" i="3"/>
  <c r="L66" i="3" s="1"/>
  <c r="H66" i="3"/>
  <c r="I66" i="3"/>
  <c r="E65" i="3"/>
  <c r="E1168" i="23" l="1"/>
  <c r="C1168" i="20" s="1"/>
  <c r="K1168" i="20" s="1"/>
  <c r="D1169" i="20"/>
  <c r="M65" i="3"/>
  <c r="F66" i="3"/>
  <c r="G1168" i="23" l="1"/>
  <c r="K1168" i="23" s="1"/>
  <c r="L1168" i="23"/>
  <c r="E1169" i="20"/>
  <c r="I1169" i="20" s="1"/>
  <c r="J1170" i="20" s="1"/>
  <c r="I1169" i="23"/>
  <c r="G66" i="3"/>
  <c r="D66" i="3" s="1"/>
  <c r="H1169" i="23" l="1"/>
  <c r="F1170" i="20"/>
  <c r="G1170" i="20"/>
  <c r="F1169" i="23"/>
  <c r="D1169" i="23" s="1"/>
  <c r="K66" i="3"/>
  <c r="L67" i="3" s="1"/>
  <c r="H67" i="3"/>
  <c r="I67" i="3"/>
  <c r="E66" i="3"/>
  <c r="E1169" i="23" l="1"/>
  <c r="C1169" i="20" s="1"/>
  <c r="D1170" i="20"/>
  <c r="L1169" i="23"/>
  <c r="G1169" i="23"/>
  <c r="M66" i="3"/>
  <c r="F67" i="3"/>
  <c r="G67" i="3" l="1"/>
  <c r="K67" i="3" s="1"/>
  <c r="L68" i="3" s="1"/>
  <c r="K1169" i="23"/>
  <c r="I1170" i="23"/>
  <c r="H1170" i="23"/>
  <c r="K1169" i="20"/>
  <c r="E1170" i="20"/>
  <c r="I68" i="3" l="1"/>
  <c r="H68" i="3"/>
  <c r="D67" i="3"/>
  <c r="E67" i="3" s="1"/>
  <c r="M67" i="3" s="1"/>
  <c r="I1170" i="20"/>
  <c r="J1171" i="20" s="1"/>
  <c r="G1171" i="20"/>
  <c r="F1171" i="20"/>
  <c r="F1170" i="23"/>
  <c r="D1170" i="23" s="1"/>
  <c r="E1170" i="23" l="1"/>
  <c r="C1170" i="20" s="1"/>
  <c r="K1170" i="20" s="1"/>
  <c r="F68" i="3"/>
  <c r="G68" i="3" s="1"/>
  <c r="K68" i="3" s="1"/>
  <c r="L69" i="3" s="1"/>
  <c r="L1170" i="23"/>
  <c r="G1170" i="23"/>
  <c r="D1171" i="20"/>
  <c r="D68" i="3" l="1"/>
  <c r="E68" i="3" s="1"/>
  <c r="E1171" i="20"/>
  <c r="I1171" i="20" s="1"/>
  <c r="J1172" i="20" s="1"/>
  <c r="K1170" i="23"/>
  <c r="H1171" i="23"/>
  <c r="I1171" i="23"/>
  <c r="H69" i="3"/>
  <c r="I69" i="3"/>
  <c r="F1172" i="20" l="1"/>
  <c r="G1172" i="20"/>
  <c r="F1171" i="23"/>
  <c r="D1171" i="23" s="1"/>
  <c r="F69" i="3"/>
  <c r="M68" i="3"/>
  <c r="E1171" i="23" l="1"/>
  <c r="C1171" i="20" s="1"/>
  <c r="G69" i="3"/>
  <c r="D69" i="3" s="1"/>
  <c r="E69" i="3" s="1"/>
  <c r="D1172" i="20"/>
  <c r="L1171" i="23"/>
  <c r="G1171" i="23"/>
  <c r="I70" i="3" l="1"/>
  <c r="K69" i="3"/>
  <c r="L70" i="3" s="1"/>
  <c r="H70" i="3"/>
  <c r="K1171" i="23"/>
  <c r="I1172" i="23"/>
  <c r="H1172" i="23"/>
  <c r="K1171" i="20"/>
  <c r="E1172" i="20"/>
  <c r="M69" i="3"/>
  <c r="F70" i="3" l="1"/>
  <c r="G70" i="3" s="1"/>
  <c r="I1172" i="20"/>
  <c r="J1173" i="20" s="1"/>
  <c r="G1173" i="20"/>
  <c r="F1173" i="20"/>
  <c r="F1172" i="23"/>
  <c r="D1172" i="23" s="1"/>
  <c r="E1172" i="23" l="1"/>
  <c r="C1172" i="20" s="1"/>
  <c r="K1172" i="20" s="1"/>
  <c r="D70" i="3"/>
  <c r="E70" i="3" s="1"/>
  <c r="M70" i="3" s="1"/>
  <c r="L1172" i="23"/>
  <c r="G1172" i="23"/>
  <c r="D1173" i="20"/>
  <c r="K70" i="3"/>
  <c r="L71" i="3" s="1"/>
  <c r="I71" i="3"/>
  <c r="H71" i="3"/>
  <c r="E1173" i="20" l="1"/>
  <c r="I1173" i="20" s="1"/>
  <c r="J1174" i="20" s="1"/>
  <c r="K1172" i="23"/>
  <c r="I1173" i="23"/>
  <c r="H1173" i="23"/>
  <c r="F71" i="3"/>
  <c r="G1174" i="20" l="1"/>
  <c r="F1174" i="20"/>
  <c r="F1173" i="23"/>
  <c r="D1173" i="23" s="1"/>
  <c r="G71" i="3"/>
  <c r="D71" i="3" s="1"/>
  <c r="E1173" i="23" l="1"/>
  <c r="C1173" i="20" s="1"/>
  <c r="D1174" i="20"/>
  <c r="L1173" i="23"/>
  <c r="G1173" i="23"/>
  <c r="K71" i="3"/>
  <c r="L72" i="3" s="1"/>
  <c r="H72" i="3"/>
  <c r="I72" i="3"/>
  <c r="E71" i="3"/>
  <c r="K1173" i="23" l="1"/>
  <c r="H1174" i="23"/>
  <c r="I1174" i="23"/>
  <c r="K1173" i="20"/>
  <c r="E1174" i="20"/>
  <c r="M71" i="3"/>
  <c r="F72" i="3"/>
  <c r="I1174" i="20" l="1"/>
  <c r="J1175" i="20" s="1"/>
  <c r="G1175" i="20"/>
  <c r="F1175" i="20"/>
  <c r="F1174" i="23"/>
  <c r="D1174" i="23" s="1"/>
  <c r="G72" i="3"/>
  <c r="D72" i="3" s="1"/>
  <c r="E1174" i="23" l="1"/>
  <c r="C1174" i="20" s="1"/>
  <c r="K1174" i="20" s="1"/>
  <c r="L1174" i="23"/>
  <c r="G1174" i="23"/>
  <c r="D1175" i="20"/>
  <c r="K72" i="3"/>
  <c r="L73" i="3" s="1"/>
  <c r="I73" i="3"/>
  <c r="H73" i="3"/>
  <c r="E72" i="3"/>
  <c r="E1175" i="20" l="1"/>
  <c r="K1174" i="23"/>
  <c r="I1175" i="23"/>
  <c r="H1175" i="23"/>
  <c r="M72" i="3"/>
  <c r="F73" i="3"/>
  <c r="I1175" i="20" l="1"/>
  <c r="J1176" i="20" s="1"/>
  <c r="F1176" i="20"/>
  <c r="G1176" i="20"/>
  <c r="F1175" i="23"/>
  <c r="D1175" i="23" s="1"/>
  <c r="G73" i="3"/>
  <c r="D73" i="3" s="1"/>
  <c r="E1175" i="23" l="1"/>
  <c r="C1175" i="20" s="1"/>
  <c r="D1176" i="20"/>
  <c r="L1175" i="23"/>
  <c r="G1175" i="23"/>
  <c r="K73" i="3"/>
  <c r="L74" i="3" s="1"/>
  <c r="I74" i="3"/>
  <c r="H74" i="3"/>
  <c r="E73" i="3"/>
  <c r="K1175" i="23" l="1"/>
  <c r="H1176" i="23"/>
  <c r="I1176" i="23"/>
  <c r="K1175" i="20"/>
  <c r="E1176" i="20"/>
  <c r="M73" i="3"/>
  <c r="F74" i="3"/>
  <c r="I1176" i="20" l="1"/>
  <c r="J1177" i="20" s="1"/>
  <c r="G1177" i="20"/>
  <c r="F1177" i="20"/>
  <c r="F1176" i="23"/>
  <c r="D1176" i="23" s="1"/>
  <c r="G74" i="3"/>
  <c r="D74" i="3" s="1"/>
  <c r="E1176" i="23" l="1"/>
  <c r="C1176" i="20" s="1"/>
  <c r="K1176" i="20" s="1"/>
  <c r="G1176" i="23"/>
  <c r="D1177" i="20"/>
  <c r="K74" i="3"/>
  <c r="L75" i="3" s="1"/>
  <c r="I75" i="3"/>
  <c r="H75" i="3"/>
  <c r="E74" i="3"/>
  <c r="L1176" i="23" l="1"/>
  <c r="E1177" i="20"/>
  <c r="K1176" i="23"/>
  <c r="I1177" i="23"/>
  <c r="H1177" i="23"/>
  <c r="M74" i="3"/>
  <c r="F75" i="3"/>
  <c r="I1177" i="20" l="1"/>
  <c r="J1178" i="20" s="1"/>
  <c r="F1178" i="20"/>
  <c r="G1178" i="20"/>
  <c r="F1177" i="23"/>
  <c r="D1177" i="23" s="1"/>
  <c r="G75" i="3"/>
  <c r="D75" i="3" s="1"/>
  <c r="E1177" i="23" l="1"/>
  <c r="C1177" i="20" s="1"/>
  <c r="D1178" i="20"/>
  <c r="L1177" i="23"/>
  <c r="K75" i="3"/>
  <c r="L76" i="3" s="1"/>
  <c r="H76" i="3"/>
  <c r="I76" i="3"/>
  <c r="E75" i="3"/>
  <c r="G1177" i="23" l="1"/>
  <c r="K1177" i="23"/>
  <c r="H1178" i="23"/>
  <c r="I1178" i="23"/>
  <c r="K1177" i="20"/>
  <c r="E1178" i="20"/>
  <c r="M75" i="3"/>
  <c r="F76" i="3"/>
  <c r="I1178" i="20" l="1"/>
  <c r="J1179" i="20" s="1"/>
  <c r="G1179" i="20"/>
  <c r="F1179" i="20"/>
  <c r="F1178" i="23"/>
  <c r="D1178" i="23" s="1"/>
  <c r="G76" i="3"/>
  <c r="D76" i="3" s="1"/>
  <c r="E1178" i="23" l="1"/>
  <c r="C1178" i="20" s="1"/>
  <c r="K1178" i="20" s="1"/>
  <c r="D1179" i="20"/>
  <c r="K76" i="3"/>
  <c r="L77" i="3" s="1"/>
  <c r="I77" i="3"/>
  <c r="H77" i="3"/>
  <c r="E76" i="3"/>
  <c r="G1178" i="23" l="1"/>
  <c r="L1178" i="23"/>
  <c r="E1179" i="20"/>
  <c r="I1179" i="20" s="1"/>
  <c r="J1180" i="20" s="1"/>
  <c r="K1178" i="23"/>
  <c r="I1179" i="23"/>
  <c r="H1179" i="23"/>
  <c r="M76" i="3"/>
  <c r="F77" i="3"/>
  <c r="G1180" i="20" l="1"/>
  <c r="F1180" i="20"/>
  <c r="F1179" i="23"/>
  <c r="D1179" i="23" s="1"/>
  <c r="G77" i="3"/>
  <c r="D77" i="3" s="1"/>
  <c r="E1179" i="23" l="1"/>
  <c r="C1179" i="20" s="1"/>
  <c r="D1180" i="20"/>
  <c r="L1179" i="23"/>
  <c r="G1179" i="23"/>
  <c r="K77" i="3"/>
  <c r="L78" i="3" s="1"/>
  <c r="I78" i="3"/>
  <c r="H78" i="3"/>
  <c r="E77" i="3"/>
  <c r="K1179" i="23" l="1"/>
  <c r="H1180" i="23"/>
  <c r="I1180" i="23"/>
  <c r="K1179" i="20"/>
  <c r="E1180" i="20"/>
  <c r="F78" i="3"/>
  <c r="M77" i="3"/>
  <c r="G78" i="3" l="1"/>
  <c r="K78" i="3" s="1"/>
  <c r="L79" i="3" s="1"/>
  <c r="I1180" i="20"/>
  <c r="J1181" i="20" s="1"/>
  <c r="G1181" i="20"/>
  <c r="F1181" i="20"/>
  <c r="F1180" i="23"/>
  <c r="D1180" i="23" s="1"/>
  <c r="E1180" i="23" l="1"/>
  <c r="C1180" i="20" s="1"/>
  <c r="K1180" i="20" s="1"/>
  <c r="I79" i="3"/>
  <c r="D78" i="3"/>
  <c r="E78" i="3" s="1"/>
  <c r="M78" i="3" s="1"/>
  <c r="H79" i="3"/>
  <c r="L1180" i="23"/>
  <c r="G1180" i="23"/>
  <c r="D1181" i="20"/>
  <c r="F79" i="3" l="1"/>
  <c r="G79" i="3" s="1"/>
  <c r="K79" i="3" s="1"/>
  <c r="L80" i="3" s="1"/>
  <c r="E1181" i="20"/>
  <c r="I1181" i="20" s="1"/>
  <c r="J1182" i="20" s="1"/>
  <c r="K1180" i="23"/>
  <c r="I1181" i="23"/>
  <c r="H1181" i="23"/>
  <c r="D79" i="3" l="1"/>
  <c r="E79" i="3" s="1"/>
  <c r="F1182" i="20"/>
  <c r="G1182" i="20"/>
  <c r="F1181" i="23"/>
  <c r="D1181" i="23" s="1"/>
  <c r="H80" i="3"/>
  <c r="I80" i="3"/>
  <c r="E1181" i="23" l="1"/>
  <c r="C1181" i="20" s="1"/>
  <c r="D1182" i="20"/>
  <c r="L1181" i="23"/>
  <c r="G1181" i="23"/>
  <c r="F80" i="3"/>
  <c r="M79" i="3"/>
  <c r="G80" i="3" l="1"/>
  <c r="K80" i="3" s="1"/>
  <c r="L81" i="3" s="1"/>
  <c r="K1181" i="23"/>
  <c r="H1182" i="23"/>
  <c r="I1182" i="23"/>
  <c r="K1181" i="20"/>
  <c r="E1182" i="20"/>
  <c r="D80" i="3" l="1"/>
  <c r="E80" i="3" s="1"/>
  <c r="M80" i="3" s="1"/>
  <c r="I81" i="3"/>
  <c r="H81" i="3"/>
  <c r="I1182" i="20"/>
  <c r="J1183" i="20" s="1"/>
  <c r="G1183" i="20"/>
  <c r="F1183" i="20"/>
  <c r="F1182" i="23"/>
  <c r="D1182" i="23" s="1"/>
  <c r="E1182" i="23" l="1"/>
  <c r="C1182" i="20" s="1"/>
  <c r="K1182" i="20" s="1"/>
  <c r="F81" i="3"/>
  <c r="G81" i="3" s="1"/>
  <c r="I82" i="3" s="1"/>
  <c r="L1182" i="23"/>
  <c r="G1182" i="23"/>
  <c r="D1183" i="20"/>
  <c r="D81" i="3" l="1"/>
  <c r="E81" i="3" s="1"/>
  <c r="M81" i="3" s="1"/>
  <c r="K81" i="3"/>
  <c r="L82" i="3" s="1"/>
  <c r="H82" i="3"/>
  <c r="F82" i="3" s="1"/>
  <c r="E1183" i="20"/>
  <c r="I1183" i="20" s="1"/>
  <c r="J1184" i="20" s="1"/>
  <c r="K1182" i="23"/>
  <c r="I1183" i="23"/>
  <c r="H1183" i="23"/>
  <c r="G1184" i="20" l="1"/>
  <c r="F1184" i="20"/>
  <c r="F1183" i="23"/>
  <c r="D1183" i="23" s="1"/>
  <c r="G82" i="3"/>
  <c r="D82" i="3" s="1"/>
  <c r="E1183" i="23" l="1"/>
  <c r="C1183" i="20" s="1"/>
  <c r="D1184" i="20"/>
  <c r="L1183" i="23"/>
  <c r="G1183" i="23"/>
  <c r="K82" i="3"/>
  <c r="L83" i="3" s="1"/>
  <c r="H83" i="3"/>
  <c r="I83" i="3"/>
  <c r="E82" i="3"/>
  <c r="K1183" i="23" l="1"/>
  <c r="H1184" i="23"/>
  <c r="I1184" i="23"/>
  <c r="K1183" i="20"/>
  <c r="E1184" i="20"/>
  <c r="M82" i="3"/>
  <c r="F83" i="3"/>
  <c r="I1184" i="20" l="1"/>
  <c r="J1185" i="20" s="1"/>
  <c r="G1185" i="20"/>
  <c r="F1185" i="20"/>
  <c r="F1184" i="23"/>
  <c r="D1184" i="23" s="1"/>
  <c r="G83" i="3"/>
  <c r="D83" i="3" s="1"/>
  <c r="E1184" i="23" l="1"/>
  <c r="C1184" i="20" s="1"/>
  <c r="K1184" i="20" s="1"/>
  <c r="L1184" i="23"/>
  <c r="G1184" i="23"/>
  <c r="D1185" i="20"/>
  <c r="K83" i="3"/>
  <c r="L84" i="3" s="1"/>
  <c r="I84" i="3"/>
  <c r="H84" i="3"/>
  <c r="E83" i="3"/>
  <c r="E1185" i="20" l="1"/>
  <c r="I1185" i="20" s="1"/>
  <c r="J1186" i="20" s="1"/>
  <c r="K1184" i="23"/>
  <c r="I1185" i="23"/>
  <c r="H1185" i="23"/>
  <c r="M83" i="3"/>
  <c r="F84" i="3"/>
  <c r="F1186" i="20" l="1"/>
  <c r="G1186" i="20"/>
  <c r="F1185" i="23"/>
  <c r="D1185" i="23" s="1"/>
  <c r="G84" i="3"/>
  <c r="D84" i="3" s="1"/>
  <c r="E1185" i="23" l="1"/>
  <c r="C1185" i="20" s="1"/>
  <c r="D1186" i="20"/>
  <c r="L1185" i="23"/>
  <c r="G1185" i="23"/>
  <c r="K84" i="3"/>
  <c r="L85" i="3" s="1"/>
  <c r="I85" i="3"/>
  <c r="H85" i="3"/>
  <c r="E84" i="3"/>
  <c r="K1185" i="23" l="1"/>
  <c r="H1186" i="23"/>
  <c r="I1186" i="23"/>
  <c r="K1185" i="20"/>
  <c r="E1186" i="20"/>
  <c r="M84" i="3"/>
  <c r="F85" i="3"/>
  <c r="I1186" i="20" l="1"/>
  <c r="J1187" i="20" s="1"/>
  <c r="G1187" i="20"/>
  <c r="F1187" i="20"/>
  <c r="F1186" i="23"/>
  <c r="D1186" i="23" s="1"/>
  <c r="G85" i="3"/>
  <c r="E1186" i="23" l="1"/>
  <c r="C1186" i="20" s="1"/>
  <c r="D85" i="3"/>
  <c r="E85" i="3" s="1"/>
  <c r="M85" i="3" s="1"/>
  <c r="L1186" i="23"/>
  <c r="G1186" i="23"/>
  <c r="D1187" i="20"/>
  <c r="K85" i="3"/>
  <c r="L86" i="3" s="1"/>
  <c r="I86" i="3"/>
  <c r="H86" i="3"/>
  <c r="K1186" i="23" l="1"/>
  <c r="I1187" i="23"/>
  <c r="H1187" i="23"/>
  <c r="E1187" i="20"/>
  <c r="K1186" i="20"/>
  <c r="F86" i="3"/>
  <c r="I1187" i="20" l="1"/>
  <c r="J1188" i="20" s="1"/>
  <c r="F1188" i="20"/>
  <c r="G1188" i="20"/>
  <c r="F1187" i="23"/>
  <c r="D1187" i="23" s="1"/>
  <c r="G86" i="3"/>
  <c r="D86" i="3" s="1"/>
  <c r="E1187" i="23" l="1"/>
  <c r="C1187" i="20" s="1"/>
  <c r="D1188" i="20"/>
  <c r="K86" i="3"/>
  <c r="L87" i="3" s="1"/>
  <c r="I87" i="3"/>
  <c r="H87" i="3"/>
  <c r="E86" i="3"/>
  <c r="G1187" i="23" l="1"/>
  <c r="H1188" i="23" s="1"/>
  <c r="L1187" i="23"/>
  <c r="E1188" i="20"/>
  <c r="K1187" i="20"/>
  <c r="M86" i="3"/>
  <c r="F87" i="3"/>
  <c r="I1188" i="23" l="1"/>
  <c r="K1187" i="23"/>
  <c r="I1188" i="20"/>
  <c r="J1189" i="20" s="1"/>
  <c r="G1189" i="20"/>
  <c r="F1189" i="20"/>
  <c r="F1188" i="23"/>
  <c r="D1188" i="23" s="1"/>
  <c r="G87" i="3"/>
  <c r="D87" i="3" s="1"/>
  <c r="E1188" i="23" l="1"/>
  <c r="C1188" i="20" s="1"/>
  <c r="L1188" i="23"/>
  <c r="G1188" i="23"/>
  <c r="D1189" i="20"/>
  <c r="K87" i="3"/>
  <c r="L88" i="3" s="1"/>
  <c r="H88" i="3"/>
  <c r="I88" i="3"/>
  <c r="E87" i="3"/>
  <c r="K1188" i="23" l="1"/>
  <c r="I1189" i="23"/>
  <c r="H1189" i="23"/>
  <c r="E1189" i="20"/>
  <c r="K1188" i="20"/>
  <c r="M87" i="3"/>
  <c r="F88" i="3"/>
  <c r="I1189" i="20" l="1"/>
  <c r="J1190" i="20" s="1"/>
  <c r="F1190" i="20"/>
  <c r="G1190" i="20"/>
  <c r="F1189" i="23"/>
  <c r="D1189" i="23" s="1"/>
  <c r="G88" i="3"/>
  <c r="D88" i="3" s="1"/>
  <c r="E1189" i="23" l="1"/>
  <c r="C1189" i="20" s="1"/>
  <c r="K1189" i="20" s="1"/>
  <c r="D1190" i="20"/>
  <c r="K88" i="3"/>
  <c r="L89" i="3" s="1"/>
  <c r="H89" i="3"/>
  <c r="I89" i="3"/>
  <c r="E88" i="3"/>
  <c r="G1189" i="23" l="1"/>
  <c r="L1189" i="23"/>
  <c r="E1190" i="20"/>
  <c r="I1190" i="20" s="1"/>
  <c r="J1191" i="20" s="1"/>
  <c r="K1189" i="23"/>
  <c r="H1190" i="23"/>
  <c r="I1190" i="23"/>
  <c r="F89" i="3"/>
  <c r="M88" i="3"/>
  <c r="G89" i="3" l="1"/>
  <c r="K89" i="3" s="1"/>
  <c r="L90" i="3" s="1"/>
  <c r="F1191" i="20"/>
  <c r="G1191" i="20"/>
  <c r="F1190" i="23"/>
  <c r="D1190" i="23" s="1"/>
  <c r="E1190" i="23" l="1"/>
  <c r="C1190" i="20" s="1"/>
  <c r="K1190" i="20" s="1"/>
  <c r="D89" i="3"/>
  <c r="E89" i="3" s="1"/>
  <c r="M89" i="3" s="1"/>
  <c r="H90" i="3"/>
  <c r="I90" i="3"/>
  <c r="D1191" i="20"/>
  <c r="L1190" i="23"/>
  <c r="G1190" i="23"/>
  <c r="F90" i="3" l="1"/>
  <c r="G90" i="3" s="1"/>
  <c r="D90" i="3" s="1"/>
  <c r="E90" i="3" s="1"/>
  <c r="K1190" i="23"/>
  <c r="I1191" i="23"/>
  <c r="H1191" i="23"/>
  <c r="E1191" i="20"/>
  <c r="H91" i="3" l="1"/>
  <c r="I91" i="3"/>
  <c r="K90" i="3"/>
  <c r="L91" i="3" s="1"/>
  <c r="I1191" i="20"/>
  <c r="J1192" i="20" s="1"/>
  <c r="F1192" i="20"/>
  <c r="G1192" i="20"/>
  <c r="F1191" i="23"/>
  <c r="D1191" i="23" s="1"/>
  <c r="M90" i="3"/>
  <c r="E1191" i="23" l="1"/>
  <c r="C1191" i="20" s="1"/>
  <c r="K1191" i="20" s="1"/>
  <c r="F91" i="3"/>
  <c r="G91" i="3" s="1"/>
  <c r="D91" i="3" s="1"/>
  <c r="L1191" i="23"/>
  <c r="G1191" i="23"/>
  <c r="D1192" i="20"/>
  <c r="E1192" i="20" l="1"/>
  <c r="I1192" i="20" s="1"/>
  <c r="J1193" i="20" s="1"/>
  <c r="K1191" i="23"/>
  <c r="H1192" i="23"/>
  <c r="I1192" i="23"/>
  <c r="K91" i="3"/>
  <c r="L92" i="3" s="1"/>
  <c r="H92" i="3"/>
  <c r="I92" i="3"/>
  <c r="E91" i="3"/>
  <c r="G1193" i="20" l="1"/>
  <c r="F1193" i="20"/>
  <c r="F1192" i="23"/>
  <c r="D1192" i="23" s="1"/>
  <c r="M91" i="3"/>
  <c r="F92" i="3"/>
  <c r="E1192" i="23" l="1"/>
  <c r="C1192" i="20" s="1"/>
  <c r="K1192" i="20" s="1"/>
  <c r="D1193" i="20"/>
  <c r="G92" i="3"/>
  <c r="D92" i="3" s="1"/>
  <c r="G1192" i="23" l="1"/>
  <c r="L1192" i="23"/>
  <c r="K1192" i="23"/>
  <c r="I1193" i="23"/>
  <c r="H1193" i="23"/>
  <c r="E1193" i="20"/>
  <c r="K92" i="3"/>
  <c r="L93" i="3" s="1"/>
  <c r="I93" i="3"/>
  <c r="H93" i="3"/>
  <c r="E92" i="3"/>
  <c r="I1193" i="20" l="1"/>
  <c r="J1194" i="20" s="1"/>
  <c r="F1194" i="20"/>
  <c r="G1194" i="20"/>
  <c r="F1193" i="23"/>
  <c r="D1193" i="23" s="1"/>
  <c r="M92" i="3"/>
  <c r="F93" i="3"/>
  <c r="E1193" i="23" l="1"/>
  <c r="C1193" i="20" s="1"/>
  <c r="K1193" i="20" s="1"/>
  <c r="L1193" i="23"/>
  <c r="G1193" i="23"/>
  <c r="D1194" i="20"/>
  <c r="G93" i="3"/>
  <c r="D93" i="3" s="1"/>
  <c r="E1194" i="20" l="1"/>
  <c r="G1195" i="20" s="1"/>
  <c r="K1193" i="23"/>
  <c r="H1194" i="23"/>
  <c r="I1194" i="23"/>
  <c r="K93" i="3"/>
  <c r="L94" i="3" s="1"/>
  <c r="H94" i="3"/>
  <c r="I94" i="3"/>
  <c r="E93" i="3"/>
  <c r="I1194" i="20" l="1"/>
  <c r="J1195" i="20" s="1"/>
  <c r="F1195" i="20"/>
  <c r="D1195" i="20" s="1"/>
  <c r="F1194" i="23"/>
  <c r="D1194" i="23" s="1"/>
  <c r="F94" i="3"/>
  <c r="M93" i="3"/>
  <c r="E1194" i="23" l="1"/>
  <c r="C1194" i="20" s="1"/>
  <c r="K1194" i="20" s="1"/>
  <c r="G94" i="3"/>
  <c r="D94" i="3" s="1"/>
  <c r="E94" i="3" s="1"/>
  <c r="L1194" i="23"/>
  <c r="G1194" i="23"/>
  <c r="H95" i="3" l="1"/>
  <c r="I95" i="3"/>
  <c r="K94" i="3"/>
  <c r="L95" i="3" s="1"/>
  <c r="K1194" i="23"/>
  <c r="I1195" i="23"/>
  <c r="H1195" i="23"/>
  <c r="E1195" i="20"/>
  <c r="M94" i="3"/>
  <c r="F95" i="3" l="1"/>
  <c r="G95" i="3"/>
  <c r="D95" i="3" s="1"/>
  <c r="E95" i="3" s="1"/>
  <c r="I1195" i="20"/>
  <c r="J1196" i="20" s="1"/>
  <c r="F1196" i="20"/>
  <c r="G1196" i="20"/>
  <c r="F1195" i="23"/>
  <c r="D1195" i="23" s="1"/>
  <c r="E1195" i="23" l="1"/>
  <c r="C1195" i="20" s="1"/>
  <c r="K1195" i="20" s="1"/>
  <c r="H96" i="3"/>
  <c r="I96" i="3"/>
  <c r="K95" i="3"/>
  <c r="L96" i="3" s="1"/>
  <c r="D1196" i="20"/>
  <c r="M95" i="3"/>
  <c r="G1195" i="23" l="1"/>
  <c r="L1195" i="23"/>
  <c r="F96" i="3"/>
  <c r="G96" i="3" s="1"/>
  <c r="H97" i="3" s="1"/>
  <c r="E1196" i="20"/>
  <c r="I1196" i="20" s="1"/>
  <c r="J1197" i="20" s="1"/>
  <c r="K1195" i="23"/>
  <c r="H1196" i="23"/>
  <c r="I1196" i="23"/>
  <c r="I97" i="3" l="1"/>
  <c r="F97" i="3" s="1"/>
  <c r="K96" i="3"/>
  <c r="L97" i="3" s="1"/>
  <c r="D96" i="3"/>
  <c r="E96" i="3" s="1"/>
  <c r="M96" i="3" s="1"/>
  <c r="G1197" i="20"/>
  <c r="F1197" i="20"/>
  <c r="F1196" i="23"/>
  <c r="D1196" i="23" s="1"/>
  <c r="E1196" i="23" l="1"/>
  <c r="C1196" i="20" s="1"/>
  <c r="K1196" i="20" s="1"/>
  <c r="G97" i="3"/>
  <c r="D97" i="3" s="1"/>
  <c r="E97" i="3" s="1"/>
  <c r="D1197" i="20"/>
  <c r="L1196" i="23"/>
  <c r="G1196" i="23"/>
  <c r="H98" i="3" l="1"/>
  <c r="I98" i="3"/>
  <c r="K97" i="3"/>
  <c r="L98" i="3" s="1"/>
  <c r="K1196" i="23"/>
  <c r="I1197" i="23"/>
  <c r="H1197" i="23"/>
  <c r="E1197" i="20"/>
  <c r="M97" i="3"/>
  <c r="F98" i="3" l="1"/>
  <c r="G98" i="3" s="1"/>
  <c r="K98" i="3" s="1"/>
  <c r="L99" i="3" s="1"/>
  <c r="I1197" i="20"/>
  <c r="J1198" i="20" s="1"/>
  <c r="F1198" i="20"/>
  <c r="G1198" i="20"/>
  <c r="F1197" i="23"/>
  <c r="D1197" i="23" s="1"/>
  <c r="E1197" i="23" l="1"/>
  <c r="C1197" i="20" s="1"/>
  <c r="K1197" i="20" s="1"/>
  <c r="D98" i="3"/>
  <c r="E98" i="3" s="1"/>
  <c r="M98" i="3" s="1"/>
  <c r="H99" i="3"/>
  <c r="I99" i="3"/>
  <c r="L1197" i="23"/>
  <c r="G1197" i="23"/>
  <c r="D1198" i="20"/>
  <c r="F99" i="3" l="1"/>
  <c r="G99" i="3" s="1"/>
  <c r="K99" i="3" s="1"/>
  <c r="L100" i="3" s="1"/>
  <c r="E1198" i="20"/>
  <c r="I1198" i="20" s="1"/>
  <c r="J1199" i="20" s="1"/>
  <c r="K1197" i="23"/>
  <c r="H1198" i="23"/>
  <c r="I1198" i="23"/>
  <c r="D99" i="3" l="1"/>
  <c r="E99" i="3" s="1"/>
  <c r="M99" i="3" s="1"/>
  <c r="H100" i="3"/>
  <c r="I100" i="3"/>
  <c r="G1199" i="20"/>
  <c r="F1199" i="20"/>
  <c r="F1198" i="23"/>
  <c r="D1198" i="23" s="1"/>
  <c r="E1198" i="23" l="1"/>
  <c r="C1198" i="20" s="1"/>
  <c r="K1198" i="20" s="1"/>
  <c r="F100" i="3"/>
  <c r="G100" i="3" s="1"/>
  <c r="D1199" i="20"/>
  <c r="L1198" i="23"/>
  <c r="G1198" i="23"/>
  <c r="D100" i="3" l="1"/>
  <c r="E100" i="3" s="1"/>
  <c r="M100" i="3" s="1"/>
  <c r="K1198" i="23"/>
  <c r="I1199" i="23"/>
  <c r="H1199" i="23"/>
  <c r="E1199" i="20"/>
  <c r="K100" i="3"/>
  <c r="L101" i="3" s="1"/>
  <c r="H101" i="3"/>
  <c r="I101" i="3"/>
  <c r="I1199" i="20" l="1"/>
  <c r="J1200" i="20" s="1"/>
  <c r="F1200" i="20"/>
  <c r="G1200" i="20"/>
  <c r="F1199" i="23"/>
  <c r="D1199" i="23" s="1"/>
  <c r="F101" i="3"/>
  <c r="E1199" i="23" l="1"/>
  <c r="C1199" i="20" s="1"/>
  <c r="D1200" i="20"/>
  <c r="G101" i="3"/>
  <c r="D101" i="3" s="1"/>
  <c r="G1199" i="23" l="1"/>
  <c r="L1199" i="23"/>
  <c r="K1199" i="23"/>
  <c r="H1200" i="23"/>
  <c r="I1200" i="23"/>
  <c r="E1200" i="20"/>
  <c r="K1199" i="20"/>
  <c r="K101" i="3"/>
  <c r="L102" i="3" s="1"/>
  <c r="I102" i="3"/>
  <c r="H102" i="3"/>
  <c r="E101" i="3"/>
  <c r="I1200" i="20" l="1"/>
  <c r="J1201" i="20" s="1"/>
  <c r="G1201" i="20"/>
  <c r="F1201" i="20"/>
  <c r="F1200" i="23"/>
  <c r="D1200" i="23" s="1"/>
  <c r="M101" i="3"/>
  <c r="F102" i="3"/>
  <c r="E1200" i="23" l="1"/>
  <c r="C1200" i="20" s="1"/>
  <c r="L1200" i="23"/>
  <c r="G1200" i="23"/>
  <c r="D1201" i="20"/>
  <c r="G102" i="3"/>
  <c r="D102" i="3" s="1"/>
  <c r="K1200" i="23" l="1"/>
  <c r="I1201" i="23"/>
  <c r="H1201" i="23"/>
  <c r="E1201" i="20"/>
  <c r="K1200" i="20"/>
  <c r="K102" i="3"/>
  <c r="L103" i="3" s="1"/>
  <c r="H103" i="3"/>
  <c r="I103" i="3"/>
  <c r="E102" i="3"/>
  <c r="I1201" i="20" l="1"/>
  <c r="J1202" i="20" s="1"/>
  <c r="F1202" i="20"/>
  <c r="G1202" i="20"/>
  <c r="F1201" i="23"/>
  <c r="D1201" i="23" s="1"/>
  <c r="F103" i="3"/>
  <c r="M102" i="3"/>
  <c r="E1201" i="23" l="1"/>
  <c r="C1201" i="20" s="1"/>
  <c r="K1201" i="20" s="1"/>
  <c r="G103" i="3"/>
  <c r="K103" i="3" s="1"/>
  <c r="L104" i="3" s="1"/>
  <c r="L1201" i="23"/>
  <c r="D1202" i="20"/>
  <c r="G1201" i="23" l="1"/>
  <c r="D103" i="3"/>
  <c r="E103" i="3" s="1"/>
  <c r="M103" i="3" s="1"/>
  <c r="H104" i="3"/>
  <c r="I104" i="3"/>
  <c r="E1202" i="20"/>
  <c r="I1202" i="20" s="1"/>
  <c r="J1203" i="20" s="1"/>
  <c r="K1201" i="23"/>
  <c r="H1202" i="23"/>
  <c r="I1202" i="23"/>
  <c r="F104" i="3" l="1"/>
  <c r="G104" i="3" s="1"/>
  <c r="D104" i="3" s="1"/>
  <c r="G1203" i="20"/>
  <c r="F1203" i="20"/>
  <c r="F1202" i="23"/>
  <c r="D1202" i="23" s="1"/>
  <c r="E1202" i="23" l="1"/>
  <c r="C1202" i="20" s="1"/>
  <c r="K1202" i="20" s="1"/>
  <c r="D1203" i="20"/>
  <c r="K104" i="3"/>
  <c r="L105" i="3" s="1"/>
  <c r="I105" i="3"/>
  <c r="H105" i="3"/>
  <c r="E104" i="3"/>
  <c r="G1202" i="23" l="1"/>
  <c r="L1202" i="23"/>
  <c r="K1202" i="23"/>
  <c r="I1203" i="23"/>
  <c r="H1203" i="23"/>
  <c r="E1203" i="20"/>
  <c r="F105" i="3"/>
  <c r="M104" i="3"/>
  <c r="G105" i="3" l="1"/>
  <c r="I106" i="3" s="1"/>
  <c r="I1203" i="20"/>
  <c r="J1204" i="20" s="1"/>
  <c r="F1204" i="20"/>
  <c r="G1204" i="20"/>
  <c r="F1203" i="23"/>
  <c r="D1203" i="23" s="1"/>
  <c r="E1203" i="23" l="1"/>
  <c r="C1203" i="20" s="1"/>
  <c r="K105" i="3"/>
  <c r="L106" i="3" s="1"/>
  <c r="D105" i="3"/>
  <c r="E105" i="3" s="1"/>
  <c r="M105" i="3" s="1"/>
  <c r="H106" i="3"/>
  <c r="F106" i="3" s="1"/>
  <c r="D1204" i="20"/>
  <c r="L1203" i="23" l="1"/>
  <c r="G1203" i="23"/>
  <c r="K1203" i="23"/>
  <c r="H1204" i="23"/>
  <c r="I1204" i="23"/>
  <c r="E1204" i="20"/>
  <c r="K1203" i="20"/>
  <c r="G106" i="3"/>
  <c r="D106" i="3" s="1"/>
  <c r="I1204" i="20" l="1"/>
  <c r="J1205" i="20" s="1"/>
  <c r="G1205" i="20"/>
  <c r="F1205" i="20"/>
  <c r="F1204" i="23"/>
  <c r="D1204" i="23" s="1"/>
  <c r="K106" i="3"/>
  <c r="L107" i="3" s="1"/>
  <c r="I107" i="3"/>
  <c r="H107" i="3"/>
  <c r="E106" i="3"/>
  <c r="E1204" i="23" l="1"/>
  <c r="C1204" i="20" s="1"/>
  <c r="L1204" i="23"/>
  <c r="D1205" i="20"/>
  <c r="M106" i="3"/>
  <c r="F107" i="3"/>
  <c r="G1204" i="23" l="1"/>
  <c r="K1204" i="23" s="1"/>
  <c r="I1205" i="23"/>
  <c r="H1205" i="23"/>
  <c r="E1205" i="20"/>
  <c r="K1204" i="20"/>
  <c r="G107" i="3"/>
  <c r="D107" i="3" l="1"/>
  <c r="E107" i="3" s="1"/>
  <c r="M107" i="3" s="1"/>
  <c r="I1205" i="20"/>
  <c r="J1206" i="20" s="1"/>
  <c r="F1206" i="20"/>
  <c r="G1206" i="20"/>
  <c r="F1205" i="23"/>
  <c r="D1205" i="23" s="1"/>
  <c r="K107" i="3"/>
  <c r="L108" i="3" s="1"/>
  <c r="I108" i="3"/>
  <c r="H108" i="3"/>
  <c r="E1205" i="23" l="1"/>
  <c r="C1205" i="20" s="1"/>
  <c r="K1205" i="20" s="1"/>
  <c r="D1206" i="20"/>
  <c r="F108" i="3"/>
  <c r="G1205" i="23" l="1"/>
  <c r="L1205" i="23"/>
  <c r="E1206" i="20"/>
  <c r="G1207" i="20" s="1"/>
  <c r="K1205" i="23"/>
  <c r="H1206" i="23"/>
  <c r="I1206" i="23"/>
  <c r="G108" i="3"/>
  <c r="D108" i="3" s="1"/>
  <c r="I1206" i="20" l="1"/>
  <c r="J1207" i="20" s="1"/>
  <c r="F1207" i="20"/>
  <c r="D1207" i="20" s="1"/>
  <c r="F1206" i="23"/>
  <c r="D1206" i="23" s="1"/>
  <c r="K108" i="3"/>
  <c r="L109" i="3" s="1"/>
  <c r="I109" i="3"/>
  <c r="H109" i="3"/>
  <c r="E108" i="3"/>
  <c r="E1206" i="23" l="1"/>
  <c r="C1206" i="20" s="1"/>
  <c r="M108" i="3"/>
  <c r="F109" i="3"/>
  <c r="G1206" i="23" l="1"/>
  <c r="L1206" i="23"/>
  <c r="K1206" i="23"/>
  <c r="I1207" i="23"/>
  <c r="H1207" i="23"/>
  <c r="E1207" i="20"/>
  <c r="K1206" i="20"/>
  <c r="G109" i="3"/>
  <c r="D109" i="3" s="1"/>
  <c r="I1207" i="20" l="1"/>
  <c r="J1208" i="20" s="1"/>
  <c r="F1208" i="20"/>
  <c r="G1208" i="20"/>
  <c r="F1207" i="23"/>
  <c r="D1207" i="23" s="1"/>
  <c r="K109" i="3"/>
  <c r="L110" i="3" s="1"/>
  <c r="H110" i="3"/>
  <c r="I110" i="3"/>
  <c r="E109" i="3"/>
  <c r="E1207" i="23" l="1"/>
  <c r="C1207" i="20" s="1"/>
  <c r="K1207" i="20" s="1"/>
  <c r="L1207" i="23"/>
  <c r="G1207" i="23"/>
  <c r="D1208" i="20"/>
  <c r="M109" i="3"/>
  <c r="F110" i="3"/>
  <c r="E1208" i="20" l="1"/>
  <c r="I1208" i="20" s="1"/>
  <c r="J1209" i="20" s="1"/>
  <c r="K1207" i="23"/>
  <c r="H1208" i="23"/>
  <c r="I1208" i="23"/>
  <c r="G110" i="3"/>
  <c r="D110" i="3" s="1"/>
  <c r="F1209" i="20" l="1"/>
  <c r="G1209" i="20"/>
  <c r="F1208" i="23"/>
  <c r="D1208" i="23" s="1"/>
  <c r="K110" i="3"/>
  <c r="L111" i="3" s="1"/>
  <c r="H111" i="3"/>
  <c r="I111" i="3"/>
  <c r="E110" i="3"/>
  <c r="E1208" i="23" l="1"/>
  <c r="C1208" i="20" s="1"/>
  <c r="K1208" i="20" s="1"/>
  <c r="D1209" i="20"/>
  <c r="L1208" i="23"/>
  <c r="G1208" i="23"/>
  <c r="F111" i="3"/>
  <c r="M110" i="3"/>
  <c r="G111" i="3" l="1"/>
  <c r="I112" i="3" s="1"/>
  <c r="K1208" i="23"/>
  <c r="I1209" i="23"/>
  <c r="H1209" i="23"/>
  <c r="E1209" i="20"/>
  <c r="K111" i="3" l="1"/>
  <c r="L112" i="3" s="1"/>
  <c r="D111" i="3"/>
  <c r="E111" i="3" s="1"/>
  <c r="M111" i="3" s="1"/>
  <c r="H112" i="3"/>
  <c r="F112" i="3" s="1"/>
  <c r="F1210" i="20"/>
  <c r="I1209" i="20"/>
  <c r="J1210" i="20" s="1"/>
  <c r="G1210" i="20"/>
  <c r="F1209" i="23"/>
  <c r="D1209" i="23" s="1"/>
  <c r="E1209" i="23" l="1"/>
  <c r="C1209" i="20" s="1"/>
  <c r="K1209" i="20" s="1"/>
  <c r="L1209" i="23"/>
  <c r="G1209" i="23"/>
  <c r="D1210" i="20"/>
  <c r="G112" i="3"/>
  <c r="D112" i="3" s="1"/>
  <c r="E1210" i="20" l="1"/>
  <c r="I1210" i="20" s="1"/>
  <c r="J1211" i="20" s="1"/>
  <c r="K1209" i="23"/>
  <c r="H1210" i="23"/>
  <c r="I1210" i="23"/>
  <c r="K112" i="3"/>
  <c r="L113" i="3" s="1"/>
  <c r="I113" i="3"/>
  <c r="H113" i="3"/>
  <c r="E112" i="3"/>
  <c r="G1211" i="20" l="1"/>
  <c r="F1211" i="20"/>
  <c r="F1210" i="23"/>
  <c r="D1210" i="23" s="1"/>
  <c r="M112" i="3"/>
  <c r="F113" i="3"/>
  <c r="E1210" i="23" l="1"/>
  <c r="C1210" i="20" s="1"/>
  <c r="K1210" i="20" s="1"/>
  <c r="D1211" i="20"/>
  <c r="L1210" i="23"/>
  <c r="G1210" i="23"/>
  <c r="G113" i="3"/>
  <c r="D113" i="3" s="1"/>
  <c r="K1210" i="23" l="1"/>
  <c r="I1211" i="23"/>
  <c r="H1211" i="23"/>
  <c r="E1211" i="20"/>
  <c r="K113" i="3"/>
  <c r="L114" i="3" s="1"/>
  <c r="I114" i="3"/>
  <c r="H114" i="3"/>
  <c r="E113" i="3"/>
  <c r="I1211" i="20" l="1"/>
  <c r="J1212" i="20" s="1"/>
  <c r="F1212" i="20"/>
  <c r="G1212" i="20"/>
  <c r="F1211" i="23"/>
  <c r="D1211" i="23" s="1"/>
  <c r="F114" i="3"/>
  <c r="M113" i="3"/>
  <c r="E1211" i="23" l="1"/>
  <c r="C1211" i="20" s="1"/>
  <c r="K1211" i="20" s="1"/>
  <c r="G114" i="3"/>
  <c r="K114" i="3" s="1"/>
  <c r="L115" i="3" s="1"/>
  <c r="L1211" i="23"/>
  <c r="G1211" i="23"/>
  <c r="D1212" i="20"/>
  <c r="D114" i="3" l="1"/>
  <c r="E114" i="3" s="1"/>
  <c r="M114" i="3" s="1"/>
  <c r="H115" i="3"/>
  <c r="I115" i="3"/>
  <c r="E1212" i="20"/>
  <c r="I1212" i="20" s="1"/>
  <c r="J1213" i="20" s="1"/>
  <c r="K1211" i="23"/>
  <c r="H1212" i="23"/>
  <c r="I1212" i="23"/>
  <c r="F115" i="3" l="1"/>
  <c r="G115" i="3" s="1"/>
  <c r="K115" i="3" s="1"/>
  <c r="L116" i="3" s="1"/>
  <c r="F1213" i="20"/>
  <c r="G1213" i="20"/>
  <c r="F1212" i="23"/>
  <c r="D1212" i="23" s="1"/>
  <c r="E1212" i="23" l="1"/>
  <c r="C1212" i="20" s="1"/>
  <c r="K1212" i="20" s="1"/>
  <c r="D115" i="3"/>
  <c r="E115" i="3" s="1"/>
  <c r="M115" i="3" s="1"/>
  <c r="H116" i="3"/>
  <c r="I116" i="3"/>
  <c r="D1213" i="20"/>
  <c r="L1212" i="23"/>
  <c r="G1212" i="23"/>
  <c r="F116" i="3" l="1"/>
  <c r="G116" i="3" s="1"/>
  <c r="K116" i="3" s="1"/>
  <c r="L117" i="3" s="1"/>
  <c r="K1212" i="23"/>
  <c r="I1213" i="23"/>
  <c r="H1213" i="23"/>
  <c r="E1213" i="20"/>
  <c r="H117" i="3" l="1"/>
  <c r="I117" i="3"/>
  <c r="D116" i="3"/>
  <c r="E116" i="3" s="1"/>
  <c r="M116" i="3" s="1"/>
  <c r="I1213" i="20"/>
  <c r="J1214" i="20" s="1"/>
  <c r="F1214" i="20"/>
  <c r="G1214" i="20"/>
  <c r="F1213" i="23"/>
  <c r="D1213" i="23" s="1"/>
  <c r="E1213" i="23" l="1"/>
  <c r="C1213" i="20" s="1"/>
  <c r="K1213" i="20" s="1"/>
  <c r="F117" i="3"/>
  <c r="G117" i="3" s="1"/>
  <c r="D117" i="3" s="1"/>
  <c r="L1213" i="23"/>
  <c r="G1213" i="23"/>
  <c r="D1214" i="20"/>
  <c r="E1214" i="20" l="1"/>
  <c r="I1214" i="20" s="1"/>
  <c r="J1215" i="20" s="1"/>
  <c r="K1213" i="23"/>
  <c r="H1214" i="23"/>
  <c r="I1214" i="23"/>
  <c r="K117" i="3"/>
  <c r="L118" i="3" s="1"/>
  <c r="I118" i="3"/>
  <c r="H118" i="3"/>
  <c r="E117" i="3"/>
  <c r="G1215" i="20" l="1"/>
  <c r="F1215" i="20"/>
  <c r="F1214" i="23"/>
  <c r="D1214" i="23" s="1"/>
  <c r="M117" i="3"/>
  <c r="F118" i="3"/>
  <c r="E1214" i="23" l="1"/>
  <c r="C1214" i="20" s="1"/>
  <c r="K1214" i="20" s="1"/>
  <c r="D1215" i="20"/>
  <c r="L1214" i="23"/>
  <c r="G1214" i="23"/>
  <c r="G118" i="3"/>
  <c r="D118" i="3" s="1"/>
  <c r="K1214" i="23" l="1"/>
  <c r="I1215" i="23"/>
  <c r="H1215" i="23"/>
  <c r="E1215" i="20"/>
  <c r="K118" i="3"/>
  <c r="L119" i="3" s="1"/>
  <c r="I119" i="3"/>
  <c r="H119" i="3"/>
  <c r="E118" i="3"/>
  <c r="I1215" i="20" l="1"/>
  <c r="J1216" i="20" s="1"/>
  <c r="F1216" i="20"/>
  <c r="G1216" i="20"/>
  <c r="F1215" i="23"/>
  <c r="D1215" i="23" s="1"/>
  <c r="F119" i="3"/>
  <c r="M118" i="3"/>
  <c r="E1215" i="23" l="1"/>
  <c r="C1215" i="20" s="1"/>
  <c r="K1215" i="20" s="1"/>
  <c r="G119" i="3"/>
  <c r="D119" i="3" s="1"/>
  <c r="E119" i="3" s="1"/>
  <c r="L1215" i="23"/>
  <c r="G1215" i="23"/>
  <c r="D1216" i="20"/>
  <c r="I120" i="3" l="1"/>
  <c r="K119" i="3"/>
  <c r="L120" i="3" s="1"/>
  <c r="H120" i="3"/>
  <c r="E1216" i="20"/>
  <c r="I1216" i="20" s="1"/>
  <c r="J1217" i="20" s="1"/>
  <c r="K1215" i="23"/>
  <c r="H1216" i="23"/>
  <c r="I1216" i="23"/>
  <c r="M119" i="3"/>
  <c r="F120" i="3" l="1"/>
  <c r="G120" i="3" s="1"/>
  <c r="K120" i="3" s="1"/>
  <c r="L121" i="3" s="1"/>
  <c r="G1217" i="20"/>
  <c r="F1217" i="20"/>
  <c r="F1216" i="23"/>
  <c r="D1216" i="23" s="1"/>
  <c r="E1216" i="23" l="1"/>
  <c r="C1216" i="20" s="1"/>
  <c r="K1216" i="20" s="1"/>
  <c r="D120" i="3"/>
  <c r="E120" i="3" s="1"/>
  <c r="D1217" i="20"/>
  <c r="G1216" i="23"/>
  <c r="H121" i="3"/>
  <c r="I121" i="3"/>
  <c r="L1216" i="23" l="1"/>
  <c r="M120" i="3"/>
  <c r="K1216" i="23"/>
  <c r="I1217" i="23"/>
  <c r="H1217" i="23"/>
  <c r="E1217" i="20"/>
  <c r="F121" i="3"/>
  <c r="G121" i="3" l="1"/>
  <c r="K121" i="3" s="1"/>
  <c r="L122" i="3" s="1"/>
  <c r="I1217" i="20"/>
  <c r="J1218" i="20" s="1"/>
  <c r="F1218" i="20"/>
  <c r="G1218" i="20"/>
  <c r="F1217" i="23"/>
  <c r="D1217" i="23" s="1"/>
  <c r="E1217" i="23" l="1"/>
  <c r="C1217" i="20" s="1"/>
  <c r="K1217" i="20" s="1"/>
  <c r="I122" i="3"/>
  <c r="H122" i="3"/>
  <c r="D121" i="3"/>
  <c r="E121" i="3" s="1"/>
  <c r="M121" i="3" s="1"/>
  <c r="L1217" i="23"/>
  <c r="G1217" i="23"/>
  <c r="D1218" i="20"/>
  <c r="F122" i="3" l="1"/>
  <c r="G122" i="3" s="1"/>
  <c r="K122" i="3" s="1"/>
  <c r="L123" i="3" s="1"/>
  <c r="E1218" i="20"/>
  <c r="G1219" i="20" s="1"/>
  <c r="K1217" i="23"/>
  <c r="H1218" i="23"/>
  <c r="I1218" i="23"/>
  <c r="I123" i="3" l="1"/>
  <c r="H123" i="3"/>
  <c r="D122" i="3"/>
  <c r="E122" i="3" s="1"/>
  <c r="M122" i="3" s="1"/>
  <c r="I1218" i="20"/>
  <c r="J1219" i="20" s="1"/>
  <c r="F1219" i="20"/>
  <c r="D1219" i="20" s="1"/>
  <c r="F1218" i="23"/>
  <c r="D1218" i="23" s="1"/>
  <c r="E1218" i="23" l="1"/>
  <c r="C1218" i="20" s="1"/>
  <c r="K1218" i="20" s="1"/>
  <c r="F123" i="3"/>
  <c r="G123" i="3" s="1"/>
  <c r="K123" i="3" s="1"/>
  <c r="L124" i="3" s="1"/>
  <c r="L1218" i="23"/>
  <c r="G1218" i="23" l="1"/>
  <c r="I124" i="3"/>
  <c r="H124" i="3"/>
  <c r="D123" i="3"/>
  <c r="E123" i="3" s="1"/>
  <c r="M123" i="3" s="1"/>
  <c r="K1218" i="23"/>
  <c r="I1219" i="23"/>
  <c r="H1219" i="23"/>
  <c r="E1219" i="20"/>
  <c r="F124" i="3" l="1"/>
  <c r="G124" i="3" s="1"/>
  <c r="K124" i="3" s="1"/>
  <c r="L125" i="3" s="1"/>
  <c r="I1219" i="20"/>
  <c r="J1220" i="20" s="1"/>
  <c r="F1220" i="20"/>
  <c r="G1220" i="20"/>
  <c r="F1219" i="23"/>
  <c r="D1219" i="23" s="1"/>
  <c r="E1219" i="23" l="1"/>
  <c r="C1219" i="20" s="1"/>
  <c r="K1219" i="20" s="1"/>
  <c r="D124" i="3"/>
  <c r="E124" i="3" s="1"/>
  <c r="M124" i="3" s="1"/>
  <c r="I125" i="3"/>
  <c r="H125" i="3"/>
  <c r="D1220" i="20"/>
  <c r="G1219" i="23" l="1"/>
  <c r="L1219" i="23"/>
  <c r="F125" i="3"/>
  <c r="G125" i="3" s="1"/>
  <c r="K125" i="3" s="1"/>
  <c r="L126" i="3" s="1"/>
  <c r="K1219" i="23"/>
  <c r="H1220" i="23"/>
  <c r="I1220" i="23"/>
  <c r="E1220" i="20"/>
  <c r="H126" i="3" l="1"/>
  <c r="I126" i="3"/>
  <c r="D125" i="3"/>
  <c r="E125" i="3" s="1"/>
  <c r="M125" i="3" s="1"/>
  <c r="I1220" i="20"/>
  <c r="J1221" i="20" s="1"/>
  <c r="G1221" i="20"/>
  <c r="F1221" i="20"/>
  <c r="F1220" i="23"/>
  <c r="D1220" i="23" s="1"/>
  <c r="E1220" i="23" l="1"/>
  <c r="C1220" i="20" s="1"/>
  <c r="K1220" i="20" s="1"/>
  <c r="F126" i="3"/>
  <c r="G126" i="3" s="1"/>
  <c r="K126" i="3" s="1"/>
  <c r="L127" i="3" s="1"/>
  <c r="D1221" i="20"/>
  <c r="G1220" i="23"/>
  <c r="L1220" i="23" l="1"/>
  <c r="D126" i="3"/>
  <c r="E126" i="3" s="1"/>
  <c r="M126" i="3" s="1"/>
  <c r="H127" i="3"/>
  <c r="I127" i="3"/>
  <c r="E1221" i="20"/>
  <c r="I1221" i="20" s="1"/>
  <c r="J1222" i="20" s="1"/>
  <c r="K1220" i="23"/>
  <c r="H1221" i="23"/>
  <c r="I1221" i="23"/>
  <c r="F127" i="3" l="1"/>
  <c r="G127" i="3" s="1"/>
  <c r="D127" i="3" s="1"/>
  <c r="F1222" i="20"/>
  <c r="G1222" i="20"/>
  <c r="F1221" i="23"/>
  <c r="D1221" i="23" s="1"/>
  <c r="E1221" i="23" l="1"/>
  <c r="C1221" i="20" s="1"/>
  <c r="K1221" i="20" s="1"/>
  <c r="D1222" i="20"/>
  <c r="L1221" i="23"/>
  <c r="G1221" i="23"/>
  <c r="K127" i="3"/>
  <c r="L128" i="3" s="1"/>
  <c r="I128" i="3"/>
  <c r="H128" i="3"/>
  <c r="E127" i="3"/>
  <c r="E1222" i="20" l="1"/>
  <c r="I1222" i="20" s="1"/>
  <c r="J1223" i="20" s="1"/>
  <c r="K1221" i="23"/>
  <c r="I1222" i="23"/>
  <c r="H1222" i="23"/>
  <c r="M127" i="3"/>
  <c r="F128" i="3"/>
  <c r="G1223" i="20" l="1"/>
  <c r="F1223" i="20"/>
  <c r="F1222" i="23"/>
  <c r="D1222" i="23" s="1"/>
  <c r="G128" i="3"/>
  <c r="D128" i="3" s="1"/>
  <c r="E1222" i="23" l="1"/>
  <c r="C1222" i="20" s="1"/>
  <c r="K1222" i="20" s="1"/>
  <c r="D1223" i="20"/>
  <c r="L1222" i="23"/>
  <c r="G1222" i="23"/>
  <c r="K128" i="3"/>
  <c r="L129" i="3" s="1"/>
  <c r="I129" i="3"/>
  <c r="H129" i="3"/>
  <c r="E128" i="3"/>
  <c r="K1222" i="23" l="1"/>
  <c r="H1223" i="23"/>
  <c r="I1223" i="23"/>
  <c r="E1223" i="20"/>
  <c r="M128" i="3"/>
  <c r="F129" i="3"/>
  <c r="I1223" i="20" l="1"/>
  <c r="J1224" i="20" s="1"/>
  <c r="F1224" i="20"/>
  <c r="G1224" i="20"/>
  <c r="F1223" i="23"/>
  <c r="D1223" i="23" s="1"/>
  <c r="G129" i="3"/>
  <c r="D129" i="3" s="1"/>
  <c r="E1223" i="23" l="1"/>
  <c r="C1223" i="20" s="1"/>
  <c r="K1223" i="20" s="1"/>
  <c r="D1224" i="20"/>
  <c r="K129" i="3"/>
  <c r="L130" i="3" s="1"/>
  <c r="H130" i="3"/>
  <c r="I130" i="3"/>
  <c r="E129" i="3"/>
  <c r="G1223" i="23" l="1"/>
  <c r="L1223" i="23"/>
  <c r="E1224" i="20"/>
  <c r="I1224" i="20" s="1"/>
  <c r="J1225" i="20" s="1"/>
  <c r="K1223" i="23"/>
  <c r="I1224" i="23"/>
  <c r="H1224" i="23"/>
  <c r="M129" i="3"/>
  <c r="F130" i="3"/>
  <c r="G1225" i="20" l="1"/>
  <c r="F1225" i="20"/>
  <c r="F1224" i="23"/>
  <c r="D1224" i="23" s="1"/>
  <c r="G130" i="3"/>
  <c r="D130" i="3" s="1"/>
  <c r="E1224" i="23" l="1"/>
  <c r="C1224" i="20" s="1"/>
  <c r="K1224" i="20" s="1"/>
  <c r="D1225" i="20"/>
  <c r="L1224" i="23"/>
  <c r="G1224" i="23"/>
  <c r="K130" i="3"/>
  <c r="L131" i="3" s="1"/>
  <c r="H131" i="3"/>
  <c r="I131" i="3"/>
  <c r="E130" i="3"/>
  <c r="K1224" i="23" l="1"/>
  <c r="H1225" i="23"/>
  <c r="I1225" i="23"/>
  <c r="E1225" i="20"/>
  <c r="F131" i="3"/>
  <c r="M130" i="3"/>
  <c r="G131" i="3" l="1"/>
  <c r="K131" i="3" s="1"/>
  <c r="L132" i="3" s="1"/>
  <c r="I1225" i="20"/>
  <c r="J1226" i="20" s="1"/>
  <c r="F1226" i="20"/>
  <c r="G1226" i="20"/>
  <c r="F1225" i="23"/>
  <c r="D1225" i="23" s="1"/>
  <c r="E1225" i="23" l="1"/>
  <c r="C1225" i="20" s="1"/>
  <c r="K1225" i="20" s="1"/>
  <c r="D131" i="3"/>
  <c r="E131" i="3" s="1"/>
  <c r="M131" i="3" s="1"/>
  <c r="H132" i="3"/>
  <c r="I132" i="3"/>
  <c r="L1225" i="23"/>
  <c r="G1225" i="23"/>
  <c r="D1226" i="20"/>
  <c r="F132" i="3" l="1"/>
  <c r="G132" i="3" s="1"/>
  <c r="D132" i="3" s="1"/>
  <c r="E132" i="3" s="1"/>
  <c r="E1226" i="20"/>
  <c r="F1227" i="20" s="1"/>
  <c r="K1225" i="23"/>
  <c r="I1226" i="23"/>
  <c r="H1226" i="23"/>
  <c r="I133" i="3" l="1"/>
  <c r="H133" i="3"/>
  <c r="K132" i="3"/>
  <c r="L133" i="3" s="1"/>
  <c r="I1226" i="20"/>
  <c r="J1227" i="20" s="1"/>
  <c r="G1227" i="20"/>
  <c r="D1227" i="20" s="1"/>
  <c r="F1226" i="23"/>
  <c r="D1226" i="23" s="1"/>
  <c r="M132" i="3"/>
  <c r="E1226" i="23" l="1"/>
  <c r="C1226" i="20" s="1"/>
  <c r="K1226" i="20" s="1"/>
  <c r="F133" i="3"/>
  <c r="G133" i="3" s="1"/>
  <c r="K133" i="3" s="1"/>
  <c r="L134" i="3" s="1"/>
  <c r="L1226" i="23"/>
  <c r="G1226" i="23"/>
  <c r="D133" i="3" l="1"/>
  <c r="E133" i="3" s="1"/>
  <c r="M133" i="3" s="1"/>
  <c r="H134" i="3"/>
  <c r="I134" i="3"/>
  <c r="K1226" i="23"/>
  <c r="H1227" i="23"/>
  <c r="I1227" i="23"/>
  <c r="E1227" i="20"/>
  <c r="F134" i="3" l="1"/>
  <c r="G134" i="3" s="1"/>
  <c r="D134" i="3" s="1"/>
  <c r="F1228" i="20"/>
  <c r="I1227" i="20"/>
  <c r="J1228" i="20" s="1"/>
  <c r="G1228" i="20"/>
  <c r="F1227" i="23"/>
  <c r="D1227" i="23" s="1"/>
  <c r="E1227" i="23" l="1"/>
  <c r="C1227" i="20" s="1"/>
  <c r="K1227" i="20" s="1"/>
  <c r="L1227" i="23"/>
  <c r="G1227" i="23"/>
  <c r="D1228" i="20"/>
  <c r="K134" i="3"/>
  <c r="L135" i="3" s="1"/>
  <c r="I135" i="3"/>
  <c r="H135" i="3"/>
  <c r="E134" i="3"/>
  <c r="E1228" i="20" l="1"/>
  <c r="I1228" i="20" s="1"/>
  <c r="J1229" i="20" s="1"/>
  <c r="K1227" i="23"/>
  <c r="I1228" i="23"/>
  <c r="H1228" i="23"/>
  <c r="M134" i="3"/>
  <c r="F135" i="3"/>
  <c r="G1229" i="20" l="1"/>
  <c r="F1229" i="20"/>
  <c r="F1228" i="23"/>
  <c r="D1228" i="23" s="1"/>
  <c r="G135" i="3"/>
  <c r="D135" i="3" s="1"/>
  <c r="E1228" i="23" l="1"/>
  <c r="C1228" i="20" s="1"/>
  <c r="K1228" i="20" s="1"/>
  <c r="D1229" i="20"/>
  <c r="K135" i="3"/>
  <c r="L136" i="3" s="1"/>
  <c r="H136" i="3"/>
  <c r="I136" i="3"/>
  <c r="E135" i="3"/>
  <c r="G1228" i="23" l="1"/>
  <c r="L1228" i="23"/>
  <c r="K1228" i="23"/>
  <c r="H1229" i="23"/>
  <c r="I1229" i="23"/>
  <c r="E1229" i="20"/>
  <c r="F136" i="3"/>
  <c r="M135" i="3"/>
  <c r="G136" i="3" l="1"/>
  <c r="H137" i="3" s="1"/>
  <c r="I1229" i="20"/>
  <c r="J1230" i="20" s="1"/>
  <c r="F1230" i="20"/>
  <c r="G1230" i="20"/>
  <c r="F1229" i="23"/>
  <c r="D1229" i="23" s="1"/>
  <c r="E1229" i="23" l="1"/>
  <c r="C1229" i="20" s="1"/>
  <c r="K1229" i="20" s="1"/>
  <c r="K136" i="3"/>
  <c r="L137" i="3" s="1"/>
  <c r="I137" i="3"/>
  <c r="F137" i="3" s="1"/>
  <c r="D136" i="3"/>
  <c r="E136" i="3" s="1"/>
  <c r="M136" i="3" s="1"/>
  <c r="L1229" i="23"/>
  <c r="G1229" i="23"/>
  <c r="D1230" i="20"/>
  <c r="G137" i="3" l="1"/>
  <c r="D137" i="3" s="1"/>
  <c r="E137" i="3" s="1"/>
  <c r="E1230" i="20"/>
  <c r="I1230" i="20" s="1"/>
  <c r="J1231" i="20" s="1"/>
  <c r="K1229" i="23"/>
  <c r="I1230" i="23"/>
  <c r="H1230" i="23"/>
  <c r="H138" i="3" l="1"/>
  <c r="I138" i="3"/>
  <c r="K137" i="3"/>
  <c r="L138" i="3" s="1"/>
  <c r="G1231" i="20"/>
  <c r="F1231" i="20"/>
  <c r="F1230" i="23"/>
  <c r="D1230" i="23" s="1"/>
  <c r="M137" i="3"/>
  <c r="E1230" i="23" l="1"/>
  <c r="C1230" i="20" s="1"/>
  <c r="K1230" i="20" s="1"/>
  <c r="F138" i="3"/>
  <c r="G138" i="3" s="1"/>
  <c r="K138" i="3" s="1"/>
  <c r="L139" i="3" s="1"/>
  <c r="D1231" i="20"/>
  <c r="L1230" i="23"/>
  <c r="G1230" i="23"/>
  <c r="H139" i="3" l="1"/>
  <c r="I139" i="3"/>
  <c r="D138" i="3"/>
  <c r="E138" i="3" s="1"/>
  <c r="M138" i="3" s="1"/>
  <c r="K1230" i="23"/>
  <c r="H1231" i="23"/>
  <c r="I1231" i="23"/>
  <c r="E1231" i="20"/>
  <c r="F139" i="3" l="1"/>
  <c r="G139" i="3" s="1"/>
  <c r="K139" i="3" s="1"/>
  <c r="L140" i="3" s="1"/>
  <c r="I1231" i="20"/>
  <c r="J1232" i="20" s="1"/>
  <c r="F1232" i="20"/>
  <c r="G1232" i="20"/>
  <c r="F1231" i="23"/>
  <c r="D1231" i="23" s="1"/>
  <c r="E1231" i="23" l="1"/>
  <c r="C1231" i="20" s="1"/>
  <c r="K1231" i="20" s="1"/>
  <c r="D139" i="3"/>
  <c r="E139" i="3" s="1"/>
  <c r="L1231" i="23"/>
  <c r="G1231" i="23"/>
  <c r="D1232" i="20"/>
  <c r="H140" i="3"/>
  <c r="I140" i="3"/>
  <c r="E1232" i="20" l="1"/>
  <c r="I1232" i="20" s="1"/>
  <c r="J1233" i="20" s="1"/>
  <c r="K1231" i="23"/>
  <c r="I1232" i="23"/>
  <c r="H1232" i="23"/>
  <c r="F140" i="3"/>
  <c r="M139" i="3"/>
  <c r="G140" i="3" l="1"/>
  <c r="K140" i="3" s="1"/>
  <c r="L141" i="3" s="1"/>
  <c r="G1233" i="20"/>
  <c r="F1233" i="20"/>
  <c r="F1232" i="23"/>
  <c r="D1232" i="23" s="1"/>
  <c r="E1232" i="23" l="1"/>
  <c r="C1232" i="20" s="1"/>
  <c r="K1232" i="20" s="1"/>
  <c r="H141" i="3"/>
  <c r="D140" i="3"/>
  <c r="E140" i="3" s="1"/>
  <c r="M140" i="3" s="1"/>
  <c r="I141" i="3"/>
  <c r="D1233" i="20"/>
  <c r="L1232" i="23"/>
  <c r="G1232" i="23"/>
  <c r="F141" i="3" l="1"/>
  <c r="G141" i="3" s="1"/>
  <c r="K141" i="3" s="1"/>
  <c r="L142" i="3" s="1"/>
  <c r="K1232" i="23"/>
  <c r="H1233" i="23"/>
  <c r="I1233" i="23"/>
  <c r="E1233" i="20"/>
  <c r="I142" i="3" l="1"/>
  <c r="H142" i="3"/>
  <c r="D141" i="3"/>
  <c r="E141" i="3" s="1"/>
  <c r="M141" i="3" s="1"/>
  <c r="I1233" i="20"/>
  <c r="J1234" i="20" s="1"/>
  <c r="F1234" i="20"/>
  <c r="G1234" i="20"/>
  <c r="F1233" i="23"/>
  <c r="D1233" i="23" s="1"/>
  <c r="E1233" i="23" l="1"/>
  <c r="C1233" i="20" s="1"/>
  <c r="K1233" i="20" s="1"/>
  <c r="F142" i="3"/>
  <c r="G142" i="3" s="1"/>
  <c r="D142" i="3" s="1"/>
  <c r="E142" i="3" s="1"/>
  <c r="L1233" i="23"/>
  <c r="G1233" i="23"/>
  <c r="D1234" i="20"/>
  <c r="H143" i="3" l="1"/>
  <c r="I143" i="3"/>
  <c r="K142" i="3"/>
  <c r="L143" i="3" s="1"/>
  <c r="E1234" i="20"/>
  <c r="I1234" i="20" s="1"/>
  <c r="J1235" i="20" s="1"/>
  <c r="K1233" i="23"/>
  <c r="I1234" i="23"/>
  <c r="H1234" i="23"/>
  <c r="M142" i="3"/>
  <c r="F143" i="3" l="1"/>
  <c r="G143" i="3" s="1"/>
  <c r="D143" i="3" s="1"/>
  <c r="E143" i="3" s="1"/>
  <c r="G1235" i="20"/>
  <c r="F1235" i="20"/>
  <c r="F1234" i="23"/>
  <c r="D1234" i="23" s="1"/>
  <c r="E1234" i="23" l="1"/>
  <c r="C1234" i="20" s="1"/>
  <c r="K1234" i="20" s="1"/>
  <c r="H144" i="3"/>
  <c r="I144" i="3"/>
  <c r="K143" i="3"/>
  <c r="L144" i="3" s="1"/>
  <c r="D1235" i="20"/>
  <c r="L1234" i="23"/>
  <c r="G1234" i="23"/>
  <c r="M143" i="3"/>
  <c r="F144" i="3" l="1"/>
  <c r="G144" i="3" s="1"/>
  <c r="K1234" i="23"/>
  <c r="H1235" i="23"/>
  <c r="I1235" i="23"/>
  <c r="E1235" i="20"/>
  <c r="D144" i="3" l="1"/>
  <c r="E144" i="3" s="1"/>
  <c r="M144" i="3" s="1"/>
  <c r="K144" i="3"/>
  <c r="L145" i="3" s="1"/>
  <c r="H145" i="3"/>
  <c r="I145" i="3"/>
  <c r="I1235" i="20"/>
  <c r="J1236" i="20" s="1"/>
  <c r="F1236" i="20"/>
  <c r="G1236" i="20"/>
  <c r="F1235" i="23"/>
  <c r="D1235" i="23" s="1"/>
  <c r="E1235" i="23" l="1"/>
  <c r="C1235" i="20" s="1"/>
  <c r="K1235" i="20" s="1"/>
  <c r="F145" i="3"/>
  <c r="G145" i="3" s="1"/>
  <c r="K145" i="3" s="1"/>
  <c r="L146" i="3" s="1"/>
  <c r="D1236" i="20"/>
  <c r="L1235" i="23" l="1"/>
  <c r="G1235" i="23"/>
  <c r="H146" i="3"/>
  <c r="I146" i="3"/>
  <c r="D145" i="3"/>
  <c r="E145" i="3" s="1"/>
  <c r="M145" i="3" s="1"/>
  <c r="E1236" i="20"/>
  <c r="I1236" i="20" s="1"/>
  <c r="J1237" i="20" s="1"/>
  <c r="K1235" i="23"/>
  <c r="I1236" i="23"/>
  <c r="H1236" i="23"/>
  <c r="F146" i="3" l="1"/>
  <c r="G146" i="3" s="1"/>
  <c r="D146" i="3" s="1"/>
  <c r="G1237" i="20"/>
  <c r="F1237" i="20"/>
  <c r="F1236" i="23"/>
  <c r="D1236" i="23" s="1"/>
  <c r="E1236" i="23" l="1"/>
  <c r="C1236" i="20" s="1"/>
  <c r="K1236" i="20" s="1"/>
  <c r="D1237" i="20"/>
  <c r="L1236" i="23"/>
  <c r="G1236" i="23"/>
  <c r="K146" i="3"/>
  <c r="L147" i="3" s="1"/>
  <c r="I147" i="3"/>
  <c r="H147" i="3"/>
  <c r="E146" i="3"/>
  <c r="K1236" i="23" l="1"/>
  <c r="H1237" i="23"/>
  <c r="I1237" i="23"/>
  <c r="E1237" i="20"/>
  <c r="M146" i="3"/>
  <c r="F147" i="3"/>
  <c r="I1237" i="20" l="1"/>
  <c r="J1238" i="20" s="1"/>
  <c r="F1238" i="20"/>
  <c r="G1238" i="20"/>
  <c r="F1237" i="23"/>
  <c r="D1237" i="23" s="1"/>
  <c r="G147" i="3"/>
  <c r="D147" i="3" s="1"/>
  <c r="E1237" i="23" l="1"/>
  <c r="C1237" i="20" s="1"/>
  <c r="K1237" i="20" s="1"/>
  <c r="L1237" i="23"/>
  <c r="G1237" i="23"/>
  <c r="D1238" i="20"/>
  <c r="K147" i="3"/>
  <c r="L148" i="3" s="1"/>
  <c r="I148" i="3"/>
  <c r="H148" i="3"/>
  <c r="E147" i="3"/>
  <c r="E1238" i="20" l="1"/>
  <c r="I1238" i="20" s="1"/>
  <c r="J1239" i="20" s="1"/>
  <c r="K1237" i="23"/>
  <c r="I1238" i="23"/>
  <c r="H1238" i="23"/>
  <c r="F148" i="3"/>
  <c r="M147" i="3"/>
  <c r="G148" i="3" l="1"/>
  <c r="D148" i="3" s="1"/>
  <c r="E148" i="3" s="1"/>
  <c r="G1239" i="20"/>
  <c r="F1239" i="20"/>
  <c r="F1238" i="23"/>
  <c r="D1238" i="23" s="1"/>
  <c r="E1238" i="23" l="1"/>
  <c r="C1238" i="20" s="1"/>
  <c r="K1238" i="20" s="1"/>
  <c r="H149" i="3"/>
  <c r="I149" i="3"/>
  <c r="K148" i="3"/>
  <c r="L149" i="3" s="1"/>
  <c r="D1239" i="20"/>
  <c r="L1238" i="23"/>
  <c r="G1238" i="23"/>
  <c r="M148" i="3"/>
  <c r="F149" i="3" l="1"/>
  <c r="G149" i="3" s="1"/>
  <c r="K149" i="3" s="1"/>
  <c r="L150" i="3" s="1"/>
  <c r="K1238" i="23"/>
  <c r="H1239" i="23"/>
  <c r="I1239" i="23"/>
  <c r="E1239" i="20"/>
  <c r="D149" i="3" l="1"/>
  <c r="E149" i="3" s="1"/>
  <c r="I1239" i="20"/>
  <c r="J1240" i="20" s="1"/>
  <c r="F1240" i="20"/>
  <c r="G1240" i="20"/>
  <c r="F1239" i="23"/>
  <c r="D1239" i="23" s="1"/>
  <c r="H150" i="3"/>
  <c r="I150" i="3"/>
  <c r="E1239" i="23" l="1"/>
  <c r="C1239" i="20" s="1"/>
  <c r="K1239" i="20" s="1"/>
  <c r="G1239" i="23"/>
  <c r="D1240" i="20"/>
  <c r="F150" i="3"/>
  <c r="M149" i="3"/>
  <c r="L1239" i="23" l="1"/>
  <c r="G150" i="3"/>
  <c r="H151" i="3" s="1"/>
  <c r="E1240" i="20"/>
  <c r="I1240" i="20" s="1"/>
  <c r="J1241" i="20" s="1"/>
  <c r="K1239" i="23"/>
  <c r="I1240" i="23"/>
  <c r="H1240" i="23"/>
  <c r="K150" i="3" l="1"/>
  <c r="L151" i="3" s="1"/>
  <c r="D150" i="3"/>
  <c r="E150" i="3" s="1"/>
  <c r="M150" i="3" s="1"/>
  <c r="I151" i="3"/>
  <c r="F151" i="3" s="1"/>
  <c r="G1241" i="20"/>
  <c r="F1241" i="20"/>
  <c r="F1240" i="23"/>
  <c r="D1240" i="23" s="1"/>
  <c r="E1240" i="23" l="1"/>
  <c r="C1240" i="20" s="1"/>
  <c r="K1240" i="20" s="1"/>
  <c r="D1241" i="20"/>
  <c r="G1240" i="23"/>
  <c r="L1240" i="23"/>
  <c r="G151" i="3"/>
  <c r="D151" i="3" s="1"/>
  <c r="K1240" i="23" l="1"/>
  <c r="H1241" i="23"/>
  <c r="I1241" i="23"/>
  <c r="E1241" i="20"/>
  <c r="K151" i="3"/>
  <c r="L152" i="3" s="1"/>
  <c r="I152" i="3"/>
  <c r="H152" i="3"/>
  <c r="E151" i="3"/>
  <c r="I1241" i="20" l="1"/>
  <c r="J1242" i="20" s="1"/>
  <c r="F1242" i="20"/>
  <c r="G1242" i="20"/>
  <c r="F1241" i="23"/>
  <c r="D1241" i="23" s="1"/>
  <c r="M151" i="3"/>
  <c r="F152" i="3"/>
  <c r="E1241" i="23" l="1"/>
  <c r="C1241" i="20" s="1"/>
  <c r="K1241" i="20" s="1"/>
  <c r="D1242" i="20"/>
  <c r="G152" i="3"/>
  <c r="D152" i="3" s="1"/>
  <c r="G1241" i="23" l="1"/>
  <c r="L1241" i="23"/>
  <c r="E1242" i="20"/>
  <c r="I1242" i="20" s="1"/>
  <c r="J1243" i="20" s="1"/>
  <c r="K1241" i="23"/>
  <c r="I1242" i="23"/>
  <c r="H1242" i="23"/>
  <c r="K152" i="3"/>
  <c r="L153" i="3" s="1"/>
  <c r="I153" i="3"/>
  <c r="H153" i="3"/>
  <c r="E152" i="3"/>
  <c r="G1243" i="20" l="1"/>
  <c r="F1243" i="20"/>
  <c r="F1242" i="23"/>
  <c r="D1242" i="23" s="1"/>
  <c r="F153" i="3"/>
  <c r="M152" i="3"/>
  <c r="E1242" i="23" l="1"/>
  <c r="C1242" i="20" s="1"/>
  <c r="K1242" i="20" s="1"/>
  <c r="G153" i="3"/>
  <c r="H154" i="3" s="1"/>
  <c r="D1243" i="20"/>
  <c r="L1242" i="23"/>
  <c r="G1242" i="23" l="1"/>
  <c r="D153" i="3"/>
  <c r="E153" i="3" s="1"/>
  <c r="M153" i="3" s="1"/>
  <c r="I154" i="3"/>
  <c r="F154" i="3" s="1"/>
  <c r="K153" i="3"/>
  <c r="L154" i="3" s="1"/>
  <c r="K1242" i="23"/>
  <c r="H1243" i="23"/>
  <c r="I1243" i="23"/>
  <c r="E1243" i="20"/>
  <c r="G154" i="3" l="1"/>
  <c r="K154" i="3" s="1"/>
  <c r="L155" i="3" s="1"/>
  <c r="I1243" i="20"/>
  <c r="J1244" i="20" s="1"/>
  <c r="F1244" i="20"/>
  <c r="G1244" i="20"/>
  <c r="F1243" i="23"/>
  <c r="D1243" i="23" s="1"/>
  <c r="E1243" i="23" l="1"/>
  <c r="C1243" i="20" s="1"/>
  <c r="K1243" i="20" s="1"/>
  <c r="D154" i="3"/>
  <c r="E154" i="3" s="1"/>
  <c r="M154" i="3" s="1"/>
  <c r="H155" i="3"/>
  <c r="I155" i="3"/>
  <c r="D1244" i="20"/>
  <c r="G1243" i="23" l="1"/>
  <c r="K1243" i="23" s="1"/>
  <c r="L1243" i="23"/>
  <c r="F155" i="3"/>
  <c r="G155" i="3" s="1"/>
  <c r="D155" i="3" s="1"/>
  <c r="E1244" i="20"/>
  <c r="G1245" i="20" s="1"/>
  <c r="H1244" i="23" l="1"/>
  <c r="I1244" i="23"/>
  <c r="I1244" i="20"/>
  <c r="J1245" i="20" s="1"/>
  <c r="F1245" i="20"/>
  <c r="D1245" i="20" s="1"/>
  <c r="K155" i="3"/>
  <c r="L156" i="3" s="1"/>
  <c r="H156" i="3"/>
  <c r="I156" i="3"/>
  <c r="E155" i="3"/>
  <c r="F1244" i="23" l="1"/>
  <c r="D1244" i="23" s="1"/>
  <c r="E1244" i="23"/>
  <c r="C1244" i="20" s="1"/>
  <c r="K1244" i="20" s="1"/>
  <c r="F156" i="3"/>
  <c r="M155" i="3"/>
  <c r="G1244" i="23" l="1"/>
  <c r="K1244" i="23" s="1"/>
  <c r="L1244" i="23"/>
  <c r="G156" i="3"/>
  <c r="D156" i="3" s="1"/>
  <c r="E156" i="3" s="1"/>
  <c r="E1245" i="20"/>
  <c r="I1245" i="23" l="1"/>
  <c r="H1245" i="23"/>
  <c r="F1245" i="23" s="1"/>
  <c r="D1245" i="23" s="1"/>
  <c r="I157" i="3"/>
  <c r="K156" i="3"/>
  <c r="L157" i="3" s="1"/>
  <c r="H157" i="3"/>
  <c r="I1245" i="20"/>
  <c r="J1246" i="20" s="1"/>
  <c r="F1246" i="20"/>
  <c r="G1246" i="20"/>
  <c r="M156" i="3"/>
  <c r="E1245" i="23" l="1"/>
  <c r="C1245" i="20" s="1"/>
  <c r="K1245" i="20" s="1"/>
  <c r="F157" i="3"/>
  <c r="G157" i="3" s="1"/>
  <c r="K157" i="3" s="1"/>
  <c r="L158" i="3" s="1"/>
  <c r="D1246" i="20"/>
  <c r="G1245" i="23" l="1"/>
  <c r="L1245" i="23"/>
  <c r="D157" i="3"/>
  <c r="E157" i="3" s="1"/>
  <c r="E1246" i="20"/>
  <c r="F1247" i="20" s="1"/>
  <c r="K1245" i="23"/>
  <c r="I1246" i="23"/>
  <c r="H1246" i="23"/>
  <c r="H158" i="3"/>
  <c r="I158" i="3"/>
  <c r="I1246" i="20" l="1"/>
  <c r="J1247" i="20" s="1"/>
  <c r="G1247" i="20"/>
  <c r="D1247" i="20" s="1"/>
  <c r="M157" i="3"/>
  <c r="F1246" i="23"/>
  <c r="D1246" i="23" s="1"/>
  <c r="F158" i="3"/>
  <c r="E1246" i="23" l="1"/>
  <c r="C1246" i="20" s="1"/>
  <c r="K1246" i="20" s="1"/>
  <c r="G158" i="3"/>
  <c r="D158" i="3" s="1"/>
  <c r="E158" i="3" s="1"/>
  <c r="L1246" i="23"/>
  <c r="G1246" i="23" l="1"/>
  <c r="H159" i="3"/>
  <c r="I159" i="3"/>
  <c r="K158" i="3"/>
  <c r="L159" i="3" s="1"/>
  <c r="K1246" i="23"/>
  <c r="H1247" i="23"/>
  <c r="I1247" i="23"/>
  <c r="E1247" i="20"/>
  <c r="M158" i="3"/>
  <c r="F159" i="3" l="1"/>
  <c r="G159" i="3" s="1"/>
  <c r="D159" i="3" s="1"/>
  <c r="F1248" i="20"/>
  <c r="I1247" i="20"/>
  <c r="J1248" i="20" s="1"/>
  <c r="G1248" i="20"/>
  <c r="F1247" i="23"/>
  <c r="D1247" i="23" s="1"/>
  <c r="E1247" i="23" l="1"/>
  <c r="C1247" i="20" s="1"/>
  <c r="K1247" i="20" s="1"/>
  <c r="D1248" i="20"/>
  <c r="K159" i="3"/>
  <c r="L160" i="3" s="1"/>
  <c r="I160" i="3"/>
  <c r="H160" i="3"/>
  <c r="E159" i="3"/>
  <c r="G1247" i="23" l="1"/>
  <c r="L1247" i="23"/>
  <c r="E1248" i="20"/>
  <c r="I1248" i="20" s="1"/>
  <c r="J1249" i="20" s="1"/>
  <c r="K1247" i="23"/>
  <c r="I1248" i="23"/>
  <c r="H1248" i="23"/>
  <c r="M159" i="3"/>
  <c r="F160" i="3"/>
  <c r="G1249" i="20" l="1"/>
  <c r="F1249" i="20"/>
  <c r="F1248" i="23"/>
  <c r="D1248" i="23" s="1"/>
  <c r="G160" i="3"/>
  <c r="D160" i="3" s="1"/>
  <c r="E1248" i="23" l="1"/>
  <c r="C1248" i="20" s="1"/>
  <c r="K1248" i="20" s="1"/>
  <c r="D1249" i="20"/>
  <c r="K160" i="3"/>
  <c r="L161" i="3" s="1"/>
  <c r="H161" i="3"/>
  <c r="I161" i="3"/>
  <c r="E160" i="3"/>
  <c r="L1248" i="23" l="1"/>
  <c r="G1248" i="23"/>
  <c r="K1248" i="23"/>
  <c r="H1249" i="23"/>
  <c r="I1249" i="23"/>
  <c r="E1249" i="20"/>
  <c r="F161" i="3"/>
  <c r="M160" i="3"/>
  <c r="G161" i="3" l="1"/>
  <c r="K161" i="3" s="1"/>
  <c r="L162" i="3" s="1"/>
  <c r="I1249" i="20"/>
  <c r="J1250" i="20" s="1"/>
  <c r="F1250" i="20"/>
  <c r="G1250" i="20"/>
  <c r="F1249" i="23"/>
  <c r="D1249" i="23" s="1"/>
  <c r="E1249" i="23" l="1"/>
  <c r="C1249" i="20" s="1"/>
  <c r="K1249" i="20" s="1"/>
  <c r="D161" i="3"/>
  <c r="E161" i="3" s="1"/>
  <c r="M161" i="3" s="1"/>
  <c r="H162" i="3"/>
  <c r="I162" i="3"/>
  <c r="L1249" i="23"/>
  <c r="G1249" i="23"/>
  <c r="D1250" i="20"/>
  <c r="F162" i="3" l="1"/>
  <c r="G162" i="3" s="1"/>
  <c r="D162" i="3" s="1"/>
  <c r="E1250" i="20"/>
  <c r="G1251" i="20" s="1"/>
  <c r="K1249" i="23"/>
  <c r="I1250" i="23"/>
  <c r="H1250" i="23"/>
  <c r="I1250" i="20" l="1"/>
  <c r="J1251" i="20" s="1"/>
  <c r="F1251" i="20"/>
  <c r="D1251" i="20" s="1"/>
  <c r="F1250" i="23"/>
  <c r="D1250" i="23" s="1"/>
  <c r="K162" i="3"/>
  <c r="L163" i="3" s="1"/>
  <c r="I163" i="3"/>
  <c r="H163" i="3"/>
  <c r="E162" i="3"/>
  <c r="E1250" i="23" l="1"/>
  <c r="C1250" i="20" s="1"/>
  <c r="K1250" i="20" s="1"/>
  <c r="L1250" i="23"/>
  <c r="G1250" i="23"/>
  <c r="F163" i="3"/>
  <c r="M162" i="3"/>
  <c r="G163" i="3" l="1"/>
  <c r="D163" i="3" s="1"/>
  <c r="E163" i="3" s="1"/>
  <c r="K1250" i="23"/>
  <c r="H1251" i="23"/>
  <c r="I1251" i="23"/>
  <c r="E1251" i="20"/>
  <c r="I164" i="3" l="1"/>
  <c r="K163" i="3"/>
  <c r="L164" i="3" s="1"/>
  <c r="H164" i="3"/>
  <c r="I1251" i="20"/>
  <c r="J1252" i="20" s="1"/>
  <c r="F1252" i="20"/>
  <c r="G1252" i="20"/>
  <c r="F1251" i="23"/>
  <c r="D1251" i="23" s="1"/>
  <c r="M163" i="3"/>
  <c r="E1251" i="23" l="1"/>
  <c r="C1251" i="20" s="1"/>
  <c r="K1251" i="20" s="1"/>
  <c r="F164" i="3"/>
  <c r="G164" i="3" s="1"/>
  <c r="D164" i="3" s="1"/>
  <c r="L1251" i="23"/>
  <c r="G1251" i="23"/>
  <c r="D1252" i="20"/>
  <c r="E1252" i="20" l="1"/>
  <c r="I1252" i="20" s="1"/>
  <c r="J1253" i="20" s="1"/>
  <c r="K1251" i="23"/>
  <c r="I1252" i="23"/>
  <c r="H1252" i="23"/>
  <c r="K164" i="3"/>
  <c r="L165" i="3" s="1"/>
  <c r="I165" i="3"/>
  <c r="H165" i="3"/>
  <c r="E164" i="3"/>
  <c r="F1253" i="20" l="1"/>
  <c r="G1253" i="20"/>
  <c r="F1252" i="23"/>
  <c r="D1252" i="23" s="1"/>
  <c r="M164" i="3"/>
  <c r="F165" i="3"/>
  <c r="E1252" i="23" l="1"/>
  <c r="C1252" i="20" s="1"/>
  <c r="K1252" i="20" s="1"/>
  <c r="D1253" i="20"/>
  <c r="L1252" i="23"/>
  <c r="G1252" i="23"/>
  <c r="G165" i="3"/>
  <c r="D165" i="3" s="1"/>
  <c r="K1252" i="23" l="1"/>
  <c r="H1253" i="23"/>
  <c r="I1253" i="23"/>
  <c r="E1253" i="20"/>
  <c r="K165" i="3"/>
  <c r="L166" i="3" s="1"/>
  <c r="H166" i="3"/>
  <c r="I166" i="3"/>
  <c r="E165" i="3"/>
  <c r="I1253" i="20" l="1"/>
  <c r="J1254" i="20" s="1"/>
  <c r="F1254" i="20"/>
  <c r="G1254" i="20"/>
  <c r="F1253" i="23"/>
  <c r="D1253" i="23" s="1"/>
  <c r="F166" i="3"/>
  <c r="M165" i="3"/>
  <c r="E1253" i="23" l="1"/>
  <c r="C1253" i="20" s="1"/>
  <c r="K1253" i="20" s="1"/>
  <c r="G166" i="3"/>
  <c r="D166" i="3" s="1"/>
  <c r="E166" i="3" s="1"/>
  <c r="L1253" i="23"/>
  <c r="G1253" i="23"/>
  <c r="D1254" i="20"/>
  <c r="H167" i="3" l="1"/>
  <c r="I167" i="3"/>
  <c r="K166" i="3"/>
  <c r="L167" i="3" s="1"/>
  <c r="E1254" i="20"/>
  <c r="G1255" i="20" s="1"/>
  <c r="K1253" i="23"/>
  <c r="I1254" i="23"/>
  <c r="H1254" i="23"/>
  <c r="M166" i="3"/>
  <c r="F167" i="3" l="1"/>
  <c r="G167" i="3" s="1"/>
  <c r="H168" i="3" s="1"/>
  <c r="I1254" i="20"/>
  <c r="J1255" i="20" s="1"/>
  <c r="F1255" i="20"/>
  <c r="D1255" i="20" s="1"/>
  <c r="F1254" i="23"/>
  <c r="D1254" i="23" s="1"/>
  <c r="E1254" i="23" l="1"/>
  <c r="C1254" i="20" s="1"/>
  <c r="D167" i="3"/>
  <c r="E167" i="3" s="1"/>
  <c r="M167" i="3" s="1"/>
  <c r="I168" i="3"/>
  <c r="F168" i="3" s="1"/>
  <c r="K167" i="3"/>
  <c r="L168" i="3" s="1"/>
  <c r="L1254" i="23"/>
  <c r="G1254" i="23"/>
  <c r="G168" i="3" l="1"/>
  <c r="K168" i="3" s="1"/>
  <c r="L169" i="3" s="1"/>
  <c r="K1254" i="23"/>
  <c r="H1255" i="23"/>
  <c r="I1255" i="23"/>
  <c r="E1255" i="20"/>
  <c r="K1254" i="20"/>
  <c r="H169" i="3" l="1"/>
  <c r="I169" i="3"/>
  <c r="D168" i="3"/>
  <c r="E168" i="3" s="1"/>
  <c r="M168" i="3" s="1"/>
  <c r="I1255" i="20"/>
  <c r="J1256" i="20" s="1"/>
  <c r="F1256" i="20"/>
  <c r="G1256" i="20"/>
  <c r="F1255" i="23"/>
  <c r="D1255" i="23" s="1"/>
  <c r="E1255" i="23" l="1"/>
  <c r="C1255" i="20" s="1"/>
  <c r="K1255" i="20" s="1"/>
  <c r="F169" i="3"/>
  <c r="G169" i="3" s="1"/>
  <c r="L1255" i="23"/>
  <c r="G1255" i="23"/>
  <c r="D1256" i="20"/>
  <c r="D169" i="3" l="1"/>
  <c r="E169" i="3" s="1"/>
  <c r="M169" i="3" s="1"/>
  <c r="E1256" i="20"/>
  <c r="I1256" i="20" s="1"/>
  <c r="J1257" i="20" s="1"/>
  <c r="K1255" i="23"/>
  <c r="I1256" i="23"/>
  <c r="H1256" i="23"/>
  <c r="H170" i="3"/>
  <c r="I170" i="3"/>
  <c r="K169" i="3"/>
  <c r="L170" i="3" s="1"/>
  <c r="G1257" i="20" l="1"/>
  <c r="F1257" i="20"/>
  <c r="F1256" i="23"/>
  <c r="D1256" i="23" s="1"/>
  <c r="F170" i="3"/>
  <c r="E1256" i="23" l="1"/>
  <c r="C1256" i="20" s="1"/>
  <c r="K1256" i="20" s="1"/>
  <c r="G170" i="3"/>
  <c r="K170" i="3" s="1"/>
  <c r="L171" i="3" s="1"/>
  <c r="D1257" i="20"/>
  <c r="G1256" i="23" l="1"/>
  <c r="L1256" i="23"/>
  <c r="H171" i="3"/>
  <c r="I171" i="3"/>
  <c r="D170" i="3"/>
  <c r="E170" i="3" s="1"/>
  <c r="M170" i="3" s="1"/>
  <c r="K1256" i="23"/>
  <c r="H1257" i="23"/>
  <c r="I1257" i="23"/>
  <c r="E1257" i="20"/>
  <c r="F171" i="3" l="1"/>
  <c r="G171" i="3" s="1"/>
  <c r="D171" i="3" s="1"/>
  <c r="E171" i="3" s="1"/>
  <c r="I1257" i="20"/>
  <c r="J1258" i="20" s="1"/>
  <c r="F1258" i="20"/>
  <c r="G1258" i="20"/>
  <c r="F1257" i="23"/>
  <c r="D1257" i="23" s="1"/>
  <c r="E1257" i="23" l="1"/>
  <c r="C1257" i="20" s="1"/>
  <c r="K1257" i="20" s="1"/>
  <c r="H172" i="3"/>
  <c r="I172" i="3"/>
  <c r="K171" i="3"/>
  <c r="L172" i="3" s="1"/>
  <c r="D1258" i="20"/>
  <c r="M171" i="3"/>
  <c r="G1257" i="23" l="1"/>
  <c r="L1257" i="23"/>
  <c r="F172" i="3"/>
  <c r="G172" i="3" s="1"/>
  <c r="D172" i="3" s="1"/>
  <c r="E1258" i="20"/>
  <c r="I1258" i="20" s="1"/>
  <c r="J1259" i="20" s="1"/>
  <c r="K1257" i="23"/>
  <c r="I1258" i="23"/>
  <c r="H1258" i="23"/>
  <c r="G1259" i="20" l="1"/>
  <c r="F1259" i="20"/>
  <c r="F1258" i="23"/>
  <c r="D1258" i="23" s="1"/>
  <c r="K172" i="3"/>
  <c r="L173" i="3" s="1"/>
  <c r="I173" i="3"/>
  <c r="H173" i="3"/>
  <c r="E172" i="3"/>
  <c r="E1258" i="23" l="1"/>
  <c r="C1258" i="20" s="1"/>
  <c r="K1258" i="20" s="1"/>
  <c r="D1259" i="20"/>
  <c r="F173" i="3"/>
  <c r="M172" i="3"/>
  <c r="G1258" i="23" l="1"/>
  <c r="K1258" i="23" s="1"/>
  <c r="L1258" i="23"/>
  <c r="G173" i="3"/>
  <c r="D173" i="3" s="1"/>
  <c r="E173" i="3" s="1"/>
  <c r="E1259" i="20"/>
  <c r="I1259" i="23" l="1"/>
  <c r="H1259" i="23"/>
  <c r="K173" i="3"/>
  <c r="L174" i="3" s="1"/>
  <c r="H174" i="3"/>
  <c r="I174" i="3"/>
  <c r="I1259" i="20"/>
  <c r="J1260" i="20" s="1"/>
  <c r="F1260" i="20"/>
  <c r="G1260" i="20"/>
  <c r="F1259" i="23"/>
  <c r="D1259" i="23" s="1"/>
  <c r="M173" i="3"/>
  <c r="E1259" i="23" l="1"/>
  <c r="C1259" i="20" s="1"/>
  <c r="K1259" i="20" s="1"/>
  <c r="F174" i="3"/>
  <c r="G174" i="3" s="1"/>
  <c r="K174" i="3" s="1"/>
  <c r="L175" i="3" s="1"/>
  <c r="L1259" i="23"/>
  <c r="G1259" i="23"/>
  <c r="D1260" i="20"/>
  <c r="D174" i="3" l="1"/>
  <c r="E174" i="3" s="1"/>
  <c r="M174" i="3" s="1"/>
  <c r="H175" i="3"/>
  <c r="I175" i="3"/>
  <c r="E1260" i="20"/>
  <c r="I1260" i="20" s="1"/>
  <c r="J1261" i="20" s="1"/>
  <c r="K1259" i="23"/>
  <c r="I1260" i="23"/>
  <c r="H1260" i="23"/>
  <c r="F175" i="3" l="1"/>
  <c r="G175" i="3" s="1"/>
  <c r="F1261" i="20"/>
  <c r="G1261" i="20"/>
  <c r="F1260" i="23"/>
  <c r="D1260" i="23" s="1"/>
  <c r="E1260" i="23" l="1"/>
  <c r="C1260" i="20" s="1"/>
  <c r="D175" i="3"/>
  <c r="E175" i="3" s="1"/>
  <c r="M175" i="3" s="1"/>
  <c r="H176" i="3"/>
  <c r="K175" i="3"/>
  <c r="L176" i="3" s="1"/>
  <c r="I176" i="3"/>
  <c r="D1261" i="20"/>
  <c r="L1260" i="23"/>
  <c r="G1260" i="23"/>
  <c r="F176" i="3" l="1"/>
  <c r="G176" i="3" s="1"/>
  <c r="K176" i="3" s="1"/>
  <c r="L177" i="3" s="1"/>
  <c r="K1260" i="23"/>
  <c r="H1261" i="23"/>
  <c r="I1261" i="23"/>
  <c r="E1261" i="20"/>
  <c r="K1260" i="20"/>
  <c r="D176" i="3" l="1"/>
  <c r="E176" i="3" s="1"/>
  <c r="M176" i="3" s="1"/>
  <c r="H177" i="3"/>
  <c r="I177" i="3"/>
  <c r="I1261" i="20"/>
  <c r="J1262" i="20" s="1"/>
  <c r="G1262" i="20"/>
  <c r="F1262" i="20"/>
  <c r="F1261" i="23"/>
  <c r="D1261" i="23" s="1"/>
  <c r="E1261" i="23" l="1"/>
  <c r="C1261" i="20" s="1"/>
  <c r="K1261" i="20" s="1"/>
  <c r="F177" i="3"/>
  <c r="G177" i="3" s="1"/>
  <c r="D177" i="3" s="1"/>
  <c r="L1261" i="23"/>
  <c r="G1261" i="23"/>
  <c r="D1262" i="20"/>
  <c r="E1262" i="20" l="1"/>
  <c r="K1261" i="23"/>
  <c r="I1262" i="23"/>
  <c r="H1262" i="23"/>
  <c r="K177" i="3"/>
  <c r="L178" i="3" s="1"/>
  <c r="H178" i="3"/>
  <c r="I178" i="3"/>
  <c r="E177" i="3"/>
  <c r="I1262" i="20" l="1"/>
  <c r="J1263" i="20" s="1"/>
  <c r="G1263" i="20"/>
  <c r="F1263" i="20"/>
  <c r="F1262" i="23"/>
  <c r="D1262" i="23" s="1"/>
  <c r="M177" i="3"/>
  <c r="F178" i="3"/>
  <c r="E1262" i="23" l="1"/>
  <c r="C1262" i="20" s="1"/>
  <c r="D1263" i="20"/>
  <c r="G178" i="3"/>
  <c r="D178" i="3" s="1"/>
  <c r="G1262" i="23" l="1"/>
  <c r="L1262" i="23"/>
  <c r="K1262" i="23"/>
  <c r="H1263" i="23"/>
  <c r="I1263" i="23"/>
  <c r="K1262" i="20"/>
  <c r="E1263" i="20"/>
  <c r="K178" i="3"/>
  <c r="L179" i="3" s="1"/>
  <c r="I179" i="3"/>
  <c r="H179" i="3"/>
  <c r="E178" i="3"/>
  <c r="I1263" i="20" l="1"/>
  <c r="J1264" i="20" s="1"/>
  <c r="G1264" i="20"/>
  <c r="F1264" i="20"/>
  <c r="F1263" i="23"/>
  <c r="D1263" i="23" s="1"/>
  <c r="M178" i="3"/>
  <c r="F179" i="3"/>
  <c r="E1263" i="23" l="1"/>
  <c r="C1263" i="20" s="1"/>
  <c r="K1263" i="20" s="1"/>
  <c r="L1263" i="23"/>
  <c r="G1263" i="23"/>
  <c r="D1264" i="20"/>
  <c r="G179" i="3"/>
  <c r="D179" i="3" s="1"/>
  <c r="E1264" i="20" l="1"/>
  <c r="K1263" i="23"/>
  <c r="I1264" i="23"/>
  <c r="H1264" i="23"/>
  <c r="K179" i="3"/>
  <c r="L180" i="3" s="1"/>
  <c r="H180" i="3"/>
  <c r="I180" i="3"/>
  <c r="E179" i="3"/>
  <c r="I1264" i="20" l="1"/>
  <c r="J1265" i="20" s="1"/>
  <c r="F1265" i="20"/>
  <c r="G1265" i="20"/>
  <c r="F1264" i="23"/>
  <c r="D1264" i="23" s="1"/>
  <c r="M179" i="3"/>
  <c r="F180" i="3"/>
  <c r="E1264" i="23" l="1"/>
  <c r="C1264" i="20" s="1"/>
  <c r="D1265" i="20"/>
  <c r="L1264" i="23"/>
  <c r="G1264" i="23"/>
  <c r="G180" i="3"/>
  <c r="D180" i="3" s="1"/>
  <c r="K1264" i="23" l="1"/>
  <c r="H1265" i="23"/>
  <c r="I1265" i="23"/>
  <c r="K1264" i="20"/>
  <c r="E1265" i="20"/>
  <c r="K180" i="3"/>
  <c r="L181" i="3" s="1"/>
  <c r="I181" i="3"/>
  <c r="H181" i="3"/>
  <c r="E180" i="3"/>
  <c r="I1265" i="20" l="1"/>
  <c r="J1266" i="20" s="1"/>
  <c r="G1266" i="20"/>
  <c r="F1266" i="20"/>
  <c r="F1265" i="23"/>
  <c r="D1265" i="23" s="1"/>
  <c r="M180" i="3"/>
  <c r="F181" i="3"/>
  <c r="E1265" i="23" l="1"/>
  <c r="C1265" i="20" s="1"/>
  <c r="K1265" i="20" s="1"/>
  <c r="L1265" i="23"/>
  <c r="G1265" i="23"/>
  <c r="D1266" i="20"/>
  <c r="G181" i="3"/>
  <c r="D181" i="3" s="1"/>
  <c r="E1266" i="20" l="1"/>
  <c r="I1266" i="20" s="1"/>
  <c r="J1267" i="20" s="1"/>
  <c r="K1265" i="23"/>
  <c r="I1266" i="23"/>
  <c r="H1266" i="23"/>
  <c r="K181" i="3"/>
  <c r="L182" i="3" s="1"/>
  <c r="I182" i="3"/>
  <c r="H182" i="3"/>
  <c r="E181" i="3"/>
  <c r="F1267" i="20" l="1"/>
  <c r="G1267" i="20"/>
  <c r="F1266" i="23"/>
  <c r="D1266" i="23" s="1"/>
  <c r="F182" i="3"/>
  <c r="M181" i="3"/>
  <c r="E1266" i="23" l="1"/>
  <c r="L1266" i="23" s="1"/>
  <c r="G182" i="3"/>
  <c r="K182" i="3" s="1"/>
  <c r="L183" i="3" s="1"/>
  <c r="D1267" i="20"/>
  <c r="C1266" i="20" l="1"/>
  <c r="G1266" i="23"/>
  <c r="K1266" i="23" s="1"/>
  <c r="D182" i="3"/>
  <c r="E182" i="3" s="1"/>
  <c r="M182" i="3" s="1"/>
  <c r="H183" i="3"/>
  <c r="I183" i="3"/>
  <c r="H1267" i="23"/>
  <c r="I1267" i="23"/>
  <c r="K1266" i="20"/>
  <c r="E1267" i="20"/>
  <c r="F183" i="3" l="1"/>
  <c r="G183" i="3" s="1"/>
  <c r="K183" i="3" s="1"/>
  <c r="L184" i="3" s="1"/>
  <c r="F1268" i="20"/>
  <c r="I1267" i="20"/>
  <c r="J1268" i="20" s="1"/>
  <c r="G1268" i="20"/>
  <c r="F1267" i="23"/>
  <c r="D1267" i="23" s="1"/>
  <c r="E1267" i="23" l="1"/>
  <c r="C1267" i="20" s="1"/>
  <c r="K1267" i="20" s="1"/>
  <c r="D183" i="3"/>
  <c r="E183" i="3" s="1"/>
  <c r="M183" i="3" s="1"/>
  <c r="H184" i="3"/>
  <c r="I184" i="3"/>
  <c r="L1267" i="23"/>
  <c r="G1267" i="23"/>
  <c r="D1268" i="20"/>
  <c r="F184" i="3" l="1"/>
  <c r="G184" i="3" s="1"/>
  <c r="D184" i="3" s="1"/>
  <c r="E1268" i="20"/>
  <c r="I1268" i="20" s="1"/>
  <c r="J1269" i="20" s="1"/>
  <c r="K1267" i="23"/>
  <c r="I1268" i="23"/>
  <c r="H1268" i="23"/>
  <c r="G1269" i="20" l="1"/>
  <c r="F1269" i="20"/>
  <c r="F1268" i="23"/>
  <c r="D1268" i="23" s="1"/>
  <c r="K184" i="3"/>
  <c r="L185" i="3" s="1"/>
  <c r="I185" i="3"/>
  <c r="H185" i="3"/>
  <c r="E184" i="3"/>
  <c r="E1268" i="23" l="1"/>
  <c r="C1268" i="20" s="1"/>
  <c r="K1268" i="20" s="1"/>
  <c r="D1269" i="20"/>
  <c r="L1268" i="23"/>
  <c r="G1268" i="23"/>
  <c r="M184" i="3"/>
  <c r="F185" i="3"/>
  <c r="K1268" i="23" l="1"/>
  <c r="H1269" i="23"/>
  <c r="I1269" i="23"/>
  <c r="E1269" i="20"/>
  <c r="G185" i="3"/>
  <c r="D185" i="3" s="1"/>
  <c r="I1269" i="20" l="1"/>
  <c r="J1270" i="20" s="1"/>
  <c r="F1270" i="20"/>
  <c r="G1270" i="20"/>
  <c r="F1269" i="23"/>
  <c r="D1269" i="23" s="1"/>
  <c r="K185" i="3"/>
  <c r="L186" i="3" s="1"/>
  <c r="I186" i="3"/>
  <c r="H186" i="3"/>
  <c r="E185" i="3"/>
  <c r="E1269" i="23" l="1"/>
  <c r="C1269" i="20" s="1"/>
  <c r="D1270" i="20"/>
  <c r="M185" i="3"/>
  <c r="F186" i="3"/>
  <c r="G1269" i="23" l="1"/>
  <c r="K1269" i="23" s="1"/>
  <c r="L1269" i="23"/>
  <c r="E1270" i="20"/>
  <c r="K1269" i="20"/>
  <c r="G186" i="3"/>
  <c r="D186" i="3" s="1"/>
  <c r="H1270" i="23" l="1"/>
  <c r="I1270" i="23"/>
  <c r="I1270" i="20"/>
  <c r="J1271" i="20" s="1"/>
  <c r="G1271" i="20"/>
  <c r="F1271" i="20"/>
  <c r="F1270" i="23"/>
  <c r="D1270" i="23" s="1"/>
  <c r="K186" i="3"/>
  <c r="L187" i="3" s="1"/>
  <c r="I187" i="3"/>
  <c r="H187" i="3"/>
  <c r="E186" i="3"/>
  <c r="E1270" i="23" l="1"/>
  <c r="C1270" i="20" s="1"/>
  <c r="K1270" i="20" s="1"/>
  <c r="L1270" i="23"/>
  <c r="G1270" i="23"/>
  <c r="D1271" i="20"/>
  <c r="M186" i="3"/>
  <c r="F187" i="3"/>
  <c r="E1271" i="20" l="1"/>
  <c r="I1271" i="20" s="1"/>
  <c r="J1272" i="20" s="1"/>
  <c r="K1270" i="23"/>
  <c r="H1271" i="23"/>
  <c r="I1271" i="23"/>
  <c r="G187" i="3"/>
  <c r="D187" i="3" s="1"/>
  <c r="G1272" i="20" l="1"/>
  <c r="F1272" i="20"/>
  <c r="F1271" i="23"/>
  <c r="D1271" i="23" s="1"/>
  <c r="K187" i="3"/>
  <c r="L188" i="3" s="1"/>
  <c r="I188" i="3"/>
  <c r="H188" i="3"/>
  <c r="E187" i="3"/>
  <c r="E1271" i="23" l="1"/>
  <c r="C1271" i="20" s="1"/>
  <c r="D1272" i="20"/>
  <c r="L1271" i="23"/>
  <c r="G1271" i="23"/>
  <c r="F188" i="3"/>
  <c r="M187" i="3"/>
  <c r="G188" i="3" l="1"/>
  <c r="I189" i="3" s="1"/>
  <c r="K1271" i="23"/>
  <c r="I1272" i="23"/>
  <c r="H1272" i="23"/>
  <c r="K1271" i="20"/>
  <c r="E1272" i="20"/>
  <c r="D188" i="3" l="1"/>
  <c r="E188" i="3" s="1"/>
  <c r="M188" i="3" s="1"/>
  <c r="H189" i="3"/>
  <c r="F189" i="3" s="1"/>
  <c r="K188" i="3"/>
  <c r="L189" i="3" s="1"/>
  <c r="I1272" i="20"/>
  <c r="J1273" i="20" s="1"/>
  <c r="G1273" i="20"/>
  <c r="F1273" i="20"/>
  <c r="F1272" i="23"/>
  <c r="D1272" i="23" s="1"/>
  <c r="E1272" i="23" l="1"/>
  <c r="C1272" i="20" s="1"/>
  <c r="D1273" i="20"/>
  <c r="L1272" i="23"/>
  <c r="G1272" i="23"/>
  <c r="G189" i="3"/>
  <c r="D189" i="3" s="1"/>
  <c r="K1272" i="23" l="1"/>
  <c r="H1273" i="23"/>
  <c r="I1273" i="23"/>
  <c r="E1273" i="20"/>
  <c r="K1272" i="20"/>
  <c r="K189" i="3"/>
  <c r="L190" i="3" s="1"/>
  <c r="I190" i="3"/>
  <c r="H190" i="3"/>
  <c r="E189" i="3"/>
  <c r="I1273" i="20" l="1"/>
  <c r="J1274" i="20" s="1"/>
  <c r="G1274" i="20"/>
  <c r="F1274" i="20"/>
  <c r="F1273" i="23"/>
  <c r="D1273" i="23" s="1"/>
  <c r="F190" i="3"/>
  <c r="M189" i="3"/>
  <c r="E1273" i="23" l="1"/>
  <c r="C1273" i="20" s="1"/>
  <c r="K1273" i="20" s="1"/>
  <c r="G190" i="3"/>
  <c r="K190" i="3" s="1"/>
  <c r="L191" i="3" s="1"/>
  <c r="D1274" i="20"/>
  <c r="L1273" i="23"/>
  <c r="G1273" i="23"/>
  <c r="D190" i="3" l="1"/>
  <c r="E190" i="3" s="1"/>
  <c r="M190" i="3" s="1"/>
  <c r="H191" i="3"/>
  <c r="I191" i="3"/>
  <c r="E1274" i="20"/>
  <c r="K1273" i="23"/>
  <c r="I1274" i="23"/>
  <c r="H1274" i="23"/>
  <c r="F191" i="3" l="1"/>
  <c r="G191" i="3" s="1"/>
  <c r="G1275" i="20"/>
  <c r="I1274" i="20"/>
  <c r="J1275" i="20" s="1"/>
  <c r="F1275" i="20"/>
  <c r="F1274" i="23"/>
  <c r="D1274" i="23" s="1"/>
  <c r="E1274" i="23" s="1"/>
  <c r="C1274" i="20" l="1"/>
  <c r="K1274" i="20" s="1"/>
  <c r="D191" i="3"/>
  <c r="E191" i="3" s="1"/>
  <c r="M191" i="3" s="1"/>
  <c r="I192" i="3"/>
  <c r="K191" i="3"/>
  <c r="L192" i="3" s="1"/>
  <c r="H192" i="3"/>
  <c r="D1275" i="20"/>
  <c r="E1275" i="20" s="1"/>
  <c r="I1275" i="20" s="1"/>
  <c r="J1276" i="20" s="1"/>
  <c r="L1274" i="23"/>
  <c r="G1274" i="23"/>
  <c r="F192" i="3" l="1"/>
  <c r="G192" i="3" s="1"/>
  <c r="K192" i="3" s="1"/>
  <c r="L193" i="3" s="1"/>
  <c r="G1276" i="20"/>
  <c r="F1276" i="20"/>
  <c r="K1274" i="23"/>
  <c r="H1275" i="23"/>
  <c r="I1275" i="23"/>
  <c r="D192" i="3" l="1"/>
  <c r="E192" i="3" s="1"/>
  <c r="M192" i="3" s="1"/>
  <c r="I193" i="3"/>
  <c r="H193" i="3"/>
  <c r="D1276" i="20"/>
  <c r="F1275" i="23"/>
  <c r="D1275" i="23" s="1"/>
  <c r="E1275" i="23" s="1"/>
  <c r="C1275" i="20" l="1"/>
  <c r="K1275" i="20" s="1"/>
  <c r="F193" i="3"/>
  <c r="G193" i="3" s="1"/>
  <c r="D193" i="3" s="1"/>
  <c r="E1276" i="20"/>
  <c r="L1275" i="23"/>
  <c r="G1275" i="23"/>
  <c r="I1276" i="20" l="1"/>
  <c r="J1277" i="20" s="1"/>
  <c r="G1277" i="20"/>
  <c r="F1277" i="20"/>
  <c r="K1275" i="23"/>
  <c r="I1276" i="23"/>
  <c r="H1276" i="23"/>
  <c r="K193" i="3"/>
  <c r="L194" i="3" s="1"/>
  <c r="I194" i="3"/>
  <c r="H194" i="3"/>
  <c r="E193" i="3"/>
  <c r="D1277" i="20" l="1"/>
  <c r="F1276" i="23"/>
  <c r="D1276" i="23" s="1"/>
  <c r="E1276" i="23" s="1"/>
  <c r="F194" i="3"/>
  <c r="M193" i="3"/>
  <c r="C1276" i="20" l="1"/>
  <c r="K1276" i="20" s="1"/>
  <c r="G194" i="3"/>
  <c r="K194" i="3" s="1"/>
  <c r="L195" i="3" s="1"/>
  <c r="E1277" i="20"/>
  <c r="L1276" i="23"/>
  <c r="G1276" i="23"/>
  <c r="D194" i="3" l="1"/>
  <c r="E194" i="3" s="1"/>
  <c r="H195" i="3"/>
  <c r="I195" i="3"/>
  <c r="I1277" i="20"/>
  <c r="J1278" i="20" s="1"/>
  <c r="F1278" i="20"/>
  <c r="G1278" i="20"/>
  <c r="K1276" i="23"/>
  <c r="H1277" i="23"/>
  <c r="I1277" i="23"/>
  <c r="F195" i="3" l="1"/>
  <c r="G195" i="3" s="1"/>
  <c r="I196" i="3" s="1"/>
  <c r="D1278" i="20"/>
  <c r="F1277" i="23"/>
  <c r="D1277" i="23" s="1"/>
  <c r="E1277" i="23" s="1"/>
  <c r="M194" i="3"/>
  <c r="C1277" i="20" l="1"/>
  <c r="K1277" i="20" s="1"/>
  <c r="K195" i="3"/>
  <c r="L196" i="3" s="1"/>
  <c r="D195" i="3"/>
  <c r="E195" i="3" s="1"/>
  <c r="M195" i="3" s="1"/>
  <c r="H196" i="3"/>
  <c r="F196" i="3" s="1"/>
  <c r="L1277" i="23"/>
  <c r="G1277" i="23"/>
  <c r="E1278" i="20" l="1"/>
  <c r="F1279" i="20" s="1"/>
  <c r="G196" i="3"/>
  <c r="K196" i="3" s="1"/>
  <c r="L197" i="3" s="1"/>
  <c r="I1278" i="20"/>
  <c r="J1279" i="20" s="1"/>
  <c r="G1279" i="20"/>
  <c r="K1277" i="23"/>
  <c r="I1278" i="23"/>
  <c r="H1278" i="23"/>
  <c r="D196" i="3" l="1"/>
  <c r="E196" i="3" s="1"/>
  <c r="M196" i="3" s="1"/>
  <c r="H197" i="3"/>
  <c r="I197" i="3"/>
  <c r="D1279" i="20"/>
  <c r="F1278" i="23"/>
  <c r="D1278" i="23" s="1"/>
  <c r="E1278" i="23" s="1"/>
  <c r="C1278" i="20" l="1"/>
  <c r="K1278" i="20" s="1"/>
  <c r="F197" i="3"/>
  <c r="G197" i="3" s="1"/>
  <c r="K197" i="3" s="1"/>
  <c r="L198" i="3" s="1"/>
  <c r="E1279" i="20"/>
  <c r="L1278" i="23"/>
  <c r="G1278" i="23"/>
  <c r="D197" i="3" l="1"/>
  <c r="E197" i="3" s="1"/>
  <c r="M197" i="3" s="1"/>
  <c r="H198" i="3"/>
  <c r="I198" i="3"/>
  <c r="I1279" i="20"/>
  <c r="J1280" i="20" s="1"/>
  <c r="F1280" i="20"/>
  <c r="G1280" i="20"/>
  <c r="K1278" i="23"/>
  <c r="H1279" i="23"/>
  <c r="I1279" i="23"/>
  <c r="F198" i="3" l="1"/>
  <c r="G198" i="3" s="1"/>
  <c r="D198" i="3" s="1"/>
  <c r="E198" i="3" s="1"/>
  <c r="D1280" i="20"/>
  <c r="F1279" i="23"/>
  <c r="D1279" i="23" s="1"/>
  <c r="E1279" i="23" s="1"/>
  <c r="C1279" i="20" l="1"/>
  <c r="K1279" i="20" s="1"/>
  <c r="H199" i="3"/>
  <c r="I199" i="3"/>
  <c r="K198" i="3"/>
  <c r="L199" i="3" s="1"/>
  <c r="L1279" i="23"/>
  <c r="G1279" i="23"/>
  <c r="M198" i="3"/>
  <c r="E1280" i="20" l="1"/>
  <c r="I1280" i="20" s="1"/>
  <c r="J1281" i="20" s="1"/>
  <c r="F199" i="3"/>
  <c r="G199" i="3" s="1"/>
  <c r="F1281" i="20"/>
  <c r="K1279" i="23"/>
  <c r="I1280" i="23"/>
  <c r="H1280" i="23"/>
  <c r="G1281" i="20" l="1"/>
  <c r="D1281" i="20" s="1"/>
  <c r="D199" i="3"/>
  <c r="E199" i="3" s="1"/>
  <c r="M199" i="3" s="1"/>
  <c r="F1280" i="23"/>
  <c r="D1280" i="23" s="1"/>
  <c r="E1280" i="23" s="1"/>
  <c r="K199" i="3"/>
  <c r="L200" i="3" s="1"/>
  <c r="H200" i="3"/>
  <c r="I200" i="3"/>
  <c r="C1280" i="20" l="1"/>
  <c r="K1280" i="20" s="1"/>
  <c r="L1280" i="23"/>
  <c r="G1280" i="23"/>
  <c r="F200" i="3"/>
  <c r="E1281" i="20" l="1"/>
  <c r="I1281" i="20"/>
  <c r="J1282" i="20" s="1"/>
  <c r="F1282" i="20"/>
  <c r="G1282" i="20"/>
  <c r="K1280" i="23"/>
  <c r="H1281" i="23"/>
  <c r="I1281" i="23"/>
  <c r="G200" i="3"/>
  <c r="D200" i="3" s="1"/>
  <c r="D1282" i="20" l="1"/>
  <c r="F1281" i="23"/>
  <c r="D1281" i="23" s="1"/>
  <c r="E1281" i="23" s="1"/>
  <c r="K200" i="3"/>
  <c r="L201" i="3" s="1"/>
  <c r="I201" i="3"/>
  <c r="H201" i="3"/>
  <c r="E200" i="3"/>
  <c r="C1281" i="20" l="1"/>
  <c r="K1281" i="20" s="1"/>
  <c r="E1282" i="20"/>
  <c r="L1281" i="23"/>
  <c r="G1281" i="23"/>
  <c r="M200" i="3"/>
  <c r="F201" i="3"/>
  <c r="I1282" i="20" l="1"/>
  <c r="J1283" i="20" s="1"/>
  <c r="G1283" i="20"/>
  <c r="F1283" i="20"/>
  <c r="K1281" i="23"/>
  <c r="I1282" i="23"/>
  <c r="H1282" i="23"/>
  <c r="G201" i="3"/>
  <c r="D201" i="3" s="1"/>
  <c r="D1283" i="20" l="1"/>
  <c r="F1282" i="23"/>
  <c r="D1282" i="23" s="1"/>
  <c r="E1282" i="23" s="1"/>
  <c r="K201" i="3"/>
  <c r="L202" i="3" s="1"/>
  <c r="I202" i="3"/>
  <c r="H202" i="3"/>
  <c r="E201" i="3"/>
  <c r="C1282" i="20" l="1"/>
  <c r="K1282" i="20" s="1"/>
  <c r="L1282" i="23"/>
  <c r="G1282" i="23"/>
  <c r="F202" i="3"/>
  <c r="M201" i="3"/>
  <c r="E1283" i="20" l="1"/>
  <c r="I1283" i="20" s="1"/>
  <c r="J1284" i="20" s="1"/>
  <c r="G202" i="3"/>
  <c r="K202" i="3" s="1"/>
  <c r="L203" i="3" s="1"/>
  <c r="K1282" i="23"/>
  <c r="H1283" i="23"/>
  <c r="I1283" i="23"/>
  <c r="G1284" i="20" l="1"/>
  <c r="F1284" i="20"/>
  <c r="D202" i="3"/>
  <c r="E202" i="3" s="1"/>
  <c r="M202" i="3" s="1"/>
  <c r="H203" i="3"/>
  <c r="I203" i="3"/>
  <c r="D1284" i="20"/>
  <c r="F1283" i="23"/>
  <c r="D1283" i="23" s="1"/>
  <c r="E1283" i="23" s="1"/>
  <c r="C1283" i="20" l="1"/>
  <c r="K1283" i="20" s="1"/>
  <c r="F203" i="3"/>
  <c r="G203" i="3" s="1"/>
  <c r="D203" i="3" s="1"/>
  <c r="E203" i="3" s="1"/>
  <c r="E1284" i="20"/>
  <c r="L1283" i="23"/>
  <c r="G1283" i="23"/>
  <c r="H204" i="3" l="1"/>
  <c r="I204" i="3"/>
  <c r="K203" i="3"/>
  <c r="L204" i="3" s="1"/>
  <c r="I1284" i="20"/>
  <c r="J1285" i="20" s="1"/>
  <c r="G1285" i="20"/>
  <c r="F1285" i="20"/>
  <c r="K1283" i="23"/>
  <c r="I1284" i="23"/>
  <c r="H1284" i="23"/>
  <c r="M203" i="3"/>
  <c r="F204" i="3" l="1"/>
  <c r="G204" i="3" s="1"/>
  <c r="D204" i="3" s="1"/>
  <c r="D1285" i="20"/>
  <c r="F1284" i="23"/>
  <c r="D1284" i="23" s="1"/>
  <c r="E1284" i="23" s="1"/>
  <c r="C1284" i="20" l="1"/>
  <c r="K1284" i="20" s="1"/>
  <c r="E1285" i="20"/>
  <c r="L1284" i="23"/>
  <c r="G1284" i="23"/>
  <c r="K204" i="3"/>
  <c r="L205" i="3" s="1"/>
  <c r="H205" i="3"/>
  <c r="I205" i="3"/>
  <c r="E204" i="3"/>
  <c r="I1285" i="20" l="1"/>
  <c r="J1286" i="20" s="1"/>
  <c r="F1286" i="20"/>
  <c r="G1286" i="20"/>
  <c r="K1284" i="23"/>
  <c r="H1285" i="23"/>
  <c r="I1285" i="23"/>
  <c r="M204" i="3"/>
  <c r="F205" i="3"/>
  <c r="G205" i="3" l="1"/>
  <c r="K205" i="3" s="1"/>
  <c r="L206" i="3" s="1"/>
  <c r="D1286" i="20"/>
  <c r="F1285" i="23"/>
  <c r="D1285" i="23" s="1"/>
  <c r="E1285" i="23" s="1"/>
  <c r="C1285" i="20" l="1"/>
  <c r="K1285" i="20" s="1"/>
  <c r="D205" i="3"/>
  <c r="E205" i="3" s="1"/>
  <c r="M205" i="3" s="1"/>
  <c r="H206" i="3"/>
  <c r="I206" i="3"/>
  <c r="E1286" i="20"/>
  <c r="L1285" i="23"/>
  <c r="G1285" i="23"/>
  <c r="F206" i="3" l="1"/>
  <c r="G206" i="3" s="1"/>
  <c r="D206" i="3" s="1"/>
  <c r="F1287" i="20"/>
  <c r="I1286" i="20"/>
  <c r="J1287" i="20" s="1"/>
  <c r="G1287" i="20"/>
  <c r="K1285" i="23"/>
  <c r="I1286" i="23"/>
  <c r="H1286" i="23"/>
  <c r="D1287" i="20" l="1"/>
  <c r="F1286" i="23"/>
  <c r="D1286" i="23" s="1"/>
  <c r="E1286" i="23" s="1"/>
  <c r="K206" i="3"/>
  <c r="L207" i="3" s="1"/>
  <c r="I207" i="3"/>
  <c r="H207" i="3"/>
  <c r="E206" i="3"/>
  <c r="C1286" i="20" l="1"/>
  <c r="K1286" i="20" s="1"/>
  <c r="E1287" i="20"/>
  <c r="L1286" i="23"/>
  <c r="G1286" i="23"/>
  <c r="M206" i="3"/>
  <c r="F207" i="3"/>
  <c r="I1287" i="20" l="1"/>
  <c r="J1288" i="20" s="1"/>
  <c r="G1288" i="20"/>
  <c r="F1288" i="20"/>
  <c r="K1286" i="23"/>
  <c r="H1287" i="23"/>
  <c r="I1287" i="23"/>
  <c r="G207" i="3"/>
  <c r="D207" i="3" s="1"/>
  <c r="D1288" i="20" l="1"/>
  <c r="F1287" i="23"/>
  <c r="D1287" i="23" s="1"/>
  <c r="E1287" i="23" s="1"/>
  <c r="K207" i="3"/>
  <c r="L208" i="3" s="1"/>
  <c r="I208" i="3"/>
  <c r="H208" i="3"/>
  <c r="E207" i="3"/>
  <c r="C1287" i="20" l="1"/>
  <c r="K1287" i="20" s="1"/>
  <c r="E1288" i="20"/>
  <c r="L1287" i="23"/>
  <c r="G1287" i="23"/>
  <c r="M207" i="3"/>
  <c r="F208" i="3"/>
  <c r="I1288" i="20" l="1"/>
  <c r="J1289" i="20" s="1"/>
  <c r="F1289" i="20"/>
  <c r="G1289" i="20"/>
  <c r="K1287" i="23"/>
  <c r="I1288" i="23"/>
  <c r="H1288" i="23"/>
  <c r="G208" i="3"/>
  <c r="D208" i="3" s="1"/>
  <c r="D1289" i="20" l="1"/>
  <c r="F1288" i="23"/>
  <c r="D1288" i="23" s="1"/>
  <c r="E1288" i="23" s="1"/>
  <c r="K208" i="3"/>
  <c r="L209" i="3" s="1"/>
  <c r="H209" i="3"/>
  <c r="I209" i="3"/>
  <c r="E208" i="3"/>
  <c r="C1288" i="20" l="1"/>
  <c r="K1288" i="20" s="1"/>
  <c r="E1289" i="20"/>
  <c r="L1288" i="23"/>
  <c r="G1288" i="23"/>
  <c r="M208" i="3"/>
  <c r="F209" i="3"/>
  <c r="I1289" i="20" l="1"/>
  <c r="J1290" i="20" s="1"/>
  <c r="G1290" i="20"/>
  <c r="F1290" i="20"/>
  <c r="K1288" i="23"/>
  <c r="H1289" i="23"/>
  <c r="I1289" i="23"/>
  <c r="G209" i="3"/>
  <c r="D209" i="3" s="1"/>
  <c r="D1290" i="20" l="1"/>
  <c r="F1289" i="23"/>
  <c r="D1289" i="23" s="1"/>
  <c r="E1289" i="23" s="1"/>
  <c r="K209" i="3"/>
  <c r="L210" i="3" s="1"/>
  <c r="H210" i="3"/>
  <c r="I210" i="3"/>
  <c r="E209" i="3"/>
  <c r="C1289" i="20" l="1"/>
  <c r="K1289" i="20" s="1"/>
  <c r="E1290" i="20"/>
  <c r="L1289" i="23"/>
  <c r="G1289" i="23"/>
  <c r="M209" i="3"/>
  <c r="F210" i="3"/>
  <c r="I1290" i="20" l="1"/>
  <c r="J1291" i="20" s="1"/>
  <c r="F1291" i="20"/>
  <c r="G1291" i="20"/>
  <c r="K1289" i="23"/>
  <c r="I1290" i="23"/>
  <c r="H1290" i="23"/>
  <c r="G210" i="3"/>
  <c r="D210" i="3" s="1"/>
  <c r="D1291" i="20" l="1"/>
  <c r="F1290" i="23"/>
  <c r="D1290" i="23" s="1"/>
  <c r="E1290" i="23" s="1"/>
  <c r="K210" i="3"/>
  <c r="L211" i="3" s="1"/>
  <c r="I211" i="3"/>
  <c r="H211" i="3"/>
  <c r="E210" i="3"/>
  <c r="C1290" i="20" l="1"/>
  <c r="K1290" i="20" s="1"/>
  <c r="E1291" i="20"/>
  <c r="L1290" i="23"/>
  <c r="G1290" i="23"/>
  <c r="F211" i="3"/>
  <c r="M210" i="3"/>
  <c r="G211" i="3" l="1"/>
  <c r="K211" i="3" s="1"/>
  <c r="L212" i="3" s="1"/>
  <c r="I1291" i="20"/>
  <c r="J1292" i="20" s="1"/>
  <c r="G1292" i="20"/>
  <c r="F1292" i="20"/>
  <c r="K1290" i="23"/>
  <c r="H1291" i="23"/>
  <c r="I1291" i="23"/>
  <c r="H212" i="3" l="1"/>
  <c r="I212" i="3"/>
  <c r="D211" i="3"/>
  <c r="E211" i="3" s="1"/>
  <c r="M211" i="3" s="1"/>
  <c r="D1292" i="20"/>
  <c r="F1291" i="23"/>
  <c r="D1291" i="23" s="1"/>
  <c r="E1291" i="23" s="1"/>
  <c r="C1291" i="20" l="1"/>
  <c r="K1291" i="20" s="1"/>
  <c r="F212" i="3"/>
  <c r="G212" i="3" s="1"/>
  <c r="K212" i="3" s="1"/>
  <c r="L213" i="3" s="1"/>
  <c r="E1292" i="20"/>
  <c r="L1291" i="23"/>
  <c r="G1291" i="23"/>
  <c r="D212" i="3" l="1"/>
  <c r="E212" i="3" s="1"/>
  <c r="M212" i="3" s="1"/>
  <c r="H213" i="3"/>
  <c r="I213" i="3"/>
  <c r="I1292" i="20"/>
  <c r="J1293" i="20" s="1"/>
  <c r="F1293" i="20"/>
  <c r="G1293" i="20"/>
  <c r="K1291" i="23"/>
  <c r="I1292" i="23"/>
  <c r="H1292" i="23"/>
  <c r="F213" i="3" l="1"/>
  <c r="G213" i="3" s="1"/>
  <c r="D1293" i="20"/>
  <c r="F1292" i="23"/>
  <c r="D1292" i="23" s="1"/>
  <c r="E1292" i="23" s="1"/>
  <c r="C1292" i="20" l="1"/>
  <c r="K1292" i="20" s="1"/>
  <c r="K213" i="3"/>
  <c r="L214" i="3" s="1"/>
  <c r="I214" i="3"/>
  <c r="H214" i="3"/>
  <c r="D213" i="3"/>
  <c r="E213" i="3" s="1"/>
  <c r="M213" i="3" s="1"/>
  <c r="E1293" i="20"/>
  <c r="L1292" i="23"/>
  <c r="G1292" i="23"/>
  <c r="F214" i="3" l="1"/>
  <c r="G214" i="3" s="1"/>
  <c r="K214" i="3" s="1"/>
  <c r="L215" i="3" s="1"/>
  <c r="I1293" i="20"/>
  <c r="J1294" i="20" s="1"/>
  <c r="G1294" i="20"/>
  <c r="F1294" i="20"/>
  <c r="K1292" i="23"/>
  <c r="H1293" i="23"/>
  <c r="I1293" i="23"/>
  <c r="D214" i="3" l="1"/>
  <c r="E214" i="3" s="1"/>
  <c r="M214" i="3" s="1"/>
  <c r="H215" i="3"/>
  <c r="I215" i="3"/>
  <c r="D1294" i="20"/>
  <c r="F1293" i="23"/>
  <c r="D1293" i="23" s="1"/>
  <c r="E1293" i="23" s="1"/>
  <c r="C1293" i="20" l="1"/>
  <c r="K1293" i="20" s="1"/>
  <c r="F215" i="3"/>
  <c r="G215" i="3" s="1"/>
  <c r="K215" i="3" s="1"/>
  <c r="L216" i="3" s="1"/>
  <c r="E1294" i="20"/>
  <c r="L1293" i="23"/>
  <c r="G1293" i="23"/>
  <c r="I216" i="3" l="1"/>
  <c r="D215" i="3"/>
  <c r="E215" i="3" s="1"/>
  <c r="M215" i="3" s="1"/>
  <c r="H216" i="3"/>
  <c r="I1294" i="20"/>
  <c r="J1295" i="20" s="1"/>
  <c r="F1295" i="20"/>
  <c r="G1295" i="20"/>
  <c r="K1293" i="23"/>
  <c r="I1294" i="23"/>
  <c r="H1294" i="23"/>
  <c r="F216" i="3" l="1"/>
  <c r="G216" i="3" s="1"/>
  <c r="D216" i="3" s="1"/>
  <c r="E216" i="3" s="1"/>
  <c r="D1295" i="20"/>
  <c r="F1294" i="23"/>
  <c r="D1294" i="23" s="1"/>
  <c r="E1294" i="23" s="1"/>
  <c r="C1294" i="20" l="1"/>
  <c r="K1294" i="20" s="1"/>
  <c r="I217" i="3"/>
  <c r="H217" i="3"/>
  <c r="K216" i="3"/>
  <c r="L217" i="3" s="1"/>
  <c r="L1294" i="23"/>
  <c r="G1294" i="23"/>
  <c r="M216" i="3"/>
  <c r="E1295" i="20" l="1"/>
  <c r="F217" i="3"/>
  <c r="G217" i="3" s="1"/>
  <c r="D217" i="3" s="1"/>
  <c r="I1295" i="20"/>
  <c r="J1296" i="20" s="1"/>
  <c r="G1296" i="20"/>
  <c r="F1296" i="20"/>
  <c r="K1294" i="23"/>
  <c r="H1295" i="23"/>
  <c r="I1295" i="23"/>
  <c r="D1296" i="20" l="1"/>
  <c r="F1295" i="23"/>
  <c r="D1295" i="23" s="1"/>
  <c r="E1295" i="23" s="1"/>
  <c r="K217" i="3"/>
  <c r="L218" i="3" s="1"/>
  <c r="I218" i="3"/>
  <c r="H218" i="3"/>
  <c r="E217" i="3"/>
  <c r="C1295" i="20" l="1"/>
  <c r="K1295" i="20" s="1"/>
  <c r="E1296" i="20"/>
  <c r="L1295" i="23"/>
  <c r="G1295" i="23"/>
  <c r="M217" i="3"/>
  <c r="F218" i="3"/>
  <c r="I1296" i="20" l="1"/>
  <c r="J1297" i="20" s="1"/>
  <c r="F1297" i="20"/>
  <c r="G1297" i="20"/>
  <c r="K1295" i="23"/>
  <c r="I1296" i="23"/>
  <c r="H1296" i="23"/>
  <c r="G218" i="3"/>
  <c r="D218" i="3" s="1"/>
  <c r="D1297" i="20" l="1"/>
  <c r="F1296" i="23"/>
  <c r="D1296" i="23" s="1"/>
  <c r="E1296" i="23" s="1"/>
  <c r="K218" i="3"/>
  <c r="L219" i="3" s="1"/>
  <c r="I219" i="3"/>
  <c r="H219" i="3"/>
  <c r="E218" i="3"/>
  <c r="C1296" i="20" l="1"/>
  <c r="K1296" i="20" s="1"/>
  <c r="E1297" i="20"/>
  <c r="L1296" i="23"/>
  <c r="G1296" i="23"/>
  <c r="F219" i="3"/>
  <c r="M218" i="3"/>
  <c r="G219" i="3" l="1"/>
  <c r="K219" i="3" s="1"/>
  <c r="L220" i="3" s="1"/>
  <c r="I1297" i="20"/>
  <c r="J1298" i="20" s="1"/>
  <c r="G1298" i="20"/>
  <c r="F1298" i="20"/>
  <c r="K1296" i="23"/>
  <c r="H1297" i="23"/>
  <c r="I1297" i="23"/>
  <c r="I220" i="3" l="1"/>
  <c r="H220" i="3"/>
  <c r="D219" i="3"/>
  <c r="E219" i="3" s="1"/>
  <c r="M219" i="3" s="1"/>
  <c r="D1298" i="20"/>
  <c r="F1297" i="23"/>
  <c r="D1297" i="23" s="1"/>
  <c r="E1297" i="23" s="1"/>
  <c r="C1297" i="20" l="1"/>
  <c r="K1297" i="20" s="1"/>
  <c r="F220" i="3"/>
  <c r="G220" i="3" s="1"/>
  <c r="H221" i="3" s="1"/>
  <c r="E1298" i="20"/>
  <c r="L1297" i="23"/>
  <c r="G1297" i="23"/>
  <c r="I221" i="3" l="1"/>
  <c r="F221" i="3" s="1"/>
  <c r="K220" i="3"/>
  <c r="L221" i="3" s="1"/>
  <c r="D220" i="3"/>
  <c r="E220" i="3" s="1"/>
  <c r="M220" i="3" s="1"/>
  <c r="I1298" i="20"/>
  <c r="J1299" i="20" s="1"/>
  <c r="F1299" i="20"/>
  <c r="G1299" i="20"/>
  <c r="K1297" i="23"/>
  <c r="I1298" i="23"/>
  <c r="H1298" i="23"/>
  <c r="G221" i="3" l="1"/>
  <c r="K221" i="3" s="1"/>
  <c r="L222" i="3" s="1"/>
  <c r="D1299" i="20"/>
  <c r="F1298" i="23"/>
  <c r="D1298" i="23" s="1"/>
  <c r="E1298" i="23" s="1"/>
  <c r="C1298" i="20" l="1"/>
  <c r="K1298" i="20" s="1"/>
  <c r="H222" i="3"/>
  <c r="I222" i="3"/>
  <c r="D221" i="3"/>
  <c r="E221" i="3" s="1"/>
  <c r="M221" i="3" s="1"/>
  <c r="E1299" i="20"/>
  <c r="L1298" i="23"/>
  <c r="G1298" i="23"/>
  <c r="F222" i="3" l="1"/>
  <c r="G222" i="3" s="1"/>
  <c r="I1299" i="20"/>
  <c r="J1300" i="20" s="1"/>
  <c r="G1300" i="20"/>
  <c r="F1300" i="20"/>
  <c r="K1298" i="23"/>
  <c r="H1299" i="23"/>
  <c r="I1299" i="23"/>
  <c r="K222" i="3" l="1"/>
  <c r="L223" i="3" s="1"/>
  <c r="H223" i="3"/>
  <c r="D222" i="3"/>
  <c r="E222" i="3" s="1"/>
  <c r="M222" i="3" s="1"/>
  <c r="I223" i="3"/>
  <c r="D1300" i="20"/>
  <c r="F1299" i="23"/>
  <c r="D1299" i="23" s="1"/>
  <c r="E1299" i="23" s="1"/>
  <c r="C1299" i="20" l="1"/>
  <c r="K1299" i="20" s="1"/>
  <c r="F223" i="3"/>
  <c r="G223" i="3" s="1"/>
  <c r="K223" i="3" s="1"/>
  <c r="L224" i="3" s="1"/>
  <c r="E1300" i="20"/>
  <c r="L1299" i="23"/>
  <c r="G1299" i="23"/>
  <c r="H224" i="3" l="1"/>
  <c r="I224" i="3"/>
  <c r="D223" i="3"/>
  <c r="E223" i="3" s="1"/>
  <c r="M223" i="3" s="1"/>
  <c r="I1300" i="20"/>
  <c r="J1301" i="20" s="1"/>
  <c r="F1301" i="20"/>
  <c r="G1301" i="20"/>
  <c r="K1299" i="23"/>
  <c r="I1300" i="23"/>
  <c r="H1300" i="23"/>
  <c r="F224" i="3" l="1"/>
  <c r="G224" i="3" s="1"/>
  <c r="D224" i="3" s="1"/>
  <c r="D1301" i="20"/>
  <c r="F1300" i="23"/>
  <c r="D1300" i="23" s="1"/>
  <c r="E1300" i="23" s="1"/>
  <c r="C1300" i="20" l="1"/>
  <c r="K1300" i="20" s="1"/>
  <c r="E1301" i="20"/>
  <c r="L1300" i="23"/>
  <c r="G1300" i="23"/>
  <c r="K224" i="3"/>
  <c r="L225" i="3" s="1"/>
  <c r="H225" i="3"/>
  <c r="I225" i="3"/>
  <c r="E224" i="3"/>
  <c r="I1301" i="20" l="1"/>
  <c r="J1302" i="20" s="1"/>
  <c r="G1302" i="20"/>
  <c r="F1302" i="20"/>
  <c r="K1300" i="23"/>
  <c r="H1301" i="23"/>
  <c r="I1301" i="23"/>
  <c r="M224" i="3"/>
  <c r="F225" i="3"/>
  <c r="D1302" i="20" l="1"/>
  <c r="F1301" i="23"/>
  <c r="D1301" i="23" s="1"/>
  <c r="E1301" i="23" s="1"/>
  <c r="G225" i="3"/>
  <c r="D225" i="3" s="1"/>
  <c r="C1301" i="20" l="1"/>
  <c r="K1301" i="20" s="1"/>
  <c r="E1302" i="20"/>
  <c r="L1301" i="23"/>
  <c r="G1301" i="23"/>
  <c r="K225" i="3"/>
  <c r="L226" i="3" s="1"/>
  <c r="I226" i="3"/>
  <c r="H226" i="3"/>
  <c r="E225" i="3"/>
  <c r="I1302" i="20" l="1"/>
  <c r="J1303" i="20" s="1"/>
  <c r="F1303" i="20"/>
  <c r="G1303" i="20"/>
  <c r="K1301" i="23"/>
  <c r="I1302" i="23"/>
  <c r="H1302" i="23"/>
  <c r="M225" i="3"/>
  <c r="F226" i="3"/>
  <c r="D1303" i="20" l="1"/>
  <c r="F1302" i="23"/>
  <c r="D1302" i="23" s="1"/>
  <c r="E1302" i="23" s="1"/>
  <c r="G226" i="3"/>
  <c r="D226" i="3" s="1"/>
  <c r="C1302" i="20" l="1"/>
  <c r="K1302" i="20" s="1"/>
  <c r="E1303" i="20"/>
  <c r="I1303" i="20" s="1"/>
  <c r="J1304" i="20" s="1"/>
  <c r="L1302" i="23"/>
  <c r="G1302" i="23"/>
  <c r="K226" i="3"/>
  <c r="L227" i="3" s="1"/>
  <c r="I227" i="3"/>
  <c r="H227" i="3"/>
  <c r="E226" i="3"/>
  <c r="G1304" i="20" l="1"/>
  <c r="F1304" i="20"/>
  <c r="K1302" i="23"/>
  <c r="H1303" i="23"/>
  <c r="I1303" i="23"/>
  <c r="F227" i="3"/>
  <c r="M226" i="3"/>
  <c r="G227" i="3" l="1"/>
  <c r="K227" i="3" s="1"/>
  <c r="L228" i="3" s="1"/>
  <c r="D1304" i="20"/>
  <c r="F1303" i="23"/>
  <c r="D1303" i="23" s="1"/>
  <c r="E1303" i="23" s="1"/>
  <c r="C1303" i="20" l="1"/>
  <c r="K1303" i="20" s="1"/>
  <c r="H228" i="3"/>
  <c r="I228" i="3"/>
  <c r="D227" i="3"/>
  <c r="E227" i="3" s="1"/>
  <c r="M227" i="3" s="1"/>
  <c r="E1304" i="20"/>
  <c r="L1303" i="23"/>
  <c r="G1303" i="23"/>
  <c r="F228" i="3" l="1"/>
  <c r="G228" i="3" s="1"/>
  <c r="I1304" i="20"/>
  <c r="J1305" i="20" s="1"/>
  <c r="G1305" i="20"/>
  <c r="F1305" i="20"/>
  <c r="K1303" i="23"/>
  <c r="I1304" i="23"/>
  <c r="H1304" i="23"/>
  <c r="H229" i="3" l="1"/>
  <c r="D228" i="3"/>
  <c r="E228" i="3" s="1"/>
  <c r="M228" i="3" s="1"/>
  <c r="I229" i="3"/>
  <c r="K228" i="3"/>
  <c r="L229" i="3" s="1"/>
  <c r="D1305" i="20"/>
  <c r="F1304" i="23"/>
  <c r="D1304" i="23" s="1"/>
  <c r="E1304" i="23" s="1"/>
  <c r="C1304" i="20" l="1"/>
  <c r="K1304" i="20" s="1"/>
  <c r="F229" i="3"/>
  <c r="G229" i="3" s="1"/>
  <c r="K229" i="3" s="1"/>
  <c r="L230" i="3" s="1"/>
  <c r="L1304" i="23"/>
  <c r="G1304" i="23"/>
  <c r="E1305" i="20" l="1"/>
  <c r="I1305" i="20" s="1"/>
  <c r="J1306" i="20" s="1"/>
  <c r="D229" i="3"/>
  <c r="E229" i="3" s="1"/>
  <c r="M229" i="3" s="1"/>
  <c r="I230" i="3"/>
  <c r="H230" i="3"/>
  <c r="K1304" i="23"/>
  <c r="H1305" i="23"/>
  <c r="I1305" i="23"/>
  <c r="G1306" i="20" l="1"/>
  <c r="F1306" i="20"/>
  <c r="D1306" i="20" s="1"/>
  <c r="F230" i="3"/>
  <c r="G230" i="3" s="1"/>
  <c r="D230" i="3" s="1"/>
  <c r="F1305" i="23"/>
  <c r="D1305" i="23" s="1"/>
  <c r="E1305" i="23" s="1"/>
  <c r="C1305" i="20" l="1"/>
  <c r="K1305" i="20" s="1"/>
  <c r="L1305" i="23"/>
  <c r="G1305" i="23"/>
  <c r="K230" i="3"/>
  <c r="L231" i="3" s="1"/>
  <c r="H231" i="3"/>
  <c r="I231" i="3"/>
  <c r="E230" i="3"/>
  <c r="E1306" i="20" l="1"/>
  <c r="I1306" i="20" s="1"/>
  <c r="J1307" i="20" s="1"/>
  <c r="F1307" i="20"/>
  <c r="K1305" i="23"/>
  <c r="I1306" i="23"/>
  <c r="H1306" i="23"/>
  <c r="M230" i="3"/>
  <c r="F231" i="3"/>
  <c r="G1307" i="20" l="1"/>
  <c r="D1307" i="20" s="1"/>
  <c r="G231" i="3"/>
  <c r="K231" i="3" s="1"/>
  <c r="L232" i="3" s="1"/>
  <c r="F1306" i="23"/>
  <c r="D1306" i="23" s="1"/>
  <c r="E1306" i="23" s="1"/>
  <c r="C1306" i="20" l="1"/>
  <c r="K1306" i="20" s="1"/>
  <c r="D231" i="3"/>
  <c r="E231" i="3" s="1"/>
  <c r="M231" i="3" s="1"/>
  <c r="H232" i="3"/>
  <c r="I232" i="3"/>
  <c r="L1306" i="23"/>
  <c r="G1306" i="23"/>
  <c r="E1307" i="20" l="1"/>
  <c r="F232" i="3"/>
  <c r="G232" i="3" s="1"/>
  <c r="D232" i="3" s="1"/>
  <c r="I1307" i="20"/>
  <c r="J1308" i="20" s="1"/>
  <c r="G1308" i="20"/>
  <c r="F1308" i="20"/>
  <c r="K1306" i="23"/>
  <c r="H1307" i="23"/>
  <c r="I1307" i="23"/>
  <c r="D1308" i="20" l="1"/>
  <c r="F1307" i="23"/>
  <c r="D1307" i="23" s="1"/>
  <c r="E1307" i="23" s="1"/>
  <c r="K232" i="3"/>
  <c r="L233" i="3" s="1"/>
  <c r="I233" i="3"/>
  <c r="H233" i="3"/>
  <c r="E232" i="3"/>
  <c r="C1307" i="20" l="1"/>
  <c r="K1307" i="20" s="1"/>
  <c r="E1308" i="20"/>
  <c r="L1307" i="23"/>
  <c r="G1307" i="23"/>
  <c r="M232" i="3"/>
  <c r="F233" i="3"/>
  <c r="I1308" i="20" l="1"/>
  <c r="J1309" i="20" s="1"/>
  <c r="F1309" i="20"/>
  <c r="G1309" i="20"/>
  <c r="K1307" i="23"/>
  <c r="I1308" i="23"/>
  <c r="H1308" i="23"/>
  <c r="G233" i="3"/>
  <c r="D233" i="3" s="1"/>
  <c r="D1309" i="20" l="1"/>
  <c r="F1308" i="23"/>
  <c r="D1308" i="23" s="1"/>
  <c r="E1308" i="23" s="1"/>
  <c r="K233" i="3"/>
  <c r="L234" i="3" s="1"/>
  <c r="H234" i="3"/>
  <c r="I234" i="3"/>
  <c r="E233" i="3"/>
  <c r="C1308" i="20" l="1"/>
  <c r="K1308" i="20" s="1"/>
  <c r="E1309" i="20"/>
  <c r="L1308" i="23"/>
  <c r="G1308" i="23"/>
  <c r="F234" i="3"/>
  <c r="M233" i="3"/>
  <c r="G234" i="3" l="1"/>
  <c r="K234" i="3" s="1"/>
  <c r="L235" i="3" s="1"/>
  <c r="I1309" i="20"/>
  <c r="J1310" i="20" s="1"/>
  <c r="G1310" i="20"/>
  <c r="F1310" i="20"/>
  <c r="K1308" i="23"/>
  <c r="H1309" i="23"/>
  <c r="I1309" i="23"/>
  <c r="H235" i="3" l="1"/>
  <c r="I235" i="3"/>
  <c r="D234" i="3"/>
  <c r="E234" i="3" s="1"/>
  <c r="M234" i="3" s="1"/>
  <c r="D1310" i="20"/>
  <c r="F1309" i="23"/>
  <c r="D1309" i="23" s="1"/>
  <c r="E1309" i="23" s="1"/>
  <c r="C1309" i="20" l="1"/>
  <c r="K1309" i="20" s="1"/>
  <c r="F235" i="3"/>
  <c r="G235" i="3" s="1"/>
  <c r="E1310" i="20"/>
  <c r="L1309" i="23"/>
  <c r="G1309" i="23"/>
  <c r="D235" i="3" l="1"/>
  <c r="E235" i="3" s="1"/>
  <c r="M235" i="3" s="1"/>
  <c r="I236" i="3"/>
  <c r="K235" i="3"/>
  <c r="L236" i="3" s="1"/>
  <c r="H236" i="3"/>
  <c r="I1310" i="20"/>
  <c r="J1311" i="20" s="1"/>
  <c r="F1311" i="20"/>
  <c r="G1311" i="20"/>
  <c r="K1309" i="23"/>
  <c r="I1310" i="23"/>
  <c r="H1310" i="23"/>
  <c r="F236" i="3" l="1"/>
  <c r="G236" i="3" s="1"/>
  <c r="D236" i="3" s="1"/>
  <c r="D1311" i="20"/>
  <c r="F1310" i="23"/>
  <c r="D1310" i="23" s="1"/>
  <c r="E1310" i="23" s="1"/>
  <c r="C1310" i="20" l="1"/>
  <c r="K1310" i="20" s="1"/>
  <c r="L1310" i="23"/>
  <c r="G1310" i="23"/>
  <c r="K236" i="3"/>
  <c r="L237" i="3" s="1"/>
  <c r="H237" i="3"/>
  <c r="I237" i="3"/>
  <c r="E236" i="3"/>
  <c r="E1311" i="20" l="1"/>
  <c r="I1311" i="20"/>
  <c r="J1312" i="20" s="1"/>
  <c r="G1312" i="20"/>
  <c r="F1312" i="20"/>
  <c r="K1310" i="23"/>
  <c r="H1311" i="23"/>
  <c r="I1311" i="23"/>
  <c r="M236" i="3"/>
  <c r="F237" i="3"/>
  <c r="D1312" i="20" l="1"/>
  <c r="F1311" i="23"/>
  <c r="D1311" i="23" s="1"/>
  <c r="E1311" i="23" s="1"/>
  <c r="G237" i="3"/>
  <c r="D237" i="3" s="1"/>
  <c r="C1311" i="20" l="1"/>
  <c r="K1311" i="20" s="1"/>
  <c r="L1311" i="23"/>
  <c r="G1311" i="23"/>
  <c r="K237" i="3"/>
  <c r="L238" i="3" s="1"/>
  <c r="I238" i="3"/>
  <c r="H238" i="3"/>
  <c r="E237" i="3"/>
  <c r="E1312" i="20" l="1"/>
  <c r="I1312" i="20"/>
  <c r="J1313" i="20" s="1"/>
  <c r="F1313" i="20"/>
  <c r="G1313" i="20"/>
  <c r="K1311" i="23"/>
  <c r="I1312" i="23"/>
  <c r="H1312" i="23"/>
  <c r="F238" i="3"/>
  <c r="M237" i="3"/>
  <c r="G238" i="3" l="1"/>
  <c r="D238" i="3" s="1"/>
  <c r="E238" i="3" s="1"/>
  <c r="D1313" i="20"/>
  <c r="F1312" i="23"/>
  <c r="D1312" i="23" s="1"/>
  <c r="E1312" i="23" s="1"/>
  <c r="C1312" i="20" l="1"/>
  <c r="K1312" i="20" s="1"/>
  <c r="H239" i="3"/>
  <c r="I239" i="3"/>
  <c r="K238" i="3"/>
  <c r="L239" i="3" s="1"/>
  <c r="E1313" i="20"/>
  <c r="L1312" i="23"/>
  <c r="G1312" i="23"/>
  <c r="M238" i="3"/>
  <c r="F239" i="3" l="1"/>
  <c r="G239" i="3" s="1"/>
  <c r="D239" i="3" s="1"/>
  <c r="E239" i="3" s="1"/>
  <c r="I1313" i="20"/>
  <c r="J1314" i="20" s="1"/>
  <c r="G1314" i="20"/>
  <c r="F1314" i="20"/>
  <c r="K1312" i="23"/>
  <c r="H1313" i="23"/>
  <c r="I1313" i="23"/>
  <c r="K239" i="3" l="1"/>
  <c r="L240" i="3" s="1"/>
  <c r="I240" i="3"/>
  <c r="H240" i="3"/>
  <c r="D1314" i="20"/>
  <c r="F1313" i="23"/>
  <c r="D1313" i="23" s="1"/>
  <c r="E1313" i="23" s="1"/>
  <c r="M239" i="3"/>
  <c r="C1313" i="20" l="1"/>
  <c r="K1313" i="20" s="1"/>
  <c r="F240" i="3"/>
  <c r="G240" i="3" s="1"/>
  <c r="K240" i="3" s="1"/>
  <c r="L241" i="3" s="1"/>
  <c r="E1314" i="20"/>
  <c r="L1313" i="23"/>
  <c r="G1313" i="23"/>
  <c r="D240" i="3" l="1"/>
  <c r="E240" i="3" s="1"/>
  <c r="M240" i="3" s="1"/>
  <c r="I241" i="3"/>
  <c r="H241" i="3"/>
  <c r="I1314" i="20"/>
  <c r="J1315" i="20" s="1"/>
  <c r="F1315" i="20"/>
  <c r="G1315" i="20"/>
  <c r="K1313" i="23"/>
  <c r="I1314" i="23"/>
  <c r="H1314" i="23"/>
  <c r="F241" i="3" l="1"/>
  <c r="G241" i="3" s="1"/>
  <c r="K241" i="3" s="1"/>
  <c r="L242" i="3" s="1"/>
  <c r="D1315" i="20"/>
  <c r="F1314" i="23"/>
  <c r="D1314" i="23" s="1"/>
  <c r="E1314" i="23" s="1"/>
  <c r="C1314" i="20" l="1"/>
  <c r="K1314" i="20" s="1"/>
  <c r="D241" i="3"/>
  <c r="E241" i="3" s="1"/>
  <c r="M241" i="3" s="1"/>
  <c r="H242" i="3"/>
  <c r="I242" i="3"/>
  <c r="E1315" i="20"/>
  <c r="L1314" i="23"/>
  <c r="G1314" i="23"/>
  <c r="F242" i="3" l="1"/>
  <c r="G242" i="3" s="1"/>
  <c r="D242" i="3" s="1"/>
  <c r="I1315" i="20"/>
  <c r="J1316" i="20" s="1"/>
  <c r="G1316" i="20"/>
  <c r="F1316" i="20"/>
  <c r="K1314" i="23"/>
  <c r="H1315" i="23"/>
  <c r="I1315" i="23"/>
  <c r="D1316" i="20" l="1"/>
  <c r="F1315" i="23"/>
  <c r="D1315" i="23" s="1"/>
  <c r="E1315" i="23" s="1"/>
  <c r="K242" i="3"/>
  <c r="L243" i="3" s="1"/>
  <c r="I243" i="3"/>
  <c r="H243" i="3"/>
  <c r="E242" i="3"/>
  <c r="C1315" i="20" l="1"/>
  <c r="K1315" i="20" s="1"/>
  <c r="E1316" i="20"/>
  <c r="L1315" i="23"/>
  <c r="G1315" i="23"/>
  <c r="M242" i="3"/>
  <c r="F243" i="3"/>
  <c r="I1316" i="20" l="1"/>
  <c r="J1317" i="20" s="1"/>
  <c r="F1317" i="20"/>
  <c r="G1317" i="20"/>
  <c r="K1315" i="23"/>
  <c r="I1316" i="23"/>
  <c r="H1316" i="23"/>
  <c r="G243" i="3"/>
  <c r="D243" i="3" s="1"/>
  <c r="D1317" i="20" l="1"/>
  <c r="F1316" i="23"/>
  <c r="D1316" i="23" s="1"/>
  <c r="E1316" i="23" s="1"/>
  <c r="K243" i="3"/>
  <c r="L244" i="3" s="1"/>
  <c r="I244" i="3"/>
  <c r="H244" i="3"/>
  <c r="E243" i="3"/>
  <c r="C1316" i="20" l="1"/>
  <c r="K1316" i="20" s="1"/>
  <c r="E1317" i="20"/>
  <c r="L1316" i="23"/>
  <c r="G1316" i="23"/>
  <c r="M243" i="3"/>
  <c r="F244" i="3"/>
  <c r="I1317" i="20" l="1"/>
  <c r="J1318" i="20" s="1"/>
  <c r="G1318" i="20"/>
  <c r="F1318" i="20"/>
  <c r="K1316" i="23"/>
  <c r="H1317" i="23"/>
  <c r="I1317" i="23"/>
  <c r="G244" i="3"/>
  <c r="D244" i="3" s="1"/>
  <c r="D1318" i="20" l="1"/>
  <c r="F1317" i="23"/>
  <c r="D1317" i="23" s="1"/>
  <c r="E1317" i="23" s="1"/>
  <c r="K244" i="3"/>
  <c r="L245" i="3" s="1"/>
  <c r="I245" i="3"/>
  <c r="H245" i="3"/>
  <c r="E244" i="3"/>
  <c r="C1317" i="20" l="1"/>
  <c r="K1317" i="20" s="1"/>
  <c r="E1318" i="20"/>
  <c r="L1317" i="23"/>
  <c r="G1317" i="23"/>
  <c r="M244" i="3"/>
  <c r="F245" i="3"/>
  <c r="I1318" i="20" l="1"/>
  <c r="J1319" i="20" s="1"/>
  <c r="F1319" i="20"/>
  <c r="G1319" i="20"/>
  <c r="K1317" i="23"/>
  <c r="I1318" i="23"/>
  <c r="H1318" i="23"/>
  <c r="G245" i="3"/>
  <c r="D245" i="3" s="1"/>
  <c r="D1319" i="20" l="1"/>
  <c r="F1318" i="23"/>
  <c r="D1318" i="23" s="1"/>
  <c r="E1318" i="23" s="1"/>
  <c r="K245" i="3"/>
  <c r="L246" i="3" s="1"/>
  <c r="I246" i="3"/>
  <c r="H246" i="3"/>
  <c r="E245" i="3"/>
  <c r="C1318" i="20" l="1"/>
  <c r="K1318" i="20" s="1"/>
  <c r="L1318" i="23"/>
  <c r="G1318" i="23"/>
  <c r="F246" i="3"/>
  <c r="M245" i="3"/>
  <c r="E1319" i="20" l="1"/>
  <c r="F1320" i="20" s="1"/>
  <c r="G246" i="3"/>
  <c r="K246" i="3" s="1"/>
  <c r="L247" i="3" s="1"/>
  <c r="K1318" i="23"/>
  <c r="H1319" i="23"/>
  <c r="I1319" i="23"/>
  <c r="G1320" i="20" l="1"/>
  <c r="I1319" i="20"/>
  <c r="J1320" i="20" s="1"/>
  <c r="D246" i="3"/>
  <c r="E246" i="3" s="1"/>
  <c r="M246" i="3" s="1"/>
  <c r="H247" i="3"/>
  <c r="I247" i="3"/>
  <c r="D1320" i="20"/>
  <c r="F1319" i="23"/>
  <c r="D1319" i="23" s="1"/>
  <c r="E1319" i="23" s="1"/>
  <c r="C1319" i="20" l="1"/>
  <c r="K1319" i="20" s="1"/>
  <c r="F247" i="3"/>
  <c r="G247" i="3" s="1"/>
  <c r="K247" i="3" s="1"/>
  <c r="L248" i="3" s="1"/>
  <c r="E1320" i="20"/>
  <c r="L1319" i="23"/>
  <c r="G1319" i="23"/>
  <c r="D247" i="3" l="1"/>
  <c r="E247" i="3" s="1"/>
  <c r="M247" i="3" s="1"/>
  <c r="H248" i="3"/>
  <c r="I248" i="3"/>
  <c r="I1320" i="20"/>
  <c r="J1321" i="20" s="1"/>
  <c r="F1321" i="20"/>
  <c r="G1321" i="20"/>
  <c r="K1319" i="23"/>
  <c r="I1320" i="23"/>
  <c r="H1320" i="23"/>
  <c r="F248" i="3" l="1"/>
  <c r="G248" i="3" s="1"/>
  <c r="D248" i="3" s="1"/>
  <c r="D1321" i="20"/>
  <c r="F1320" i="23"/>
  <c r="D1320" i="23" s="1"/>
  <c r="E1320" i="23" s="1"/>
  <c r="C1320" i="20" l="1"/>
  <c r="K1320" i="20" s="1"/>
  <c r="E1321" i="20"/>
  <c r="L1320" i="23"/>
  <c r="G1320" i="23"/>
  <c r="K248" i="3"/>
  <c r="L249" i="3" s="1"/>
  <c r="H249" i="3"/>
  <c r="I249" i="3"/>
  <c r="E248" i="3"/>
  <c r="I1321" i="20" l="1"/>
  <c r="J1322" i="20" s="1"/>
  <c r="G1322" i="20"/>
  <c r="F1322" i="20"/>
  <c r="K1320" i="23"/>
  <c r="H1321" i="23"/>
  <c r="I1321" i="23"/>
  <c r="M248" i="3"/>
  <c r="F249" i="3"/>
  <c r="G249" i="3" l="1"/>
  <c r="D249" i="3" s="1"/>
  <c r="E249" i="3" s="1"/>
  <c r="D1322" i="20"/>
  <c r="F1321" i="23"/>
  <c r="D1321" i="23" s="1"/>
  <c r="E1321" i="23" s="1"/>
  <c r="C1321" i="20" l="1"/>
  <c r="K1321" i="20" s="1"/>
  <c r="H250" i="3"/>
  <c r="I250" i="3"/>
  <c r="K249" i="3"/>
  <c r="L250" i="3" s="1"/>
  <c r="E1322" i="20"/>
  <c r="L1321" i="23"/>
  <c r="G1321" i="23"/>
  <c r="M249" i="3"/>
  <c r="F250" i="3" l="1"/>
  <c r="G250" i="3" s="1"/>
  <c r="D250" i="3" s="1"/>
  <c r="I1322" i="20"/>
  <c r="J1323" i="20" s="1"/>
  <c r="F1323" i="20"/>
  <c r="G1323" i="20"/>
  <c r="K1321" i="23"/>
  <c r="I1322" i="23"/>
  <c r="H1322" i="23"/>
  <c r="D1323" i="20" l="1"/>
  <c r="F1322" i="23"/>
  <c r="D1322" i="23" s="1"/>
  <c r="E1322" i="23" s="1"/>
  <c r="K250" i="3"/>
  <c r="L251" i="3" s="1"/>
  <c r="I251" i="3"/>
  <c r="H251" i="3"/>
  <c r="E250" i="3"/>
  <c r="C1322" i="20" l="1"/>
  <c r="K1322" i="20" s="1"/>
  <c r="L1322" i="23"/>
  <c r="G1322" i="23"/>
  <c r="M250" i="3"/>
  <c r="F251" i="3"/>
  <c r="E1323" i="20" l="1"/>
  <c r="I1323" i="20" s="1"/>
  <c r="J1324" i="20" s="1"/>
  <c r="G1324" i="20"/>
  <c r="F1324" i="20"/>
  <c r="K1322" i="23"/>
  <c r="H1323" i="23"/>
  <c r="I1323" i="23"/>
  <c r="G251" i="3"/>
  <c r="D251" i="3" s="1"/>
  <c r="D1324" i="20" l="1"/>
  <c r="F1323" i="23"/>
  <c r="D1323" i="23" s="1"/>
  <c r="E1323" i="23" s="1"/>
  <c r="K251" i="3"/>
  <c r="L252" i="3" s="1"/>
  <c r="H252" i="3"/>
  <c r="I252" i="3"/>
  <c r="E251" i="3"/>
  <c r="C1323" i="20" l="1"/>
  <c r="K1323" i="20" s="1"/>
  <c r="L1323" i="23"/>
  <c r="G1323" i="23"/>
  <c r="M251" i="3"/>
  <c r="F252" i="3"/>
  <c r="E1324" i="20" l="1"/>
  <c r="I1324" i="20" s="1"/>
  <c r="J1325" i="20" s="1"/>
  <c r="F1325" i="20"/>
  <c r="G1325" i="20"/>
  <c r="K1323" i="23"/>
  <c r="I1324" i="23"/>
  <c r="H1324" i="23"/>
  <c r="G252" i="3"/>
  <c r="D252" i="3" s="1"/>
  <c r="D1325" i="20" l="1"/>
  <c r="F1324" i="23"/>
  <c r="D1324" i="23" s="1"/>
  <c r="E1324" i="23" s="1"/>
  <c r="K252" i="3"/>
  <c r="L253" i="3" s="1"/>
  <c r="I253" i="3"/>
  <c r="H253" i="3"/>
  <c r="E252" i="3"/>
  <c r="C1324" i="20" l="1"/>
  <c r="K1324" i="20" s="1"/>
  <c r="E1325" i="20"/>
  <c r="L1324" i="23"/>
  <c r="G1324" i="23"/>
  <c r="F253" i="3"/>
  <c r="M252" i="3"/>
  <c r="G253" i="3" l="1"/>
  <c r="K253" i="3" s="1"/>
  <c r="L254" i="3" s="1"/>
  <c r="I1325" i="20"/>
  <c r="J1326" i="20" s="1"/>
  <c r="G1326" i="20"/>
  <c r="F1326" i="20"/>
  <c r="K1324" i="23"/>
  <c r="H1325" i="23"/>
  <c r="I1325" i="23"/>
  <c r="H254" i="3" l="1"/>
  <c r="I254" i="3"/>
  <c r="D253" i="3"/>
  <c r="E253" i="3" s="1"/>
  <c r="M253" i="3" s="1"/>
  <c r="D1326" i="20"/>
  <c r="F1325" i="23"/>
  <c r="D1325" i="23" s="1"/>
  <c r="E1325" i="23" s="1"/>
  <c r="C1325" i="20" l="1"/>
  <c r="K1325" i="20" s="1"/>
  <c r="F254" i="3"/>
  <c r="G254" i="3" s="1"/>
  <c r="K254" i="3" s="1"/>
  <c r="L255" i="3" s="1"/>
  <c r="L1325" i="23"/>
  <c r="G1325" i="23"/>
  <c r="E1326" i="20" l="1"/>
  <c r="D254" i="3"/>
  <c r="E254" i="3" s="1"/>
  <c r="M254" i="3" s="1"/>
  <c r="H255" i="3"/>
  <c r="I255" i="3"/>
  <c r="I1326" i="20"/>
  <c r="J1327" i="20" s="1"/>
  <c r="F1327" i="20"/>
  <c r="G1327" i="20"/>
  <c r="K1325" i="23"/>
  <c r="I1326" i="23"/>
  <c r="H1326" i="23"/>
  <c r="F255" i="3" l="1"/>
  <c r="G255" i="3" s="1"/>
  <c r="D255" i="3" s="1"/>
  <c r="D1327" i="20"/>
  <c r="F1326" i="23"/>
  <c r="D1326" i="23" s="1"/>
  <c r="E1326" i="23" s="1"/>
  <c r="C1326" i="20" l="1"/>
  <c r="K1326" i="20" s="1"/>
  <c r="E1327" i="20"/>
  <c r="L1326" i="23"/>
  <c r="G1326" i="23"/>
  <c r="K255" i="3"/>
  <c r="L256" i="3" s="1"/>
  <c r="H256" i="3"/>
  <c r="I256" i="3"/>
  <c r="E255" i="3"/>
  <c r="I1327" i="20" l="1"/>
  <c r="J1328" i="20" s="1"/>
  <c r="G1328" i="20"/>
  <c r="F1328" i="20"/>
  <c r="K1326" i="23"/>
  <c r="H1327" i="23"/>
  <c r="I1327" i="23"/>
  <c r="M255" i="3"/>
  <c r="F256" i="3"/>
  <c r="D1328" i="20" l="1"/>
  <c r="F1327" i="23"/>
  <c r="D1327" i="23" s="1"/>
  <c r="E1327" i="23" s="1"/>
  <c r="G256" i="3"/>
  <c r="D256" i="3" s="1"/>
  <c r="C1327" i="20" l="1"/>
  <c r="K1327" i="20" s="1"/>
  <c r="E1328" i="20"/>
  <c r="L1327" i="23"/>
  <c r="G1327" i="23"/>
  <c r="K256" i="3"/>
  <c r="L257" i="3" s="1"/>
  <c r="H257" i="3"/>
  <c r="I257" i="3"/>
  <c r="E256" i="3"/>
  <c r="I1328" i="20" l="1"/>
  <c r="J1329" i="20" s="1"/>
  <c r="F1329" i="20"/>
  <c r="G1329" i="20"/>
  <c r="K1327" i="23"/>
  <c r="I1328" i="23"/>
  <c r="H1328" i="23"/>
  <c r="F257" i="3"/>
  <c r="M256" i="3"/>
  <c r="G257" i="3" l="1"/>
  <c r="K257" i="3" s="1"/>
  <c r="L258" i="3" s="1"/>
  <c r="D1329" i="20"/>
  <c r="F1328" i="23"/>
  <c r="D1328" i="23" s="1"/>
  <c r="E1328" i="23" s="1"/>
  <c r="C1328" i="20" l="1"/>
  <c r="K1328" i="20" s="1"/>
  <c r="D257" i="3"/>
  <c r="E257" i="3" s="1"/>
  <c r="M257" i="3" s="1"/>
  <c r="H258" i="3"/>
  <c r="I258" i="3"/>
  <c r="E1329" i="20"/>
  <c r="L1328" i="23"/>
  <c r="G1328" i="23"/>
  <c r="F258" i="3" l="1"/>
  <c r="G258" i="3" s="1"/>
  <c r="D258" i="3" s="1"/>
  <c r="I1329" i="20"/>
  <c r="J1330" i="20" s="1"/>
  <c r="G1330" i="20"/>
  <c r="F1330" i="20"/>
  <c r="K1328" i="23"/>
  <c r="H1329" i="23"/>
  <c r="I1329" i="23"/>
  <c r="D1330" i="20" l="1"/>
  <c r="F1329" i="23"/>
  <c r="D1329" i="23" s="1"/>
  <c r="E1329" i="23" s="1"/>
  <c r="K258" i="3"/>
  <c r="L259" i="3" s="1"/>
  <c r="I259" i="3"/>
  <c r="H259" i="3"/>
  <c r="E258" i="3"/>
  <c r="C1329" i="20" l="1"/>
  <c r="K1329" i="20" s="1"/>
  <c r="E1330" i="20"/>
  <c r="L1329" i="23"/>
  <c r="G1329" i="23"/>
  <c r="M258" i="3"/>
  <c r="F259" i="3"/>
  <c r="I1330" i="20" l="1"/>
  <c r="J1331" i="20" s="1"/>
  <c r="G1331" i="20"/>
  <c r="F1331" i="20"/>
  <c r="K1329" i="23"/>
  <c r="I1330" i="23"/>
  <c r="H1330" i="23"/>
  <c r="G259" i="3"/>
  <c r="D259" i="3" s="1"/>
  <c r="D1331" i="20" l="1"/>
  <c r="F1330" i="23"/>
  <c r="D1330" i="23" s="1"/>
  <c r="E1330" i="23" s="1"/>
  <c r="K259" i="3"/>
  <c r="L260" i="3" s="1"/>
  <c r="I260" i="3"/>
  <c r="H260" i="3"/>
  <c r="E259" i="3"/>
  <c r="C1330" i="20" l="1"/>
  <c r="K1330" i="20" s="1"/>
  <c r="E1331" i="20"/>
  <c r="L1330" i="23"/>
  <c r="G1330" i="23"/>
  <c r="M259" i="3"/>
  <c r="F260" i="3"/>
  <c r="I1331" i="20" l="1"/>
  <c r="J1332" i="20" s="1"/>
  <c r="F1332" i="20"/>
  <c r="G1332" i="20"/>
  <c r="K1330" i="23"/>
  <c r="H1331" i="23"/>
  <c r="I1331" i="23"/>
  <c r="G260" i="3"/>
  <c r="D260" i="3" s="1"/>
  <c r="D1332" i="20" l="1"/>
  <c r="F1331" i="23"/>
  <c r="D1331" i="23" s="1"/>
  <c r="E1331" i="23" s="1"/>
  <c r="K260" i="3"/>
  <c r="L261" i="3" s="1"/>
  <c r="H261" i="3"/>
  <c r="I261" i="3"/>
  <c r="E260" i="3"/>
  <c r="C1331" i="20" l="1"/>
  <c r="K1331" i="20" s="1"/>
  <c r="L1331" i="23"/>
  <c r="G1331" i="23"/>
  <c r="M260" i="3"/>
  <c r="F261" i="3"/>
  <c r="E1332" i="20" l="1"/>
  <c r="I1332" i="20"/>
  <c r="J1333" i="20" s="1"/>
  <c r="G1333" i="20"/>
  <c r="F1333" i="20"/>
  <c r="K1331" i="23"/>
  <c r="I1332" i="23"/>
  <c r="H1332" i="23"/>
  <c r="G261" i="3"/>
  <c r="D261" i="3" s="1"/>
  <c r="D1333" i="20" l="1"/>
  <c r="F1332" i="23"/>
  <c r="D1332" i="23" s="1"/>
  <c r="E1332" i="23" s="1"/>
  <c r="K261" i="3"/>
  <c r="L262" i="3" s="1"/>
  <c r="I262" i="3"/>
  <c r="H262" i="3"/>
  <c r="E261" i="3"/>
  <c r="C1332" i="20" l="1"/>
  <c r="K1332" i="20" s="1"/>
  <c r="L1332" i="23"/>
  <c r="G1332" i="23"/>
  <c r="M261" i="3"/>
  <c r="F262" i="3"/>
  <c r="E1333" i="20" l="1"/>
  <c r="I1333" i="20"/>
  <c r="J1334" i="20" s="1"/>
  <c r="F1334" i="20"/>
  <c r="G1334" i="20"/>
  <c r="K1332" i="23"/>
  <c r="H1333" i="23"/>
  <c r="I1333" i="23"/>
  <c r="G262" i="3"/>
  <c r="D262" i="3" s="1"/>
  <c r="D1334" i="20" l="1"/>
  <c r="F1333" i="23"/>
  <c r="D1333" i="23" s="1"/>
  <c r="E1333" i="23" s="1"/>
  <c r="K262" i="3"/>
  <c r="L263" i="3" s="1"/>
  <c r="I263" i="3"/>
  <c r="H263" i="3"/>
  <c r="E262" i="3"/>
  <c r="C1333" i="20" l="1"/>
  <c r="K1333" i="20" s="1"/>
  <c r="E1334" i="20"/>
  <c r="L1333" i="23"/>
  <c r="G1333" i="23"/>
  <c r="F263" i="3"/>
  <c r="M262" i="3"/>
  <c r="G263" i="3" l="1"/>
  <c r="K263" i="3" s="1"/>
  <c r="L264" i="3" s="1"/>
  <c r="I1334" i="20"/>
  <c r="J1335" i="20" s="1"/>
  <c r="G1335" i="20"/>
  <c r="F1335" i="20"/>
  <c r="K1333" i="23"/>
  <c r="I1334" i="23"/>
  <c r="H1334" i="23"/>
  <c r="D263" i="3" l="1"/>
  <c r="E263" i="3" s="1"/>
  <c r="M263" i="3" s="1"/>
  <c r="H264" i="3"/>
  <c r="I264" i="3"/>
  <c r="D1335" i="20"/>
  <c r="F1334" i="23"/>
  <c r="D1334" i="23" s="1"/>
  <c r="E1334" i="23" s="1"/>
  <c r="C1334" i="20" l="1"/>
  <c r="K1334" i="20" s="1"/>
  <c r="F264" i="3"/>
  <c r="G264" i="3" s="1"/>
  <c r="E1335" i="20"/>
  <c r="L1334" i="23"/>
  <c r="G1334" i="23"/>
  <c r="D264" i="3" l="1"/>
  <c r="E264" i="3" s="1"/>
  <c r="M264" i="3" s="1"/>
  <c r="K264" i="3"/>
  <c r="L265" i="3" s="1"/>
  <c r="H265" i="3"/>
  <c r="I265" i="3"/>
  <c r="I1335" i="20"/>
  <c r="J1336" i="20" s="1"/>
  <c r="F1336" i="20"/>
  <c r="G1336" i="20"/>
  <c r="K1334" i="23"/>
  <c r="H1335" i="23"/>
  <c r="I1335" i="23"/>
  <c r="F265" i="3" l="1"/>
  <c r="G265" i="3" s="1"/>
  <c r="D265" i="3" s="1"/>
  <c r="D1336" i="20"/>
  <c r="F1335" i="23"/>
  <c r="D1335" i="23" s="1"/>
  <c r="E1335" i="23" s="1"/>
  <c r="C1335" i="20" l="1"/>
  <c r="K1335" i="20" s="1"/>
  <c r="E1336" i="20"/>
  <c r="L1335" i="23"/>
  <c r="G1335" i="23"/>
  <c r="K265" i="3"/>
  <c r="L266" i="3" s="1"/>
  <c r="I266" i="3"/>
  <c r="H266" i="3"/>
  <c r="E265" i="3"/>
  <c r="I1336" i="20" l="1"/>
  <c r="J1337" i="20" s="1"/>
  <c r="G1337" i="20"/>
  <c r="F1337" i="20"/>
  <c r="K1335" i="23"/>
  <c r="I1336" i="23"/>
  <c r="H1336" i="23"/>
  <c r="M265" i="3"/>
  <c r="F266" i="3"/>
  <c r="D1337" i="20" l="1"/>
  <c r="F1336" i="23"/>
  <c r="D1336" i="23" s="1"/>
  <c r="E1336" i="23" s="1"/>
  <c r="G266" i="3"/>
  <c r="D266" i="3" s="1"/>
  <c r="C1336" i="20" l="1"/>
  <c r="K1336" i="20" s="1"/>
  <c r="E1337" i="20"/>
  <c r="L1336" i="23"/>
  <c r="G1336" i="23"/>
  <c r="K266" i="3"/>
  <c r="L267" i="3" s="1"/>
  <c r="I267" i="3"/>
  <c r="H267" i="3"/>
  <c r="E266" i="3"/>
  <c r="F1338" i="20" l="1"/>
  <c r="I1337" i="20"/>
  <c r="J1338" i="20" s="1"/>
  <c r="G1338" i="20"/>
  <c r="K1336" i="23"/>
  <c r="H1337" i="23"/>
  <c r="I1337" i="23"/>
  <c r="F267" i="3"/>
  <c r="M266" i="3"/>
  <c r="G267" i="3" l="1"/>
  <c r="K267" i="3" s="1"/>
  <c r="L268" i="3" s="1"/>
  <c r="D1338" i="20"/>
  <c r="F1337" i="23"/>
  <c r="D1337" i="23" s="1"/>
  <c r="E1337" i="23" s="1"/>
  <c r="C1337" i="20" l="1"/>
  <c r="K1337" i="20" s="1"/>
  <c r="H268" i="3"/>
  <c r="I268" i="3"/>
  <c r="D267" i="3"/>
  <c r="E267" i="3" s="1"/>
  <c r="M267" i="3" s="1"/>
  <c r="L1337" i="23"/>
  <c r="G1337" i="23"/>
  <c r="E1338" i="20" l="1"/>
  <c r="F1339" i="20" s="1"/>
  <c r="F268" i="3"/>
  <c r="G268" i="3" s="1"/>
  <c r="D268" i="3" s="1"/>
  <c r="E268" i="3" s="1"/>
  <c r="I1338" i="20"/>
  <c r="J1339" i="20" s="1"/>
  <c r="G1339" i="20"/>
  <c r="K1337" i="23"/>
  <c r="I1338" i="23"/>
  <c r="H1338" i="23"/>
  <c r="K268" i="3" l="1"/>
  <c r="L269" i="3" s="1"/>
  <c r="H269" i="3"/>
  <c r="I269" i="3"/>
  <c r="D1339" i="20"/>
  <c r="F1338" i="23"/>
  <c r="D1338" i="23" s="1"/>
  <c r="E1338" i="23" s="1"/>
  <c r="M268" i="3"/>
  <c r="C1338" i="20" l="1"/>
  <c r="K1338" i="20" s="1"/>
  <c r="F269" i="3"/>
  <c r="G269" i="3" s="1"/>
  <c r="D269" i="3" s="1"/>
  <c r="E269" i="3" s="1"/>
  <c r="L1338" i="23"/>
  <c r="G1338" i="23"/>
  <c r="E1339" i="20" l="1"/>
  <c r="I270" i="3"/>
  <c r="H270" i="3"/>
  <c r="K269" i="3"/>
  <c r="L270" i="3" s="1"/>
  <c r="I1339" i="20"/>
  <c r="J1340" i="20" s="1"/>
  <c r="G1340" i="20"/>
  <c r="F1340" i="20"/>
  <c r="K1338" i="23"/>
  <c r="H1339" i="23"/>
  <c r="I1339" i="23"/>
  <c r="M269" i="3"/>
  <c r="F270" i="3" l="1"/>
  <c r="G270" i="3" s="1"/>
  <c r="D270" i="3" s="1"/>
  <c r="D1340" i="20"/>
  <c r="F1339" i="23"/>
  <c r="D1339" i="23" s="1"/>
  <c r="E1339" i="23" s="1"/>
  <c r="C1339" i="20" l="1"/>
  <c r="K1339" i="20" s="1"/>
  <c r="L1339" i="23"/>
  <c r="G1339" i="23"/>
  <c r="K270" i="3"/>
  <c r="L271" i="3" s="1"/>
  <c r="I271" i="3"/>
  <c r="H271" i="3"/>
  <c r="E270" i="3"/>
  <c r="E1340" i="20" l="1"/>
  <c r="I1340" i="20" s="1"/>
  <c r="J1341" i="20" s="1"/>
  <c r="G1341" i="20"/>
  <c r="F1341" i="20"/>
  <c r="K1339" i="23"/>
  <c r="I1340" i="23"/>
  <c r="H1340" i="23"/>
  <c r="M270" i="3"/>
  <c r="F271" i="3"/>
  <c r="D1341" i="20" l="1"/>
  <c r="F1340" i="23"/>
  <c r="D1340" i="23" s="1"/>
  <c r="E1340" i="23" s="1"/>
  <c r="G271" i="3"/>
  <c r="D271" i="3" s="1"/>
  <c r="C1340" i="20" l="1"/>
  <c r="K1340" i="20" s="1"/>
  <c r="E1341" i="20"/>
  <c r="L1340" i="23"/>
  <c r="G1340" i="23"/>
  <c r="K271" i="3"/>
  <c r="L272" i="3" s="1"/>
  <c r="H272" i="3"/>
  <c r="I272" i="3"/>
  <c r="E271" i="3"/>
  <c r="I1341" i="20" l="1"/>
  <c r="J1342" i="20" s="1"/>
  <c r="F1342" i="20"/>
  <c r="G1342" i="20"/>
  <c r="K1340" i="23"/>
  <c r="H1341" i="23"/>
  <c r="I1341" i="23"/>
  <c r="M271" i="3"/>
  <c r="F272" i="3"/>
  <c r="D1342" i="20" l="1"/>
  <c r="F1341" i="23"/>
  <c r="D1341" i="23" s="1"/>
  <c r="E1341" i="23" s="1"/>
  <c r="G272" i="3"/>
  <c r="D272" i="3" s="1"/>
  <c r="C1341" i="20" l="1"/>
  <c r="K1341" i="20" s="1"/>
  <c r="L1341" i="23"/>
  <c r="G1341" i="23"/>
  <c r="K272" i="3"/>
  <c r="L273" i="3" s="1"/>
  <c r="I273" i="3"/>
  <c r="H273" i="3"/>
  <c r="E272" i="3"/>
  <c r="E1342" i="20" l="1"/>
  <c r="I1342" i="20" s="1"/>
  <c r="J1343" i="20" s="1"/>
  <c r="G1343" i="20"/>
  <c r="F1343" i="20"/>
  <c r="K1341" i="23"/>
  <c r="I1342" i="23"/>
  <c r="H1342" i="23"/>
  <c r="M272" i="3"/>
  <c r="F273" i="3"/>
  <c r="D1343" i="20" l="1"/>
  <c r="F1342" i="23"/>
  <c r="D1342" i="23" s="1"/>
  <c r="E1342" i="23" s="1"/>
  <c r="G273" i="3"/>
  <c r="D273" i="3" s="1"/>
  <c r="C1342" i="20" l="1"/>
  <c r="K1342" i="20" s="1"/>
  <c r="L1342" i="23"/>
  <c r="G1342" i="23"/>
  <c r="K273" i="3"/>
  <c r="L274" i="3" s="1"/>
  <c r="I274" i="3"/>
  <c r="H274" i="3"/>
  <c r="E273" i="3"/>
  <c r="E1343" i="20" l="1"/>
  <c r="I1343" i="20"/>
  <c r="J1344" i="20" s="1"/>
  <c r="F1344" i="20"/>
  <c r="G1344" i="20"/>
  <c r="K1342" i="23"/>
  <c r="H1343" i="23"/>
  <c r="I1343" i="23"/>
  <c r="M273" i="3"/>
  <c r="F274" i="3"/>
  <c r="D1344" i="20" l="1"/>
  <c r="F1343" i="23"/>
  <c r="D1343" i="23" s="1"/>
  <c r="E1343" i="23" s="1"/>
  <c r="G274" i="3"/>
  <c r="D274" i="3" s="1"/>
  <c r="C1343" i="20" l="1"/>
  <c r="K1343" i="20" s="1"/>
  <c r="E1344" i="20"/>
  <c r="L1343" i="23"/>
  <c r="G1343" i="23"/>
  <c r="K274" i="3"/>
  <c r="L275" i="3" s="1"/>
  <c r="H275" i="3"/>
  <c r="I275" i="3"/>
  <c r="E274" i="3"/>
  <c r="I1344" i="20" l="1"/>
  <c r="J1345" i="20" s="1"/>
  <c r="G1345" i="20"/>
  <c r="F1345" i="20"/>
  <c r="K1343" i="23"/>
  <c r="I1344" i="23"/>
  <c r="H1344" i="23"/>
  <c r="M274" i="3"/>
  <c r="F275" i="3"/>
  <c r="G275" i="3" l="1"/>
  <c r="D275" i="3" s="1"/>
  <c r="E275" i="3" s="1"/>
  <c r="D1345" i="20"/>
  <c r="F1344" i="23"/>
  <c r="D1344" i="23" s="1"/>
  <c r="E1344" i="23" s="1"/>
  <c r="C1344" i="20" l="1"/>
  <c r="K1344" i="20" s="1"/>
  <c r="H276" i="3"/>
  <c r="I276" i="3"/>
  <c r="K275" i="3"/>
  <c r="L276" i="3" s="1"/>
  <c r="E1345" i="20"/>
  <c r="L1344" i="23"/>
  <c r="G1344" i="23"/>
  <c r="M275" i="3"/>
  <c r="F276" i="3" l="1"/>
  <c r="G276" i="3" s="1"/>
  <c r="D276" i="3" s="1"/>
  <c r="I1345" i="20"/>
  <c r="J1346" i="20" s="1"/>
  <c r="F1346" i="20"/>
  <c r="G1346" i="20"/>
  <c r="K1344" i="23"/>
  <c r="H1345" i="23"/>
  <c r="I1345" i="23"/>
  <c r="D1346" i="20" l="1"/>
  <c r="F1345" i="23"/>
  <c r="D1345" i="23" s="1"/>
  <c r="E1345" i="23" s="1"/>
  <c r="K276" i="3"/>
  <c r="L277" i="3" s="1"/>
  <c r="H277" i="3"/>
  <c r="I277" i="3"/>
  <c r="E276" i="3"/>
  <c r="C1345" i="20" l="1"/>
  <c r="K1345" i="20" s="1"/>
  <c r="E1346" i="20"/>
  <c r="L1345" i="23"/>
  <c r="G1345" i="23"/>
  <c r="M276" i="3"/>
  <c r="F277" i="3"/>
  <c r="I1346" i="20" l="1"/>
  <c r="J1347" i="20" s="1"/>
  <c r="G1347" i="20"/>
  <c r="F1347" i="20"/>
  <c r="K1345" i="23"/>
  <c r="I1346" i="23"/>
  <c r="H1346" i="23"/>
  <c r="G277" i="3"/>
  <c r="D277" i="3" s="1"/>
  <c r="D1347" i="20" l="1"/>
  <c r="F1346" i="23"/>
  <c r="D1346" i="23" s="1"/>
  <c r="E1346" i="23" s="1"/>
  <c r="K277" i="3"/>
  <c r="L278" i="3" s="1"/>
  <c r="H278" i="3"/>
  <c r="I278" i="3"/>
  <c r="E277" i="3"/>
  <c r="C1346" i="20" l="1"/>
  <c r="K1346" i="20" s="1"/>
  <c r="E1347" i="20"/>
  <c r="L1346" i="23"/>
  <c r="G1346" i="23"/>
  <c r="F278" i="3"/>
  <c r="M277" i="3"/>
  <c r="G278" i="3" l="1"/>
  <c r="K278" i="3" s="1"/>
  <c r="L279" i="3" s="1"/>
  <c r="I1347" i="20"/>
  <c r="J1348" i="20" s="1"/>
  <c r="F1348" i="20"/>
  <c r="G1348" i="20"/>
  <c r="K1346" i="23"/>
  <c r="H1347" i="23"/>
  <c r="I1347" i="23"/>
  <c r="H279" i="3" l="1"/>
  <c r="I279" i="3"/>
  <c r="D278" i="3"/>
  <c r="E278" i="3" s="1"/>
  <c r="M278" i="3" s="1"/>
  <c r="D1348" i="20"/>
  <c r="F1347" i="23"/>
  <c r="D1347" i="23" s="1"/>
  <c r="E1347" i="23" s="1"/>
  <c r="C1347" i="20" l="1"/>
  <c r="K1347" i="20" s="1"/>
  <c r="F279" i="3"/>
  <c r="G279" i="3" s="1"/>
  <c r="K279" i="3" s="1"/>
  <c r="L280" i="3" s="1"/>
  <c r="E1348" i="20"/>
  <c r="L1347" i="23"/>
  <c r="G1347" i="23"/>
  <c r="D279" i="3" l="1"/>
  <c r="E279" i="3" s="1"/>
  <c r="M279" i="3" s="1"/>
  <c r="H280" i="3"/>
  <c r="I280" i="3"/>
  <c r="I1348" i="20"/>
  <c r="J1349" i="20" s="1"/>
  <c r="G1349" i="20"/>
  <c r="F1349" i="20"/>
  <c r="K1347" i="23"/>
  <c r="I1348" i="23"/>
  <c r="H1348" i="23"/>
  <c r="F280" i="3" l="1"/>
  <c r="G280" i="3" s="1"/>
  <c r="K280" i="3" s="1"/>
  <c r="L281" i="3" s="1"/>
  <c r="D1349" i="20"/>
  <c r="F1348" i="23"/>
  <c r="D1348" i="23" s="1"/>
  <c r="E1348" i="23" s="1"/>
  <c r="C1348" i="20" l="1"/>
  <c r="K1348" i="20" s="1"/>
  <c r="D280" i="3"/>
  <c r="E280" i="3" s="1"/>
  <c r="M280" i="3" s="1"/>
  <c r="I281" i="3"/>
  <c r="H281" i="3"/>
  <c r="E1349" i="20"/>
  <c r="L1348" i="23"/>
  <c r="G1348" i="23"/>
  <c r="F281" i="3" l="1"/>
  <c r="G281" i="3" s="1"/>
  <c r="K281" i="3" s="1"/>
  <c r="L282" i="3" s="1"/>
  <c r="I1349" i="20"/>
  <c r="J1350" i="20" s="1"/>
  <c r="F1350" i="20"/>
  <c r="G1350" i="20"/>
  <c r="K1348" i="23"/>
  <c r="H1349" i="23"/>
  <c r="I1349" i="23"/>
  <c r="I282" i="3" l="1"/>
  <c r="H282" i="3"/>
  <c r="D281" i="3"/>
  <c r="E281" i="3" s="1"/>
  <c r="M281" i="3" s="1"/>
  <c r="D1350" i="20"/>
  <c r="F1349" i="23"/>
  <c r="D1349" i="23" s="1"/>
  <c r="E1349" i="23" s="1"/>
  <c r="C1349" i="20" l="1"/>
  <c r="K1349" i="20" s="1"/>
  <c r="F282" i="3"/>
  <c r="G282" i="3" s="1"/>
  <c r="K282" i="3" s="1"/>
  <c r="L283" i="3" s="1"/>
  <c r="E1350" i="20"/>
  <c r="L1349" i="23"/>
  <c r="G1349" i="23"/>
  <c r="D282" i="3" l="1"/>
  <c r="E282" i="3" s="1"/>
  <c r="M282" i="3" s="1"/>
  <c r="H283" i="3"/>
  <c r="I283" i="3"/>
  <c r="I1350" i="20"/>
  <c r="J1351" i="20" s="1"/>
  <c r="G1351" i="20"/>
  <c r="F1351" i="20"/>
  <c r="K1349" i="23"/>
  <c r="I1350" i="23"/>
  <c r="H1350" i="23"/>
  <c r="F283" i="3" l="1"/>
  <c r="G283" i="3" s="1"/>
  <c r="D283" i="3" s="1"/>
  <c r="D1351" i="20"/>
  <c r="F1350" i="23"/>
  <c r="D1350" i="23" s="1"/>
  <c r="E1350" i="23" s="1"/>
  <c r="C1350" i="20" l="1"/>
  <c r="K1350" i="20" s="1"/>
  <c r="E1351" i="20"/>
  <c r="L1350" i="23"/>
  <c r="G1350" i="23"/>
  <c r="K283" i="3"/>
  <c r="L284" i="3" s="1"/>
  <c r="I284" i="3"/>
  <c r="H284" i="3"/>
  <c r="E283" i="3"/>
  <c r="I1351" i="20" l="1"/>
  <c r="J1352" i="20" s="1"/>
  <c r="F1352" i="20"/>
  <c r="G1352" i="20"/>
  <c r="K1350" i="23"/>
  <c r="H1351" i="23"/>
  <c r="I1351" i="23"/>
  <c r="M283" i="3"/>
  <c r="F284" i="3"/>
  <c r="G284" i="3" l="1"/>
  <c r="K284" i="3" s="1"/>
  <c r="L285" i="3" s="1"/>
  <c r="D1352" i="20"/>
  <c r="F1351" i="23"/>
  <c r="D1351" i="23" s="1"/>
  <c r="E1351" i="23" s="1"/>
  <c r="C1351" i="20" l="1"/>
  <c r="K1351" i="20" s="1"/>
  <c r="D284" i="3"/>
  <c r="E284" i="3" s="1"/>
  <c r="M284" i="3" s="1"/>
  <c r="I285" i="3"/>
  <c r="H285" i="3"/>
  <c r="E1352" i="20"/>
  <c r="L1351" i="23"/>
  <c r="G1351" i="23"/>
  <c r="F285" i="3" l="1"/>
  <c r="G285" i="3" s="1"/>
  <c r="D285" i="3" s="1"/>
  <c r="I1352" i="20"/>
  <c r="J1353" i="20" s="1"/>
  <c r="G1353" i="20"/>
  <c r="F1353" i="20"/>
  <c r="K1351" i="23"/>
  <c r="I1352" i="23"/>
  <c r="H1352" i="23"/>
  <c r="D1353" i="20" l="1"/>
  <c r="F1352" i="23"/>
  <c r="D1352" i="23" s="1"/>
  <c r="E1352" i="23" s="1"/>
  <c r="K285" i="3"/>
  <c r="L286" i="3" s="1"/>
  <c r="I286" i="3"/>
  <c r="H286" i="3"/>
  <c r="E285" i="3"/>
  <c r="C1352" i="20" l="1"/>
  <c r="K1352" i="20" s="1"/>
  <c r="E1353" i="20"/>
  <c r="L1352" i="23"/>
  <c r="G1352" i="23"/>
  <c r="F286" i="3"/>
  <c r="M285" i="3"/>
  <c r="G286" i="3" l="1"/>
  <c r="K286" i="3" s="1"/>
  <c r="L287" i="3" s="1"/>
  <c r="I1353" i="20"/>
  <c r="J1354" i="20" s="1"/>
  <c r="F1354" i="20"/>
  <c r="G1354" i="20"/>
  <c r="K1352" i="23"/>
  <c r="H1353" i="23"/>
  <c r="I1353" i="23"/>
  <c r="D286" i="3" l="1"/>
  <c r="E286" i="3" s="1"/>
  <c r="M286" i="3" s="1"/>
  <c r="H287" i="3"/>
  <c r="I287" i="3"/>
  <c r="D1354" i="20"/>
  <c r="F1353" i="23"/>
  <c r="D1353" i="23" s="1"/>
  <c r="E1353" i="23" s="1"/>
  <c r="C1353" i="20" l="1"/>
  <c r="K1353" i="20" s="1"/>
  <c r="F287" i="3"/>
  <c r="G287" i="3" s="1"/>
  <c r="D287" i="3" s="1"/>
  <c r="L1353" i="23"/>
  <c r="G1353" i="23"/>
  <c r="E1354" i="20" l="1"/>
  <c r="I1354" i="20"/>
  <c r="J1355" i="20" s="1"/>
  <c r="G1355" i="20"/>
  <c r="F1355" i="20"/>
  <c r="K1353" i="23"/>
  <c r="I1354" i="23"/>
  <c r="H1354" i="23"/>
  <c r="K287" i="3"/>
  <c r="L288" i="3" s="1"/>
  <c r="I288" i="3"/>
  <c r="H288" i="3"/>
  <c r="E287" i="3"/>
  <c r="D1355" i="20" l="1"/>
  <c r="F1354" i="23"/>
  <c r="D1354" i="23" s="1"/>
  <c r="E1354" i="23" s="1"/>
  <c r="M287" i="3"/>
  <c r="F288" i="3"/>
  <c r="C1354" i="20" l="1"/>
  <c r="K1354" i="20" s="1"/>
  <c r="E1355" i="20"/>
  <c r="L1354" i="23"/>
  <c r="G1354" i="23"/>
  <c r="G288" i="3"/>
  <c r="D288" i="3" s="1"/>
  <c r="I1355" i="20" l="1"/>
  <c r="J1356" i="20" s="1"/>
  <c r="F1356" i="20"/>
  <c r="G1356" i="20"/>
  <c r="K1354" i="23"/>
  <c r="H1355" i="23"/>
  <c r="I1355" i="23"/>
  <c r="K288" i="3"/>
  <c r="L289" i="3" s="1"/>
  <c r="H289" i="3"/>
  <c r="I289" i="3"/>
  <c r="E288" i="3"/>
  <c r="D1356" i="20" l="1"/>
  <c r="F1355" i="23"/>
  <c r="D1355" i="23" s="1"/>
  <c r="E1355" i="23" s="1"/>
  <c r="F289" i="3"/>
  <c r="M288" i="3"/>
  <c r="C1355" i="20" l="1"/>
  <c r="K1355" i="20" s="1"/>
  <c r="G289" i="3"/>
  <c r="K289" i="3" s="1"/>
  <c r="L290" i="3" s="1"/>
  <c r="E1356" i="20"/>
  <c r="L1355" i="23"/>
  <c r="G1355" i="23"/>
  <c r="H290" i="3" l="1"/>
  <c r="I290" i="3"/>
  <c r="D289" i="3"/>
  <c r="E289" i="3" s="1"/>
  <c r="M289" i="3" s="1"/>
  <c r="I1356" i="20"/>
  <c r="J1357" i="20" s="1"/>
  <c r="G1357" i="20"/>
  <c r="F1357" i="20"/>
  <c r="K1355" i="23"/>
  <c r="I1356" i="23"/>
  <c r="H1356" i="23"/>
  <c r="F290" i="3" l="1"/>
  <c r="G290" i="3" s="1"/>
  <c r="K290" i="3" s="1"/>
  <c r="L291" i="3" s="1"/>
  <c r="D1357" i="20"/>
  <c r="F1356" i="23"/>
  <c r="D1356" i="23" s="1"/>
  <c r="E1356" i="23" s="1"/>
  <c r="C1356" i="20" l="1"/>
  <c r="K1356" i="20" s="1"/>
  <c r="D290" i="3"/>
  <c r="E290" i="3" s="1"/>
  <c r="M290" i="3" s="1"/>
  <c r="H291" i="3"/>
  <c r="I291" i="3"/>
  <c r="L1356" i="23"/>
  <c r="G1356" i="23"/>
  <c r="E1357" i="20" l="1"/>
  <c r="F291" i="3"/>
  <c r="G291" i="3" s="1"/>
  <c r="D291" i="3" s="1"/>
  <c r="I1357" i="20"/>
  <c r="J1358" i="20" s="1"/>
  <c r="F1358" i="20"/>
  <c r="G1358" i="20"/>
  <c r="K1356" i="23"/>
  <c r="H1357" i="23"/>
  <c r="I1357" i="23"/>
  <c r="D1358" i="20" l="1"/>
  <c r="F1357" i="23"/>
  <c r="D1357" i="23" s="1"/>
  <c r="E1357" i="23" s="1"/>
  <c r="K291" i="3"/>
  <c r="L292" i="3" s="1"/>
  <c r="I292" i="3"/>
  <c r="H292" i="3"/>
  <c r="E291" i="3"/>
  <c r="C1357" i="20" l="1"/>
  <c r="K1357" i="20" s="1"/>
  <c r="E1358" i="20"/>
  <c r="L1357" i="23"/>
  <c r="G1357" i="23"/>
  <c r="M291" i="3"/>
  <c r="F292" i="3"/>
  <c r="I1358" i="20" l="1"/>
  <c r="J1359" i="20" s="1"/>
  <c r="G1359" i="20"/>
  <c r="F1359" i="20"/>
  <c r="K1357" i="23"/>
  <c r="I1358" i="23"/>
  <c r="H1358" i="23"/>
  <c r="G292" i="3"/>
  <c r="D292" i="3" s="1"/>
  <c r="D1359" i="20" l="1"/>
  <c r="F1358" i="23"/>
  <c r="D1358" i="23" s="1"/>
  <c r="E1358" i="23" s="1"/>
  <c r="K292" i="3"/>
  <c r="L293" i="3" s="1"/>
  <c r="I293" i="3"/>
  <c r="H293" i="3"/>
  <c r="E292" i="3"/>
  <c r="C1358" i="20" l="1"/>
  <c r="K1358" i="20" s="1"/>
  <c r="E1359" i="20"/>
  <c r="L1358" i="23"/>
  <c r="G1358" i="23"/>
  <c r="M292" i="3"/>
  <c r="F293" i="3"/>
  <c r="I1359" i="20" l="1"/>
  <c r="J1360" i="20" s="1"/>
  <c r="F1360" i="20"/>
  <c r="G1360" i="20"/>
  <c r="K1358" i="23"/>
  <c r="H1359" i="23"/>
  <c r="I1359" i="23"/>
  <c r="G293" i="3"/>
  <c r="D293" i="3" s="1"/>
  <c r="D1360" i="20" l="1"/>
  <c r="F1359" i="23"/>
  <c r="D1359" i="23" s="1"/>
  <c r="E1359" i="23" s="1"/>
  <c r="K293" i="3"/>
  <c r="L294" i="3" s="1"/>
  <c r="I294" i="3"/>
  <c r="H294" i="3"/>
  <c r="E293" i="3"/>
  <c r="C1359" i="20" l="1"/>
  <c r="K1359" i="20" s="1"/>
  <c r="E1360" i="20"/>
  <c r="L1359" i="23"/>
  <c r="G1359" i="23"/>
  <c r="M293" i="3"/>
  <c r="F294" i="3"/>
  <c r="G294" i="3" l="1"/>
  <c r="D294" i="3" s="1"/>
  <c r="E294" i="3" s="1"/>
  <c r="I1360" i="20"/>
  <c r="J1361" i="20" s="1"/>
  <c r="G1361" i="20"/>
  <c r="F1361" i="20"/>
  <c r="K1359" i="23"/>
  <c r="I1360" i="23"/>
  <c r="H1360" i="23"/>
  <c r="K294" i="3" l="1"/>
  <c r="L295" i="3" s="1"/>
  <c r="I295" i="3"/>
  <c r="H295" i="3"/>
  <c r="D1361" i="20"/>
  <c r="F1360" i="23"/>
  <c r="D1360" i="23" s="1"/>
  <c r="E1360" i="23" s="1"/>
  <c r="M294" i="3"/>
  <c r="C1360" i="20" l="1"/>
  <c r="K1360" i="20" s="1"/>
  <c r="F295" i="3"/>
  <c r="G295" i="3" s="1"/>
  <c r="D295" i="3" s="1"/>
  <c r="E1361" i="20"/>
  <c r="L1360" i="23"/>
  <c r="G1360" i="23"/>
  <c r="I1361" i="20" l="1"/>
  <c r="J1362" i="20" s="1"/>
  <c r="F1362" i="20"/>
  <c r="G1362" i="20"/>
  <c r="K1360" i="23"/>
  <c r="H1361" i="23"/>
  <c r="I1361" i="23"/>
  <c r="K295" i="3"/>
  <c r="L296" i="3" s="1"/>
  <c r="I296" i="3"/>
  <c r="H296" i="3"/>
  <c r="E295" i="3"/>
  <c r="D1362" i="20" l="1"/>
  <c r="F1361" i="23"/>
  <c r="D1361" i="23" s="1"/>
  <c r="E1361" i="23" s="1"/>
  <c r="M295" i="3"/>
  <c r="F296" i="3"/>
  <c r="C1361" i="20" l="1"/>
  <c r="K1361" i="20" s="1"/>
  <c r="G296" i="3"/>
  <c r="D296" i="3" s="1"/>
  <c r="E296" i="3" s="1"/>
  <c r="E1362" i="20"/>
  <c r="L1361" i="23"/>
  <c r="G1361" i="23"/>
  <c r="I297" i="3" l="1"/>
  <c r="H297" i="3"/>
  <c r="K296" i="3"/>
  <c r="L297" i="3" s="1"/>
  <c r="I1362" i="20"/>
  <c r="J1363" i="20" s="1"/>
  <c r="G1363" i="20"/>
  <c r="F1363" i="20"/>
  <c r="K1361" i="23"/>
  <c r="I1362" i="23"/>
  <c r="H1362" i="23"/>
  <c r="M296" i="3"/>
  <c r="F297" i="3" l="1"/>
  <c r="G297" i="3" s="1"/>
  <c r="D297" i="3" s="1"/>
  <c r="D1363" i="20"/>
  <c r="F1362" i="23"/>
  <c r="D1362" i="23" s="1"/>
  <c r="E1362" i="23" s="1"/>
  <c r="C1362" i="20" l="1"/>
  <c r="K1362" i="20" s="1"/>
  <c r="E1363" i="20"/>
  <c r="L1362" i="23"/>
  <c r="G1362" i="23"/>
  <c r="K297" i="3"/>
  <c r="L298" i="3" s="1"/>
  <c r="I298" i="3"/>
  <c r="H298" i="3"/>
  <c r="E297" i="3"/>
  <c r="I1363" i="20" l="1"/>
  <c r="J1364" i="20" s="1"/>
  <c r="F1364" i="20"/>
  <c r="G1364" i="20"/>
  <c r="K1362" i="23"/>
  <c r="H1363" i="23"/>
  <c r="I1363" i="23"/>
  <c r="M297" i="3"/>
  <c r="F298" i="3"/>
  <c r="D1364" i="20" l="1"/>
  <c r="F1363" i="23"/>
  <c r="D1363" i="23" s="1"/>
  <c r="E1363" i="23" s="1"/>
  <c r="G298" i="3"/>
  <c r="D298" i="3" s="1"/>
  <c r="C1363" i="20" l="1"/>
  <c r="K1363" i="20" s="1"/>
  <c r="E1364" i="20"/>
  <c r="L1363" i="23"/>
  <c r="G1363" i="23"/>
  <c r="K298" i="3"/>
  <c r="L299" i="3" s="1"/>
  <c r="H299" i="3"/>
  <c r="I299" i="3"/>
  <c r="E298" i="3"/>
  <c r="F1365" i="20" l="1"/>
  <c r="I1364" i="20"/>
  <c r="J1365" i="20" s="1"/>
  <c r="G1365" i="20"/>
  <c r="K1363" i="23"/>
  <c r="I1364" i="23"/>
  <c r="H1364" i="23"/>
  <c r="M298" i="3"/>
  <c r="F299" i="3"/>
  <c r="D1365" i="20" l="1"/>
  <c r="F1364" i="23"/>
  <c r="D1364" i="23" s="1"/>
  <c r="E1364" i="23" s="1"/>
  <c r="G299" i="3"/>
  <c r="D299" i="3" s="1"/>
  <c r="C1364" i="20" l="1"/>
  <c r="K1364" i="20" s="1"/>
  <c r="E1365" i="20"/>
  <c r="L1364" i="23"/>
  <c r="G1364" i="23"/>
  <c r="K299" i="3"/>
  <c r="L300" i="3" s="1"/>
  <c r="I300" i="3"/>
  <c r="H300" i="3"/>
  <c r="E299" i="3"/>
  <c r="I1365" i="20" l="1"/>
  <c r="J1366" i="20" s="1"/>
  <c r="G1366" i="20"/>
  <c r="F1366" i="20"/>
  <c r="K1364" i="23"/>
  <c r="H1365" i="23"/>
  <c r="I1365" i="23"/>
  <c r="F300" i="3"/>
  <c r="M299" i="3"/>
  <c r="G300" i="3" l="1"/>
  <c r="K300" i="3" s="1"/>
  <c r="L301" i="3" s="1"/>
  <c r="D1366" i="20"/>
  <c r="F1365" i="23"/>
  <c r="D1365" i="23" s="1"/>
  <c r="E1365" i="23" s="1"/>
  <c r="C1365" i="20" l="1"/>
  <c r="K1365" i="20" s="1"/>
  <c r="D300" i="3"/>
  <c r="E300" i="3" s="1"/>
  <c r="M300" i="3" s="1"/>
  <c r="H301" i="3"/>
  <c r="I301" i="3"/>
  <c r="E1366" i="20"/>
  <c r="L1365" i="23"/>
  <c r="G1365" i="23"/>
  <c r="F301" i="3" l="1"/>
  <c r="G301" i="3" s="1"/>
  <c r="K301" i="3" s="1"/>
  <c r="L302" i="3" s="1"/>
  <c r="I1366" i="20"/>
  <c r="J1367" i="20" s="1"/>
  <c r="F1367" i="20"/>
  <c r="G1367" i="20"/>
  <c r="K1365" i="23"/>
  <c r="I1366" i="23"/>
  <c r="H1366" i="23"/>
  <c r="D301" i="3" l="1"/>
  <c r="E301" i="3" s="1"/>
  <c r="M301" i="3" s="1"/>
  <c r="I302" i="3"/>
  <c r="H302" i="3"/>
  <c r="D1367" i="20"/>
  <c r="F1366" i="23"/>
  <c r="D1366" i="23" s="1"/>
  <c r="E1366" i="23" s="1"/>
  <c r="C1366" i="20" l="1"/>
  <c r="K1366" i="20" s="1"/>
  <c r="F302" i="3"/>
  <c r="G302" i="3" s="1"/>
  <c r="E1367" i="20"/>
  <c r="L1366" i="23"/>
  <c r="G1366" i="23"/>
  <c r="H303" i="3" l="1"/>
  <c r="K302" i="3"/>
  <c r="L303" i="3" s="1"/>
  <c r="D302" i="3"/>
  <c r="E302" i="3" s="1"/>
  <c r="M302" i="3" s="1"/>
  <c r="I303" i="3"/>
  <c r="I1367" i="20"/>
  <c r="J1368" i="20" s="1"/>
  <c r="G1368" i="20"/>
  <c r="F1368" i="20"/>
  <c r="K1366" i="23"/>
  <c r="H1367" i="23"/>
  <c r="I1367" i="23"/>
  <c r="F303" i="3" l="1"/>
  <c r="G303" i="3" s="1"/>
  <c r="D303" i="3" s="1"/>
  <c r="D1368" i="20"/>
  <c r="F1367" i="23"/>
  <c r="D1367" i="23" s="1"/>
  <c r="E1367" i="23" s="1"/>
  <c r="C1367" i="20" l="1"/>
  <c r="K1367" i="20" s="1"/>
  <c r="E1368" i="20"/>
  <c r="L1367" i="23"/>
  <c r="G1367" i="23"/>
  <c r="K303" i="3"/>
  <c r="L304" i="3" s="1"/>
  <c r="I304" i="3"/>
  <c r="H304" i="3"/>
  <c r="E303" i="3"/>
  <c r="I1368" i="20" l="1"/>
  <c r="J1369" i="20" s="1"/>
  <c r="F1369" i="20"/>
  <c r="G1369" i="20"/>
  <c r="K1367" i="23"/>
  <c r="I1368" i="23"/>
  <c r="H1368" i="23"/>
  <c r="M303" i="3"/>
  <c r="F304" i="3"/>
  <c r="D1369" i="20" l="1"/>
  <c r="F1368" i="23"/>
  <c r="D1368" i="23" s="1"/>
  <c r="E1368" i="23" s="1"/>
  <c r="G304" i="3"/>
  <c r="D304" i="3" s="1"/>
  <c r="C1368" i="20" l="1"/>
  <c r="K1368" i="20" s="1"/>
  <c r="L1368" i="23"/>
  <c r="G1368" i="23"/>
  <c r="K304" i="3"/>
  <c r="L305" i="3" s="1"/>
  <c r="I305" i="3"/>
  <c r="H305" i="3"/>
  <c r="E304" i="3"/>
  <c r="E1369" i="20" l="1"/>
  <c r="I1369" i="20" s="1"/>
  <c r="J1370" i="20" s="1"/>
  <c r="G1370" i="20"/>
  <c r="F1370" i="20"/>
  <c r="K1368" i="23"/>
  <c r="H1369" i="23"/>
  <c r="I1369" i="23"/>
  <c r="M304" i="3"/>
  <c r="F305" i="3"/>
  <c r="D1370" i="20" l="1"/>
  <c r="F1369" i="23"/>
  <c r="D1369" i="23" s="1"/>
  <c r="E1369" i="23" s="1"/>
  <c r="G305" i="3"/>
  <c r="D305" i="3" s="1"/>
  <c r="C1369" i="20" l="1"/>
  <c r="K1369" i="20" s="1"/>
  <c r="L1369" i="23"/>
  <c r="G1369" i="23"/>
  <c r="K305" i="3"/>
  <c r="L306" i="3" s="1"/>
  <c r="I306" i="3"/>
  <c r="H306" i="3"/>
  <c r="E305" i="3"/>
  <c r="E1370" i="20" l="1"/>
  <c r="I1370" i="20" s="1"/>
  <c r="J1371" i="20" s="1"/>
  <c r="G1371" i="20"/>
  <c r="F1371" i="20"/>
  <c r="K1369" i="23"/>
  <c r="I1370" i="23"/>
  <c r="H1370" i="23"/>
  <c r="M305" i="3"/>
  <c r="F306" i="3"/>
  <c r="D1371" i="20" l="1"/>
  <c r="F1370" i="23"/>
  <c r="D1370" i="23" s="1"/>
  <c r="E1370" i="23" s="1"/>
  <c r="G306" i="3"/>
  <c r="D306" i="3" s="1"/>
  <c r="C1370" i="20" l="1"/>
  <c r="K1370" i="20" s="1"/>
  <c r="L1370" i="23"/>
  <c r="G1370" i="23"/>
  <c r="K306" i="3"/>
  <c r="L307" i="3" s="1"/>
  <c r="I307" i="3"/>
  <c r="H307" i="3"/>
  <c r="E306" i="3"/>
  <c r="E1371" i="20" l="1"/>
  <c r="I1371" i="20" s="1"/>
  <c r="J1372" i="20" s="1"/>
  <c r="K1370" i="23"/>
  <c r="H1371" i="23"/>
  <c r="I1371" i="23"/>
  <c r="M306" i="3"/>
  <c r="F307" i="3"/>
  <c r="F1372" i="20" l="1"/>
  <c r="G1372" i="20"/>
  <c r="F1371" i="23"/>
  <c r="D1371" i="23" s="1"/>
  <c r="E1371" i="23" s="1"/>
  <c r="G307" i="3"/>
  <c r="D307" i="3" s="1"/>
  <c r="D1372" i="20" l="1"/>
  <c r="C1371" i="20"/>
  <c r="K1371" i="20" s="1"/>
  <c r="E1372" i="20"/>
  <c r="L1371" i="23"/>
  <c r="G1371" i="23"/>
  <c r="K307" i="3"/>
  <c r="L308" i="3" s="1"/>
  <c r="I308" i="3"/>
  <c r="H308" i="3"/>
  <c r="E307" i="3"/>
  <c r="I1372" i="20" l="1"/>
  <c r="J1373" i="20" s="1"/>
  <c r="F1373" i="20"/>
  <c r="G1373" i="20"/>
  <c r="K1371" i="23"/>
  <c r="I1372" i="23"/>
  <c r="H1372" i="23"/>
  <c r="M307" i="3"/>
  <c r="F308" i="3"/>
  <c r="D1373" i="20" l="1"/>
  <c r="F1372" i="23"/>
  <c r="D1372" i="23" s="1"/>
  <c r="E1372" i="23" s="1"/>
  <c r="G308" i="3"/>
  <c r="D308" i="3" s="1"/>
  <c r="C1372" i="20" l="1"/>
  <c r="K1372" i="20" s="1"/>
  <c r="L1372" i="23"/>
  <c r="G1372" i="23"/>
  <c r="K308" i="3"/>
  <c r="L309" i="3" s="1"/>
  <c r="I309" i="3"/>
  <c r="H309" i="3"/>
  <c r="E308" i="3"/>
  <c r="E1373" i="20" l="1"/>
  <c r="I1373" i="20" s="1"/>
  <c r="J1374" i="20" s="1"/>
  <c r="K1372" i="23"/>
  <c r="H1373" i="23"/>
  <c r="I1373" i="23"/>
  <c r="M308" i="3"/>
  <c r="F309" i="3"/>
  <c r="F1374" i="20" l="1"/>
  <c r="G1374" i="20"/>
  <c r="D1374" i="20"/>
  <c r="F1373" i="23"/>
  <c r="D1373" i="23" s="1"/>
  <c r="E1373" i="23" s="1"/>
  <c r="G309" i="3"/>
  <c r="D309" i="3" s="1"/>
  <c r="C1373" i="20" l="1"/>
  <c r="K1373" i="20" s="1"/>
  <c r="E1374" i="20"/>
  <c r="L1373" i="23"/>
  <c r="G1373" i="23"/>
  <c r="K309" i="3"/>
  <c r="L310" i="3" s="1"/>
  <c r="I310" i="3"/>
  <c r="H310" i="3"/>
  <c r="E309" i="3"/>
  <c r="I1374" i="20" l="1"/>
  <c r="J1375" i="20" s="1"/>
  <c r="F1375" i="20"/>
  <c r="G1375" i="20"/>
  <c r="K1373" i="23"/>
  <c r="I1374" i="23"/>
  <c r="H1374" i="23"/>
  <c r="M309" i="3"/>
  <c r="F310" i="3"/>
  <c r="D1375" i="20" l="1"/>
  <c r="F1374" i="23"/>
  <c r="D1374" i="23" s="1"/>
  <c r="E1374" i="23" s="1"/>
  <c r="G310" i="3"/>
  <c r="D310" i="3" s="1"/>
  <c r="C1374" i="20" l="1"/>
  <c r="K1374" i="20" s="1"/>
  <c r="E1375" i="20"/>
  <c r="L1374" i="23"/>
  <c r="G1374" i="23"/>
  <c r="K310" i="3"/>
  <c r="L311" i="3" s="1"/>
  <c r="H311" i="3"/>
  <c r="I311" i="3"/>
  <c r="E310" i="3"/>
  <c r="I1375" i="20" l="1"/>
  <c r="J1376" i="20" s="1"/>
  <c r="G1376" i="20"/>
  <c r="F1376" i="20"/>
  <c r="K1374" i="23"/>
  <c r="H1375" i="23"/>
  <c r="I1375" i="23"/>
  <c r="M310" i="3"/>
  <c r="F311" i="3"/>
  <c r="D1376" i="20" l="1"/>
  <c r="F1375" i="23"/>
  <c r="D1375" i="23" s="1"/>
  <c r="E1375" i="23" s="1"/>
  <c r="G311" i="3"/>
  <c r="D311" i="3" s="1"/>
  <c r="C1375" i="20" l="1"/>
  <c r="K1375" i="20" s="1"/>
  <c r="E1376" i="20"/>
  <c r="L1375" i="23"/>
  <c r="G1375" i="23"/>
  <c r="K311" i="3"/>
  <c r="L312" i="3" s="1"/>
  <c r="I312" i="3"/>
  <c r="H312" i="3"/>
  <c r="E311" i="3"/>
  <c r="I1376" i="20" l="1"/>
  <c r="J1377" i="20" s="1"/>
  <c r="F1377" i="20"/>
  <c r="G1377" i="20"/>
  <c r="K1375" i="23"/>
  <c r="I1376" i="23"/>
  <c r="H1376" i="23"/>
  <c r="M311" i="3"/>
  <c r="F312" i="3"/>
  <c r="D1377" i="20" l="1"/>
  <c r="F1376" i="23"/>
  <c r="D1376" i="23" s="1"/>
  <c r="E1376" i="23" s="1"/>
  <c r="G312" i="3"/>
  <c r="D312" i="3" s="1"/>
  <c r="C1376" i="20" l="1"/>
  <c r="K1376" i="20" s="1"/>
  <c r="E1377" i="20"/>
  <c r="L1376" i="23"/>
  <c r="G1376" i="23"/>
  <c r="K312" i="3"/>
  <c r="L313" i="3" s="1"/>
  <c r="I313" i="3"/>
  <c r="H313" i="3"/>
  <c r="E312" i="3"/>
  <c r="I1377" i="20" l="1"/>
  <c r="J1378" i="20" s="1"/>
  <c r="G1378" i="20"/>
  <c r="F1378" i="20"/>
  <c r="K1376" i="23"/>
  <c r="H1377" i="23"/>
  <c r="I1377" i="23"/>
  <c r="M312" i="3"/>
  <c r="F313" i="3"/>
  <c r="D1378" i="20" l="1"/>
  <c r="F1377" i="23"/>
  <c r="D1377" i="23" s="1"/>
  <c r="E1377" i="23" s="1"/>
  <c r="G313" i="3"/>
  <c r="D313" i="3" s="1"/>
  <c r="C1377" i="20" l="1"/>
  <c r="K1377" i="20" s="1"/>
  <c r="L1377" i="23"/>
  <c r="G1377" i="23"/>
  <c r="K313" i="3"/>
  <c r="L314" i="3" s="1"/>
  <c r="I314" i="3"/>
  <c r="H314" i="3"/>
  <c r="E313" i="3"/>
  <c r="E1378" i="20" l="1"/>
  <c r="I1378" i="20" s="1"/>
  <c r="J1379" i="20" s="1"/>
  <c r="K1377" i="23"/>
  <c r="I1378" i="23"/>
  <c r="H1378" i="23"/>
  <c r="M313" i="3"/>
  <c r="F314" i="3"/>
  <c r="G1379" i="20" l="1"/>
  <c r="F1379" i="20"/>
  <c r="D1379" i="20"/>
  <c r="F1378" i="23"/>
  <c r="D1378" i="23" s="1"/>
  <c r="E1378" i="23" s="1"/>
  <c r="G314" i="3"/>
  <c r="D314" i="3" s="1"/>
  <c r="C1378" i="20" l="1"/>
  <c r="K1378" i="20" s="1"/>
  <c r="E1379" i="20"/>
  <c r="L1378" i="23"/>
  <c r="G1378" i="23"/>
  <c r="K314" i="3"/>
  <c r="L315" i="3" s="1"/>
  <c r="I315" i="3"/>
  <c r="H315" i="3"/>
  <c r="E314" i="3"/>
  <c r="I1379" i="20" l="1"/>
  <c r="J1380" i="20" s="1"/>
  <c r="G1380" i="20"/>
  <c r="F1380" i="20"/>
  <c r="K1378" i="23"/>
  <c r="H1379" i="23"/>
  <c r="I1379" i="23"/>
  <c r="F315" i="3"/>
  <c r="M314" i="3"/>
  <c r="G315" i="3" l="1"/>
  <c r="K315" i="3" s="1"/>
  <c r="L316" i="3" s="1"/>
  <c r="D1380" i="20"/>
  <c r="F1379" i="23"/>
  <c r="D1379" i="23" s="1"/>
  <c r="E1379" i="23" s="1"/>
  <c r="C1379" i="20" l="1"/>
  <c r="K1379" i="20" s="1"/>
  <c r="D315" i="3"/>
  <c r="E315" i="3" s="1"/>
  <c r="M315" i="3" s="1"/>
  <c r="H316" i="3"/>
  <c r="I316" i="3"/>
  <c r="E1380" i="20"/>
  <c r="L1379" i="23"/>
  <c r="G1379" i="23"/>
  <c r="F316" i="3" l="1"/>
  <c r="G316" i="3" s="1"/>
  <c r="D316" i="3" s="1"/>
  <c r="I1380" i="20"/>
  <c r="J1381" i="20" s="1"/>
  <c r="F1381" i="20"/>
  <c r="G1381" i="20"/>
  <c r="K1379" i="23"/>
  <c r="I1380" i="23"/>
  <c r="H1380" i="23"/>
  <c r="D1381" i="20" l="1"/>
  <c r="F1380" i="23"/>
  <c r="D1380" i="23" s="1"/>
  <c r="E1380" i="23" s="1"/>
  <c r="K316" i="3"/>
  <c r="L317" i="3" s="1"/>
  <c r="I317" i="3"/>
  <c r="H317" i="3"/>
  <c r="E316" i="3"/>
  <c r="C1380" i="20" l="1"/>
  <c r="K1380" i="20" s="1"/>
  <c r="E1381" i="20"/>
  <c r="L1380" i="23"/>
  <c r="G1380" i="23"/>
  <c r="M316" i="3"/>
  <c r="F317" i="3"/>
  <c r="I1381" i="20" l="1"/>
  <c r="J1382" i="20" s="1"/>
  <c r="G1382" i="20"/>
  <c r="F1382" i="20"/>
  <c r="K1380" i="23"/>
  <c r="H1381" i="23"/>
  <c r="I1381" i="23"/>
  <c r="G317" i="3"/>
  <c r="D317" i="3" s="1"/>
  <c r="D1382" i="20" l="1"/>
  <c r="F1381" i="23"/>
  <c r="D1381" i="23" s="1"/>
  <c r="E1381" i="23" s="1"/>
  <c r="K317" i="3"/>
  <c r="L318" i="3" s="1"/>
  <c r="H318" i="3"/>
  <c r="I318" i="3"/>
  <c r="E317" i="3"/>
  <c r="C1381" i="20" l="1"/>
  <c r="K1381" i="20" s="1"/>
  <c r="L1381" i="23"/>
  <c r="G1381" i="23"/>
  <c r="F318" i="3"/>
  <c r="M317" i="3"/>
  <c r="E1382" i="20" l="1"/>
  <c r="I1382" i="20" s="1"/>
  <c r="J1383" i="20" s="1"/>
  <c r="G318" i="3"/>
  <c r="K318" i="3" s="1"/>
  <c r="L319" i="3" s="1"/>
  <c r="F1383" i="20"/>
  <c r="G1383" i="20"/>
  <c r="K1381" i="23"/>
  <c r="I1382" i="23"/>
  <c r="H1382" i="23"/>
  <c r="D318" i="3" l="1"/>
  <c r="E318" i="3" s="1"/>
  <c r="M318" i="3" s="1"/>
  <c r="H319" i="3"/>
  <c r="I319" i="3"/>
  <c r="D1383" i="20"/>
  <c r="F1382" i="23"/>
  <c r="D1382" i="23" s="1"/>
  <c r="E1382" i="23" s="1"/>
  <c r="C1382" i="20" l="1"/>
  <c r="K1382" i="20" s="1"/>
  <c r="F319" i="3"/>
  <c r="G319" i="3" s="1"/>
  <c r="H320" i="3" s="1"/>
  <c r="L1382" i="23"/>
  <c r="G1382" i="23"/>
  <c r="E1383" i="20" l="1"/>
  <c r="I1383" i="20" s="1"/>
  <c r="J1384" i="20" s="1"/>
  <c r="I320" i="3"/>
  <c r="F320" i="3" s="1"/>
  <c r="K319" i="3"/>
  <c r="L320" i="3" s="1"/>
  <c r="D319" i="3"/>
  <c r="E319" i="3" s="1"/>
  <c r="M319" i="3" s="1"/>
  <c r="G1384" i="20"/>
  <c r="F1384" i="20"/>
  <c r="K1382" i="23"/>
  <c r="H1383" i="23"/>
  <c r="I1383" i="23"/>
  <c r="G320" i="3" l="1"/>
  <c r="K320" i="3" s="1"/>
  <c r="L321" i="3" s="1"/>
  <c r="D1384" i="20"/>
  <c r="F1383" i="23"/>
  <c r="D1383" i="23" s="1"/>
  <c r="E1383" i="23" s="1"/>
  <c r="C1383" i="20" l="1"/>
  <c r="K1383" i="20" s="1"/>
  <c r="H321" i="3"/>
  <c r="I321" i="3"/>
  <c r="D320" i="3"/>
  <c r="E320" i="3" s="1"/>
  <c r="M320" i="3" s="1"/>
  <c r="L1383" i="23"/>
  <c r="G1383" i="23"/>
  <c r="E1384" i="20" l="1"/>
  <c r="F321" i="3"/>
  <c r="G321" i="3" s="1"/>
  <c r="D321" i="3" s="1"/>
  <c r="E321" i="3" s="1"/>
  <c r="I1384" i="20"/>
  <c r="J1385" i="20" s="1"/>
  <c r="G1385" i="20"/>
  <c r="F1385" i="20"/>
  <c r="K1383" i="23"/>
  <c r="I1384" i="23"/>
  <c r="H1384" i="23"/>
  <c r="H322" i="3" l="1"/>
  <c r="I322" i="3"/>
  <c r="K321" i="3"/>
  <c r="L322" i="3" s="1"/>
  <c r="D1385" i="20"/>
  <c r="F1384" i="23"/>
  <c r="D1384" i="23" s="1"/>
  <c r="E1384" i="23" s="1"/>
  <c r="M321" i="3"/>
  <c r="C1384" i="20" l="1"/>
  <c r="K1384" i="20" s="1"/>
  <c r="F322" i="3"/>
  <c r="G322" i="3" s="1"/>
  <c r="D322" i="3" s="1"/>
  <c r="E1385" i="20"/>
  <c r="L1384" i="23"/>
  <c r="G1384" i="23"/>
  <c r="I1385" i="20" l="1"/>
  <c r="J1386" i="20" s="1"/>
  <c r="F1386" i="20"/>
  <c r="G1386" i="20"/>
  <c r="K1384" i="23"/>
  <c r="H1385" i="23"/>
  <c r="I1385" i="23"/>
  <c r="K322" i="3"/>
  <c r="L323" i="3" s="1"/>
  <c r="I323" i="3"/>
  <c r="H323" i="3"/>
  <c r="E322" i="3"/>
  <c r="D1386" i="20" l="1"/>
  <c r="F1385" i="23"/>
  <c r="D1385" i="23" s="1"/>
  <c r="E1385" i="23" s="1"/>
  <c r="M322" i="3"/>
  <c r="F323" i="3"/>
  <c r="C1385" i="20" l="1"/>
  <c r="K1385" i="20" s="1"/>
  <c r="E1386" i="20"/>
  <c r="L1385" i="23"/>
  <c r="G1385" i="23"/>
  <c r="G323" i="3"/>
  <c r="D323" i="3" s="1"/>
  <c r="I1386" i="20" l="1"/>
  <c r="J1387" i="20" s="1"/>
  <c r="G1387" i="20"/>
  <c r="F1387" i="20"/>
  <c r="K1385" i="23"/>
  <c r="I1386" i="23"/>
  <c r="H1386" i="23"/>
  <c r="K323" i="3"/>
  <c r="L324" i="3" s="1"/>
  <c r="I324" i="3"/>
  <c r="H324" i="3"/>
  <c r="E323" i="3"/>
  <c r="D1387" i="20" l="1"/>
  <c r="F1386" i="23"/>
  <c r="D1386" i="23" s="1"/>
  <c r="E1386" i="23" s="1"/>
  <c r="F324" i="3"/>
  <c r="M323" i="3"/>
  <c r="C1386" i="20" l="1"/>
  <c r="K1386" i="20" s="1"/>
  <c r="G324" i="3"/>
  <c r="H325" i="3" s="1"/>
  <c r="E1387" i="20"/>
  <c r="L1386" i="23"/>
  <c r="G1386" i="23"/>
  <c r="I325" i="3" l="1"/>
  <c r="F325" i="3" s="1"/>
  <c r="K324" i="3"/>
  <c r="L325" i="3" s="1"/>
  <c r="D324" i="3"/>
  <c r="E324" i="3" s="1"/>
  <c r="M324" i="3" s="1"/>
  <c r="I1387" i="20"/>
  <c r="J1388" i="20" s="1"/>
  <c r="F1388" i="20"/>
  <c r="G1388" i="20"/>
  <c r="K1386" i="23"/>
  <c r="H1387" i="23"/>
  <c r="I1387" i="23"/>
  <c r="G325" i="3" l="1"/>
  <c r="K325" i="3" s="1"/>
  <c r="L326" i="3" s="1"/>
  <c r="D1388" i="20"/>
  <c r="F1387" i="23"/>
  <c r="D1387" i="23" s="1"/>
  <c r="E1387" i="23" s="1"/>
  <c r="C1387" i="20" l="1"/>
  <c r="K1387" i="20" s="1"/>
  <c r="D325" i="3"/>
  <c r="E325" i="3" s="1"/>
  <c r="M325" i="3" s="1"/>
  <c r="H326" i="3"/>
  <c r="I326" i="3"/>
  <c r="L1387" i="23"/>
  <c r="G1387" i="23"/>
  <c r="E1388" i="20" l="1"/>
  <c r="G1389" i="20" s="1"/>
  <c r="F326" i="3"/>
  <c r="G326" i="3" s="1"/>
  <c r="K326" i="3" s="1"/>
  <c r="L327" i="3" s="1"/>
  <c r="I1388" i="20"/>
  <c r="J1389" i="20" s="1"/>
  <c r="K1387" i="23"/>
  <c r="I1388" i="23"/>
  <c r="H1388" i="23"/>
  <c r="F1389" i="20" l="1"/>
  <c r="D326" i="3"/>
  <c r="E326" i="3" s="1"/>
  <c r="M326" i="3" s="1"/>
  <c r="H327" i="3"/>
  <c r="I327" i="3"/>
  <c r="D1389" i="20"/>
  <c r="F1388" i="23"/>
  <c r="D1388" i="23" s="1"/>
  <c r="E1388" i="23" s="1"/>
  <c r="C1388" i="20" l="1"/>
  <c r="K1388" i="20" s="1"/>
  <c r="F327" i="3"/>
  <c r="G327" i="3" s="1"/>
  <c r="H328" i="3" s="1"/>
  <c r="E1389" i="20"/>
  <c r="L1388" i="23"/>
  <c r="G1388" i="23"/>
  <c r="I328" i="3" l="1"/>
  <c r="F328" i="3" s="1"/>
  <c r="K327" i="3"/>
  <c r="L328" i="3" s="1"/>
  <c r="D327" i="3"/>
  <c r="E327" i="3" s="1"/>
  <c r="M327" i="3" s="1"/>
  <c r="I1389" i="20"/>
  <c r="J1390" i="20" s="1"/>
  <c r="F1390" i="20"/>
  <c r="G1390" i="20"/>
  <c r="K1388" i="23"/>
  <c r="H1389" i="23"/>
  <c r="I1389" i="23"/>
  <c r="G328" i="3" l="1"/>
  <c r="K328" i="3" s="1"/>
  <c r="L329" i="3" s="1"/>
  <c r="D1390" i="20"/>
  <c r="F1389" i="23"/>
  <c r="D1389" i="23" s="1"/>
  <c r="E1389" i="23" s="1"/>
  <c r="C1389" i="20" l="1"/>
  <c r="K1389" i="20" s="1"/>
  <c r="D328" i="3"/>
  <c r="E328" i="3" s="1"/>
  <c r="M328" i="3" s="1"/>
  <c r="H329" i="3"/>
  <c r="I329" i="3"/>
  <c r="L1389" i="23"/>
  <c r="G1389" i="23"/>
  <c r="E1390" i="20" l="1"/>
  <c r="F329" i="3"/>
  <c r="G329" i="3" s="1"/>
  <c r="I1390" i="20"/>
  <c r="J1391" i="20" s="1"/>
  <c r="G1391" i="20"/>
  <c r="F1391" i="20"/>
  <c r="K1389" i="23"/>
  <c r="I1390" i="23"/>
  <c r="H1390" i="23"/>
  <c r="H330" i="3" l="1"/>
  <c r="D329" i="3"/>
  <c r="E329" i="3" s="1"/>
  <c r="M329" i="3" s="1"/>
  <c r="I330" i="3"/>
  <c r="K329" i="3"/>
  <c r="L330" i="3" s="1"/>
  <c r="D1391" i="20"/>
  <c r="F1390" i="23"/>
  <c r="D1390" i="23" s="1"/>
  <c r="E1390" i="23" s="1"/>
  <c r="C1390" i="20" l="1"/>
  <c r="K1390" i="20" s="1"/>
  <c r="F330" i="3"/>
  <c r="G330" i="3" s="1"/>
  <c r="K330" i="3" s="1"/>
  <c r="L331" i="3" s="1"/>
  <c r="E1391" i="20"/>
  <c r="L1390" i="23"/>
  <c r="G1390" i="23"/>
  <c r="D330" i="3" l="1"/>
  <c r="E330" i="3" s="1"/>
  <c r="M330" i="3" s="1"/>
  <c r="I331" i="3"/>
  <c r="H331" i="3"/>
  <c r="I1391" i="20"/>
  <c r="J1392" i="20" s="1"/>
  <c r="F1392" i="20"/>
  <c r="G1392" i="20"/>
  <c r="K1390" i="23"/>
  <c r="H1391" i="23"/>
  <c r="I1391" i="23"/>
  <c r="F331" i="3" l="1"/>
  <c r="G331" i="3" s="1"/>
  <c r="D331" i="3" s="1"/>
  <c r="D1392" i="20"/>
  <c r="F1391" i="23"/>
  <c r="D1391" i="23" s="1"/>
  <c r="E1391" i="23" s="1"/>
  <c r="C1391" i="20" l="1"/>
  <c r="K1391" i="20" s="1"/>
  <c r="E1392" i="20"/>
  <c r="L1391" i="23"/>
  <c r="G1391" i="23"/>
  <c r="K331" i="3"/>
  <c r="L332" i="3" s="1"/>
  <c r="I332" i="3"/>
  <c r="H332" i="3"/>
  <c r="E331" i="3"/>
  <c r="I1392" i="20" l="1"/>
  <c r="J1393" i="20" s="1"/>
  <c r="G1393" i="20"/>
  <c r="F1393" i="20"/>
  <c r="K1391" i="23"/>
  <c r="I1392" i="23"/>
  <c r="H1392" i="23"/>
  <c r="M331" i="3"/>
  <c r="F332" i="3"/>
  <c r="D1393" i="20" l="1"/>
  <c r="F1392" i="23"/>
  <c r="D1392" i="23" s="1"/>
  <c r="E1392" i="23" s="1"/>
  <c r="G332" i="3"/>
  <c r="D332" i="3" s="1"/>
  <c r="C1392" i="20" l="1"/>
  <c r="K1392" i="20" s="1"/>
  <c r="E1393" i="20"/>
  <c r="L1392" i="23"/>
  <c r="G1392" i="23"/>
  <c r="K332" i="3"/>
  <c r="L333" i="3" s="1"/>
  <c r="I333" i="3"/>
  <c r="H333" i="3"/>
  <c r="E332" i="3"/>
  <c r="I1393" i="20" l="1"/>
  <c r="J1394" i="20" s="1"/>
  <c r="F1394" i="20"/>
  <c r="G1394" i="20"/>
  <c r="K1392" i="23"/>
  <c r="H1393" i="23"/>
  <c r="I1393" i="23"/>
  <c r="F333" i="3"/>
  <c r="M332" i="3"/>
  <c r="G333" i="3" l="1"/>
  <c r="K333" i="3" s="1"/>
  <c r="L334" i="3" s="1"/>
  <c r="D1394" i="20"/>
  <c r="F1393" i="23"/>
  <c r="D1393" i="23" s="1"/>
  <c r="E1393" i="23" s="1"/>
  <c r="C1393" i="20" l="1"/>
  <c r="K1393" i="20" s="1"/>
  <c r="D333" i="3"/>
  <c r="E333" i="3" s="1"/>
  <c r="M333" i="3" s="1"/>
  <c r="H334" i="3"/>
  <c r="I334" i="3"/>
  <c r="E1394" i="20"/>
  <c r="L1393" i="23"/>
  <c r="G1393" i="23"/>
  <c r="F334" i="3" l="1"/>
  <c r="G334" i="3" s="1"/>
  <c r="I335" i="3" s="1"/>
  <c r="I1394" i="20"/>
  <c r="J1395" i="20" s="1"/>
  <c r="G1395" i="20"/>
  <c r="F1395" i="20"/>
  <c r="K1393" i="23"/>
  <c r="I1394" i="23"/>
  <c r="H1394" i="23"/>
  <c r="D334" i="3" l="1"/>
  <c r="E334" i="3" s="1"/>
  <c r="M334" i="3" s="1"/>
  <c r="K334" i="3"/>
  <c r="L335" i="3" s="1"/>
  <c r="H335" i="3"/>
  <c r="F335" i="3" s="1"/>
  <c r="D1395" i="20"/>
  <c r="F1394" i="23"/>
  <c r="D1394" i="23" s="1"/>
  <c r="E1394" i="23" s="1"/>
  <c r="C1394" i="20" l="1"/>
  <c r="K1394" i="20" s="1"/>
  <c r="G335" i="3"/>
  <c r="K335" i="3" s="1"/>
  <c r="L336" i="3" s="1"/>
  <c r="L1394" i="23"/>
  <c r="G1394" i="23"/>
  <c r="E1395" i="20" l="1"/>
  <c r="G1396" i="20" s="1"/>
  <c r="D335" i="3"/>
  <c r="E335" i="3" s="1"/>
  <c r="M335" i="3" s="1"/>
  <c r="I336" i="3"/>
  <c r="H336" i="3"/>
  <c r="K1394" i="23"/>
  <c r="H1395" i="23"/>
  <c r="I1395" i="23"/>
  <c r="F1396" i="20" l="1"/>
  <c r="I1395" i="20"/>
  <c r="J1396" i="20" s="1"/>
  <c r="F336" i="3"/>
  <c r="G336" i="3" s="1"/>
  <c r="K336" i="3" s="1"/>
  <c r="L337" i="3" s="1"/>
  <c r="D1396" i="20"/>
  <c r="F1395" i="23"/>
  <c r="D1395" i="23" s="1"/>
  <c r="E1395" i="23" s="1"/>
  <c r="C1395" i="20" l="1"/>
  <c r="K1395" i="20" s="1"/>
  <c r="I337" i="3"/>
  <c r="D336" i="3"/>
  <c r="E336" i="3" s="1"/>
  <c r="M336" i="3" s="1"/>
  <c r="H337" i="3"/>
  <c r="E1396" i="20"/>
  <c r="L1395" i="23"/>
  <c r="G1395" i="23"/>
  <c r="F337" i="3" l="1"/>
  <c r="G337" i="3" s="1"/>
  <c r="K337" i="3" s="1"/>
  <c r="L338" i="3" s="1"/>
  <c r="I1396" i="20"/>
  <c r="J1397" i="20" s="1"/>
  <c r="G1397" i="20"/>
  <c r="F1397" i="20"/>
  <c r="K1395" i="23"/>
  <c r="I1396" i="23"/>
  <c r="H1396" i="23"/>
  <c r="D337" i="3" l="1"/>
  <c r="E337" i="3" s="1"/>
  <c r="D1397" i="20"/>
  <c r="F1396" i="23"/>
  <c r="D1396" i="23" s="1"/>
  <c r="E1396" i="23" s="1"/>
  <c r="H338" i="3"/>
  <c r="I338" i="3"/>
  <c r="C1396" i="20" l="1"/>
  <c r="K1396" i="20" s="1"/>
  <c r="E1397" i="20"/>
  <c r="L1396" i="23"/>
  <c r="G1396" i="23"/>
  <c r="F338" i="3"/>
  <c r="M337" i="3"/>
  <c r="G338" i="3" l="1"/>
  <c r="D338" i="3" s="1"/>
  <c r="E338" i="3" s="1"/>
  <c r="I1397" i="20"/>
  <c r="J1398" i="20" s="1"/>
  <c r="F1398" i="20"/>
  <c r="G1398" i="20"/>
  <c r="K1396" i="23"/>
  <c r="H1397" i="23"/>
  <c r="I1397" i="23"/>
  <c r="I339" i="3" l="1"/>
  <c r="H339" i="3"/>
  <c r="K338" i="3"/>
  <c r="L339" i="3" s="1"/>
  <c r="D1398" i="20"/>
  <c r="M338" i="3"/>
  <c r="F1397" i="23"/>
  <c r="D1397" i="23" s="1"/>
  <c r="E1397" i="23" s="1"/>
  <c r="C1397" i="20" l="1"/>
  <c r="K1397" i="20" s="1"/>
  <c r="F339" i="3"/>
  <c r="G339" i="3" s="1"/>
  <c r="K339" i="3" s="1"/>
  <c r="L340" i="3" s="1"/>
  <c r="E1398" i="20"/>
  <c r="L1397" i="23"/>
  <c r="G1397" i="23"/>
  <c r="D339" i="3" l="1"/>
  <c r="E339" i="3" s="1"/>
  <c r="M339" i="3" s="1"/>
  <c r="I340" i="3"/>
  <c r="H340" i="3"/>
  <c r="I1398" i="20"/>
  <c r="J1399" i="20" s="1"/>
  <c r="G1399" i="20"/>
  <c r="F1399" i="20"/>
  <c r="K1397" i="23"/>
  <c r="I1398" i="23"/>
  <c r="H1398" i="23"/>
  <c r="F340" i="3" l="1"/>
  <c r="G340" i="3" s="1"/>
  <c r="D340" i="3" s="1"/>
  <c r="E340" i="3" s="1"/>
  <c r="D1399" i="20"/>
  <c r="F1398" i="23"/>
  <c r="D1398" i="23" s="1"/>
  <c r="E1398" i="23" s="1"/>
  <c r="C1398" i="20" l="1"/>
  <c r="K1398" i="20" s="1"/>
  <c r="H341" i="3"/>
  <c r="I341" i="3"/>
  <c r="K340" i="3"/>
  <c r="L341" i="3" s="1"/>
  <c r="E1399" i="20"/>
  <c r="L1398" i="23"/>
  <c r="G1398" i="23"/>
  <c r="M340" i="3"/>
  <c r="F341" i="3" l="1"/>
  <c r="G341" i="3" s="1"/>
  <c r="D341" i="3" s="1"/>
  <c r="I1399" i="20"/>
  <c r="J1400" i="20" s="1"/>
  <c r="F1400" i="20"/>
  <c r="G1400" i="20"/>
  <c r="K1398" i="23"/>
  <c r="H1399" i="23"/>
  <c r="I1399" i="23"/>
  <c r="D1400" i="20" l="1"/>
  <c r="F1399" i="23"/>
  <c r="D1399" i="23" s="1"/>
  <c r="E1399" i="23" s="1"/>
  <c r="K341" i="3"/>
  <c r="L342" i="3" s="1"/>
  <c r="I342" i="3"/>
  <c r="H342" i="3"/>
  <c r="E341" i="3"/>
  <c r="C1399" i="20" l="1"/>
  <c r="K1399" i="20" s="1"/>
  <c r="E1400" i="20"/>
  <c r="L1399" i="23"/>
  <c r="G1399" i="23"/>
  <c r="M341" i="3"/>
  <c r="F342" i="3"/>
  <c r="I1400" i="20" l="1"/>
  <c r="J1401" i="20" s="1"/>
  <c r="G1401" i="20"/>
  <c r="F1401" i="20"/>
  <c r="K1399" i="23"/>
  <c r="I1400" i="23"/>
  <c r="H1400" i="23"/>
  <c r="G342" i="3"/>
  <c r="D342" i="3" s="1"/>
  <c r="D1401" i="20" l="1"/>
  <c r="F1400" i="23"/>
  <c r="D1400" i="23" s="1"/>
  <c r="E1400" i="23" s="1"/>
  <c r="K342" i="3"/>
  <c r="L343" i="3" s="1"/>
  <c r="I343" i="3"/>
  <c r="H343" i="3"/>
  <c r="E342" i="3"/>
  <c r="C1400" i="20" l="1"/>
  <c r="K1400" i="20" s="1"/>
  <c r="E1401" i="20"/>
  <c r="L1400" i="23"/>
  <c r="G1400" i="23"/>
  <c r="M342" i="3"/>
  <c r="F343" i="3"/>
  <c r="I1401" i="20" l="1"/>
  <c r="J1402" i="20" s="1"/>
  <c r="F1402" i="20"/>
  <c r="G1402" i="20"/>
  <c r="K1400" i="23"/>
  <c r="H1401" i="23"/>
  <c r="I1401" i="23"/>
  <c r="G343" i="3"/>
  <c r="D343" i="3" s="1"/>
  <c r="D1402" i="20" l="1"/>
  <c r="F1401" i="23"/>
  <c r="D1401" i="23" s="1"/>
  <c r="E1401" i="23" s="1"/>
  <c r="K343" i="3"/>
  <c r="L344" i="3" s="1"/>
  <c r="I344" i="3"/>
  <c r="H344" i="3"/>
  <c r="E343" i="3"/>
  <c r="C1401" i="20" l="1"/>
  <c r="K1401" i="20" s="1"/>
  <c r="E1402" i="20"/>
  <c r="L1401" i="23"/>
  <c r="G1401" i="23"/>
  <c r="M343" i="3"/>
  <c r="F344" i="3"/>
  <c r="I1402" i="20" l="1"/>
  <c r="J1403" i="20" s="1"/>
  <c r="G1403" i="20"/>
  <c r="F1403" i="20"/>
  <c r="K1401" i="23"/>
  <c r="I1402" i="23"/>
  <c r="H1402" i="23"/>
  <c r="G344" i="3"/>
  <c r="D344" i="3" s="1"/>
  <c r="D1403" i="20" l="1"/>
  <c r="F1402" i="23"/>
  <c r="D1402" i="23" s="1"/>
  <c r="E1402" i="23" s="1"/>
  <c r="K344" i="3"/>
  <c r="L345" i="3" s="1"/>
  <c r="I345" i="3"/>
  <c r="H345" i="3"/>
  <c r="E344" i="3"/>
  <c r="C1402" i="20" l="1"/>
  <c r="K1402" i="20" s="1"/>
  <c r="E1403" i="20"/>
  <c r="L1402" i="23"/>
  <c r="G1402" i="23"/>
  <c r="F345" i="3"/>
  <c r="M344" i="3"/>
  <c r="G345" i="3" l="1"/>
  <c r="K345" i="3" s="1"/>
  <c r="L346" i="3" s="1"/>
  <c r="I1403" i="20"/>
  <c r="J1404" i="20" s="1"/>
  <c r="F1404" i="20"/>
  <c r="G1404" i="20"/>
  <c r="K1402" i="23"/>
  <c r="H1403" i="23"/>
  <c r="I1403" i="23"/>
  <c r="D345" i="3" l="1"/>
  <c r="E345" i="3" s="1"/>
  <c r="M345" i="3" s="1"/>
  <c r="H346" i="3"/>
  <c r="I346" i="3"/>
  <c r="D1404" i="20"/>
  <c r="F1403" i="23"/>
  <c r="D1403" i="23" s="1"/>
  <c r="E1403" i="23" s="1"/>
  <c r="C1403" i="20" l="1"/>
  <c r="K1403" i="20" s="1"/>
  <c r="F346" i="3"/>
  <c r="G346" i="3" s="1"/>
  <c r="K346" i="3" s="1"/>
  <c r="L347" i="3" s="1"/>
  <c r="E1404" i="20"/>
  <c r="L1403" i="23"/>
  <c r="G1403" i="23"/>
  <c r="D346" i="3" l="1"/>
  <c r="E346" i="3" s="1"/>
  <c r="M346" i="3" s="1"/>
  <c r="H347" i="3"/>
  <c r="I347" i="3"/>
  <c r="I1404" i="20"/>
  <c r="J1405" i="20" s="1"/>
  <c r="G1405" i="20"/>
  <c r="F1405" i="20"/>
  <c r="K1403" i="23"/>
  <c r="I1404" i="23"/>
  <c r="H1404" i="23"/>
  <c r="F347" i="3" l="1"/>
  <c r="G347" i="3" s="1"/>
  <c r="D1405" i="20"/>
  <c r="F1404" i="23"/>
  <c r="D1404" i="23" s="1"/>
  <c r="E1404" i="23" s="1"/>
  <c r="C1404" i="20" l="1"/>
  <c r="K1404" i="20" s="1"/>
  <c r="K347" i="3"/>
  <c r="L348" i="3" s="1"/>
  <c r="I348" i="3"/>
  <c r="D347" i="3"/>
  <c r="E347" i="3" s="1"/>
  <c r="M347" i="3" s="1"/>
  <c r="H348" i="3"/>
  <c r="E1405" i="20"/>
  <c r="L1404" i="23"/>
  <c r="G1404" i="23"/>
  <c r="F348" i="3" l="1"/>
  <c r="G348" i="3" s="1"/>
  <c r="K348" i="3" s="1"/>
  <c r="L349" i="3" s="1"/>
  <c r="I1405" i="20"/>
  <c r="J1406" i="20" s="1"/>
  <c r="F1406" i="20"/>
  <c r="G1406" i="20"/>
  <c r="K1404" i="23"/>
  <c r="H1405" i="23"/>
  <c r="I1405" i="23"/>
  <c r="D348" i="3" l="1"/>
  <c r="E348" i="3" s="1"/>
  <c r="M348" i="3" s="1"/>
  <c r="H349" i="3"/>
  <c r="I349" i="3"/>
  <c r="D1406" i="20"/>
  <c r="F1405" i="23"/>
  <c r="D1405" i="23" s="1"/>
  <c r="E1405" i="23" s="1"/>
  <c r="C1405" i="20" l="1"/>
  <c r="K1405" i="20" s="1"/>
  <c r="F349" i="3"/>
  <c r="G349" i="3" s="1"/>
  <c r="K349" i="3" s="1"/>
  <c r="L350" i="3" s="1"/>
  <c r="L1405" i="23"/>
  <c r="G1405" i="23"/>
  <c r="E1406" i="20" l="1"/>
  <c r="D349" i="3"/>
  <c r="E349" i="3" s="1"/>
  <c r="I1406" i="20"/>
  <c r="J1407" i="20" s="1"/>
  <c r="G1407" i="20"/>
  <c r="F1407" i="20"/>
  <c r="K1405" i="23"/>
  <c r="I1406" i="23"/>
  <c r="H1406" i="23"/>
  <c r="H350" i="3"/>
  <c r="I350" i="3"/>
  <c r="D1407" i="20" l="1"/>
  <c r="F1406" i="23"/>
  <c r="D1406" i="23" s="1"/>
  <c r="E1406" i="23" s="1"/>
  <c r="F350" i="3"/>
  <c r="M349" i="3"/>
  <c r="C1406" i="20" l="1"/>
  <c r="K1406" i="20" s="1"/>
  <c r="G350" i="3"/>
  <c r="H351" i="3" s="1"/>
  <c r="E1407" i="20"/>
  <c r="L1406" i="23"/>
  <c r="G1406" i="23"/>
  <c r="K350" i="3" l="1"/>
  <c r="L351" i="3" s="1"/>
  <c r="D350" i="3"/>
  <c r="E350" i="3" s="1"/>
  <c r="M350" i="3" s="1"/>
  <c r="I351" i="3"/>
  <c r="F351" i="3" s="1"/>
  <c r="I1407" i="20"/>
  <c r="J1408" i="20" s="1"/>
  <c r="F1408" i="20"/>
  <c r="G1408" i="20"/>
  <c r="K1406" i="23"/>
  <c r="H1407" i="23"/>
  <c r="I1407" i="23"/>
  <c r="G351" i="3" l="1"/>
  <c r="D351" i="3" s="1"/>
  <c r="E351" i="3" s="1"/>
  <c r="D1408" i="20"/>
  <c r="F1407" i="23"/>
  <c r="D1407" i="23" s="1"/>
  <c r="E1407" i="23" s="1"/>
  <c r="C1407" i="20" l="1"/>
  <c r="K1407" i="20" s="1"/>
  <c r="K351" i="3"/>
  <c r="L352" i="3" s="1"/>
  <c r="I352" i="3"/>
  <c r="H352" i="3"/>
  <c r="E1408" i="20"/>
  <c r="L1407" i="23"/>
  <c r="G1407" i="23"/>
  <c r="M351" i="3"/>
  <c r="F352" i="3" l="1"/>
  <c r="G352" i="3" s="1"/>
  <c r="K352" i="3" s="1"/>
  <c r="L353" i="3" s="1"/>
  <c r="I1408" i="20"/>
  <c r="J1409" i="20" s="1"/>
  <c r="G1409" i="20"/>
  <c r="F1409" i="20"/>
  <c r="K1407" i="23"/>
  <c r="I1408" i="23"/>
  <c r="H1408" i="23"/>
  <c r="D352" i="3" l="1"/>
  <c r="E352" i="3" s="1"/>
  <c r="M352" i="3" s="1"/>
  <c r="H353" i="3"/>
  <c r="I353" i="3"/>
  <c r="D1409" i="20"/>
  <c r="F1408" i="23"/>
  <c r="D1408" i="23" s="1"/>
  <c r="E1408" i="23" s="1"/>
  <c r="C1408" i="20" l="1"/>
  <c r="K1408" i="20" s="1"/>
  <c r="F353" i="3"/>
  <c r="G353" i="3" s="1"/>
  <c r="K353" i="3" s="1"/>
  <c r="L354" i="3" s="1"/>
  <c r="L1408" i="23"/>
  <c r="G1408" i="23"/>
  <c r="E1409" i="20" l="1"/>
  <c r="H354" i="3"/>
  <c r="I354" i="3"/>
  <c r="D353" i="3"/>
  <c r="E353" i="3" s="1"/>
  <c r="M353" i="3" s="1"/>
  <c r="I1409" i="20"/>
  <c r="J1410" i="20" s="1"/>
  <c r="F1410" i="20"/>
  <c r="G1410" i="20"/>
  <c r="K1408" i="23"/>
  <c r="H1409" i="23"/>
  <c r="I1409" i="23"/>
  <c r="F354" i="3" l="1"/>
  <c r="G354" i="3" s="1"/>
  <c r="K354" i="3" s="1"/>
  <c r="L355" i="3" s="1"/>
  <c r="D1410" i="20"/>
  <c r="F1409" i="23"/>
  <c r="D1409" i="23" s="1"/>
  <c r="E1409" i="23" s="1"/>
  <c r="C1409" i="20" l="1"/>
  <c r="K1409" i="20" s="1"/>
  <c r="H355" i="3"/>
  <c r="I355" i="3"/>
  <c r="D354" i="3"/>
  <c r="E354" i="3" s="1"/>
  <c r="M354" i="3" s="1"/>
  <c r="E1410" i="20"/>
  <c r="L1409" i="23"/>
  <c r="G1409" i="23"/>
  <c r="F355" i="3" l="1"/>
  <c r="G355" i="3" s="1"/>
  <c r="H356" i="3" s="1"/>
  <c r="I1410" i="20"/>
  <c r="J1411" i="20" s="1"/>
  <c r="G1411" i="20"/>
  <c r="F1411" i="20"/>
  <c r="K1409" i="23"/>
  <c r="I1410" i="23"/>
  <c r="H1410" i="23"/>
  <c r="D355" i="3" l="1"/>
  <c r="E355" i="3" s="1"/>
  <c r="M355" i="3" s="1"/>
  <c r="I356" i="3"/>
  <c r="F356" i="3" s="1"/>
  <c r="K355" i="3"/>
  <c r="L356" i="3" s="1"/>
  <c r="D1411" i="20"/>
  <c r="F1410" i="23"/>
  <c r="D1410" i="23" s="1"/>
  <c r="E1410" i="23" s="1"/>
  <c r="C1410" i="20" l="1"/>
  <c r="K1410" i="20" s="1"/>
  <c r="E1411" i="20"/>
  <c r="L1410" i="23"/>
  <c r="G1410" i="23"/>
  <c r="G356" i="3"/>
  <c r="D356" i="3" s="1"/>
  <c r="I1411" i="20" l="1"/>
  <c r="J1412" i="20" s="1"/>
  <c r="F1412" i="20"/>
  <c r="G1412" i="20"/>
  <c r="K1410" i="23"/>
  <c r="H1411" i="23"/>
  <c r="I1411" i="23"/>
  <c r="K356" i="3"/>
  <c r="L357" i="3" s="1"/>
  <c r="I357" i="3"/>
  <c r="H357" i="3"/>
  <c r="E356" i="3"/>
  <c r="D1412" i="20" l="1"/>
  <c r="F1411" i="23"/>
  <c r="D1411" i="23" s="1"/>
  <c r="E1411" i="23" s="1"/>
  <c r="M356" i="3"/>
  <c r="F357" i="3"/>
  <c r="C1411" i="20" l="1"/>
  <c r="K1411" i="20" s="1"/>
  <c r="E1412" i="20"/>
  <c r="L1411" i="23"/>
  <c r="G1411" i="23"/>
  <c r="G357" i="3"/>
  <c r="D357" i="3" s="1"/>
  <c r="I1412" i="20" l="1"/>
  <c r="J1413" i="20" s="1"/>
  <c r="G1413" i="20"/>
  <c r="F1413" i="20"/>
  <c r="K1411" i="23"/>
  <c r="I1412" i="23"/>
  <c r="H1412" i="23"/>
  <c r="K357" i="3"/>
  <c r="L358" i="3" s="1"/>
  <c r="H358" i="3"/>
  <c r="I358" i="3"/>
  <c r="E357" i="3"/>
  <c r="D1413" i="20" l="1"/>
  <c r="F1412" i="23"/>
  <c r="D1412" i="23" s="1"/>
  <c r="E1412" i="23" s="1"/>
  <c r="M357" i="3"/>
  <c r="F358" i="3"/>
  <c r="C1412" i="20" l="1"/>
  <c r="K1412" i="20" s="1"/>
  <c r="E1413" i="20"/>
  <c r="L1412" i="23"/>
  <c r="G1412" i="23"/>
  <c r="G358" i="3"/>
  <c r="D358" i="3" s="1"/>
  <c r="I1413" i="20" l="1"/>
  <c r="J1414" i="20" s="1"/>
  <c r="F1414" i="20"/>
  <c r="G1414" i="20"/>
  <c r="K1412" i="23"/>
  <c r="H1413" i="23"/>
  <c r="I1413" i="23"/>
  <c r="K358" i="3"/>
  <c r="L359" i="3" s="1"/>
  <c r="I359" i="3"/>
  <c r="H359" i="3"/>
  <c r="E358" i="3"/>
  <c r="D1414" i="20" l="1"/>
  <c r="F1413" i="23"/>
  <c r="D1413" i="23" s="1"/>
  <c r="E1413" i="23" s="1"/>
  <c r="M358" i="3"/>
  <c r="F359" i="3"/>
  <c r="C1413" i="20" l="1"/>
  <c r="K1413" i="20" s="1"/>
  <c r="E1414" i="20"/>
  <c r="L1413" i="23"/>
  <c r="G1413" i="23"/>
  <c r="G359" i="3"/>
  <c r="D359" i="3" s="1"/>
  <c r="I1414" i="20" l="1"/>
  <c r="J1415" i="20" s="1"/>
  <c r="G1415" i="20"/>
  <c r="F1415" i="20"/>
  <c r="K1413" i="23"/>
  <c r="I1414" i="23"/>
  <c r="H1414" i="23"/>
  <c r="K359" i="3"/>
  <c r="L360" i="3" s="1"/>
  <c r="H360" i="3"/>
  <c r="I360" i="3"/>
  <c r="E359" i="3"/>
  <c r="D1415" i="20" l="1"/>
  <c r="F1414" i="23"/>
  <c r="D1414" i="23" s="1"/>
  <c r="E1414" i="23" s="1"/>
  <c r="M359" i="3"/>
  <c r="F360" i="3"/>
  <c r="C1414" i="20" l="1"/>
  <c r="K1414" i="20" s="1"/>
  <c r="L1414" i="23"/>
  <c r="G1414" i="23"/>
  <c r="G360" i="3"/>
  <c r="D360" i="3" s="1"/>
  <c r="E1415" i="20" l="1"/>
  <c r="I1415" i="20"/>
  <c r="J1416" i="20" s="1"/>
  <c r="F1416" i="20"/>
  <c r="G1416" i="20"/>
  <c r="K1414" i="23"/>
  <c r="H1415" i="23"/>
  <c r="I1415" i="23"/>
  <c r="K360" i="3"/>
  <c r="L361" i="3" s="1"/>
  <c r="I361" i="3"/>
  <c r="H361" i="3"/>
  <c r="E360" i="3"/>
  <c r="D1416" i="20" l="1"/>
  <c r="F1415" i="23"/>
  <c r="D1415" i="23" s="1"/>
  <c r="E1415" i="23" s="1"/>
  <c r="M360" i="3"/>
  <c r="F361" i="3"/>
  <c r="C1415" i="20" l="1"/>
  <c r="K1415" i="20" s="1"/>
  <c r="E1416" i="20"/>
  <c r="L1415" i="23"/>
  <c r="G1415" i="23"/>
  <c r="G361" i="3"/>
  <c r="D361" i="3" s="1"/>
  <c r="I1416" i="20" l="1"/>
  <c r="J1417" i="20" s="1"/>
  <c r="G1417" i="20"/>
  <c r="F1417" i="20"/>
  <c r="K1415" i="23"/>
  <c r="I1416" i="23"/>
  <c r="H1416" i="23"/>
  <c r="K361" i="3"/>
  <c r="L362" i="3" s="1"/>
  <c r="H362" i="3"/>
  <c r="I362" i="3"/>
  <c r="E361" i="3"/>
  <c r="D1417" i="20" l="1"/>
  <c r="F1416" i="23"/>
  <c r="D1416" i="23" s="1"/>
  <c r="E1416" i="23" s="1"/>
  <c r="F362" i="3"/>
  <c r="M361" i="3"/>
  <c r="C1416" i="20" l="1"/>
  <c r="K1416" i="20" s="1"/>
  <c r="G362" i="3"/>
  <c r="K362" i="3" s="1"/>
  <c r="L363" i="3" s="1"/>
  <c r="E1417" i="20"/>
  <c r="L1416" i="23"/>
  <c r="G1416" i="23"/>
  <c r="D362" i="3" l="1"/>
  <c r="E362" i="3" s="1"/>
  <c r="M362" i="3" s="1"/>
  <c r="H363" i="3"/>
  <c r="I363" i="3"/>
  <c r="I1417" i="20"/>
  <c r="J1418" i="20" s="1"/>
  <c r="F1418" i="20"/>
  <c r="G1418" i="20"/>
  <c r="K1416" i="23"/>
  <c r="H1417" i="23"/>
  <c r="I1417" i="23"/>
  <c r="F363" i="3" l="1"/>
  <c r="G363" i="3" s="1"/>
  <c r="H364" i="3" s="1"/>
  <c r="D1418" i="20"/>
  <c r="F1417" i="23"/>
  <c r="D1417" i="23" s="1"/>
  <c r="E1417" i="23" s="1"/>
  <c r="C1417" i="20" l="1"/>
  <c r="K1417" i="20" s="1"/>
  <c r="D363" i="3"/>
  <c r="E363" i="3" s="1"/>
  <c r="M363" i="3" s="1"/>
  <c r="I364" i="3"/>
  <c r="F364" i="3" s="1"/>
  <c r="K363" i="3"/>
  <c r="L364" i="3" s="1"/>
  <c r="E1418" i="20"/>
  <c r="L1417" i="23"/>
  <c r="G1417" i="23"/>
  <c r="I1418" i="20" l="1"/>
  <c r="J1419" i="20" s="1"/>
  <c r="G1419" i="20"/>
  <c r="F1419" i="20"/>
  <c r="K1417" i="23"/>
  <c r="I1418" i="23"/>
  <c r="H1418" i="23"/>
  <c r="G364" i="3"/>
  <c r="D364" i="3" s="1"/>
  <c r="D1419" i="20" l="1"/>
  <c r="F1418" i="23"/>
  <c r="D1418" i="23" s="1"/>
  <c r="E1418" i="23" s="1"/>
  <c r="K364" i="3"/>
  <c r="L365" i="3" s="1"/>
  <c r="I365" i="3"/>
  <c r="H365" i="3"/>
  <c r="E364" i="3"/>
  <c r="C1418" i="20" l="1"/>
  <c r="K1418" i="20" s="1"/>
  <c r="E1419" i="20"/>
  <c r="L1418" i="23"/>
  <c r="G1418" i="23"/>
  <c r="M364" i="3"/>
  <c r="F365" i="3"/>
  <c r="I1419" i="20" l="1"/>
  <c r="J1420" i="20" s="1"/>
  <c r="F1420" i="20"/>
  <c r="G1420" i="20"/>
  <c r="K1418" i="23"/>
  <c r="H1419" i="23"/>
  <c r="I1419" i="23"/>
  <c r="G365" i="3"/>
  <c r="D365" i="3" s="1"/>
  <c r="D1420" i="20" l="1"/>
  <c r="F1419" i="23"/>
  <c r="D1419" i="23" s="1"/>
  <c r="E1419" i="23" s="1"/>
  <c r="K365" i="3"/>
  <c r="L366" i="3" s="1"/>
  <c r="H366" i="3"/>
  <c r="I366" i="3"/>
  <c r="E365" i="3"/>
  <c r="C1419" i="20" l="1"/>
  <c r="K1419" i="20" s="1"/>
  <c r="E1420" i="20"/>
  <c r="L1419" i="23"/>
  <c r="G1419" i="23"/>
  <c r="M365" i="3"/>
  <c r="F366" i="3"/>
  <c r="I1420" i="20" l="1"/>
  <c r="J1421" i="20" s="1"/>
  <c r="G1421" i="20"/>
  <c r="F1421" i="20"/>
  <c r="K1419" i="23"/>
  <c r="I1420" i="23"/>
  <c r="H1420" i="23"/>
  <c r="G366" i="3"/>
  <c r="D366" i="3" s="1"/>
  <c r="D1421" i="20" l="1"/>
  <c r="F1420" i="23"/>
  <c r="D1420" i="23" s="1"/>
  <c r="E1420" i="23" s="1"/>
  <c r="K366" i="3"/>
  <c r="L367" i="3" s="1"/>
  <c r="I367" i="3"/>
  <c r="H367" i="3"/>
  <c r="E366" i="3"/>
  <c r="C1420" i="20" l="1"/>
  <c r="K1420" i="20" s="1"/>
  <c r="E1421" i="20"/>
  <c r="L1420" i="23"/>
  <c r="G1420" i="23"/>
  <c r="F367" i="3"/>
  <c r="M366" i="3"/>
  <c r="G367" i="3" l="1"/>
  <c r="K367" i="3" s="1"/>
  <c r="L368" i="3" s="1"/>
  <c r="I1421" i="20"/>
  <c r="J1422" i="20" s="1"/>
  <c r="F1422" i="20"/>
  <c r="G1422" i="20"/>
  <c r="K1420" i="23"/>
  <c r="H1421" i="23"/>
  <c r="I1421" i="23"/>
  <c r="H368" i="3" l="1"/>
  <c r="I368" i="3"/>
  <c r="D367" i="3"/>
  <c r="E367" i="3" s="1"/>
  <c r="M367" i="3" s="1"/>
  <c r="D1422" i="20"/>
  <c r="F1421" i="23"/>
  <c r="D1421" i="23" s="1"/>
  <c r="E1421" i="23" s="1"/>
  <c r="C1421" i="20" l="1"/>
  <c r="K1421" i="20" s="1"/>
  <c r="F368" i="3"/>
  <c r="G368" i="3" s="1"/>
  <c r="K368" i="3" s="1"/>
  <c r="L369" i="3" s="1"/>
  <c r="E1422" i="20"/>
  <c r="L1421" i="23"/>
  <c r="G1421" i="23"/>
  <c r="D368" i="3" l="1"/>
  <c r="E368" i="3" s="1"/>
  <c r="I1422" i="20"/>
  <c r="J1423" i="20" s="1"/>
  <c r="G1423" i="20"/>
  <c r="F1423" i="20"/>
  <c r="K1421" i="23"/>
  <c r="I1422" i="23"/>
  <c r="H1422" i="23"/>
  <c r="H369" i="3"/>
  <c r="I369" i="3"/>
  <c r="D1423" i="20" l="1"/>
  <c r="F1422" i="23"/>
  <c r="D1422" i="23" s="1"/>
  <c r="E1422" i="23" s="1"/>
  <c r="F369" i="3"/>
  <c r="M368" i="3"/>
  <c r="C1422" i="20" l="1"/>
  <c r="K1422" i="20" s="1"/>
  <c r="L1422" i="23"/>
  <c r="G1422" i="23"/>
  <c r="G369" i="3"/>
  <c r="K369" i="3" s="1"/>
  <c r="L370" i="3" s="1"/>
  <c r="E1423" i="20" l="1"/>
  <c r="D369" i="3"/>
  <c r="E369" i="3" s="1"/>
  <c r="I1423" i="20"/>
  <c r="J1424" i="20" s="1"/>
  <c r="F1424" i="20"/>
  <c r="G1424" i="20"/>
  <c r="K1422" i="23"/>
  <c r="H1423" i="23"/>
  <c r="I1423" i="23"/>
  <c r="I370" i="3"/>
  <c r="H370" i="3"/>
  <c r="D1424" i="20" l="1"/>
  <c r="F1423" i="23"/>
  <c r="D1423" i="23" s="1"/>
  <c r="E1423" i="23" s="1"/>
  <c r="F370" i="3"/>
  <c r="M369" i="3"/>
  <c r="C1423" i="20" l="1"/>
  <c r="K1423" i="20" s="1"/>
  <c r="G370" i="3"/>
  <c r="K370" i="3" s="1"/>
  <c r="L371" i="3" s="1"/>
  <c r="E1424" i="20"/>
  <c r="L1423" i="23"/>
  <c r="G1423" i="23"/>
  <c r="H371" i="3" l="1"/>
  <c r="I371" i="3"/>
  <c r="D370" i="3"/>
  <c r="E370" i="3" s="1"/>
  <c r="M370" i="3" s="1"/>
  <c r="I1424" i="20"/>
  <c r="J1425" i="20" s="1"/>
  <c r="G1425" i="20"/>
  <c r="F1425" i="20"/>
  <c r="K1423" i="23"/>
  <c r="I1424" i="23"/>
  <c r="H1424" i="23"/>
  <c r="F371" i="3" l="1"/>
  <c r="G371" i="3" s="1"/>
  <c r="D371" i="3" s="1"/>
  <c r="E371" i="3" s="1"/>
  <c r="D1425" i="20"/>
  <c r="F1424" i="23"/>
  <c r="D1424" i="23" s="1"/>
  <c r="E1424" i="23" s="1"/>
  <c r="C1424" i="20" l="1"/>
  <c r="K1424" i="20" s="1"/>
  <c r="H372" i="3"/>
  <c r="I372" i="3"/>
  <c r="K371" i="3"/>
  <c r="L372" i="3" s="1"/>
  <c r="L1424" i="23"/>
  <c r="G1424" i="23"/>
  <c r="M371" i="3"/>
  <c r="E1425" i="20" l="1"/>
  <c r="I1425" i="20" s="1"/>
  <c r="J1426" i="20" s="1"/>
  <c r="F372" i="3"/>
  <c r="G372" i="3" s="1"/>
  <c r="K372" i="3" s="1"/>
  <c r="L373" i="3" s="1"/>
  <c r="F1426" i="20"/>
  <c r="G1426" i="20"/>
  <c r="K1424" i="23"/>
  <c r="H1425" i="23"/>
  <c r="I1425" i="23"/>
  <c r="D372" i="3" l="1"/>
  <c r="E372" i="3" s="1"/>
  <c r="M372" i="3" s="1"/>
  <c r="I373" i="3"/>
  <c r="H373" i="3"/>
  <c r="D1426" i="20"/>
  <c r="F1425" i="23"/>
  <c r="D1425" i="23" s="1"/>
  <c r="E1425" i="23" s="1"/>
  <c r="C1425" i="20" l="1"/>
  <c r="K1425" i="20" s="1"/>
  <c r="F373" i="3"/>
  <c r="G373" i="3" s="1"/>
  <c r="D373" i="3" s="1"/>
  <c r="E373" i="3" s="1"/>
  <c r="L1425" i="23"/>
  <c r="G1425" i="23"/>
  <c r="E1426" i="20" l="1"/>
  <c r="I374" i="3"/>
  <c r="H374" i="3"/>
  <c r="K373" i="3"/>
  <c r="L374" i="3" s="1"/>
  <c r="I1426" i="20"/>
  <c r="J1427" i="20" s="1"/>
  <c r="G1427" i="20"/>
  <c r="F1427" i="20"/>
  <c r="K1425" i="23"/>
  <c r="I1426" i="23"/>
  <c r="H1426" i="23"/>
  <c r="M373" i="3"/>
  <c r="F374" i="3" l="1"/>
  <c r="G374" i="3" s="1"/>
  <c r="D1427" i="20"/>
  <c r="F1426" i="23"/>
  <c r="D1426" i="23" s="1"/>
  <c r="E1426" i="23" s="1"/>
  <c r="C1426" i="20" l="1"/>
  <c r="K1426" i="20" s="1"/>
  <c r="K374" i="3"/>
  <c r="L375" i="3" s="1"/>
  <c r="H375" i="3"/>
  <c r="I375" i="3"/>
  <c r="D374" i="3"/>
  <c r="E374" i="3" s="1"/>
  <c r="M374" i="3" s="1"/>
  <c r="E1427" i="20"/>
  <c r="L1426" i="23"/>
  <c r="G1426" i="23"/>
  <c r="F375" i="3" l="1"/>
  <c r="G375" i="3" s="1"/>
  <c r="D375" i="3" s="1"/>
  <c r="I1427" i="20"/>
  <c r="J1428" i="20" s="1"/>
  <c r="F1428" i="20"/>
  <c r="G1428" i="20"/>
  <c r="K1426" i="23"/>
  <c r="H1427" i="23"/>
  <c r="I1427" i="23"/>
  <c r="D1428" i="20" l="1"/>
  <c r="F1427" i="23"/>
  <c r="D1427" i="23" s="1"/>
  <c r="E1427" i="23" s="1"/>
  <c r="K375" i="3"/>
  <c r="L376" i="3" s="1"/>
  <c r="H376" i="3"/>
  <c r="I376" i="3"/>
  <c r="E375" i="3"/>
  <c r="C1427" i="20" l="1"/>
  <c r="K1427" i="20" s="1"/>
  <c r="L1427" i="23"/>
  <c r="G1427" i="23"/>
  <c r="M375" i="3"/>
  <c r="F376" i="3"/>
  <c r="E1428" i="20" l="1"/>
  <c r="I1428" i="20" s="1"/>
  <c r="J1429" i="20" s="1"/>
  <c r="G1429" i="20"/>
  <c r="F1429" i="20"/>
  <c r="K1427" i="23"/>
  <c r="I1428" i="23"/>
  <c r="H1428" i="23"/>
  <c r="G376" i="3"/>
  <c r="D376" i="3" s="1"/>
  <c r="D1429" i="20" l="1"/>
  <c r="F1428" i="23"/>
  <c r="D1428" i="23" s="1"/>
  <c r="E1428" i="23" s="1"/>
  <c r="K376" i="3"/>
  <c r="L377" i="3" s="1"/>
  <c r="I377" i="3"/>
  <c r="H377" i="3"/>
  <c r="E376" i="3"/>
  <c r="C1428" i="20" l="1"/>
  <c r="K1428" i="20" s="1"/>
  <c r="E1429" i="20"/>
  <c r="L1428" i="23"/>
  <c r="G1428" i="23"/>
  <c r="F377" i="3"/>
  <c r="M376" i="3"/>
  <c r="I1429" i="20" l="1"/>
  <c r="J1430" i="20" s="1"/>
  <c r="F1430" i="20"/>
  <c r="G1430" i="20"/>
  <c r="K1428" i="23"/>
  <c r="H1429" i="23"/>
  <c r="I1429" i="23"/>
  <c r="G377" i="3"/>
  <c r="D377" i="3" s="1"/>
  <c r="D1430" i="20" l="1"/>
  <c r="F1429" i="23"/>
  <c r="D1429" i="23" s="1"/>
  <c r="E1429" i="23" s="1"/>
  <c r="K377" i="3"/>
  <c r="L378" i="3" s="1"/>
  <c r="H378" i="3"/>
  <c r="I378" i="3"/>
  <c r="E377" i="3"/>
  <c r="C1429" i="20" l="1"/>
  <c r="K1429" i="20" s="1"/>
  <c r="E1430" i="20"/>
  <c r="L1429" i="23"/>
  <c r="G1429" i="23"/>
  <c r="F378" i="3"/>
  <c r="M377" i="3"/>
  <c r="G378" i="3" l="1"/>
  <c r="K378" i="3" s="1"/>
  <c r="L379" i="3" s="1"/>
  <c r="I1430" i="20"/>
  <c r="J1431" i="20" s="1"/>
  <c r="G1431" i="20"/>
  <c r="F1431" i="20"/>
  <c r="K1429" i="23"/>
  <c r="I1430" i="23"/>
  <c r="H1430" i="23"/>
  <c r="I379" i="3" l="1"/>
  <c r="H379" i="3"/>
  <c r="D378" i="3"/>
  <c r="E378" i="3" s="1"/>
  <c r="M378" i="3" s="1"/>
  <c r="D1431" i="20"/>
  <c r="F1430" i="23"/>
  <c r="D1430" i="23" s="1"/>
  <c r="E1430" i="23" s="1"/>
  <c r="C1430" i="20" l="1"/>
  <c r="K1430" i="20" s="1"/>
  <c r="F379" i="3"/>
  <c r="G379" i="3" s="1"/>
  <c r="I380" i="3" s="1"/>
  <c r="L1430" i="23"/>
  <c r="G1430" i="23"/>
  <c r="E1431" i="20" l="1"/>
  <c r="D379" i="3"/>
  <c r="E379" i="3" s="1"/>
  <c r="I1431" i="20"/>
  <c r="J1432" i="20" s="1"/>
  <c r="F1432" i="20"/>
  <c r="G1432" i="20"/>
  <c r="K1430" i="23"/>
  <c r="H1431" i="23"/>
  <c r="I1431" i="23"/>
  <c r="K379" i="3"/>
  <c r="L380" i="3" s="1"/>
  <c r="H380" i="3"/>
  <c r="F380" i="3" s="1"/>
  <c r="D1432" i="20" l="1"/>
  <c r="F1431" i="23"/>
  <c r="D1431" i="23" s="1"/>
  <c r="E1431" i="23" s="1"/>
  <c r="G380" i="3"/>
  <c r="K380" i="3" s="1"/>
  <c r="L381" i="3" s="1"/>
  <c r="C1431" i="20" l="1"/>
  <c r="K1431" i="20" s="1"/>
  <c r="D380" i="3"/>
  <c r="E380" i="3" s="1"/>
  <c r="E1432" i="20"/>
  <c r="L1431" i="23"/>
  <c r="G1431" i="23"/>
  <c r="M379" i="3"/>
  <c r="H381" i="3"/>
  <c r="I381" i="3"/>
  <c r="I1432" i="20" l="1"/>
  <c r="J1433" i="20" s="1"/>
  <c r="G1433" i="20"/>
  <c r="F1433" i="20"/>
  <c r="K1431" i="23"/>
  <c r="I1432" i="23"/>
  <c r="H1432" i="23"/>
  <c r="F381" i="3"/>
  <c r="M380" i="3"/>
  <c r="G381" i="3" l="1"/>
  <c r="K381" i="3" s="1"/>
  <c r="L382" i="3" s="1"/>
  <c r="D1433" i="20"/>
  <c r="F1432" i="23"/>
  <c r="D1432" i="23" s="1"/>
  <c r="E1432" i="23" s="1"/>
  <c r="C1432" i="20" l="1"/>
  <c r="K1432" i="20" s="1"/>
  <c r="D381" i="3"/>
  <c r="E381" i="3" s="1"/>
  <c r="I382" i="3"/>
  <c r="H382" i="3"/>
  <c r="L1432" i="23"/>
  <c r="G1432" i="23"/>
  <c r="E1433" i="20" l="1"/>
  <c r="I1433" i="20" s="1"/>
  <c r="J1434" i="20" s="1"/>
  <c r="F382" i="3"/>
  <c r="G382" i="3" s="1"/>
  <c r="H383" i="3" s="1"/>
  <c r="F1434" i="20"/>
  <c r="G1434" i="20"/>
  <c r="K1432" i="23"/>
  <c r="H1433" i="23"/>
  <c r="I1433" i="23"/>
  <c r="M381" i="3"/>
  <c r="D382" i="3" l="1"/>
  <c r="E382" i="3" s="1"/>
  <c r="D1434" i="20"/>
  <c r="F1433" i="23"/>
  <c r="D1433" i="23" s="1"/>
  <c r="E1433" i="23" s="1"/>
  <c r="K382" i="3"/>
  <c r="L383" i="3" s="1"/>
  <c r="I383" i="3"/>
  <c r="F383" i="3" s="1"/>
  <c r="C1433" i="20" l="1"/>
  <c r="K1433" i="20" s="1"/>
  <c r="M382" i="3"/>
  <c r="L1433" i="23"/>
  <c r="G1433" i="23"/>
  <c r="G383" i="3"/>
  <c r="D383" i="3" s="1"/>
  <c r="E1434" i="20" l="1"/>
  <c r="I1434" i="20" s="1"/>
  <c r="J1435" i="20" s="1"/>
  <c r="G1435" i="20"/>
  <c r="F1435" i="20"/>
  <c r="K1433" i="23"/>
  <c r="I1434" i="23"/>
  <c r="H1434" i="23"/>
  <c r="K383" i="3"/>
  <c r="L384" i="3" s="1"/>
  <c r="I384" i="3"/>
  <c r="H384" i="3"/>
  <c r="E383" i="3"/>
  <c r="D1435" i="20" l="1"/>
  <c r="F1434" i="23"/>
  <c r="D1434" i="23" s="1"/>
  <c r="E1434" i="23" s="1"/>
  <c r="M383" i="3"/>
  <c r="F384" i="3"/>
  <c r="C1434" i="20" l="1"/>
  <c r="K1434" i="20" s="1"/>
  <c r="G384" i="3"/>
  <c r="D384" i="3" s="1"/>
  <c r="E384" i="3" s="1"/>
  <c r="E1435" i="20"/>
  <c r="L1434" i="23"/>
  <c r="G1434" i="23"/>
  <c r="H385" i="3" l="1"/>
  <c r="I385" i="3"/>
  <c r="K384" i="3"/>
  <c r="L385" i="3" s="1"/>
  <c r="I1435" i="20"/>
  <c r="J1436" i="20" s="1"/>
  <c r="F1436" i="20"/>
  <c r="G1436" i="20"/>
  <c r="K1434" i="23"/>
  <c r="H1435" i="23"/>
  <c r="I1435" i="23"/>
  <c r="M384" i="3"/>
  <c r="F385" i="3" l="1"/>
  <c r="G385" i="3" s="1"/>
  <c r="D385" i="3" s="1"/>
  <c r="D1436" i="20"/>
  <c r="F1435" i="23"/>
  <c r="D1435" i="23" s="1"/>
  <c r="E1435" i="23" s="1"/>
  <c r="C1435" i="20" l="1"/>
  <c r="K1435" i="20" s="1"/>
  <c r="L1435" i="23"/>
  <c r="G1435" i="23"/>
  <c r="K385" i="3"/>
  <c r="L386" i="3" s="1"/>
  <c r="H386" i="3"/>
  <c r="I386" i="3"/>
  <c r="E385" i="3"/>
  <c r="E1436" i="20" l="1"/>
  <c r="I1436" i="20" s="1"/>
  <c r="J1437" i="20" s="1"/>
  <c r="G1437" i="20"/>
  <c r="F1437" i="20"/>
  <c r="K1435" i="23"/>
  <c r="I1436" i="23"/>
  <c r="H1436" i="23"/>
  <c r="M385" i="3"/>
  <c r="F386" i="3"/>
  <c r="D1437" i="20" l="1"/>
  <c r="F1436" i="23"/>
  <c r="D1436" i="23" s="1"/>
  <c r="E1436" i="23" s="1"/>
  <c r="G386" i="3"/>
  <c r="D386" i="3" s="1"/>
  <c r="C1436" i="20" l="1"/>
  <c r="K1436" i="20" s="1"/>
  <c r="E1437" i="20"/>
  <c r="L1436" i="23"/>
  <c r="G1436" i="23"/>
  <c r="K386" i="3"/>
  <c r="L387" i="3" s="1"/>
  <c r="H387" i="3"/>
  <c r="I387" i="3"/>
  <c r="E386" i="3"/>
  <c r="I1437" i="20" l="1"/>
  <c r="J1438" i="20" s="1"/>
  <c r="F1438" i="20"/>
  <c r="G1438" i="20"/>
  <c r="K1436" i="23"/>
  <c r="H1437" i="23"/>
  <c r="I1437" i="23"/>
  <c r="M386" i="3"/>
  <c r="F387" i="3"/>
  <c r="D1438" i="20" l="1"/>
  <c r="F1437" i="23"/>
  <c r="D1437" i="23" s="1"/>
  <c r="E1437" i="23" s="1"/>
  <c r="G387" i="3"/>
  <c r="C1437" i="20" l="1"/>
  <c r="K1437" i="20" s="1"/>
  <c r="D387" i="3"/>
  <c r="E387" i="3" s="1"/>
  <c r="M387" i="3" s="1"/>
  <c r="L1437" i="23"/>
  <c r="G1437" i="23"/>
  <c r="K387" i="3"/>
  <c r="L388" i="3" s="1"/>
  <c r="H388" i="3"/>
  <c r="I388" i="3"/>
  <c r="E1438" i="20" l="1"/>
  <c r="I1438" i="20" s="1"/>
  <c r="J1439" i="20" s="1"/>
  <c r="G1439" i="20"/>
  <c r="F1439" i="20"/>
  <c r="K1437" i="23"/>
  <c r="I1438" i="23"/>
  <c r="H1438" i="23"/>
  <c r="F388" i="3"/>
  <c r="D1439" i="20" l="1"/>
  <c r="F1438" i="23"/>
  <c r="D1438" i="23" s="1"/>
  <c r="E1438" i="23" s="1"/>
  <c r="G388" i="3"/>
  <c r="D388" i="3" s="1"/>
  <c r="C1438" i="20" l="1"/>
  <c r="K1438" i="20" s="1"/>
  <c r="E1439" i="20"/>
  <c r="L1438" i="23"/>
  <c r="G1438" i="23"/>
  <c r="K388" i="3"/>
  <c r="L389" i="3" s="1"/>
  <c r="H389" i="3"/>
  <c r="I389" i="3"/>
  <c r="E388" i="3"/>
  <c r="I1439" i="20" l="1"/>
  <c r="J1440" i="20" s="1"/>
  <c r="F1440" i="20"/>
  <c r="G1440" i="20"/>
  <c r="K1438" i="23"/>
  <c r="H1439" i="23"/>
  <c r="I1439" i="23"/>
  <c r="F389" i="3"/>
  <c r="M388" i="3"/>
  <c r="D1440" i="20" l="1"/>
  <c r="F1439" i="23"/>
  <c r="D1439" i="23" s="1"/>
  <c r="E1439" i="23" s="1"/>
  <c r="G389" i="3"/>
  <c r="C1439" i="20" l="1"/>
  <c r="K1439" i="20" s="1"/>
  <c r="D389" i="3"/>
  <c r="E389" i="3" s="1"/>
  <c r="M389" i="3" s="1"/>
  <c r="L1439" i="23"/>
  <c r="G1439" i="23"/>
  <c r="K389" i="3"/>
  <c r="L390" i="3" s="1"/>
  <c r="H390" i="3"/>
  <c r="I390" i="3"/>
  <c r="E1440" i="20" l="1"/>
  <c r="I1440" i="20"/>
  <c r="J1441" i="20" s="1"/>
  <c r="G1441" i="20"/>
  <c r="F1441" i="20"/>
  <c r="K1439" i="23"/>
  <c r="I1440" i="23"/>
  <c r="H1440" i="23"/>
  <c r="F390" i="3"/>
  <c r="D1441" i="20" l="1"/>
  <c r="F1440" i="23"/>
  <c r="D1440" i="23" s="1"/>
  <c r="E1440" i="23" s="1"/>
  <c r="G390" i="3"/>
  <c r="D390" i="3" s="1"/>
  <c r="C1440" i="20" l="1"/>
  <c r="K1440" i="20" s="1"/>
  <c r="L1440" i="23"/>
  <c r="G1440" i="23"/>
  <c r="K390" i="3"/>
  <c r="L391" i="3" s="1"/>
  <c r="H391" i="3"/>
  <c r="I391" i="3"/>
  <c r="E390" i="3"/>
  <c r="E1441" i="20" l="1"/>
  <c r="I1441" i="20"/>
  <c r="J1442" i="20" s="1"/>
  <c r="F1442" i="20"/>
  <c r="G1442" i="20"/>
  <c r="K1440" i="23"/>
  <c r="H1441" i="23"/>
  <c r="I1441" i="23"/>
  <c r="M390" i="3"/>
  <c r="F391" i="3"/>
  <c r="D1442" i="20" l="1"/>
  <c r="F1441" i="23"/>
  <c r="D1441" i="23" s="1"/>
  <c r="E1441" i="23" s="1"/>
  <c r="G391" i="3"/>
  <c r="D391" i="3" s="1"/>
  <c r="C1441" i="20" l="1"/>
  <c r="K1441" i="20" s="1"/>
  <c r="L1441" i="23"/>
  <c r="G1441" i="23"/>
  <c r="K391" i="3"/>
  <c r="L392" i="3" s="1"/>
  <c r="H392" i="3"/>
  <c r="I392" i="3"/>
  <c r="E391" i="3"/>
  <c r="E1442" i="20" l="1"/>
  <c r="I1442" i="20" s="1"/>
  <c r="J1443" i="20" s="1"/>
  <c r="K1441" i="23"/>
  <c r="I1442" i="23"/>
  <c r="H1442" i="23"/>
  <c r="M391" i="3"/>
  <c r="F392" i="3"/>
  <c r="F1443" i="20" l="1"/>
  <c r="G1443" i="20"/>
  <c r="D1443" i="20" s="1"/>
  <c r="G392" i="3"/>
  <c r="K392" i="3" s="1"/>
  <c r="L393" i="3" s="1"/>
  <c r="F1442" i="23"/>
  <c r="D1442" i="23" s="1"/>
  <c r="E1442" i="23" s="1"/>
  <c r="C1442" i="20" l="1"/>
  <c r="K1442" i="20" s="1"/>
  <c r="I393" i="3"/>
  <c r="H393" i="3"/>
  <c r="D392" i="3"/>
  <c r="E392" i="3" s="1"/>
  <c r="M392" i="3" s="1"/>
  <c r="E1443" i="20"/>
  <c r="L1442" i="23"/>
  <c r="G1442" i="23"/>
  <c r="F393" i="3" l="1"/>
  <c r="G393" i="3" s="1"/>
  <c r="K393" i="3" s="1"/>
  <c r="L394" i="3" s="1"/>
  <c r="I1443" i="20"/>
  <c r="J1444" i="20" s="1"/>
  <c r="F1444" i="20"/>
  <c r="G1444" i="20"/>
  <c r="K1442" i="23"/>
  <c r="H1443" i="23"/>
  <c r="I1443" i="23"/>
  <c r="D393" i="3" l="1"/>
  <c r="E393" i="3" s="1"/>
  <c r="M393" i="3" s="1"/>
  <c r="H394" i="3"/>
  <c r="I394" i="3"/>
  <c r="D1444" i="20"/>
  <c r="F1443" i="23"/>
  <c r="D1443" i="23" s="1"/>
  <c r="E1443" i="23" s="1"/>
  <c r="C1443" i="20" l="1"/>
  <c r="K1443" i="20" s="1"/>
  <c r="F394" i="3"/>
  <c r="G394" i="3" s="1"/>
  <c r="D394" i="3" s="1"/>
  <c r="L1443" i="23"/>
  <c r="G1443" i="23"/>
  <c r="E1444" i="20" l="1"/>
  <c r="I1444" i="20"/>
  <c r="J1445" i="20" s="1"/>
  <c r="G1445" i="20"/>
  <c r="F1445" i="20"/>
  <c r="K1443" i="23"/>
  <c r="I1444" i="23"/>
  <c r="H1444" i="23"/>
  <c r="K394" i="3"/>
  <c r="L395" i="3" s="1"/>
  <c r="I395" i="3"/>
  <c r="H395" i="3"/>
  <c r="E394" i="3"/>
  <c r="D1445" i="20" l="1"/>
  <c r="F1444" i="23"/>
  <c r="D1444" i="23" s="1"/>
  <c r="E1444" i="23" s="1"/>
  <c r="M394" i="3"/>
  <c r="F395" i="3"/>
  <c r="C1444" i="20" l="1"/>
  <c r="K1444" i="20" s="1"/>
  <c r="G395" i="3"/>
  <c r="K395" i="3" s="1"/>
  <c r="L396" i="3" s="1"/>
  <c r="E1445" i="20"/>
  <c r="L1444" i="23"/>
  <c r="G1444" i="23"/>
  <c r="D395" i="3" l="1"/>
  <c r="E395" i="3" s="1"/>
  <c r="M395" i="3" s="1"/>
  <c r="H396" i="3"/>
  <c r="I396" i="3"/>
  <c r="I1445" i="20"/>
  <c r="J1446" i="20" s="1"/>
  <c r="F1446" i="20"/>
  <c r="G1446" i="20"/>
  <c r="K1444" i="23"/>
  <c r="H1445" i="23"/>
  <c r="I1445" i="23"/>
  <c r="F396" i="3" l="1"/>
  <c r="G396" i="3" s="1"/>
  <c r="K396" i="3" s="1"/>
  <c r="L397" i="3" s="1"/>
  <c r="D1446" i="20"/>
  <c r="F1445" i="23"/>
  <c r="D1445" i="23" s="1"/>
  <c r="E1445" i="23" s="1"/>
  <c r="C1445" i="20" l="1"/>
  <c r="K1445" i="20" s="1"/>
  <c r="I397" i="3"/>
  <c r="H397" i="3"/>
  <c r="D396" i="3"/>
  <c r="E396" i="3" s="1"/>
  <c r="M396" i="3" s="1"/>
  <c r="E1446" i="20"/>
  <c r="L1445" i="23"/>
  <c r="G1445" i="23"/>
  <c r="F397" i="3" l="1"/>
  <c r="G397" i="3" s="1"/>
  <c r="D397" i="3" s="1"/>
  <c r="I1446" i="20"/>
  <c r="J1447" i="20" s="1"/>
  <c r="G1447" i="20"/>
  <c r="F1447" i="20"/>
  <c r="K1445" i="23"/>
  <c r="I1446" i="23"/>
  <c r="H1446" i="23"/>
  <c r="D1447" i="20" l="1"/>
  <c r="F1446" i="23"/>
  <c r="D1446" i="23" s="1"/>
  <c r="E1446" i="23" s="1"/>
  <c r="K397" i="3"/>
  <c r="L398" i="3" s="1"/>
  <c r="I398" i="3"/>
  <c r="H398" i="3"/>
  <c r="E397" i="3"/>
  <c r="C1446" i="20" l="1"/>
  <c r="K1446" i="20" s="1"/>
  <c r="E1447" i="20"/>
  <c r="L1446" i="23"/>
  <c r="G1446" i="23"/>
  <c r="M397" i="3"/>
  <c r="F398" i="3"/>
  <c r="G398" i="3" l="1"/>
  <c r="K398" i="3" s="1"/>
  <c r="L399" i="3" s="1"/>
  <c r="I1447" i="20"/>
  <c r="J1448" i="20" s="1"/>
  <c r="F1448" i="20"/>
  <c r="G1448" i="20"/>
  <c r="K1446" i="23"/>
  <c r="H1447" i="23"/>
  <c r="I1447" i="23"/>
  <c r="D398" i="3" l="1"/>
  <c r="E398" i="3" s="1"/>
  <c r="M398" i="3" s="1"/>
  <c r="H399" i="3"/>
  <c r="I399" i="3"/>
  <c r="D1448" i="20"/>
  <c r="F1447" i="23"/>
  <c r="D1447" i="23" s="1"/>
  <c r="E1447" i="23" s="1"/>
  <c r="C1447" i="20" l="1"/>
  <c r="K1447" i="20" s="1"/>
  <c r="F399" i="3"/>
  <c r="G399" i="3" s="1"/>
  <c r="D399" i="3" s="1"/>
  <c r="E1448" i="20"/>
  <c r="L1447" i="23"/>
  <c r="G1447" i="23"/>
  <c r="I1448" i="20" l="1"/>
  <c r="J1449" i="20" s="1"/>
  <c r="G1449" i="20"/>
  <c r="F1449" i="20"/>
  <c r="K1447" i="23"/>
  <c r="I1448" i="23"/>
  <c r="H1448" i="23"/>
  <c r="K399" i="3"/>
  <c r="L400" i="3" s="1"/>
  <c r="I400" i="3"/>
  <c r="H400" i="3"/>
  <c r="E399" i="3"/>
  <c r="D1449" i="20" l="1"/>
  <c r="F1448" i="23"/>
  <c r="D1448" i="23" s="1"/>
  <c r="E1448" i="23" s="1"/>
  <c r="M399" i="3"/>
  <c r="F400" i="3"/>
  <c r="C1448" i="20" l="1"/>
  <c r="K1448" i="20" s="1"/>
  <c r="G400" i="3"/>
  <c r="K400" i="3" s="1"/>
  <c r="L401" i="3" s="1"/>
  <c r="E1449" i="20"/>
  <c r="L1448" i="23"/>
  <c r="G1448" i="23"/>
  <c r="I401" i="3" l="1"/>
  <c r="H401" i="3"/>
  <c r="D400" i="3"/>
  <c r="E400" i="3" s="1"/>
  <c r="M400" i="3" s="1"/>
  <c r="I1449" i="20"/>
  <c r="J1450" i="20" s="1"/>
  <c r="F1450" i="20"/>
  <c r="G1450" i="20"/>
  <c r="K1448" i="23"/>
  <c r="H1449" i="23"/>
  <c r="I1449" i="23"/>
  <c r="F401" i="3" l="1"/>
  <c r="G401" i="3" s="1"/>
  <c r="D401" i="3" s="1"/>
  <c r="E401" i="3" s="1"/>
  <c r="D1450" i="20"/>
  <c r="F1449" i="23"/>
  <c r="D1449" i="23" s="1"/>
  <c r="E1449" i="23" s="1"/>
  <c r="C1449" i="20" l="1"/>
  <c r="K1449" i="20" s="1"/>
  <c r="I402" i="3"/>
  <c r="H402" i="3"/>
  <c r="K401" i="3"/>
  <c r="L402" i="3" s="1"/>
  <c r="L1449" i="23"/>
  <c r="G1449" i="23"/>
  <c r="M401" i="3"/>
  <c r="E1450" i="20" l="1"/>
  <c r="F402" i="3"/>
  <c r="G402" i="3" s="1"/>
  <c r="K402" i="3" s="1"/>
  <c r="L403" i="3" s="1"/>
  <c r="I1450" i="20"/>
  <c r="J1451" i="20" s="1"/>
  <c r="G1451" i="20"/>
  <c r="F1451" i="20"/>
  <c r="K1449" i="23"/>
  <c r="I1450" i="23"/>
  <c r="H1450" i="23"/>
  <c r="D402" i="3" l="1"/>
  <c r="E402" i="3" s="1"/>
  <c r="M402" i="3" s="1"/>
  <c r="I403" i="3"/>
  <c r="H403" i="3"/>
  <c r="D1451" i="20"/>
  <c r="F1450" i="23"/>
  <c r="D1450" i="23" s="1"/>
  <c r="E1450" i="23" s="1"/>
  <c r="C1450" i="20" l="1"/>
  <c r="K1450" i="20" s="1"/>
  <c r="F403" i="3"/>
  <c r="G403" i="3" s="1"/>
  <c r="K403" i="3" s="1"/>
  <c r="L404" i="3" s="1"/>
  <c r="E1451" i="20"/>
  <c r="L1450" i="23"/>
  <c r="G1450" i="23"/>
  <c r="D403" i="3" l="1"/>
  <c r="E403" i="3" s="1"/>
  <c r="M403" i="3" s="1"/>
  <c r="H404" i="3"/>
  <c r="I404" i="3"/>
  <c r="I1451" i="20"/>
  <c r="J1452" i="20" s="1"/>
  <c r="F1452" i="20"/>
  <c r="G1452" i="20"/>
  <c r="K1450" i="23"/>
  <c r="H1451" i="23"/>
  <c r="I1451" i="23"/>
  <c r="F404" i="3" l="1"/>
  <c r="G404" i="3" s="1"/>
  <c r="D404" i="3" s="1"/>
  <c r="E404" i="3" s="1"/>
  <c r="D1452" i="20"/>
  <c r="F1451" i="23"/>
  <c r="D1451" i="23" s="1"/>
  <c r="E1451" i="23" s="1"/>
  <c r="C1451" i="20" l="1"/>
  <c r="K1451" i="20" s="1"/>
  <c r="H405" i="3"/>
  <c r="I405" i="3"/>
  <c r="K404" i="3"/>
  <c r="L405" i="3" s="1"/>
  <c r="L1451" i="23"/>
  <c r="G1451" i="23"/>
  <c r="M404" i="3"/>
  <c r="E1452" i="20" l="1"/>
  <c r="F405" i="3"/>
  <c r="G405" i="3" s="1"/>
  <c r="K405" i="3" s="1"/>
  <c r="L406" i="3" s="1"/>
  <c r="I1452" i="20"/>
  <c r="J1453" i="20" s="1"/>
  <c r="G1453" i="20"/>
  <c r="F1453" i="20"/>
  <c r="K1451" i="23"/>
  <c r="I1452" i="23"/>
  <c r="H1452" i="23"/>
  <c r="D405" i="3" l="1"/>
  <c r="E405" i="3" s="1"/>
  <c r="D1453" i="20"/>
  <c r="F1452" i="23"/>
  <c r="D1452" i="23" s="1"/>
  <c r="E1452" i="23" s="1"/>
  <c r="H406" i="3"/>
  <c r="I406" i="3"/>
  <c r="C1452" i="20" l="1"/>
  <c r="K1452" i="20" s="1"/>
  <c r="E1453" i="20"/>
  <c r="L1452" i="23"/>
  <c r="G1452" i="23"/>
  <c r="F406" i="3"/>
  <c r="M405" i="3"/>
  <c r="G406" i="3" l="1"/>
  <c r="D406" i="3" s="1"/>
  <c r="E406" i="3" s="1"/>
  <c r="I1453" i="20"/>
  <c r="J1454" i="20" s="1"/>
  <c r="F1454" i="20"/>
  <c r="G1454" i="20"/>
  <c r="K1452" i="23"/>
  <c r="H1453" i="23"/>
  <c r="I1453" i="23"/>
  <c r="K406" i="3" l="1"/>
  <c r="L407" i="3" s="1"/>
  <c r="I407" i="3"/>
  <c r="H407" i="3"/>
  <c r="D1454" i="20"/>
  <c r="F1453" i="23"/>
  <c r="D1453" i="23" s="1"/>
  <c r="E1453" i="23" s="1"/>
  <c r="M406" i="3"/>
  <c r="C1453" i="20" l="1"/>
  <c r="K1453" i="20" s="1"/>
  <c r="F407" i="3"/>
  <c r="G407" i="3" s="1"/>
  <c r="K407" i="3" s="1"/>
  <c r="L408" i="3" s="1"/>
  <c r="E1454" i="20"/>
  <c r="I1454" i="20" s="1"/>
  <c r="L1453" i="23"/>
  <c r="G1453" i="23"/>
  <c r="D407" i="3" l="1"/>
  <c r="E407" i="3" s="1"/>
  <c r="M407" i="3" s="1"/>
  <c r="H408" i="3"/>
  <c r="I408" i="3"/>
  <c r="K1453" i="23"/>
  <c r="I1454" i="23"/>
  <c r="H1454" i="23"/>
  <c r="F408" i="3" l="1"/>
  <c r="G408" i="3" s="1"/>
  <c r="F1454" i="23"/>
  <c r="D1454" i="23" s="1"/>
  <c r="E1454" i="23" s="1"/>
  <c r="C1454" i="20" l="1"/>
  <c r="K1454" i="20" s="1"/>
  <c r="K408" i="3"/>
  <c r="L409" i="3" s="1"/>
  <c r="I409" i="3"/>
  <c r="H409" i="3"/>
  <c r="D408" i="3"/>
  <c r="E408" i="3" s="1"/>
  <c r="M408" i="3" s="1"/>
  <c r="L1454" i="23"/>
  <c r="G1454" i="23"/>
  <c r="F409" i="3" l="1"/>
  <c r="G409" i="3" s="1"/>
  <c r="K409" i="3" s="1"/>
  <c r="L410" i="3" s="1"/>
  <c r="K1454" i="23"/>
  <c r="H1455" i="23"/>
  <c r="I1455" i="23"/>
  <c r="D409" i="3" l="1"/>
  <c r="E409" i="3" s="1"/>
  <c r="F1455" i="23"/>
  <c r="D1455" i="23" s="1"/>
  <c r="E1455" i="23" s="1"/>
  <c r="H410" i="3"/>
  <c r="I410" i="3"/>
  <c r="L1455" i="23" l="1"/>
  <c r="G1455" i="23"/>
  <c r="F410" i="3"/>
  <c r="M409" i="3"/>
  <c r="G410" i="3" l="1"/>
  <c r="I411" i="3" s="1"/>
  <c r="K1455" i="23"/>
  <c r="I1456" i="23"/>
  <c r="H1456" i="23"/>
  <c r="K410" i="3" l="1"/>
  <c r="L411" i="3" s="1"/>
  <c r="H411" i="3"/>
  <c r="F411" i="3" s="1"/>
  <c r="D410" i="3"/>
  <c r="E410" i="3" s="1"/>
  <c r="M410" i="3" s="1"/>
  <c r="F1456" i="23"/>
  <c r="D1456" i="23" s="1"/>
  <c r="E1456" i="23" s="1"/>
  <c r="G411" i="3" l="1"/>
  <c r="D411" i="3" s="1"/>
  <c r="E411" i="3" s="1"/>
  <c r="L1456" i="23"/>
  <c r="G1456" i="23"/>
  <c r="H412" i="3" l="1"/>
  <c r="I412" i="3"/>
  <c r="K411" i="3"/>
  <c r="L412" i="3" s="1"/>
  <c r="K1456" i="23"/>
  <c r="H1457" i="23"/>
  <c r="I1457" i="23"/>
  <c r="M411" i="3"/>
  <c r="F412" i="3" l="1"/>
  <c r="G412" i="3" s="1"/>
  <c r="D412" i="3" s="1"/>
  <c r="F1457" i="23"/>
  <c r="D1457" i="23" s="1"/>
  <c r="E1457" i="23" s="1"/>
  <c r="L1457" i="23" l="1"/>
  <c r="G1457" i="23"/>
  <c r="K412" i="3"/>
  <c r="L413" i="3" s="1"/>
  <c r="I413" i="3"/>
  <c r="H413" i="3"/>
  <c r="E412" i="3"/>
  <c r="K1457" i="23" l="1"/>
  <c r="I1458" i="23"/>
  <c r="H1458" i="23"/>
  <c r="M412" i="3"/>
  <c r="F413" i="3"/>
  <c r="G413" i="3" l="1"/>
  <c r="D413" i="3" s="1"/>
  <c r="E413" i="3" s="1"/>
  <c r="F1458" i="23"/>
  <c r="D1458" i="23" s="1"/>
  <c r="E1458" i="23" s="1"/>
  <c r="H414" i="3" l="1"/>
  <c r="I414" i="3"/>
  <c r="K413" i="3"/>
  <c r="L414" i="3" s="1"/>
  <c r="L1458" i="23"/>
  <c r="G1458" i="23"/>
  <c r="M413" i="3"/>
  <c r="F414" i="3" l="1"/>
  <c r="G414" i="3" s="1"/>
  <c r="D414" i="3" s="1"/>
  <c r="E414" i="3" s="1"/>
  <c r="K1458" i="23"/>
  <c r="H1459" i="23"/>
  <c r="I1459" i="23"/>
  <c r="H415" i="3" l="1"/>
  <c r="I415" i="3"/>
  <c r="K414" i="3"/>
  <c r="L415" i="3" s="1"/>
  <c r="F1459" i="23"/>
  <c r="D1459" i="23" s="1"/>
  <c r="E1459" i="23" s="1"/>
  <c r="M414" i="3"/>
  <c r="F415" i="3" l="1"/>
  <c r="G415" i="3" s="1"/>
  <c r="K415" i="3" s="1"/>
  <c r="L416" i="3" s="1"/>
  <c r="L1459" i="23"/>
  <c r="G1459" i="23"/>
  <c r="H416" i="3" l="1"/>
  <c r="D415" i="3"/>
  <c r="E415" i="3" s="1"/>
  <c r="M415" i="3" s="1"/>
  <c r="I416" i="3"/>
  <c r="K1459" i="23"/>
  <c r="I1460" i="23"/>
  <c r="H1460" i="23"/>
  <c r="F416" i="3" l="1"/>
  <c r="G416" i="3" s="1"/>
  <c r="K416" i="3" s="1"/>
  <c r="L417" i="3" s="1"/>
  <c r="F1460" i="23"/>
  <c r="D1460" i="23" s="1"/>
  <c r="E1460" i="23" s="1"/>
  <c r="D416" i="3" l="1"/>
  <c r="E416" i="3" s="1"/>
  <c r="M416" i="3" s="1"/>
  <c r="H417" i="3"/>
  <c r="I417" i="3"/>
  <c r="L1460" i="23"/>
  <c r="G1460" i="23"/>
  <c r="F417" i="3" l="1"/>
  <c r="G417" i="3" s="1"/>
  <c r="D417" i="3" s="1"/>
  <c r="K1460" i="23"/>
  <c r="H1461" i="23"/>
  <c r="I1461" i="23"/>
  <c r="F1461" i="23" l="1"/>
  <c r="D1461" i="23" s="1"/>
  <c r="E1461" i="23" s="1"/>
  <c r="K417" i="3"/>
  <c r="L418" i="3" s="1"/>
  <c r="I418" i="3"/>
  <c r="H418" i="3"/>
  <c r="E417" i="3"/>
  <c r="L1461" i="23" l="1"/>
  <c r="G1461" i="23"/>
  <c r="F418" i="3"/>
  <c r="M417" i="3"/>
  <c r="K1461" i="23" l="1"/>
  <c r="I1462" i="23"/>
  <c r="H1462" i="23"/>
  <c r="G418" i="3"/>
  <c r="D418" i="3" s="1"/>
  <c r="F1462" i="23" l="1"/>
  <c r="D1462" i="23" s="1"/>
  <c r="E1462" i="23" s="1"/>
  <c r="K418" i="3"/>
  <c r="L419" i="3" s="1"/>
  <c r="H419" i="3"/>
  <c r="I419" i="3"/>
  <c r="E418" i="3"/>
  <c r="L1462" i="23" l="1"/>
  <c r="G1462" i="23"/>
  <c r="F419" i="3"/>
  <c r="M418" i="3"/>
  <c r="G419" i="3" l="1"/>
  <c r="K419" i="3" s="1"/>
  <c r="L420" i="3" s="1"/>
  <c r="K1462" i="23"/>
  <c r="H1463" i="23"/>
  <c r="I1463" i="23"/>
  <c r="I420" i="3" l="1"/>
  <c r="H420" i="3"/>
  <c r="D419" i="3"/>
  <c r="E419" i="3" s="1"/>
  <c r="M419" i="3" s="1"/>
  <c r="F1463" i="23"/>
  <c r="D1463" i="23" s="1"/>
  <c r="E1463" i="23" s="1"/>
  <c r="F420" i="3" l="1"/>
  <c r="G420" i="3" s="1"/>
  <c r="L1463" i="23"/>
  <c r="G1463" i="23"/>
  <c r="D420" i="3" l="1"/>
  <c r="E420" i="3" s="1"/>
  <c r="M420" i="3" s="1"/>
  <c r="K1463" i="23"/>
  <c r="I1464" i="23"/>
  <c r="H1464" i="23"/>
  <c r="K420" i="3"/>
  <c r="L421" i="3" s="1"/>
  <c r="I421" i="3"/>
  <c r="H421" i="3"/>
  <c r="F1464" i="23" l="1"/>
  <c r="D1464" i="23" s="1"/>
  <c r="E1464" i="23" s="1"/>
  <c r="F421" i="3"/>
  <c r="L1464" i="23" l="1"/>
  <c r="G1464" i="23"/>
  <c r="G421" i="3"/>
  <c r="D421" i="3" s="1"/>
  <c r="K1464" i="23" l="1"/>
  <c r="H1465" i="23"/>
  <c r="I1465" i="23"/>
  <c r="K421" i="3"/>
  <c r="L422" i="3" s="1"/>
  <c r="I422" i="3"/>
  <c r="H422" i="3"/>
  <c r="E421" i="3"/>
  <c r="F1465" i="23" l="1"/>
  <c r="D1465" i="23" s="1"/>
  <c r="E1465" i="23" s="1"/>
  <c r="M421" i="3"/>
  <c r="F422" i="3"/>
  <c r="L1465" i="23" l="1"/>
  <c r="G1465" i="23"/>
  <c r="G422" i="3"/>
  <c r="D422" i="3" s="1"/>
  <c r="K1465" i="23" l="1"/>
  <c r="I1466" i="23"/>
  <c r="H1466" i="23"/>
  <c r="K422" i="3"/>
  <c r="L423" i="3" s="1"/>
  <c r="H423" i="3"/>
  <c r="I423" i="3"/>
  <c r="E422" i="3"/>
  <c r="F1466" i="23" l="1"/>
  <c r="D1466" i="23" s="1"/>
  <c r="E1466" i="23" s="1"/>
  <c r="F423" i="3"/>
  <c r="M422" i="3"/>
  <c r="L1466" i="23" l="1"/>
  <c r="G1466" i="23"/>
  <c r="G423" i="3"/>
  <c r="D423" i="3" s="1"/>
  <c r="K1466" i="23" l="1"/>
  <c r="H1467" i="23"/>
  <c r="I1467" i="23"/>
  <c r="K423" i="3"/>
  <c r="L424" i="3" s="1"/>
  <c r="I424" i="3"/>
  <c r="H424" i="3"/>
  <c r="E423" i="3"/>
  <c r="F1467" i="23" l="1"/>
  <c r="D1467" i="23" s="1"/>
  <c r="E1467" i="23" s="1"/>
  <c r="M423" i="3"/>
  <c r="F424" i="3"/>
  <c r="L1467" i="23" l="1"/>
  <c r="G1467" i="23"/>
  <c r="G424" i="3"/>
  <c r="D424" i="3" l="1"/>
  <c r="E424" i="3" s="1"/>
  <c r="M424" i="3" s="1"/>
  <c r="K1467" i="23"/>
  <c r="I1468" i="23"/>
  <c r="H1468" i="23"/>
  <c r="K424" i="3"/>
  <c r="L425" i="3" s="1"/>
  <c r="I425" i="3"/>
  <c r="H425" i="3"/>
  <c r="F1468" i="23" l="1"/>
  <c r="D1468" i="23" s="1"/>
  <c r="E1468" i="23" s="1"/>
  <c r="F425" i="3"/>
  <c r="L1468" i="23" l="1"/>
  <c r="G1468" i="23"/>
  <c r="G425" i="3"/>
  <c r="D425" i="3" s="1"/>
  <c r="K1468" i="23" l="1"/>
  <c r="H1469" i="23"/>
  <c r="I1469" i="23"/>
  <c r="K425" i="3"/>
  <c r="L426" i="3" s="1"/>
  <c r="I426" i="3"/>
  <c r="H426" i="3"/>
  <c r="E425" i="3"/>
  <c r="F1469" i="23" l="1"/>
  <c r="D1469" i="23" s="1"/>
  <c r="E1469" i="23" s="1"/>
  <c r="M425" i="3"/>
  <c r="F426" i="3"/>
  <c r="L1469" i="23" l="1"/>
  <c r="G1469" i="23"/>
  <c r="G426" i="3"/>
  <c r="D426" i="3" s="1"/>
  <c r="K1469" i="23" l="1"/>
  <c r="I1470" i="23"/>
  <c r="H1470" i="23"/>
  <c r="K426" i="3"/>
  <c r="L427" i="3" s="1"/>
  <c r="H427" i="3"/>
  <c r="I427" i="3"/>
  <c r="E426" i="3"/>
  <c r="F1470" i="23" l="1"/>
  <c r="D1470" i="23" s="1"/>
  <c r="E1470" i="23" s="1"/>
  <c r="F427" i="3"/>
  <c r="M426" i="3"/>
  <c r="G427" i="3" l="1"/>
  <c r="K427" i="3" s="1"/>
  <c r="L428" i="3" s="1"/>
  <c r="L1470" i="23"/>
  <c r="G1470" i="23"/>
  <c r="H428" i="3" l="1"/>
  <c r="I428" i="3"/>
  <c r="D427" i="3"/>
  <c r="E427" i="3" s="1"/>
  <c r="M427" i="3" s="1"/>
  <c r="K1470" i="23"/>
  <c r="H1471" i="23"/>
  <c r="I1471" i="23"/>
  <c r="F428" i="3" l="1"/>
  <c r="G428" i="3" s="1"/>
  <c r="K428" i="3" s="1"/>
  <c r="L429" i="3" s="1"/>
  <c r="F1471" i="23"/>
  <c r="D1471" i="23" s="1"/>
  <c r="E1471" i="23" s="1"/>
  <c r="D428" i="3" l="1"/>
  <c r="E428" i="3" s="1"/>
  <c r="L1471" i="23"/>
  <c r="G1471" i="23"/>
  <c r="H429" i="3"/>
  <c r="I429" i="3"/>
  <c r="M428" i="3" l="1"/>
  <c r="K1471" i="23"/>
  <c r="I1472" i="23"/>
  <c r="H1472" i="23"/>
  <c r="F429" i="3"/>
  <c r="G429" i="3" l="1"/>
  <c r="K429" i="3" s="1"/>
  <c r="L430" i="3" s="1"/>
  <c r="F1472" i="23"/>
  <c r="D1472" i="23" s="1"/>
  <c r="E1472" i="23" s="1"/>
  <c r="H430" i="3" l="1"/>
  <c r="I430" i="3"/>
  <c r="D429" i="3"/>
  <c r="E429" i="3" s="1"/>
  <c r="M429" i="3" s="1"/>
  <c r="L1472" i="23"/>
  <c r="G1472" i="23"/>
  <c r="F430" i="3" l="1"/>
  <c r="G430" i="3" s="1"/>
  <c r="K430" i="3" s="1"/>
  <c r="L431" i="3" s="1"/>
  <c r="K1472" i="23"/>
  <c r="H1473" i="23"/>
  <c r="I1473" i="23"/>
  <c r="I431" i="3" l="1"/>
  <c r="H431" i="3"/>
  <c r="D430" i="3"/>
  <c r="E430" i="3" s="1"/>
  <c r="M430" i="3" s="1"/>
  <c r="F1473" i="23"/>
  <c r="D1473" i="23" s="1"/>
  <c r="E1473" i="23" s="1"/>
  <c r="F431" i="3" l="1"/>
  <c r="G431" i="3" s="1"/>
  <c r="K431" i="3" s="1"/>
  <c r="L432" i="3" s="1"/>
  <c r="L1473" i="23"/>
  <c r="G1473" i="23"/>
  <c r="H432" i="3" l="1"/>
  <c r="I432" i="3"/>
  <c r="D431" i="3"/>
  <c r="E431" i="3" s="1"/>
  <c r="M431" i="3" s="1"/>
  <c r="K1473" i="23"/>
  <c r="I1474" i="23"/>
  <c r="H1474" i="23"/>
  <c r="F432" i="3" l="1"/>
  <c r="G432" i="3" s="1"/>
  <c r="D432" i="3" s="1"/>
  <c r="E432" i="3" s="1"/>
  <c r="F1474" i="23"/>
  <c r="D1474" i="23" s="1"/>
  <c r="E1474" i="23" s="1"/>
  <c r="I433" i="3" l="1"/>
  <c r="K432" i="3"/>
  <c r="L433" i="3" s="1"/>
  <c r="H433" i="3"/>
  <c r="L1474" i="23"/>
  <c r="G1474" i="23"/>
  <c r="M432" i="3"/>
  <c r="F433" i="3" l="1"/>
  <c r="G433" i="3" s="1"/>
  <c r="K433" i="3" s="1"/>
  <c r="L434" i="3" s="1"/>
  <c r="K1474" i="23"/>
  <c r="H1475" i="23"/>
  <c r="I1475" i="23"/>
  <c r="D433" i="3" l="1"/>
  <c r="E433" i="3" s="1"/>
  <c r="M433" i="3" s="1"/>
  <c r="H434" i="3"/>
  <c r="I434" i="3"/>
  <c r="F1475" i="23"/>
  <c r="D1475" i="23" s="1"/>
  <c r="E1475" i="23" s="1"/>
  <c r="F434" i="3" l="1"/>
  <c r="G434" i="3" s="1"/>
  <c r="K434" i="3" s="1"/>
  <c r="L435" i="3" s="1"/>
  <c r="L1475" i="23"/>
  <c r="G1475" i="23"/>
  <c r="D434" i="3" l="1"/>
  <c r="E434" i="3" s="1"/>
  <c r="M434" i="3" s="1"/>
  <c r="H435" i="3"/>
  <c r="I435" i="3"/>
  <c r="K1475" i="23"/>
  <c r="I1476" i="23"/>
  <c r="H1476" i="23"/>
  <c r="F435" i="3" l="1"/>
  <c r="G435" i="3" s="1"/>
  <c r="D435" i="3" s="1"/>
  <c r="F1476" i="23"/>
  <c r="D1476" i="23" s="1"/>
  <c r="E1476" i="23" s="1"/>
  <c r="L1476" i="23" l="1"/>
  <c r="G1476" i="23"/>
  <c r="K435" i="3"/>
  <c r="L436" i="3" s="1"/>
  <c r="I436" i="3"/>
  <c r="H436" i="3"/>
  <c r="E435" i="3"/>
  <c r="K1476" i="23" l="1"/>
  <c r="H1477" i="23"/>
  <c r="I1477" i="23"/>
  <c r="F436" i="3"/>
  <c r="M435" i="3"/>
  <c r="F1477" i="23" l="1"/>
  <c r="D1477" i="23" s="1"/>
  <c r="E1477" i="23" s="1"/>
  <c r="G436" i="3"/>
  <c r="D436" i="3" s="1"/>
  <c r="L1477" i="23" l="1"/>
  <c r="G1477" i="23"/>
  <c r="K436" i="3"/>
  <c r="L437" i="3" s="1"/>
  <c r="H437" i="3"/>
  <c r="I437" i="3"/>
  <c r="E436" i="3"/>
  <c r="K1477" i="23" l="1"/>
  <c r="I1478" i="23"/>
  <c r="H1478" i="23"/>
  <c r="F437" i="3"/>
  <c r="M436" i="3"/>
  <c r="G437" i="3" l="1"/>
  <c r="K437" i="3" s="1"/>
  <c r="L438" i="3" s="1"/>
  <c r="F1478" i="23"/>
  <c r="D1478" i="23" s="1"/>
  <c r="E1478" i="23" s="1"/>
  <c r="H438" i="3" l="1"/>
  <c r="I438" i="3"/>
  <c r="D437" i="3"/>
  <c r="E437" i="3" s="1"/>
  <c r="M437" i="3" s="1"/>
  <c r="L1478" i="23"/>
  <c r="G1478" i="23"/>
  <c r="F438" i="3" l="1"/>
  <c r="G438" i="3" s="1"/>
  <c r="D438" i="3" s="1"/>
  <c r="K1478" i="23"/>
  <c r="H1479" i="23"/>
  <c r="I1479" i="23"/>
  <c r="F1479" i="23" l="1"/>
  <c r="D1479" i="23" s="1"/>
  <c r="E1479" i="23" s="1"/>
  <c r="K438" i="3"/>
  <c r="L439" i="3" s="1"/>
  <c r="H439" i="3"/>
  <c r="I439" i="3"/>
  <c r="E438" i="3"/>
  <c r="L1479" i="23" l="1"/>
  <c r="G1479" i="23"/>
  <c r="F439" i="3"/>
  <c r="M438" i="3"/>
  <c r="G439" i="3" l="1"/>
  <c r="K439" i="3" s="1"/>
  <c r="L440" i="3" s="1"/>
  <c r="K1479" i="23"/>
  <c r="I1480" i="23"/>
  <c r="H1480" i="23"/>
  <c r="D439" i="3" l="1"/>
  <c r="E439" i="3" s="1"/>
  <c r="M439" i="3" s="1"/>
  <c r="H440" i="3"/>
  <c r="I440" i="3"/>
  <c r="F1480" i="23"/>
  <c r="D1480" i="23" s="1"/>
  <c r="E1480" i="23" s="1"/>
  <c r="F440" i="3" l="1"/>
  <c r="G440" i="3" s="1"/>
  <c r="D440" i="3" s="1"/>
  <c r="E440" i="3" s="1"/>
  <c r="L1480" i="23"/>
  <c r="G1480" i="23"/>
  <c r="K440" i="3" l="1"/>
  <c r="L441" i="3" s="1"/>
  <c r="H441" i="3"/>
  <c r="I441" i="3"/>
  <c r="K1480" i="23"/>
  <c r="H1481" i="23"/>
  <c r="I1481" i="23"/>
  <c r="M440" i="3"/>
  <c r="F441" i="3" l="1"/>
  <c r="G441" i="3" s="1"/>
  <c r="D441" i="3" s="1"/>
  <c r="F1481" i="23"/>
  <c r="D1481" i="23" s="1"/>
  <c r="E1481" i="23" s="1"/>
  <c r="L1481" i="23" l="1"/>
  <c r="G1481" i="23"/>
  <c r="K441" i="3"/>
  <c r="L442" i="3" s="1"/>
  <c r="I442" i="3"/>
  <c r="H442" i="3"/>
  <c r="E441" i="3"/>
  <c r="K1481" i="23" l="1"/>
  <c r="I1482" i="23"/>
  <c r="H1482" i="23"/>
  <c r="F442" i="3"/>
  <c r="M441" i="3"/>
  <c r="G442" i="3" l="1"/>
  <c r="K442" i="3" s="1"/>
  <c r="L443" i="3" s="1"/>
  <c r="F1482" i="23"/>
  <c r="D1482" i="23" s="1"/>
  <c r="E1482" i="23" s="1"/>
  <c r="D442" i="3" l="1"/>
  <c r="E442" i="3" s="1"/>
  <c r="M442" i="3" s="1"/>
  <c r="H443" i="3"/>
  <c r="I443" i="3"/>
  <c r="L1482" i="23"/>
  <c r="G1482" i="23"/>
  <c r="F443" i="3" l="1"/>
  <c r="G443" i="3" s="1"/>
  <c r="D443" i="3" s="1"/>
  <c r="E443" i="3" s="1"/>
  <c r="K1482" i="23"/>
  <c r="H1483" i="23"/>
  <c r="I1483" i="23"/>
  <c r="H444" i="3" l="1"/>
  <c r="I444" i="3"/>
  <c r="K443" i="3"/>
  <c r="L444" i="3" s="1"/>
  <c r="F1483" i="23"/>
  <c r="D1483" i="23" s="1"/>
  <c r="E1483" i="23" s="1"/>
  <c r="M443" i="3"/>
  <c r="F444" i="3" l="1"/>
  <c r="G444" i="3" s="1"/>
  <c r="D444" i="3" s="1"/>
  <c r="L1483" i="23"/>
  <c r="G1483" i="23"/>
  <c r="K1483" i="23" l="1"/>
  <c r="I1484" i="23"/>
  <c r="H1484" i="23"/>
  <c r="K444" i="3"/>
  <c r="L445" i="3" s="1"/>
  <c r="I445" i="3"/>
  <c r="H445" i="3"/>
  <c r="E444" i="3"/>
  <c r="F1484" i="23" l="1"/>
  <c r="D1484" i="23" s="1"/>
  <c r="E1484" i="23" s="1"/>
  <c r="M444" i="3"/>
  <c r="F445" i="3"/>
  <c r="G445" i="3" l="1"/>
  <c r="K445" i="3" s="1"/>
  <c r="L446" i="3" s="1"/>
  <c r="L1484" i="23"/>
  <c r="G1484" i="23"/>
  <c r="D445" i="3" l="1"/>
  <c r="E445" i="3" s="1"/>
  <c r="M445" i="3" s="1"/>
  <c r="H446" i="3"/>
  <c r="I446" i="3"/>
  <c r="K1484" i="23"/>
  <c r="H1485" i="23"/>
  <c r="I1485" i="23"/>
  <c r="F446" i="3" l="1"/>
  <c r="G446" i="3" s="1"/>
  <c r="K446" i="3" s="1"/>
  <c r="L447" i="3" s="1"/>
  <c r="F1485" i="23"/>
  <c r="D1485" i="23" s="1"/>
  <c r="E1485" i="23" s="1"/>
  <c r="D446" i="3" l="1"/>
  <c r="E446" i="3" s="1"/>
  <c r="L1485" i="23"/>
  <c r="G1485" i="23"/>
  <c r="H447" i="3"/>
  <c r="I447" i="3"/>
  <c r="K1485" i="23" l="1"/>
  <c r="I1486" i="23"/>
  <c r="H1486" i="23"/>
  <c r="F447" i="3"/>
  <c r="F1486" i="23" l="1"/>
  <c r="D1486" i="23" s="1"/>
  <c r="E1486" i="23" s="1"/>
  <c r="G447" i="3"/>
  <c r="M446" i="3"/>
  <c r="D447" i="3" l="1"/>
  <c r="E447" i="3" s="1"/>
  <c r="M447" i="3" s="1"/>
  <c r="L1486" i="23"/>
  <c r="G1486" i="23"/>
  <c r="K447" i="3"/>
  <c r="L448" i="3" s="1"/>
  <c r="H448" i="3"/>
  <c r="I448" i="3"/>
  <c r="K1486" i="23" l="1"/>
  <c r="H1487" i="23"/>
  <c r="I1487" i="23"/>
  <c r="F448" i="3"/>
  <c r="G448" i="3" l="1"/>
  <c r="K448" i="3" s="1"/>
  <c r="L449" i="3" s="1"/>
  <c r="F1487" i="23"/>
  <c r="D1487" i="23" s="1"/>
  <c r="E1487" i="23" s="1"/>
  <c r="I449" i="3" l="1"/>
  <c r="H449" i="3"/>
  <c r="D448" i="3"/>
  <c r="E448" i="3" s="1"/>
  <c r="M448" i="3" s="1"/>
  <c r="L1487" i="23"/>
  <c r="G1487" i="23"/>
  <c r="F449" i="3" l="1"/>
  <c r="G449" i="3" s="1"/>
  <c r="D449" i="3" s="1"/>
  <c r="E449" i="3" s="1"/>
  <c r="K1487" i="23"/>
  <c r="I1488" i="23"/>
  <c r="H1488" i="23"/>
  <c r="I450" i="3" l="1"/>
  <c r="H450" i="3"/>
  <c r="K449" i="3"/>
  <c r="L450" i="3" s="1"/>
  <c r="F1488" i="23"/>
  <c r="D1488" i="23" s="1"/>
  <c r="E1488" i="23" s="1"/>
  <c r="M449" i="3"/>
  <c r="F450" i="3" l="1"/>
  <c r="G450" i="3" s="1"/>
  <c r="I451" i="3" s="1"/>
  <c r="L1488" i="23"/>
  <c r="G1488" i="23"/>
  <c r="K450" i="3" l="1"/>
  <c r="L451" i="3" s="1"/>
  <c r="D450" i="3"/>
  <c r="E450" i="3" s="1"/>
  <c r="M450" i="3" s="1"/>
  <c r="H451" i="3"/>
  <c r="F451" i="3" s="1"/>
  <c r="K1488" i="23"/>
  <c r="H1489" i="23"/>
  <c r="I1489" i="23"/>
  <c r="G451" i="3" l="1"/>
  <c r="H452" i="3" s="1"/>
  <c r="F1489" i="23"/>
  <c r="D1489" i="23" s="1"/>
  <c r="E1489" i="23" s="1"/>
  <c r="D451" i="3" l="1"/>
  <c r="E451" i="3" s="1"/>
  <c r="M451" i="3" s="1"/>
  <c r="I452" i="3"/>
  <c r="F452" i="3" s="1"/>
  <c r="K451" i="3"/>
  <c r="L452" i="3" s="1"/>
  <c r="L1489" i="23"/>
  <c r="G1489" i="23"/>
  <c r="G452" i="3" l="1"/>
  <c r="K452" i="3" s="1"/>
  <c r="L453" i="3" s="1"/>
  <c r="K1489" i="23"/>
  <c r="I1490" i="23"/>
  <c r="H1490" i="23"/>
  <c r="D452" i="3" l="1"/>
  <c r="E452" i="3" s="1"/>
  <c r="M452" i="3" s="1"/>
  <c r="I453" i="3"/>
  <c r="H453" i="3"/>
  <c r="F1490" i="23"/>
  <c r="D1490" i="23" s="1"/>
  <c r="E1490" i="23" s="1"/>
  <c r="F453" i="3" l="1"/>
  <c r="G453" i="3" s="1"/>
  <c r="K453" i="3" s="1"/>
  <c r="L454" i="3" s="1"/>
  <c r="L1490" i="23"/>
  <c r="G1490" i="23"/>
  <c r="I454" i="3" l="1"/>
  <c r="H454" i="3"/>
  <c r="D453" i="3"/>
  <c r="E453" i="3" s="1"/>
  <c r="M453" i="3" s="1"/>
  <c r="K1490" i="23"/>
  <c r="H1491" i="23"/>
  <c r="I1491" i="23"/>
  <c r="F454" i="3" l="1"/>
  <c r="G454" i="3" s="1"/>
  <c r="K454" i="3" s="1"/>
  <c r="L455" i="3" s="1"/>
  <c r="F1491" i="23"/>
  <c r="D1491" i="23" s="1"/>
  <c r="E1491" i="23" s="1"/>
  <c r="D454" i="3" l="1"/>
  <c r="E454" i="3" s="1"/>
  <c r="L1491" i="23"/>
  <c r="G1491" i="23"/>
  <c r="I455" i="3"/>
  <c r="H455" i="3"/>
  <c r="K1491" i="23" l="1"/>
  <c r="I1492" i="23"/>
  <c r="H1492" i="23"/>
  <c r="F455" i="3"/>
  <c r="M454" i="3"/>
  <c r="G455" i="3" l="1"/>
  <c r="K455" i="3" s="1"/>
  <c r="L456" i="3" s="1"/>
  <c r="F1492" i="23"/>
  <c r="D1492" i="23" s="1"/>
  <c r="E1492" i="23" s="1"/>
  <c r="I456" i="3" l="1"/>
  <c r="H456" i="3"/>
  <c r="F456" i="3" s="1"/>
  <c r="D455" i="3"/>
  <c r="E455" i="3" s="1"/>
  <c r="M455" i="3" s="1"/>
  <c r="L1492" i="23"/>
  <c r="G1492" i="23"/>
  <c r="G456" i="3" l="1"/>
  <c r="D456" i="3" s="1"/>
  <c r="E456" i="3" s="1"/>
  <c r="K1492" i="23"/>
  <c r="H1493" i="23"/>
  <c r="I1493" i="23"/>
  <c r="H457" i="3" l="1"/>
  <c r="I457" i="3"/>
  <c r="K456" i="3"/>
  <c r="L457" i="3" s="1"/>
  <c r="F1493" i="23"/>
  <c r="D1493" i="23" s="1"/>
  <c r="E1493" i="23" s="1"/>
  <c r="M456" i="3"/>
  <c r="F457" i="3" l="1"/>
  <c r="G457" i="3" s="1"/>
  <c r="D457" i="3" s="1"/>
  <c r="L1493" i="23"/>
  <c r="G1493" i="23"/>
  <c r="K1493" i="23" l="1"/>
  <c r="I1494" i="23"/>
  <c r="H1494" i="23"/>
  <c r="K457" i="3"/>
  <c r="L458" i="3" s="1"/>
  <c r="H458" i="3"/>
  <c r="I458" i="3"/>
  <c r="E457" i="3"/>
  <c r="F1494" i="23" l="1"/>
  <c r="D1494" i="23" s="1"/>
  <c r="E1494" i="23" s="1"/>
  <c r="F458" i="3"/>
  <c r="M457" i="3"/>
  <c r="G458" i="3" l="1"/>
  <c r="K458" i="3" s="1"/>
  <c r="L459" i="3" s="1"/>
  <c r="L1494" i="23"/>
  <c r="G1494" i="23"/>
  <c r="H459" i="3" l="1"/>
  <c r="I459" i="3"/>
  <c r="D458" i="3"/>
  <c r="E458" i="3" s="1"/>
  <c r="M458" i="3" s="1"/>
  <c r="K1494" i="23"/>
  <c r="H1495" i="23"/>
  <c r="I1495" i="23"/>
  <c r="F459" i="3" l="1"/>
  <c r="G459" i="3" s="1"/>
  <c r="D459" i="3" s="1"/>
  <c r="F1495" i="23"/>
  <c r="D1495" i="23" s="1"/>
  <c r="E1495" i="23" s="1"/>
  <c r="L1495" i="23" l="1"/>
  <c r="G1495" i="23"/>
  <c r="K459" i="3"/>
  <c r="L460" i="3" s="1"/>
  <c r="H460" i="3"/>
  <c r="I460" i="3"/>
  <c r="E459" i="3"/>
  <c r="K1495" i="23" l="1"/>
  <c r="I1496" i="23"/>
  <c r="H1496" i="23"/>
  <c r="M459" i="3"/>
  <c r="F460" i="3"/>
  <c r="F1496" i="23" l="1"/>
  <c r="D1496" i="23" s="1"/>
  <c r="E1496" i="23" s="1"/>
  <c r="G460" i="3"/>
  <c r="D460" i="3" l="1"/>
  <c r="E460" i="3" s="1"/>
  <c r="M460" i="3" s="1"/>
  <c r="L1496" i="23"/>
  <c r="G1496" i="23"/>
  <c r="K460" i="3"/>
  <c r="L461" i="3" s="1"/>
  <c r="I461" i="3"/>
  <c r="H461" i="3"/>
  <c r="K1496" i="23" l="1"/>
  <c r="H1497" i="23"/>
  <c r="I1497" i="23"/>
  <c r="F461" i="3"/>
  <c r="F1497" i="23" l="1"/>
  <c r="D1497" i="23" s="1"/>
  <c r="E1497" i="23" s="1"/>
  <c r="G461" i="3"/>
  <c r="D461" i="3" s="1"/>
  <c r="L1497" i="23" l="1"/>
  <c r="G1497" i="23"/>
  <c r="K461" i="3"/>
  <c r="L462" i="3" s="1"/>
  <c r="H462" i="3"/>
  <c r="I462" i="3"/>
  <c r="E461" i="3"/>
  <c r="K1497" i="23" l="1"/>
  <c r="I1498" i="23"/>
  <c r="H1498" i="23"/>
  <c r="M461" i="3"/>
  <c r="F462" i="3"/>
  <c r="F1498" i="23" l="1"/>
  <c r="D1498" i="23" s="1"/>
  <c r="E1498" i="23" s="1"/>
  <c r="G462" i="3"/>
  <c r="D462" i="3" l="1"/>
  <c r="E462" i="3" s="1"/>
  <c r="M462" i="3" s="1"/>
  <c r="L1498" i="23"/>
  <c r="G1498" i="23"/>
  <c r="K462" i="3"/>
  <c r="L463" i="3" s="1"/>
  <c r="H463" i="3"/>
  <c r="I463" i="3"/>
  <c r="K1498" i="23" l="1"/>
  <c r="H1499" i="23"/>
  <c r="I1499" i="23"/>
  <c r="F463" i="3"/>
  <c r="F1499" i="23" l="1"/>
  <c r="D1499" i="23" s="1"/>
  <c r="E1499" i="23" s="1"/>
  <c r="G463" i="3"/>
  <c r="D463" i="3" s="1"/>
  <c r="L1499" i="23" l="1"/>
  <c r="G1499" i="23"/>
  <c r="K463" i="3"/>
  <c r="L464" i="3" s="1"/>
  <c r="I464" i="3"/>
  <c r="H464" i="3"/>
  <c r="E463" i="3"/>
  <c r="K1499" i="23" l="1"/>
  <c r="I1500" i="23"/>
  <c r="H1500" i="23"/>
  <c r="F464" i="3"/>
  <c r="M463" i="3"/>
  <c r="G464" i="3" l="1"/>
  <c r="K464" i="3" s="1"/>
  <c r="L465" i="3" s="1"/>
  <c r="F1500" i="23"/>
  <c r="D1500" i="23" s="1"/>
  <c r="E1500" i="23" s="1"/>
  <c r="I465" i="3" l="1"/>
  <c r="H465" i="3"/>
  <c r="F465" i="3" s="1"/>
  <c r="D464" i="3"/>
  <c r="E464" i="3" s="1"/>
  <c r="M464" i="3" s="1"/>
  <c r="L1500" i="23"/>
  <c r="G1500" i="23"/>
  <c r="K1500" i="23" l="1"/>
  <c r="H1501" i="23"/>
  <c r="I1501" i="23"/>
  <c r="G465" i="3"/>
  <c r="D465" i="3" s="1"/>
  <c r="F1501" i="23" l="1"/>
  <c r="D1501" i="23" s="1"/>
  <c r="E1501" i="23" s="1"/>
  <c r="K465" i="3"/>
  <c r="L466" i="3" s="1"/>
  <c r="H466" i="3"/>
  <c r="I466" i="3"/>
  <c r="E465" i="3"/>
  <c r="L1501" i="23" l="1"/>
  <c r="G1501" i="23"/>
  <c r="F466" i="3"/>
  <c r="M465" i="3"/>
  <c r="K1501" i="23" l="1"/>
  <c r="I1502" i="23"/>
  <c r="H1502" i="23"/>
  <c r="G466" i="3"/>
  <c r="D466" i="3" s="1"/>
  <c r="F1502" i="23" l="1"/>
  <c r="D1502" i="23" s="1"/>
  <c r="E1502" i="23" s="1"/>
  <c r="K466" i="3"/>
  <c r="L467" i="3" s="1"/>
  <c r="H467" i="3"/>
  <c r="I467" i="3"/>
  <c r="E466" i="3"/>
  <c r="L1502" i="23" l="1"/>
  <c r="G1502" i="23"/>
  <c r="F467" i="3"/>
  <c r="M466" i="3"/>
  <c r="G467" i="3" l="1"/>
  <c r="D467" i="3" s="1"/>
  <c r="E467" i="3" s="1"/>
  <c r="K1502" i="23"/>
  <c r="H1503" i="23"/>
  <c r="I1503" i="23"/>
  <c r="H468" i="3" l="1"/>
  <c r="I468" i="3"/>
  <c r="K467" i="3"/>
  <c r="L468" i="3" s="1"/>
  <c r="F1503" i="23"/>
  <c r="D1503" i="23" s="1"/>
  <c r="E1503" i="23" s="1"/>
  <c r="M467" i="3"/>
  <c r="F468" i="3" l="1"/>
  <c r="G468" i="3" s="1"/>
  <c r="D468" i="3" s="1"/>
  <c r="E468" i="3" s="1"/>
  <c r="L1503" i="23"/>
  <c r="G1503" i="23"/>
  <c r="H469" i="3" l="1"/>
  <c r="I469" i="3"/>
  <c r="K468" i="3"/>
  <c r="L469" i="3" s="1"/>
  <c r="K1503" i="23"/>
  <c r="I1504" i="23"/>
  <c r="H1504" i="23"/>
  <c r="M468" i="3"/>
  <c r="F469" i="3" l="1"/>
  <c r="G469" i="3" s="1"/>
  <c r="K469" i="3" s="1"/>
  <c r="L470" i="3" s="1"/>
  <c r="F1504" i="23"/>
  <c r="D1504" i="23" s="1"/>
  <c r="E1504" i="23" s="1"/>
  <c r="D469" i="3" l="1"/>
  <c r="E469" i="3" s="1"/>
  <c r="L1504" i="23"/>
  <c r="G1504" i="23"/>
  <c r="I470" i="3"/>
  <c r="H470" i="3"/>
  <c r="K1504" i="23" l="1"/>
  <c r="H1505" i="23"/>
  <c r="I1505" i="23"/>
  <c r="M469" i="3"/>
  <c r="F470" i="3"/>
  <c r="F1505" i="23" l="1"/>
  <c r="D1505" i="23" s="1"/>
  <c r="E1505" i="23" s="1"/>
  <c r="G470" i="3"/>
  <c r="D470" i="3" s="1"/>
  <c r="L1505" i="23" l="1"/>
  <c r="G1505" i="23"/>
  <c r="H471" i="3"/>
  <c r="I471" i="3"/>
  <c r="K470" i="3"/>
  <c r="L471" i="3" s="1"/>
  <c r="E470" i="3"/>
  <c r="K1505" i="23" l="1"/>
  <c r="I1506" i="23"/>
  <c r="H1506" i="23"/>
  <c r="M470" i="3"/>
  <c r="F471" i="3"/>
  <c r="G471" i="3" l="1"/>
  <c r="D471" i="3" s="1"/>
  <c r="E471" i="3" s="1"/>
  <c r="F1506" i="23"/>
  <c r="D1506" i="23" s="1"/>
  <c r="E1506" i="23" s="1"/>
  <c r="K471" i="3" l="1"/>
  <c r="L472" i="3" s="1"/>
  <c r="H472" i="3"/>
  <c r="I472" i="3"/>
  <c r="L1506" i="23"/>
  <c r="G1506" i="23"/>
  <c r="M471" i="3"/>
  <c r="F472" i="3" l="1"/>
  <c r="G472" i="3" s="1"/>
  <c r="K472" i="3" s="1"/>
  <c r="L473" i="3" s="1"/>
  <c r="K1506" i="23"/>
  <c r="H1507" i="23"/>
  <c r="I1507" i="23"/>
  <c r="D472" i="3" l="1"/>
  <c r="E472" i="3" s="1"/>
  <c r="M472" i="3" s="1"/>
  <c r="H473" i="3"/>
  <c r="I473" i="3"/>
  <c r="F1507" i="23"/>
  <c r="D1507" i="23" s="1"/>
  <c r="E1507" i="23" s="1"/>
  <c r="F473" i="3" l="1"/>
  <c r="G473" i="3" s="1"/>
  <c r="K473" i="3" s="1"/>
  <c r="L474" i="3" s="1"/>
  <c r="L1507" i="23"/>
  <c r="G1507" i="23"/>
  <c r="D473" i="3" l="1"/>
  <c r="E473" i="3" s="1"/>
  <c r="M473" i="3" s="1"/>
  <c r="I474" i="3"/>
  <c r="H474" i="3"/>
  <c r="K1507" i="23"/>
  <c r="I1508" i="23"/>
  <c r="H1508" i="23"/>
  <c r="F474" i="3" l="1"/>
  <c r="G474" i="3" s="1"/>
  <c r="D474" i="3" s="1"/>
  <c r="F1508" i="23"/>
  <c r="D1508" i="23" s="1"/>
  <c r="E1508" i="23" s="1"/>
  <c r="L1508" i="23" l="1"/>
  <c r="G1508" i="23"/>
  <c r="K474" i="3"/>
  <c r="L475" i="3" s="1"/>
  <c r="I475" i="3"/>
  <c r="H475" i="3"/>
  <c r="E474" i="3"/>
  <c r="K1508" i="23" l="1"/>
  <c r="H1509" i="23"/>
  <c r="I1509" i="23"/>
  <c r="M474" i="3"/>
  <c r="F475" i="3"/>
  <c r="F1509" i="23" l="1"/>
  <c r="D1509" i="23" s="1"/>
  <c r="E1509" i="23" s="1"/>
  <c r="G475" i="3"/>
  <c r="D475" i="3" s="1"/>
  <c r="L1509" i="23" l="1"/>
  <c r="G1509" i="23"/>
  <c r="K475" i="3"/>
  <c r="L476" i="3" s="1"/>
  <c r="H476" i="3"/>
  <c r="I476" i="3"/>
  <c r="E475" i="3"/>
  <c r="K1509" i="23" l="1"/>
  <c r="I1510" i="23"/>
  <c r="H1510" i="23"/>
  <c r="F476" i="3"/>
  <c r="M475" i="3"/>
  <c r="G476" i="3" l="1"/>
  <c r="K476" i="3" s="1"/>
  <c r="L477" i="3" s="1"/>
  <c r="F1510" i="23"/>
  <c r="D1510" i="23" s="1"/>
  <c r="E1510" i="23" s="1"/>
  <c r="I477" i="3" l="1"/>
  <c r="H477" i="3"/>
  <c r="D476" i="3"/>
  <c r="E476" i="3" s="1"/>
  <c r="L1510" i="23"/>
  <c r="G1510" i="23"/>
  <c r="F477" i="3" l="1"/>
  <c r="G477" i="3" s="1"/>
  <c r="D477" i="3" s="1"/>
  <c r="K1510" i="23"/>
  <c r="H1511" i="23"/>
  <c r="I1511" i="23"/>
  <c r="M476" i="3"/>
  <c r="F1511" i="23" l="1"/>
  <c r="D1511" i="23" s="1"/>
  <c r="E1511" i="23" s="1"/>
  <c r="K477" i="3"/>
  <c r="L478" i="3" s="1"/>
  <c r="H478" i="3"/>
  <c r="I478" i="3"/>
  <c r="E477" i="3"/>
  <c r="L1511" i="23" l="1"/>
  <c r="G1511" i="23"/>
  <c r="F478" i="3"/>
  <c r="M477" i="3"/>
  <c r="G478" i="3" l="1"/>
  <c r="K478" i="3" s="1"/>
  <c r="L479" i="3" s="1"/>
  <c r="K1511" i="23"/>
  <c r="I1512" i="23"/>
  <c r="H1512" i="23"/>
  <c r="I479" i="3" l="1"/>
  <c r="H479" i="3"/>
  <c r="D478" i="3"/>
  <c r="E478" i="3" s="1"/>
  <c r="M478" i="3" s="1"/>
  <c r="F1512" i="23"/>
  <c r="D1512" i="23" s="1"/>
  <c r="E1512" i="23" s="1"/>
  <c r="F479" i="3" l="1"/>
  <c r="G479" i="3" s="1"/>
  <c r="I480" i="3" s="1"/>
  <c r="L1512" i="23"/>
  <c r="G1512" i="23"/>
  <c r="H480" i="3" l="1"/>
  <c r="F480" i="3" s="1"/>
  <c r="K479" i="3"/>
  <c r="L480" i="3" s="1"/>
  <c r="D479" i="3"/>
  <c r="E479" i="3" s="1"/>
  <c r="M479" i="3" s="1"/>
  <c r="K1512" i="23"/>
  <c r="H1513" i="23"/>
  <c r="I1513" i="23"/>
  <c r="F1513" i="23" l="1"/>
  <c r="D1513" i="23" s="1"/>
  <c r="E1513" i="23" s="1"/>
  <c r="G480" i="3"/>
  <c r="D480" i="3" l="1"/>
  <c r="E480" i="3" s="1"/>
  <c r="M480" i="3" s="1"/>
  <c r="L1513" i="23"/>
  <c r="G1513" i="23"/>
  <c r="K480" i="3"/>
  <c r="L481" i="3" s="1"/>
  <c r="I481" i="3"/>
  <c r="H481" i="3"/>
  <c r="K1513" i="23" l="1"/>
  <c r="I1514" i="23"/>
  <c r="H1514" i="23"/>
  <c r="F481" i="3"/>
  <c r="G481" i="3" l="1"/>
  <c r="D481" i="3" s="1"/>
  <c r="E481" i="3" s="1"/>
  <c r="F1514" i="23"/>
  <c r="D1514" i="23" s="1"/>
  <c r="E1514" i="23" s="1"/>
  <c r="I482" i="3" l="1"/>
  <c r="H482" i="3"/>
  <c r="K481" i="3"/>
  <c r="L482" i="3" s="1"/>
  <c r="L1514" i="23"/>
  <c r="G1514" i="23"/>
  <c r="M481" i="3"/>
  <c r="F482" i="3" l="1"/>
  <c r="G482" i="3" s="1"/>
  <c r="K482" i="3" s="1"/>
  <c r="L483" i="3" s="1"/>
  <c r="K1514" i="23"/>
  <c r="H1515" i="23"/>
  <c r="I1515" i="23"/>
  <c r="I483" i="3" l="1"/>
  <c r="H483" i="3"/>
  <c r="D482" i="3"/>
  <c r="E482" i="3" s="1"/>
  <c r="M482" i="3" s="1"/>
  <c r="F1515" i="23"/>
  <c r="D1515" i="23" s="1"/>
  <c r="E1515" i="23" s="1"/>
  <c r="F483" i="3" l="1"/>
  <c r="G483" i="3" s="1"/>
  <c r="D483" i="3" s="1"/>
  <c r="L1515" i="23"/>
  <c r="G1515" i="23"/>
  <c r="K1515" i="23" l="1"/>
  <c r="I1516" i="23"/>
  <c r="H1516" i="23"/>
  <c r="K483" i="3"/>
  <c r="L484" i="3" s="1"/>
  <c r="I484" i="3"/>
  <c r="H484" i="3"/>
  <c r="E483" i="3"/>
  <c r="F1516" i="23" l="1"/>
  <c r="D1516" i="23" s="1"/>
  <c r="E1516" i="23" s="1"/>
  <c r="M483" i="3"/>
  <c r="F484" i="3"/>
  <c r="L1516" i="23" l="1"/>
  <c r="G1516" i="23"/>
  <c r="G484" i="3"/>
  <c r="D484" i="3" s="1"/>
  <c r="K1516" i="23" l="1"/>
  <c r="H1517" i="23"/>
  <c r="I1517" i="23"/>
  <c r="K484" i="3"/>
  <c r="L485" i="3" s="1"/>
  <c r="I485" i="3"/>
  <c r="H485" i="3"/>
  <c r="E484" i="3"/>
  <c r="F1517" i="23" l="1"/>
  <c r="D1517" i="23" s="1"/>
  <c r="E1517" i="23" s="1"/>
  <c r="M484" i="3"/>
  <c r="F485" i="3"/>
  <c r="L1517" i="23" l="1"/>
  <c r="G1517" i="23"/>
  <c r="G485" i="3"/>
  <c r="D485" i="3" s="1"/>
  <c r="K1517" i="23" l="1"/>
  <c r="I1518" i="23"/>
  <c r="H1518" i="23"/>
  <c r="K485" i="3"/>
  <c r="L486" i="3" s="1"/>
  <c r="I486" i="3"/>
  <c r="H486" i="3"/>
  <c r="E485" i="3"/>
  <c r="F1518" i="23" l="1"/>
  <c r="D1518" i="23" s="1"/>
  <c r="E1518" i="23" s="1"/>
  <c r="M485" i="3"/>
  <c r="F486" i="3"/>
  <c r="L1518" i="23" l="1"/>
  <c r="G1518" i="23"/>
  <c r="G486" i="3"/>
  <c r="D486" i="3" s="1"/>
  <c r="K1518" i="23" l="1"/>
  <c r="H1519" i="23"/>
  <c r="I1519" i="23"/>
  <c r="K486" i="3"/>
  <c r="L487" i="3" s="1"/>
  <c r="H487" i="3"/>
  <c r="I487" i="3"/>
  <c r="E486" i="3"/>
  <c r="F1519" i="23" l="1"/>
  <c r="D1519" i="23" s="1"/>
  <c r="E1519" i="23" s="1"/>
  <c r="F487" i="3"/>
  <c r="M486" i="3"/>
  <c r="G487" i="3" l="1"/>
  <c r="K487" i="3" s="1"/>
  <c r="L488" i="3" s="1"/>
  <c r="L1519" i="23"/>
  <c r="G1519" i="23"/>
  <c r="D487" i="3" l="1"/>
  <c r="E487" i="3" s="1"/>
  <c r="M487" i="3" s="1"/>
  <c r="I488" i="3"/>
  <c r="H488" i="3"/>
  <c r="K1519" i="23"/>
  <c r="I1520" i="23"/>
  <c r="H1520" i="23"/>
  <c r="F488" i="3" l="1"/>
  <c r="G488" i="3" s="1"/>
  <c r="D488" i="3" s="1"/>
  <c r="F1520" i="23"/>
  <c r="D1520" i="23" s="1"/>
  <c r="E1520" i="23" s="1"/>
  <c r="L1520" i="23" l="1"/>
  <c r="G1520" i="23"/>
  <c r="K488" i="3"/>
  <c r="L489" i="3" s="1"/>
  <c r="I489" i="3"/>
  <c r="H489" i="3"/>
  <c r="E488" i="3"/>
  <c r="K1520" i="23" l="1"/>
  <c r="H1521" i="23"/>
  <c r="I1521" i="23"/>
  <c r="F489" i="3"/>
  <c r="M488" i="3"/>
  <c r="F1521" i="23" l="1"/>
  <c r="D1521" i="23" s="1"/>
  <c r="E1521" i="23" s="1"/>
  <c r="G489" i="3"/>
  <c r="D489" i="3" s="1"/>
  <c r="L1521" i="23" l="1"/>
  <c r="G1521" i="23"/>
  <c r="K489" i="3"/>
  <c r="L490" i="3" s="1"/>
  <c r="H490" i="3"/>
  <c r="I490" i="3"/>
  <c r="E489" i="3"/>
  <c r="K1521" i="23" l="1"/>
  <c r="I1522" i="23"/>
  <c r="H1522" i="23"/>
  <c r="F490" i="3"/>
  <c r="M489" i="3"/>
  <c r="G490" i="3" l="1"/>
  <c r="K490" i="3" s="1"/>
  <c r="L491" i="3" s="1"/>
  <c r="F1522" i="23"/>
  <c r="D1522" i="23" s="1"/>
  <c r="E1522" i="23" s="1"/>
  <c r="I491" i="3" l="1"/>
  <c r="H491" i="3"/>
  <c r="D490" i="3"/>
  <c r="E490" i="3" s="1"/>
  <c r="M490" i="3" s="1"/>
  <c r="L1522" i="23"/>
  <c r="G1522" i="23"/>
  <c r="F491" i="3" l="1"/>
  <c r="G491" i="3" s="1"/>
  <c r="K491" i="3" s="1"/>
  <c r="L492" i="3" s="1"/>
  <c r="K1522" i="23"/>
  <c r="H1523" i="23"/>
  <c r="I1523" i="23"/>
  <c r="D491" i="3" l="1"/>
  <c r="E491" i="3" s="1"/>
  <c r="F1523" i="23"/>
  <c r="D1523" i="23" s="1"/>
  <c r="E1523" i="23" s="1"/>
  <c r="H492" i="3"/>
  <c r="I492" i="3"/>
  <c r="L1523" i="23" l="1"/>
  <c r="G1523" i="23"/>
  <c r="M491" i="3"/>
  <c r="F492" i="3"/>
  <c r="G492" i="3" l="1"/>
  <c r="K492" i="3" s="1"/>
  <c r="L493" i="3" s="1"/>
  <c r="K1523" i="23"/>
  <c r="I1524" i="23"/>
  <c r="H1524" i="23"/>
  <c r="D492" i="3" l="1"/>
  <c r="E492" i="3" s="1"/>
  <c r="M492" i="3" s="1"/>
  <c r="I493" i="3"/>
  <c r="H493" i="3"/>
  <c r="F1524" i="23"/>
  <c r="D1524" i="23" s="1"/>
  <c r="E1524" i="23" s="1"/>
  <c r="F493" i="3" l="1"/>
  <c r="G493" i="3" s="1"/>
  <c r="K493" i="3" s="1"/>
  <c r="L494" i="3" s="1"/>
  <c r="L1524" i="23"/>
  <c r="G1524" i="23"/>
  <c r="D493" i="3" l="1"/>
  <c r="E493" i="3" s="1"/>
  <c r="M493" i="3" s="1"/>
  <c r="I494" i="3"/>
  <c r="H494" i="3"/>
  <c r="K1524" i="23"/>
  <c r="H1525" i="23"/>
  <c r="I1525" i="23"/>
  <c r="F494" i="3" l="1"/>
  <c r="G494" i="3" s="1"/>
  <c r="K494" i="3" s="1"/>
  <c r="L495" i="3" s="1"/>
  <c r="F1525" i="23"/>
  <c r="D1525" i="23" s="1"/>
  <c r="E1525" i="23" s="1"/>
  <c r="H495" i="3" l="1"/>
  <c r="D494" i="3"/>
  <c r="E494" i="3" s="1"/>
  <c r="M494" i="3" s="1"/>
  <c r="I495" i="3"/>
  <c r="F495" i="3" s="1"/>
  <c r="L1525" i="23"/>
  <c r="G1525" i="23"/>
  <c r="G495" i="3" l="1"/>
  <c r="I496" i="3" s="1"/>
  <c r="K1525" i="23"/>
  <c r="I1526" i="23"/>
  <c r="H1526" i="23"/>
  <c r="K495" i="3" l="1"/>
  <c r="L496" i="3" s="1"/>
  <c r="D495" i="3"/>
  <c r="E495" i="3" s="1"/>
  <c r="M495" i="3" s="1"/>
  <c r="H496" i="3"/>
  <c r="F496" i="3" s="1"/>
  <c r="F1526" i="23"/>
  <c r="D1526" i="23" s="1"/>
  <c r="E1526" i="23" s="1"/>
  <c r="L1526" i="23" l="1"/>
  <c r="G1526" i="23"/>
  <c r="G496" i="3"/>
  <c r="D496" i="3" s="1"/>
  <c r="K1526" i="23" l="1"/>
  <c r="H1527" i="23"/>
  <c r="I1527" i="23"/>
  <c r="K496" i="3"/>
  <c r="L497" i="3" s="1"/>
  <c r="I497" i="3"/>
  <c r="H497" i="3"/>
  <c r="E496" i="3"/>
  <c r="F1527" i="23" l="1"/>
  <c r="D1527" i="23" s="1"/>
  <c r="E1527" i="23" s="1"/>
  <c r="M496" i="3"/>
  <c r="F497" i="3"/>
  <c r="L1527" i="23" l="1"/>
  <c r="G1527" i="23"/>
  <c r="G497" i="3"/>
  <c r="D497" i="3" s="1"/>
  <c r="K1527" i="23" l="1"/>
  <c r="I1528" i="23"/>
  <c r="H1528" i="23"/>
  <c r="K497" i="3"/>
  <c r="L498" i="3" s="1"/>
  <c r="I498" i="3"/>
  <c r="H498" i="3"/>
  <c r="E497" i="3"/>
  <c r="F1528" i="23" l="1"/>
  <c r="D1528" i="23" s="1"/>
  <c r="E1528" i="23" s="1"/>
  <c r="F498" i="3"/>
  <c r="M497" i="3"/>
  <c r="G498" i="3" l="1"/>
  <c r="K498" i="3" s="1"/>
  <c r="L499" i="3" s="1"/>
  <c r="L1528" i="23"/>
  <c r="G1528" i="23"/>
  <c r="H499" i="3" l="1"/>
  <c r="D498" i="3"/>
  <c r="E498" i="3" s="1"/>
  <c r="M498" i="3" s="1"/>
  <c r="I499" i="3"/>
  <c r="K1528" i="23"/>
  <c r="H1529" i="23"/>
  <c r="I1529" i="23"/>
  <c r="F499" i="3" l="1"/>
  <c r="G499" i="3" s="1"/>
  <c r="D499" i="3" s="1"/>
  <c r="F1529" i="23"/>
  <c r="D1529" i="23" s="1"/>
  <c r="E1529" i="23" s="1"/>
  <c r="L1529" i="23" l="1"/>
  <c r="G1529" i="23"/>
  <c r="K499" i="3"/>
  <c r="L500" i="3" s="1"/>
  <c r="I500" i="3"/>
  <c r="H500" i="3"/>
  <c r="E499" i="3"/>
  <c r="K1529" i="23" l="1"/>
  <c r="I1530" i="23"/>
  <c r="H1530" i="23"/>
  <c r="F500" i="3"/>
  <c r="M499" i="3"/>
  <c r="G500" i="3" l="1"/>
  <c r="K500" i="3" s="1"/>
  <c r="L501" i="3" s="1"/>
  <c r="F1530" i="23"/>
  <c r="D1530" i="23" s="1"/>
  <c r="E1530" i="23" s="1"/>
  <c r="H501" i="3" l="1"/>
  <c r="I501" i="3"/>
  <c r="D500" i="3"/>
  <c r="E500" i="3" s="1"/>
  <c r="M500" i="3" s="1"/>
  <c r="L1530" i="23"/>
  <c r="G1530" i="23"/>
  <c r="F501" i="3" l="1"/>
  <c r="G501" i="3" s="1"/>
  <c r="D501" i="3" s="1"/>
  <c r="K1530" i="23"/>
  <c r="H1531" i="23"/>
  <c r="I1531" i="23"/>
  <c r="F1531" i="23" l="1"/>
  <c r="D1531" i="23" s="1"/>
  <c r="E1531" i="23" s="1"/>
  <c r="K501" i="3"/>
  <c r="L502" i="3" s="1"/>
  <c r="I502" i="3"/>
  <c r="H502" i="3"/>
  <c r="E501" i="3"/>
  <c r="L1531" i="23" l="1"/>
  <c r="G1531" i="23"/>
  <c r="M501" i="3"/>
  <c r="F502" i="3"/>
  <c r="K1531" i="23" l="1"/>
  <c r="I1532" i="23"/>
  <c r="H1532" i="23"/>
  <c r="G502" i="3"/>
  <c r="D502" i="3" s="1"/>
  <c r="F1532" i="23" l="1"/>
  <c r="D1532" i="23" s="1"/>
  <c r="E1532" i="23" s="1"/>
  <c r="K502" i="3"/>
  <c r="L503" i="3" s="1"/>
  <c r="H503" i="3"/>
  <c r="I503" i="3"/>
  <c r="E502" i="3"/>
  <c r="L1532" i="23" l="1"/>
  <c r="G1532" i="23"/>
  <c r="M502" i="3"/>
  <c r="F503" i="3"/>
  <c r="K1532" i="23" l="1"/>
  <c r="H1533" i="23"/>
  <c r="I1533" i="23"/>
  <c r="G503" i="3"/>
  <c r="D503" i="3" l="1"/>
  <c r="E503" i="3" s="1"/>
  <c r="M503" i="3" s="1"/>
  <c r="F1533" i="23"/>
  <c r="D1533" i="23" s="1"/>
  <c r="E1533" i="23" s="1"/>
  <c r="K503" i="3"/>
  <c r="L504" i="3" s="1"/>
  <c r="I504" i="3"/>
  <c r="H504" i="3"/>
  <c r="L1533" i="23" l="1"/>
  <c r="G1533" i="23"/>
  <c r="F504" i="3"/>
  <c r="K1533" i="23" l="1"/>
  <c r="I1534" i="23"/>
  <c r="H1534" i="23"/>
  <c r="G504" i="3"/>
  <c r="D504" i="3" s="1"/>
  <c r="F1534" i="23" l="1"/>
  <c r="D1534" i="23" s="1"/>
  <c r="E1534" i="23" s="1"/>
  <c r="K504" i="3"/>
  <c r="L505" i="3" s="1"/>
  <c r="I505" i="3"/>
  <c r="H505" i="3"/>
  <c r="E504" i="3"/>
  <c r="L1534" i="23" l="1"/>
  <c r="G1534" i="23"/>
  <c r="M504" i="3"/>
  <c r="F505" i="3"/>
  <c r="K1534" i="23" l="1"/>
  <c r="H1535" i="23"/>
  <c r="I1535" i="23"/>
  <c r="G505" i="3"/>
  <c r="D505" i="3" s="1"/>
  <c r="F1535" i="23" l="1"/>
  <c r="D1535" i="23" s="1"/>
  <c r="E1535" i="23" s="1"/>
  <c r="K505" i="3"/>
  <c r="L506" i="3" s="1"/>
  <c r="H506" i="3"/>
  <c r="I506" i="3"/>
  <c r="E505" i="3"/>
  <c r="L1535" i="23" l="1"/>
  <c r="G1535" i="23"/>
  <c r="M505" i="3"/>
  <c r="F506" i="3"/>
  <c r="K1535" i="23" l="1"/>
  <c r="I1536" i="23"/>
  <c r="H1536" i="23"/>
  <c r="G506" i="3"/>
  <c r="D506" i="3" s="1"/>
  <c r="F1536" i="23" l="1"/>
  <c r="D1536" i="23" s="1"/>
  <c r="E1536" i="23" s="1"/>
  <c r="K506" i="3"/>
  <c r="L507" i="3" s="1"/>
  <c r="H507" i="3"/>
  <c r="I507" i="3"/>
  <c r="E506" i="3"/>
  <c r="L1536" i="23" l="1"/>
  <c r="G1536" i="23"/>
  <c r="F507" i="3"/>
  <c r="M506" i="3"/>
  <c r="G507" i="3" l="1"/>
  <c r="I508" i="3" s="1"/>
  <c r="K1536" i="23"/>
  <c r="H1537" i="23"/>
  <c r="I1537" i="23"/>
  <c r="K507" i="3" l="1"/>
  <c r="L508" i="3" s="1"/>
  <c r="D507" i="3"/>
  <c r="E507" i="3" s="1"/>
  <c r="M507" i="3" s="1"/>
  <c r="H508" i="3"/>
  <c r="F508" i="3" s="1"/>
  <c r="F1537" i="23"/>
  <c r="D1537" i="23" s="1"/>
  <c r="E1537" i="23" s="1"/>
  <c r="G508" i="3" l="1"/>
  <c r="K508" i="3" s="1"/>
  <c r="L509" i="3" s="1"/>
  <c r="L1537" i="23"/>
  <c r="G1537" i="23"/>
  <c r="D508" i="3" l="1"/>
  <c r="E508" i="3" s="1"/>
  <c r="M508" i="3" s="1"/>
  <c r="H509" i="3"/>
  <c r="I509" i="3"/>
  <c r="K1537" i="23"/>
  <c r="I1538" i="23"/>
  <c r="H1538" i="23"/>
  <c r="F509" i="3" l="1"/>
  <c r="G509" i="3" s="1"/>
  <c r="K509" i="3" s="1"/>
  <c r="L510" i="3" s="1"/>
  <c r="F1538" i="23"/>
  <c r="D1538" i="23" s="1"/>
  <c r="E1538" i="23" s="1"/>
  <c r="D509" i="3" l="1"/>
  <c r="E509" i="3" s="1"/>
  <c r="M509" i="3" s="1"/>
  <c r="H510" i="3"/>
  <c r="I510" i="3"/>
  <c r="L1538" i="23"/>
  <c r="G1538" i="23"/>
  <c r="F510" i="3" l="1"/>
  <c r="G510" i="3" s="1"/>
  <c r="H511" i="3" s="1"/>
  <c r="K1538" i="23"/>
  <c r="H1539" i="23"/>
  <c r="I1539" i="23"/>
  <c r="D510" i="3" l="1"/>
  <c r="E510" i="3" s="1"/>
  <c r="M510" i="3" s="1"/>
  <c r="I511" i="3"/>
  <c r="F511" i="3" s="1"/>
  <c r="K510" i="3"/>
  <c r="L511" i="3" s="1"/>
  <c r="F1539" i="23"/>
  <c r="D1539" i="23" s="1"/>
  <c r="E1539" i="23" s="1"/>
  <c r="L1539" i="23" l="1"/>
  <c r="G1539" i="23"/>
  <c r="G511" i="3"/>
  <c r="D511" i="3" s="1"/>
  <c r="K1539" i="23" l="1"/>
  <c r="I1540" i="23"/>
  <c r="H1540" i="23"/>
  <c r="K511" i="3"/>
  <c r="L512" i="3" s="1"/>
  <c r="H512" i="3"/>
  <c r="I512" i="3"/>
  <c r="E511" i="3"/>
  <c r="F1540" i="23" l="1"/>
  <c r="D1540" i="23" s="1"/>
  <c r="E1540" i="23" s="1"/>
  <c r="F512" i="3"/>
  <c r="M511" i="3"/>
  <c r="G512" i="3" l="1"/>
  <c r="K512" i="3" s="1"/>
  <c r="L513" i="3" s="1"/>
  <c r="L1540" i="23"/>
  <c r="G1540" i="23"/>
  <c r="H513" i="3" l="1"/>
  <c r="I513" i="3"/>
  <c r="D512" i="3"/>
  <c r="E512" i="3" s="1"/>
  <c r="M512" i="3" s="1"/>
  <c r="K1540" i="23"/>
  <c r="H1541" i="23"/>
  <c r="I1541" i="23"/>
  <c r="F513" i="3" l="1"/>
  <c r="G513" i="3" s="1"/>
  <c r="K513" i="3" s="1"/>
  <c r="L514" i="3" s="1"/>
  <c r="F1541" i="23"/>
  <c r="D1541" i="23" s="1"/>
  <c r="E1541" i="23" s="1"/>
  <c r="D513" i="3" l="1"/>
  <c r="E513" i="3" s="1"/>
  <c r="M513" i="3" s="1"/>
  <c r="H514" i="3"/>
  <c r="I514" i="3"/>
  <c r="L1541" i="23"/>
  <c r="G1541" i="23"/>
  <c r="F514" i="3" l="1"/>
  <c r="G514" i="3" s="1"/>
  <c r="D514" i="3" s="1"/>
  <c r="K1541" i="23"/>
  <c r="I1542" i="23"/>
  <c r="H1542" i="23"/>
  <c r="F1542" i="23" l="1"/>
  <c r="D1542" i="23" s="1"/>
  <c r="E1542" i="23" s="1"/>
  <c r="K514" i="3"/>
  <c r="L515" i="3" s="1"/>
  <c r="H515" i="3"/>
  <c r="I515" i="3"/>
  <c r="E514" i="3"/>
  <c r="L1542" i="23" l="1"/>
  <c r="G1542" i="23"/>
  <c r="M514" i="3"/>
  <c r="F515" i="3"/>
  <c r="K1542" i="23" l="1"/>
  <c r="H1543" i="23"/>
  <c r="I1543" i="23"/>
  <c r="G515" i="3"/>
  <c r="D515" i="3" s="1"/>
  <c r="F1543" i="23" l="1"/>
  <c r="D1543" i="23" s="1"/>
  <c r="E1543" i="23" s="1"/>
  <c r="K515" i="3"/>
  <c r="L516" i="3" s="1"/>
  <c r="I516" i="3"/>
  <c r="H516" i="3"/>
  <c r="E515" i="3"/>
  <c r="L1543" i="23" l="1"/>
  <c r="G1543" i="23"/>
  <c r="M515" i="3"/>
  <c r="F516" i="3"/>
  <c r="K1543" i="23" l="1"/>
  <c r="I1544" i="23"/>
  <c r="H1544" i="23"/>
  <c r="G516" i="3"/>
  <c r="D516" i="3" s="1"/>
  <c r="F1544" i="23" l="1"/>
  <c r="D1544" i="23" s="1"/>
  <c r="E1544" i="23" s="1"/>
  <c r="K516" i="3"/>
  <c r="L517" i="3" s="1"/>
  <c r="I517" i="3"/>
  <c r="H517" i="3"/>
  <c r="E516" i="3"/>
  <c r="L1544" i="23" l="1"/>
  <c r="G1544" i="23"/>
  <c r="M516" i="3"/>
  <c r="F517" i="3"/>
  <c r="K1544" i="23" l="1"/>
  <c r="H1545" i="23"/>
  <c r="I1545" i="23"/>
  <c r="G517" i="3"/>
  <c r="D517" i="3" s="1"/>
  <c r="F1545" i="23" l="1"/>
  <c r="D1545" i="23" s="1"/>
  <c r="E1545" i="23" s="1"/>
  <c r="K517" i="3"/>
  <c r="L518" i="3" s="1"/>
  <c r="I518" i="3"/>
  <c r="H518" i="3"/>
  <c r="E517" i="3"/>
  <c r="L1545" i="23" l="1"/>
  <c r="G1545" i="23"/>
  <c r="F518" i="3"/>
  <c r="M517" i="3"/>
  <c r="G518" i="3" l="1"/>
  <c r="I519" i="3" s="1"/>
  <c r="K1545" i="23"/>
  <c r="I1546" i="23"/>
  <c r="H1546" i="23"/>
  <c r="D518" i="3" l="1"/>
  <c r="E518" i="3" s="1"/>
  <c r="M518" i="3" s="1"/>
  <c r="K518" i="3"/>
  <c r="L519" i="3" s="1"/>
  <c r="H519" i="3"/>
  <c r="F519" i="3" s="1"/>
  <c r="F1546" i="23"/>
  <c r="D1546" i="23" s="1"/>
  <c r="E1546" i="23" s="1"/>
  <c r="L1546" i="23" l="1"/>
  <c r="G1546" i="23"/>
  <c r="G519" i="3"/>
  <c r="D519" i="3" s="1"/>
  <c r="K1546" i="23" l="1"/>
  <c r="H1547" i="23"/>
  <c r="I1547" i="23"/>
  <c r="K519" i="3"/>
  <c r="L520" i="3" s="1"/>
  <c r="I520" i="3"/>
  <c r="H520" i="3"/>
  <c r="E519" i="3"/>
  <c r="F1547" i="23" l="1"/>
  <c r="D1547" i="23" s="1"/>
  <c r="E1547" i="23" s="1"/>
  <c r="M519" i="3"/>
  <c r="F520" i="3"/>
  <c r="G520" i="3" l="1"/>
  <c r="K520" i="3" s="1"/>
  <c r="L521" i="3" s="1"/>
  <c r="L1547" i="23"/>
  <c r="G1547" i="23"/>
  <c r="D520" i="3" l="1"/>
  <c r="E520" i="3" s="1"/>
  <c r="M520" i="3" s="1"/>
  <c r="I521" i="3"/>
  <c r="H521" i="3"/>
  <c r="K1547" i="23"/>
  <c r="H1548" i="23"/>
  <c r="I1548" i="23"/>
  <c r="F521" i="3" l="1"/>
  <c r="G521" i="3" s="1"/>
  <c r="D521" i="3" s="1"/>
  <c r="F1548" i="23"/>
  <c r="D1548" i="23" s="1"/>
  <c r="E1548" i="23" s="1"/>
  <c r="L1548" i="23" l="1"/>
  <c r="G1548" i="23"/>
  <c r="K521" i="3"/>
  <c r="L522" i="3" s="1"/>
  <c r="I522" i="3"/>
  <c r="H522" i="3"/>
  <c r="E521" i="3"/>
  <c r="K1548" i="23" l="1"/>
  <c r="H1549" i="23"/>
  <c r="I1549" i="23"/>
  <c r="M521" i="3"/>
  <c r="F522" i="3"/>
  <c r="G522" i="3" l="1"/>
  <c r="K522" i="3" s="1"/>
  <c r="L523" i="3" s="1"/>
  <c r="F1549" i="23"/>
  <c r="D1549" i="23" s="1"/>
  <c r="E1549" i="23" s="1"/>
  <c r="D522" i="3" l="1"/>
  <c r="E522" i="3" s="1"/>
  <c r="M522" i="3" s="1"/>
  <c r="I523" i="3"/>
  <c r="H523" i="3"/>
  <c r="L1549" i="23"/>
  <c r="G1549" i="23"/>
  <c r="F523" i="3" l="1"/>
  <c r="G523" i="3" s="1"/>
  <c r="K523" i="3" s="1"/>
  <c r="L524" i="3" s="1"/>
  <c r="K1549" i="23"/>
  <c r="I1550" i="23"/>
  <c r="H1550" i="23"/>
  <c r="D523" i="3" l="1"/>
  <c r="E523" i="3" s="1"/>
  <c r="M523" i="3" s="1"/>
  <c r="I524" i="3"/>
  <c r="H524" i="3"/>
  <c r="F1550" i="23"/>
  <c r="D1550" i="23" s="1"/>
  <c r="E1550" i="23" s="1"/>
  <c r="F524" i="3" l="1"/>
  <c r="G524" i="3" s="1"/>
  <c r="D524" i="3" s="1"/>
  <c r="L1550" i="23"/>
  <c r="G1550" i="23"/>
  <c r="K1550" i="23" l="1"/>
  <c r="H1551" i="23"/>
  <c r="I1551" i="23"/>
  <c r="K524" i="3"/>
  <c r="L525" i="3" s="1"/>
  <c r="I525" i="3"/>
  <c r="H525" i="3"/>
  <c r="E524" i="3"/>
  <c r="F1551" i="23" l="1"/>
  <c r="D1551" i="23" s="1"/>
  <c r="E1551" i="23" s="1"/>
  <c r="M524" i="3"/>
  <c r="F525" i="3"/>
  <c r="L1551" i="23" l="1"/>
  <c r="G1551" i="23"/>
  <c r="G525" i="3"/>
  <c r="D525" i="3" s="1"/>
  <c r="K1551" i="23" l="1"/>
  <c r="I1552" i="23"/>
  <c r="H1552" i="23"/>
  <c r="K525" i="3"/>
  <c r="L526" i="3" s="1"/>
  <c r="H526" i="3"/>
  <c r="I526" i="3"/>
  <c r="E525" i="3"/>
  <c r="F1552" i="23" l="1"/>
  <c r="D1552" i="23" s="1"/>
  <c r="E1552" i="23" s="1"/>
  <c r="M525" i="3"/>
  <c r="F526" i="3"/>
  <c r="L1552" i="23" l="1"/>
  <c r="G1552" i="23"/>
  <c r="G526" i="3"/>
  <c r="D526" i="3" s="1"/>
  <c r="K1552" i="23" l="1"/>
  <c r="H1553" i="23"/>
  <c r="I1553" i="23"/>
  <c r="K526" i="3"/>
  <c r="L527" i="3" s="1"/>
  <c r="I527" i="3"/>
  <c r="H527" i="3"/>
  <c r="E526" i="3"/>
  <c r="F1553" i="23" l="1"/>
  <c r="D1553" i="23" s="1"/>
  <c r="E1553" i="23" s="1"/>
  <c r="M526" i="3"/>
  <c r="F527" i="3"/>
  <c r="L1553" i="23" l="1"/>
  <c r="G1553" i="23"/>
  <c r="G527" i="3"/>
  <c r="D527" i="3" s="1"/>
  <c r="K1553" i="23" l="1"/>
  <c r="I1554" i="23"/>
  <c r="H1554" i="23"/>
  <c r="K527" i="3"/>
  <c r="L528" i="3" s="1"/>
  <c r="H528" i="3"/>
  <c r="I528" i="3"/>
  <c r="E527" i="3"/>
  <c r="F1554" i="23" l="1"/>
  <c r="D1554" i="23" s="1"/>
  <c r="E1554" i="23" s="1"/>
  <c r="M527" i="3"/>
  <c r="F528" i="3"/>
  <c r="L1554" i="23" l="1"/>
  <c r="G1554" i="23"/>
  <c r="G528" i="3"/>
  <c r="D528" i="3" s="1"/>
  <c r="K1554" i="23" l="1"/>
  <c r="H1555" i="23"/>
  <c r="I1555" i="23"/>
  <c r="K528" i="3"/>
  <c r="L529" i="3" s="1"/>
  <c r="I529" i="3"/>
  <c r="H529" i="3"/>
  <c r="E528" i="3"/>
  <c r="F1555" i="23" l="1"/>
  <c r="D1555" i="23" s="1"/>
  <c r="E1555" i="23" s="1"/>
  <c r="F529" i="3"/>
  <c r="M528" i="3"/>
  <c r="G529" i="3" l="1"/>
  <c r="D529" i="3" s="1"/>
  <c r="E529" i="3" s="1"/>
  <c r="L1555" i="23"/>
  <c r="G1555" i="23"/>
  <c r="H530" i="3" l="1"/>
  <c r="I530" i="3"/>
  <c r="K529" i="3"/>
  <c r="L530" i="3" s="1"/>
  <c r="K1555" i="23"/>
  <c r="I1556" i="23"/>
  <c r="H1556" i="23"/>
  <c r="M529" i="3"/>
  <c r="F530" i="3" l="1"/>
  <c r="G530" i="3" s="1"/>
  <c r="K530" i="3" s="1"/>
  <c r="L531" i="3" s="1"/>
  <c r="F1556" i="23"/>
  <c r="D1556" i="23" s="1"/>
  <c r="E1556" i="23" s="1"/>
  <c r="D530" i="3" l="1"/>
  <c r="E530" i="3" s="1"/>
  <c r="L1556" i="23"/>
  <c r="G1556" i="23"/>
  <c r="H531" i="3"/>
  <c r="I531" i="3"/>
  <c r="M530" i="3" l="1"/>
  <c r="K1556" i="23"/>
  <c r="H1557" i="23"/>
  <c r="I1557" i="23"/>
  <c r="F531" i="3"/>
  <c r="G531" i="3" l="1"/>
  <c r="H532" i="3" s="1"/>
  <c r="F1557" i="23"/>
  <c r="D1557" i="23" s="1"/>
  <c r="E1557" i="23" s="1"/>
  <c r="K531" i="3" l="1"/>
  <c r="L532" i="3" s="1"/>
  <c r="D531" i="3"/>
  <c r="E531" i="3" s="1"/>
  <c r="M531" i="3" s="1"/>
  <c r="I532" i="3"/>
  <c r="F532" i="3" s="1"/>
  <c r="L1557" i="23"/>
  <c r="G1557" i="23"/>
  <c r="G532" i="3" l="1"/>
  <c r="K532" i="3" s="1"/>
  <c r="L533" i="3" s="1"/>
  <c r="K1557" i="23"/>
  <c r="I1558" i="23"/>
  <c r="H1558" i="23"/>
  <c r="D532" i="3" l="1"/>
  <c r="E532" i="3" s="1"/>
  <c r="M532" i="3" s="1"/>
  <c r="I533" i="3"/>
  <c r="H533" i="3"/>
  <c r="F1558" i="23"/>
  <c r="D1558" i="23" s="1"/>
  <c r="E1558" i="23" s="1"/>
  <c r="F533" i="3" l="1"/>
  <c r="G533" i="3" s="1"/>
  <c r="D533" i="3" s="1"/>
  <c r="E533" i="3" s="1"/>
  <c r="L1558" i="23"/>
  <c r="G1558" i="23"/>
  <c r="H534" i="3" l="1"/>
  <c r="I534" i="3"/>
  <c r="K533" i="3"/>
  <c r="L534" i="3" s="1"/>
  <c r="K1558" i="23"/>
  <c r="H1559" i="23"/>
  <c r="I1559" i="23"/>
  <c r="M533" i="3"/>
  <c r="F534" i="3" l="1"/>
  <c r="G534" i="3" s="1"/>
  <c r="D534" i="3" s="1"/>
  <c r="F1559" i="23"/>
  <c r="D1559" i="23" s="1"/>
  <c r="E1559" i="23" s="1"/>
  <c r="L1559" i="23" l="1"/>
  <c r="G1559" i="23"/>
  <c r="K534" i="3"/>
  <c r="L535" i="3" s="1"/>
  <c r="I535" i="3"/>
  <c r="H535" i="3"/>
  <c r="E534" i="3"/>
  <c r="K1559" i="23" l="1"/>
  <c r="I1560" i="23"/>
  <c r="H1560" i="23"/>
  <c r="F535" i="3"/>
  <c r="M534" i="3"/>
  <c r="G535" i="3" l="1"/>
  <c r="K535" i="3" s="1"/>
  <c r="L536" i="3" s="1"/>
  <c r="F1560" i="23"/>
  <c r="D1560" i="23" s="1"/>
  <c r="E1560" i="23" s="1"/>
  <c r="D535" i="3" l="1"/>
  <c r="E535" i="3" s="1"/>
  <c r="M535" i="3" s="1"/>
  <c r="H536" i="3"/>
  <c r="I536" i="3"/>
  <c r="L1560" i="23"/>
  <c r="G1560" i="23"/>
  <c r="F536" i="3" l="1"/>
  <c r="G536" i="3" s="1"/>
  <c r="D536" i="3" s="1"/>
  <c r="K1560" i="23"/>
  <c r="H1561" i="23"/>
  <c r="I1561" i="23"/>
  <c r="F1561" i="23" l="1"/>
  <c r="D1561" i="23" s="1"/>
  <c r="E1561" i="23" s="1"/>
  <c r="K536" i="3"/>
  <c r="L537" i="3" s="1"/>
  <c r="I537" i="3"/>
  <c r="H537" i="3"/>
  <c r="E536" i="3"/>
  <c r="L1561" i="23" l="1"/>
  <c r="G1561" i="23"/>
  <c r="M536" i="3"/>
  <c r="F537" i="3"/>
  <c r="K1561" i="23" l="1"/>
  <c r="I1562" i="23"/>
  <c r="H1562" i="23"/>
  <c r="G537" i="3"/>
  <c r="D537" i="3" s="1"/>
  <c r="F1562" i="23" l="1"/>
  <c r="D1562" i="23" s="1"/>
  <c r="E1562" i="23" s="1"/>
  <c r="K537" i="3"/>
  <c r="L538" i="3" s="1"/>
  <c r="H538" i="3"/>
  <c r="I538" i="3"/>
  <c r="E537" i="3"/>
  <c r="L1562" i="23" l="1"/>
  <c r="G1562" i="23"/>
  <c r="M537" i="3"/>
  <c r="F538" i="3"/>
  <c r="K1562" i="23" l="1"/>
  <c r="H1563" i="23"/>
  <c r="I1563" i="23"/>
  <c r="G538" i="3"/>
  <c r="D538" i="3" s="1"/>
  <c r="F1563" i="23" l="1"/>
  <c r="D1563" i="23" s="1"/>
  <c r="E1563" i="23" s="1"/>
  <c r="K538" i="3"/>
  <c r="L539" i="3" s="1"/>
  <c r="H539" i="3"/>
  <c r="I539" i="3"/>
  <c r="E538" i="3"/>
  <c r="L1563" i="23" l="1"/>
  <c r="G1563" i="23"/>
  <c r="M538" i="3"/>
  <c r="F539" i="3"/>
  <c r="K1563" i="23" l="1"/>
  <c r="I1564" i="23"/>
  <c r="H1564" i="23"/>
  <c r="G539" i="3"/>
  <c r="D539" i="3" s="1"/>
  <c r="F1564" i="23" l="1"/>
  <c r="D1564" i="23" s="1"/>
  <c r="E1564" i="23" s="1"/>
  <c r="K539" i="3"/>
  <c r="L540" i="3" s="1"/>
  <c r="I540" i="3"/>
  <c r="H540" i="3"/>
  <c r="E539" i="3"/>
  <c r="L1564" i="23" l="1"/>
  <c r="G1564" i="23"/>
  <c r="F540" i="3"/>
  <c r="M539" i="3"/>
  <c r="G540" i="3" l="1"/>
  <c r="K540" i="3" s="1"/>
  <c r="L541" i="3" s="1"/>
  <c r="K1564" i="23"/>
  <c r="H1565" i="23"/>
  <c r="I1565" i="23"/>
  <c r="D540" i="3" l="1"/>
  <c r="E540" i="3" s="1"/>
  <c r="M540" i="3" s="1"/>
  <c r="H541" i="3"/>
  <c r="I541" i="3"/>
  <c r="F1565" i="23"/>
  <c r="D1565" i="23" s="1"/>
  <c r="E1565" i="23" s="1"/>
  <c r="F541" i="3" l="1"/>
  <c r="G541" i="3" s="1"/>
  <c r="H542" i="3" s="1"/>
  <c r="L1565" i="23"/>
  <c r="G1565" i="23"/>
  <c r="D541" i="3" l="1"/>
  <c r="E541" i="3" s="1"/>
  <c r="K1565" i="23"/>
  <c r="I1566" i="23"/>
  <c r="H1566" i="23"/>
  <c r="I542" i="3"/>
  <c r="F542" i="3" s="1"/>
  <c r="K541" i="3"/>
  <c r="L542" i="3" s="1"/>
  <c r="F1566" i="23" l="1"/>
  <c r="D1566" i="23" s="1"/>
  <c r="E1566" i="23" s="1"/>
  <c r="M541" i="3"/>
  <c r="G542" i="3"/>
  <c r="D542" i="3" s="1"/>
  <c r="L1566" i="23" l="1"/>
  <c r="G1566" i="23"/>
  <c r="K542" i="3"/>
  <c r="L543" i="3" s="1"/>
  <c r="I543" i="3"/>
  <c r="H543" i="3"/>
  <c r="E542" i="3"/>
  <c r="K1566" i="23" l="1"/>
  <c r="H1567" i="23"/>
  <c r="I1567" i="23"/>
  <c r="F543" i="3"/>
  <c r="M542" i="3"/>
  <c r="G543" i="3" l="1"/>
  <c r="K543" i="3" s="1"/>
  <c r="L544" i="3" s="1"/>
  <c r="F1567" i="23"/>
  <c r="D1567" i="23" s="1"/>
  <c r="E1567" i="23" s="1"/>
  <c r="I544" i="3" l="1"/>
  <c r="H544" i="3"/>
  <c r="D543" i="3"/>
  <c r="E543" i="3" s="1"/>
  <c r="M543" i="3" s="1"/>
  <c r="L1567" i="23"/>
  <c r="G1567" i="23"/>
  <c r="F544" i="3" l="1"/>
  <c r="G544" i="3" s="1"/>
  <c r="I545" i="3" s="1"/>
  <c r="K1567" i="23"/>
  <c r="I1568" i="23"/>
  <c r="H1568" i="23"/>
  <c r="K544" i="3" l="1"/>
  <c r="L545" i="3" s="1"/>
  <c r="D544" i="3"/>
  <c r="E544" i="3" s="1"/>
  <c r="M544" i="3" s="1"/>
  <c r="H545" i="3"/>
  <c r="F545" i="3" s="1"/>
  <c r="F1568" i="23"/>
  <c r="D1568" i="23" s="1"/>
  <c r="E1568" i="23" s="1"/>
  <c r="L1568" i="23" l="1"/>
  <c r="G1568" i="23"/>
  <c r="G545" i="3"/>
  <c r="D545" i="3" s="1"/>
  <c r="K1568" i="23" l="1"/>
  <c r="H1569" i="23"/>
  <c r="I1569" i="23"/>
  <c r="K545" i="3"/>
  <c r="L546" i="3" s="1"/>
  <c r="H546" i="3"/>
  <c r="I546" i="3"/>
  <c r="E545" i="3"/>
  <c r="F1569" i="23" l="1"/>
  <c r="D1569" i="23" s="1"/>
  <c r="E1569" i="23" s="1"/>
  <c r="M545" i="3"/>
  <c r="F546" i="3"/>
  <c r="L1569" i="23" l="1"/>
  <c r="G1569" i="23"/>
  <c r="G546" i="3"/>
  <c r="D546" i="3" s="1"/>
  <c r="K1569" i="23" l="1"/>
  <c r="I1570" i="23"/>
  <c r="H1570" i="23"/>
  <c r="K546" i="3"/>
  <c r="L547" i="3" s="1"/>
  <c r="I547" i="3"/>
  <c r="H547" i="3"/>
  <c r="E546" i="3"/>
  <c r="F1570" i="23" l="1"/>
  <c r="D1570" i="23" s="1"/>
  <c r="E1570" i="23" s="1"/>
  <c r="F547" i="3"/>
  <c r="M546" i="3"/>
  <c r="G547" i="3" l="1"/>
  <c r="K547" i="3" s="1"/>
  <c r="L548" i="3" s="1"/>
  <c r="L1570" i="23"/>
  <c r="G1570" i="23"/>
  <c r="D547" i="3" l="1"/>
  <c r="E547" i="3" s="1"/>
  <c r="M547" i="3" s="1"/>
  <c r="H548" i="3"/>
  <c r="I548" i="3"/>
  <c r="K1570" i="23"/>
  <c r="H1571" i="23"/>
  <c r="I1571" i="23"/>
  <c r="F548" i="3" l="1"/>
  <c r="G548" i="3" s="1"/>
  <c r="F1571" i="23"/>
  <c r="D1571" i="23" s="1"/>
  <c r="E1571" i="23" s="1"/>
  <c r="K548" i="3" l="1"/>
  <c r="L549" i="3" s="1"/>
  <c r="D548" i="3"/>
  <c r="E548" i="3" s="1"/>
  <c r="M548" i="3" s="1"/>
  <c r="H549" i="3"/>
  <c r="I549" i="3"/>
  <c r="L1571" i="23"/>
  <c r="G1571" i="23"/>
  <c r="F549" i="3" l="1"/>
  <c r="G549" i="3" s="1"/>
  <c r="K549" i="3" s="1"/>
  <c r="L550" i="3" s="1"/>
  <c r="K1571" i="23"/>
  <c r="I1572" i="23"/>
  <c r="H1572" i="23"/>
  <c r="D549" i="3" l="1"/>
  <c r="E549" i="3" s="1"/>
  <c r="M549" i="3" s="1"/>
  <c r="H550" i="3"/>
  <c r="I550" i="3"/>
  <c r="F1572" i="23"/>
  <c r="D1572" i="23" s="1"/>
  <c r="E1572" i="23" s="1"/>
  <c r="F550" i="3" l="1"/>
  <c r="G550" i="3" s="1"/>
  <c r="L1572" i="23"/>
  <c r="G1572" i="23"/>
  <c r="D550" i="3" l="1"/>
  <c r="E550" i="3" s="1"/>
  <c r="M550" i="3" s="1"/>
  <c r="I551" i="3"/>
  <c r="H551" i="3"/>
  <c r="K550" i="3"/>
  <c r="L551" i="3" s="1"/>
  <c r="K1572" i="23"/>
  <c r="H1573" i="23"/>
  <c r="I1573" i="23"/>
  <c r="F551" i="3" l="1"/>
  <c r="G551" i="3" s="1"/>
  <c r="D551" i="3" s="1"/>
  <c r="F1573" i="23"/>
  <c r="D1573" i="23" s="1"/>
  <c r="E1573" i="23" s="1"/>
  <c r="L1573" i="23" l="1"/>
  <c r="G1573" i="23"/>
  <c r="K551" i="3"/>
  <c r="L552" i="3" s="1"/>
  <c r="I552" i="3"/>
  <c r="H552" i="3"/>
  <c r="E551" i="3"/>
  <c r="K1573" i="23" l="1"/>
  <c r="I1574" i="23"/>
  <c r="H1574" i="23"/>
  <c r="F552" i="3"/>
  <c r="M551" i="3"/>
  <c r="G552" i="3" l="1"/>
  <c r="D552" i="3" s="1"/>
  <c r="E552" i="3" s="1"/>
  <c r="F1574" i="23"/>
  <c r="D1574" i="23" s="1"/>
  <c r="E1574" i="23" s="1"/>
  <c r="K552" i="3" l="1"/>
  <c r="L553" i="3" s="1"/>
  <c r="H553" i="3"/>
  <c r="I553" i="3"/>
  <c r="L1574" i="23"/>
  <c r="G1574" i="23"/>
  <c r="M552" i="3"/>
  <c r="F553" i="3" l="1"/>
  <c r="G553" i="3" s="1"/>
  <c r="D553" i="3" s="1"/>
  <c r="K1574" i="23"/>
  <c r="H1575" i="23"/>
  <c r="I1575" i="23"/>
  <c r="F1575" i="23" l="1"/>
  <c r="D1575" i="23" s="1"/>
  <c r="E1575" i="23" s="1"/>
  <c r="K553" i="3"/>
  <c r="L554" i="3" s="1"/>
  <c r="I554" i="3"/>
  <c r="H554" i="3"/>
  <c r="E553" i="3"/>
  <c r="L1575" i="23" l="1"/>
  <c r="G1575" i="23"/>
  <c r="F554" i="3"/>
  <c r="M553" i="3"/>
  <c r="G554" i="3" l="1"/>
  <c r="K554" i="3" s="1"/>
  <c r="L555" i="3" s="1"/>
  <c r="K1575" i="23"/>
  <c r="I1576" i="23"/>
  <c r="H1576" i="23"/>
  <c r="D554" i="3" l="1"/>
  <c r="E554" i="3" s="1"/>
  <c r="M554" i="3" s="1"/>
  <c r="H555" i="3"/>
  <c r="I555" i="3"/>
  <c r="F1576" i="23"/>
  <c r="D1576" i="23" s="1"/>
  <c r="E1576" i="23" s="1"/>
  <c r="F555" i="3" l="1"/>
  <c r="G555" i="3" s="1"/>
  <c r="I556" i="3" s="1"/>
  <c r="L1576" i="23"/>
  <c r="G1576" i="23"/>
  <c r="D555" i="3" l="1"/>
  <c r="E555" i="3" s="1"/>
  <c r="K1576" i="23"/>
  <c r="H1577" i="23"/>
  <c r="I1577" i="23"/>
  <c r="H556" i="3"/>
  <c r="F556" i="3" s="1"/>
  <c r="K555" i="3"/>
  <c r="L556" i="3" s="1"/>
  <c r="F1577" i="23" l="1"/>
  <c r="D1577" i="23" s="1"/>
  <c r="E1577" i="23" s="1"/>
  <c r="G556" i="3"/>
  <c r="K556" i="3" s="1"/>
  <c r="L557" i="3" s="1"/>
  <c r="M555" i="3"/>
  <c r="D556" i="3" l="1"/>
  <c r="E556" i="3" s="1"/>
  <c r="L1577" i="23"/>
  <c r="G1577" i="23"/>
  <c r="I557" i="3"/>
  <c r="H557" i="3"/>
  <c r="F557" i="3" l="1"/>
  <c r="M556" i="3"/>
  <c r="K1577" i="23"/>
  <c r="I1578" i="23"/>
  <c r="H1578" i="23"/>
  <c r="G557" i="3" l="1"/>
  <c r="D557" i="3" s="1"/>
  <c r="F1578" i="23"/>
  <c r="D1578" i="23" s="1"/>
  <c r="E1578" i="23" s="1"/>
  <c r="K557" i="3" l="1"/>
  <c r="L558" i="3" s="1"/>
  <c r="I558" i="3"/>
  <c r="H558" i="3"/>
  <c r="E557" i="3"/>
  <c r="M557" i="3" s="1"/>
  <c r="L1578" i="23"/>
  <c r="G1578" i="23"/>
  <c r="F558" i="3" l="1"/>
  <c r="G558" i="3" s="1"/>
  <c r="D558" i="3" s="1"/>
  <c r="K1578" i="23"/>
  <c r="H1579" i="23"/>
  <c r="I1579" i="23"/>
  <c r="F1579" i="23" l="1"/>
  <c r="D1579" i="23" s="1"/>
  <c r="E1579" i="23" s="1"/>
  <c r="K558" i="3"/>
  <c r="L559" i="3" s="1"/>
  <c r="I559" i="3"/>
  <c r="H559" i="3"/>
  <c r="E558" i="3"/>
  <c r="L1579" i="23" l="1"/>
  <c r="G1579" i="23"/>
  <c r="M558" i="3"/>
  <c r="F559" i="3"/>
  <c r="K1579" i="23" l="1"/>
  <c r="I1580" i="23"/>
  <c r="H1580" i="23"/>
  <c r="G559" i="3"/>
  <c r="D559" i="3" s="1"/>
  <c r="F1580" i="23" l="1"/>
  <c r="D1580" i="23" s="1"/>
  <c r="E1580" i="23" s="1"/>
  <c r="K559" i="3"/>
  <c r="L560" i="3" s="1"/>
  <c r="H560" i="3"/>
  <c r="I560" i="3"/>
  <c r="E559" i="3"/>
  <c r="L1580" i="23" l="1"/>
  <c r="G1580" i="23"/>
  <c r="M559" i="3"/>
  <c r="F560" i="3"/>
  <c r="K1580" i="23" l="1"/>
  <c r="H1581" i="23"/>
  <c r="I1581" i="23"/>
  <c r="G560" i="3"/>
  <c r="D560" i="3" s="1"/>
  <c r="F1581" i="23" l="1"/>
  <c r="D1581" i="23" s="1"/>
  <c r="E1581" i="23" s="1"/>
  <c r="K560" i="3"/>
  <c r="L561" i="3" s="1"/>
  <c r="I561" i="3"/>
  <c r="H561" i="3"/>
  <c r="E560" i="3"/>
  <c r="L1581" i="23" l="1"/>
  <c r="G1581" i="23"/>
  <c r="F561" i="3"/>
  <c r="M560" i="3"/>
  <c r="G561" i="3" l="1"/>
  <c r="K561" i="3" s="1"/>
  <c r="L562" i="3" s="1"/>
  <c r="K1581" i="23"/>
  <c r="I1582" i="23"/>
  <c r="H1582" i="23"/>
  <c r="I562" i="3" l="1"/>
  <c r="H562" i="3"/>
  <c r="D561" i="3"/>
  <c r="E561" i="3" s="1"/>
  <c r="M561" i="3" s="1"/>
  <c r="F1582" i="23"/>
  <c r="D1582" i="23" s="1"/>
  <c r="E1582" i="23" s="1"/>
  <c r="F562" i="3" l="1"/>
  <c r="G562" i="3" s="1"/>
  <c r="K562" i="3" s="1"/>
  <c r="L563" i="3" s="1"/>
  <c r="L1582" i="23"/>
  <c r="G1582" i="23"/>
  <c r="H563" i="3" l="1"/>
  <c r="I563" i="3"/>
  <c r="D562" i="3"/>
  <c r="E562" i="3" s="1"/>
  <c r="M562" i="3" s="1"/>
  <c r="K1582" i="23"/>
  <c r="H1583" i="23"/>
  <c r="I1583" i="23"/>
  <c r="F563" i="3" l="1"/>
  <c r="G563" i="3" s="1"/>
  <c r="K563" i="3" s="1"/>
  <c r="L564" i="3" s="1"/>
  <c r="F1583" i="23"/>
  <c r="D1583" i="23" s="1"/>
  <c r="E1583" i="23" s="1"/>
  <c r="D563" i="3" l="1"/>
  <c r="E563" i="3" s="1"/>
  <c r="M563" i="3" s="1"/>
  <c r="I564" i="3"/>
  <c r="H564" i="3"/>
  <c r="L1583" i="23"/>
  <c r="G1583" i="23"/>
  <c r="F564" i="3" l="1"/>
  <c r="G564" i="3" s="1"/>
  <c r="D564" i="3" s="1"/>
  <c r="K1583" i="23"/>
  <c r="I1584" i="23"/>
  <c r="H1584" i="23"/>
  <c r="F1584" i="23" l="1"/>
  <c r="D1584" i="23" s="1"/>
  <c r="E1584" i="23" s="1"/>
  <c r="K564" i="3"/>
  <c r="L565" i="3" s="1"/>
  <c r="H565" i="3"/>
  <c r="I565" i="3"/>
  <c r="E564" i="3"/>
  <c r="L1584" i="23" l="1"/>
  <c r="G1584" i="23"/>
  <c r="F565" i="3"/>
  <c r="M564" i="3"/>
  <c r="K1584" i="23" l="1"/>
  <c r="H1585" i="23"/>
  <c r="I1585" i="23"/>
  <c r="G565" i="3"/>
  <c r="D565" i="3" l="1"/>
  <c r="E565" i="3" s="1"/>
  <c r="M565" i="3" s="1"/>
  <c r="F1585" i="23"/>
  <c r="D1585" i="23" s="1"/>
  <c r="E1585" i="23" s="1"/>
  <c r="K565" i="3"/>
  <c r="L566" i="3" s="1"/>
  <c r="H566" i="3"/>
  <c r="I566" i="3"/>
  <c r="L1585" i="23" l="1"/>
  <c r="G1585" i="23"/>
  <c r="F566" i="3"/>
  <c r="K1585" i="23" l="1"/>
  <c r="I1586" i="23"/>
  <c r="H1586" i="23"/>
  <c r="G566" i="3"/>
  <c r="D566" i="3" s="1"/>
  <c r="F1586" i="23" l="1"/>
  <c r="D1586" i="23" s="1"/>
  <c r="E1586" i="23" s="1"/>
  <c r="K566" i="3"/>
  <c r="L567" i="3" s="1"/>
  <c r="I567" i="3"/>
  <c r="H567" i="3"/>
  <c r="E566" i="3"/>
  <c r="L1586" i="23" l="1"/>
  <c r="G1586" i="23"/>
  <c r="M566" i="3"/>
  <c r="F567" i="3"/>
  <c r="K1586" i="23" l="1"/>
  <c r="H1587" i="23"/>
  <c r="I1587" i="23"/>
  <c r="G567" i="3"/>
  <c r="D567" i="3" s="1"/>
  <c r="F1587" i="23" l="1"/>
  <c r="D1587" i="23" s="1"/>
  <c r="E1587" i="23" s="1"/>
  <c r="K567" i="3"/>
  <c r="L568" i="3" s="1"/>
  <c r="I568" i="3"/>
  <c r="H568" i="3"/>
  <c r="E567" i="3"/>
  <c r="L1587" i="23" l="1"/>
  <c r="G1587" i="23"/>
  <c r="F568" i="3"/>
  <c r="M567" i="3"/>
  <c r="G568" i="3" l="1"/>
  <c r="K568" i="3" s="1"/>
  <c r="L569" i="3" s="1"/>
  <c r="K1587" i="23"/>
  <c r="I1588" i="23"/>
  <c r="H1588" i="23"/>
  <c r="D568" i="3" l="1"/>
  <c r="E568" i="3" s="1"/>
  <c r="M568" i="3" s="1"/>
  <c r="I569" i="3"/>
  <c r="H569" i="3"/>
  <c r="F1588" i="23"/>
  <c r="D1588" i="23" s="1"/>
  <c r="E1588" i="23" s="1"/>
  <c r="F569" i="3" l="1"/>
  <c r="G569" i="3" s="1"/>
  <c r="K569" i="3" s="1"/>
  <c r="L570" i="3" s="1"/>
  <c r="L1588" i="23"/>
  <c r="G1588" i="23"/>
  <c r="D569" i="3" l="1"/>
  <c r="E569" i="3" s="1"/>
  <c r="M569" i="3" s="1"/>
  <c r="H570" i="3"/>
  <c r="I570" i="3"/>
  <c r="K1588" i="23"/>
  <c r="H1589" i="23"/>
  <c r="I1589" i="23"/>
  <c r="F570" i="3" l="1"/>
  <c r="G570" i="3" s="1"/>
  <c r="F1589" i="23"/>
  <c r="D1589" i="23" s="1"/>
  <c r="E1589" i="23" s="1"/>
  <c r="D570" i="3" l="1"/>
  <c r="E570" i="3" s="1"/>
  <c r="M570" i="3" s="1"/>
  <c r="K570" i="3"/>
  <c r="L571" i="3" s="1"/>
  <c r="H571" i="3"/>
  <c r="I571" i="3"/>
  <c r="L1589" i="23"/>
  <c r="G1589" i="23"/>
  <c r="F571" i="3" l="1"/>
  <c r="G571" i="3" s="1"/>
  <c r="D571" i="3" s="1"/>
  <c r="K1589" i="23"/>
  <c r="I1590" i="23"/>
  <c r="H1590" i="23"/>
  <c r="F1590" i="23" l="1"/>
  <c r="D1590" i="23" s="1"/>
  <c r="E1590" i="23" s="1"/>
  <c r="K571" i="3"/>
  <c r="L572" i="3" s="1"/>
  <c r="H572" i="3"/>
  <c r="I572" i="3"/>
  <c r="E571" i="3"/>
  <c r="L1590" i="23" l="1"/>
  <c r="G1590" i="23"/>
  <c r="F572" i="3"/>
  <c r="M571" i="3"/>
  <c r="G572" i="3" l="1"/>
  <c r="K572" i="3" s="1"/>
  <c r="L573" i="3" s="1"/>
  <c r="K1590" i="23"/>
  <c r="H1591" i="23"/>
  <c r="I1591" i="23"/>
  <c r="D572" i="3" l="1"/>
  <c r="E572" i="3" s="1"/>
  <c r="M572" i="3" s="1"/>
  <c r="I573" i="3"/>
  <c r="H573" i="3"/>
  <c r="F1591" i="23"/>
  <c r="D1591" i="23" s="1"/>
  <c r="E1591" i="23" s="1"/>
  <c r="F573" i="3" l="1"/>
  <c r="G573" i="3" s="1"/>
  <c r="K573" i="3" s="1"/>
  <c r="L574" i="3" s="1"/>
  <c r="L1591" i="23"/>
  <c r="G1591" i="23"/>
  <c r="D573" i="3" l="1"/>
  <c r="E573" i="3" s="1"/>
  <c r="M573" i="3" s="1"/>
  <c r="H574" i="3"/>
  <c r="I574" i="3"/>
  <c r="K1591" i="23"/>
  <c r="I1592" i="23"/>
  <c r="H1592" i="23"/>
  <c r="F574" i="3" l="1"/>
  <c r="G574" i="3" s="1"/>
  <c r="K574" i="3" s="1"/>
  <c r="L575" i="3" s="1"/>
  <c r="F1592" i="23"/>
  <c r="D1592" i="23" s="1"/>
  <c r="E1592" i="23" s="1"/>
  <c r="D574" i="3" l="1"/>
  <c r="E574" i="3" s="1"/>
  <c r="L1592" i="23"/>
  <c r="G1592" i="23"/>
  <c r="I575" i="3"/>
  <c r="H575" i="3"/>
  <c r="M574" i="3" l="1"/>
  <c r="K1592" i="23"/>
  <c r="H1593" i="23"/>
  <c r="I1593" i="23"/>
  <c r="F575" i="3"/>
  <c r="G575" i="3" l="1"/>
  <c r="H576" i="3" s="1"/>
  <c r="F1593" i="23"/>
  <c r="D1593" i="23" s="1"/>
  <c r="E1593" i="23" s="1"/>
  <c r="D575" i="3" l="1"/>
  <c r="E575" i="3" s="1"/>
  <c r="I576" i="3"/>
  <c r="F576" i="3" s="1"/>
  <c r="K575" i="3"/>
  <c r="L576" i="3" s="1"/>
  <c r="L1593" i="23"/>
  <c r="G1593" i="23"/>
  <c r="G576" i="3" l="1"/>
  <c r="D576" i="3" s="1"/>
  <c r="E576" i="3" s="1"/>
  <c r="M575" i="3"/>
  <c r="K1593" i="23"/>
  <c r="I1594" i="23"/>
  <c r="H1594" i="23"/>
  <c r="K576" i="3" l="1"/>
  <c r="L577" i="3" s="1"/>
  <c r="H577" i="3"/>
  <c r="I577" i="3"/>
  <c r="M576" i="3"/>
  <c r="F1594" i="23"/>
  <c r="D1594" i="23" s="1"/>
  <c r="E1594" i="23" s="1"/>
  <c r="F577" i="3" l="1"/>
  <c r="G577" i="3" s="1"/>
  <c r="K577" i="3" s="1"/>
  <c r="L578" i="3" s="1"/>
  <c r="L1594" i="23"/>
  <c r="G1594" i="23"/>
  <c r="I578" i="3" l="1"/>
  <c r="H578" i="3"/>
  <c r="D577" i="3"/>
  <c r="E577" i="3" s="1"/>
  <c r="M577" i="3" s="1"/>
  <c r="K1594" i="23"/>
  <c r="H1595" i="23"/>
  <c r="I1595" i="23"/>
  <c r="F578" i="3" l="1"/>
  <c r="G578" i="3" s="1"/>
  <c r="D578" i="3" s="1"/>
  <c r="F1595" i="23"/>
  <c r="D1595" i="23" s="1"/>
  <c r="E1595" i="23" s="1"/>
  <c r="K578" i="3" l="1"/>
  <c r="L579" i="3" s="1"/>
  <c r="E578" i="3"/>
  <c r="M578" i="3" s="1"/>
  <c r="H579" i="3"/>
  <c r="I579" i="3"/>
  <c r="L1595" i="23"/>
  <c r="G1595" i="23"/>
  <c r="F579" i="3" l="1"/>
  <c r="K1595" i="23"/>
  <c r="I1596" i="23"/>
  <c r="H1596" i="23"/>
  <c r="G579" i="3" l="1"/>
  <c r="F1596" i="23"/>
  <c r="D1596" i="23" s="1"/>
  <c r="E1596" i="23" s="1"/>
  <c r="K579" i="3" l="1"/>
  <c r="L580" i="3" s="1"/>
  <c r="I580" i="3"/>
  <c r="H580" i="3"/>
  <c r="D579" i="3"/>
  <c r="E579" i="3" s="1"/>
  <c r="M579" i="3" s="1"/>
  <c r="L1596" i="23"/>
  <c r="G1596" i="23"/>
  <c r="F580" i="3" l="1"/>
  <c r="G580" i="3" s="1"/>
  <c r="K1596" i="23"/>
  <c r="H1597" i="23"/>
  <c r="I1597" i="23"/>
  <c r="D580" i="3" l="1"/>
  <c r="E580" i="3" s="1"/>
  <c r="M580" i="3" s="1"/>
  <c r="H581" i="3"/>
  <c r="I581" i="3"/>
  <c r="K580" i="3"/>
  <c r="L581" i="3" s="1"/>
  <c r="F1597" i="23"/>
  <c r="D1597" i="23" s="1"/>
  <c r="E1597" i="23" s="1"/>
  <c r="F581" i="3" l="1"/>
  <c r="G581" i="3" s="1"/>
  <c r="D581" i="3" s="1"/>
  <c r="L1597" i="23"/>
  <c r="G1597" i="23"/>
  <c r="K1597" i="23" l="1"/>
  <c r="I1598" i="23"/>
  <c r="H1598" i="23"/>
  <c r="K581" i="3"/>
  <c r="L582" i="3" s="1"/>
  <c r="I582" i="3"/>
  <c r="H582" i="3"/>
  <c r="E581" i="3"/>
  <c r="F1598" i="23" l="1"/>
  <c r="D1598" i="23" s="1"/>
  <c r="E1598" i="23" s="1"/>
  <c r="F582" i="3"/>
  <c r="M581" i="3"/>
  <c r="L1598" i="23" l="1"/>
  <c r="G1598" i="23"/>
  <c r="G582" i="3"/>
  <c r="D582" i="3" s="1"/>
  <c r="K1598" i="23" l="1"/>
  <c r="H1599" i="23"/>
  <c r="I1599" i="23"/>
  <c r="K582" i="3"/>
  <c r="L583" i="3" s="1"/>
  <c r="I583" i="3"/>
  <c r="H583" i="3"/>
  <c r="E582" i="3"/>
  <c r="F1599" i="23" l="1"/>
  <c r="D1599" i="23" s="1"/>
  <c r="E1599" i="23" s="1"/>
  <c r="M582" i="3"/>
  <c r="F583" i="3"/>
  <c r="L1599" i="23" l="1"/>
  <c r="G1599" i="23"/>
  <c r="G583" i="3"/>
  <c r="D583" i="3" s="1"/>
  <c r="K1599" i="23" l="1"/>
  <c r="I1600" i="23"/>
  <c r="H1600" i="23"/>
  <c r="K583" i="3"/>
  <c r="L584" i="3" s="1"/>
  <c r="I584" i="3"/>
  <c r="H584" i="3"/>
  <c r="E583" i="3"/>
  <c r="F1600" i="23" l="1"/>
  <c r="D1600" i="23" s="1"/>
  <c r="E1600" i="23" s="1"/>
  <c r="M583" i="3"/>
  <c r="F584" i="3"/>
  <c r="L1600" i="23" l="1"/>
  <c r="G1600" i="23"/>
  <c r="G584" i="3"/>
  <c r="D584" i="3" s="1"/>
  <c r="K1600" i="23" l="1"/>
  <c r="H1601" i="23"/>
  <c r="I1601" i="23"/>
  <c r="K584" i="3"/>
  <c r="L585" i="3" s="1"/>
  <c r="H585" i="3"/>
  <c r="I585" i="3"/>
  <c r="E584" i="3"/>
  <c r="F1601" i="23" l="1"/>
  <c r="D1601" i="23" s="1"/>
  <c r="E1601" i="23" s="1"/>
  <c r="F585" i="3"/>
  <c r="M584" i="3"/>
  <c r="G585" i="3" l="1"/>
  <c r="K585" i="3" s="1"/>
  <c r="L586" i="3" s="1"/>
  <c r="L1601" i="23"/>
  <c r="G1601" i="23"/>
  <c r="D585" i="3" l="1"/>
  <c r="E585" i="3" s="1"/>
  <c r="M585" i="3" s="1"/>
  <c r="H586" i="3"/>
  <c r="I586" i="3"/>
  <c r="K1601" i="23"/>
  <c r="I1602" i="23"/>
  <c r="H1602" i="23"/>
  <c r="F586" i="3" l="1"/>
  <c r="G586" i="3" s="1"/>
  <c r="D586" i="3" s="1"/>
  <c r="E586" i="3" s="1"/>
  <c r="F1602" i="23"/>
  <c r="D1602" i="23" s="1"/>
  <c r="E1602" i="23" s="1"/>
  <c r="H587" i="3" l="1"/>
  <c r="I587" i="3"/>
  <c r="K586" i="3"/>
  <c r="L587" i="3" s="1"/>
  <c r="L1602" i="23"/>
  <c r="G1602" i="23"/>
  <c r="M586" i="3"/>
  <c r="F587" i="3" l="1"/>
  <c r="G587" i="3" s="1"/>
  <c r="H588" i="3" s="1"/>
  <c r="K1602" i="23"/>
  <c r="H1603" i="23"/>
  <c r="I1603" i="23"/>
  <c r="D587" i="3" l="1"/>
  <c r="E587" i="3" s="1"/>
  <c r="F1603" i="23"/>
  <c r="D1603" i="23" s="1"/>
  <c r="E1603" i="23" s="1"/>
  <c r="I588" i="3"/>
  <c r="F588" i="3" s="1"/>
  <c r="K587" i="3"/>
  <c r="L588" i="3" s="1"/>
  <c r="L1603" i="23" l="1"/>
  <c r="G1603" i="23"/>
  <c r="M587" i="3"/>
  <c r="G588" i="3"/>
  <c r="D588" i="3" l="1"/>
  <c r="E588" i="3" s="1"/>
  <c r="M588" i="3" s="1"/>
  <c r="K1603" i="23"/>
  <c r="I1604" i="23"/>
  <c r="H1604" i="23"/>
  <c r="K588" i="3"/>
  <c r="L589" i="3" s="1"/>
  <c r="H589" i="3"/>
  <c r="I589" i="3"/>
  <c r="F1604" i="23" l="1"/>
  <c r="D1604" i="23" s="1"/>
  <c r="E1604" i="23" s="1"/>
  <c r="F589" i="3"/>
  <c r="L1604" i="23" l="1"/>
  <c r="G1604" i="23"/>
  <c r="G589" i="3"/>
  <c r="D589" i="3" s="1"/>
  <c r="K1604" i="23" l="1"/>
  <c r="H1605" i="23"/>
  <c r="I1605" i="23"/>
  <c r="K589" i="3"/>
  <c r="L590" i="3" s="1"/>
  <c r="I590" i="3"/>
  <c r="H590" i="3"/>
  <c r="E589" i="3"/>
  <c r="F1605" i="23" l="1"/>
  <c r="D1605" i="23" s="1"/>
  <c r="E1605" i="23" s="1"/>
  <c r="F590" i="3"/>
  <c r="M589" i="3"/>
  <c r="L1605" i="23" l="1"/>
  <c r="G1605" i="23"/>
  <c r="G590" i="3"/>
  <c r="D590" i="3" l="1"/>
  <c r="E590" i="3" s="1"/>
  <c r="M590" i="3" s="1"/>
  <c r="K1605" i="23"/>
  <c r="I1606" i="23"/>
  <c r="H1606" i="23"/>
  <c r="K590" i="3"/>
  <c r="L591" i="3" s="1"/>
  <c r="I591" i="3"/>
  <c r="H591" i="3"/>
  <c r="F1606" i="23" l="1"/>
  <c r="D1606" i="23" s="1"/>
  <c r="E1606" i="23" s="1"/>
  <c r="F591" i="3"/>
  <c r="L1606" i="23" l="1"/>
  <c r="G1606" i="23"/>
  <c r="G591" i="3"/>
  <c r="D591" i="3" s="1"/>
  <c r="K1606" i="23" l="1"/>
  <c r="H1607" i="23"/>
  <c r="I1607" i="23"/>
  <c r="K591" i="3"/>
  <c r="L592" i="3" s="1"/>
  <c r="I592" i="3"/>
  <c r="H592" i="3"/>
  <c r="E591" i="3"/>
  <c r="F1607" i="23" l="1"/>
  <c r="D1607" i="23" s="1"/>
  <c r="E1607" i="23" s="1"/>
  <c r="F592" i="3"/>
  <c r="M591" i="3"/>
  <c r="G592" i="3" l="1"/>
  <c r="K592" i="3" s="1"/>
  <c r="L593" i="3" s="1"/>
  <c r="L1607" i="23"/>
  <c r="G1607" i="23"/>
  <c r="D592" i="3" l="1"/>
  <c r="E592" i="3" s="1"/>
  <c r="M592" i="3" s="1"/>
  <c r="I593" i="3"/>
  <c r="H593" i="3"/>
  <c r="K1607" i="23"/>
  <c r="I1608" i="23"/>
  <c r="H1608" i="23"/>
  <c r="F593" i="3" l="1"/>
  <c r="G593" i="3" s="1"/>
  <c r="K593" i="3" s="1"/>
  <c r="L594" i="3" s="1"/>
  <c r="F1608" i="23"/>
  <c r="D1608" i="23" s="1"/>
  <c r="E1608" i="23" s="1"/>
  <c r="D593" i="3" l="1"/>
  <c r="E593" i="3" s="1"/>
  <c r="L1608" i="23"/>
  <c r="G1608" i="23"/>
  <c r="I594" i="3"/>
  <c r="H594" i="3"/>
  <c r="K1608" i="23" l="1"/>
  <c r="H1609" i="23"/>
  <c r="I1609" i="23"/>
  <c r="F594" i="3"/>
  <c r="M593" i="3"/>
  <c r="G594" i="3" l="1"/>
  <c r="K594" i="3" s="1"/>
  <c r="L595" i="3" s="1"/>
  <c r="F1609" i="23"/>
  <c r="D1609" i="23" s="1"/>
  <c r="E1609" i="23" s="1"/>
  <c r="D594" i="3" l="1"/>
  <c r="E594" i="3" s="1"/>
  <c r="M594" i="3" s="1"/>
  <c r="I595" i="3"/>
  <c r="H595" i="3"/>
  <c r="L1609" i="23"/>
  <c r="G1609" i="23"/>
  <c r="F595" i="3" l="1"/>
  <c r="G595" i="3" s="1"/>
  <c r="D595" i="3" s="1"/>
  <c r="E595" i="3" s="1"/>
  <c r="K1609" i="23"/>
  <c r="I1610" i="23"/>
  <c r="H1610" i="23"/>
  <c r="H596" i="3" l="1"/>
  <c r="I596" i="3"/>
  <c r="K595" i="3"/>
  <c r="L596" i="3" s="1"/>
  <c r="F1610" i="23"/>
  <c r="D1610" i="23" s="1"/>
  <c r="E1610" i="23" s="1"/>
  <c r="M595" i="3"/>
  <c r="F596" i="3" l="1"/>
  <c r="G596" i="3" s="1"/>
  <c r="D596" i="3" s="1"/>
  <c r="L1610" i="23"/>
  <c r="G1610" i="23"/>
  <c r="K1610" i="23" l="1"/>
  <c r="H1611" i="23"/>
  <c r="I1611" i="23"/>
  <c r="K596" i="3"/>
  <c r="L597" i="3" s="1"/>
  <c r="H597" i="3"/>
  <c r="I597" i="3"/>
  <c r="E596" i="3"/>
  <c r="F1611" i="23" l="1"/>
  <c r="D1611" i="23" s="1"/>
  <c r="E1611" i="23" s="1"/>
  <c r="M596" i="3"/>
  <c r="F597" i="3"/>
  <c r="L1611" i="23" l="1"/>
  <c r="G1611" i="23"/>
  <c r="G597" i="3"/>
  <c r="D597" i="3" s="1"/>
  <c r="K1611" i="23" l="1"/>
  <c r="I1612" i="23"/>
  <c r="H1612" i="23"/>
  <c r="K597" i="3"/>
  <c r="L598" i="3" s="1"/>
  <c r="I598" i="3"/>
  <c r="H598" i="3"/>
  <c r="E597" i="3"/>
  <c r="F1612" i="23" l="1"/>
  <c r="D1612" i="23" s="1"/>
  <c r="E1612" i="23" s="1"/>
  <c r="F598" i="3"/>
  <c r="M597" i="3"/>
  <c r="G598" i="3" l="1"/>
  <c r="K598" i="3" s="1"/>
  <c r="L599" i="3" s="1"/>
  <c r="L1612" i="23"/>
  <c r="G1612" i="23"/>
  <c r="D598" i="3" l="1"/>
  <c r="E598" i="3" s="1"/>
  <c r="M598" i="3" s="1"/>
  <c r="H599" i="3"/>
  <c r="I599" i="3"/>
  <c r="K1612" i="23"/>
  <c r="H1613" i="23"/>
  <c r="I1613" i="23"/>
  <c r="F599" i="3" l="1"/>
  <c r="G599" i="3" s="1"/>
  <c r="F1613" i="23"/>
  <c r="D1613" i="23" s="1"/>
  <c r="E1613" i="23" s="1"/>
  <c r="D599" i="3" l="1"/>
  <c r="E599" i="3" s="1"/>
  <c r="M599" i="3" s="1"/>
  <c r="L1613" i="23"/>
  <c r="G1613" i="23"/>
  <c r="K599" i="3"/>
  <c r="L600" i="3" s="1"/>
  <c r="I600" i="3"/>
  <c r="H600" i="3"/>
  <c r="K1613" i="23" l="1"/>
  <c r="I1614" i="23"/>
  <c r="H1614" i="23"/>
  <c r="F600" i="3"/>
  <c r="F1614" i="23" l="1"/>
  <c r="D1614" i="23" s="1"/>
  <c r="E1614" i="23" s="1"/>
  <c r="G600" i="3"/>
  <c r="D600" i="3" s="1"/>
  <c r="L1614" i="23" l="1"/>
  <c r="G1614" i="23"/>
  <c r="K600" i="3"/>
  <c r="L601" i="3" s="1"/>
  <c r="I601" i="3"/>
  <c r="H601" i="3"/>
  <c r="E600" i="3"/>
  <c r="K1614" i="23" l="1"/>
  <c r="H1615" i="23"/>
  <c r="I1615" i="23"/>
  <c r="F601" i="3"/>
  <c r="M600" i="3"/>
  <c r="F1615" i="23" l="1"/>
  <c r="D1615" i="23" s="1"/>
  <c r="E1615" i="23" s="1"/>
  <c r="G601" i="3"/>
  <c r="D601" i="3" s="1"/>
  <c r="L1615" i="23" l="1"/>
  <c r="G1615" i="23"/>
  <c r="K601" i="3"/>
  <c r="L602" i="3" s="1"/>
  <c r="I602" i="3"/>
  <c r="H602" i="3"/>
  <c r="E601" i="3"/>
  <c r="K1615" i="23" l="1"/>
  <c r="I1616" i="23"/>
  <c r="H1616" i="23"/>
  <c r="F602" i="3"/>
  <c r="M601" i="3"/>
  <c r="F1616" i="23" l="1"/>
  <c r="D1616" i="23" s="1"/>
  <c r="E1616" i="23" s="1"/>
  <c r="G602" i="3"/>
  <c r="D602" i="3" s="1"/>
  <c r="L1616" i="23" l="1"/>
  <c r="G1616" i="23"/>
  <c r="K602" i="3"/>
  <c r="L603" i="3" s="1"/>
  <c r="H603" i="3"/>
  <c r="I603" i="3"/>
  <c r="E602" i="3"/>
  <c r="K1616" i="23" l="1"/>
  <c r="H1617" i="23"/>
  <c r="I1617" i="23"/>
  <c r="F603" i="3"/>
  <c r="M602" i="3"/>
  <c r="G603" i="3" l="1"/>
  <c r="K603" i="3" s="1"/>
  <c r="L604" i="3" s="1"/>
  <c r="F1617" i="23"/>
  <c r="D1617" i="23" s="1"/>
  <c r="E1617" i="23" s="1"/>
  <c r="H604" i="3" l="1"/>
  <c r="I604" i="3"/>
  <c r="D603" i="3"/>
  <c r="E603" i="3" s="1"/>
  <c r="M603" i="3" s="1"/>
  <c r="L1617" i="23"/>
  <c r="G1617" i="23"/>
  <c r="F604" i="3" l="1"/>
  <c r="G604" i="3" s="1"/>
  <c r="D604" i="3" s="1"/>
  <c r="K1617" i="23"/>
  <c r="I1618" i="23"/>
  <c r="H1618" i="23"/>
  <c r="F1618" i="23" l="1"/>
  <c r="D1618" i="23" s="1"/>
  <c r="E1618" i="23" s="1"/>
  <c r="K604" i="3"/>
  <c r="L605" i="3" s="1"/>
  <c r="I605" i="3"/>
  <c r="H605" i="3"/>
  <c r="E604" i="3"/>
  <c r="L1618" i="23" l="1"/>
  <c r="G1618" i="23"/>
  <c r="M604" i="3"/>
  <c r="F605" i="3"/>
  <c r="G605" i="3" l="1"/>
  <c r="K605" i="3" s="1"/>
  <c r="L606" i="3" s="1"/>
  <c r="K1618" i="23"/>
  <c r="H1619" i="23"/>
  <c r="I1619" i="23"/>
  <c r="D605" i="3" l="1"/>
  <c r="E605" i="3" s="1"/>
  <c r="M605" i="3" s="1"/>
  <c r="H606" i="3"/>
  <c r="I606" i="3"/>
  <c r="F1619" i="23"/>
  <c r="D1619" i="23" s="1"/>
  <c r="E1619" i="23" s="1"/>
  <c r="F606" i="3" l="1"/>
  <c r="G606" i="3" s="1"/>
  <c r="L1619" i="23"/>
  <c r="G1619" i="23"/>
  <c r="K606" i="3" l="1"/>
  <c r="L607" i="3" s="1"/>
  <c r="I607" i="3"/>
  <c r="H607" i="3"/>
  <c r="D606" i="3"/>
  <c r="E606" i="3" s="1"/>
  <c r="M606" i="3" s="1"/>
  <c r="K1619" i="23"/>
  <c r="I1620" i="23"/>
  <c r="H1620" i="23"/>
  <c r="F607" i="3" l="1"/>
  <c r="G607" i="3" s="1"/>
  <c r="K607" i="3" s="1"/>
  <c r="L608" i="3" s="1"/>
  <c r="F1620" i="23"/>
  <c r="D1620" i="23" s="1"/>
  <c r="E1620" i="23" s="1"/>
  <c r="D607" i="3" l="1"/>
  <c r="E607" i="3" s="1"/>
  <c r="M607" i="3" s="1"/>
  <c r="H608" i="3"/>
  <c r="I608" i="3"/>
  <c r="L1620" i="23"/>
  <c r="G1620" i="23"/>
  <c r="F608" i="3" l="1"/>
  <c r="G608" i="3" s="1"/>
  <c r="D608" i="3" s="1"/>
  <c r="K1620" i="23"/>
  <c r="H1621" i="23"/>
  <c r="I1621" i="23"/>
  <c r="F1621" i="23" l="1"/>
  <c r="D1621" i="23" s="1"/>
  <c r="E1621" i="23" s="1"/>
  <c r="K608" i="3"/>
  <c r="L609" i="3" s="1"/>
  <c r="H609" i="3"/>
  <c r="I609" i="3"/>
  <c r="E608" i="3"/>
  <c r="L1621" i="23" l="1"/>
  <c r="G1621" i="23"/>
  <c r="M608" i="3"/>
  <c r="F609" i="3"/>
  <c r="K1621" i="23" l="1"/>
  <c r="I1622" i="23"/>
  <c r="H1622" i="23"/>
  <c r="G609" i="3"/>
  <c r="D609" i="3" s="1"/>
  <c r="F1622" i="23" l="1"/>
  <c r="D1622" i="23" s="1"/>
  <c r="E1622" i="23" s="1"/>
  <c r="K609" i="3"/>
  <c r="L610" i="3" s="1"/>
  <c r="I610" i="3"/>
  <c r="H610" i="3"/>
  <c r="E609" i="3"/>
  <c r="L1622" i="23" l="1"/>
  <c r="G1622" i="23"/>
  <c r="M609" i="3"/>
  <c r="F610" i="3"/>
  <c r="G610" i="3" l="1"/>
  <c r="K610" i="3" s="1"/>
  <c r="L611" i="3" s="1"/>
  <c r="K1622" i="23"/>
  <c r="H1623" i="23"/>
  <c r="I1623" i="23"/>
  <c r="H611" i="3" l="1"/>
  <c r="D610" i="3"/>
  <c r="E610" i="3" s="1"/>
  <c r="M610" i="3" s="1"/>
  <c r="I611" i="3"/>
  <c r="F1623" i="23"/>
  <c r="D1623" i="23" s="1"/>
  <c r="E1623" i="23" s="1"/>
  <c r="F611" i="3" l="1"/>
  <c r="G611" i="3" s="1"/>
  <c r="D611" i="3" s="1"/>
  <c r="L1623" i="23"/>
  <c r="G1623" i="23"/>
  <c r="K1623" i="23" l="1"/>
  <c r="I1624" i="23"/>
  <c r="H1624" i="23"/>
  <c r="K611" i="3"/>
  <c r="L612" i="3" s="1"/>
  <c r="H612" i="3"/>
  <c r="I612" i="3"/>
  <c r="E611" i="3"/>
  <c r="F1624" i="23" l="1"/>
  <c r="D1624" i="23" s="1"/>
  <c r="E1624" i="23" s="1"/>
  <c r="M611" i="3"/>
  <c r="F612" i="3"/>
  <c r="L1624" i="23" l="1"/>
  <c r="G1624" i="23"/>
  <c r="G612" i="3"/>
  <c r="D612" i="3" s="1"/>
  <c r="K1624" i="23" l="1"/>
  <c r="H1625" i="23"/>
  <c r="I1625" i="23"/>
  <c r="K612" i="3"/>
  <c r="L613" i="3" s="1"/>
  <c r="I613" i="3"/>
  <c r="H613" i="3"/>
  <c r="E612" i="3"/>
  <c r="F1625" i="23" l="1"/>
  <c r="D1625" i="23" s="1"/>
  <c r="E1625" i="23" s="1"/>
  <c r="F613" i="3"/>
  <c r="M612" i="3"/>
  <c r="L1625" i="23" l="1"/>
  <c r="G1625" i="23"/>
  <c r="G613" i="3"/>
  <c r="D613" i="3" l="1"/>
  <c r="E613" i="3" s="1"/>
  <c r="M613" i="3" s="1"/>
  <c r="K1625" i="23"/>
  <c r="I1626" i="23"/>
  <c r="H1626" i="23"/>
  <c r="K613" i="3"/>
  <c r="L614" i="3" s="1"/>
  <c r="H614" i="3"/>
  <c r="I614" i="3"/>
  <c r="F1626" i="23" l="1"/>
  <c r="D1626" i="23" s="1"/>
  <c r="E1626" i="23" s="1"/>
  <c r="F614" i="3"/>
  <c r="L1626" i="23" l="1"/>
  <c r="G1626" i="23"/>
  <c r="G614" i="3"/>
  <c r="D614" i="3" s="1"/>
  <c r="K1626" i="23" l="1"/>
  <c r="H1627" i="23"/>
  <c r="I1627" i="23"/>
  <c r="K614" i="3"/>
  <c r="L615" i="3" s="1"/>
  <c r="I615" i="3"/>
  <c r="H615" i="3"/>
  <c r="E614" i="3"/>
  <c r="F1627" i="23" l="1"/>
  <c r="D1627" i="23" s="1"/>
  <c r="E1627" i="23" s="1"/>
  <c r="M614" i="3"/>
  <c r="F615" i="3"/>
  <c r="G615" i="3" l="1"/>
  <c r="K615" i="3" s="1"/>
  <c r="L616" i="3" s="1"/>
  <c r="L1627" i="23"/>
  <c r="G1627" i="23"/>
  <c r="D615" i="3" l="1"/>
  <c r="E615" i="3" s="1"/>
  <c r="M615" i="3" s="1"/>
  <c r="I616" i="3"/>
  <c r="H616" i="3"/>
  <c r="K1627" i="23"/>
  <c r="I1628" i="23"/>
  <c r="H1628" i="23"/>
  <c r="F616" i="3" l="1"/>
  <c r="G616" i="3" s="1"/>
  <c r="F1628" i="23"/>
  <c r="D1628" i="23" s="1"/>
  <c r="E1628" i="23" s="1"/>
  <c r="D616" i="3" l="1"/>
  <c r="E616" i="3" s="1"/>
  <c r="M616" i="3" s="1"/>
  <c r="L1628" i="23"/>
  <c r="G1628" i="23"/>
  <c r="H617" i="3"/>
  <c r="K616" i="3"/>
  <c r="L617" i="3" s="1"/>
  <c r="I617" i="3"/>
  <c r="K1628" i="23" l="1"/>
  <c r="H1629" i="23"/>
  <c r="I1629" i="23"/>
  <c r="F617" i="3"/>
  <c r="G617" i="3" l="1"/>
  <c r="K617" i="3" s="1"/>
  <c r="L618" i="3" s="1"/>
  <c r="F1629" i="23"/>
  <c r="D1629" i="23" s="1"/>
  <c r="E1629" i="23" s="1"/>
  <c r="I618" i="3" l="1"/>
  <c r="D617" i="3"/>
  <c r="E617" i="3" s="1"/>
  <c r="M617" i="3" s="1"/>
  <c r="H618" i="3"/>
  <c r="L1629" i="23"/>
  <c r="G1629" i="23"/>
  <c r="F618" i="3" l="1"/>
  <c r="G618" i="3" s="1"/>
  <c r="D618" i="3" s="1"/>
  <c r="K1629" i="23"/>
  <c r="I1630" i="23"/>
  <c r="H1630" i="23"/>
  <c r="F1630" i="23" l="1"/>
  <c r="D1630" i="23" s="1"/>
  <c r="E1630" i="23" s="1"/>
  <c r="K618" i="3"/>
  <c r="L619" i="3" s="1"/>
  <c r="I619" i="3"/>
  <c r="H619" i="3"/>
  <c r="E618" i="3"/>
  <c r="L1630" i="23" l="1"/>
  <c r="G1630" i="23"/>
  <c r="F619" i="3"/>
  <c r="M618" i="3"/>
  <c r="K1630" i="23" l="1"/>
  <c r="H1631" i="23"/>
  <c r="I1631" i="23"/>
  <c r="G619" i="3"/>
  <c r="D619" i="3" s="1"/>
  <c r="F1631" i="23" l="1"/>
  <c r="D1631" i="23" s="1"/>
  <c r="E1631" i="23" s="1"/>
  <c r="K619" i="3"/>
  <c r="L620" i="3" s="1"/>
  <c r="H620" i="3"/>
  <c r="I620" i="3"/>
  <c r="E619" i="3"/>
  <c r="L1631" i="23" l="1"/>
  <c r="G1631" i="23"/>
  <c r="M619" i="3"/>
  <c r="F620" i="3"/>
  <c r="K1631" i="23" l="1"/>
  <c r="I1632" i="23"/>
  <c r="H1632" i="23"/>
  <c r="G620" i="3"/>
  <c r="D620" i="3" l="1"/>
  <c r="E620" i="3" s="1"/>
  <c r="M620" i="3" s="1"/>
  <c r="F1632" i="23"/>
  <c r="D1632" i="23" s="1"/>
  <c r="E1632" i="23" s="1"/>
  <c r="K620" i="3"/>
  <c r="L621" i="3" s="1"/>
  <c r="I621" i="3"/>
  <c r="H621" i="3"/>
  <c r="L1632" i="23" l="1"/>
  <c r="G1632" i="23"/>
  <c r="F621" i="3"/>
  <c r="K1632" i="23" l="1"/>
  <c r="H1633" i="23"/>
  <c r="I1633" i="23"/>
  <c r="G621" i="3"/>
  <c r="D621" i="3" s="1"/>
  <c r="F1633" i="23" l="1"/>
  <c r="D1633" i="23" s="1"/>
  <c r="E1633" i="23" s="1"/>
  <c r="K621" i="3"/>
  <c r="L622" i="3" s="1"/>
  <c r="H622" i="3"/>
  <c r="I622" i="3"/>
  <c r="E621" i="3"/>
  <c r="L1633" i="23" l="1"/>
  <c r="G1633" i="23"/>
  <c r="F622" i="3"/>
  <c r="M621" i="3"/>
  <c r="G622" i="3" l="1"/>
  <c r="K622" i="3" s="1"/>
  <c r="L623" i="3" s="1"/>
  <c r="K1633" i="23"/>
  <c r="I1634" i="23"/>
  <c r="H1634" i="23"/>
  <c r="D622" i="3" l="1"/>
  <c r="E622" i="3" s="1"/>
  <c r="M622" i="3" s="1"/>
  <c r="H623" i="3"/>
  <c r="I623" i="3"/>
  <c r="F1634" i="23"/>
  <c r="D1634" i="23" s="1"/>
  <c r="E1634" i="23" s="1"/>
  <c r="F623" i="3" l="1"/>
  <c r="G623" i="3" s="1"/>
  <c r="K623" i="3" s="1"/>
  <c r="L624" i="3" s="1"/>
  <c r="L1634" i="23"/>
  <c r="G1634" i="23"/>
  <c r="D623" i="3" l="1"/>
  <c r="E623" i="3" s="1"/>
  <c r="K1634" i="23"/>
  <c r="H1635" i="23"/>
  <c r="I1635" i="23"/>
  <c r="I624" i="3"/>
  <c r="H624" i="3"/>
  <c r="F1635" i="23" l="1"/>
  <c r="D1635" i="23" s="1"/>
  <c r="E1635" i="23" s="1"/>
  <c r="F624" i="3"/>
  <c r="M623" i="3"/>
  <c r="G624" i="3" l="1"/>
  <c r="I625" i="3" s="1"/>
  <c r="L1635" i="23"/>
  <c r="L1636" i="23" s="1"/>
  <c r="G1635" i="23"/>
  <c r="K1635" i="23" s="1"/>
  <c r="B10" i="19" s="1"/>
  <c r="D624" i="3" l="1"/>
  <c r="E624" i="3" s="1"/>
  <c r="M624" i="3" s="1"/>
  <c r="H625" i="3"/>
  <c r="F625" i="3" s="1"/>
  <c r="K624" i="3"/>
  <c r="L625" i="3" s="1"/>
  <c r="G625" i="3" l="1"/>
  <c r="I626" i="3" s="1"/>
  <c r="K625" i="3" l="1"/>
  <c r="L626" i="3" s="1"/>
  <c r="D625" i="3"/>
  <c r="E625" i="3" s="1"/>
  <c r="M625" i="3" s="1"/>
  <c r="H626" i="3"/>
  <c r="F626" i="3" s="1"/>
  <c r="G626" i="3" l="1"/>
  <c r="K626" i="3" s="1"/>
  <c r="L627" i="3" s="1"/>
  <c r="D626" i="3" l="1"/>
  <c r="E626" i="3" s="1"/>
  <c r="M626" i="3" s="1"/>
  <c r="H627" i="3"/>
  <c r="I627" i="3"/>
  <c r="F627" i="3" l="1"/>
  <c r="G627" i="3" s="1"/>
  <c r="D627" i="3" s="1"/>
  <c r="K627" i="3" l="1"/>
  <c r="L628" i="3" s="1"/>
  <c r="I628" i="3"/>
  <c r="H628" i="3"/>
  <c r="E627" i="3"/>
  <c r="F628" i="3" l="1"/>
  <c r="M627" i="3"/>
  <c r="G628" i="3" l="1"/>
  <c r="K628" i="3" s="1"/>
  <c r="L629" i="3" s="1"/>
  <c r="I629" i="3" l="1"/>
  <c r="H629" i="3"/>
  <c r="D628" i="3"/>
  <c r="E628" i="3" s="1"/>
  <c r="M628" i="3" s="1"/>
  <c r="F629" i="3" l="1"/>
  <c r="G629" i="3" s="1"/>
  <c r="D629" i="3" s="1"/>
  <c r="E629" i="3" s="1"/>
  <c r="I630" i="3" l="1"/>
  <c r="H630" i="3"/>
  <c r="K629" i="3"/>
  <c r="L630" i="3" s="1"/>
  <c r="M629" i="3"/>
  <c r="F630" i="3" l="1"/>
  <c r="G630" i="3" s="1"/>
  <c r="D630" i="3" l="1"/>
  <c r="E630" i="3" s="1"/>
  <c r="M630" i="3" s="1"/>
  <c r="H631" i="3"/>
  <c r="I631" i="3"/>
  <c r="K630" i="3"/>
  <c r="L631" i="3" s="1"/>
  <c r="F631" i="3" l="1"/>
  <c r="G631" i="3" l="1"/>
  <c r="I632" i="3" s="1"/>
  <c r="H632" i="3" l="1"/>
  <c r="F632" i="3" s="1"/>
  <c r="K631" i="3"/>
  <c r="L632" i="3" s="1"/>
  <c r="D631" i="3"/>
  <c r="E631" i="3" s="1"/>
  <c r="M631" i="3" s="1"/>
  <c r="G632" i="3" l="1"/>
  <c r="D632" i="3" l="1"/>
  <c r="E632" i="3" s="1"/>
  <c r="M632" i="3" s="1"/>
  <c r="K632" i="3"/>
  <c r="L633" i="3" s="1"/>
  <c r="I633" i="3"/>
  <c r="H633" i="3"/>
  <c r="F633" i="3" l="1"/>
  <c r="G633" i="3" l="1"/>
  <c r="D633" i="3" s="1"/>
  <c r="K633" i="3" l="1"/>
  <c r="L634" i="3" s="1"/>
  <c r="H634" i="3"/>
  <c r="I634" i="3"/>
  <c r="E633" i="3"/>
  <c r="F634" i="3" l="1"/>
  <c r="M633" i="3"/>
  <c r="G634" i="3" l="1"/>
  <c r="K634" i="3" s="1"/>
  <c r="L635" i="3" s="1"/>
  <c r="D634" i="3" l="1"/>
  <c r="E634" i="3" s="1"/>
  <c r="M634" i="3" s="1"/>
  <c r="H635" i="3"/>
  <c r="I635" i="3"/>
  <c r="F635" i="3" l="1"/>
  <c r="G635" i="3" s="1"/>
  <c r="K635" i="3" s="1"/>
  <c r="L636" i="3" s="1"/>
  <c r="D635" i="3" l="1"/>
  <c r="E635" i="3" s="1"/>
  <c r="H636" i="3"/>
  <c r="I636" i="3"/>
  <c r="F636" i="3" l="1"/>
  <c r="M635" i="3"/>
  <c r="G636" i="3" l="1"/>
  <c r="D636" i="3" s="1"/>
  <c r="E636" i="3" s="1"/>
  <c r="I637" i="3" l="1"/>
  <c r="K636" i="3"/>
  <c r="L637" i="3" s="1"/>
  <c r="H637" i="3"/>
  <c r="M636" i="3"/>
  <c r="F637" i="3" l="1"/>
  <c r="G637" i="3" s="1"/>
  <c r="K637" i="3" s="1"/>
  <c r="L638" i="3" s="1"/>
  <c r="D637" i="3" l="1"/>
  <c r="E637" i="3" s="1"/>
  <c r="M637" i="3" s="1"/>
  <c r="H638" i="3"/>
  <c r="I638" i="3"/>
  <c r="F638" i="3" l="1"/>
  <c r="G638" i="3" s="1"/>
  <c r="D638" i="3" l="1"/>
  <c r="E638" i="3" s="1"/>
  <c r="M638" i="3" s="1"/>
  <c r="K638" i="3"/>
  <c r="L639" i="3" s="1"/>
  <c r="H639" i="3"/>
  <c r="I639" i="3"/>
  <c r="F639" i="3" l="1"/>
  <c r="G639" i="3" l="1"/>
  <c r="D639" i="3" s="1"/>
  <c r="K639" i="3" l="1"/>
  <c r="L640" i="3" s="1"/>
  <c r="I640" i="3"/>
  <c r="H640" i="3"/>
  <c r="E639" i="3"/>
  <c r="M639" i="3" l="1"/>
  <c r="F640" i="3"/>
  <c r="G640" i="3" l="1"/>
  <c r="K640" i="3" s="1"/>
  <c r="L641" i="3" s="1"/>
  <c r="D640" i="3" l="1"/>
  <c r="E640" i="3" s="1"/>
  <c r="M640" i="3" s="1"/>
  <c r="H641" i="3"/>
  <c r="I641" i="3"/>
  <c r="F641" i="3" l="1"/>
  <c r="G641" i="3" s="1"/>
  <c r="D641" i="3" s="1"/>
  <c r="K641" i="3" l="1"/>
  <c r="L642" i="3" s="1"/>
  <c r="H642" i="3"/>
  <c r="I642" i="3"/>
  <c r="E641" i="3"/>
  <c r="M641" i="3" l="1"/>
  <c r="F642" i="3"/>
  <c r="G642" i="3" l="1"/>
  <c r="D642" i="3" s="1"/>
  <c r="K642" i="3" l="1"/>
  <c r="L643" i="3" s="1"/>
  <c r="I643" i="3"/>
  <c r="H643" i="3"/>
  <c r="E642" i="3"/>
  <c r="M642" i="3" l="1"/>
  <c r="F643" i="3"/>
  <c r="G643" i="3" l="1"/>
  <c r="D643" i="3" s="1"/>
  <c r="K643" i="3" l="1"/>
  <c r="L644" i="3" s="1"/>
  <c r="H644" i="3"/>
  <c r="I644" i="3"/>
  <c r="E643" i="3"/>
  <c r="M643" i="3" l="1"/>
  <c r="F644" i="3"/>
  <c r="G644" i="3" l="1"/>
  <c r="D644" i="3" l="1"/>
  <c r="E644" i="3" s="1"/>
  <c r="M644" i="3" s="1"/>
  <c r="K644" i="3"/>
  <c r="L645" i="3" s="1"/>
  <c r="H645" i="3"/>
  <c r="I645" i="3"/>
  <c r="F645" i="3" l="1"/>
  <c r="G645" i="3" l="1"/>
  <c r="D645" i="3" s="1"/>
  <c r="K645" i="3" l="1"/>
  <c r="L646" i="3" s="1"/>
  <c r="I646" i="3"/>
  <c r="H646" i="3"/>
  <c r="E645" i="3"/>
  <c r="F646" i="3" l="1"/>
  <c r="M645" i="3"/>
  <c r="G646" i="3" l="1"/>
  <c r="K646" i="3" s="1"/>
  <c r="L647" i="3" s="1"/>
  <c r="D646" i="3" l="1"/>
  <c r="E646" i="3" s="1"/>
  <c r="M646" i="3" s="1"/>
  <c r="H647" i="3"/>
  <c r="I647" i="3"/>
  <c r="F647" i="3" l="1"/>
  <c r="G647" i="3" s="1"/>
  <c r="D647" i="3" l="1"/>
  <c r="E647" i="3" s="1"/>
  <c r="M647" i="3" s="1"/>
  <c r="K647" i="3"/>
  <c r="L648" i="3" s="1"/>
  <c r="I648" i="3"/>
  <c r="H648" i="3"/>
  <c r="F648" i="3" l="1"/>
  <c r="G648" i="3" l="1"/>
  <c r="D648" i="3" l="1"/>
  <c r="E648" i="3" s="1"/>
  <c r="M648" i="3" s="1"/>
  <c r="K648" i="3"/>
  <c r="L649" i="3" s="1"/>
  <c r="I649" i="3"/>
  <c r="H649" i="3"/>
  <c r="F649" i="3" l="1"/>
  <c r="G649" i="3" l="1"/>
  <c r="D649" i="3" s="1"/>
  <c r="K649" i="3" l="1"/>
  <c r="L650" i="3" s="1"/>
  <c r="H650" i="3"/>
  <c r="I650" i="3"/>
  <c r="E649" i="3"/>
  <c r="F650" i="3" l="1"/>
  <c r="M649" i="3"/>
  <c r="G650" i="3" l="1"/>
  <c r="K650" i="3" s="1"/>
  <c r="L651" i="3" s="1"/>
  <c r="I651" i="3" l="1"/>
  <c r="H651" i="3"/>
  <c r="D650" i="3"/>
  <c r="E650" i="3" s="1"/>
  <c r="M650" i="3" s="1"/>
  <c r="F651" i="3" l="1"/>
  <c r="G651" i="3" s="1"/>
  <c r="D651" i="3" s="1"/>
  <c r="K651" i="3" l="1"/>
  <c r="L652" i="3" s="1"/>
  <c r="I652" i="3"/>
  <c r="H652" i="3"/>
  <c r="E651" i="3"/>
  <c r="M651" i="3" l="1"/>
  <c r="F652" i="3"/>
  <c r="G652" i="3" l="1"/>
  <c r="K652" i="3" s="1"/>
  <c r="L653" i="3" s="1"/>
  <c r="H653" i="3" l="1"/>
  <c r="I653" i="3"/>
  <c r="D652" i="3"/>
  <c r="E652" i="3" s="1"/>
  <c r="M652" i="3" s="1"/>
  <c r="F653" i="3" l="1"/>
  <c r="G653" i="3" s="1"/>
  <c r="D653" i="3" s="1"/>
  <c r="K653" i="3" l="1"/>
  <c r="L654" i="3" s="1"/>
  <c r="I654" i="3"/>
  <c r="H654" i="3"/>
  <c r="E653" i="3"/>
  <c r="M653" i="3" l="1"/>
  <c r="F654" i="3"/>
  <c r="G654" i="3" l="1"/>
  <c r="D654" i="3" s="1"/>
  <c r="K654" i="3" l="1"/>
  <c r="L655" i="3" s="1"/>
  <c r="I655" i="3"/>
  <c r="H655" i="3"/>
  <c r="E654" i="3"/>
  <c r="M654" i="3" l="1"/>
  <c r="F655" i="3"/>
  <c r="G655" i="3" l="1"/>
  <c r="D655" i="3" s="1"/>
  <c r="E655" i="3" s="1"/>
  <c r="I656" i="3" l="1"/>
  <c r="H656" i="3"/>
  <c r="K655" i="3"/>
  <c r="L656" i="3" s="1"/>
  <c r="M655" i="3"/>
  <c r="F656" i="3" l="1"/>
  <c r="G656" i="3" s="1"/>
  <c r="K656" i="3" s="1"/>
  <c r="L657" i="3" s="1"/>
  <c r="D656" i="3" l="1"/>
  <c r="E656" i="3" s="1"/>
  <c r="M656" i="3" s="1"/>
  <c r="I657" i="3"/>
  <c r="H657" i="3"/>
  <c r="F657" i="3" l="1"/>
  <c r="G657" i="3" s="1"/>
  <c r="D657" i="3" l="1"/>
  <c r="E657" i="3" s="1"/>
  <c r="M657" i="3" s="1"/>
  <c r="K657" i="3"/>
  <c r="L658" i="3" s="1"/>
  <c r="I658" i="3"/>
  <c r="H658" i="3"/>
  <c r="F658" i="3" l="1"/>
  <c r="G658" i="3" l="1"/>
  <c r="D658" i="3" l="1"/>
  <c r="E658" i="3" s="1"/>
  <c r="M658" i="3" s="1"/>
  <c r="K658" i="3"/>
  <c r="L659" i="3" s="1"/>
  <c r="I659" i="3"/>
  <c r="H659" i="3"/>
  <c r="F659" i="3" l="1"/>
  <c r="G659" i="3" l="1"/>
  <c r="D659" i="3" s="1"/>
  <c r="K659" i="3" l="1"/>
  <c r="L660" i="3" s="1"/>
  <c r="H660" i="3"/>
  <c r="I660" i="3"/>
  <c r="E659" i="3"/>
  <c r="M659" i="3" l="1"/>
  <c r="F660" i="3"/>
  <c r="G660" i="3" l="1"/>
  <c r="K660" i="3" s="1"/>
  <c r="L661" i="3" s="1"/>
  <c r="I661" i="3"/>
  <c r="D660" i="3" l="1"/>
  <c r="E660" i="3" s="1"/>
  <c r="M660" i="3" s="1"/>
  <c r="H661" i="3"/>
  <c r="F661" i="3" s="1"/>
  <c r="G661" i="3" l="1"/>
  <c r="K661" i="3" s="1"/>
  <c r="L662" i="3" s="1"/>
  <c r="H662" i="3" l="1"/>
  <c r="I662" i="3"/>
  <c r="D661" i="3"/>
  <c r="E661" i="3" s="1"/>
  <c r="M661" i="3" s="1"/>
  <c r="F662" i="3" l="1"/>
  <c r="G662" i="3" s="1"/>
  <c r="D662" i="3" s="1"/>
  <c r="K662" i="3" l="1"/>
  <c r="L663" i="3" s="1"/>
  <c r="I663" i="3"/>
  <c r="H663" i="3"/>
  <c r="E662" i="3"/>
  <c r="F663" i="3" l="1"/>
  <c r="M662" i="3"/>
  <c r="G663" i="3" l="1"/>
  <c r="D663" i="3" s="1"/>
  <c r="K663" i="3" l="1"/>
  <c r="L664" i="3" s="1"/>
  <c r="I664" i="3"/>
  <c r="H664" i="3"/>
  <c r="E663" i="3"/>
  <c r="F664" i="3" l="1"/>
  <c r="M663" i="3"/>
  <c r="G664" i="3" l="1"/>
  <c r="K664" i="3" s="1"/>
  <c r="L665" i="3" s="1"/>
  <c r="D664" i="3" l="1"/>
  <c r="E664" i="3" s="1"/>
  <c r="M664" i="3" s="1"/>
  <c r="H665" i="3"/>
  <c r="I665" i="3"/>
  <c r="F665" i="3" l="1"/>
  <c r="G665" i="3" s="1"/>
  <c r="K665" i="3" s="1"/>
  <c r="L666" i="3" s="1"/>
  <c r="D665" i="3" l="1"/>
  <c r="E665" i="3" s="1"/>
  <c r="M665" i="3" s="1"/>
  <c r="H666" i="3"/>
  <c r="I666" i="3"/>
  <c r="F666" i="3" l="1"/>
  <c r="G666" i="3" s="1"/>
  <c r="D666" i="3" l="1"/>
  <c r="E666" i="3" s="1"/>
  <c r="M666" i="3" s="1"/>
  <c r="K666" i="3"/>
  <c r="L667" i="3" s="1"/>
  <c r="I667" i="3"/>
  <c r="H667" i="3"/>
  <c r="F667" i="3" l="1"/>
  <c r="G667" i="3" l="1"/>
  <c r="D667" i="3" s="1"/>
  <c r="K667" i="3" l="1"/>
  <c r="L668" i="3" s="1"/>
  <c r="I668" i="3"/>
  <c r="H668" i="3"/>
  <c r="E667" i="3"/>
  <c r="F668" i="3" l="1"/>
  <c r="M667" i="3"/>
  <c r="G668" i="3" l="1"/>
  <c r="K668" i="3" s="1"/>
  <c r="L669" i="3" s="1"/>
  <c r="D668" i="3" l="1"/>
  <c r="E668" i="3" s="1"/>
  <c r="M668" i="3" s="1"/>
  <c r="I669" i="3"/>
  <c r="H669" i="3"/>
  <c r="F669" i="3" l="1"/>
  <c r="G669" i="3" s="1"/>
  <c r="D669" i="3" s="1"/>
  <c r="K669" i="3" l="1"/>
  <c r="L670" i="3" s="1"/>
  <c r="I670" i="3"/>
  <c r="H670" i="3"/>
  <c r="E669" i="3"/>
  <c r="M669" i="3" l="1"/>
  <c r="F670" i="3"/>
  <c r="G670" i="3" l="1"/>
  <c r="D670" i="3" l="1"/>
  <c r="E670" i="3" s="1"/>
  <c r="M670" i="3" s="1"/>
  <c r="K670" i="3"/>
  <c r="L671" i="3" s="1"/>
  <c r="I671" i="3"/>
  <c r="H671" i="3"/>
  <c r="F671" i="3" l="1"/>
  <c r="G671" i="3" l="1"/>
  <c r="D671" i="3" s="1"/>
  <c r="K671" i="3" l="1"/>
  <c r="L672" i="3" s="1"/>
  <c r="H672" i="3"/>
  <c r="I672" i="3"/>
  <c r="E671" i="3"/>
  <c r="F672" i="3" l="1"/>
  <c r="M671" i="3"/>
  <c r="G672" i="3" l="1"/>
  <c r="K672" i="3" s="1"/>
  <c r="L673" i="3" s="1"/>
  <c r="D672" i="3" l="1"/>
  <c r="E672" i="3" s="1"/>
  <c r="M672" i="3" s="1"/>
  <c r="H673" i="3"/>
  <c r="I673" i="3"/>
  <c r="F673" i="3" l="1"/>
  <c r="G673" i="3" s="1"/>
  <c r="D673" i="3" l="1"/>
  <c r="E673" i="3" s="1"/>
  <c r="M673" i="3" s="1"/>
  <c r="H674" i="3"/>
  <c r="K673" i="3"/>
  <c r="L674" i="3" s="1"/>
  <c r="I674" i="3"/>
  <c r="F674" i="3" l="1"/>
  <c r="G674" i="3" s="1"/>
  <c r="D674" i="3" s="1"/>
  <c r="K674" i="3" l="1"/>
  <c r="L675" i="3" s="1"/>
  <c r="I675" i="3"/>
  <c r="H675" i="3"/>
  <c r="E674" i="3"/>
  <c r="F675" i="3" l="1"/>
  <c r="M674" i="3"/>
  <c r="G675" i="3" l="1"/>
  <c r="K675" i="3" s="1"/>
  <c r="L676" i="3" s="1"/>
  <c r="D675" i="3" l="1"/>
  <c r="E675" i="3" s="1"/>
  <c r="M675" i="3" s="1"/>
  <c r="H676" i="3"/>
  <c r="I676" i="3"/>
  <c r="F676" i="3" l="1"/>
  <c r="G676" i="3" s="1"/>
  <c r="D676" i="3" l="1"/>
  <c r="E676" i="3" s="1"/>
  <c r="M676" i="3" s="1"/>
  <c r="K676" i="3"/>
  <c r="L677" i="3" s="1"/>
  <c r="H677" i="3"/>
  <c r="I677" i="3"/>
  <c r="F677" i="3" l="1"/>
  <c r="G677" i="3" l="1"/>
  <c r="D677" i="3" s="1"/>
  <c r="K677" i="3" l="1"/>
  <c r="L678" i="3" s="1"/>
  <c r="H678" i="3"/>
  <c r="I678" i="3"/>
  <c r="E677" i="3"/>
  <c r="F678" i="3" l="1"/>
  <c r="M677" i="3"/>
  <c r="G678" i="3" l="1"/>
  <c r="K678" i="3" s="1"/>
  <c r="L679" i="3" s="1"/>
  <c r="D678" i="3" l="1"/>
  <c r="E678" i="3" s="1"/>
  <c r="M678" i="3" s="1"/>
  <c r="I679" i="3"/>
  <c r="H679" i="3"/>
  <c r="F679" i="3" l="1"/>
  <c r="G679" i="3" s="1"/>
  <c r="D679" i="3" s="1"/>
  <c r="K679" i="3" l="1"/>
  <c r="L680" i="3" s="1"/>
  <c r="I680" i="3"/>
  <c r="H680" i="3"/>
  <c r="E679" i="3"/>
  <c r="F680" i="3" l="1"/>
  <c r="M679" i="3"/>
  <c r="G680" i="3" l="1"/>
  <c r="I681" i="3" s="1"/>
  <c r="D680" i="3" l="1"/>
  <c r="E680" i="3" s="1"/>
  <c r="M680" i="3" s="1"/>
  <c r="K680" i="3"/>
  <c r="L681" i="3" s="1"/>
  <c r="H681" i="3"/>
  <c r="F681" i="3" s="1"/>
  <c r="G681" i="3" l="1"/>
  <c r="D681" i="3" s="1"/>
  <c r="K681" i="3" l="1"/>
  <c r="L682" i="3" s="1"/>
  <c r="I682" i="3"/>
  <c r="H682" i="3"/>
  <c r="E681" i="3"/>
  <c r="M681" i="3" l="1"/>
  <c r="F682" i="3"/>
  <c r="G682" i="3" l="1"/>
  <c r="D682" i="3" s="1"/>
  <c r="K682" i="3" l="1"/>
  <c r="L683" i="3" s="1"/>
  <c r="H683" i="3"/>
  <c r="I683" i="3"/>
  <c r="E682" i="3"/>
  <c r="M682" i="3" l="1"/>
  <c r="F683" i="3"/>
  <c r="G683" i="3" l="1"/>
  <c r="D683" i="3" s="1"/>
  <c r="K683" i="3" l="1"/>
  <c r="L684" i="3" s="1"/>
  <c r="I684" i="3"/>
  <c r="H684" i="3"/>
  <c r="E683" i="3"/>
  <c r="M683" i="3" l="1"/>
  <c r="F684" i="3"/>
  <c r="G684" i="3" l="1"/>
  <c r="D684" i="3" s="1"/>
  <c r="K684" i="3" l="1"/>
  <c r="L685" i="3" s="1"/>
  <c r="H685" i="3"/>
  <c r="I685" i="3"/>
  <c r="E684" i="3"/>
  <c r="M684" i="3" l="1"/>
  <c r="F685" i="3"/>
  <c r="G685" i="3" l="1"/>
  <c r="D685" i="3" s="1"/>
  <c r="K685" i="3" l="1"/>
  <c r="L686" i="3" s="1"/>
  <c r="H686" i="3"/>
  <c r="I686" i="3"/>
  <c r="E685" i="3"/>
  <c r="M685" i="3" l="1"/>
  <c r="F686" i="3"/>
  <c r="G686" i="3" l="1"/>
  <c r="D686" i="3" s="1"/>
  <c r="K686" i="3" l="1"/>
  <c r="L687" i="3" s="1"/>
  <c r="H687" i="3"/>
  <c r="I687" i="3"/>
  <c r="E686" i="3"/>
  <c r="M686" i="3" l="1"/>
  <c r="F687" i="3"/>
  <c r="G687" i="3" l="1"/>
  <c r="D687" i="3" s="1"/>
  <c r="K687" i="3" l="1"/>
  <c r="L688" i="3" s="1"/>
  <c r="H688" i="3"/>
  <c r="I688" i="3"/>
  <c r="E687" i="3"/>
  <c r="M687" i="3" l="1"/>
  <c r="F688" i="3"/>
  <c r="G688" i="3" l="1"/>
  <c r="D688" i="3" s="1"/>
  <c r="K688" i="3" l="1"/>
  <c r="L689" i="3" s="1"/>
  <c r="H689" i="3"/>
  <c r="I689" i="3"/>
  <c r="E688" i="3"/>
  <c r="M688" i="3" l="1"/>
  <c r="F689" i="3"/>
  <c r="G689" i="3" l="1"/>
  <c r="D689" i="3" s="1"/>
  <c r="K689" i="3" l="1"/>
  <c r="L690" i="3" s="1"/>
  <c r="H690" i="3"/>
  <c r="I690" i="3"/>
  <c r="E689" i="3"/>
  <c r="M689" i="3" l="1"/>
  <c r="F690" i="3"/>
  <c r="G690" i="3" l="1"/>
  <c r="D690" i="3" s="1"/>
  <c r="K690" i="3" l="1"/>
  <c r="L691" i="3" s="1"/>
  <c r="I691" i="3"/>
  <c r="H691" i="3"/>
  <c r="E690" i="3"/>
  <c r="F691" i="3" l="1"/>
  <c r="M690" i="3"/>
  <c r="G691" i="3" l="1"/>
  <c r="K691" i="3" s="1"/>
  <c r="L692" i="3" s="1"/>
  <c r="H692" i="3" l="1"/>
  <c r="I692" i="3"/>
  <c r="D691" i="3"/>
  <c r="E691" i="3" s="1"/>
  <c r="M691" i="3" s="1"/>
  <c r="F692" i="3" l="1"/>
  <c r="G692" i="3" s="1"/>
  <c r="D692" i="3" s="1"/>
  <c r="K692" i="3" l="1"/>
  <c r="L693" i="3" s="1"/>
  <c r="I693" i="3"/>
  <c r="H693" i="3"/>
  <c r="E692" i="3"/>
  <c r="F693" i="3" l="1"/>
  <c r="M692" i="3"/>
  <c r="G693" i="3" l="1"/>
  <c r="K693" i="3" s="1"/>
  <c r="L694" i="3" s="1"/>
  <c r="D693" i="3" l="1"/>
  <c r="E693" i="3" s="1"/>
  <c r="M693" i="3" s="1"/>
  <c r="H694" i="3"/>
  <c r="I694" i="3"/>
  <c r="F694" i="3" l="1"/>
  <c r="G694" i="3" s="1"/>
  <c r="I695" i="3" s="1"/>
  <c r="K694" i="3" l="1"/>
  <c r="L695" i="3" s="1"/>
  <c r="D694" i="3"/>
  <c r="E694" i="3" s="1"/>
  <c r="M694" i="3" s="1"/>
  <c r="H695" i="3"/>
  <c r="F695" i="3" s="1"/>
  <c r="G695" i="3" l="1"/>
  <c r="D695" i="3" s="1"/>
  <c r="K695" i="3" l="1"/>
  <c r="L696" i="3" s="1"/>
  <c r="H696" i="3"/>
  <c r="I696" i="3"/>
  <c r="E695" i="3"/>
  <c r="M695" i="3" l="1"/>
  <c r="F696" i="3"/>
  <c r="G696" i="3" l="1"/>
  <c r="D696" i="3" s="1"/>
  <c r="K696" i="3" l="1"/>
  <c r="L697" i="3" s="1"/>
  <c r="H697" i="3"/>
  <c r="I697" i="3"/>
  <c r="E696" i="3"/>
  <c r="M696" i="3" l="1"/>
  <c r="F697" i="3"/>
  <c r="G697" i="3" l="1"/>
  <c r="D697" i="3" s="1"/>
  <c r="K697" i="3" l="1"/>
  <c r="L698" i="3" s="1"/>
  <c r="H698" i="3"/>
  <c r="I698" i="3"/>
  <c r="E697" i="3"/>
  <c r="M697" i="3" l="1"/>
  <c r="F698" i="3"/>
  <c r="G698" i="3" l="1"/>
  <c r="D698" i="3" s="1"/>
  <c r="K698" i="3" l="1"/>
  <c r="L699" i="3" s="1"/>
  <c r="I699" i="3"/>
  <c r="H699" i="3"/>
  <c r="E698" i="3"/>
  <c r="F699" i="3" l="1"/>
  <c r="M698" i="3"/>
  <c r="G699" i="3" l="1"/>
  <c r="K699" i="3" s="1"/>
  <c r="L700" i="3" s="1"/>
  <c r="D699" i="3" l="1"/>
  <c r="E699" i="3" s="1"/>
  <c r="M699" i="3" s="1"/>
  <c r="H700" i="3"/>
  <c r="I700" i="3"/>
  <c r="F700" i="3" l="1"/>
  <c r="G700" i="3" s="1"/>
  <c r="D700" i="3" s="1"/>
  <c r="K700" i="3" l="1"/>
  <c r="L701" i="3" s="1"/>
  <c r="I701" i="3"/>
  <c r="H701" i="3"/>
  <c r="E700" i="3"/>
  <c r="M700" i="3" l="1"/>
  <c r="F701" i="3"/>
  <c r="G701" i="3" l="1"/>
  <c r="D701" i="3" s="1"/>
  <c r="K701" i="3" l="1"/>
  <c r="L702" i="3" s="1"/>
  <c r="H702" i="3"/>
  <c r="I702" i="3"/>
  <c r="E701" i="3"/>
  <c r="M701" i="3" l="1"/>
  <c r="F702" i="3"/>
  <c r="G702" i="3" l="1"/>
  <c r="D702" i="3" s="1"/>
  <c r="K702" i="3" l="1"/>
  <c r="L703" i="3" s="1"/>
  <c r="H703" i="3"/>
  <c r="I703" i="3"/>
  <c r="E702" i="3"/>
  <c r="M702" i="3" l="1"/>
  <c r="F703" i="3"/>
  <c r="G703" i="3" l="1"/>
  <c r="H704" i="3" s="1"/>
  <c r="D703" i="3" l="1"/>
  <c r="E703" i="3" s="1"/>
  <c r="M703" i="3" s="1"/>
  <c r="K703" i="3"/>
  <c r="L704" i="3" s="1"/>
  <c r="I704" i="3"/>
  <c r="F704" i="3" s="1"/>
  <c r="G704" i="3" l="1"/>
  <c r="D704" i="3" s="1"/>
  <c r="K704" i="3" l="1"/>
  <c r="L705" i="3" s="1"/>
  <c r="I705" i="3"/>
  <c r="H705" i="3"/>
  <c r="E704" i="3"/>
  <c r="F705" i="3" l="1"/>
  <c r="M704" i="3"/>
  <c r="G705" i="3" l="1"/>
  <c r="K705" i="3" s="1"/>
  <c r="L706" i="3" s="1"/>
  <c r="D705" i="3" l="1"/>
  <c r="E705" i="3" s="1"/>
  <c r="M705" i="3" s="1"/>
  <c r="H706" i="3"/>
  <c r="I706" i="3"/>
  <c r="F706" i="3" l="1"/>
  <c r="G706" i="3" s="1"/>
  <c r="D706" i="3" l="1"/>
  <c r="E706" i="3" s="1"/>
  <c r="M706" i="3" s="1"/>
  <c r="I707" i="3"/>
  <c r="H707" i="3"/>
  <c r="K706" i="3"/>
  <c r="L707" i="3" s="1"/>
  <c r="F707" i="3" l="1"/>
  <c r="G707" i="3" s="1"/>
  <c r="D707" i="3" s="1"/>
  <c r="E707" i="3" s="1"/>
  <c r="K707" i="3" l="1"/>
  <c r="L708" i="3" s="1"/>
  <c r="H708" i="3"/>
  <c r="I708" i="3"/>
  <c r="M707" i="3"/>
  <c r="F708" i="3" l="1"/>
  <c r="G708" i="3" s="1"/>
  <c r="D708" i="3" l="1"/>
  <c r="E708" i="3" s="1"/>
  <c r="M708" i="3" s="1"/>
  <c r="K708" i="3"/>
  <c r="L709" i="3" s="1"/>
  <c r="I709" i="3"/>
  <c r="H709" i="3"/>
  <c r="F709" i="3" l="1"/>
  <c r="G709" i="3" s="1"/>
  <c r="K709" i="3" s="1"/>
  <c r="L710" i="3" s="1"/>
  <c r="D709" i="3" l="1"/>
  <c r="E709" i="3" s="1"/>
  <c r="M709" i="3" s="1"/>
  <c r="I710" i="3"/>
  <c r="H710" i="3"/>
  <c r="F710" i="3" l="1"/>
  <c r="G710" i="3" s="1"/>
  <c r="K710" i="3" l="1"/>
  <c r="L711" i="3" s="1"/>
  <c r="I711" i="3"/>
  <c r="H711" i="3"/>
  <c r="D710" i="3"/>
  <c r="E710" i="3" s="1"/>
  <c r="M710" i="3" s="1"/>
  <c r="F711" i="3" l="1"/>
  <c r="G711" i="3" s="1"/>
  <c r="K711" i="3" s="1"/>
  <c r="L712" i="3" s="1"/>
  <c r="H712" i="3" l="1"/>
  <c r="I712" i="3"/>
  <c r="D711" i="3"/>
  <c r="E711" i="3" s="1"/>
  <c r="M711" i="3" s="1"/>
  <c r="F712" i="3" l="1"/>
  <c r="G712" i="3" s="1"/>
  <c r="D712" i="3" s="1"/>
  <c r="K712" i="3" l="1"/>
  <c r="L713" i="3" s="1"/>
  <c r="H713" i="3"/>
  <c r="I713" i="3"/>
  <c r="E712" i="3"/>
  <c r="M712" i="3" l="1"/>
  <c r="F713" i="3"/>
  <c r="G713" i="3" l="1"/>
  <c r="D713" i="3" s="1"/>
  <c r="K713" i="3" l="1"/>
  <c r="L714" i="3" s="1"/>
  <c r="I714" i="3"/>
  <c r="H714" i="3"/>
  <c r="E713" i="3"/>
  <c r="M713" i="3" l="1"/>
  <c r="F714" i="3"/>
  <c r="G714" i="3" l="1"/>
  <c r="D714" i="3" s="1"/>
  <c r="K714" i="3" l="1"/>
  <c r="L715" i="3" s="1"/>
  <c r="H715" i="3"/>
  <c r="I715" i="3"/>
  <c r="E714" i="3"/>
  <c r="M714" i="3" l="1"/>
  <c r="F715" i="3"/>
  <c r="G715" i="3" l="1"/>
  <c r="D715" i="3" s="1"/>
  <c r="K715" i="3" l="1"/>
  <c r="L716" i="3" s="1"/>
  <c r="I716" i="3"/>
  <c r="H716" i="3"/>
  <c r="E715" i="3"/>
  <c r="F716" i="3" l="1"/>
  <c r="M715" i="3"/>
  <c r="G716" i="3" l="1"/>
  <c r="D716" i="3" s="1"/>
  <c r="E716" i="3" s="1"/>
  <c r="H717" i="3" l="1"/>
  <c r="I717" i="3"/>
  <c r="K716" i="3"/>
  <c r="L717" i="3" s="1"/>
  <c r="M716" i="3"/>
  <c r="F717" i="3" l="1"/>
  <c r="G717" i="3" s="1"/>
  <c r="D717" i="3" s="1"/>
  <c r="K717" i="3" l="1"/>
  <c r="L718" i="3" s="1"/>
  <c r="I718" i="3"/>
  <c r="H718" i="3"/>
  <c r="E717" i="3"/>
  <c r="F718" i="3" l="1"/>
  <c r="M717" i="3"/>
  <c r="G718" i="3" l="1"/>
  <c r="K718" i="3" s="1"/>
  <c r="L719" i="3" s="1"/>
  <c r="D718" i="3" l="1"/>
  <c r="E718" i="3" s="1"/>
  <c r="M718" i="3" s="1"/>
  <c r="H719" i="3"/>
  <c r="I719" i="3"/>
  <c r="F719" i="3" l="1"/>
  <c r="G719" i="3" s="1"/>
  <c r="I720" i="3" s="1"/>
  <c r="D719" i="3" l="1"/>
  <c r="E719" i="3" s="1"/>
  <c r="K719" i="3"/>
  <c r="L720" i="3" s="1"/>
  <c r="H720" i="3"/>
  <c r="F720" i="3" s="1"/>
  <c r="M719" i="3" l="1"/>
  <c r="G720" i="3"/>
  <c r="D720" i="3" s="1"/>
  <c r="K720" i="3" l="1"/>
  <c r="L721" i="3" s="1"/>
  <c r="I721" i="3"/>
  <c r="H721" i="3"/>
  <c r="E720" i="3"/>
  <c r="M720" i="3" l="1"/>
  <c r="F721" i="3"/>
  <c r="G721" i="3" l="1"/>
  <c r="D721" i="3" l="1"/>
  <c r="E721" i="3" s="1"/>
  <c r="M721" i="3" s="1"/>
  <c r="K721" i="3"/>
  <c r="L722" i="3" s="1"/>
  <c r="I722" i="3"/>
  <c r="H722" i="3"/>
  <c r="F722" i="3" l="1"/>
  <c r="G722" i="3" l="1"/>
  <c r="D722" i="3" s="1"/>
  <c r="K722" i="3" l="1"/>
  <c r="L723" i="3" s="1"/>
  <c r="H723" i="3"/>
  <c r="I723" i="3"/>
  <c r="E722" i="3"/>
  <c r="M722" i="3" l="1"/>
  <c r="F723" i="3"/>
  <c r="G723" i="3" l="1"/>
  <c r="D723" i="3" l="1"/>
  <c r="E723" i="3" s="1"/>
  <c r="M723" i="3" s="1"/>
  <c r="K723" i="3"/>
  <c r="L724" i="3" s="1"/>
  <c r="H724" i="3"/>
  <c r="I724" i="3"/>
  <c r="F724" i="3" l="1"/>
  <c r="G724" i="3" l="1"/>
  <c r="D724" i="3" s="1"/>
  <c r="K724" i="3" l="1"/>
  <c r="L725" i="3" s="1"/>
  <c r="I725" i="3"/>
  <c r="H725" i="3"/>
  <c r="E724" i="3"/>
  <c r="F725" i="3" l="1"/>
  <c r="M724" i="3"/>
  <c r="G725" i="3" l="1"/>
  <c r="K725" i="3" s="1"/>
  <c r="L726" i="3" s="1"/>
  <c r="D725" i="3" l="1"/>
  <c r="E725" i="3" s="1"/>
  <c r="M725" i="3" s="1"/>
  <c r="H726" i="3"/>
  <c r="I726" i="3"/>
  <c r="F726" i="3" l="1"/>
  <c r="G726" i="3" s="1"/>
  <c r="I727" i="3" s="1"/>
  <c r="K726" i="3" l="1"/>
  <c r="L727" i="3" s="1"/>
  <c r="D726" i="3"/>
  <c r="E726" i="3" s="1"/>
  <c r="M726" i="3" s="1"/>
  <c r="H727" i="3"/>
  <c r="F727" i="3" s="1"/>
  <c r="G727" i="3" l="1"/>
  <c r="D727" i="3" s="1"/>
  <c r="K727" i="3" l="1"/>
  <c r="L728" i="3" s="1"/>
  <c r="H728" i="3"/>
  <c r="I728" i="3"/>
  <c r="E727" i="3"/>
  <c r="M727" i="3" l="1"/>
  <c r="F728" i="3"/>
  <c r="G728" i="3" l="1"/>
  <c r="D728" i="3" s="1"/>
  <c r="K728" i="3" l="1"/>
  <c r="L729" i="3" s="1"/>
  <c r="I729" i="3"/>
  <c r="H729" i="3"/>
  <c r="E728" i="3"/>
  <c r="M728" i="3" l="1"/>
  <c r="F729" i="3"/>
  <c r="G729" i="3" l="1"/>
  <c r="D729" i="3" s="1"/>
  <c r="K729" i="3" l="1"/>
  <c r="L730" i="3" s="1"/>
  <c r="H730" i="3"/>
  <c r="I730" i="3"/>
  <c r="E729" i="3"/>
  <c r="M729" i="3" l="1"/>
  <c r="F730" i="3"/>
  <c r="G730" i="3" l="1"/>
  <c r="D730" i="3" s="1"/>
  <c r="K730" i="3" l="1"/>
  <c r="L731" i="3" s="1"/>
  <c r="H731" i="3"/>
  <c r="I731" i="3"/>
  <c r="E730" i="3"/>
  <c r="M730" i="3" l="1"/>
  <c r="F731" i="3"/>
  <c r="G731" i="3" l="1"/>
  <c r="D731" i="3" s="1"/>
  <c r="K731" i="3" l="1"/>
  <c r="L732" i="3" s="1"/>
  <c r="I732" i="3"/>
  <c r="H732" i="3"/>
  <c r="E731" i="3"/>
  <c r="M731" i="3" l="1"/>
  <c r="F732" i="3"/>
  <c r="G732" i="3" l="1"/>
  <c r="D732" i="3" s="1"/>
  <c r="K732" i="3" l="1"/>
  <c r="L733" i="3" s="1"/>
  <c r="H733" i="3"/>
  <c r="I733" i="3"/>
  <c r="E732" i="3"/>
  <c r="M732" i="3" l="1"/>
  <c r="F733" i="3"/>
  <c r="G733" i="3" l="1"/>
  <c r="D733" i="3" s="1"/>
  <c r="K733" i="3" l="1"/>
  <c r="L734" i="3" s="1"/>
  <c r="I734" i="3"/>
  <c r="H734" i="3"/>
  <c r="E733" i="3"/>
  <c r="M733" i="3" l="1"/>
  <c r="F734" i="3"/>
  <c r="G734" i="3" l="1"/>
  <c r="D734" i="3" l="1"/>
  <c r="E734" i="3" s="1"/>
  <c r="M734" i="3" s="1"/>
  <c r="K734" i="3"/>
  <c r="L735" i="3" s="1"/>
  <c r="H735" i="3"/>
  <c r="I735" i="3"/>
  <c r="F735" i="3" l="1"/>
  <c r="G735" i="3" l="1"/>
  <c r="D735" i="3" s="1"/>
  <c r="K735" i="3" l="1"/>
  <c r="L736" i="3" s="1"/>
  <c r="H736" i="3"/>
  <c r="I736" i="3"/>
  <c r="E735" i="3"/>
  <c r="M735" i="3" l="1"/>
  <c r="F736" i="3"/>
  <c r="G736" i="3" l="1"/>
  <c r="K736" i="3" s="1"/>
  <c r="L737" i="3" s="1"/>
  <c r="H737" i="3" l="1"/>
  <c r="I737" i="3"/>
  <c r="D736" i="3"/>
  <c r="E736" i="3" s="1"/>
  <c r="M736" i="3" s="1"/>
  <c r="F737" i="3" l="1"/>
  <c r="G737" i="3" s="1"/>
  <c r="K737" i="3" s="1"/>
  <c r="L738" i="3" s="1"/>
  <c r="D737" i="3" l="1"/>
  <c r="E737" i="3" s="1"/>
  <c r="H738" i="3"/>
  <c r="I738" i="3"/>
  <c r="M737" i="3" l="1"/>
  <c r="F738" i="3"/>
  <c r="G738" i="3" l="1"/>
  <c r="I739" i="3" s="1"/>
  <c r="K738" i="3" l="1"/>
  <c r="L739" i="3" s="1"/>
  <c r="D738" i="3"/>
  <c r="E738" i="3" s="1"/>
  <c r="M738" i="3" s="1"/>
  <c r="H739" i="3"/>
  <c r="F739" i="3" s="1"/>
  <c r="G739" i="3" l="1"/>
  <c r="K739" i="3" s="1"/>
  <c r="L740" i="3" s="1"/>
  <c r="H740" i="3" l="1"/>
  <c r="I740" i="3"/>
  <c r="D739" i="3"/>
  <c r="E739" i="3" s="1"/>
  <c r="M739" i="3" s="1"/>
  <c r="F740" i="3" l="1"/>
  <c r="G740" i="3" s="1"/>
  <c r="D740" i="3" s="1"/>
  <c r="K740" i="3" l="1"/>
  <c r="L741" i="3" s="1"/>
  <c r="I741" i="3"/>
  <c r="H741" i="3"/>
  <c r="E740" i="3"/>
  <c r="M740" i="3" l="1"/>
  <c r="F741" i="3"/>
  <c r="G741" i="3" l="1"/>
  <c r="D741" i="3" s="1"/>
  <c r="K741" i="3" l="1"/>
  <c r="L742" i="3" s="1"/>
  <c r="I742" i="3"/>
  <c r="H742" i="3"/>
  <c r="E741" i="3"/>
  <c r="M741" i="3" l="1"/>
  <c r="F742" i="3"/>
  <c r="G742" i="3" l="1"/>
  <c r="I743" i="3" s="1"/>
  <c r="K742" i="3" l="1"/>
  <c r="L743" i="3" s="1"/>
  <c r="D742" i="3"/>
  <c r="E742" i="3" s="1"/>
  <c r="M742" i="3" s="1"/>
  <c r="H743" i="3"/>
  <c r="F743" i="3" s="1"/>
  <c r="G743" i="3" l="1"/>
  <c r="D743" i="3" s="1"/>
  <c r="K743" i="3" l="1"/>
  <c r="L744" i="3" s="1"/>
  <c r="I744" i="3"/>
  <c r="H744" i="3"/>
  <c r="E743" i="3"/>
  <c r="M743" i="3" l="1"/>
  <c r="F744" i="3"/>
  <c r="G744" i="3" l="1"/>
  <c r="D744" i="3" s="1"/>
  <c r="K744" i="3" l="1"/>
  <c r="L745" i="3" s="1"/>
  <c r="I745" i="3"/>
  <c r="H745" i="3"/>
  <c r="E744" i="3"/>
  <c r="M744" i="3" l="1"/>
  <c r="F745" i="3"/>
  <c r="G745" i="3" l="1"/>
  <c r="D745" i="3" s="1"/>
  <c r="K745" i="3" l="1"/>
  <c r="L746" i="3" s="1"/>
  <c r="H746" i="3"/>
  <c r="I746" i="3"/>
  <c r="E745" i="3"/>
  <c r="M745" i="3" l="1"/>
  <c r="F746" i="3"/>
  <c r="G746" i="3" l="1"/>
  <c r="D746" i="3" l="1"/>
  <c r="E746" i="3" s="1"/>
  <c r="M746" i="3" s="1"/>
  <c r="K746" i="3"/>
  <c r="L747" i="3" s="1"/>
  <c r="H747" i="3"/>
  <c r="I747" i="3"/>
  <c r="F747" i="3" l="1"/>
  <c r="G747" i="3" l="1"/>
  <c r="D747" i="3" s="1"/>
  <c r="K747" i="3" l="1"/>
  <c r="L748" i="3" s="1"/>
  <c r="I748" i="3"/>
  <c r="H748" i="3"/>
  <c r="E747" i="3"/>
  <c r="M747" i="3" l="1"/>
  <c r="F748" i="3"/>
  <c r="G748" i="3" l="1"/>
  <c r="H749" i="3" s="1"/>
  <c r="K748" i="3" l="1"/>
  <c r="L749" i="3" s="1"/>
  <c r="D748" i="3"/>
  <c r="E748" i="3" s="1"/>
  <c r="M748" i="3" s="1"/>
  <c r="I749" i="3"/>
  <c r="F749" i="3" s="1"/>
  <c r="G749" i="3" l="1"/>
  <c r="I750" i="3" s="1"/>
  <c r="D749" i="3" l="1"/>
  <c r="E749" i="3" s="1"/>
  <c r="H750" i="3"/>
  <c r="F750" i="3" s="1"/>
  <c r="K749" i="3"/>
  <c r="L750" i="3" s="1"/>
  <c r="M749" i="3" l="1"/>
  <c r="G750" i="3"/>
  <c r="D750" i="3" s="1"/>
  <c r="K750" i="3" l="1"/>
  <c r="L751" i="3" s="1"/>
  <c r="I751" i="3"/>
  <c r="H751" i="3"/>
  <c r="E750" i="3"/>
  <c r="M750" i="3" l="1"/>
  <c r="F751" i="3"/>
  <c r="G751" i="3" l="1"/>
  <c r="D751" i="3" s="1"/>
  <c r="K751" i="3" l="1"/>
  <c r="L752" i="3" s="1"/>
  <c r="H752" i="3"/>
  <c r="I752" i="3"/>
  <c r="E751" i="3"/>
  <c r="M751" i="3" l="1"/>
  <c r="F752" i="3"/>
  <c r="G752" i="3" l="1"/>
  <c r="H753" i="3" s="1"/>
  <c r="K752" i="3" l="1"/>
  <c r="L753" i="3" s="1"/>
  <c r="D752" i="3"/>
  <c r="E752" i="3" s="1"/>
  <c r="M752" i="3" s="1"/>
  <c r="I753" i="3"/>
  <c r="F753" i="3" s="1"/>
  <c r="G753" i="3" l="1"/>
  <c r="D753" i="3" l="1"/>
  <c r="E753" i="3" s="1"/>
  <c r="M753" i="3" s="1"/>
  <c r="K753" i="3"/>
  <c r="L754" i="3" s="1"/>
  <c r="I754" i="3"/>
  <c r="H754" i="3"/>
  <c r="F754" i="3" l="1"/>
  <c r="G754" i="3" l="1"/>
  <c r="D754" i="3" s="1"/>
  <c r="K754" i="3" l="1"/>
  <c r="L755" i="3" s="1"/>
  <c r="I755" i="3"/>
  <c r="H755" i="3"/>
  <c r="E754" i="3"/>
  <c r="M754" i="3" l="1"/>
  <c r="F755" i="3"/>
  <c r="G755" i="3" l="1"/>
  <c r="D755" i="3" s="1"/>
  <c r="E755" i="3" s="1"/>
  <c r="H756" i="3" l="1"/>
  <c r="K755" i="3"/>
  <c r="L756" i="3" s="1"/>
  <c r="I756" i="3"/>
  <c r="M755" i="3"/>
  <c r="F756" i="3" l="1"/>
  <c r="G756" i="3" s="1"/>
  <c r="D756" i="3" l="1"/>
  <c r="E756" i="3" s="1"/>
  <c r="M756" i="3" s="1"/>
  <c r="I757" i="3"/>
  <c r="H757" i="3"/>
  <c r="K756" i="3"/>
  <c r="L757" i="3" s="1"/>
  <c r="F757" i="3" l="1"/>
  <c r="G757" i="3" l="1"/>
  <c r="K757" i="3" s="1"/>
  <c r="L758" i="3" s="1"/>
  <c r="I758" i="3" l="1"/>
  <c r="D757" i="3"/>
  <c r="E757" i="3" s="1"/>
  <c r="M757" i="3" s="1"/>
  <c r="H758" i="3"/>
  <c r="F758" i="3" l="1"/>
  <c r="G758" i="3" s="1"/>
  <c r="D758" i="3" s="1"/>
  <c r="K758" i="3" l="1"/>
  <c r="L759" i="3" s="1"/>
  <c r="I759" i="3"/>
  <c r="H759" i="3"/>
  <c r="E758" i="3"/>
  <c r="M758" i="3" l="1"/>
  <c r="F759" i="3"/>
  <c r="G759" i="3" l="1"/>
  <c r="D759" i="3" l="1"/>
  <c r="E759" i="3" s="1"/>
  <c r="M759" i="3" s="1"/>
  <c r="K759" i="3"/>
  <c r="L760" i="3" s="1"/>
  <c r="I760" i="3"/>
  <c r="H760" i="3"/>
  <c r="F760" i="3" l="1"/>
  <c r="G760" i="3" l="1"/>
  <c r="D760" i="3" s="1"/>
  <c r="K760" i="3" l="1"/>
  <c r="L761" i="3" s="1"/>
  <c r="H761" i="3"/>
  <c r="I761" i="3"/>
  <c r="E760" i="3"/>
  <c r="M760" i="3" l="1"/>
  <c r="F761" i="3"/>
  <c r="G761" i="3" l="1"/>
  <c r="D761" i="3" l="1"/>
  <c r="E761" i="3" s="1"/>
  <c r="M761" i="3" s="1"/>
  <c r="K761" i="3"/>
  <c r="L762" i="3" s="1"/>
  <c r="I762" i="3"/>
  <c r="H762" i="3"/>
  <c r="F762" i="3" l="1"/>
  <c r="G762" i="3" l="1"/>
  <c r="D762" i="3" l="1"/>
  <c r="E762" i="3" s="1"/>
  <c r="M762" i="3" s="1"/>
  <c r="K762" i="3"/>
  <c r="L763" i="3" s="1"/>
  <c r="I763" i="3"/>
  <c r="H763" i="3"/>
  <c r="F763" i="3" l="1"/>
  <c r="G763" i="3" l="1"/>
  <c r="D763" i="3" s="1"/>
  <c r="K763" i="3" l="1"/>
  <c r="L764" i="3" s="1"/>
  <c r="I764" i="3"/>
  <c r="H764" i="3"/>
  <c r="E763" i="3"/>
  <c r="F764" i="3" l="1"/>
  <c r="M763" i="3"/>
  <c r="G764" i="3" l="1"/>
  <c r="D764" i="3" l="1"/>
  <c r="E764" i="3" s="1"/>
  <c r="M764" i="3" s="1"/>
  <c r="K764" i="3"/>
  <c r="L765" i="3" s="1"/>
  <c r="I765" i="3"/>
  <c r="H765" i="3"/>
  <c r="F765" i="3" l="1"/>
  <c r="G765" i="3" l="1"/>
  <c r="D765" i="3" s="1"/>
  <c r="K765" i="3" l="1"/>
  <c r="L766" i="3" s="1"/>
  <c r="I766" i="3"/>
  <c r="H766" i="3"/>
  <c r="E765" i="3"/>
  <c r="F766" i="3" l="1"/>
  <c r="M765" i="3"/>
  <c r="G766" i="3" l="1"/>
  <c r="K766" i="3" s="1"/>
  <c r="L767" i="3" s="1"/>
  <c r="D766" i="3" l="1"/>
  <c r="E766" i="3" s="1"/>
  <c r="M766" i="3" s="1"/>
  <c r="I767" i="3"/>
  <c r="H767" i="3"/>
  <c r="F767" i="3" l="1"/>
  <c r="G767" i="3" s="1"/>
  <c r="D767" i="3" s="1"/>
  <c r="K767" i="3" l="1"/>
  <c r="L768" i="3" s="1"/>
  <c r="I768" i="3"/>
  <c r="H768" i="3"/>
  <c r="E767" i="3"/>
  <c r="F768" i="3" l="1"/>
  <c r="M767" i="3"/>
  <c r="G768" i="3" l="1"/>
  <c r="D768" i="3" s="1"/>
  <c r="E768" i="3" s="1"/>
  <c r="K768" i="3" l="1"/>
  <c r="L769" i="3" s="1"/>
  <c r="I769" i="3"/>
  <c r="H769" i="3"/>
  <c r="M768" i="3"/>
  <c r="F769" i="3" l="1"/>
  <c r="G769" i="3" s="1"/>
  <c r="D769" i="3" s="1"/>
  <c r="K769" i="3" l="1"/>
  <c r="L770" i="3" s="1"/>
  <c r="H770" i="3"/>
  <c r="I770" i="3"/>
  <c r="E769" i="3"/>
  <c r="M769" i="3" l="1"/>
  <c r="F770" i="3"/>
  <c r="G770" i="3" l="1"/>
  <c r="D770" i="3" l="1"/>
  <c r="E770" i="3" s="1"/>
  <c r="M770" i="3" s="1"/>
  <c r="K770" i="3"/>
  <c r="L771" i="3" s="1"/>
  <c r="H771" i="3"/>
  <c r="I771" i="3"/>
  <c r="F771" i="3" l="1"/>
  <c r="G771" i="3" l="1"/>
  <c r="D771" i="3" s="1"/>
  <c r="K771" i="3" l="1"/>
  <c r="L772" i="3" s="1"/>
  <c r="I772" i="3"/>
  <c r="H772" i="3"/>
  <c r="E771" i="3"/>
  <c r="M771" i="3" l="1"/>
  <c r="F772" i="3"/>
  <c r="G772" i="3" l="1"/>
  <c r="K772" i="3" s="1"/>
  <c r="L773" i="3" s="1"/>
  <c r="H773" i="3" l="1"/>
  <c r="D772" i="3"/>
  <c r="E772" i="3" s="1"/>
  <c r="M772" i="3" s="1"/>
  <c r="I773" i="3"/>
  <c r="F773" i="3" l="1"/>
  <c r="G773" i="3" s="1"/>
  <c r="K773" i="3" s="1"/>
  <c r="L774" i="3" s="1"/>
  <c r="D773" i="3" l="1"/>
  <c r="E773" i="3" s="1"/>
  <c r="M773" i="3" s="1"/>
  <c r="I774" i="3"/>
  <c r="H774" i="3"/>
  <c r="F774" i="3" l="1"/>
  <c r="G774" i="3" s="1"/>
  <c r="I775" i="3" l="1"/>
  <c r="K774" i="3"/>
  <c r="L775" i="3" s="1"/>
  <c r="D774" i="3"/>
  <c r="E774" i="3" s="1"/>
  <c r="M774" i="3" s="1"/>
  <c r="H775" i="3"/>
  <c r="F775" i="3" l="1"/>
  <c r="G775" i="3" s="1"/>
  <c r="D775" i="3" s="1"/>
  <c r="K775" i="3" l="1"/>
  <c r="L776" i="3" s="1"/>
  <c r="I776" i="3"/>
  <c r="H776" i="3"/>
  <c r="E775" i="3"/>
  <c r="F776" i="3" l="1"/>
  <c r="M775" i="3"/>
  <c r="G776" i="3" l="1"/>
  <c r="I777" i="3" s="1"/>
  <c r="K776" i="3" l="1"/>
  <c r="L777" i="3" s="1"/>
  <c r="D776" i="3"/>
  <c r="E776" i="3" s="1"/>
  <c r="M776" i="3" s="1"/>
  <c r="H777" i="3"/>
  <c r="F777" i="3" s="1"/>
  <c r="G777" i="3" l="1"/>
  <c r="K777" i="3" s="1"/>
  <c r="L778" i="3" s="1"/>
  <c r="D777" i="3" l="1"/>
  <c r="E777" i="3" s="1"/>
  <c r="I778" i="3"/>
  <c r="H778" i="3"/>
  <c r="F778" i="3" l="1"/>
  <c r="M777" i="3"/>
  <c r="G778" i="3" l="1"/>
  <c r="I779" i="3" s="1"/>
  <c r="K778" i="3" l="1"/>
  <c r="L779" i="3" s="1"/>
  <c r="D778" i="3"/>
  <c r="E778" i="3" s="1"/>
  <c r="M778" i="3" s="1"/>
  <c r="H779" i="3"/>
  <c r="F779" i="3" s="1"/>
  <c r="G779" i="3" l="1"/>
  <c r="D779" i="3" s="1"/>
  <c r="K779" i="3" l="1"/>
  <c r="L780" i="3" s="1"/>
  <c r="H780" i="3"/>
  <c r="I780" i="3"/>
  <c r="E779" i="3"/>
  <c r="F780" i="3" l="1"/>
  <c r="M779" i="3"/>
  <c r="G780" i="3" l="1"/>
  <c r="K780" i="3" s="1"/>
  <c r="L781" i="3" s="1"/>
  <c r="D780" i="3" l="1"/>
  <c r="E780" i="3" s="1"/>
  <c r="M780" i="3" s="1"/>
  <c r="I781" i="3"/>
  <c r="H781" i="3"/>
  <c r="F781" i="3" l="1"/>
  <c r="G781" i="3" s="1"/>
  <c r="K781" i="3" s="1"/>
  <c r="L782" i="3" s="1"/>
  <c r="D781" i="3" l="1"/>
  <c r="E781" i="3" s="1"/>
  <c r="H782" i="3"/>
  <c r="I782" i="3"/>
  <c r="F782" i="3" l="1"/>
  <c r="M781" i="3"/>
  <c r="G782" i="3" l="1"/>
  <c r="K782" i="3" s="1"/>
  <c r="L783" i="3" s="1"/>
  <c r="H783" i="3" l="1"/>
  <c r="I783" i="3"/>
  <c r="D782" i="3"/>
  <c r="E782" i="3" s="1"/>
  <c r="M782" i="3" s="1"/>
  <c r="F783" i="3" l="1"/>
  <c r="G783" i="3" s="1"/>
  <c r="I784" i="3" s="1"/>
  <c r="H784" i="3" l="1"/>
  <c r="F784" i="3" s="1"/>
  <c r="D783" i="3"/>
  <c r="E783" i="3" s="1"/>
  <c r="M783" i="3" s="1"/>
  <c r="K783" i="3"/>
  <c r="L784" i="3" s="1"/>
  <c r="G784" i="3" l="1"/>
  <c r="H785" i="3" s="1"/>
  <c r="I785" i="3" l="1"/>
  <c r="F785" i="3" s="1"/>
  <c r="K784" i="3"/>
  <c r="L785" i="3" s="1"/>
  <c r="D784" i="3"/>
  <c r="E784" i="3" s="1"/>
  <c r="M784" i="3" s="1"/>
  <c r="G785" i="3" l="1"/>
  <c r="K785" i="3" s="1"/>
  <c r="L786" i="3" s="1"/>
  <c r="H786" i="3" l="1"/>
  <c r="I786" i="3"/>
  <c r="D785" i="3"/>
  <c r="E785" i="3" s="1"/>
  <c r="M785" i="3" s="1"/>
  <c r="F786" i="3" l="1"/>
  <c r="G786" i="3" s="1"/>
  <c r="H787" i="3" s="1"/>
  <c r="D786" i="3" l="1"/>
  <c r="E786" i="3" s="1"/>
  <c r="M786" i="3" s="1"/>
  <c r="K786" i="3"/>
  <c r="L787" i="3" s="1"/>
  <c r="I787" i="3"/>
  <c r="F787" i="3" s="1"/>
  <c r="G787" i="3" l="1"/>
  <c r="H788" i="3" s="1"/>
  <c r="D787" i="3" l="1"/>
  <c r="E787" i="3" s="1"/>
  <c r="I788" i="3"/>
  <c r="F788" i="3" s="1"/>
  <c r="K787" i="3"/>
  <c r="L788" i="3" s="1"/>
  <c r="M787" i="3" l="1"/>
  <c r="G788" i="3"/>
  <c r="D788" i="3" s="1"/>
  <c r="E788" i="3" l="1"/>
  <c r="I789" i="3"/>
  <c r="H789" i="3"/>
  <c r="K788" i="3"/>
  <c r="L789" i="3" s="1"/>
  <c r="F789" i="3" l="1"/>
  <c r="M788" i="3"/>
  <c r="G789" i="3" l="1"/>
  <c r="D789" i="3" s="1"/>
  <c r="E789" i="3" s="1"/>
  <c r="I790" i="3" l="1"/>
  <c r="H790" i="3"/>
  <c r="K789" i="3"/>
  <c r="L790" i="3" s="1"/>
  <c r="M789" i="3"/>
  <c r="F790" i="3" l="1"/>
  <c r="G790" i="3" s="1"/>
  <c r="H791" i="3" s="1"/>
  <c r="K790" i="3" l="1"/>
  <c r="L791" i="3" s="1"/>
  <c r="D790" i="3"/>
  <c r="E790" i="3" s="1"/>
  <c r="M790" i="3" s="1"/>
  <c r="I791" i="3"/>
  <c r="F791" i="3" s="1"/>
  <c r="G791" i="3" l="1"/>
  <c r="D791" i="3" s="1"/>
  <c r="K791" i="3" l="1"/>
  <c r="L792" i="3" s="1"/>
  <c r="H792" i="3"/>
  <c r="I792" i="3"/>
  <c r="E791" i="3"/>
  <c r="M791" i="3" l="1"/>
  <c r="F792" i="3"/>
  <c r="G792" i="3" l="1"/>
  <c r="I793" i="3" s="1"/>
  <c r="K792" i="3" l="1"/>
  <c r="L793" i="3" s="1"/>
  <c r="D792" i="3"/>
  <c r="E792" i="3" s="1"/>
  <c r="M792" i="3" s="1"/>
  <c r="H793" i="3"/>
  <c r="F793" i="3" s="1"/>
  <c r="G793" i="3" l="1"/>
  <c r="I794" i="3" s="1"/>
  <c r="D793" i="3" l="1"/>
  <c r="E793" i="3" s="1"/>
  <c r="M793" i="3" s="1"/>
  <c r="K793" i="3"/>
  <c r="L794" i="3" s="1"/>
  <c r="H794" i="3"/>
  <c r="F794" i="3" s="1"/>
  <c r="G794" i="3" l="1"/>
  <c r="D794" i="3" s="1"/>
  <c r="K794" i="3" l="1"/>
  <c r="L795" i="3" s="1"/>
  <c r="I795" i="3"/>
  <c r="H795" i="3"/>
  <c r="E794" i="3"/>
  <c r="M794" i="3" l="1"/>
  <c r="F795" i="3"/>
  <c r="G795" i="3" l="1"/>
  <c r="K795" i="3" s="1"/>
  <c r="L796" i="3" s="1"/>
  <c r="D795" i="3" l="1"/>
  <c r="E795" i="3" s="1"/>
  <c r="M795" i="3" s="1"/>
  <c r="H796" i="3"/>
  <c r="I796" i="3"/>
  <c r="F796" i="3" l="1"/>
  <c r="G796" i="3" s="1"/>
  <c r="H797" i="3" s="1"/>
  <c r="K796" i="3" l="1"/>
  <c r="L797" i="3" s="1"/>
  <c r="D796" i="3"/>
  <c r="E796" i="3" s="1"/>
  <c r="M796" i="3" s="1"/>
  <c r="I797" i="3"/>
  <c r="F797" i="3" s="1"/>
  <c r="G797" i="3" l="1"/>
  <c r="D797" i="3" s="1"/>
  <c r="K797" i="3" l="1"/>
  <c r="L798" i="3" s="1"/>
  <c r="H798" i="3"/>
  <c r="I798" i="3"/>
  <c r="E797" i="3"/>
  <c r="M797" i="3" l="1"/>
  <c r="F798" i="3"/>
  <c r="G798" i="3" l="1"/>
  <c r="K798" i="3" s="1"/>
  <c r="L799" i="3" s="1"/>
  <c r="D798" i="3" l="1"/>
  <c r="E798" i="3" s="1"/>
  <c r="M798" i="3" s="1"/>
  <c r="I799" i="3"/>
  <c r="H799" i="3"/>
  <c r="F799" i="3" l="1"/>
  <c r="G799" i="3" s="1"/>
  <c r="D799" i="3" s="1"/>
  <c r="K799" i="3" l="1"/>
  <c r="L800" i="3" s="1"/>
  <c r="I800" i="3"/>
  <c r="H800" i="3"/>
  <c r="E799" i="3"/>
  <c r="M799" i="3" l="1"/>
  <c r="F800" i="3"/>
  <c r="G800" i="3" l="1"/>
  <c r="D800" i="3" s="1"/>
  <c r="E800" i="3" l="1"/>
  <c r="M800" i="3" s="1"/>
  <c r="K800" i="3"/>
  <c r="L801" i="3" s="1"/>
  <c r="H801" i="3"/>
  <c r="I801" i="3"/>
  <c r="F801" i="3" l="1"/>
  <c r="G801" i="3" l="1"/>
  <c r="D801" i="3" s="1"/>
  <c r="K801" i="3" l="1"/>
  <c r="L802" i="3" s="1"/>
  <c r="I802" i="3"/>
  <c r="H802" i="3"/>
  <c r="E801" i="3"/>
  <c r="F802" i="3" l="1"/>
  <c r="M801" i="3"/>
  <c r="G802" i="3" l="1"/>
  <c r="D802" i="3" l="1"/>
  <c r="E802" i="3" s="1"/>
  <c r="M802" i="3" s="1"/>
  <c r="K802" i="3"/>
  <c r="L803" i="3" s="1"/>
  <c r="I803" i="3"/>
  <c r="H803" i="3"/>
  <c r="F803" i="3" l="1"/>
  <c r="G803" i="3" l="1"/>
  <c r="D803" i="3" s="1"/>
  <c r="K803" i="3" l="1"/>
  <c r="L804" i="3" s="1"/>
  <c r="I804" i="3"/>
  <c r="H804" i="3"/>
  <c r="E803" i="3"/>
  <c r="F804" i="3" l="1"/>
  <c r="M803" i="3"/>
  <c r="G804" i="3" l="1"/>
  <c r="K804" i="3" s="1"/>
  <c r="L805" i="3" s="1"/>
  <c r="H805" i="3" l="1"/>
  <c r="I805" i="3"/>
  <c r="D804" i="3"/>
  <c r="E804" i="3" s="1"/>
  <c r="M804" i="3" s="1"/>
  <c r="F805" i="3" l="1"/>
  <c r="G805" i="3" s="1"/>
  <c r="D805" i="3" s="1"/>
  <c r="K805" i="3" l="1"/>
  <c r="L806" i="3" s="1"/>
  <c r="I806" i="3"/>
  <c r="H806" i="3"/>
  <c r="E805" i="3"/>
  <c r="M805" i="3" l="1"/>
  <c r="F806" i="3"/>
  <c r="G806" i="3" l="1"/>
  <c r="D806" i="3" l="1"/>
  <c r="E806" i="3" s="1"/>
  <c r="M806" i="3" s="1"/>
  <c r="K806" i="3"/>
  <c r="L807" i="3" s="1"/>
  <c r="I807" i="3"/>
  <c r="H807" i="3"/>
  <c r="F807" i="3" l="1"/>
  <c r="G807" i="3" l="1"/>
  <c r="D807" i="3" s="1"/>
  <c r="K807" i="3" l="1"/>
  <c r="L808" i="3" s="1"/>
  <c r="H808" i="3"/>
  <c r="I808" i="3"/>
  <c r="E807" i="3"/>
  <c r="M807" i="3" l="1"/>
  <c r="F808" i="3"/>
  <c r="G808" i="3" l="1"/>
  <c r="D808" i="3" s="1"/>
  <c r="K808" i="3" l="1"/>
  <c r="L809" i="3" s="1"/>
  <c r="H809" i="3"/>
  <c r="I809" i="3"/>
  <c r="E808" i="3"/>
  <c r="F809" i="3" l="1"/>
  <c r="M808" i="3"/>
  <c r="G809" i="3" l="1"/>
  <c r="K809" i="3" s="1"/>
  <c r="L810" i="3" s="1"/>
  <c r="D809" i="3" l="1"/>
  <c r="E809" i="3" s="1"/>
  <c r="M809" i="3" s="1"/>
  <c r="H810" i="3"/>
  <c r="I810" i="3"/>
  <c r="F810" i="3" l="1"/>
  <c r="G810" i="3" s="1"/>
  <c r="I811" i="3" s="1"/>
  <c r="K810" i="3" l="1"/>
  <c r="L811" i="3" s="1"/>
  <c r="D810" i="3"/>
  <c r="E810" i="3" s="1"/>
  <c r="M810" i="3" s="1"/>
  <c r="H811" i="3"/>
  <c r="F811" i="3" s="1"/>
  <c r="G811" i="3" l="1"/>
  <c r="D811" i="3" l="1"/>
  <c r="E811" i="3" s="1"/>
  <c r="M811" i="3" s="1"/>
  <c r="K811" i="3"/>
  <c r="L812" i="3" s="1"/>
  <c r="I812" i="3"/>
  <c r="H812" i="3"/>
  <c r="F812" i="3" l="1"/>
  <c r="G812" i="3" l="1"/>
  <c r="D812" i="3" s="1"/>
  <c r="K812" i="3" l="1"/>
  <c r="L813" i="3" s="1"/>
  <c r="H813" i="3"/>
  <c r="I813" i="3"/>
  <c r="E812" i="3"/>
  <c r="M812" i="3" l="1"/>
  <c r="F813" i="3"/>
  <c r="G813" i="3" l="1"/>
  <c r="D813" i="3" s="1"/>
  <c r="K813" i="3" l="1"/>
  <c r="L814" i="3" s="1"/>
  <c r="I814" i="3"/>
  <c r="H814" i="3"/>
  <c r="E813" i="3"/>
  <c r="F814" i="3" l="1"/>
  <c r="M813" i="3"/>
  <c r="G814" i="3" l="1"/>
  <c r="D814" i="3" l="1"/>
  <c r="E814" i="3" s="1"/>
  <c r="M814" i="3" s="1"/>
  <c r="K814" i="3"/>
  <c r="L815" i="3" s="1"/>
  <c r="H815" i="3"/>
  <c r="I815" i="3"/>
  <c r="F815" i="3" l="1"/>
  <c r="G815" i="3" l="1"/>
  <c r="D815" i="3" l="1"/>
  <c r="E815" i="3" s="1"/>
  <c r="M815" i="3" s="1"/>
  <c r="K815" i="3"/>
  <c r="L816" i="3" s="1"/>
  <c r="I816" i="3"/>
  <c r="H816" i="3"/>
  <c r="F816" i="3" l="1"/>
  <c r="G816" i="3" l="1"/>
  <c r="D816" i="3" s="1"/>
  <c r="K816" i="3" l="1"/>
  <c r="L817" i="3" s="1"/>
  <c r="H817" i="3"/>
  <c r="I817" i="3"/>
  <c r="E816" i="3"/>
  <c r="M816" i="3" l="1"/>
  <c r="F817" i="3"/>
  <c r="G817" i="3" l="1"/>
  <c r="D817" i="3" s="1"/>
  <c r="K817" i="3" l="1"/>
  <c r="L818" i="3" s="1"/>
  <c r="H818" i="3"/>
  <c r="I818" i="3"/>
  <c r="E817" i="3"/>
  <c r="M817" i="3" l="1"/>
  <c r="F818" i="3"/>
  <c r="G818" i="3" l="1"/>
  <c r="K818" i="3" s="1"/>
  <c r="L819" i="3" s="1"/>
  <c r="I819" i="3" l="1"/>
  <c r="H819" i="3"/>
  <c r="D818" i="3"/>
  <c r="E818" i="3" s="1"/>
  <c r="M818" i="3" s="1"/>
  <c r="F819" i="3" l="1"/>
  <c r="G819" i="3" s="1"/>
  <c r="D819" i="3" s="1"/>
  <c r="E819" i="3" s="1"/>
  <c r="K819" i="3" l="1"/>
  <c r="L820" i="3" s="1"/>
  <c r="H820" i="3"/>
  <c r="I820" i="3"/>
  <c r="M819" i="3"/>
  <c r="F820" i="3" l="1"/>
  <c r="G820" i="3" s="1"/>
  <c r="D820" i="3" s="1"/>
  <c r="K820" i="3" l="1"/>
  <c r="L821" i="3" s="1"/>
  <c r="I821" i="3"/>
  <c r="H821" i="3"/>
  <c r="E820" i="3"/>
  <c r="F821" i="3" l="1"/>
  <c r="M820" i="3"/>
  <c r="G821" i="3" l="1"/>
  <c r="K821" i="3" s="1"/>
  <c r="L822" i="3" s="1"/>
  <c r="D821" i="3" l="1"/>
  <c r="E821" i="3" s="1"/>
  <c r="M821" i="3" s="1"/>
  <c r="I822" i="3"/>
  <c r="H822" i="3"/>
  <c r="F822" i="3" l="1"/>
  <c r="G822" i="3" s="1"/>
  <c r="K822" i="3" s="1"/>
  <c r="L823" i="3" s="1"/>
  <c r="D822" i="3" l="1"/>
  <c r="E822" i="3" s="1"/>
  <c r="H823" i="3"/>
  <c r="I823" i="3"/>
  <c r="M822" i="3" l="1"/>
  <c r="F823" i="3"/>
  <c r="G823" i="3" l="1"/>
  <c r="K823" i="3" s="1"/>
  <c r="L824" i="3" s="1"/>
  <c r="D823" i="3" l="1"/>
  <c r="E823" i="3" s="1"/>
  <c r="M823" i="3" s="1"/>
  <c r="H824" i="3"/>
  <c r="I824" i="3"/>
  <c r="F824" i="3" l="1"/>
  <c r="G824" i="3" s="1"/>
  <c r="K824" i="3" s="1"/>
  <c r="L825" i="3" s="1"/>
  <c r="D824" i="3" l="1"/>
  <c r="E824" i="3" s="1"/>
  <c r="M824" i="3" s="1"/>
  <c r="I825" i="3"/>
  <c r="H825" i="3"/>
  <c r="F825" i="3" l="1"/>
  <c r="G825" i="3" s="1"/>
  <c r="D825" i="3" s="1"/>
  <c r="K825" i="3" l="1"/>
  <c r="L826" i="3" s="1"/>
  <c r="H826" i="3"/>
  <c r="I826" i="3"/>
  <c r="E825" i="3"/>
  <c r="F826" i="3" l="1"/>
  <c r="M825" i="3"/>
  <c r="G826" i="3" l="1"/>
  <c r="D826" i="3" l="1"/>
  <c r="E826" i="3" s="1"/>
  <c r="M826" i="3" s="1"/>
  <c r="K826" i="3"/>
  <c r="L827" i="3" s="1"/>
  <c r="H827" i="3"/>
  <c r="I827" i="3"/>
  <c r="F827" i="3" l="1"/>
  <c r="G827" i="3" l="1"/>
  <c r="D827" i="3" s="1"/>
  <c r="K827" i="3" l="1"/>
  <c r="L828" i="3" s="1"/>
  <c r="I828" i="3"/>
  <c r="H828" i="3"/>
  <c r="E827" i="3"/>
  <c r="F828" i="3" l="1"/>
  <c r="M827" i="3"/>
  <c r="G828" i="3" l="1"/>
  <c r="K828" i="3" s="1"/>
  <c r="L829" i="3" s="1"/>
  <c r="D828" i="3" l="1"/>
  <c r="E828" i="3" s="1"/>
  <c r="M828" i="3" s="1"/>
  <c r="H829" i="3"/>
  <c r="I829" i="3"/>
  <c r="F829" i="3" l="1"/>
  <c r="G829" i="3" s="1"/>
  <c r="D829" i="3" l="1"/>
  <c r="E829" i="3" s="1"/>
  <c r="M829" i="3" s="1"/>
  <c r="K829" i="3"/>
  <c r="L830" i="3" s="1"/>
  <c r="I830" i="3"/>
  <c r="H830" i="3"/>
  <c r="F830" i="3" l="1"/>
  <c r="G830" i="3" l="1"/>
  <c r="D830" i="3" s="1"/>
  <c r="K830" i="3" l="1"/>
  <c r="L831" i="3" s="1"/>
  <c r="H831" i="3"/>
  <c r="I831" i="3"/>
  <c r="E830" i="3"/>
  <c r="M830" i="3" l="1"/>
  <c r="F831" i="3"/>
  <c r="G831" i="3" l="1"/>
  <c r="D831" i="3" s="1"/>
  <c r="K831" i="3" l="1"/>
  <c r="L832" i="3" s="1"/>
  <c r="I832" i="3"/>
  <c r="H832" i="3"/>
  <c r="E831" i="3"/>
  <c r="M831" i="3" l="1"/>
  <c r="F832" i="3"/>
  <c r="G832" i="3" l="1"/>
  <c r="K832" i="3" s="1"/>
  <c r="L833" i="3" s="1"/>
  <c r="H833" i="3" l="1"/>
  <c r="I833" i="3"/>
  <c r="D832" i="3"/>
  <c r="E832" i="3" s="1"/>
  <c r="M832" i="3" s="1"/>
  <c r="F833" i="3" l="1"/>
  <c r="G833" i="3" s="1"/>
  <c r="D833" i="3" l="1"/>
  <c r="E833" i="3" s="1"/>
  <c r="M833" i="3" s="1"/>
  <c r="K833" i="3"/>
  <c r="L834" i="3" s="1"/>
  <c r="I834" i="3"/>
  <c r="H834" i="3"/>
  <c r="F834" i="3" l="1"/>
  <c r="G834" i="3" l="1"/>
  <c r="D834" i="3" s="1"/>
  <c r="K834" i="3" l="1"/>
  <c r="L835" i="3" s="1"/>
  <c r="I835" i="3"/>
  <c r="H835" i="3"/>
  <c r="E834" i="3"/>
  <c r="F835" i="3" l="1"/>
  <c r="M834" i="3"/>
  <c r="G835" i="3" l="1"/>
  <c r="D835" i="3" s="1"/>
  <c r="K835" i="3" l="1"/>
  <c r="L836" i="3" s="1"/>
  <c r="H836" i="3"/>
  <c r="I836" i="3"/>
  <c r="E835" i="3"/>
  <c r="M835" i="3" l="1"/>
  <c r="F836" i="3"/>
  <c r="G836" i="3" l="1"/>
  <c r="D836" i="3" s="1"/>
  <c r="K836" i="3" l="1"/>
  <c r="L837" i="3" s="1"/>
  <c r="I837" i="3"/>
  <c r="H837" i="3"/>
  <c r="E836" i="3"/>
  <c r="F837" i="3" l="1"/>
  <c r="M836" i="3"/>
  <c r="G837" i="3" l="1"/>
  <c r="K837" i="3" s="1"/>
  <c r="L838" i="3" s="1"/>
  <c r="H838" i="3" l="1"/>
  <c r="I838" i="3"/>
  <c r="D837" i="3"/>
  <c r="E837" i="3" s="1"/>
  <c r="M837" i="3" s="1"/>
  <c r="F838" i="3" l="1"/>
  <c r="G838" i="3" s="1"/>
  <c r="K838" i="3" s="1"/>
  <c r="L839" i="3" s="1"/>
  <c r="H839" i="3" l="1"/>
  <c r="I839" i="3"/>
  <c r="D838" i="3"/>
  <c r="E838" i="3" s="1"/>
  <c r="M838" i="3" s="1"/>
  <c r="F839" i="3" l="1"/>
  <c r="G839" i="3" s="1"/>
  <c r="K839" i="3" s="1"/>
  <c r="L840" i="3" s="1"/>
  <c r="H840" i="3" l="1"/>
  <c r="I840" i="3"/>
  <c r="D839" i="3"/>
  <c r="E839" i="3" s="1"/>
  <c r="M839" i="3" s="1"/>
  <c r="F840" i="3" l="1"/>
  <c r="G840" i="3" s="1"/>
  <c r="K840" i="3" s="1"/>
  <c r="L841" i="3" s="1"/>
  <c r="D840" i="3" l="1"/>
  <c r="E840" i="3" s="1"/>
  <c r="I841" i="3"/>
  <c r="H841" i="3"/>
  <c r="F841" i="3" l="1"/>
  <c r="G841" i="3" s="1"/>
  <c r="K841" i="3" s="1"/>
  <c r="L842" i="3" s="1"/>
  <c r="M840" i="3"/>
  <c r="D841" i="3" l="1"/>
  <c r="E841" i="3" s="1"/>
  <c r="I842" i="3"/>
  <c r="H842" i="3"/>
  <c r="F842" i="3" l="1"/>
  <c r="M841" i="3"/>
  <c r="G842" i="3" l="1"/>
  <c r="D842" i="3" s="1"/>
  <c r="E842" i="3" s="1"/>
  <c r="H843" i="3" l="1"/>
  <c r="I843" i="3"/>
  <c r="K842" i="3"/>
  <c r="L843" i="3" s="1"/>
  <c r="M842" i="3"/>
  <c r="F843" i="3" l="1"/>
  <c r="G843" i="3" s="1"/>
  <c r="D843" i="3" l="1"/>
  <c r="E843" i="3" s="1"/>
  <c r="M843" i="3" s="1"/>
  <c r="K843" i="3"/>
  <c r="L844" i="3" s="1"/>
  <c r="I844" i="3"/>
  <c r="H844" i="3"/>
  <c r="F844" i="3" l="1"/>
  <c r="G844" i="3" l="1"/>
  <c r="D844" i="3" s="1"/>
  <c r="K844" i="3" l="1"/>
  <c r="L845" i="3" s="1"/>
  <c r="H845" i="3"/>
  <c r="I845" i="3"/>
  <c r="E844" i="3"/>
  <c r="M844" i="3" l="1"/>
  <c r="F845" i="3"/>
  <c r="G845" i="3" l="1"/>
  <c r="D845" i="3" s="1"/>
  <c r="K845" i="3" l="1"/>
  <c r="L846" i="3" s="1"/>
  <c r="I846" i="3"/>
  <c r="H846" i="3"/>
  <c r="E845" i="3"/>
  <c r="M845" i="3" l="1"/>
  <c r="F846" i="3"/>
  <c r="G846" i="3" l="1"/>
  <c r="D846" i="3" l="1"/>
  <c r="E846" i="3" s="1"/>
  <c r="M846" i="3" s="1"/>
  <c r="K846" i="3"/>
  <c r="L847" i="3" s="1"/>
  <c r="H847" i="3"/>
  <c r="I847" i="3"/>
  <c r="F847" i="3" l="1"/>
  <c r="G847" i="3" l="1"/>
  <c r="D847" i="3" s="1"/>
  <c r="K847" i="3" l="1"/>
  <c r="L848" i="3" s="1"/>
  <c r="H848" i="3"/>
  <c r="I848" i="3"/>
  <c r="E847" i="3"/>
  <c r="M847" i="3" l="1"/>
  <c r="F848" i="3"/>
  <c r="G848" i="3" l="1"/>
  <c r="D848" i="3" s="1"/>
  <c r="K848" i="3" l="1"/>
  <c r="L849" i="3" s="1"/>
  <c r="H849" i="3"/>
  <c r="I849" i="3"/>
  <c r="E848" i="3"/>
  <c r="M848" i="3" l="1"/>
  <c r="F849" i="3"/>
  <c r="G849" i="3" l="1"/>
  <c r="D849" i="3" l="1"/>
  <c r="E849" i="3" s="1"/>
  <c r="M849" i="3" s="1"/>
  <c r="K849" i="3"/>
  <c r="L850" i="3" s="1"/>
  <c r="H850" i="3"/>
  <c r="I850" i="3"/>
  <c r="F850" i="3" l="1"/>
  <c r="G850" i="3" l="1"/>
  <c r="D850" i="3" s="1"/>
  <c r="K850" i="3" l="1"/>
  <c r="L851" i="3" s="1"/>
  <c r="H851" i="3"/>
  <c r="I851" i="3"/>
  <c r="E850" i="3"/>
  <c r="M850" i="3" l="1"/>
  <c r="F851" i="3"/>
  <c r="G851" i="3" l="1"/>
  <c r="D851" i="3" s="1"/>
  <c r="K851" i="3" l="1"/>
  <c r="L852" i="3" s="1"/>
  <c r="I852" i="3"/>
  <c r="H852" i="3"/>
  <c r="E851" i="3"/>
  <c r="M851" i="3" l="1"/>
  <c r="F852" i="3"/>
  <c r="G852" i="3" l="1"/>
  <c r="D852" i="3" s="1"/>
  <c r="K852" i="3" l="1"/>
  <c r="L853" i="3" s="1"/>
  <c r="H853" i="3"/>
  <c r="I853" i="3"/>
  <c r="E852" i="3"/>
  <c r="M852" i="3" l="1"/>
  <c r="F853" i="3"/>
  <c r="G853" i="3" l="1"/>
  <c r="D853" i="3" s="1"/>
  <c r="K853" i="3" l="1"/>
  <c r="L854" i="3" s="1"/>
  <c r="I854" i="3"/>
  <c r="H854" i="3"/>
  <c r="E853" i="3"/>
  <c r="M853" i="3" l="1"/>
  <c r="F854" i="3"/>
  <c r="G854" i="3" l="1"/>
  <c r="D854" i="3" s="1"/>
  <c r="K854" i="3" l="1"/>
  <c r="L855" i="3" s="1"/>
  <c r="H855" i="3"/>
  <c r="I855" i="3"/>
  <c r="E854" i="3"/>
  <c r="M854" i="3" l="1"/>
  <c r="F855" i="3"/>
  <c r="G855" i="3" l="1"/>
  <c r="D855" i="3" s="1"/>
  <c r="K855" i="3" l="1"/>
  <c r="L856" i="3" s="1"/>
  <c r="H856" i="3"/>
  <c r="I856" i="3"/>
  <c r="E855" i="3"/>
  <c r="F856" i="3" l="1"/>
  <c r="M855" i="3"/>
  <c r="G856" i="3" l="1"/>
  <c r="K856" i="3" s="1"/>
  <c r="L857" i="3" s="1"/>
  <c r="D856" i="3" l="1"/>
  <c r="E856" i="3" s="1"/>
  <c r="M856" i="3" s="1"/>
  <c r="H857" i="3"/>
  <c r="I857" i="3"/>
  <c r="F857" i="3" l="1"/>
  <c r="G857" i="3" s="1"/>
  <c r="K857" i="3" s="1"/>
  <c r="L858" i="3" s="1"/>
  <c r="D857" i="3" l="1"/>
  <c r="E857" i="3" s="1"/>
  <c r="H858" i="3"/>
  <c r="I858" i="3"/>
  <c r="F858" i="3" l="1"/>
  <c r="M857" i="3"/>
  <c r="G858" i="3" l="1"/>
  <c r="H859" i="3" s="1"/>
  <c r="K858" i="3"/>
  <c r="L859" i="3" s="1"/>
  <c r="D858" i="3" l="1"/>
  <c r="E858" i="3" s="1"/>
  <c r="M858" i="3" s="1"/>
  <c r="I859" i="3"/>
  <c r="F859" i="3" s="1"/>
  <c r="G859" i="3" l="1"/>
  <c r="I860" i="3" s="1"/>
  <c r="H860" i="3" l="1"/>
  <c r="F860" i="3" s="1"/>
  <c r="K859" i="3"/>
  <c r="L860" i="3" s="1"/>
  <c r="D859" i="3"/>
  <c r="E859" i="3" s="1"/>
  <c r="M859" i="3" s="1"/>
  <c r="G860" i="3" l="1"/>
  <c r="D860" i="3" s="1"/>
  <c r="K860" i="3" l="1"/>
  <c r="L861" i="3" s="1"/>
  <c r="H861" i="3"/>
  <c r="I861" i="3"/>
  <c r="E860" i="3"/>
  <c r="M860" i="3" l="1"/>
  <c r="F861" i="3"/>
  <c r="G861" i="3" l="1"/>
  <c r="D861" i="3" s="1"/>
  <c r="K861" i="3" l="1"/>
  <c r="L862" i="3" s="1"/>
  <c r="H862" i="3"/>
  <c r="I862" i="3"/>
  <c r="E861" i="3"/>
  <c r="M861" i="3" l="1"/>
  <c r="F862" i="3"/>
  <c r="G862" i="3" l="1"/>
  <c r="D862" i="3" s="1"/>
  <c r="K862" i="3" l="1"/>
  <c r="L863" i="3" s="1"/>
  <c r="H863" i="3"/>
  <c r="I863" i="3"/>
  <c r="E862" i="3"/>
  <c r="M862" i="3" l="1"/>
  <c r="F863" i="3"/>
  <c r="G863" i="3" l="1"/>
  <c r="D863" i="3" s="1"/>
  <c r="K863" i="3" l="1"/>
  <c r="L864" i="3" s="1"/>
  <c r="H864" i="3"/>
  <c r="I864" i="3"/>
  <c r="E863" i="3"/>
  <c r="M863" i="3" l="1"/>
  <c r="F864" i="3"/>
  <c r="G864" i="3" l="1"/>
  <c r="D864" i="3" s="1"/>
  <c r="K864" i="3" l="1"/>
  <c r="L865" i="3" s="1"/>
  <c r="I865" i="3"/>
  <c r="H865" i="3"/>
  <c r="E864" i="3"/>
  <c r="M864" i="3" l="1"/>
  <c r="F865" i="3"/>
  <c r="G865" i="3" l="1"/>
  <c r="D865" i="3" s="1"/>
  <c r="K865" i="3" l="1"/>
  <c r="L866" i="3" s="1"/>
  <c r="I866" i="3"/>
  <c r="H866" i="3"/>
  <c r="E865" i="3"/>
  <c r="F866" i="3" l="1"/>
  <c r="M865" i="3"/>
  <c r="G866" i="3" l="1"/>
  <c r="K866" i="3" s="1"/>
  <c r="L867" i="3" s="1"/>
  <c r="I867" i="3" l="1"/>
  <c r="H867" i="3"/>
  <c r="D866" i="3"/>
  <c r="E866" i="3" s="1"/>
  <c r="M866" i="3" s="1"/>
  <c r="F867" i="3" l="1"/>
  <c r="G867" i="3"/>
  <c r="I868" i="3" s="1"/>
  <c r="K867" i="3" l="1"/>
  <c r="L868" i="3" s="1"/>
  <c r="D867" i="3"/>
  <c r="E867" i="3" s="1"/>
  <c r="M867" i="3" s="1"/>
  <c r="H868" i="3"/>
  <c r="F868" i="3" s="1"/>
  <c r="G868" i="3" l="1"/>
  <c r="K868" i="3" s="1"/>
  <c r="L869" i="3" s="1"/>
  <c r="D868" i="3" l="1"/>
  <c r="E868" i="3" s="1"/>
  <c r="M868" i="3" s="1"/>
  <c r="H869" i="3"/>
  <c r="I869" i="3"/>
  <c r="F869" i="3" l="1"/>
  <c r="G869" i="3" s="1"/>
  <c r="D869" i="3" s="1"/>
  <c r="K869" i="3" l="1"/>
  <c r="L870" i="3" s="1"/>
  <c r="I870" i="3"/>
  <c r="H870" i="3"/>
  <c r="E869" i="3"/>
  <c r="M869" i="3" l="1"/>
  <c r="F870" i="3"/>
  <c r="G870" i="3" l="1"/>
  <c r="D870" i="3" s="1"/>
  <c r="K870" i="3" l="1"/>
  <c r="L871" i="3" s="1"/>
  <c r="H871" i="3"/>
  <c r="I871" i="3"/>
  <c r="E870" i="3"/>
  <c r="M870" i="3" l="1"/>
  <c r="F871" i="3"/>
  <c r="G871" i="3" l="1"/>
  <c r="D871" i="3" s="1"/>
  <c r="K871" i="3" l="1"/>
  <c r="L872" i="3" s="1"/>
  <c r="H872" i="3"/>
  <c r="I872" i="3"/>
  <c r="E871" i="3"/>
  <c r="M871" i="3" l="1"/>
  <c r="F872" i="3"/>
  <c r="G872" i="3" l="1"/>
  <c r="D872" i="3" s="1"/>
  <c r="K872" i="3" l="1"/>
  <c r="L873" i="3" s="1"/>
  <c r="I873" i="3"/>
  <c r="H873" i="3"/>
  <c r="E872" i="3"/>
  <c r="M872" i="3" l="1"/>
  <c r="F873" i="3"/>
  <c r="G873" i="3" l="1"/>
  <c r="D873" i="3" s="1"/>
  <c r="K873" i="3" l="1"/>
  <c r="L874" i="3" s="1"/>
  <c r="H874" i="3"/>
  <c r="I874" i="3"/>
  <c r="E873" i="3"/>
  <c r="M873" i="3" l="1"/>
  <c r="F874" i="3"/>
  <c r="G874" i="3" l="1"/>
  <c r="D874" i="3" s="1"/>
  <c r="K874" i="3" l="1"/>
  <c r="L875" i="3" s="1"/>
  <c r="I875" i="3"/>
  <c r="H875" i="3"/>
  <c r="E874" i="3"/>
  <c r="M874" i="3" l="1"/>
  <c r="F875" i="3"/>
  <c r="G875" i="3" l="1"/>
  <c r="D875" i="3" s="1"/>
  <c r="K875" i="3" l="1"/>
  <c r="L876" i="3" s="1"/>
  <c r="H876" i="3"/>
  <c r="I876" i="3"/>
  <c r="E875" i="3"/>
  <c r="M875" i="3" l="1"/>
  <c r="F876" i="3"/>
  <c r="G876" i="3" l="1"/>
  <c r="D876" i="3" s="1"/>
  <c r="K876" i="3" l="1"/>
  <c r="L877" i="3" s="1"/>
  <c r="I877" i="3"/>
  <c r="H877" i="3"/>
  <c r="E876" i="3"/>
  <c r="M876" i="3" l="1"/>
  <c r="F877" i="3"/>
  <c r="G877" i="3" l="1"/>
  <c r="D877" i="3" s="1"/>
  <c r="K877" i="3" l="1"/>
  <c r="L878" i="3" s="1"/>
  <c r="H878" i="3"/>
  <c r="I878" i="3"/>
  <c r="E877" i="3"/>
  <c r="M877" i="3" l="1"/>
  <c r="F878" i="3"/>
  <c r="G878" i="3" l="1"/>
  <c r="D878" i="3" s="1"/>
  <c r="K878" i="3" l="1"/>
  <c r="L879" i="3" s="1"/>
  <c r="H879" i="3"/>
  <c r="I879" i="3"/>
  <c r="E878" i="3"/>
  <c r="M878" i="3" l="1"/>
  <c r="F879" i="3"/>
  <c r="G879" i="3" l="1"/>
  <c r="D879" i="3" s="1"/>
  <c r="K879" i="3" l="1"/>
  <c r="L880" i="3" s="1"/>
  <c r="H880" i="3"/>
  <c r="I880" i="3"/>
  <c r="E879" i="3"/>
  <c r="M879" i="3" l="1"/>
  <c r="F880" i="3"/>
  <c r="G880" i="3" l="1"/>
  <c r="D880" i="3" s="1"/>
  <c r="K880" i="3" l="1"/>
  <c r="L881" i="3" s="1"/>
  <c r="I881" i="3"/>
  <c r="H881" i="3"/>
  <c r="E880" i="3"/>
  <c r="F881" i="3" l="1"/>
  <c r="M880" i="3"/>
  <c r="G881" i="3" l="1"/>
  <c r="K881" i="3" s="1"/>
  <c r="L882" i="3" s="1"/>
  <c r="H882" i="3" l="1"/>
  <c r="I882" i="3"/>
  <c r="D881" i="3"/>
  <c r="E881" i="3" s="1"/>
  <c r="M881" i="3" s="1"/>
  <c r="F882" i="3" l="1"/>
  <c r="G882" i="3" s="1"/>
  <c r="D882" i="3" s="1"/>
  <c r="K882" i="3" l="1"/>
  <c r="L883" i="3" s="1"/>
  <c r="I883" i="3"/>
  <c r="H883" i="3"/>
  <c r="E882" i="3"/>
  <c r="F883" i="3" l="1"/>
  <c r="M882" i="3"/>
  <c r="G883" i="3" l="1"/>
  <c r="K883" i="3" s="1"/>
  <c r="L884" i="3" s="1"/>
  <c r="H884" i="3" l="1"/>
  <c r="I884" i="3"/>
  <c r="D883" i="3"/>
  <c r="E883" i="3" s="1"/>
  <c r="M883" i="3" s="1"/>
  <c r="F884" i="3" l="1"/>
  <c r="G884" i="3" s="1"/>
  <c r="I885" i="3" s="1"/>
  <c r="K884" i="3" l="1"/>
  <c r="L885" i="3" s="1"/>
  <c r="D884" i="3"/>
  <c r="E884" i="3" s="1"/>
  <c r="M884" i="3" s="1"/>
  <c r="H885" i="3"/>
  <c r="F885" i="3" s="1"/>
  <c r="G885" i="3" l="1"/>
  <c r="K885" i="3" s="1"/>
  <c r="L886" i="3" s="1"/>
  <c r="D885" i="3"/>
  <c r="E885" i="3" s="1"/>
  <c r="H886" i="3" l="1"/>
  <c r="I886" i="3"/>
  <c r="M885" i="3"/>
  <c r="F886" i="3" l="1"/>
  <c r="G886" i="3" s="1"/>
  <c r="I887" i="3" s="1"/>
  <c r="D886" i="3" l="1"/>
  <c r="E886" i="3" s="1"/>
  <c r="M886" i="3" s="1"/>
  <c r="H887" i="3"/>
  <c r="F887" i="3" s="1"/>
  <c r="K886" i="3"/>
  <c r="L887" i="3" s="1"/>
  <c r="G887" i="3" l="1"/>
  <c r="K887" i="3" s="1"/>
  <c r="L888" i="3" s="1"/>
  <c r="D887" i="3" l="1"/>
  <c r="E887" i="3" s="1"/>
  <c r="M887" i="3" s="1"/>
  <c r="H888" i="3"/>
  <c r="I888" i="3"/>
  <c r="F888" i="3" l="1"/>
  <c r="G888" i="3" s="1"/>
  <c r="H889" i="3" l="1"/>
  <c r="K888" i="3"/>
  <c r="L889" i="3" s="1"/>
  <c r="I889" i="3"/>
  <c r="D888" i="3"/>
  <c r="E888" i="3" s="1"/>
  <c r="M888" i="3" s="1"/>
  <c r="F889" i="3" l="1"/>
  <c r="G889" i="3" s="1"/>
  <c r="D889" i="3" s="1"/>
  <c r="K889" i="3" l="1"/>
  <c r="L890" i="3" s="1"/>
  <c r="H890" i="3"/>
  <c r="I890" i="3"/>
  <c r="E889" i="3"/>
  <c r="M889" i="3" l="1"/>
  <c r="F890" i="3"/>
  <c r="G890" i="3" l="1"/>
  <c r="D890" i="3" s="1"/>
  <c r="K890" i="3" l="1"/>
  <c r="L891" i="3" s="1"/>
  <c r="I891" i="3"/>
  <c r="H891" i="3"/>
  <c r="E890" i="3"/>
  <c r="M890" i="3" l="1"/>
  <c r="F891" i="3"/>
  <c r="G891" i="3" l="1"/>
  <c r="D891" i="3" s="1"/>
  <c r="K891" i="3" l="1"/>
  <c r="L892" i="3" s="1"/>
  <c r="H892" i="3"/>
  <c r="I892" i="3"/>
  <c r="E891" i="3"/>
  <c r="M891" i="3" l="1"/>
  <c r="F892" i="3"/>
  <c r="G892" i="3" l="1"/>
  <c r="D892" i="3" s="1"/>
  <c r="K892" i="3" l="1"/>
  <c r="L893" i="3" s="1"/>
  <c r="I893" i="3"/>
  <c r="H893" i="3"/>
  <c r="E892" i="3"/>
  <c r="M892" i="3" l="1"/>
  <c r="F893" i="3"/>
  <c r="G893" i="3" l="1"/>
  <c r="D893" i="3" s="1"/>
  <c r="K893" i="3" l="1"/>
  <c r="L894" i="3" s="1"/>
  <c r="H894" i="3"/>
  <c r="I894" i="3"/>
  <c r="E893" i="3"/>
  <c r="M893" i="3" l="1"/>
  <c r="F894" i="3"/>
  <c r="G894" i="3" l="1"/>
  <c r="D894" i="3" s="1"/>
  <c r="K894" i="3" l="1"/>
  <c r="L895" i="3" s="1"/>
  <c r="I895" i="3"/>
  <c r="H895" i="3"/>
  <c r="E894" i="3"/>
  <c r="M894" i="3" l="1"/>
  <c r="F895" i="3"/>
  <c r="G895" i="3" l="1"/>
  <c r="D895" i="3" s="1"/>
  <c r="K895" i="3" l="1"/>
  <c r="L896" i="3" s="1"/>
  <c r="H896" i="3"/>
  <c r="I896" i="3"/>
  <c r="E895" i="3"/>
  <c r="M895" i="3" l="1"/>
  <c r="F896" i="3"/>
  <c r="G896" i="3" l="1"/>
  <c r="D896" i="3" s="1"/>
  <c r="K896" i="3" l="1"/>
  <c r="L897" i="3" s="1"/>
  <c r="I897" i="3"/>
  <c r="H897" i="3"/>
  <c r="E896" i="3"/>
  <c r="M896" i="3" l="1"/>
  <c r="F897" i="3"/>
  <c r="G897" i="3" l="1"/>
  <c r="D897" i="3" s="1"/>
  <c r="K897" i="3" l="1"/>
  <c r="L898" i="3" s="1"/>
  <c r="H898" i="3"/>
  <c r="I898" i="3"/>
  <c r="E897" i="3"/>
  <c r="M897" i="3" l="1"/>
  <c r="F898" i="3"/>
  <c r="G898" i="3" l="1"/>
  <c r="D898" i="3" s="1"/>
  <c r="K898" i="3" l="1"/>
  <c r="L899" i="3" s="1"/>
  <c r="H899" i="3"/>
  <c r="I899" i="3"/>
  <c r="E898" i="3"/>
  <c r="M898" i="3" l="1"/>
  <c r="F899" i="3"/>
  <c r="G899" i="3" l="1"/>
  <c r="D899" i="3" s="1"/>
  <c r="K899" i="3" l="1"/>
  <c r="L900" i="3" s="1"/>
  <c r="H900" i="3"/>
  <c r="I900" i="3"/>
  <c r="E899" i="3"/>
  <c r="M899" i="3" l="1"/>
  <c r="F900" i="3"/>
  <c r="G900" i="3" l="1"/>
  <c r="D900" i="3" s="1"/>
  <c r="K900" i="3" l="1"/>
  <c r="L901" i="3" s="1"/>
  <c r="I901" i="3"/>
  <c r="H901" i="3"/>
  <c r="E900" i="3"/>
  <c r="M900" i="3" l="1"/>
  <c r="F901" i="3"/>
  <c r="G901" i="3" l="1"/>
  <c r="D901" i="3" s="1"/>
  <c r="K901" i="3" l="1"/>
  <c r="L902" i="3" s="1"/>
  <c r="H902" i="3"/>
  <c r="I902" i="3"/>
  <c r="E901" i="3"/>
  <c r="M901" i="3" l="1"/>
  <c r="F902" i="3"/>
  <c r="G902" i="3" l="1"/>
  <c r="I903" i="3" s="1"/>
  <c r="K902" i="3" l="1"/>
  <c r="L903" i="3" s="1"/>
  <c r="D902" i="3"/>
  <c r="E902" i="3" s="1"/>
  <c r="M902" i="3" s="1"/>
  <c r="H903" i="3"/>
  <c r="F903" i="3" s="1"/>
  <c r="G903" i="3" l="1"/>
  <c r="D903" i="3" s="1"/>
  <c r="K903" i="3" l="1"/>
  <c r="L904" i="3" s="1"/>
  <c r="H904" i="3"/>
  <c r="I904" i="3"/>
  <c r="E903" i="3"/>
  <c r="M903" i="3" l="1"/>
  <c r="F904" i="3"/>
  <c r="G904" i="3" l="1"/>
  <c r="D904" i="3" s="1"/>
  <c r="K904" i="3" l="1"/>
  <c r="L905" i="3" s="1"/>
  <c r="I905" i="3"/>
  <c r="H905" i="3"/>
  <c r="E904" i="3"/>
  <c r="M904" i="3" l="1"/>
  <c r="F905" i="3"/>
  <c r="G905" i="3" l="1"/>
  <c r="D905" i="3" s="1"/>
  <c r="K905" i="3" l="1"/>
  <c r="L906" i="3" s="1"/>
  <c r="H906" i="3"/>
  <c r="I906" i="3"/>
  <c r="E905" i="3"/>
  <c r="M905" i="3" l="1"/>
  <c r="F906" i="3"/>
  <c r="G906" i="3" l="1"/>
  <c r="D906" i="3" s="1"/>
  <c r="K906" i="3" l="1"/>
  <c r="L907" i="3" s="1"/>
  <c r="I907" i="3"/>
  <c r="H907" i="3"/>
  <c r="E906" i="3"/>
  <c r="F907" i="3" l="1"/>
  <c r="M906" i="3"/>
  <c r="G907" i="3" l="1"/>
  <c r="K907" i="3" s="1"/>
  <c r="L908" i="3" s="1"/>
  <c r="I908" i="3" l="1"/>
  <c r="D907" i="3"/>
  <c r="E907" i="3" s="1"/>
  <c r="M907" i="3" s="1"/>
  <c r="H908" i="3"/>
  <c r="F908" i="3" l="1"/>
  <c r="G908" i="3" s="1"/>
  <c r="K908" i="3" s="1"/>
  <c r="L909" i="3" s="1"/>
  <c r="D908" i="3" l="1"/>
  <c r="E908" i="3" s="1"/>
  <c r="H909" i="3"/>
  <c r="I909" i="3"/>
  <c r="F909" i="3" l="1"/>
  <c r="G909" i="3" l="1"/>
  <c r="D909" i="3" s="1"/>
  <c r="E909" i="3" s="1"/>
  <c r="M908" i="3"/>
  <c r="K909" i="3" l="1"/>
  <c r="L910" i="3" s="1"/>
  <c r="I910" i="3"/>
  <c r="H910" i="3"/>
  <c r="M909" i="3"/>
  <c r="F910" i="3" l="1"/>
  <c r="G910" i="3" s="1"/>
  <c r="D910" i="3" s="1"/>
  <c r="K910" i="3" l="1"/>
  <c r="L911" i="3" s="1"/>
  <c r="H911" i="3"/>
  <c r="I911" i="3"/>
  <c r="E910" i="3"/>
  <c r="M910" i="3" l="1"/>
  <c r="F911" i="3"/>
  <c r="G911" i="3" l="1"/>
  <c r="D911" i="3" s="1"/>
  <c r="K911" i="3" l="1"/>
  <c r="L912" i="3" s="1"/>
  <c r="H912" i="3"/>
  <c r="I912" i="3"/>
  <c r="E911" i="3"/>
  <c r="M911" i="3" l="1"/>
  <c r="F912" i="3"/>
  <c r="G912" i="3" l="1"/>
  <c r="D912" i="3" s="1"/>
  <c r="K912" i="3" l="1"/>
  <c r="L913" i="3" s="1"/>
  <c r="I913" i="3"/>
  <c r="H913" i="3"/>
  <c r="E912" i="3"/>
  <c r="F913" i="3" l="1"/>
  <c r="M912" i="3"/>
  <c r="G913" i="3" l="1"/>
  <c r="I914" i="3" s="1"/>
  <c r="K913" i="3" l="1"/>
  <c r="L914" i="3" s="1"/>
  <c r="D913" i="3"/>
  <c r="E913" i="3" s="1"/>
  <c r="M913" i="3" s="1"/>
  <c r="H914" i="3"/>
  <c r="F914" i="3" s="1"/>
  <c r="G914" i="3" l="1"/>
  <c r="D914" i="3" l="1"/>
  <c r="E914" i="3" s="1"/>
  <c r="M914" i="3" s="1"/>
  <c r="K914" i="3"/>
  <c r="L915" i="3" s="1"/>
  <c r="I915" i="3"/>
  <c r="H915" i="3"/>
  <c r="F915" i="3" l="1"/>
  <c r="G915" i="3" l="1"/>
  <c r="D915" i="3" s="1"/>
  <c r="K915" i="3" l="1"/>
  <c r="L916" i="3" s="1"/>
  <c r="I916" i="3"/>
  <c r="H916" i="3"/>
  <c r="E915" i="3"/>
  <c r="M915" i="3" l="1"/>
  <c r="F916" i="3"/>
  <c r="G916" i="3" l="1"/>
  <c r="D916" i="3" s="1"/>
  <c r="K916" i="3" l="1"/>
  <c r="L917" i="3" s="1"/>
  <c r="H917" i="3"/>
  <c r="I917" i="3"/>
  <c r="E916" i="3"/>
  <c r="M916" i="3" l="1"/>
  <c r="F917" i="3"/>
  <c r="G917" i="3" l="1"/>
  <c r="K917" i="3" s="1"/>
  <c r="L918" i="3" s="1"/>
  <c r="H918" i="3" l="1"/>
  <c r="D917" i="3"/>
  <c r="E917" i="3" s="1"/>
  <c r="M917" i="3" s="1"/>
  <c r="I918" i="3"/>
  <c r="F918" i="3" l="1"/>
  <c r="G918" i="3" s="1"/>
  <c r="D918" i="3" s="1"/>
  <c r="K918" i="3" l="1"/>
  <c r="L919" i="3" s="1"/>
  <c r="H919" i="3"/>
  <c r="I919" i="3"/>
  <c r="E918" i="3"/>
  <c r="F919" i="3" l="1"/>
  <c r="M918" i="3"/>
  <c r="G919" i="3" l="1"/>
  <c r="D919" i="3" l="1"/>
  <c r="E919" i="3" s="1"/>
  <c r="M919" i="3" s="1"/>
  <c r="K919" i="3"/>
  <c r="L920" i="3" s="1"/>
  <c r="H920" i="3"/>
  <c r="I920" i="3"/>
  <c r="F920" i="3" l="1"/>
  <c r="G920" i="3" l="1"/>
  <c r="D920" i="3" s="1"/>
  <c r="K920" i="3" l="1"/>
  <c r="L921" i="3" s="1"/>
  <c r="H921" i="3"/>
  <c r="I921" i="3"/>
  <c r="E920" i="3"/>
  <c r="F921" i="3" l="1"/>
  <c r="M920" i="3"/>
  <c r="G921" i="3" l="1"/>
  <c r="K921" i="3" s="1"/>
  <c r="L922" i="3" s="1"/>
  <c r="D921" i="3" l="1"/>
  <c r="E921" i="3" s="1"/>
  <c r="M921" i="3" s="1"/>
  <c r="H922" i="3"/>
  <c r="I922" i="3"/>
  <c r="F922" i="3" l="1"/>
  <c r="G922" i="3" s="1"/>
  <c r="D922" i="3" l="1"/>
  <c r="E922" i="3" s="1"/>
  <c r="M922" i="3" s="1"/>
  <c r="K922" i="3"/>
  <c r="L923" i="3" s="1"/>
  <c r="I923" i="3"/>
  <c r="H923" i="3"/>
  <c r="F923" i="3" l="1"/>
  <c r="G923" i="3" l="1"/>
  <c r="D923" i="3" s="1"/>
  <c r="K923" i="3" l="1"/>
  <c r="L924" i="3" s="1"/>
  <c r="I924" i="3"/>
  <c r="H924" i="3"/>
  <c r="E923" i="3"/>
  <c r="M923" i="3" l="1"/>
  <c r="F924" i="3"/>
  <c r="G924" i="3" l="1"/>
  <c r="D924" i="3" s="1"/>
  <c r="K924" i="3" l="1"/>
  <c r="L925" i="3" s="1"/>
  <c r="I925" i="3"/>
  <c r="H925" i="3"/>
  <c r="E924" i="3"/>
  <c r="F925" i="3" l="1"/>
  <c r="M924" i="3"/>
  <c r="G925" i="3" l="1"/>
  <c r="K925" i="3" s="1"/>
  <c r="L926" i="3" s="1"/>
  <c r="D925" i="3" l="1"/>
  <c r="E925" i="3" s="1"/>
  <c r="M925" i="3" s="1"/>
  <c r="I926" i="3"/>
  <c r="H926" i="3"/>
  <c r="F926" i="3" l="1"/>
  <c r="G926" i="3" s="1"/>
  <c r="D926" i="3" s="1"/>
  <c r="K926" i="3" l="1"/>
  <c r="L927" i="3" s="1"/>
  <c r="I927" i="3"/>
  <c r="H927" i="3"/>
  <c r="E926" i="3"/>
  <c r="M926" i="3" l="1"/>
  <c r="F927" i="3"/>
  <c r="G927" i="3" l="1"/>
  <c r="D927" i="3" s="1"/>
  <c r="K927" i="3" l="1"/>
  <c r="L928" i="3" s="1"/>
  <c r="I928" i="3"/>
  <c r="H928" i="3"/>
  <c r="E927" i="3"/>
  <c r="M927" i="3" l="1"/>
  <c r="F928" i="3"/>
  <c r="G928" i="3" l="1"/>
  <c r="D928" i="3" s="1"/>
  <c r="K928" i="3" l="1"/>
  <c r="L929" i="3" s="1"/>
  <c r="H929" i="3"/>
  <c r="I929" i="3"/>
  <c r="E928" i="3"/>
  <c r="M928" i="3" l="1"/>
  <c r="F929" i="3"/>
  <c r="G929" i="3" l="1"/>
  <c r="D929" i="3" s="1"/>
  <c r="K929" i="3" l="1"/>
  <c r="L930" i="3" s="1"/>
  <c r="H930" i="3"/>
  <c r="I930" i="3"/>
  <c r="E929" i="3"/>
  <c r="F930" i="3" l="1"/>
  <c r="M929" i="3"/>
  <c r="G930" i="3" l="1"/>
  <c r="K930" i="3" s="1"/>
  <c r="L931" i="3" s="1"/>
  <c r="D930" i="3" l="1"/>
  <c r="E930" i="3" s="1"/>
  <c r="M930" i="3" s="1"/>
  <c r="I931" i="3"/>
  <c r="H931" i="3"/>
  <c r="F931" i="3" l="1"/>
  <c r="G931" i="3" s="1"/>
  <c r="D931" i="3" s="1"/>
  <c r="K931" i="3" l="1"/>
  <c r="L932" i="3" s="1"/>
  <c r="H932" i="3"/>
  <c r="I932" i="3"/>
  <c r="E931" i="3"/>
  <c r="M931" i="3" l="1"/>
  <c r="F932" i="3"/>
  <c r="G932" i="3" l="1"/>
  <c r="K932" i="3" s="1"/>
  <c r="L933" i="3" s="1"/>
  <c r="D932" i="3" l="1"/>
  <c r="E932" i="3" s="1"/>
  <c r="M932" i="3" s="1"/>
  <c r="H933" i="3"/>
  <c r="I933" i="3"/>
  <c r="F933" i="3" l="1"/>
  <c r="G933" i="3" s="1"/>
  <c r="D933" i="3" s="1"/>
  <c r="K933" i="3" l="1"/>
  <c r="L934" i="3" s="1"/>
  <c r="I934" i="3"/>
  <c r="H934" i="3"/>
  <c r="E933" i="3"/>
  <c r="M933" i="3" l="1"/>
  <c r="F934" i="3"/>
  <c r="G934" i="3" l="1"/>
  <c r="D934" i="3" s="1"/>
  <c r="K934" i="3" l="1"/>
  <c r="L935" i="3" s="1"/>
  <c r="I935" i="3"/>
  <c r="H935" i="3"/>
  <c r="E934" i="3"/>
  <c r="M934" i="3" l="1"/>
  <c r="F935" i="3"/>
  <c r="G935" i="3" l="1"/>
  <c r="K935" i="3" s="1"/>
  <c r="L936" i="3" s="1"/>
  <c r="D935" i="3" l="1"/>
  <c r="E935" i="3" s="1"/>
  <c r="M935" i="3" s="1"/>
  <c r="H936" i="3"/>
  <c r="I936" i="3"/>
  <c r="F936" i="3" l="1"/>
  <c r="G936" i="3" s="1"/>
  <c r="D936" i="3" s="1"/>
  <c r="K936" i="3" l="1"/>
  <c r="L937" i="3" s="1"/>
  <c r="I937" i="3"/>
  <c r="H937" i="3"/>
  <c r="E936" i="3"/>
  <c r="F937" i="3" l="1"/>
  <c r="M936" i="3"/>
  <c r="G937" i="3" l="1"/>
  <c r="K937" i="3" s="1"/>
  <c r="L938" i="3" s="1"/>
  <c r="H938" i="3" l="1"/>
  <c r="I938" i="3"/>
  <c r="D937" i="3"/>
  <c r="E937" i="3" s="1"/>
  <c r="M937" i="3" s="1"/>
  <c r="F938" i="3" l="1"/>
  <c r="G938" i="3" s="1"/>
  <c r="D938" i="3" l="1"/>
  <c r="E938" i="3" s="1"/>
  <c r="M938" i="3" s="1"/>
  <c r="K938" i="3"/>
  <c r="L939" i="3" s="1"/>
  <c r="H939" i="3"/>
  <c r="I939" i="3"/>
  <c r="F939" i="3" l="1"/>
  <c r="G939" i="3" l="1"/>
  <c r="D939" i="3" s="1"/>
  <c r="K939" i="3" l="1"/>
  <c r="L940" i="3" s="1"/>
  <c r="H940" i="3"/>
  <c r="I940" i="3"/>
  <c r="E939" i="3"/>
  <c r="M939" i="3" l="1"/>
  <c r="F940" i="3"/>
  <c r="G940" i="3" l="1"/>
  <c r="I941" i="3" s="1"/>
  <c r="K940" i="3" l="1"/>
  <c r="L941" i="3" s="1"/>
  <c r="D940" i="3"/>
  <c r="E940" i="3" s="1"/>
  <c r="M940" i="3" s="1"/>
  <c r="H941" i="3"/>
  <c r="F941" i="3" s="1"/>
  <c r="G941" i="3" l="1"/>
  <c r="D941" i="3" s="1"/>
  <c r="K941" i="3" l="1"/>
  <c r="L942" i="3" s="1"/>
  <c r="H942" i="3"/>
  <c r="I942" i="3"/>
  <c r="E941" i="3"/>
  <c r="F942" i="3" l="1"/>
  <c r="M941" i="3"/>
  <c r="G942" i="3" l="1"/>
  <c r="K942" i="3" s="1"/>
  <c r="L943" i="3" s="1"/>
  <c r="D942" i="3" l="1"/>
  <c r="E942" i="3" s="1"/>
  <c r="M942" i="3" s="1"/>
  <c r="H943" i="3"/>
  <c r="I943" i="3"/>
  <c r="F943" i="3" l="1"/>
  <c r="G943" i="3" s="1"/>
  <c r="D943" i="3" s="1"/>
  <c r="E943" i="3" s="1"/>
  <c r="H944" i="3" l="1"/>
  <c r="K943" i="3"/>
  <c r="L944" i="3" s="1"/>
  <c r="I944" i="3"/>
  <c r="M943" i="3"/>
  <c r="F944" i="3" l="1"/>
  <c r="G944" i="3" s="1"/>
  <c r="K944" i="3" s="1"/>
  <c r="L945" i="3" s="1"/>
  <c r="D944" i="3" l="1"/>
  <c r="E944" i="3" s="1"/>
  <c r="I945" i="3"/>
  <c r="H945" i="3"/>
  <c r="F945" i="3" l="1"/>
  <c r="G945" i="3" l="1"/>
  <c r="H946" i="3" s="1"/>
  <c r="M944" i="3"/>
  <c r="D945" i="3" l="1"/>
  <c r="E945" i="3" s="1"/>
  <c r="I946" i="3"/>
  <c r="F946" i="3" s="1"/>
  <c r="K945" i="3"/>
  <c r="L946" i="3" s="1"/>
  <c r="M945" i="3" l="1"/>
  <c r="G946" i="3"/>
  <c r="I947" i="3" s="1"/>
  <c r="D946" i="3" l="1"/>
  <c r="E946" i="3" s="1"/>
  <c r="M946" i="3" s="1"/>
  <c r="K946" i="3"/>
  <c r="L947" i="3" s="1"/>
  <c r="H947" i="3"/>
  <c r="F947" i="3" s="1"/>
  <c r="G947" i="3" l="1"/>
  <c r="D947" i="3" s="1"/>
  <c r="K947" i="3" l="1"/>
  <c r="L948" i="3" s="1"/>
  <c r="I948" i="3"/>
  <c r="H948" i="3"/>
  <c r="E947" i="3"/>
  <c r="F948" i="3" l="1"/>
  <c r="M947" i="3"/>
  <c r="G948" i="3" l="1"/>
  <c r="K948" i="3" s="1"/>
  <c r="L949" i="3" s="1"/>
  <c r="D948" i="3" l="1"/>
  <c r="E948" i="3" s="1"/>
  <c r="M948" i="3" s="1"/>
  <c r="I949" i="3"/>
  <c r="H949" i="3"/>
  <c r="F949" i="3" l="1"/>
  <c r="G949" i="3" s="1"/>
  <c r="D949" i="3" s="1"/>
  <c r="K949" i="3" l="1"/>
  <c r="L950" i="3" s="1"/>
  <c r="I950" i="3"/>
  <c r="H950" i="3"/>
  <c r="E949" i="3"/>
  <c r="F950" i="3" l="1"/>
  <c r="M949" i="3"/>
  <c r="G950" i="3" l="1"/>
  <c r="K950" i="3" s="1"/>
  <c r="L951" i="3" s="1"/>
  <c r="H951" i="3" l="1"/>
  <c r="I951" i="3"/>
  <c r="D950" i="3"/>
  <c r="E950" i="3" s="1"/>
  <c r="M950" i="3" s="1"/>
  <c r="F951" i="3" l="1"/>
  <c r="G951" i="3" s="1"/>
  <c r="D951" i="3" s="1"/>
  <c r="K951" i="3" l="1"/>
  <c r="L952" i="3" s="1"/>
  <c r="I952" i="3"/>
  <c r="H952" i="3"/>
  <c r="E951" i="3"/>
  <c r="M951" i="3" l="1"/>
  <c r="F952" i="3"/>
  <c r="G952" i="3" l="1"/>
  <c r="K952" i="3" s="1"/>
  <c r="L953" i="3" s="1"/>
  <c r="D952" i="3" l="1"/>
  <c r="E952" i="3" s="1"/>
  <c r="M952" i="3" s="1"/>
  <c r="H953" i="3"/>
  <c r="I953" i="3"/>
  <c r="F953" i="3" l="1"/>
  <c r="G953" i="3" s="1"/>
  <c r="D953" i="3" s="1"/>
  <c r="K953" i="3" l="1"/>
  <c r="L954" i="3" s="1"/>
  <c r="I954" i="3"/>
  <c r="H954" i="3"/>
  <c r="E953" i="3"/>
  <c r="M953" i="3" l="1"/>
  <c r="F954" i="3"/>
  <c r="G954" i="3" l="1"/>
  <c r="D954" i="3" l="1"/>
  <c r="E954" i="3" s="1"/>
  <c r="M954" i="3" s="1"/>
  <c r="K954" i="3"/>
  <c r="L955" i="3" s="1"/>
  <c r="H955" i="3"/>
  <c r="I955" i="3"/>
  <c r="F955" i="3" l="1"/>
  <c r="G955" i="3" l="1"/>
  <c r="D955" i="3" s="1"/>
  <c r="K955" i="3" l="1"/>
  <c r="L956" i="3" s="1"/>
  <c r="H956" i="3"/>
  <c r="I956" i="3"/>
  <c r="E955" i="3"/>
  <c r="F956" i="3" l="1"/>
  <c r="M955" i="3"/>
  <c r="G956" i="3" l="1"/>
  <c r="D956" i="3" s="1"/>
  <c r="K956" i="3" l="1"/>
  <c r="L957" i="3" s="1"/>
  <c r="I957" i="3"/>
  <c r="H957" i="3"/>
  <c r="E956" i="3"/>
  <c r="M956" i="3" l="1"/>
  <c r="F957" i="3"/>
  <c r="G957" i="3" l="1"/>
  <c r="D957" i="3" s="1"/>
  <c r="K957" i="3" l="1"/>
  <c r="L958" i="3" s="1"/>
  <c r="H958" i="3"/>
  <c r="I958" i="3"/>
  <c r="E957" i="3"/>
  <c r="F958" i="3" l="1"/>
  <c r="M957" i="3"/>
  <c r="G958" i="3" l="1"/>
  <c r="D958" i="3" s="1"/>
  <c r="E958" i="3" s="1"/>
  <c r="H959" i="3" l="1"/>
  <c r="I959" i="3"/>
  <c r="K958" i="3"/>
  <c r="L959" i="3" s="1"/>
  <c r="M958" i="3"/>
  <c r="F959" i="3" l="1"/>
  <c r="G959" i="3" s="1"/>
  <c r="D959" i="3" s="1"/>
  <c r="K959" i="3" l="1"/>
  <c r="L960" i="3" s="1"/>
  <c r="I960" i="3"/>
  <c r="H960" i="3"/>
  <c r="E959" i="3"/>
  <c r="M959" i="3" l="1"/>
  <c r="F960" i="3"/>
  <c r="G960" i="3" l="1"/>
  <c r="K960" i="3" s="1"/>
  <c r="L961" i="3" s="1"/>
  <c r="D960" i="3" l="1"/>
  <c r="E960" i="3" s="1"/>
  <c r="M960" i="3" s="1"/>
  <c r="H961" i="3"/>
  <c r="I961" i="3"/>
  <c r="F961" i="3" l="1"/>
  <c r="G961" i="3" s="1"/>
  <c r="D961" i="3" l="1"/>
  <c r="E961" i="3" s="1"/>
  <c r="M961" i="3" s="1"/>
  <c r="K961" i="3"/>
  <c r="L962" i="3" s="1"/>
  <c r="I962" i="3"/>
  <c r="H962" i="3"/>
  <c r="F962" i="3" l="1"/>
  <c r="G962" i="3" l="1"/>
  <c r="D962" i="3" l="1"/>
  <c r="E962" i="3" s="1"/>
  <c r="M962" i="3" s="1"/>
  <c r="K962" i="3"/>
  <c r="L963" i="3" s="1"/>
  <c r="H963" i="3"/>
  <c r="I963" i="3"/>
  <c r="F963" i="3" l="1"/>
  <c r="G963" i="3" l="1"/>
  <c r="D963" i="3" s="1"/>
  <c r="K963" i="3" l="1"/>
  <c r="L964" i="3" s="1"/>
  <c r="H964" i="3"/>
  <c r="I964" i="3"/>
  <c r="E963" i="3"/>
  <c r="F964" i="3" l="1"/>
  <c r="M963" i="3"/>
  <c r="G964" i="3" l="1"/>
  <c r="K964" i="3" s="1"/>
  <c r="L965" i="3" s="1"/>
  <c r="D964" i="3" l="1"/>
  <c r="E964" i="3" s="1"/>
  <c r="M964" i="3" s="1"/>
  <c r="H965" i="3"/>
  <c r="I965" i="3"/>
  <c r="F965" i="3" l="1"/>
  <c r="G965" i="3" s="1"/>
  <c r="D965" i="3" s="1"/>
  <c r="K965" i="3" l="1"/>
  <c r="L966" i="3" s="1"/>
  <c r="I966" i="3"/>
  <c r="H966" i="3"/>
  <c r="E965" i="3"/>
  <c r="M965" i="3" l="1"/>
  <c r="F966" i="3"/>
  <c r="G966" i="3" l="1"/>
  <c r="D966" i="3" s="1"/>
  <c r="K966" i="3" l="1"/>
  <c r="L967" i="3" s="1"/>
  <c r="H967" i="3"/>
  <c r="I967" i="3"/>
  <c r="E966" i="3"/>
  <c r="M966" i="3" l="1"/>
  <c r="F967" i="3"/>
  <c r="G967" i="3" l="1"/>
  <c r="K967" i="3" s="1"/>
  <c r="L968" i="3" s="1"/>
  <c r="I968" i="3" l="1"/>
  <c r="H968" i="3"/>
  <c r="D967" i="3"/>
  <c r="E967" i="3" s="1"/>
  <c r="M967" i="3" s="1"/>
  <c r="F968" i="3" l="1"/>
  <c r="G968" i="3" s="1"/>
  <c r="D968" i="3" l="1"/>
  <c r="E968" i="3" s="1"/>
  <c r="M968" i="3" s="1"/>
  <c r="K968" i="3"/>
  <c r="L969" i="3" s="1"/>
  <c r="I969" i="3"/>
  <c r="H969" i="3"/>
  <c r="F969" i="3" l="1"/>
  <c r="G969" i="3" l="1"/>
  <c r="D969" i="3" s="1"/>
  <c r="K969" i="3" l="1"/>
  <c r="L970" i="3" s="1"/>
  <c r="H970" i="3"/>
  <c r="I970" i="3"/>
  <c r="E969" i="3"/>
  <c r="F970" i="3" l="1"/>
  <c r="M969" i="3"/>
  <c r="G970" i="3" l="1"/>
  <c r="D970" i="3" s="1"/>
  <c r="K970" i="3" l="1"/>
  <c r="L971" i="3" s="1"/>
  <c r="I971" i="3"/>
  <c r="H971" i="3"/>
  <c r="E970" i="3"/>
  <c r="F971" i="3" l="1"/>
  <c r="M970" i="3"/>
  <c r="G971" i="3" l="1"/>
  <c r="D971" i="3" s="1"/>
  <c r="K971" i="3" l="1"/>
  <c r="L972" i="3" s="1"/>
  <c r="H972" i="3"/>
  <c r="I972" i="3"/>
  <c r="E971" i="3"/>
  <c r="F972" i="3" l="1"/>
  <c r="M971" i="3"/>
  <c r="G972" i="3" l="1"/>
  <c r="K972" i="3" s="1"/>
  <c r="L973" i="3" s="1"/>
  <c r="I973" i="3" l="1"/>
  <c r="H973" i="3"/>
  <c r="D972" i="3"/>
  <c r="E972" i="3" s="1"/>
  <c r="M972" i="3" s="1"/>
  <c r="F973" i="3" l="1"/>
  <c r="G973" i="3" s="1"/>
  <c r="K973" i="3" s="1"/>
  <c r="L974" i="3" s="1"/>
  <c r="I974" i="3" l="1"/>
  <c r="H974" i="3"/>
  <c r="D973" i="3"/>
  <c r="E973" i="3" s="1"/>
  <c r="M973" i="3" s="1"/>
  <c r="F974" i="3" l="1"/>
  <c r="G974" i="3" s="1"/>
  <c r="K974" i="3" s="1"/>
  <c r="L975" i="3" s="1"/>
  <c r="D974" i="3" l="1"/>
  <c r="E974" i="3" s="1"/>
  <c r="H975" i="3"/>
  <c r="I975" i="3"/>
  <c r="F975" i="3" l="1"/>
  <c r="M974" i="3"/>
  <c r="G975" i="3" l="1"/>
  <c r="D975" i="3" s="1"/>
  <c r="E975" i="3" s="1"/>
  <c r="H976" i="3" l="1"/>
  <c r="I976" i="3"/>
  <c r="K975" i="3"/>
  <c r="L976" i="3" s="1"/>
  <c r="M975" i="3"/>
  <c r="F976" i="3" l="1"/>
  <c r="G976" i="3" s="1"/>
  <c r="D976" i="3" s="1"/>
  <c r="K976" i="3" l="1"/>
  <c r="L977" i="3" s="1"/>
  <c r="H977" i="3"/>
  <c r="I977" i="3"/>
  <c r="E976" i="3"/>
  <c r="F977" i="3" l="1"/>
  <c r="M976" i="3"/>
  <c r="G977" i="3" l="1"/>
  <c r="K977" i="3" s="1"/>
  <c r="L978" i="3" s="1"/>
  <c r="D977" i="3" l="1"/>
  <c r="E977" i="3" s="1"/>
  <c r="M977" i="3" s="1"/>
  <c r="H978" i="3"/>
  <c r="I978" i="3"/>
  <c r="F978" i="3" l="1"/>
  <c r="G978" i="3" s="1"/>
  <c r="D978" i="3" l="1"/>
  <c r="E978" i="3" s="1"/>
  <c r="M978" i="3" s="1"/>
  <c r="K978" i="3"/>
  <c r="L979" i="3" s="1"/>
  <c r="I979" i="3"/>
  <c r="H979" i="3"/>
  <c r="F979" i="3" l="1"/>
  <c r="G979" i="3" l="1"/>
  <c r="D979" i="3" s="1"/>
  <c r="K979" i="3" l="1"/>
  <c r="L980" i="3" s="1"/>
  <c r="H980" i="3"/>
  <c r="I980" i="3"/>
  <c r="E979" i="3"/>
  <c r="M979" i="3" l="1"/>
  <c r="F980" i="3"/>
  <c r="G980" i="3" l="1"/>
  <c r="H981" i="3" s="1"/>
  <c r="K980" i="3" l="1"/>
  <c r="L981" i="3" s="1"/>
  <c r="D980" i="3"/>
  <c r="E980" i="3" s="1"/>
  <c r="M980" i="3" s="1"/>
  <c r="I981" i="3"/>
  <c r="F981" i="3" s="1"/>
  <c r="G981" i="3" l="1"/>
  <c r="I982" i="3" s="1"/>
  <c r="H982" i="3" l="1"/>
  <c r="F982" i="3" s="1"/>
  <c r="D981" i="3"/>
  <c r="E981" i="3" s="1"/>
  <c r="M981" i="3" s="1"/>
  <c r="K981" i="3"/>
  <c r="L982" i="3" s="1"/>
  <c r="G982" i="3" l="1"/>
  <c r="D982" i="3" s="1"/>
  <c r="K982" i="3" l="1"/>
  <c r="L983" i="3" s="1"/>
  <c r="I983" i="3"/>
  <c r="H983" i="3"/>
  <c r="E982" i="3"/>
  <c r="M982" i="3" l="1"/>
  <c r="F983" i="3"/>
  <c r="G983" i="3" l="1"/>
  <c r="D983" i="3" s="1"/>
  <c r="E983" i="3" s="1"/>
  <c r="I984" i="3" l="1"/>
  <c r="H984" i="3"/>
  <c r="K983" i="3"/>
  <c r="L984" i="3" s="1"/>
  <c r="M983" i="3"/>
  <c r="F984" i="3" l="1"/>
  <c r="G984" i="3" s="1"/>
  <c r="K984" i="3" s="1"/>
  <c r="L985" i="3" s="1"/>
  <c r="H985" i="3" l="1"/>
  <c r="I985" i="3"/>
  <c r="D984" i="3"/>
  <c r="E984" i="3" s="1"/>
  <c r="M984" i="3" s="1"/>
  <c r="F985" i="3" l="1"/>
  <c r="G985" i="3" s="1"/>
  <c r="K985" i="3" s="1"/>
  <c r="L986" i="3" s="1"/>
  <c r="H986" i="3" l="1"/>
  <c r="I986" i="3"/>
  <c r="D985" i="3"/>
  <c r="E985" i="3" s="1"/>
  <c r="M985" i="3" s="1"/>
  <c r="F986" i="3" l="1"/>
  <c r="G986" i="3"/>
  <c r="D986" i="3" l="1"/>
  <c r="E986" i="3" s="1"/>
  <c r="M986" i="3" s="1"/>
  <c r="K986" i="3"/>
  <c r="L987" i="3" s="1"/>
  <c r="I987" i="3"/>
  <c r="H987" i="3"/>
  <c r="F987" i="3" l="1"/>
  <c r="G987" i="3" l="1"/>
  <c r="D987" i="3" s="1"/>
  <c r="K987" i="3" l="1"/>
  <c r="L988" i="3" s="1"/>
  <c r="H988" i="3"/>
  <c r="I988" i="3"/>
  <c r="E987" i="3"/>
  <c r="F988" i="3" l="1"/>
  <c r="M987" i="3"/>
  <c r="G988" i="3" l="1"/>
  <c r="D988" i="3" s="1"/>
  <c r="K988" i="3" l="1"/>
  <c r="L989" i="3" s="1"/>
  <c r="I989" i="3"/>
  <c r="H989" i="3"/>
  <c r="E988" i="3"/>
  <c r="M988" i="3" l="1"/>
  <c r="F989" i="3"/>
  <c r="G989" i="3" l="1"/>
  <c r="D989" i="3" s="1"/>
  <c r="K989" i="3" l="1"/>
  <c r="L990" i="3" s="1"/>
  <c r="I990" i="3"/>
  <c r="H990" i="3"/>
  <c r="E989" i="3"/>
  <c r="F990" i="3" l="1"/>
  <c r="M989" i="3"/>
  <c r="G990" i="3" l="1"/>
  <c r="D990" i="3" s="1"/>
  <c r="K990" i="3" l="1"/>
  <c r="L991" i="3" s="1"/>
  <c r="I991" i="3"/>
  <c r="H991" i="3"/>
  <c r="E990" i="3"/>
  <c r="M990" i="3" l="1"/>
  <c r="F991" i="3"/>
  <c r="G991" i="3" l="1"/>
  <c r="D991" i="3" s="1"/>
  <c r="K991" i="3" l="1"/>
  <c r="L992" i="3" s="1"/>
  <c r="H992" i="3"/>
  <c r="I992" i="3"/>
  <c r="E991" i="3"/>
  <c r="F992" i="3" l="1"/>
  <c r="M991" i="3"/>
  <c r="G992" i="3" l="1"/>
  <c r="K992" i="3" s="1"/>
  <c r="L993" i="3" s="1"/>
  <c r="D992" i="3" l="1"/>
  <c r="E992" i="3" s="1"/>
  <c r="M992" i="3" s="1"/>
  <c r="H993" i="3"/>
  <c r="I993" i="3"/>
  <c r="F993" i="3" l="1"/>
  <c r="G993" i="3" s="1"/>
  <c r="D993" i="3" s="1"/>
  <c r="K993" i="3" l="1"/>
  <c r="L994" i="3" s="1"/>
  <c r="I994" i="3"/>
  <c r="H994" i="3"/>
  <c r="E993" i="3"/>
  <c r="M993" i="3" l="1"/>
  <c r="F994" i="3"/>
  <c r="G994" i="3" l="1"/>
  <c r="K994" i="3" s="1"/>
  <c r="L995" i="3" s="1"/>
  <c r="I995" i="3" l="1"/>
  <c r="H995" i="3"/>
  <c r="D994" i="3"/>
  <c r="E994" i="3" s="1"/>
  <c r="M994" i="3" s="1"/>
  <c r="F995" i="3" l="1"/>
  <c r="G995" i="3" s="1"/>
  <c r="D995" i="3" s="1"/>
  <c r="K995" i="3" l="1"/>
  <c r="L996" i="3" s="1"/>
  <c r="I996" i="3"/>
  <c r="H996" i="3"/>
  <c r="E995" i="3"/>
  <c r="M995" i="3" l="1"/>
  <c r="F996" i="3"/>
  <c r="G996" i="3" l="1"/>
  <c r="D996" i="3" s="1"/>
  <c r="E996" i="3" s="1"/>
  <c r="H997" i="3" l="1"/>
  <c r="K996" i="3"/>
  <c r="L997" i="3" s="1"/>
  <c r="I997" i="3"/>
  <c r="M996" i="3"/>
  <c r="F997" i="3" l="1"/>
  <c r="G997" i="3" s="1"/>
  <c r="D997" i="3" s="1"/>
  <c r="K997" i="3" l="1"/>
  <c r="L998" i="3" s="1"/>
  <c r="H998" i="3"/>
  <c r="I998" i="3"/>
  <c r="E997" i="3"/>
  <c r="M997" i="3" l="1"/>
  <c r="F998" i="3"/>
  <c r="G998" i="3" l="1"/>
  <c r="K998" i="3" s="1"/>
  <c r="L999" i="3" s="1"/>
  <c r="H999" i="3" l="1"/>
  <c r="I999" i="3"/>
  <c r="D998" i="3"/>
  <c r="E998" i="3" s="1"/>
  <c r="M998" i="3" s="1"/>
  <c r="F999" i="3" l="1"/>
  <c r="G999" i="3" s="1"/>
  <c r="D999" i="3" s="1"/>
  <c r="K999" i="3" l="1"/>
  <c r="L1000" i="3" s="1"/>
  <c r="H1000" i="3"/>
  <c r="I1000" i="3"/>
  <c r="E999" i="3"/>
  <c r="M999" i="3" l="1"/>
  <c r="F1000" i="3"/>
  <c r="G1000" i="3" l="1"/>
  <c r="D1000" i="3" s="1"/>
  <c r="K1000" i="3" l="1"/>
  <c r="L1001" i="3" s="1"/>
  <c r="I1001" i="3"/>
  <c r="H1001" i="3"/>
  <c r="E1000" i="3"/>
  <c r="F1001" i="3" l="1"/>
  <c r="M1000" i="3"/>
  <c r="G1001" i="3" l="1"/>
  <c r="D1001" i="3" s="1"/>
  <c r="E1001" i="3" s="1"/>
  <c r="H1002" i="3" l="1"/>
  <c r="I1002" i="3"/>
  <c r="K1001" i="3"/>
  <c r="L1002" i="3" s="1"/>
  <c r="M1001" i="3"/>
  <c r="F1002" i="3" l="1"/>
  <c r="G1002" i="3" s="1"/>
  <c r="D1002" i="3" s="1"/>
  <c r="E1002" i="3" s="1"/>
  <c r="K1002" i="3" l="1"/>
  <c r="L1003" i="3" s="1"/>
  <c r="H1003" i="3"/>
  <c r="I1003" i="3"/>
  <c r="M1002" i="3"/>
  <c r="F1003" i="3" l="1"/>
  <c r="G1003" i="3" s="1"/>
  <c r="K1003" i="3" s="1"/>
  <c r="L1004" i="3" s="1"/>
  <c r="D1003" i="3" l="1"/>
  <c r="E1003" i="3" s="1"/>
  <c r="M1003" i="3" s="1"/>
  <c r="H1004" i="3"/>
  <c r="I1004" i="3"/>
  <c r="F1004" i="3" l="1"/>
  <c r="G1004" i="3" s="1"/>
  <c r="D1004" i="3" s="1"/>
  <c r="K1004" i="3" l="1"/>
  <c r="L1005" i="3" s="1"/>
  <c r="H1005" i="3"/>
  <c r="I1005" i="3"/>
  <c r="E1004" i="3"/>
  <c r="M1004" i="3" l="1"/>
  <c r="F1005" i="3"/>
  <c r="G1005" i="3" l="1"/>
  <c r="D1005" i="3" s="1"/>
  <c r="E1005" i="3" s="1"/>
  <c r="H1006" i="3" l="1"/>
  <c r="I1006" i="3"/>
  <c r="K1005" i="3"/>
  <c r="L1006" i="3" s="1"/>
  <c r="M1005" i="3"/>
  <c r="F1006" i="3" l="1"/>
  <c r="G1006" i="3" s="1"/>
  <c r="D1006" i="3" s="1"/>
  <c r="K1006" i="3" l="1"/>
  <c r="L1007" i="3" s="1"/>
  <c r="I1007" i="3"/>
  <c r="H1007" i="3"/>
  <c r="E1006" i="3"/>
  <c r="M1006" i="3" l="1"/>
  <c r="F1007" i="3"/>
  <c r="G1007" i="3" l="1"/>
  <c r="K1007" i="3" s="1"/>
  <c r="L1008" i="3" s="1"/>
  <c r="D1007" i="3" l="1"/>
  <c r="E1007" i="3" s="1"/>
  <c r="M1007" i="3" s="1"/>
  <c r="I1008" i="3"/>
  <c r="H1008" i="3"/>
  <c r="F1008" i="3" l="1"/>
  <c r="G1008" i="3" s="1"/>
  <c r="H1009" i="3" s="1"/>
  <c r="K1008" i="3" l="1"/>
  <c r="L1009" i="3" s="1"/>
  <c r="D1008" i="3"/>
  <c r="E1008" i="3" s="1"/>
  <c r="M1008" i="3" s="1"/>
  <c r="I1009" i="3"/>
  <c r="F1009" i="3" s="1"/>
  <c r="G1009" i="3" l="1"/>
  <c r="H1010" i="3" s="1"/>
  <c r="D1009" i="3" l="1"/>
  <c r="E1009" i="3" s="1"/>
  <c r="M1009" i="3" s="1"/>
  <c r="K1009" i="3"/>
  <c r="L1010" i="3" s="1"/>
  <c r="I1010" i="3"/>
  <c r="F1010" i="3" s="1"/>
  <c r="G1010" i="3" l="1"/>
  <c r="D1010" i="3" s="1"/>
  <c r="K1010" i="3" l="1"/>
  <c r="L1011" i="3" s="1"/>
  <c r="I1011" i="3"/>
  <c r="H1011" i="3"/>
  <c r="E1010" i="3"/>
  <c r="M1010" i="3" l="1"/>
  <c r="F1011" i="3"/>
  <c r="G1011" i="3" l="1"/>
  <c r="K1011" i="3" s="1"/>
  <c r="L1012" i="3" s="1"/>
  <c r="H1012" i="3" l="1"/>
  <c r="I1012" i="3"/>
  <c r="D1011" i="3"/>
  <c r="E1011" i="3" s="1"/>
  <c r="M1011" i="3" s="1"/>
  <c r="F1012" i="3" l="1"/>
  <c r="G1012" i="3" s="1"/>
  <c r="I1013" i="3" l="1"/>
  <c r="D1012" i="3"/>
  <c r="E1012" i="3" s="1"/>
  <c r="M1012" i="3" s="1"/>
  <c r="K1012" i="3"/>
  <c r="L1013" i="3" s="1"/>
  <c r="H1013" i="3"/>
  <c r="F1013" i="3" l="1"/>
  <c r="G1013" i="3" s="1"/>
  <c r="D1013" i="3" l="1"/>
  <c r="E1013" i="3" s="1"/>
  <c r="M1013" i="3" s="1"/>
  <c r="I1014" i="3"/>
  <c r="H1014" i="3"/>
  <c r="K1013" i="3"/>
  <c r="L1014" i="3" s="1"/>
  <c r="F1014" i="3" l="1"/>
  <c r="G1014" i="3" s="1"/>
  <c r="K1014" i="3" s="1"/>
  <c r="L1015" i="3" s="1"/>
  <c r="I1015" i="3" l="1"/>
  <c r="H1015" i="3"/>
  <c r="D1014" i="3"/>
  <c r="E1014" i="3" s="1"/>
  <c r="M1014" i="3" s="1"/>
  <c r="F1015" i="3" l="1"/>
  <c r="G1015" i="3" s="1"/>
  <c r="D1015" i="3" s="1"/>
  <c r="K1015" i="3" l="1"/>
  <c r="L1016" i="3" s="1"/>
  <c r="H1016" i="3"/>
  <c r="I1016" i="3"/>
  <c r="E1015" i="3"/>
  <c r="F1016" i="3" l="1"/>
  <c r="M1015" i="3"/>
  <c r="G1016" i="3" l="1"/>
  <c r="D1016" i="3" s="1"/>
  <c r="K1016" i="3" l="1"/>
  <c r="L1017" i="3" s="1"/>
  <c r="I1017" i="3"/>
  <c r="H1017" i="3"/>
  <c r="E1016" i="3"/>
  <c r="F1017" i="3" l="1"/>
  <c r="M1016" i="3"/>
  <c r="G1017" i="3" l="1"/>
  <c r="K1017" i="3" s="1"/>
  <c r="L1018" i="3" s="1"/>
  <c r="D1017" i="3" l="1"/>
  <c r="E1017" i="3" s="1"/>
  <c r="I1018" i="3"/>
  <c r="H1018" i="3"/>
  <c r="F1018" i="3" l="1"/>
  <c r="M1017" i="3"/>
  <c r="G1018" i="3" l="1"/>
  <c r="I1019" i="3" s="1"/>
  <c r="K1018" i="3" l="1"/>
  <c r="L1019" i="3" s="1"/>
  <c r="D1018" i="3"/>
  <c r="E1018" i="3" s="1"/>
  <c r="M1018" i="3" s="1"/>
  <c r="H1019" i="3"/>
  <c r="F1019" i="3" s="1"/>
  <c r="G1019" i="3" l="1"/>
  <c r="K1019" i="3" s="1"/>
  <c r="L1020" i="3" s="1"/>
  <c r="D1019" i="3" l="1"/>
  <c r="E1019" i="3" s="1"/>
  <c r="M1019" i="3" s="1"/>
  <c r="H1020" i="3"/>
  <c r="I1020" i="3"/>
  <c r="F1020" i="3" l="1"/>
  <c r="G1020" i="3" s="1"/>
  <c r="K1020" i="3" s="1"/>
  <c r="L1021" i="3" s="1"/>
  <c r="D1020" i="3" l="1"/>
  <c r="E1020" i="3" s="1"/>
  <c r="M1020" i="3" s="1"/>
  <c r="H1021" i="3"/>
  <c r="I1021" i="3"/>
  <c r="F1021" i="3" l="1"/>
  <c r="G1021" i="3" s="1"/>
  <c r="D1021" i="3" s="1"/>
  <c r="K1021" i="3" l="1"/>
  <c r="L1022" i="3" s="1"/>
  <c r="H1022" i="3"/>
  <c r="I1022" i="3"/>
  <c r="E1021" i="3"/>
  <c r="F1022" i="3" l="1"/>
  <c r="M1021" i="3"/>
  <c r="G1022" i="3" l="1"/>
  <c r="D1022" i="3" s="1"/>
  <c r="K1022" i="3" l="1"/>
  <c r="L1023" i="3" s="1"/>
  <c r="H1023" i="3"/>
  <c r="I1023" i="3"/>
  <c r="E1022" i="3"/>
  <c r="F1023" i="3" l="1"/>
  <c r="M1022" i="3"/>
  <c r="G1023" i="3" l="1"/>
  <c r="K1023" i="3" s="1"/>
  <c r="L1024" i="3" s="1"/>
  <c r="I1024" i="3" l="1"/>
  <c r="H1024" i="3"/>
  <c r="F1024" i="3" s="1"/>
  <c r="D1023" i="3"/>
  <c r="E1023" i="3" s="1"/>
  <c r="M1023" i="3" s="1"/>
  <c r="G1024" i="3" l="1"/>
  <c r="K1024" i="3" s="1"/>
  <c r="L1025" i="3" s="1"/>
  <c r="H1025" i="3" l="1"/>
  <c r="I1025" i="3"/>
  <c r="D1024" i="3"/>
  <c r="E1024" i="3" s="1"/>
  <c r="M1024" i="3" s="1"/>
  <c r="F1025" i="3" l="1"/>
  <c r="G1025" i="3" s="1"/>
  <c r="K1025" i="3" s="1"/>
  <c r="L1026" i="3" s="1"/>
  <c r="D1025" i="3" l="1"/>
  <c r="E1025" i="3" s="1"/>
  <c r="H1026" i="3"/>
  <c r="I1026" i="3"/>
  <c r="M1025" i="3" l="1"/>
  <c r="F1026" i="3"/>
  <c r="G1026" i="3" l="1"/>
  <c r="H1027" i="3" s="1"/>
  <c r="K1026" i="3" l="1"/>
  <c r="L1027" i="3" s="1"/>
  <c r="I1027" i="3"/>
  <c r="F1027" i="3" s="1"/>
  <c r="D1026" i="3"/>
  <c r="E1026" i="3" s="1"/>
  <c r="M1026" i="3" s="1"/>
  <c r="G1027" i="3" l="1"/>
  <c r="K1027" i="3" s="1"/>
  <c r="L1028" i="3" s="1"/>
  <c r="D1027" i="3" l="1"/>
  <c r="E1027" i="3" s="1"/>
  <c r="M1027" i="3" s="1"/>
  <c r="I1028" i="3"/>
  <c r="H1028" i="3"/>
  <c r="F1028" i="3" l="1"/>
  <c r="G1028" i="3" s="1"/>
  <c r="I1029" i="3" s="1"/>
  <c r="H1029" i="3" l="1"/>
  <c r="F1029" i="3" s="1"/>
  <c r="K1028" i="3"/>
  <c r="L1029" i="3" s="1"/>
  <c r="D1028" i="3"/>
  <c r="E1028" i="3" s="1"/>
  <c r="M1028" i="3" s="1"/>
  <c r="G1029" i="3" l="1"/>
  <c r="D1029" i="3" s="1"/>
  <c r="K1029" i="3" l="1"/>
  <c r="L1030" i="3" s="1"/>
  <c r="H1030" i="3"/>
  <c r="I1030" i="3"/>
  <c r="E1029" i="3"/>
  <c r="F1030" i="3" l="1"/>
  <c r="M1029" i="3"/>
  <c r="G1030" i="3" l="1"/>
  <c r="K1030" i="3" s="1"/>
  <c r="L1031" i="3" s="1"/>
  <c r="H1031" i="3" l="1"/>
  <c r="I1031" i="3"/>
  <c r="D1030" i="3"/>
  <c r="E1030" i="3" s="1"/>
  <c r="M1030" i="3" s="1"/>
  <c r="F1031" i="3" l="1"/>
  <c r="G1031" i="3" s="1"/>
  <c r="D1031" i="3" s="1"/>
  <c r="K1031" i="3" l="1"/>
  <c r="L1032" i="3" s="1"/>
  <c r="I1032" i="3"/>
  <c r="H1032" i="3"/>
  <c r="E1031" i="3"/>
  <c r="F1032" i="3" l="1"/>
  <c r="M1031" i="3"/>
  <c r="G1032" i="3" l="1"/>
  <c r="K1032" i="3" s="1"/>
  <c r="L1033" i="3" s="1"/>
  <c r="D1032" i="3" l="1"/>
  <c r="E1032" i="3" s="1"/>
  <c r="M1032" i="3" s="1"/>
  <c r="H1033" i="3"/>
  <c r="I1033" i="3"/>
  <c r="F1033" i="3" l="1"/>
  <c r="G1033" i="3" s="1"/>
  <c r="D1033" i="3" l="1"/>
  <c r="E1033" i="3" s="1"/>
  <c r="M1033" i="3" s="1"/>
  <c r="I1034" i="3"/>
  <c r="H1034" i="3"/>
  <c r="K1033" i="3"/>
  <c r="L1034" i="3" s="1"/>
  <c r="F1034" i="3" l="1"/>
  <c r="G1034" i="3" s="1"/>
  <c r="I1035" i="3" s="1"/>
  <c r="D1034" i="3" l="1"/>
  <c r="E1034" i="3" s="1"/>
  <c r="M1034" i="3" s="1"/>
  <c r="K1034" i="3"/>
  <c r="L1035" i="3" s="1"/>
  <c r="H1035" i="3"/>
  <c r="F1035" i="3" s="1"/>
  <c r="G1035" i="3" l="1"/>
  <c r="D1035" i="3" s="1"/>
  <c r="E1035" i="3" s="1"/>
  <c r="H1036" i="3" l="1"/>
  <c r="I1036" i="3"/>
  <c r="K1035" i="3"/>
  <c r="L1036" i="3" s="1"/>
  <c r="M1035" i="3"/>
  <c r="F1036" i="3" l="1"/>
  <c r="G1036" i="3" s="1"/>
  <c r="D1036" i="3" s="1"/>
  <c r="K1036" i="3" l="1"/>
  <c r="L1037" i="3" s="1"/>
  <c r="H1037" i="3"/>
  <c r="I1037" i="3"/>
  <c r="E1036" i="3"/>
  <c r="M1036" i="3" l="1"/>
  <c r="F1037" i="3"/>
  <c r="G1037" i="3" l="1"/>
  <c r="D1037" i="3" s="1"/>
  <c r="K1037" i="3" l="1"/>
  <c r="L1038" i="3" s="1"/>
  <c r="I1038" i="3"/>
  <c r="H1038" i="3"/>
  <c r="E1037" i="3"/>
  <c r="M1037" i="3" l="1"/>
  <c r="F1038" i="3"/>
  <c r="G1038" i="3" l="1"/>
  <c r="D1038" i="3" s="1"/>
  <c r="K1038" i="3" l="1"/>
  <c r="L1039" i="3" s="1"/>
  <c r="H1039" i="3"/>
  <c r="I1039" i="3"/>
  <c r="E1038" i="3"/>
  <c r="M1038" i="3" l="1"/>
  <c r="F1039" i="3"/>
  <c r="G1039" i="3" l="1"/>
  <c r="D1039" i="3" s="1"/>
  <c r="K1039" i="3" l="1"/>
  <c r="L1040" i="3" s="1"/>
  <c r="I1040" i="3"/>
  <c r="H1040" i="3"/>
  <c r="E1039" i="3"/>
  <c r="F1040" i="3" l="1"/>
  <c r="M1039" i="3"/>
  <c r="G1040" i="3" l="1"/>
  <c r="K1040" i="3" s="1"/>
  <c r="L1041" i="3" s="1"/>
  <c r="H1041" i="3" l="1"/>
  <c r="I1041" i="3"/>
  <c r="D1040" i="3"/>
  <c r="E1040" i="3" s="1"/>
  <c r="M1040" i="3" s="1"/>
  <c r="F1041" i="3" l="1"/>
  <c r="G1041" i="3" s="1"/>
  <c r="I1042" i="3" s="1"/>
  <c r="D1041" i="3" l="1"/>
  <c r="E1041" i="3" s="1"/>
  <c r="M1041" i="3" s="1"/>
  <c r="K1041" i="3"/>
  <c r="L1042" i="3" s="1"/>
  <c r="H1042" i="3"/>
  <c r="F1042" i="3" s="1"/>
  <c r="G1042" i="3" l="1"/>
  <c r="D1042" i="3" s="1"/>
  <c r="K1042" i="3" l="1"/>
  <c r="L1043" i="3" s="1"/>
  <c r="H1043" i="3"/>
  <c r="I1043" i="3"/>
  <c r="E1042" i="3"/>
  <c r="M1042" i="3" l="1"/>
  <c r="F1043" i="3"/>
  <c r="G1043" i="3" l="1"/>
  <c r="D1043" i="3" s="1"/>
  <c r="K1043" i="3" l="1"/>
  <c r="L1044" i="3" s="1"/>
  <c r="H1044" i="3"/>
  <c r="I1044" i="3"/>
  <c r="E1043" i="3"/>
  <c r="M1043" i="3" l="1"/>
  <c r="F1044" i="3"/>
  <c r="G1044" i="3" l="1"/>
  <c r="D1044" i="3" s="1"/>
  <c r="K1044" i="3" l="1"/>
  <c r="L1045" i="3" s="1"/>
  <c r="I1045" i="3"/>
  <c r="H1045" i="3"/>
  <c r="E1044" i="3"/>
  <c r="M1044" i="3" l="1"/>
  <c r="F1045" i="3"/>
  <c r="G1045" i="3" l="1"/>
  <c r="D1045" i="3" s="1"/>
  <c r="K1045" i="3" l="1"/>
  <c r="L1046" i="3" s="1"/>
  <c r="H1046" i="3"/>
  <c r="I1046" i="3"/>
  <c r="E1045" i="3"/>
  <c r="M1045" i="3" l="1"/>
  <c r="F1046" i="3"/>
  <c r="G1046" i="3" l="1"/>
  <c r="D1046" i="3" s="1"/>
  <c r="K1046" i="3" l="1"/>
  <c r="L1047" i="3" s="1"/>
  <c r="I1047" i="3"/>
  <c r="H1047" i="3"/>
  <c r="E1046" i="3"/>
  <c r="M1046" i="3" l="1"/>
  <c r="F1047" i="3"/>
  <c r="G1047" i="3" l="1"/>
  <c r="D1047" i="3" s="1"/>
  <c r="K1047" i="3" l="1"/>
  <c r="L1048" i="3" s="1"/>
  <c r="H1048" i="3"/>
  <c r="I1048" i="3"/>
  <c r="E1047" i="3"/>
  <c r="M1047" i="3" l="1"/>
  <c r="F1048" i="3"/>
  <c r="G1048" i="3" l="1"/>
  <c r="D1048" i="3" s="1"/>
  <c r="K1048" i="3" l="1"/>
  <c r="L1049" i="3" s="1"/>
  <c r="H1049" i="3"/>
  <c r="I1049" i="3"/>
  <c r="E1048" i="3"/>
  <c r="M1048" i="3" l="1"/>
  <c r="F1049" i="3"/>
  <c r="G1049" i="3" l="1"/>
  <c r="D1049" i="3" s="1"/>
  <c r="K1049" i="3" l="1"/>
  <c r="L1050" i="3" s="1"/>
  <c r="I1050" i="3"/>
  <c r="H1050" i="3"/>
  <c r="E1049" i="3"/>
  <c r="M1049" i="3" l="1"/>
  <c r="F1050" i="3"/>
  <c r="G1050" i="3" l="1"/>
  <c r="D1050" i="3" s="1"/>
  <c r="K1050" i="3" l="1"/>
  <c r="L1051" i="3" s="1"/>
  <c r="H1051" i="3"/>
  <c r="I1051" i="3"/>
  <c r="E1050" i="3"/>
  <c r="M1050" i="3" l="1"/>
  <c r="F1051" i="3"/>
  <c r="G1051" i="3" l="1"/>
  <c r="D1051" i="3" s="1"/>
  <c r="K1051" i="3" l="1"/>
  <c r="L1052" i="3" s="1"/>
  <c r="I1052" i="3"/>
  <c r="H1052" i="3"/>
  <c r="E1051" i="3"/>
  <c r="M1051" i="3" l="1"/>
  <c r="F1052" i="3"/>
  <c r="G1052" i="3" l="1"/>
  <c r="D1052" i="3" s="1"/>
  <c r="K1052" i="3" l="1"/>
  <c r="L1053" i="3" s="1"/>
  <c r="H1053" i="3"/>
  <c r="I1053" i="3"/>
  <c r="E1052" i="3"/>
  <c r="M1052" i="3" l="1"/>
  <c r="F1053" i="3"/>
  <c r="G1053" i="3" l="1"/>
  <c r="D1053" i="3" s="1"/>
  <c r="K1053" i="3" l="1"/>
  <c r="L1054" i="3" s="1"/>
  <c r="I1054" i="3"/>
  <c r="H1054" i="3"/>
  <c r="E1053" i="3"/>
  <c r="M1053" i="3" l="1"/>
  <c r="F1054" i="3"/>
  <c r="G1054" i="3" l="1"/>
  <c r="D1054" i="3" s="1"/>
  <c r="K1054" i="3" l="1"/>
  <c r="L1055" i="3" s="1"/>
  <c r="H1055" i="3"/>
  <c r="I1055" i="3"/>
  <c r="E1054" i="3"/>
  <c r="M1054" i="3" l="1"/>
  <c r="F1055" i="3"/>
  <c r="G1055" i="3" l="1"/>
  <c r="D1055" i="3" s="1"/>
  <c r="K1055" i="3" l="1"/>
  <c r="L1056" i="3" s="1"/>
  <c r="I1056" i="3"/>
  <c r="H1056" i="3"/>
  <c r="E1055" i="3"/>
  <c r="M1055" i="3" l="1"/>
  <c r="F1056" i="3"/>
  <c r="G1056" i="3" l="1"/>
  <c r="D1056" i="3" s="1"/>
  <c r="K1056" i="3" l="1"/>
  <c r="L1057" i="3" s="1"/>
  <c r="H1057" i="3"/>
  <c r="I1057" i="3"/>
  <c r="E1056" i="3"/>
  <c r="M1056" i="3" l="1"/>
  <c r="F1057" i="3"/>
  <c r="G1057" i="3" l="1"/>
  <c r="D1057" i="3" s="1"/>
  <c r="K1057" i="3" l="1"/>
  <c r="L1058" i="3" s="1"/>
  <c r="I1058" i="3"/>
  <c r="H1058" i="3"/>
  <c r="E1057" i="3"/>
  <c r="M1057" i="3" l="1"/>
  <c r="F1058" i="3"/>
  <c r="G1058" i="3" l="1"/>
  <c r="D1058" i="3" s="1"/>
  <c r="K1058" i="3" l="1"/>
  <c r="L1059" i="3" s="1"/>
  <c r="H1059" i="3"/>
  <c r="I1059" i="3"/>
  <c r="E1058" i="3"/>
  <c r="M1058" i="3" l="1"/>
  <c r="F1059" i="3"/>
  <c r="G1059" i="3" l="1"/>
  <c r="D1059" i="3" s="1"/>
  <c r="K1059" i="3" l="1"/>
  <c r="L1060" i="3" s="1"/>
  <c r="H1060" i="3"/>
  <c r="I1060" i="3"/>
  <c r="E1059" i="3"/>
  <c r="M1059" i="3" l="1"/>
  <c r="F1060" i="3"/>
  <c r="G1060" i="3" l="1"/>
  <c r="D1060" i="3" s="1"/>
  <c r="K1060" i="3" l="1"/>
  <c r="L1061" i="3" s="1"/>
  <c r="H1061" i="3"/>
  <c r="I1061" i="3"/>
  <c r="E1060" i="3"/>
  <c r="M1060" i="3" l="1"/>
  <c r="F1061" i="3"/>
  <c r="G1061" i="3" l="1"/>
  <c r="D1061" i="3" s="1"/>
  <c r="K1061" i="3" l="1"/>
  <c r="L1062" i="3" s="1"/>
  <c r="I1062" i="3"/>
  <c r="H1062" i="3"/>
  <c r="E1061" i="3"/>
  <c r="M1061" i="3" l="1"/>
  <c r="F1062" i="3"/>
  <c r="G1062" i="3" l="1"/>
  <c r="D1062" i="3" s="1"/>
  <c r="K1062" i="3" l="1"/>
  <c r="L1063" i="3" s="1"/>
  <c r="H1063" i="3"/>
  <c r="I1063" i="3"/>
  <c r="E1062" i="3"/>
  <c r="M1062" i="3" l="1"/>
  <c r="F1063" i="3"/>
  <c r="G1063" i="3" l="1"/>
  <c r="D1063" i="3" s="1"/>
  <c r="K1063" i="3" l="1"/>
  <c r="L1064" i="3" s="1"/>
  <c r="I1064" i="3"/>
  <c r="H1064" i="3"/>
  <c r="E1063" i="3"/>
  <c r="M1063" i="3" l="1"/>
  <c r="F1064" i="3"/>
  <c r="G1064" i="3" l="1"/>
  <c r="D1064" i="3" s="1"/>
  <c r="K1064" i="3" l="1"/>
  <c r="L1065" i="3" s="1"/>
  <c r="H1065" i="3"/>
  <c r="I1065" i="3"/>
  <c r="E1064" i="3"/>
  <c r="M1064" i="3" l="1"/>
  <c r="F1065" i="3"/>
  <c r="G1065" i="3" l="1"/>
  <c r="D1065" i="3" s="1"/>
  <c r="K1065" i="3" l="1"/>
  <c r="L1066" i="3" s="1"/>
  <c r="H1066" i="3"/>
  <c r="I1066" i="3"/>
  <c r="E1065" i="3"/>
  <c r="M1065" i="3" l="1"/>
  <c r="F1066" i="3"/>
  <c r="G1066" i="3" l="1"/>
  <c r="D1066" i="3" s="1"/>
  <c r="K1066" i="3" l="1"/>
  <c r="L1067" i="3" s="1"/>
  <c r="H1067" i="3"/>
  <c r="I1067" i="3"/>
  <c r="E1066" i="3"/>
  <c r="M1066" i="3" l="1"/>
  <c r="F1067" i="3"/>
  <c r="G1067" i="3" l="1"/>
  <c r="D1067" i="3" s="1"/>
  <c r="K1067" i="3" l="1"/>
  <c r="L1068" i="3" s="1"/>
  <c r="H1068" i="3"/>
  <c r="I1068" i="3"/>
  <c r="E1067" i="3"/>
  <c r="M1067" i="3" l="1"/>
  <c r="F1068" i="3"/>
  <c r="G1068" i="3" l="1"/>
  <c r="D1068" i="3" s="1"/>
  <c r="K1068" i="3" l="1"/>
  <c r="L1069" i="3" s="1"/>
  <c r="H1069" i="3"/>
  <c r="I1069" i="3"/>
  <c r="E1068" i="3"/>
  <c r="M1068" i="3" l="1"/>
  <c r="F1069" i="3"/>
  <c r="G1069" i="3" l="1"/>
  <c r="D1069" i="3" s="1"/>
  <c r="K1069" i="3" l="1"/>
  <c r="L1070" i="3" s="1"/>
  <c r="I1070" i="3"/>
  <c r="H1070" i="3"/>
  <c r="E1069" i="3"/>
  <c r="M1069" i="3" l="1"/>
  <c r="F1070" i="3"/>
  <c r="G1070" i="3" l="1"/>
  <c r="D1070" i="3" l="1"/>
  <c r="E1070" i="3" s="1"/>
  <c r="M1070" i="3" s="1"/>
  <c r="K1070" i="3"/>
  <c r="L1071" i="3" s="1"/>
  <c r="H1071" i="3"/>
  <c r="I1071" i="3"/>
  <c r="F1071" i="3" l="1"/>
  <c r="G1071" i="3" l="1"/>
  <c r="D1071" i="3" l="1"/>
  <c r="E1071" i="3" s="1"/>
  <c r="M1071" i="3" s="1"/>
  <c r="K1071" i="3"/>
  <c r="L1072" i="3" s="1"/>
  <c r="H1072" i="3"/>
  <c r="I1072" i="3"/>
  <c r="F1072" i="3" l="1"/>
  <c r="G1072" i="3" l="1"/>
  <c r="D1072" i="3" s="1"/>
  <c r="K1072" i="3" l="1"/>
  <c r="L1073" i="3" s="1"/>
  <c r="I1073" i="3"/>
  <c r="H1073" i="3"/>
  <c r="E1072" i="3"/>
  <c r="M1072" i="3" l="1"/>
  <c r="F1073" i="3"/>
  <c r="G1073" i="3" l="1"/>
  <c r="D1073" i="3" s="1"/>
  <c r="E1073" i="3" s="1"/>
  <c r="K1073" i="3" l="1"/>
  <c r="L1074" i="3" s="1"/>
  <c r="H1074" i="3"/>
  <c r="I1074" i="3"/>
  <c r="M1073" i="3"/>
  <c r="F1074" i="3" l="1"/>
  <c r="G1074" i="3" s="1"/>
  <c r="D1074" i="3" l="1"/>
  <c r="E1074" i="3" s="1"/>
  <c r="M1074" i="3" s="1"/>
  <c r="K1074" i="3"/>
  <c r="L1075" i="3" s="1"/>
  <c r="H1075" i="3"/>
  <c r="I1075" i="3"/>
  <c r="F1075" i="3" l="1"/>
  <c r="G1075" i="3" l="1"/>
  <c r="D1075" i="3" l="1"/>
  <c r="E1075" i="3" s="1"/>
  <c r="M1075" i="3" s="1"/>
  <c r="K1075" i="3"/>
  <c r="L1076" i="3" s="1"/>
  <c r="H1076" i="3"/>
  <c r="I1076" i="3"/>
  <c r="F1076" i="3" l="1"/>
  <c r="G1076" i="3" l="1"/>
  <c r="D1076" i="3" l="1"/>
  <c r="E1076" i="3" s="1"/>
  <c r="M1076" i="3" s="1"/>
  <c r="K1076" i="3"/>
  <c r="L1077" i="3" s="1"/>
  <c r="I1077" i="3"/>
  <c r="H1077" i="3"/>
  <c r="F1077" i="3" l="1"/>
  <c r="G1077" i="3" l="1"/>
  <c r="D1077" i="3" l="1"/>
  <c r="E1077" i="3" s="1"/>
  <c r="M1077" i="3" s="1"/>
  <c r="K1077" i="3"/>
  <c r="L1078" i="3" s="1"/>
  <c r="H1078" i="3"/>
  <c r="I1078" i="3"/>
  <c r="F1078" i="3" l="1"/>
  <c r="G1078" i="3" l="1"/>
  <c r="D1078" i="3" s="1"/>
  <c r="K1078" i="3" l="1"/>
  <c r="L1079" i="3" s="1"/>
  <c r="H1079" i="3"/>
  <c r="I1079" i="3"/>
  <c r="E1078" i="3"/>
  <c r="M1078" i="3" l="1"/>
  <c r="F1079" i="3"/>
  <c r="G1079" i="3" l="1"/>
  <c r="D1079" i="3" s="1"/>
  <c r="K1079" i="3" l="1"/>
  <c r="L1080" i="3" s="1"/>
  <c r="I1080" i="3"/>
  <c r="H1080" i="3"/>
  <c r="E1079" i="3"/>
  <c r="M1079" i="3" l="1"/>
  <c r="F1080" i="3"/>
  <c r="G1080" i="3" l="1"/>
  <c r="D1080" i="3" s="1"/>
  <c r="K1080" i="3" l="1"/>
  <c r="L1081" i="3" s="1"/>
  <c r="H1081" i="3"/>
  <c r="I1081" i="3"/>
  <c r="E1080" i="3"/>
  <c r="M1080" i="3" l="1"/>
  <c r="F1081" i="3"/>
  <c r="G1081" i="3" l="1"/>
  <c r="D1081" i="3" s="1"/>
  <c r="K1081" i="3" l="1"/>
  <c r="L1082" i="3" s="1"/>
  <c r="H1082" i="3"/>
  <c r="I1082" i="3"/>
  <c r="E1081" i="3"/>
  <c r="F1082" i="3" l="1"/>
  <c r="M1081" i="3"/>
  <c r="G1082" i="3" l="1"/>
  <c r="K1082" i="3" s="1"/>
  <c r="L1083" i="3" s="1"/>
  <c r="I1083" i="3" l="1"/>
  <c r="H1083" i="3"/>
  <c r="D1082" i="3"/>
  <c r="E1082" i="3" s="1"/>
  <c r="M1082" i="3" s="1"/>
  <c r="F1083" i="3" l="1"/>
  <c r="G1083" i="3" s="1"/>
  <c r="K1083" i="3" s="1"/>
  <c r="L1084" i="3" s="1"/>
  <c r="D1083" i="3" l="1"/>
  <c r="E1083" i="3" s="1"/>
  <c r="I1084" i="3"/>
  <c r="H1084" i="3"/>
  <c r="F1084" i="3" l="1"/>
  <c r="M1083" i="3"/>
  <c r="G1084" i="3" l="1"/>
  <c r="K1084" i="3" s="1"/>
  <c r="L1085" i="3" s="1"/>
  <c r="D1084" i="3" l="1"/>
  <c r="E1084" i="3" s="1"/>
  <c r="M1084" i="3" s="1"/>
  <c r="I1085" i="3"/>
  <c r="H1085" i="3"/>
  <c r="F1085" i="3" l="1"/>
  <c r="G1085" i="3" s="1"/>
  <c r="H1086" i="3" s="1"/>
  <c r="D1085" i="3" l="1"/>
  <c r="E1085" i="3" s="1"/>
  <c r="M1085" i="3" s="1"/>
  <c r="K1085" i="3"/>
  <c r="L1086" i="3" s="1"/>
  <c r="I1086" i="3"/>
  <c r="F1086" i="3" s="1"/>
  <c r="G1086" i="3" l="1"/>
  <c r="I1087" i="3" s="1"/>
  <c r="K1086" i="3" l="1"/>
  <c r="L1087" i="3" s="1"/>
  <c r="D1086" i="3"/>
  <c r="E1086" i="3" s="1"/>
  <c r="M1086" i="3" s="1"/>
  <c r="H1087" i="3"/>
  <c r="F1087" i="3" s="1"/>
  <c r="G1087" i="3" l="1"/>
  <c r="K1087" i="3" s="1"/>
  <c r="L1088" i="3" s="1"/>
  <c r="D1087" i="3" l="1"/>
  <c r="E1087" i="3" s="1"/>
  <c r="I1088" i="3"/>
  <c r="H1088" i="3"/>
  <c r="F1088" i="3" l="1"/>
  <c r="M1087" i="3"/>
  <c r="G1088" i="3" l="1"/>
  <c r="K1088" i="3" s="1"/>
  <c r="L1089" i="3" s="1"/>
  <c r="I1089" i="3" l="1"/>
  <c r="D1088" i="3"/>
  <c r="E1088" i="3" s="1"/>
  <c r="M1088" i="3" s="1"/>
  <c r="H1089" i="3"/>
  <c r="F1089" i="3" l="1"/>
  <c r="G1089" i="3" s="1"/>
  <c r="H1090" i="3" s="1"/>
  <c r="I1090" i="3" l="1"/>
  <c r="F1090" i="3" s="1"/>
  <c r="K1089" i="3"/>
  <c r="L1090" i="3" s="1"/>
  <c r="D1089" i="3"/>
  <c r="E1089" i="3" s="1"/>
  <c r="M1089" i="3" s="1"/>
  <c r="G1090" i="3" l="1"/>
  <c r="D1090" i="3" s="1"/>
  <c r="K1090" i="3" l="1"/>
  <c r="L1091" i="3" s="1"/>
  <c r="I1091" i="3"/>
  <c r="H1091" i="3"/>
  <c r="E1090" i="3"/>
  <c r="M1090" i="3" l="1"/>
  <c r="F1091" i="3"/>
  <c r="G1091" i="3" l="1"/>
  <c r="D1091" i="3" s="1"/>
  <c r="K1091" i="3" l="1"/>
  <c r="L1092" i="3" s="1"/>
  <c r="I1092" i="3"/>
  <c r="H1092" i="3"/>
  <c r="E1091" i="3"/>
  <c r="F1092" i="3" l="1"/>
  <c r="M1091" i="3"/>
  <c r="G1092" i="3" l="1"/>
  <c r="D1092" i="3" s="1"/>
  <c r="E1092" i="3" s="1"/>
  <c r="I1093" i="3" l="1"/>
  <c r="K1092" i="3"/>
  <c r="L1093" i="3" s="1"/>
  <c r="H1093" i="3"/>
  <c r="M1092" i="3"/>
  <c r="F1093" i="3" l="1"/>
  <c r="G1093" i="3" s="1"/>
  <c r="D1093" i="3" s="1"/>
  <c r="K1093" i="3" l="1"/>
  <c r="L1094" i="3" s="1"/>
  <c r="I1094" i="3"/>
  <c r="H1094" i="3"/>
  <c r="E1093" i="3"/>
  <c r="F1094" i="3" l="1"/>
  <c r="M1093" i="3"/>
  <c r="G1094" i="3" l="1"/>
  <c r="K1094" i="3" s="1"/>
  <c r="L1095" i="3" s="1"/>
  <c r="D1094" i="3" l="1"/>
  <c r="E1094" i="3" s="1"/>
  <c r="M1094" i="3" s="1"/>
  <c r="H1095" i="3"/>
  <c r="I1095" i="3"/>
  <c r="F1095" i="3" l="1"/>
  <c r="G1095" i="3" s="1"/>
  <c r="D1095" i="3" s="1"/>
  <c r="K1095" i="3" l="1"/>
  <c r="L1096" i="3" s="1"/>
  <c r="I1096" i="3"/>
  <c r="H1096" i="3"/>
  <c r="E1095" i="3"/>
  <c r="F1096" i="3" l="1"/>
  <c r="M1095" i="3"/>
  <c r="G1096" i="3" l="1"/>
  <c r="D1096" i="3" s="1"/>
  <c r="K1096" i="3" l="1"/>
  <c r="L1097" i="3" s="1"/>
  <c r="H1097" i="3"/>
  <c r="I1097" i="3"/>
  <c r="E1096" i="3"/>
  <c r="M1096" i="3" l="1"/>
  <c r="F1097" i="3"/>
  <c r="G1097" i="3" l="1"/>
  <c r="D1097" i="3" s="1"/>
  <c r="K1097" i="3" l="1"/>
  <c r="L1098" i="3" s="1"/>
  <c r="I1098" i="3"/>
  <c r="H1098" i="3"/>
  <c r="E1097" i="3"/>
  <c r="F1098" i="3" l="1"/>
  <c r="M1097" i="3"/>
  <c r="G1098" i="3" l="1"/>
  <c r="K1098" i="3" s="1"/>
  <c r="L1099" i="3" s="1"/>
  <c r="D1098" i="3" l="1"/>
  <c r="E1098" i="3" s="1"/>
  <c r="M1098" i="3" s="1"/>
  <c r="I1099" i="3"/>
  <c r="H1099" i="3"/>
  <c r="F1099" i="3" l="1"/>
  <c r="G1099" i="3" s="1"/>
  <c r="K1099" i="3" l="1"/>
  <c r="L1100" i="3" s="1"/>
  <c r="H1100" i="3"/>
  <c r="I1100" i="3"/>
  <c r="D1099" i="3"/>
  <c r="E1099" i="3" s="1"/>
  <c r="M1099" i="3" s="1"/>
  <c r="F1100" i="3" l="1"/>
  <c r="G1100" i="3" s="1"/>
  <c r="D1100" i="3" s="1"/>
  <c r="K1100" i="3" l="1"/>
  <c r="L1101" i="3" s="1"/>
  <c r="H1101" i="3"/>
  <c r="I1101" i="3"/>
  <c r="E1100" i="3"/>
  <c r="F1101" i="3" l="1"/>
  <c r="M1100" i="3"/>
  <c r="G1101" i="3" l="1"/>
  <c r="K1101" i="3" s="1"/>
  <c r="L1102" i="3" s="1"/>
  <c r="I1102" i="3" l="1"/>
  <c r="D1101" i="3"/>
  <c r="E1101" i="3" s="1"/>
  <c r="M1101" i="3" s="1"/>
  <c r="H1102" i="3"/>
  <c r="F1102" i="3" l="1"/>
  <c r="G1102" i="3"/>
  <c r="K1102" i="3" s="1"/>
  <c r="L1103" i="3" s="1"/>
  <c r="H1103" i="3" l="1"/>
  <c r="D1102" i="3"/>
  <c r="E1102" i="3" s="1"/>
  <c r="M1102" i="3" s="1"/>
  <c r="I1103" i="3"/>
  <c r="F1103" i="3" l="1"/>
  <c r="G1103" i="3" s="1"/>
  <c r="K1103" i="3" l="1"/>
  <c r="L1104" i="3" s="1"/>
  <c r="I1104" i="3"/>
  <c r="D1103" i="3"/>
  <c r="E1103" i="3" s="1"/>
  <c r="M1103" i="3" s="1"/>
  <c r="H1104" i="3"/>
  <c r="F1104" i="3" s="1"/>
  <c r="G1104" i="3" l="1"/>
  <c r="K1104" i="3" s="1"/>
  <c r="L1105" i="3" s="1"/>
  <c r="D1104" i="3" l="1"/>
  <c r="E1104" i="3" s="1"/>
  <c r="H1105" i="3"/>
  <c r="I1105" i="3"/>
  <c r="F1105" i="3" l="1"/>
  <c r="G1105" i="3" l="1"/>
  <c r="D1105" i="3" s="1"/>
  <c r="E1105" i="3" s="1"/>
  <c r="M1104" i="3"/>
  <c r="H1106" i="3" l="1"/>
  <c r="I1106" i="3"/>
  <c r="K1105" i="3"/>
  <c r="L1106" i="3" s="1"/>
  <c r="M1105" i="3"/>
  <c r="F1106" i="3" l="1"/>
  <c r="G1106" i="3" s="1"/>
  <c r="K1106" i="3" s="1"/>
  <c r="L1107" i="3" s="1"/>
  <c r="I1107" i="3" l="1"/>
  <c r="D1106" i="3"/>
  <c r="E1106" i="3" s="1"/>
  <c r="M1106" i="3" s="1"/>
  <c r="H1107" i="3"/>
  <c r="F1107" i="3" l="1"/>
  <c r="G1107" i="3" s="1"/>
  <c r="H1108" i="3" l="1"/>
  <c r="K1107" i="3"/>
  <c r="L1108" i="3" s="1"/>
  <c r="I1108" i="3"/>
  <c r="D1107" i="3"/>
  <c r="E1107" i="3" s="1"/>
  <c r="M1107" i="3" s="1"/>
  <c r="F1108" i="3" l="1"/>
  <c r="G1108" i="3" s="1"/>
  <c r="D1108" i="3" l="1"/>
  <c r="E1108" i="3" s="1"/>
  <c r="M1108" i="3" s="1"/>
  <c r="K1108" i="3"/>
  <c r="L1109" i="3" s="1"/>
  <c r="H1109" i="3"/>
  <c r="I1109" i="3"/>
  <c r="F1109" i="3" l="1"/>
  <c r="G1109" i="3" l="1"/>
  <c r="D1109" i="3" s="1"/>
  <c r="K1109" i="3" l="1"/>
  <c r="L1110" i="3" s="1"/>
  <c r="I1110" i="3"/>
  <c r="H1110" i="3"/>
  <c r="E1109" i="3"/>
  <c r="F1110" i="3" l="1"/>
  <c r="M1109" i="3"/>
  <c r="G1110" i="3" l="1"/>
  <c r="K1110" i="3" s="1"/>
  <c r="L1111" i="3" s="1"/>
  <c r="I1111" i="3" l="1"/>
  <c r="D1110" i="3"/>
  <c r="E1110" i="3" s="1"/>
  <c r="M1110" i="3" s="1"/>
  <c r="H1111" i="3"/>
  <c r="F1111" i="3" l="1"/>
  <c r="G1111" i="3" s="1"/>
  <c r="D1111" i="3" s="1"/>
  <c r="K1111" i="3" l="1"/>
  <c r="L1112" i="3" s="1"/>
  <c r="I1112" i="3"/>
  <c r="H1112" i="3"/>
  <c r="E1111" i="3"/>
  <c r="M1111" i="3" l="1"/>
  <c r="F1112" i="3"/>
  <c r="G1112" i="3" l="1"/>
  <c r="H1113" i="3" s="1"/>
  <c r="I1113" i="3" l="1"/>
  <c r="F1113" i="3" s="1"/>
  <c r="K1112" i="3"/>
  <c r="L1113" i="3" s="1"/>
  <c r="D1112" i="3"/>
  <c r="E1112" i="3" s="1"/>
  <c r="M1112" i="3" s="1"/>
  <c r="G1113" i="3" l="1"/>
  <c r="K1113" i="3" s="1"/>
  <c r="L1114" i="3" s="1"/>
  <c r="H1114" i="3" l="1"/>
  <c r="D1113" i="3"/>
  <c r="E1113" i="3" s="1"/>
  <c r="M1113" i="3" s="1"/>
  <c r="I1114" i="3"/>
  <c r="F1114" i="3" s="1"/>
  <c r="G1114" i="3" l="1"/>
  <c r="I1115" i="3" s="1"/>
  <c r="K1114" i="3" l="1"/>
  <c r="L1115" i="3" s="1"/>
  <c r="H1115" i="3"/>
  <c r="F1115" i="3" s="1"/>
  <c r="D1114" i="3"/>
  <c r="E1114" i="3" s="1"/>
  <c r="M1114" i="3" s="1"/>
  <c r="G1115" i="3" l="1"/>
  <c r="H1116" i="3" s="1"/>
  <c r="K1115" i="3" l="1"/>
  <c r="L1116" i="3" s="1"/>
  <c r="I1116" i="3"/>
  <c r="F1116" i="3" s="1"/>
  <c r="D1115" i="3"/>
  <c r="E1115" i="3" s="1"/>
  <c r="M1115" i="3" s="1"/>
  <c r="G1116" i="3" l="1"/>
  <c r="K1116" i="3" s="1"/>
  <c r="L1117" i="3" s="1"/>
  <c r="D1116" i="3" l="1"/>
  <c r="E1116" i="3" s="1"/>
  <c r="I1117" i="3"/>
  <c r="H1117" i="3"/>
  <c r="M1116" i="3" l="1"/>
  <c r="F1117" i="3"/>
  <c r="G1117" i="3" l="1"/>
  <c r="K1117" i="3" s="1"/>
  <c r="L1118" i="3" s="1"/>
  <c r="H1118" i="3" l="1"/>
  <c r="I1118" i="3"/>
  <c r="D1117" i="3"/>
  <c r="E1117" i="3" s="1"/>
  <c r="M1117" i="3" s="1"/>
  <c r="F1118" i="3" l="1"/>
  <c r="G1118" i="3" s="1"/>
  <c r="K1118" i="3" s="1"/>
  <c r="L1119" i="3" s="1"/>
  <c r="I1119" i="3" l="1"/>
  <c r="H1119" i="3"/>
  <c r="D1118" i="3"/>
  <c r="E1118" i="3" s="1"/>
  <c r="M1118" i="3" s="1"/>
  <c r="F1119" i="3" l="1"/>
  <c r="G1119" i="3" s="1"/>
  <c r="K1119" i="3" s="1"/>
  <c r="L1120" i="3" s="1"/>
  <c r="H1120" i="3" l="1"/>
  <c r="I1120" i="3"/>
  <c r="F1120" i="3" s="1"/>
  <c r="D1119" i="3"/>
  <c r="E1119" i="3" s="1"/>
  <c r="M1119" i="3" s="1"/>
  <c r="G1120" i="3" l="1"/>
  <c r="H1121" i="3" s="1"/>
  <c r="I1121" i="3" l="1"/>
  <c r="K1120" i="3"/>
  <c r="L1121" i="3" s="1"/>
  <c r="D1120" i="3"/>
  <c r="E1120" i="3" s="1"/>
  <c r="M1120" i="3" s="1"/>
  <c r="F1121" i="3"/>
  <c r="G1121" i="3" l="1"/>
  <c r="D1121" i="3" s="1"/>
  <c r="K1121" i="3" l="1"/>
  <c r="L1122" i="3" s="1"/>
  <c r="I1122" i="3"/>
  <c r="H1122" i="3"/>
  <c r="E1121" i="3"/>
  <c r="M1121" i="3" l="1"/>
  <c r="F1122" i="3"/>
  <c r="G1122" i="3" l="1"/>
  <c r="K1122" i="3" s="1"/>
  <c r="L1123" i="3" s="1"/>
  <c r="I1123" i="3" l="1"/>
  <c r="D1122" i="3"/>
  <c r="E1122" i="3" s="1"/>
  <c r="M1122" i="3" s="1"/>
  <c r="H1123" i="3"/>
  <c r="F1123" i="3" l="1"/>
  <c r="G1123" i="3" s="1"/>
  <c r="K1123" i="3" s="1"/>
  <c r="L1124" i="3" s="1"/>
  <c r="D1123" i="3" l="1"/>
  <c r="E1123" i="3" s="1"/>
  <c r="I1124" i="3"/>
  <c r="H1124" i="3"/>
  <c r="M1123" i="3" l="1"/>
  <c r="F1124" i="3"/>
  <c r="G1124" i="3" l="1"/>
  <c r="K1124" i="3" s="1"/>
  <c r="L1125" i="3" s="1"/>
  <c r="D1124" i="3" l="1"/>
  <c r="E1124" i="3" s="1"/>
  <c r="M1124" i="3" s="1"/>
  <c r="H1125" i="3"/>
  <c r="I1125" i="3"/>
  <c r="F1125" i="3" l="1"/>
  <c r="G1125" i="3" l="1"/>
  <c r="D1125" i="3" s="1"/>
  <c r="E1125" i="3" s="1"/>
  <c r="M1125" i="3" s="1"/>
  <c r="I1126" i="3" l="1"/>
  <c r="K1125" i="3"/>
  <c r="L1126" i="3" s="1"/>
  <c r="H1126" i="3"/>
  <c r="F1126" i="3" l="1"/>
  <c r="G1126" i="3" s="1"/>
  <c r="D1126" i="3" s="1"/>
  <c r="E1126" i="3" s="1"/>
  <c r="M1126" i="3" s="1"/>
  <c r="K1126" i="3" l="1"/>
  <c r="L1127" i="3" s="1"/>
  <c r="H1127" i="3"/>
  <c r="I1127" i="3"/>
  <c r="F1127" i="3" l="1"/>
  <c r="G1127" i="3" l="1"/>
  <c r="K1127" i="3" l="1"/>
  <c r="L1128" i="3" s="1"/>
  <c r="I1128" i="3"/>
  <c r="H1128" i="3"/>
  <c r="D1127" i="3"/>
  <c r="E1127" i="3" s="1"/>
  <c r="M1127" i="3" s="1"/>
  <c r="F1128" i="3" l="1"/>
  <c r="G1128" i="3" s="1"/>
  <c r="D1128" i="3" s="1"/>
  <c r="E1128" i="3" s="1"/>
  <c r="M1128" i="3" s="1"/>
  <c r="H1129" i="3" l="1"/>
  <c r="I1129" i="3"/>
  <c r="K1128" i="3"/>
  <c r="L1129" i="3" s="1"/>
  <c r="F1129" i="3" l="1"/>
  <c r="G1129" i="3" s="1"/>
  <c r="K1129" i="3" l="1"/>
  <c r="L1130" i="3" s="1"/>
  <c r="I1130" i="3"/>
  <c r="H1130" i="3"/>
  <c r="D1129" i="3"/>
  <c r="E1129" i="3" s="1"/>
  <c r="M1129" i="3" s="1"/>
  <c r="F1130" i="3" l="1"/>
  <c r="G1130" i="3" s="1"/>
  <c r="D1130" i="3" s="1"/>
  <c r="E1130" i="3" l="1"/>
  <c r="M1130" i="3" s="1"/>
  <c r="K1130" i="3"/>
  <c r="L1131" i="3" s="1"/>
  <c r="I1131" i="3"/>
  <c r="H1131" i="3"/>
  <c r="F1131" i="3" l="1"/>
  <c r="G1131" i="3" s="1"/>
  <c r="D1131" i="3" s="1"/>
  <c r="E1131" i="3" s="1"/>
  <c r="M1131" i="3" s="1"/>
  <c r="K1131" i="3" l="1"/>
  <c r="L1132" i="3" s="1"/>
  <c r="I1132" i="3"/>
  <c r="H1132" i="3"/>
  <c r="F1132" i="3" l="1"/>
  <c r="G1132" i="3" s="1"/>
  <c r="I1133" i="3" s="1"/>
  <c r="D1132" i="3" l="1"/>
  <c r="E1132" i="3" s="1"/>
  <c r="H1133" i="3"/>
  <c r="F1133" i="3" s="1"/>
  <c r="K1132" i="3"/>
  <c r="L1133" i="3" s="1"/>
  <c r="G1133" i="3" l="1"/>
  <c r="D1133" i="3" s="1"/>
  <c r="E1133" i="3" s="1"/>
  <c r="M1132" i="3"/>
  <c r="I1134" i="3" l="1"/>
  <c r="K1133" i="3"/>
  <c r="L1134" i="3" s="1"/>
  <c r="H1134" i="3"/>
  <c r="F1134" i="3" s="1"/>
  <c r="G1134" i="3" s="1"/>
  <c r="D1134" i="3" s="1"/>
  <c r="M1133" i="3"/>
  <c r="K1134" i="3" l="1"/>
  <c r="L1135" i="3" s="1"/>
  <c r="H1135" i="3"/>
  <c r="I1135" i="3"/>
  <c r="E1134" i="3"/>
  <c r="F1135" i="3" l="1"/>
  <c r="M1134" i="3"/>
  <c r="G1135" i="3" l="1"/>
  <c r="D1135" i="3" l="1"/>
  <c r="E1135" i="3" s="1"/>
  <c r="M1135" i="3" s="1"/>
  <c r="K1135" i="3"/>
  <c r="L1136" i="3" s="1"/>
  <c r="H1136" i="3"/>
  <c r="I1136" i="3"/>
  <c r="F1136" i="3" l="1"/>
  <c r="G1136" i="3" l="1"/>
  <c r="D1136" i="3" l="1"/>
  <c r="E1136" i="3" s="1"/>
  <c r="M1136" i="3" s="1"/>
  <c r="K1136" i="3"/>
  <c r="L1137" i="3" s="1"/>
  <c r="I1137" i="3"/>
  <c r="H1137" i="3"/>
  <c r="F1137" i="3" l="1"/>
  <c r="G1137" i="3" l="1"/>
  <c r="D1137" i="3" s="1"/>
  <c r="K1137" i="3" l="1"/>
  <c r="L1138" i="3" s="1"/>
  <c r="H1138" i="3"/>
  <c r="I1138" i="3"/>
  <c r="E1137" i="3"/>
  <c r="F1138" i="3" l="1"/>
  <c r="M1137" i="3"/>
  <c r="G1138" i="3" l="1"/>
  <c r="I1139" i="3" s="1"/>
  <c r="D1138" i="3" l="1"/>
  <c r="E1138" i="3" s="1"/>
  <c r="M1138" i="3" s="1"/>
  <c r="H1139" i="3"/>
  <c r="F1139" i="3" s="1"/>
  <c r="K1138" i="3"/>
  <c r="L1139" i="3" s="1"/>
  <c r="G1139" i="3" l="1"/>
  <c r="D1139" i="3" l="1"/>
  <c r="E1139" i="3" s="1"/>
  <c r="M1139" i="3" s="1"/>
  <c r="K1139" i="3"/>
  <c r="L1140" i="3" s="1"/>
  <c r="I1140" i="3"/>
  <c r="H1140" i="3"/>
  <c r="F1140" i="3" l="1"/>
  <c r="G1140" i="3" l="1"/>
  <c r="D1140" i="3" s="1"/>
  <c r="K1140" i="3" l="1"/>
  <c r="L1141" i="3" s="1"/>
  <c r="H1141" i="3"/>
  <c r="I1141" i="3"/>
  <c r="E1140" i="3"/>
  <c r="F1141" i="3" l="1"/>
  <c r="M1140" i="3"/>
  <c r="G1141" i="3" l="1"/>
  <c r="K1141" i="3" s="1"/>
  <c r="L1142" i="3" s="1"/>
  <c r="I1142" i="3" l="1"/>
  <c r="D1141" i="3"/>
  <c r="E1141" i="3" s="1"/>
  <c r="M1141" i="3" s="1"/>
  <c r="H1142" i="3"/>
  <c r="F1142" i="3" s="1"/>
  <c r="G1142" i="3" l="1"/>
  <c r="K1142" i="3" s="1"/>
  <c r="L1143" i="3" s="1"/>
  <c r="I1143" i="3" l="1"/>
  <c r="D1142" i="3"/>
  <c r="E1142" i="3" s="1"/>
  <c r="M1142" i="3" s="1"/>
  <c r="H1143" i="3"/>
  <c r="F1143" i="3" l="1"/>
  <c r="G1143" i="3"/>
  <c r="H1144" i="3" s="1"/>
  <c r="D1143" i="3" l="1"/>
  <c r="E1143" i="3" s="1"/>
  <c r="M1143" i="3" s="1"/>
  <c r="I1144" i="3"/>
  <c r="F1144" i="3" s="1"/>
  <c r="K1143" i="3"/>
  <c r="L1144" i="3" s="1"/>
  <c r="G1144" i="3" l="1"/>
  <c r="D1144" i="3" s="1"/>
  <c r="E1144" i="3" s="1"/>
  <c r="H1145" i="3" l="1"/>
  <c r="I1145" i="3"/>
  <c r="K1144" i="3"/>
  <c r="L1145" i="3" s="1"/>
  <c r="M1144" i="3"/>
  <c r="F1145" i="3" l="1"/>
  <c r="G1145" i="3" s="1"/>
  <c r="K1145" i="3" s="1"/>
  <c r="L1146" i="3" s="1"/>
  <c r="I1146" i="3" l="1"/>
  <c r="D1145" i="3"/>
  <c r="E1145" i="3" s="1"/>
  <c r="M1145" i="3" s="1"/>
  <c r="H1146" i="3"/>
  <c r="F1146" i="3" l="1"/>
  <c r="G1146" i="3" s="1"/>
  <c r="D1146" i="3" l="1"/>
  <c r="E1146" i="3" s="1"/>
  <c r="M1146" i="3" s="1"/>
  <c r="H1147" i="3"/>
  <c r="I1147" i="3"/>
  <c r="K1146" i="3"/>
  <c r="L1147" i="3" s="1"/>
  <c r="F1147" i="3" l="1"/>
  <c r="G1147" i="3" l="1"/>
  <c r="K1147" i="3" s="1"/>
  <c r="L1148" i="3" s="1"/>
  <c r="H1148" i="3"/>
  <c r="I1148" i="3" l="1"/>
  <c r="D1147" i="3"/>
  <c r="E1147" i="3" s="1"/>
  <c r="M1147" i="3" s="1"/>
  <c r="F1148" i="3"/>
  <c r="G1148" i="3" l="1"/>
  <c r="D1148" i="3" s="1"/>
  <c r="E1148" i="3" s="1"/>
  <c r="I1149" i="3" l="1"/>
  <c r="H1149" i="3"/>
  <c r="K1148" i="3"/>
  <c r="L1149" i="3" s="1"/>
  <c r="M1148" i="3"/>
  <c r="F1149" i="3" l="1"/>
  <c r="G1149" i="3" s="1"/>
  <c r="K1149" i="3" s="1"/>
  <c r="L1150" i="3" s="1"/>
  <c r="H1150" i="3" l="1"/>
  <c r="D1149" i="3"/>
  <c r="E1149" i="3" s="1"/>
  <c r="M1149" i="3" s="1"/>
  <c r="I1150" i="3"/>
  <c r="F1150" i="3" l="1"/>
  <c r="G1150" i="3" s="1"/>
  <c r="I1151" i="3" s="1"/>
  <c r="H1151" i="3" l="1"/>
  <c r="F1151" i="3" s="1"/>
  <c r="D1150" i="3"/>
  <c r="E1150" i="3" s="1"/>
  <c r="M1150" i="3" s="1"/>
  <c r="K1150" i="3"/>
  <c r="L1151" i="3" s="1"/>
  <c r="G1151" i="3" l="1"/>
  <c r="D1151" i="3" s="1"/>
  <c r="K1151" i="3" l="1"/>
  <c r="L1152" i="3" s="1"/>
  <c r="I1152" i="3"/>
  <c r="H1152" i="3"/>
  <c r="E1151" i="3"/>
  <c r="M1151" i="3" l="1"/>
  <c r="F1152" i="3"/>
  <c r="G1152" i="3" l="1"/>
  <c r="K1152" i="3" s="1"/>
  <c r="L1153" i="3" s="1"/>
  <c r="D1152" i="3" l="1"/>
  <c r="E1152" i="3" s="1"/>
  <c r="M1152" i="3" s="1"/>
  <c r="I1153" i="3"/>
  <c r="H1153" i="3"/>
  <c r="F1153" i="3" l="1"/>
  <c r="G1153" i="3" s="1"/>
  <c r="D1153" i="3" s="1"/>
  <c r="K1153" i="3" l="1"/>
  <c r="L1154" i="3" s="1"/>
  <c r="H1154" i="3"/>
  <c r="I1154" i="3"/>
  <c r="E1153" i="3"/>
  <c r="M1153" i="3" l="1"/>
  <c r="F1154" i="3"/>
  <c r="G1154" i="3" l="1"/>
  <c r="D1154" i="3" s="1"/>
  <c r="K1154" i="3" l="1"/>
  <c r="L1155" i="3" s="1"/>
  <c r="H1155" i="3"/>
  <c r="I1155" i="3"/>
  <c r="E1154" i="3"/>
  <c r="M1154" i="3" l="1"/>
  <c r="F1155" i="3"/>
  <c r="G1155" i="3" l="1"/>
  <c r="K1155" i="3" s="1"/>
  <c r="L1156" i="3" s="1"/>
  <c r="H1156" i="3" l="1"/>
  <c r="I1156" i="3"/>
  <c r="D1155" i="3"/>
  <c r="E1155" i="3" s="1"/>
  <c r="M1155" i="3" s="1"/>
  <c r="F1156" i="3" l="1"/>
  <c r="G1156" i="3" s="1"/>
  <c r="D1156" i="3" s="1"/>
  <c r="K1156" i="3" l="1"/>
  <c r="L1157" i="3" s="1"/>
  <c r="I1157" i="3"/>
  <c r="H1157" i="3"/>
  <c r="E1156" i="3"/>
  <c r="M1156" i="3" l="1"/>
  <c r="F1157" i="3"/>
  <c r="G1157" i="3" l="1"/>
  <c r="D1157" i="3" s="1"/>
  <c r="E1157" i="3" s="1"/>
  <c r="I1158" i="3" l="1"/>
  <c r="H1158" i="3"/>
  <c r="K1157" i="3"/>
  <c r="L1158" i="3" s="1"/>
  <c r="M1157" i="3"/>
  <c r="F1158" i="3" l="1"/>
  <c r="G1158" i="3" s="1"/>
  <c r="D1158" i="3" l="1"/>
  <c r="E1158" i="3" s="1"/>
  <c r="M1158" i="3" s="1"/>
  <c r="I1159" i="3"/>
  <c r="K1158" i="3"/>
  <c r="L1159" i="3" s="1"/>
  <c r="H1159" i="3"/>
  <c r="F1159" i="3" l="1"/>
  <c r="G1159" i="3" l="1"/>
  <c r="H1160" i="3" s="1"/>
  <c r="I1160" i="3" l="1"/>
  <c r="F1160" i="3" s="1"/>
  <c r="D1159" i="3"/>
  <c r="E1159" i="3" s="1"/>
  <c r="M1159" i="3" s="1"/>
  <c r="K1159" i="3"/>
  <c r="L1160" i="3" s="1"/>
  <c r="G1160" i="3" l="1"/>
  <c r="K1160" i="3" s="1"/>
  <c r="L1161" i="3" s="1"/>
  <c r="I1161" i="3" l="1"/>
  <c r="D1160" i="3"/>
  <c r="E1160" i="3" s="1"/>
  <c r="M1160" i="3" s="1"/>
  <c r="H1161" i="3"/>
  <c r="F1161" i="3" l="1"/>
  <c r="G1161" i="3" s="1"/>
  <c r="D1161" i="3" l="1"/>
  <c r="E1161" i="3" s="1"/>
  <c r="M1161" i="3" s="1"/>
  <c r="I1162" i="3"/>
  <c r="K1161" i="3"/>
  <c r="L1162" i="3" s="1"/>
  <c r="H1162" i="3"/>
  <c r="F1162" i="3" l="1"/>
  <c r="G1162" i="3" l="1"/>
  <c r="I1163" i="3" s="1"/>
  <c r="K1162" i="3" l="1"/>
  <c r="L1163" i="3" s="1"/>
  <c r="D1162" i="3"/>
  <c r="E1162" i="3" s="1"/>
  <c r="M1162" i="3" s="1"/>
  <c r="H1163" i="3"/>
  <c r="F1163" i="3" s="1"/>
  <c r="G1163" i="3" l="1"/>
  <c r="D1163" i="3" s="1"/>
  <c r="K1163" i="3" l="1"/>
  <c r="L1164" i="3" s="1"/>
  <c r="I1164" i="3"/>
  <c r="H1164" i="3"/>
  <c r="E1163" i="3"/>
  <c r="F1164" i="3" l="1"/>
  <c r="M1163" i="3"/>
  <c r="G1164" i="3" l="1"/>
  <c r="D1164" i="3" s="1"/>
  <c r="K1164" i="3" l="1"/>
  <c r="L1165" i="3" s="1"/>
  <c r="H1165" i="3"/>
  <c r="I1165" i="3"/>
  <c r="E1164" i="3"/>
  <c r="F1165" i="3" l="1"/>
  <c r="M1164" i="3"/>
  <c r="G1165" i="3" l="1"/>
  <c r="K1165" i="3" s="1"/>
  <c r="L1166" i="3" s="1"/>
  <c r="D1165" i="3" l="1"/>
  <c r="E1165" i="3" s="1"/>
  <c r="M1165" i="3" s="1"/>
  <c r="I1166" i="3"/>
  <c r="H1166" i="3"/>
  <c r="F1166" i="3" l="1"/>
  <c r="G1166" i="3" s="1"/>
  <c r="D1166" i="3" s="1"/>
  <c r="K1166" i="3" l="1"/>
  <c r="L1167" i="3" s="1"/>
  <c r="I1167" i="3"/>
  <c r="H1167" i="3"/>
  <c r="E1166" i="3"/>
  <c r="M1166" i="3" l="1"/>
  <c r="F1167" i="3"/>
  <c r="G1167" i="3" l="1"/>
  <c r="I1168" i="3" s="1"/>
  <c r="H1168" i="3" l="1"/>
  <c r="F1168" i="3" s="1"/>
  <c r="K1167" i="3"/>
  <c r="L1168" i="3" s="1"/>
  <c r="D1167" i="3"/>
  <c r="E1167" i="3" s="1"/>
  <c r="M1167" i="3" s="1"/>
  <c r="G1168" i="3" l="1"/>
  <c r="I1169" i="3" s="1"/>
  <c r="H1169" i="3" l="1"/>
  <c r="F1169" i="3" s="1"/>
  <c r="D1168" i="3"/>
  <c r="E1168" i="3" s="1"/>
  <c r="M1168" i="3" s="1"/>
  <c r="K1168" i="3"/>
  <c r="L1169" i="3" s="1"/>
  <c r="G1169" i="3" l="1"/>
  <c r="D1169" i="3" s="1"/>
  <c r="K1169" i="3" l="1"/>
  <c r="L1170" i="3" s="1"/>
  <c r="H1170" i="3"/>
  <c r="I1170" i="3"/>
  <c r="E1169" i="3"/>
  <c r="F1170" i="3" l="1"/>
  <c r="M1169" i="3"/>
  <c r="G1170" i="3" l="1"/>
  <c r="D1170" i="3" s="1"/>
  <c r="E1170" i="3" s="1"/>
  <c r="K1170" i="3" l="1"/>
  <c r="L1171" i="3" s="1"/>
  <c r="H1171" i="3"/>
  <c r="I1171" i="3"/>
  <c r="M1170" i="3"/>
  <c r="F1171" i="3" l="1"/>
  <c r="G1171" i="3" s="1"/>
  <c r="D1171" i="3" s="1"/>
  <c r="E1171" i="3" s="1"/>
  <c r="I1172" i="3" l="1"/>
  <c r="K1171" i="3"/>
  <c r="L1172" i="3" s="1"/>
  <c r="H1172" i="3"/>
  <c r="M1171" i="3"/>
  <c r="F1172" i="3" l="1"/>
  <c r="G1172" i="3" s="1"/>
  <c r="K1172" i="3" s="1"/>
  <c r="L1173" i="3" s="1"/>
  <c r="D1172" i="3" l="1"/>
  <c r="E1172" i="3" s="1"/>
  <c r="M1172" i="3" s="1"/>
  <c r="I1173" i="3"/>
  <c r="H1173" i="3"/>
  <c r="F1173" i="3" l="1"/>
  <c r="G1173" i="3" s="1"/>
  <c r="H1174" i="3" l="1"/>
  <c r="K1173" i="3"/>
  <c r="L1174" i="3" s="1"/>
  <c r="I1174" i="3"/>
  <c r="D1173" i="3"/>
  <c r="E1173" i="3" s="1"/>
  <c r="M1173" i="3" s="1"/>
  <c r="F1174" i="3" l="1"/>
  <c r="G1174" i="3" s="1"/>
  <c r="D1174" i="3" l="1"/>
  <c r="E1174" i="3" s="1"/>
  <c r="M1174" i="3" s="1"/>
  <c r="K1174" i="3"/>
  <c r="L1175" i="3" s="1"/>
  <c r="I1175" i="3"/>
  <c r="H1175" i="3"/>
  <c r="F1175" i="3" l="1"/>
  <c r="G1175" i="3" l="1"/>
  <c r="D1175" i="3" s="1"/>
  <c r="K1175" i="3" l="1"/>
  <c r="L1176" i="3" s="1"/>
  <c r="I1176" i="3"/>
  <c r="H1176" i="3"/>
  <c r="E1175" i="3"/>
  <c r="M1175" i="3" l="1"/>
  <c r="F1176" i="3"/>
  <c r="G1176" i="3" l="1"/>
  <c r="K1176" i="3" s="1"/>
  <c r="L1177" i="3" s="1"/>
  <c r="H1177" i="3" l="1"/>
  <c r="D1176" i="3"/>
  <c r="E1176" i="3" s="1"/>
  <c r="M1176" i="3" s="1"/>
  <c r="I1177" i="3"/>
  <c r="F1177" i="3" l="1"/>
  <c r="G1177" i="3" s="1"/>
  <c r="D1177" i="3" s="1"/>
  <c r="K1177" i="3" l="1"/>
  <c r="L1178" i="3" s="1"/>
  <c r="I1178" i="3"/>
  <c r="H1178" i="3"/>
  <c r="E1177" i="3"/>
  <c r="F1178" i="3" l="1"/>
  <c r="M1177" i="3"/>
  <c r="G1178" i="3" l="1"/>
  <c r="K1178" i="3" s="1"/>
  <c r="L1179" i="3" s="1"/>
  <c r="H1179" i="3" l="1"/>
  <c r="D1178" i="3"/>
  <c r="E1178" i="3" s="1"/>
  <c r="M1178" i="3" s="1"/>
  <c r="I1179" i="3"/>
  <c r="F1179" i="3" l="1"/>
  <c r="G1179" i="3" s="1"/>
  <c r="K1179" i="3" s="1"/>
  <c r="L1180" i="3" s="1"/>
  <c r="H1180" i="3" l="1"/>
  <c r="I1180" i="3"/>
  <c r="D1179" i="3"/>
  <c r="E1179" i="3" s="1"/>
  <c r="M1179" i="3" s="1"/>
  <c r="F1180" i="3" l="1"/>
  <c r="G1180" i="3" s="1"/>
  <c r="D1180" i="3" s="1"/>
  <c r="K1180" i="3" l="1"/>
  <c r="L1181" i="3" s="1"/>
  <c r="I1181" i="3"/>
  <c r="H1181" i="3"/>
  <c r="E1180" i="3"/>
  <c r="M1180" i="3" l="1"/>
  <c r="F1181" i="3"/>
  <c r="G1181" i="3" l="1"/>
  <c r="D1181" i="3" s="1"/>
  <c r="K1181" i="3" l="1"/>
  <c r="L1182" i="3" s="1"/>
  <c r="H1182" i="3"/>
  <c r="I1182" i="3"/>
  <c r="E1181" i="3"/>
  <c r="M1181" i="3" l="1"/>
  <c r="F1182" i="3"/>
  <c r="G1182" i="3" l="1"/>
  <c r="K1182" i="3" s="1"/>
  <c r="L1183" i="3" s="1"/>
  <c r="H1183" i="3" l="1"/>
  <c r="D1182" i="3"/>
  <c r="E1182" i="3" s="1"/>
  <c r="M1182" i="3" s="1"/>
  <c r="I1183" i="3"/>
  <c r="F1183" i="3" l="1"/>
  <c r="G1183" i="3" s="1"/>
  <c r="K1183" i="3" l="1"/>
  <c r="L1184" i="3" s="1"/>
  <c r="H1184" i="3"/>
  <c r="D1183" i="3"/>
  <c r="E1183" i="3" s="1"/>
  <c r="M1183" i="3" s="1"/>
  <c r="I1184" i="3"/>
  <c r="F1184" i="3" l="1"/>
  <c r="G1184" i="3" s="1"/>
  <c r="D1184" i="3" l="1"/>
  <c r="E1184" i="3" s="1"/>
  <c r="M1184" i="3" s="1"/>
  <c r="K1184" i="3"/>
  <c r="L1185" i="3" s="1"/>
  <c r="I1185" i="3"/>
  <c r="H1185" i="3"/>
  <c r="F1185" i="3" l="1"/>
  <c r="G1185" i="3" l="1"/>
  <c r="D1185" i="3" s="1"/>
  <c r="K1185" i="3" l="1"/>
  <c r="L1186" i="3" s="1"/>
  <c r="I1186" i="3"/>
  <c r="H1186" i="3"/>
  <c r="E1185" i="3"/>
  <c r="M1185" i="3" l="1"/>
  <c r="F1186" i="3"/>
  <c r="G1186" i="3" l="1"/>
  <c r="K1186" i="3" s="1"/>
  <c r="L1187" i="3" s="1"/>
  <c r="H1187" i="3" l="1"/>
  <c r="I1187" i="3"/>
  <c r="D1186" i="3"/>
  <c r="E1186" i="3" s="1"/>
  <c r="M1186" i="3" s="1"/>
  <c r="F1187" i="3" l="1"/>
  <c r="G1187" i="3" s="1"/>
  <c r="D1187" i="3" s="1"/>
  <c r="K1187" i="3" l="1"/>
  <c r="L1188" i="3" s="1"/>
  <c r="H1188" i="3"/>
  <c r="I1188" i="3"/>
  <c r="E1187" i="3"/>
  <c r="F1188" i="3" l="1"/>
  <c r="M1187" i="3"/>
  <c r="G1188" i="3" l="1"/>
  <c r="K1188" i="3" s="1"/>
  <c r="L1189" i="3" s="1"/>
  <c r="D1188" i="3" l="1"/>
  <c r="E1188" i="3" s="1"/>
  <c r="M1188" i="3" s="1"/>
  <c r="H1189" i="3"/>
  <c r="I1189" i="3"/>
  <c r="F1189" i="3" l="1"/>
  <c r="G1189" i="3" s="1"/>
  <c r="K1189" i="3" s="1"/>
  <c r="L1190" i="3" s="1"/>
  <c r="H1190" i="3" l="1"/>
  <c r="D1189" i="3"/>
  <c r="E1189" i="3" s="1"/>
  <c r="M1189" i="3" s="1"/>
  <c r="I1190" i="3"/>
  <c r="F1190" i="3" l="1"/>
  <c r="G1190" i="3" s="1"/>
  <c r="D1190" i="3" s="1"/>
  <c r="K1190" i="3" l="1"/>
  <c r="L1191" i="3" s="1"/>
  <c r="I1191" i="3"/>
  <c r="H1191" i="3"/>
  <c r="E1190" i="3"/>
  <c r="M1190" i="3" l="1"/>
  <c r="F1191" i="3"/>
  <c r="G1191" i="3" l="1"/>
  <c r="D1191" i="3" s="1"/>
  <c r="K1191" i="3" l="1"/>
  <c r="L1192" i="3" s="1"/>
  <c r="I1192" i="3"/>
  <c r="H1192" i="3"/>
  <c r="E1191" i="3"/>
  <c r="M1191" i="3" l="1"/>
  <c r="F1192" i="3"/>
  <c r="G1192" i="3" l="1"/>
  <c r="I1193" i="3" s="1"/>
  <c r="H1193" i="3" l="1"/>
  <c r="F1193" i="3" s="1"/>
  <c r="K1192" i="3"/>
  <c r="L1193" i="3" s="1"/>
  <c r="D1192" i="3"/>
  <c r="E1192" i="3" s="1"/>
  <c r="M1192" i="3" s="1"/>
  <c r="G1193" i="3" l="1"/>
  <c r="D1193" i="3" s="1"/>
  <c r="K1193" i="3" l="1"/>
  <c r="L1194" i="3" s="1"/>
  <c r="I1194" i="3"/>
  <c r="H1194" i="3"/>
  <c r="E1193" i="3"/>
  <c r="M1193" i="3" l="1"/>
  <c r="F1194" i="3"/>
  <c r="G1194" i="3" l="1"/>
  <c r="I1195" i="3" s="1"/>
  <c r="D1194" i="3" l="1"/>
  <c r="E1194" i="3" s="1"/>
  <c r="M1194" i="3" s="1"/>
  <c r="H1195" i="3"/>
  <c r="F1195" i="3" s="1"/>
  <c r="K1194" i="3"/>
  <c r="L1195" i="3" s="1"/>
  <c r="G1195" i="3" l="1"/>
  <c r="D1195" i="3" s="1"/>
  <c r="K1195" i="3" l="1"/>
  <c r="L1196" i="3" s="1"/>
  <c r="I1196" i="3"/>
  <c r="H1196" i="3"/>
  <c r="E1195" i="3"/>
  <c r="F1196" i="3" l="1"/>
  <c r="M1195" i="3"/>
  <c r="G1196" i="3" l="1"/>
  <c r="K1196" i="3" s="1"/>
  <c r="L1197" i="3" s="1"/>
  <c r="I1197" i="3" l="1"/>
  <c r="D1196" i="3"/>
  <c r="E1196" i="3" s="1"/>
  <c r="M1196" i="3" s="1"/>
  <c r="H1197" i="3"/>
  <c r="F1197" i="3" l="1"/>
  <c r="G1197" i="3" s="1"/>
  <c r="D1197" i="3" s="1"/>
  <c r="K1197" i="3" l="1"/>
  <c r="L1198" i="3" s="1"/>
  <c r="I1198" i="3"/>
  <c r="H1198" i="3"/>
  <c r="E1197" i="3"/>
  <c r="F1198" i="3" l="1"/>
  <c r="M1197" i="3"/>
  <c r="G1198" i="3" l="1"/>
  <c r="K1198" i="3" s="1"/>
  <c r="L1199" i="3" s="1"/>
  <c r="I1199" i="3" l="1"/>
  <c r="H1199" i="3"/>
  <c r="D1198" i="3"/>
  <c r="E1198" i="3" s="1"/>
  <c r="M1198" i="3" s="1"/>
  <c r="F1199" i="3" l="1"/>
  <c r="G1199" i="3" s="1"/>
  <c r="K1199" i="3" s="1"/>
  <c r="L1200" i="3" s="1"/>
  <c r="H1200" i="3" l="1"/>
  <c r="I1200" i="3"/>
  <c r="D1199" i="3"/>
  <c r="E1199" i="3" s="1"/>
  <c r="M1199" i="3" s="1"/>
  <c r="F1200" i="3" l="1"/>
  <c r="G1200" i="3" s="1"/>
  <c r="D1200" i="3" s="1"/>
  <c r="K1200" i="3" l="1"/>
  <c r="L1201" i="3" s="1"/>
  <c r="H1201" i="3"/>
  <c r="I1201" i="3"/>
  <c r="E1200" i="3"/>
  <c r="M1200" i="3" l="1"/>
  <c r="F1201" i="3"/>
  <c r="G1201" i="3" l="1"/>
  <c r="D1201" i="3" l="1"/>
  <c r="E1201" i="3" s="1"/>
  <c r="M1201" i="3" s="1"/>
  <c r="K1201" i="3"/>
  <c r="L1202" i="3" s="1"/>
  <c r="H1202" i="3"/>
  <c r="I1202" i="3"/>
  <c r="F1202" i="3" l="1"/>
  <c r="G1202" i="3" l="1"/>
  <c r="D1202" i="3" s="1"/>
  <c r="K1202" i="3" l="1"/>
  <c r="L1203" i="3" s="1"/>
  <c r="I1203" i="3"/>
  <c r="H1203" i="3"/>
  <c r="E1202" i="3"/>
  <c r="M1202" i="3" l="1"/>
  <c r="F1203" i="3"/>
  <c r="G1203" i="3" l="1"/>
  <c r="K1203" i="3" s="1"/>
  <c r="L1204" i="3" s="1"/>
  <c r="H1204" i="3" l="1"/>
  <c r="I1204" i="3"/>
  <c r="D1203" i="3"/>
  <c r="E1203" i="3" s="1"/>
  <c r="M1203" i="3" s="1"/>
  <c r="F1204" i="3" l="1"/>
  <c r="G1204" i="3" s="1"/>
  <c r="D1204" i="3" s="1"/>
  <c r="E1204" i="3" s="1"/>
  <c r="H1205" i="3" l="1"/>
  <c r="I1205" i="3"/>
  <c r="K1204" i="3"/>
  <c r="L1205" i="3" s="1"/>
  <c r="M1204" i="3"/>
  <c r="F1205" i="3" l="1"/>
  <c r="G1205" i="3" s="1"/>
  <c r="D1205" i="3" s="1"/>
  <c r="E1205" i="3" s="1"/>
  <c r="H1206" i="3" l="1"/>
  <c r="K1205" i="3"/>
  <c r="L1206" i="3" s="1"/>
  <c r="I1206" i="3"/>
  <c r="M1205" i="3"/>
  <c r="F1206" i="3" l="1"/>
  <c r="G1206" i="3" s="1"/>
  <c r="K1206" i="3" s="1"/>
  <c r="L1207" i="3" s="1"/>
  <c r="D1206" i="3" l="1"/>
  <c r="E1206" i="3" s="1"/>
  <c r="M1206" i="3" s="1"/>
  <c r="H1207" i="3"/>
  <c r="I1207" i="3"/>
  <c r="F1207" i="3" l="1"/>
  <c r="G1207" i="3" s="1"/>
  <c r="D1207" i="3" l="1"/>
  <c r="E1207" i="3" s="1"/>
  <c r="M1207" i="3" s="1"/>
  <c r="K1207" i="3"/>
  <c r="L1208" i="3" s="1"/>
  <c r="I1208" i="3"/>
  <c r="H1208" i="3"/>
  <c r="F1208" i="3" l="1"/>
  <c r="G1208" i="3" l="1"/>
  <c r="D1208" i="3" s="1"/>
  <c r="K1208" i="3" l="1"/>
  <c r="L1209" i="3" s="1"/>
  <c r="I1209" i="3"/>
  <c r="H1209" i="3"/>
  <c r="E1208" i="3"/>
  <c r="F1209" i="3" l="1"/>
  <c r="M1208" i="3"/>
  <c r="G1209" i="3" l="1"/>
  <c r="K1209" i="3" s="1"/>
  <c r="L1210" i="3" s="1"/>
  <c r="I1210" i="3" l="1"/>
  <c r="H1210" i="3"/>
  <c r="D1209" i="3"/>
  <c r="E1209" i="3" s="1"/>
  <c r="M1209" i="3" s="1"/>
  <c r="F1210" i="3" l="1"/>
  <c r="G1210" i="3" s="1"/>
  <c r="I1211" i="3" s="1"/>
  <c r="K1210" i="3" l="1"/>
  <c r="L1211" i="3" s="1"/>
  <c r="D1210" i="3"/>
  <c r="E1210" i="3" s="1"/>
  <c r="M1210" i="3" s="1"/>
  <c r="H1211" i="3"/>
  <c r="F1211" i="3" s="1"/>
  <c r="G1211" i="3" l="1"/>
  <c r="D1211" i="3" s="1"/>
  <c r="K1211" i="3" l="1"/>
  <c r="L1212" i="3" s="1"/>
  <c r="I1212" i="3"/>
  <c r="H1212" i="3"/>
  <c r="E1211" i="3"/>
  <c r="F1212" i="3" l="1"/>
  <c r="M1211" i="3"/>
  <c r="G1212" i="3" l="1"/>
  <c r="D1212" i="3" s="1"/>
  <c r="K1212" i="3" l="1"/>
  <c r="L1213" i="3" s="1"/>
  <c r="H1213" i="3"/>
  <c r="I1213" i="3"/>
  <c r="E1212" i="3"/>
  <c r="F1213" i="3" l="1"/>
  <c r="M1212" i="3"/>
  <c r="G1213" i="3" l="1"/>
  <c r="D1213" i="3" s="1"/>
  <c r="E1213" i="3" s="1"/>
  <c r="H1214" i="3" l="1"/>
  <c r="I1214" i="3"/>
  <c r="K1213" i="3"/>
  <c r="L1214" i="3" s="1"/>
  <c r="M1213" i="3"/>
  <c r="F1214" i="3" l="1"/>
  <c r="G1214" i="3" s="1"/>
  <c r="H1215" i="3" s="1"/>
  <c r="I1215" i="3" l="1"/>
  <c r="K1214" i="3"/>
  <c r="L1215" i="3" s="1"/>
  <c r="D1214" i="3"/>
  <c r="E1214" i="3" s="1"/>
  <c r="M1214" i="3" s="1"/>
  <c r="F1215" i="3"/>
  <c r="G1215" i="3" l="1"/>
  <c r="D1215" i="3" s="1"/>
  <c r="K1215" i="3" l="1"/>
  <c r="L1216" i="3" s="1"/>
  <c r="I1216" i="3"/>
  <c r="H1216" i="3"/>
  <c r="E1215" i="3"/>
  <c r="M1215" i="3" l="1"/>
  <c r="F1216" i="3"/>
  <c r="G1216" i="3" l="1"/>
  <c r="K1216" i="3" s="1"/>
  <c r="L1217" i="3" s="1"/>
  <c r="D1216" i="3" l="1"/>
  <c r="E1216" i="3" s="1"/>
  <c r="M1216" i="3" s="1"/>
  <c r="H1217" i="3"/>
  <c r="I1217" i="3"/>
  <c r="F1217" i="3" l="1"/>
  <c r="G1217" i="3" s="1"/>
  <c r="D1217" i="3" l="1"/>
  <c r="E1217" i="3" s="1"/>
  <c r="M1217" i="3" s="1"/>
  <c r="K1217" i="3"/>
  <c r="L1218" i="3" s="1"/>
  <c r="H1218" i="3"/>
  <c r="I1218" i="3"/>
  <c r="F1218" i="3" l="1"/>
  <c r="G1218" i="3" l="1"/>
  <c r="D1218" i="3" s="1"/>
  <c r="K1218" i="3" l="1"/>
  <c r="L1219" i="3" s="1"/>
  <c r="I1219" i="3"/>
  <c r="H1219" i="3"/>
  <c r="E1218" i="3"/>
  <c r="M1218" i="3" l="1"/>
  <c r="F1219" i="3"/>
  <c r="G1219" i="3" l="1"/>
  <c r="H1220" i="3" s="1"/>
  <c r="I1220" i="3" l="1"/>
  <c r="F1220" i="3" s="1"/>
  <c r="K1219" i="3"/>
  <c r="L1220" i="3" s="1"/>
  <c r="D1219" i="3"/>
  <c r="E1219" i="3" s="1"/>
  <c r="M1219" i="3" s="1"/>
  <c r="G1220" i="3" l="1"/>
  <c r="D1220" i="3" s="1"/>
  <c r="E1220" i="3" s="1"/>
  <c r="H1221" i="3" l="1"/>
  <c r="I1221" i="3"/>
  <c r="K1220" i="3"/>
  <c r="L1221" i="3" s="1"/>
  <c r="M1220" i="3"/>
  <c r="F1221" i="3" l="1"/>
  <c r="G1221" i="3" s="1"/>
  <c r="K1221" i="3" s="1"/>
  <c r="L1222" i="3" s="1"/>
  <c r="D1221" i="3" l="1"/>
  <c r="E1221" i="3" s="1"/>
  <c r="H1222" i="3"/>
  <c r="I1222" i="3"/>
  <c r="F1222" i="3" l="1"/>
  <c r="M1221" i="3"/>
  <c r="G1222" i="3" l="1"/>
  <c r="K1222" i="3" s="1"/>
  <c r="L1223" i="3" s="1"/>
  <c r="H1223" i="3" l="1"/>
  <c r="D1222" i="3"/>
  <c r="E1222" i="3" s="1"/>
  <c r="M1222" i="3" s="1"/>
  <c r="I1223" i="3"/>
  <c r="F1223" i="3" l="1"/>
  <c r="G1223" i="3" s="1"/>
  <c r="D1223" i="3" s="1"/>
  <c r="E1223" i="3" l="1"/>
  <c r="K1223" i="3"/>
  <c r="L1224" i="3" s="1"/>
  <c r="I1224" i="3"/>
  <c r="H1224" i="3"/>
  <c r="F1224" i="3" l="1"/>
  <c r="M1223" i="3"/>
  <c r="G1224" i="3" l="1"/>
  <c r="K1224" i="3" s="1"/>
  <c r="L1225" i="3" s="1"/>
  <c r="D1224" i="3" l="1"/>
  <c r="E1224" i="3" s="1"/>
  <c r="M1224" i="3" s="1"/>
  <c r="I1225" i="3"/>
  <c r="H1225" i="3"/>
  <c r="F1225" i="3" l="1"/>
  <c r="G1225" i="3" s="1"/>
  <c r="I1226" i="3" l="1"/>
  <c r="H1226" i="3"/>
  <c r="K1225" i="3"/>
  <c r="L1226" i="3" s="1"/>
  <c r="D1225" i="3"/>
  <c r="E1225" i="3" s="1"/>
  <c r="M1225" i="3" s="1"/>
  <c r="F1226" i="3" l="1"/>
  <c r="G1226" i="3"/>
  <c r="D1226" i="3" s="1"/>
  <c r="K1226" i="3" l="1"/>
  <c r="L1227" i="3" s="1"/>
  <c r="I1227" i="3"/>
  <c r="H1227" i="3"/>
  <c r="E1226" i="3"/>
  <c r="M1226" i="3" l="1"/>
  <c r="F1227" i="3"/>
  <c r="G1227" i="3" l="1"/>
  <c r="D1227" i="3" s="1"/>
  <c r="K1227" i="3" l="1"/>
  <c r="L1228" i="3" s="1"/>
  <c r="H1228" i="3"/>
  <c r="I1228" i="3"/>
  <c r="E1227" i="3"/>
  <c r="M1227" i="3" l="1"/>
  <c r="F1228" i="3"/>
  <c r="G1228" i="3" l="1"/>
  <c r="D1228" i="3" s="1"/>
  <c r="K1228" i="3" l="1"/>
  <c r="L1229" i="3" s="1"/>
  <c r="I1229" i="3"/>
  <c r="H1229" i="3"/>
  <c r="E1228" i="3"/>
  <c r="F1229" i="3" l="1"/>
  <c r="M1228" i="3"/>
  <c r="G1229" i="3" l="1"/>
  <c r="K1229" i="3" s="1"/>
  <c r="L1230" i="3" s="1"/>
  <c r="H1230" i="3" l="1"/>
  <c r="I1230" i="3"/>
  <c r="D1229" i="3"/>
  <c r="E1229" i="3" s="1"/>
  <c r="M1229" i="3" s="1"/>
  <c r="F1230" i="3" l="1"/>
  <c r="G1230" i="3" s="1"/>
  <c r="H1231" i="3" l="1"/>
  <c r="I1231" i="3"/>
  <c r="K1230" i="3"/>
  <c r="L1231" i="3" s="1"/>
  <c r="D1230" i="3"/>
  <c r="E1230" i="3" s="1"/>
  <c r="M1230" i="3" s="1"/>
  <c r="F1231" i="3" l="1"/>
  <c r="G1231" i="3" s="1"/>
  <c r="K1231" i="3" s="1"/>
  <c r="L1232" i="3" s="1"/>
  <c r="D1231" i="3" l="1"/>
  <c r="E1231" i="3" s="1"/>
  <c r="M1231" i="3" s="1"/>
  <c r="H1232" i="3"/>
  <c r="I1232" i="3"/>
  <c r="F1232" i="3" l="1"/>
  <c r="G1232" i="3" s="1"/>
  <c r="K1232" i="3" l="1"/>
  <c r="L1233" i="3" s="1"/>
  <c r="D1232" i="3"/>
  <c r="E1232" i="3" s="1"/>
  <c r="M1232" i="3" s="1"/>
  <c r="I1233" i="3"/>
  <c r="H1233" i="3"/>
  <c r="F1233" i="3" l="1"/>
  <c r="G1233" i="3" s="1"/>
  <c r="D1233" i="3" s="1"/>
  <c r="K1233" i="3" l="1"/>
  <c r="L1234" i="3" s="1"/>
  <c r="H1234" i="3"/>
  <c r="I1234" i="3"/>
  <c r="E1233" i="3"/>
  <c r="M1233" i="3" l="1"/>
  <c r="F1234" i="3"/>
  <c r="G1234" i="3" l="1"/>
  <c r="D1234" i="3" s="1"/>
  <c r="K1234" i="3" l="1"/>
  <c r="L1235" i="3" s="1"/>
  <c r="I1235" i="3"/>
  <c r="H1235" i="3"/>
  <c r="E1234" i="3"/>
  <c r="F1235" i="3" l="1"/>
  <c r="M1234" i="3"/>
  <c r="G1235" i="3" l="1"/>
  <c r="K1235" i="3" s="1"/>
  <c r="L1236" i="3" s="1"/>
  <c r="D1235" i="3" l="1"/>
  <c r="E1235" i="3" s="1"/>
  <c r="M1235" i="3" s="1"/>
  <c r="H1236" i="3"/>
  <c r="I1236" i="3"/>
  <c r="F1236" i="3" l="1"/>
  <c r="G1236" i="3" s="1"/>
  <c r="D1236" i="3" s="1"/>
  <c r="K1236" i="3" l="1"/>
  <c r="L1237" i="3" s="1"/>
  <c r="I1237" i="3"/>
  <c r="H1237" i="3"/>
  <c r="E1236" i="3"/>
  <c r="M1236" i="3" l="1"/>
  <c r="F1237" i="3"/>
  <c r="G1237" i="3" l="1"/>
  <c r="D1237" i="3" s="1"/>
  <c r="K1237" i="3" l="1"/>
  <c r="L1238" i="3" s="1"/>
  <c r="H1238" i="3"/>
  <c r="I1238" i="3"/>
  <c r="E1237" i="3"/>
  <c r="M1237" i="3" l="1"/>
  <c r="F1238" i="3"/>
  <c r="G1238" i="3" l="1"/>
  <c r="D1238" i="3" s="1"/>
  <c r="K1238" i="3" l="1"/>
  <c r="L1239" i="3" s="1"/>
  <c r="I1239" i="3"/>
  <c r="H1239" i="3"/>
  <c r="E1238" i="3"/>
  <c r="M1238" i="3" l="1"/>
  <c r="F1239" i="3"/>
  <c r="G1239" i="3" l="1"/>
  <c r="D1239" i="3" s="1"/>
  <c r="K1239" i="3" l="1"/>
  <c r="L1240" i="3" s="1"/>
  <c r="H1240" i="3"/>
  <c r="I1240" i="3"/>
  <c r="E1239" i="3"/>
  <c r="M1239" i="3" l="1"/>
  <c r="F1240" i="3"/>
  <c r="G1240" i="3" l="1"/>
  <c r="D1240" i="3" s="1"/>
  <c r="K1240" i="3" l="1"/>
  <c r="L1241" i="3" s="1"/>
  <c r="I1241" i="3"/>
  <c r="H1241" i="3"/>
  <c r="E1240" i="3"/>
  <c r="M1240" i="3" l="1"/>
  <c r="F1241" i="3"/>
  <c r="G1241" i="3" l="1"/>
  <c r="D1241" i="3" s="1"/>
  <c r="K1241" i="3" l="1"/>
  <c r="L1242" i="3" s="1"/>
  <c r="H1242" i="3"/>
  <c r="I1242" i="3"/>
  <c r="E1241" i="3"/>
  <c r="M1241" i="3" l="1"/>
  <c r="F1242" i="3"/>
  <c r="G1242" i="3" l="1"/>
  <c r="D1242" i="3" s="1"/>
  <c r="K1242" i="3" l="1"/>
  <c r="L1243" i="3" s="1"/>
  <c r="I1243" i="3"/>
  <c r="H1243" i="3"/>
  <c r="E1242" i="3"/>
  <c r="M1242" i="3" l="1"/>
  <c r="F1243" i="3"/>
  <c r="G1243" i="3" l="1"/>
  <c r="D1243" i="3" s="1"/>
  <c r="K1243" i="3" l="1"/>
  <c r="L1244" i="3" s="1"/>
  <c r="H1244" i="3"/>
  <c r="I1244" i="3"/>
  <c r="E1243" i="3"/>
  <c r="M1243" i="3" l="1"/>
  <c r="F1244" i="3"/>
  <c r="G1244" i="3" l="1"/>
  <c r="D1244" i="3" s="1"/>
  <c r="K1244" i="3" l="1"/>
  <c r="L1245" i="3" s="1"/>
  <c r="I1245" i="3"/>
  <c r="H1245" i="3"/>
  <c r="E1244" i="3"/>
  <c r="M1244" i="3" l="1"/>
  <c r="F1245" i="3"/>
  <c r="G1245" i="3" l="1"/>
  <c r="D1245" i="3" s="1"/>
  <c r="K1245" i="3" l="1"/>
  <c r="L1246" i="3" s="1"/>
  <c r="H1246" i="3"/>
  <c r="I1246" i="3"/>
  <c r="E1245" i="3"/>
  <c r="M1245" i="3" l="1"/>
  <c r="F1246" i="3"/>
  <c r="G1246" i="3" l="1"/>
  <c r="D1246" i="3" s="1"/>
  <c r="K1246" i="3" l="1"/>
  <c r="L1247" i="3" s="1"/>
  <c r="I1247" i="3"/>
  <c r="H1247" i="3"/>
  <c r="E1246" i="3"/>
  <c r="F1247" i="3" l="1"/>
  <c r="M1246" i="3"/>
  <c r="G1247" i="3" l="1"/>
  <c r="K1247" i="3" s="1"/>
  <c r="L1248" i="3" s="1"/>
  <c r="I1248" i="3" l="1"/>
  <c r="H1248" i="3"/>
  <c r="D1247" i="3"/>
  <c r="E1247" i="3" s="1"/>
  <c r="M1247" i="3" s="1"/>
  <c r="F1248" i="3" l="1"/>
  <c r="G1248" i="3" s="1"/>
  <c r="K1248" i="3" s="1"/>
  <c r="L1249" i="3" s="1"/>
  <c r="D1248" i="3" l="1"/>
  <c r="E1248" i="3" s="1"/>
  <c r="H1249" i="3"/>
  <c r="I1249" i="3"/>
  <c r="M1248" i="3" l="1"/>
  <c r="F1249" i="3"/>
  <c r="G1249" i="3" l="1"/>
  <c r="K1249" i="3" s="1"/>
  <c r="L1250" i="3" s="1"/>
  <c r="I1250" i="3" l="1"/>
  <c r="H1250" i="3"/>
  <c r="D1249" i="3"/>
  <c r="E1249" i="3" s="1"/>
  <c r="M1249" i="3" s="1"/>
  <c r="F1250" i="3" l="1"/>
  <c r="G1250" i="3" s="1"/>
  <c r="D1250" i="3" s="1"/>
  <c r="E1250" i="3" s="1"/>
  <c r="H1251" i="3" l="1"/>
  <c r="I1251" i="3"/>
  <c r="K1250" i="3"/>
  <c r="L1251" i="3" s="1"/>
  <c r="M1250" i="3"/>
  <c r="F1251" i="3" l="1"/>
  <c r="G1251" i="3" s="1"/>
  <c r="D1251" i="3" s="1"/>
  <c r="K1251" i="3" l="1"/>
  <c r="L1252" i="3" s="1"/>
  <c r="H1252" i="3"/>
  <c r="I1252" i="3"/>
  <c r="E1251" i="3"/>
  <c r="M1251" i="3" l="1"/>
  <c r="F1252" i="3"/>
  <c r="G1252" i="3" l="1"/>
  <c r="D1252" i="3" s="1"/>
  <c r="K1252" i="3" l="1"/>
  <c r="L1253" i="3" s="1"/>
  <c r="I1253" i="3"/>
  <c r="H1253" i="3"/>
  <c r="E1252" i="3"/>
  <c r="M1252" i="3" l="1"/>
  <c r="F1253" i="3"/>
  <c r="G1253" i="3" l="1"/>
  <c r="D1253" i="3" s="1"/>
  <c r="K1253" i="3" l="1"/>
  <c r="L1254" i="3" s="1"/>
  <c r="H1254" i="3"/>
  <c r="I1254" i="3"/>
  <c r="E1253" i="3"/>
  <c r="M1253" i="3" l="1"/>
  <c r="F1254" i="3"/>
  <c r="G1254" i="3" l="1"/>
  <c r="D1254" i="3" s="1"/>
  <c r="K1254" i="3" l="1"/>
  <c r="L1255" i="3" s="1"/>
  <c r="H1255" i="3"/>
  <c r="I1255" i="3"/>
  <c r="E1254" i="3"/>
  <c r="M1254" i="3" l="1"/>
  <c r="F1255" i="3"/>
  <c r="G1255" i="3" l="1"/>
  <c r="D1255" i="3" s="1"/>
  <c r="K1255" i="3" l="1"/>
  <c r="L1256" i="3" s="1"/>
  <c r="H1256" i="3"/>
  <c r="I1256" i="3"/>
  <c r="E1255" i="3"/>
  <c r="M1255" i="3" l="1"/>
  <c r="F1256" i="3"/>
  <c r="G1256" i="3" l="1"/>
  <c r="D1256" i="3" s="1"/>
  <c r="K1256" i="3" l="1"/>
  <c r="L1257" i="3" s="1"/>
  <c r="I1257" i="3"/>
  <c r="H1257" i="3"/>
  <c r="E1256" i="3"/>
  <c r="M1256" i="3" l="1"/>
  <c r="F1257" i="3"/>
  <c r="G1257" i="3" l="1"/>
  <c r="D1257" i="3" s="1"/>
  <c r="K1257" i="3" l="1"/>
  <c r="L1258" i="3" s="1"/>
  <c r="H1258" i="3"/>
  <c r="I1258" i="3"/>
  <c r="E1257" i="3"/>
  <c r="M1257" i="3" l="1"/>
  <c r="F1258" i="3"/>
  <c r="G1258" i="3" l="1"/>
  <c r="D1258" i="3" s="1"/>
  <c r="K1258" i="3" l="1"/>
  <c r="L1259" i="3" s="1"/>
  <c r="I1259" i="3"/>
  <c r="H1259" i="3"/>
  <c r="E1258" i="3"/>
  <c r="M1258" i="3" l="1"/>
  <c r="F1259" i="3"/>
  <c r="G1259" i="3" l="1"/>
  <c r="D1259" i="3" s="1"/>
  <c r="K1259" i="3" l="1"/>
  <c r="L1260" i="3" s="1"/>
  <c r="H1260" i="3"/>
  <c r="I1260" i="3"/>
  <c r="E1259" i="3"/>
  <c r="M1259" i="3" l="1"/>
  <c r="F1260" i="3"/>
  <c r="G1260" i="3" l="1"/>
  <c r="D1260" i="3" s="1"/>
  <c r="K1260" i="3" l="1"/>
  <c r="L1261" i="3" s="1"/>
  <c r="H1261" i="3"/>
  <c r="I1261" i="3"/>
  <c r="E1260" i="3"/>
  <c r="M1260" i="3" l="1"/>
  <c r="F1261" i="3"/>
  <c r="G1261" i="3" l="1"/>
  <c r="D1261" i="3" s="1"/>
  <c r="K1261" i="3" l="1"/>
  <c r="L1262" i="3" s="1"/>
  <c r="H1262" i="3"/>
  <c r="I1262" i="3"/>
  <c r="E1261" i="3"/>
  <c r="M1261" i="3" l="1"/>
  <c r="F1262" i="3"/>
  <c r="G1262" i="3" l="1"/>
  <c r="D1262" i="3" s="1"/>
  <c r="K1262" i="3" l="1"/>
  <c r="L1263" i="3" s="1"/>
  <c r="H1263" i="3"/>
  <c r="I1263" i="3"/>
  <c r="E1262" i="3"/>
  <c r="M1262" i="3" l="1"/>
  <c r="F1263" i="3"/>
  <c r="G1263" i="3" l="1"/>
  <c r="D1263" i="3" s="1"/>
  <c r="K1263" i="3" l="1"/>
  <c r="L1264" i="3" s="1"/>
  <c r="H1264" i="3"/>
  <c r="I1264" i="3"/>
  <c r="E1263" i="3"/>
  <c r="M1263" i="3" l="1"/>
  <c r="F1264" i="3"/>
  <c r="G1264" i="3" l="1"/>
  <c r="D1264" i="3" s="1"/>
  <c r="K1264" i="3" l="1"/>
  <c r="L1265" i="3" s="1"/>
  <c r="I1265" i="3"/>
  <c r="H1265" i="3"/>
  <c r="E1264" i="3"/>
  <c r="F1265" i="3" l="1"/>
  <c r="M1264" i="3"/>
  <c r="G1265" i="3" l="1"/>
  <c r="K1265" i="3" s="1"/>
  <c r="L1266" i="3" s="1"/>
  <c r="H1266" i="3" l="1"/>
  <c r="D1265" i="3"/>
  <c r="E1265" i="3" s="1"/>
  <c r="M1265" i="3" s="1"/>
  <c r="I1266" i="3"/>
  <c r="F1266" i="3" l="1"/>
  <c r="G1266" i="3" s="1"/>
  <c r="D1266" i="3" s="1"/>
  <c r="K1266" i="3" l="1"/>
  <c r="L1267" i="3" s="1"/>
  <c r="H1267" i="3"/>
  <c r="I1267" i="3"/>
  <c r="E1266" i="3"/>
  <c r="M1266" i="3" l="1"/>
  <c r="F1267" i="3"/>
  <c r="G1267" i="3" l="1"/>
  <c r="D1267" i="3" s="1"/>
  <c r="K1267" i="3" l="1"/>
  <c r="L1268" i="3" s="1"/>
  <c r="H1268" i="3"/>
  <c r="I1268" i="3"/>
  <c r="E1267" i="3"/>
  <c r="M1267" i="3" l="1"/>
  <c r="F1268" i="3"/>
  <c r="G1268" i="3" l="1"/>
  <c r="D1268" i="3" s="1"/>
  <c r="K1268" i="3" l="1"/>
  <c r="L1269" i="3" s="1"/>
  <c r="H1269" i="3"/>
  <c r="I1269" i="3"/>
  <c r="E1268" i="3"/>
  <c r="M1268" i="3" l="1"/>
  <c r="F1269" i="3"/>
  <c r="G1269" i="3" l="1"/>
  <c r="K1269" i="3" s="1"/>
  <c r="L1270" i="3" s="1"/>
  <c r="H1270" i="3" l="1"/>
  <c r="I1270" i="3"/>
  <c r="D1269" i="3"/>
  <c r="E1269" i="3" s="1"/>
  <c r="M1269" i="3" s="1"/>
  <c r="F1270" i="3" l="1"/>
  <c r="G1270" i="3" s="1"/>
  <c r="D1270" i="3" s="1"/>
  <c r="K1270" i="3" l="1"/>
  <c r="L1271" i="3" s="1"/>
  <c r="H1271" i="3"/>
  <c r="I1271" i="3"/>
  <c r="E1270" i="3"/>
  <c r="M1270" i="3" l="1"/>
  <c r="F1271" i="3"/>
  <c r="G1271" i="3" l="1"/>
  <c r="D1271" i="3" s="1"/>
  <c r="K1271" i="3" l="1"/>
  <c r="L1272" i="3" s="1"/>
  <c r="H1272" i="3"/>
  <c r="I1272" i="3"/>
  <c r="E1271" i="3"/>
  <c r="M1271" i="3" l="1"/>
  <c r="F1272" i="3"/>
  <c r="G1272" i="3" l="1"/>
  <c r="D1272" i="3" s="1"/>
  <c r="K1272" i="3" l="1"/>
  <c r="L1273" i="3" s="1"/>
  <c r="I1273" i="3"/>
  <c r="H1273" i="3"/>
  <c r="E1272" i="3"/>
  <c r="F1273" i="3" l="1"/>
  <c r="M1272" i="3"/>
  <c r="G1273" i="3" l="1"/>
  <c r="K1273" i="3" s="1"/>
  <c r="L1274" i="3" s="1"/>
  <c r="I1274" i="3" l="1"/>
  <c r="H1274" i="3"/>
  <c r="D1273" i="3"/>
  <c r="E1273" i="3" s="1"/>
  <c r="M1273" i="3" s="1"/>
  <c r="F1274" i="3" l="1"/>
  <c r="G1274" i="3" s="1"/>
  <c r="D1274" i="3" l="1"/>
  <c r="E1274" i="3" s="1"/>
  <c r="M1274" i="3" s="1"/>
  <c r="K1274" i="3"/>
  <c r="L1275" i="3" s="1"/>
  <c r="I1275" i="3"/>
  <c r="H1275" i="3"/>
  <c r="F1275" i="3" l="1"/>
  <c r="G1275" i="3" l="1"/>
  <c r="D1275" i="3" l="1"/>
  <c r="E1275" i="3" s="1"/>
  <c r="M1275" i="3" s="1"/>
  <c r="K1275" i="3"/>
  <c r="L1276" i="3" s="1"/>
  <c r="H1276" i="3"/>
  <c r="I1276" i="3"/>
  <c r="F1276" i="3" l="1"/>
  <c r="G1276" i="3" l="1"/>
  <c r="D1276" i="3" l="1"/>
  <c r="E1276" i="3" s="1"/>
  <c r="M1276" i="3" s="1"/>
  <c r="K1276" i="3"/>
  <c r="L1277" i="3" s="1"/>
  <c r="H1277" i="3"/>
  <c r="I1277" i="3"/>
  <c r="F1277" i="3" l="1"/>
  <c r="G1277" i="3" l="1"/>
  <c r="D1277" i="3" s="1"/>
  <c r="K1277" i="3" l="1"/>
  <c r="L1278" i="3" s="1"/>
  <c r="I1278" i="3"/>
  <c r="H1278" i="3"/>
  <c r="E1277" i="3"/>
  <c r="F1278" i="3" l="1"/>
  <c r="M1277" i="3"/>
  <c r="G1278" i="3" l="1"/>
  <c r="K1278" i="3" s="1"/>
  <c r="L1279" i="3" s="1"/>
  <c r="D1278" i="3" l="1"/>
  <c r="E1278" i="3" s="1"/>
  <c r="M1278" i="3" s="1"/>
  <c r="I1279" i="3"/>
  <c r="H1279" i="3"/>
  <c r="F1279" i="3" l="1"/>
  <c r="G1279" i="3" s="1"/>
  <c r="K1279" i="3" s="1"/>
  <c r="L1280" i="3" s="1"/>
  <c r="D1279" i="3" l="1"/>
  <c r="E1279" i="3" s="1"/>
  <c r="H1280" i="3"/>
  <c r="I1280" i="3"/>
  <c r="F1280" i="3" l="1"/>
  <c r="M1279" i="3"/>
  <c r="G1280" i="3" l="1"/>
  <c r="H1281" i="3" s="1"/>
  <c r="I1281" i="3" l="1"/>
  <c r="F1281" i="3" s="1"/>
  <c r="K1280" i="3"/>
  <c r="L1281" i="3" s="1"/>
  <c r="D1280" i="3"/>
  <c r="E1280" i="3" s="1"/>
  <c r="M1280" i="3" s="1"/>
  <c r="G1281" i="3" l="1"/>
  <c r="D1281" i="3" l="1"/>
  <c r="E1281" i="3" s="1"/>
  <c r="M1281" i="3" s="1"/>
  <c r="K1281" i="3"/>
  <c r="L1282" i="3" s="1"/>
  <c r="I1282" i="3"/>
  <c r="H1282" i="3"/>
  <c r="F1282" i="3" l="1"/>
  <c r="G1282" i="3" l="1"/>
  <c r="D1282" i="3" s="1"/>
  <c r="K1282" i="3" l="1"/>
  <c r="L1283" i="3" s="1"/>
  <c r="I1283" i="3"/>
  <c r="H1283" i="3"/>
  <c r="E1282" i="3"/>
  <c r="F1283" i="3" l="1"/>
  <c r="M1282" i="3"/>
  <c r="G1283" i="3" l="1"/>
  <c r="K1283" i="3" s="1"/>
  <c r="L1284" i="3" s="1"/>
  <c r="D1283" i="3" l="1"/>
  <c r="E1283" i="3" s="1"/>
  <c r="M1283" i="3" s="1"/>
  <c r="H1284" i="3"/>
  <c r="I1284" i="3"/>
  <c r="F1284" i="3" l="1"/>
  <c r="G1284" i="3" s="1"/>
  <c r="K1284" i="3" s="1"/>
  <c r="L1285" i="3" s="1"/>
  <c r="D1284" i="3" l="1"/>
  <c r="E1284" i="3" s="1"/>
  <c r="I1285" i="3"/>
  <c r="H1285" i="3"/>
  <c r="M1284" i="3" l="1"/>
  <c r="F1285" i="3"/>
  <c r="G1285" i="3" l="1"/>
  <c r="K1285" i="3" s="1"/>
  <c r="L1286" i="3" s="1"/>
  <c r="D1285" i="3" l="1"/>
  <c r="E1285" i="3" s="1"/>
  <c r="M1285" i="3" s="1"/>
  <c r="H1286" i="3"/>
  <c r="I1286" i="3"/>
  <c r="F1286" i="3" l="1"/>
  <c r="G1286" i="3" s="1"/>
  <c r="K1286" i="3" s="1"/>
  <c r="L1287" i="3" s="1"/>
  <c r="D1286" i="3" l="1"/>
  <c r="E1286" i="3" s="1"/>
  <c r="M1286" i="3" s="1"/>
  <c r="I1287" i="3"/>
  <c r="H1287" i="3"/>
  <c r="F1287" i="3" l="1"/>
  <c r="G1287" i="3" l="1"/>
  <c r="K1287" i="3" s="1"/>
  <c r="L1288" i="3" s="1"/>
  <c r="I1288" i="3" l="1"/>
  <c r="H1288" i="3"/>
  <c r="D1287" i="3"/>
  <c r="E1287" i="3" s="1"/>
  <c r="M1287" i="3" s="1"/>
  <c r="F1288" i="3" l="1"/>
  <c r="G1288" i="3" s="1"/>
  <c r="H1289" i="3" s="1"/>
  <c r="D1288" i="3" l="1"/>
  <c r="E1288" i="3" s="1"/>
  <c r="M1288" i="3" s="1"/>
  <c r="I1289" i="3"/>
  <c r="F1289" i="3" s="1"/>
  <c r="K1288" i="3"/>
  <c r="L1289" i="3" s="1"/>
  <c r="G1289" i="3" l="1"/>
  <c r="D1289" i="3" s="1"/>
  <c r="E1289" i="3" s="1"/>
  <c r="M1289" i="3" s="1"/>
  <c r="K1289" i="3" l="1"/>
  <c r="L1290" i="3" s="1"/>
  <c r="H1290" i="3"/>
  <c r="I1290" i="3"/>
  <c r="F1290" i="3" l="1"/>
  <c r="G1290" i="3" s="1"/>
  <c r="D1290" i="3" s="1"/>
  <c r="E1290" i="3" s="1"/>
  <c r="K1290" i="3" l="1"/>
  <c r="L1291" i="3" s="1"/>
  <c r="H1291" i="3"/>
  <c r="I1291" i="3"/>
  <c r="M1290" i="3"/>
  <c r="F1291" i="3" l="1"/>
  <c r="G1291" i="3" s="1"/>
  <c r="K1291" i="3" s="1"/>
  <c r="L1292" i="3" s="1"/>
  <c r="D1291" i="3" l="1"/>
  <c r="E1291" i="3" s="1"/>
  <c r="M1291" i="3" s="1"/>
  <c r="H1292" i="3"/>
  <c r="I1292" i="3"/>
  <c r="F1292" i="3" l="1"/>
  <c r="G1292" i="3" s="1"/>
  <c r="D1292" i="3" s="1"/>
  <c r="K1292" i="3" l="1"/>
  <c r="L1293" i="3" s="1"/>
  <c r="I1293" i="3"/>
  <c r="H1293" i="3"/>
  <c r="E1292" i="3"/>
  <c r="F1293" i="3" l="1"/>
  <c r="M1292" i="3"/>
  <c r="G1293" i="3" l="1"/>
  <c r="D1293" i="3" s="1"/>
  <c r="E1293" i="3" s="1"/>
  <c r="I1294" i="3" l="1"/>
  <c r="H1294" i="3"/>
  <c r="K1293" i="3"/>
  <c r="L1294" i="3" s="1"/>
  <c r="M1293" i="3"/>
  <c r="F1294" i="3" l="1"/>
  <c r="G1294" i="3" s="1"/>
  <c r="D1294" i="3" l="1"/>
  <c r="E1294" i="3" s="1"/>
  <c r="M1294" i="3" s="1"/>
  <c r="K1294" i="3"/>
  <c r="L1295" i="3" s="1"/>
  <c r="I1295" i="3"/>
  <c r="H1295" i="3"/>
  <c r="F1295" i="3" l="1"/>
  <c r="G1295" i="3" l="1"/>
  <c r="D1295" i="3" s="1"/>
  <c r="K1295" i="3" l="1"/>
  <c r="L1296" i="3" s="1"/>
  <c r="H1296" i="3"/>
  <c r="I1296" i="3"/>
  <c r="E1295" i="3"/>
  <c r="M1295" i="3" l="1"/>
  <c r="F1296" i="3"/>
  <c r="G1296" i="3" l="1"/>
  <c r="D1296" i="3" l="1"/>
  <c r="E1296" i="3" s="1"/>
  <c r="M1296" i="3" s="1"/>
  <c r="K1296" i="3"/>
  <c r="L1297" i="3" s="1"/>
  <c r="I1297" i="3"/>
  <c r="H1297" i="3"/>
  <c r="F1297" i="3" l="1"/>
  <c r="G1297" i="3" l="1"/>
  <c r="D1297" i="3" l="1"/>
  <c r="E1297" i="3" s="1"/>
  <c r="M1297" i="3" s="1"/>
  <c r="K1297" i="3"/>
  <c r="L1298" i="3" s="1"/>
  <c r="I1298" i="3"/>
  <c r="H1298" i="3"/>
  <c r="F1298" i="3" l="1"/>
  <c r="G1298" i="3" l="1"/>
  <c r="D1298" i="3" l="1"/>
  <c r="E1298" i="3" s="1"/>
  <c r="M1298" i="3" s="1"/>
  <c r="K1298" i="3"/>
  <c r="L1299" i="3" s="1"/>
  <c r="H1299" i="3"/>
  <c r="I1299" i="3"/>
  <c r="F1299" i="3" l="1"/>
  <c r="G1299" i="3" l="1"/>
  <c r="D1299" i="3" l="1"/>
  <c r="E1299" i="3" s="1"/>
  <c r="M1299" i="3" s="1"/>
  <c r="K1299" i="3"/>
  <c r="L1300" i="3" s="1"/>
  <c r="H1300" i="3"/>
  <c r="I1300" i="3"/>
  <c r="F1300" i="3" l="1"/>
  <c r="G1300" i="3" l="1"/>
  <c r="D1300" i="3" l="1"/>
  <c r="E1300" i="3" s="1"/>
  <c r="M1300" i="3" s="1"/>
  <c r="K1300" i="3"/>
  <c r="L1301" i="3" s="1"/>
  <c r="I1301" i="3"/>
  <c r="H1301" i="3"/>
  <c r="F1301" i="3" l="1"/>
  <c r="G1301" i="3" l="1"/>
  <c r="D1301" i="3" s="1"/>
  <c r="K1301" i="3" l="1"/>
  <c r="L1302" i="3" s="1"/>
  <c r="I1302" i="3"/>
  <c r="H1302" i="3"/>
  <c r="E1301" i="3"/>
  <c r="M1301" i="3" l="1"/>
  <c r="F1302" i="3"/>
  <c r="G1302" i="3" l="1"/>
  <c r="D1302" i="3" s="1"/>
  <c r="K1302" i="3" l="1"/>
  <c r="L1303" i="3" s="1"/>
  <c r="I1303" i="3"/>
  <c r="H1303" i="3"/>
  <c r="E1302" i="3"/>
  <c r="M1302" i="3" l="1"/>
  <c r="F1303" i="3"/>
  <c r="G1303" i="3" l="1"/>
  <c r="D1303" i="3" l="1"/>
  <c r="E1303" i="3" s="1"/>
  <c r="M1303" i="3" s="1"/>
  <c r="K1303" i="3"/>
  <c r="L1304" i="3" s="1"/>
  <c r="I1304" i="3"/>
  <c r="H1304" i="3"/>
  <c r="F1304" i="3" l="1"/>
  <c r="G1304" i="3" l="1"/>
  <c r="D1304" i="3" l="1"/>
  <c r="E1304" i="3" s="1"/>
  <c r="M1304" i="3" s="1"/>
  <c r="K1304" i="3"/>
  <c r="L1305" i="3" s="1"/>
  <c r="I1305" i="3"/>
  <c r="H1305" i="3"/>
  <c r="F1305" i="3" l="1"/>
  <c r="G1305" i="3" l="1"/>
  <c r="D1305" i="3" s="1"/>
  <c r="K1305" i="3" l="1"/>
  <c r="L1306" i="3" s="1"/>
  <c r="I1306" i="3"/>
  <c r="H1306" i="3"/>
  <c r="E1305" i="3"/>
  <c r="M1305" i="3" l="1"/>
  <c r="F1306" i="3"/>
  <c r="G1306" i="3" l="1"/>
  <c r="D1306" i="3" l="1"/>
  <c r="E1306" i="3" s="1"/>
  <c r="M1306" i="3" s="1"/>
  <c r="K1306" i="3"/>
  <c r="L1307" i="3" s="1"/>
  <c r="H1307" i="3"/>
  <c r="I1307" i="3"/>
  <c r="F1307" i="3" l="1"/>
  <c r="G1307" i="3" l="1"/>
  <c r="D1307" i="3" s="1"/>
  <c r="K1307" i="3" l="1"/>
  <c r="L1308" i="3" s="1"/>
  <c r="I1308" i="3"/>
  <c r="H1308" i="3"/>
  <c r="E1307" i="3"/>
  <c r="F1308" i="3" l="1"/>
  <c r="M1307" i="3"/>
  <c r="G1308" i="3" l="1"/>
  <c r="D1308" i="3" s="1"/>
  <c r="K1308" i="3" l="1"/>
  <c r="L1309" i="3" s="1"/>
  <c r="H1309" i="3"/>
  <c r="I1309" i="3"/>
  <c r="E1308" i="3"/>
  <c r="M1308" i="3" l="1"/>
  <c r="F1309" i="3"/>
  <c r="G1309" i="3" l="1"/>
  <c r="D1309" i="3" s="1"/>
  <c r="K1309" i="3" l="1"/>
  <c r="L1310" i="3" s="1"/>
  <c r="H1310" i="3"/>
  <c r="I1310" i="3"/>
  <c r="E1309" i="3"/>
  <c r="M1309" i="3" l="1"/>
  <c r="F1310" i="3"/>
  <c r="G1310" i="3" l="1"/>
  <c r="D1310" i="3" s="1"/>
  <c r="K1310" i="3" l="1"/>
  <c r="L1311" i="3" s="1"/>
  <c r="I1311" i="3"/>
  <c r="H1311" i="3"/>
  <c r="E1310" i="3"/>
  <c r="F1311" i="3" l="1"/>
  <c r="M1310" i="3"/>
  <c r="G1311" i="3" l="1"/>
  <c r="D1311" i="3" s="1"/>
  <c r="K1311" i="3" l="1"/>
  <c r="L1312" i="3" s="1"/>
  <c r="H1312" i="3"/>
  <c r="I1312" i="3"/>
  <c r="E1311" i="3"/>
  <c r="F1312" i="3" l="1"/>
  <c r="M1311" i="3"/>
  <c r="G1312" i="3" l="1"/>
  <c r="K1312" i="3" s="1"/>
  <c r="L1313" i="3" s="1"/>
  <c r="D1312" i="3" l="1"/>
  <c r="E1312" i="3" s="1"/>
  <c r="M1312" i="3" s="1"/>
  <c r="I1313" i="3"/>
  <c r="H1313" i="3"/>
  <c r="F1313" i="3" l="1"/>
  <c r="G1313" i="3" s="1"/>
  <c r="D1313" i="3" s="1"/>
  <c r="E1313" i="3" s="1"/>
  <c r="H1314" i="3" l="1"/>
  <c r="I1314" i="3"/>
  <c r="K1313" i="3"/>
  <c r="L1314" i="3" s="1"/>
  <c r="M1313" i="3"/>
  <c r="F1314" i="3" l="1"/>
  <c r="G1314" i="3" s="1"/>
  <c r="H1315" i="3" s="1"/>
  <c r="I1315" i="3" l="1"/>
  <c r="F1315" i="3" s="1"/>
  <c r="K1314" i="3"/>
  <c r="L1315" i="3" s="1"/>
  <c r="D1314" i="3"/>
  <c r="E1314" i="3" s="1"/>
  <c r="G1315" i="3" l="1"/>
  <c r="D1315" i="3" s="1"/>
  <c r="E1315" i="3" s="1"/>
  <c r="M1314" i="3"/>
  <c r="I1316" i="3" l="1"/>
  <c r="H1316" i="3"/>
  <c r="K1315" i="3"/>
  <c r="L1316" i="3" s="1"/>
  <c r="M1315" i="3"/>
  <c r="F1316" i="3" l="1"/>
  <c r="G1316" i="3"/>
  <c r="K1316" i="3" s="1"/>
  <c r="L1317" i="3" s="1"/>
  <c r="D1316" i="3" l="1"/>
  <c r="E1316" i="3" s="1"/>
  <c r="M1316" i="3" s="1"/>
  <c r="H1317" i="3"/>
  <c r="I1317" i="3"/>
  <c r="F1317" i="3" l="1"/>
  <c r="G1317" i="3" s="1"/>
  <c r="D1317" i="3" s="1"/>
  <c r="K1317" i="3" l="1"/>
  <c r="L1318" i="3" s="1"/>
  <c r="I1318" i="3"/>
  <c r="H1318" i="3"/>
  <c r="E1317" i="3"/>
  <c r="F1318" i="3" l="1"/>
  <c r="M1317" i="3"/>
  <c r="G1318" i="3" l="1"/>
  <c r="D1318" i="3" s="1"/>
  <c r="K1318" i="3" l="1"/>
  <c r="L1319" i="3" s="1"/>
  <c r="I1319" i="3"/>
  <c r="H1319" i="3"/>
  <c r="E1318" i="3"/>
  <c r="F1319" i="3" l="1"/>
  <c r="M1318" i="3"/>
  <c r="G1319" i="3" l="1"/>
  <c r="D1319" i="3" s="1"/>
  <c r="K1319" i="3" l="1"/>
  <c r="L1320" i="3" s="1"/>
  <c r="H1320" i="3"/>
  <c r="I1320" i="3"/>
  <c r="E1319" i="3"/>
  <c r="F1320" i="3" l="1"/>
  <c r="M1319" i="3"/>
  <c r="G1320" i="3" l="1"/>
  <c r="K1320" i="3" s="1"/>
  <c r="L1321" i="3" s="1"/>
  <c r="D1320" i="3" l="1"/>
  <c r="E1320" i="3" s="1"/>
  <c r="M1320" i="3" s="1"/>
  <c r="H1321" i="3"/>
  <c r="I1321" i="3"/>
  <c r="F1321" i="3" l="1"/>
  <c r="G1321" i="3" s="1"/>
  <c r="D1321" i="3" s="1"/>
  <c r="K1321" i="3" l="1"/>
  <c r="L1322" i="3" s="1"/>
  <c r="I1322" i="3"/>
  <c r="H1322" i="3"/>
  <c r="E1321" i="3"/>
  <c r="M1321" i="3" l="1"/>
  <c r="F1322" i="3"/>
  <c r="G1322" i="3" l="1"/>
  <c r="D1322" i="3" s="1"/>
  <c r="K1322" i="3" l="1"/>
  <c r="L1323" i="3" s="1"/>
  <c r="I1323" i="3"/>
  <c r="H1323" i="3"/>
  <c r="E1322" i="3"/>
  <c r="M1322" i="3" l="1"/>
  <c r="F1323" i="3"/>
  <c r="G1323" i="3" l="1"/>
  <c r="K1323" i="3" s="1"/>
  <c r="L1324" i="3" s="1"/>
  <c r="I1324" i="3" l="1"/>
  <c r="H1324" i="3"/>
  <c r="D1323" i="3"/>
  <c r="E1323" i="3" s="1"/>
  <c r="M1323" i="3" s="1"/>
  <c r="F1324" i="3" l="1"/>
  <c r="G1324" i="3" s="1"/>
  <c r="K1324" i="3" s="1"/>
  <c r="L1325" i="3" s="1"/>
  <c r="D1324" i="3" l="1"/>
  <c r="E1324" i="3" s="1"/>
  <c r="M1324" i="3" s="1"/>
  <c r="H1325" i="3"/>
  <c r="I1325" i="3"/>
  <c r="F1325" i="3" l="1"/>
  <c r="G1325" i="3" s="1"/>
  <c r="D1325" i="3" s="1"/>
  <c r="K1325" i="3" l="1"/>
  <c r="L1326" i="3" s="1"/>
  <c r="I1326" i="3"/>
  <c r="H1326" i="3"/>
  <c r="E1325" i="3"/>
  <c r="M1325" i="3" l="1"/>
  <c r="F1326" i="3"/>
  <c r="G1326" i="3" l="1"/>
  <c r="D1326" i="3" s="1"/>
  <c r="K1326" i="3" l="1"/>
  <c r="L1327" i="3" s="1"/>
  <c r="H1327" i="3"/>
  <c r="I1327" i="3"/>
  <c r="E1326" i="3"/>
  <c r="F1327" i="3" l="1"/>
  <c r="M1326" i="3"/>
  <c r="G1327" i="3" l="1"/>
  <c r="D1327" i="3" s="1"/>
  <c r="K1327" i="3" l="1"/>
  <c r="L1328" i="3" s="1"/>
  <c r="I1328" i="3"/>
  <c r="H1328" i="3"/>
  <c r="E1327" i="3"/>
  <c r="M1327" i="3" l="1"/>
  <c r="F1328" i="3"/>
  <c r="G1328" i="3" l="1"/>
  <c r="D1328" i="3" s="1"/>
  <c r="K1328" i="3" l="1"/>
  <c r="L1329" i="3" s="1"/>
  <c r="I1329" i="3"/>
  <c r="H1329" i="3"/>
  <c r="E1328" i="3"/>
  <c r="F1329" i="3" l="1"/>
  <c r="M1328" i="3"/>
  <c r="G1329" i="3" l="1"/>
  <c r="K1329" i="3" s="1"/>
  <c r="L1330" i="3" s="1"/>
  <c r="D1329" i="3" l="1"/>
  <c r="E1329" i="3" s="1"/>
  <c r="M1329" i="3" s="1"/>
  <c r="I1330" i="3"/>
  <c r="H1330" i="3"/>
  <c r="F1330" i="3" l="1"/>
  <c r="G1330" i="3" s="1"/>
  <c r="H1331" i="3" s="1"/>
  <c r="D1330" i="3" l="1"/>
  <c r="E1330" i="3" s="1"/>
  <c r="M1330" i="3" s="1"/>
  <c r="I1331" i="3"/>
  <c r="F1331" i="3" s="1"/>
  <c r="K1330" i="3"/>
  <c r="L1331" i="3" s="1"/>
  <c r="G1331" i="3" l="1"/>
  <c r="D1331" i="3" s="1"/>
  <c r="K1331" i="3" l="1"/>
  <c r="L1332" i="3" s="1"/>
  <c r="I1332" i="3"/>
  <c r="H1332" i="3"/>
  <c r="E1331" i="3"/>
  <c r="F1332" i="3" l="1"/>
  <c r="M1331" i="3"/>
  <c r="G1332" i="3" l="1"/>
  <c r="K1332" i="3" s="1"/>
  <c r="L1333" i="3" s="1"/>
  <c r="D1332" i="3" l="1"/>
  <c r="E1332" i="3" s="1"/>
  <c r="M1332" i="3" s="1"/>
  <c r="H1333" i="3"/>
  <c r="I1333" i="3"/>
  <c r="F1333" i="3" l="1"/>
  <c r="G1333" i="3" s="1"/>
  <c r="K1333" i="3" s="1"/>
  <c r="L1334" i="3" s="1"/>
  <c r="D1333" i="3" l="1"/>
  <c r="E1333" i="3" s="1"/>
  <c r="M1333" i="3" s="1"/>
  <c r="H1334" i="3"/>
  <c r="I1334" i="3"/>
  <c r="F1334" i="3" l="1"/>
  <c r="G1334" i="3" s="1"/>
  <c r="D1334" i="3" s="1"/>
  <c r="K1334" i="3" l="1"/>
  <c r="L1335" i="3" s="1"/>
  <c r="I1335" i="3"/>
  <c r="H1335" i="3"/>
  <c r="E1334" i="3"/>
  <c r="F1335" i="3" l="1"/>
  <c r="M1334" i="3"/>
  <c r="G1335" i="3" l="1"/>
  <c r="K1335" i="3" s="1"/>
  <c r="L1336" i="3" s="1"/>
  <c r="D1335" i="3" l="1"/>
  <c r="E1335" i="3" s="1"/>
  <c r="M1335" i="3" s="1"/>
  <c r="I1336" i="3"/>
  <c r="H1336" i="3"/>
  <c r="F1336" i="3" l="1"/>
  <c r="G1336" i="3" s="1"/>
  <c r="K1336" i="3" s="1"/>
  <c r="L1337" i="3" s="1"/>
  <c r="I1337" i="3" l="1"/>
  <c r="H1337" i="3"/>
  <c r="D1336" i="3"/>
  <c r="E1336" i="3" s="1"/>
  <c r="M1336" i="3" s="1"/>
  <c r="F1337" i="3" l="1"/>
  <c r="G1337" i="3" s="1"/>
  <c r="D1337" i="3" l="1"/>
  <c r="E1337" i="3" s="1"/>
  <c r="M1337" i="3" s="1"/>
  <c r="I1338" i="3"/>
  <c r="K1337" i="3"/>
  <c r="L1338" i="3" s="1"/>
  <c r="H1338" i="3"/>
  <c r="F1338" i="3" l="1"/>
  <c r="G1338" i="3" l="1"/>
  <c r="K1338" i="3" s="1"/>
  <c r="L1339" i="3" s="1"/>
  <c r="D1338" i="3" l="1"/>
  <c r="E1338" i="3" s="1"/>
  <c r="M1338" i="3" s="1"/>
  <c r="H1339" i="3"/>
  <c r="I1339" i="3"/>
  <c r="F1339" i="3" l="1"/>
  <c r="G1339" i="3" s="1"/>
  <c r="K1339" i="3" s="1"/>
  <c r="L1340" i="3" s="1"/>
  <c r="H1340" i="3" l="1"/>
  <c r="I1340" i="3"/>
  <c r="D1339" i="3"/>
  <c r="E1339" i="3" s="1"/>
  <c r="M1339" i="3" s="1"/>
  <c r="F1340" i="3" l="1"/>
  <c r="G1340" i="3" s="1"/>
  <c r="K1340" i="3" l="1"/>
  <c r="L1341" i="3" s="1"/>
  <c r="D1340" i="3"/>
  <c r="E1340" i="3" s="1"/>
  <c r="M1340" i="3" s="1"/>
  <c r="H1341" i="3"/>
  <c r="I1341" i="3"/>
  <c r="F1341" i="3" l="1"/>
  <c r="G1341" i="3" s="1"/>
  <c r="I1342" i="3" s="1"/>
  <c r="D1341" i="3" l="1"/>
  <c r="E1341" i="3" s="1"/>
  <c r="M1341" i="3" s="1"/>
  <c r="K1341" i="3"/>
  <c r="L1342" i="3" s="1"/>
  <c r="H1342" i="3"/>
  <c r="F1342" i="3" s="1"/>
  <c r="G1342" i="3" s="1"/>
  <c r="D1342" i="3" s="1"/>
  <c r="K1342" i="3" l="1"/>
  <c r="L1343" i="3" s="1"/>
  <c r="I1343" i="3"/>
  <c r="H1343" i="3"/>
  <c r="E1342" i="3"/>
  <c r="M1342" i="3" l="1"/>
  <c r="F1343" i="3"/>
  <c r="G1343" i="3" l="1"/>
  <c r="D1343" i="3" s="1"/>
  <c r="K1343" i="3" l="1"/>
  <c r="L1344" i="3" s="1"/>
  <c r="H1344" i="3"/>
  <c r="I1344" i="3"/>
  <c r="E1343" i="3"/>
  <c r="M1343" i="3" l="1"/>
  <c r="F1344" i="3"/>
  <c r="G1344" i="3" l="1"/>
  <c r="D1344" i="3" l="1"/>
  <c r="E1344" i="3" s="1"/>
  <c r="M1344" i="3" s="1"/>
  <c r="K1344" i="3"/>
  <c r="L1345" i="3" s="1"/>
  <c r="I1345" i="3"/>
  <c r="H1345" i="3"/>
  <c r="F1345" i="3" l="1"/>
  <c r="G1345" i="3" l="1"/>
  <c r="D1345" i="3" l="1"/>
  <c r="E1345" i="3" s="1"/>
  <c r="M1345" i="3" s="1"/>
  <c r="K1345" i="3"/>
  <c r="L1346" i="3" s="1"/>
  <c r="H1346" i="3"/>
  <c r="I1346" i="3"/>
  <c r="F1346" i="3" l="1"/>
  <c r="G1346" i="3" l="1"/>
  <c r="D1346" i="3" l="1"/>
  <c r="E1346" i="3" s="1"/>
  <c r="M1346" i="3" s="1"/>
  <c r="K1346" i="3"/>
  <c r="L1347" i="3" s="1"/>
  <c r="H1347" i="3"/>
  <c r="I1347" i="3"/>
  <c r="F1347" i="3" l="1"/>
  <c r="G1347" i="3" l="1"/>
  <c r="D1347" i="3" s="1"/>
  <c r="K1347" i="3" l="1"/>
  <c r="L1348" i="3" s="1"/>
  <c r="I1348" i="3"/>
  <c r="H1348" i="3"/>
  <c r="E1347" i="3"/>
  <c r="F1348" i="3" l="1"/>
  <c r="M1347" i="3"/>
  <c r="G1348" i="3" l="1"/>
  <c r="D1348" i="3" s="1"/>
  <c r="K1348" i="3" l="1"/>
  <c r="L1349" i="3" s="1"/>
  <c r="H1349" i="3"/>
  <c r="I1349" i="3"/>
  <c r="E1348" i="3"/>
  <c r="M1348" i="3" l="1"/>
  <c r="F1349" i="3"/>
  <c r="G1349" i="3" l="1"/>
  <c r="D1349" i="3" s="1"/>
  <c r="E1349" i="3" s="1"/>
  <c r="K1349" i="3" l="1"/>
  <c r="L1350" i="3" s="1"/>
  <c r="H1350" i="3"/>
  <c r="I1350" i="3"/>
  <c r="M1349" i="3"/>
  <c r="F1350" i="3" l="1"/>
  <c r="G1350" i="3" s="1"/>
  <c r="K1350" i="3" s="1"/>
  <c r="L1351" i="3" s="1"/>
  <c r="D1350" i="3" l="1"/>
  <c r="E1350" i="3" s="1"/>
  <c r="I1351" i="3"/>
  <c r="H1351" i="3"/>
  <c r="M1350" i="3" l="1"/>
  <c r="F1351" i="3"/>
  <c r="G1351" i="3" l="1"/>
  <c r="K1351" i="3" s="1"/>
  <c r="L1352" i="3" s="1"/>
  <c r="H1352" i="3" l="1"/>
  <c r="I1352" i="3"/>
  <c r="D1351" i="3"/>
  <c r="E1351" i="3" s="1"/>
  <c r="M1351" i="3" s="1"/>
  <c r="F1352" i="3" l="1"/>
  <c r="G1352" i="3" s="1"/>
  <c r="D1352" i="3" l="1"/>
  <c r="E1352" i="3" s="1"/>
  <c r="M1352" i="3" s="1"/>
  <c r="H1353" i="3"/>
  <c r="I1353" i="3"/>
  <c r="K1352" i="3"/>
  <c r="L1353" i="3" s="1"/>
  <c r="F1353" i="3" l="1"/>
  <c r="G1353" i="3" s="1"/>
  <c r="D1353" i="3" s="1"/>
  <c r="K1353" i="3" l="1"/>
  <c r="L1354" i="3" s="1"/>
  <c r="H1354" i="3"/>
  <c r="I1354" i="3"/>
  <c r="E1353" i="3"/>
  <c r="F1354" i="3" l="1"/>
  <c r="M1353" i="3"/>
  <c r="G1354" i="3" l="1"/>
  <c r="K1354" i="3" s="1"/>
  <c r="L1355" i="3" s="1"/>
  <c r="D1354" i="3" l="1"/>
  <c r="E1354" i="3" s="1"/>
  <c r="M1354" i="3" s="1"/>
  <c r="H1355" i="3"/>
  <c r="I1355" i="3"/>
  <c r="F1355" i="3" l="1"/>
  <c r="G1355" i="3" s="1"/>
  <c r="D1355" i="3" s="1"/>
  <c r="K1355" i="3" l="1"/>
  <c r="L1356" i="3" s="1"/>
  <c r="I1356" i="3"/>
  <c r="H1356" i="3"/>
  <c r="E1355" i="3"/>
  <c r="M1355" i="3" l="1"/>
  <c r="F1356" i="3"/>
  <c r="G1356" i="3" l="1"/>
  <c r="D1356" i="3" s="1"/>
  <c r="K1356" i="3" l="1"/>
  <c r="L1357" i="3" s="1"/>
  <c r="H1357" i="3"/>
  <c r="I1357" i="3"/>
  <c r="E1356" i="3"/>
  <c r="M1356" i="3" l="1"/>
  <c r="F1357" i="3"/>
  <c r="G1357" i="3" l="1"/>
  <c r="K1357" i="3" s="1"/>
  <c r="L1358" i="3" s="1"/>
  <c r="D1357" i="3" l="1"/>
  <c r="E1357" i="3" s="1"/>
  <c r="M1357" i="3" s="1"/>
  <c r="I1358" i="3"/>
  <c r="H1358" i="3"/>
  <c r="F1358" i="3" l="1"/>
  <c r="G1358" i="3" s="1"/>
  <c r="D1358" i="3" s="1"/>
  <c r="K1358" i="3" l="1"/>
  <c r="L1359" i="3" s="1"/>
  <c r="I1359" i="3"/>
  <c r="H1359" i="3"/>
  <c r="E1358" i="3"/>
  <c r="F1359" i="3" l="1"/>
  <c r="M1358" i="3"/>
  <c r="G1359" i="3" l="1"/>
  <c r="K1359" i="3" s="1"/>
  <c r="L1360" i="3" s="1"/>
  <c r="D1359" i="3" l="1"/>
  <c r="E1359" i="3" s="1"/>
  <c r="M1359" i="3" s="1"/>
  <c r="H1360" i="3"/>
  <c r="I1360" i="3"/>
  <c r="F1360" i="3" l="1"/>
  <c r="G1360" i="3" s="1"/>
  <c r="D1360" i="3" s="1"/>
  <c r="E1360" i="3" s="1"/>
  <c r="I1361" i="3" l="1"/>
  <c r="K1360" i="3"/>
  <c r="L1361" i="3" s="1"/>
  <c r="H1361" i="3"/>
  <c r="M1360" i="3"/>
  <c r="F1361" i="3" l="1"/>
  <c r="G1361" i="3" s="1"/>
  <c r="D1361" i="3" s="1"/>
  <c r="K1361" i="3" l="1"/>
  <c r="L1362" i="3" s="1"/>
  <c r="I1362" i="3"/>
  <c r="H1362" i="3"/>
  <c r="E1361" i="3"/>
  <c r="F1362" i="3" l="1"/>
  <c r="M1361" i="3"/>
  <c r="G1362" i="3" l="1"/>
  <c r="K1362" i="3" s="1"/>
  <c r="L1363" i="3" s="1"/>
  <c r="D1362" i="3" l="1"/>
  <c r="E1362" i="3" s="1"/>
  <c r="M1362" i="3" s="1"/>
  <c r="H1363" i="3"/>
  <c r="I1363" i="3"/>
  <c r="F1363" i="3" l="1"/>
  <c r="G1363" i="3" s="1"/>
  <c r="K1363" i="3" s="1"/>
  <c r="L1364" i="3" s="1"/>
  <c r="D1363" i="3" l="1"/>
  <c r="E1363" i="3" s="1"/>
  <c r="M1363" i="3" s="1"/>
  <c r="H1364" i="3"/>
  <c r="I1364" i="3"/>
  <c r="F1364" i="3" l="1"/>
  <c r="G1364" i="3" s="1"/>
  <c r="K1364" i="3" s="1"/>
  <c r="L1365" i="3" s="1"/>
  <c r="D1364" i="3" l="1"/>
  <c r="E1364" i="3" s="1"/>
  <c r="M1364" i="3" s="1"/>
  <c r="H1365" i="3"/>
  <c r="I1365" i="3"/>
  <c r="F1365" i="3" l="1"/>
  <c r="G1365" i="3" s="1"/>
  <c r="D1365" i="3" s="1"/>
  <c r="K1365" i="3" l="1"/>
  <c r="L1366" i="3" s="1"/>
  <c r="H1366" i="3"/>
  <c r="I1366" i="3"/>
  <c r="E1365" i="3"/>
  <c r="M1365" i="3" l="1"/>
  <c r="F1366" i="3"/>
  <c r="G1366" i="3" l="1"/>
  <c r="K1366" i="3" s="1"/>
  <c r="L1367" i="3" s="1"/>
  <c r="D1366" i="3" l="1"/>
  <c r="E1366" i="3" s="1"/>
  <c r="M1366" i="3" s="1"/>
  <c r="I1367" i="3"/>
  <c r="H1367" i="3"/>
  <c r="F1367" i="3" l="1"/>
  <c r="G1367" i="3" s="1"/>
  <c r="H1368" i="3" l="1"/>
  <c r="K1367" i="3"/>
  <c r="L1368" i="3" s="1"/>
  <c r="D1367" i="3"/>
  <c r="E1367" i="3" s="1"/>
  <c r="M1367" i="3" s="1"/>
  <c r="I1368" i="3"/>
  <c r="F1368" i="3" s="1"/>
  <c r="G1368" i="3" l="1"/>
  <c r="I1369" i="3" s="1"/>
  <c r="D1368" i="3" l="1"/>
  <c r="E1368" i="3" s="1"/>
  <c r="H1369" i="3"/>
  <c r="F1369" i="3" s="1"/>
  <c r="K1368" i="3"/>
  <c r="L1369" i="3" s="1"/>
  <c r="M1368" i="3" l="1"/>
  <c r="G1369" i="3"/>
  <c r="D1369" i="3" s="1"/>
  <c r="K1369" i="3" l="1"/>
  <c r="L1370" i="3" s="1"/>
  <c r="I1370" i="3"/>
  <c r="H1370" i="3"/>
  <c r="E1369" i="3"/>
  <c r="M1369" i="3" l="1"/>
  <c r="F1370" i="3"/>
  <c r="G1370" i="3" l="1"/>
  <c r="K1370" i="3" s="1"/>
  <c r="L1371" i="3" s="1"/>
  <c r="D1370" i="3" l="1"/>
  <c r="E1370" i="3" s="1"/>
  <c r="M1370" i="3" s="1"/>
  <c r="H1371" i="3"/>
  <c r="I1371" i="3"/>
  <c r="F1371" i="3" l="1"/>
  <c r="G1371" i="3" s="1"/>
  <c r="H1372" i="3" l="1"/>
  <c r="K1371" i="3"/>
  <c r="L1372" i="3" s="1"/>
  <c r="D1371" i="3"/>
  <c r="E1371" i="3" s="1"/>
  <c r="M1371" i="3" s="1"/>
  <c r="I1372" i="3"/>
  <c r="F1372" i="3" l="1"/>
  <c r="G1372" i="3" s="1"/>
  <c r="D1372" i="3" s="1"/>
  <c r="K1372" i="3" l="1"/>
  <c r="L1373" i="3" s="1"/>
  <c r="I1373" i="3"/>
  <c r="H1373" i="3"/>
  <c r="E1372" i="3"/>
  <c r="M1372" i="3" l="1"/>
  <c r="F1373" i="3"/>
  <c r="G1373" i="3" l="1"/>
  <c r="D1373" i="3" l="1"/>
  <c r="E1373" i="3" s="1"/>
  <c r="M1373" i="3" s="1"/>
  <c r="K1373" i="3"/>
  <c r="L1374" i="3" s="1"/>
  <c r="I1374" i="3"/>
  <c r="H1374" i="3"/>
  <c r="F1374" i="3" l="1"/>
  <c r="G1374" i="3" l="1"/>
  <c r="D1374" i="3" l="1"/>
  <c r="E1374" i="3" s="1"/>
  <c r="M1374" i="3" s="1"/>
  <c r="K1374" i="3"/>
  <c r="L1375" i="3" s="1"/>
  <c r="I1375" i="3"/>
  <c r="H1375" i="3"/>
  <c r="F1375" i="3" l="1"/>
  <c r="G1375" i="3" l="1"/>
  <c r="D1375" i="3" l="1"/>
  <c r="E1375" i="3" s="1"/>
  <c r="M1375" i="3" s="1"/>
  <c r="K1375" i="3"/>
  <c r="L1376" i="3" s="1"/>
  <c r="H1376" i="3"/>
  <c r="I1376" i="3"/>
  <c r="F1376" i="3" l="1"/>
  <c r="G1376" i="3" l="1"/>
  <c r="D1376" i="3" s="1"/>
  <c r="K1376" i="3" l="1"/>
  <c r="L1377" i="3" s="1"/>
  <c r="H1377" i="3"/>
  <c r="I1377" i="3"/>
  <c r="E1376" i="3"/>
  <c r="M1376" i="3" l="1"/>
  <c r="F1377" i="3"/>
  <c r="G1377" i="3" l="1"/>
  <c r="D1377" i="3" s="1"/>
  <c r="K1377" i="3" l="1"/>
  <c r="L1378" i="3" s="1"/>
  <c r="I1378" i="3"/>
  <c r="H1378" i="3"/>
  <c r="E1377" i="3"/>
  <c r="F1378" i="3" l="1"/>
  <c r="M1377" i="3"/>
  <c r="G1378" i="3" l="1"/>
  <c r="K1378" i="3" s="1"/>
  <c r="L1379" i="3" s="1"/>
  <c r="D1378" i="3" l="1"/>
  <c r="E1378" i="3" s="1"/>
  <c r="M1378" i="3" s="1"/>
  <c r="I1379" i="3"/>
  <c r="H1379" i="3"/>
  <c r="F1379" i="3" l="1"/>
  <c r="G1379" i="3" s="1"/>
  <c r="D1379" i="3" l="1"/>
  <c r="E1379" i="3" s="1"/>
  <c r="M1379" i="3" s="1"/>
  <c r="K1379" i="3"/>
  <c r="L1380" i="3" s="1"/>
  <c r="I1380" i="3"/>
  <c r="H1380" i="3"/>
  <c r="F1380" i="3" l="1"/>
  <c r="G1380" i="3" l="1"/>
  <c r="D1380" i="3" l="1"/>
  <c r="E1380" i="3" s="1"/>
  <c r="M1380" i="3" s="1"/>
  <c r="K1380" i="3"/>
  <c r="L1381" i="3" s="1"/>
  <c r="H1381" i="3"/>
  <c r="I1381" i="3"/>
  <c r="F1381" i="3" l="1"/>
  <c r="G1381" i="3" l="1"/>
  <c r="D1381" i="3" s="1"/>
  <c r="E1381" i="3" l="1"/>
  <c r="M1381" i="3" s="1"/>
  <c r="K1381" i="3"/>
  <c r="L1382" i="3" s="1"/>
  <c r="H1382" i="3"/>
  <c r="I1382" i="3"/>
  <c r="F1382" i="3" l="1"/>
  <c r="G1382" i="3" l="1"/>
  <c r="D1382" i="3" s="1"/>
  <c r="K1382" i="3" l="1"/>
  <c r="L1383" i="3" s="1"/>
  <c r="H1383" i="3"/>
  <c r="I1383" i="3"/>
  <c r="E1382" i="3"/>
  <c r="M1382" i="3" l="1"/>
  <c r="F1383" i="3"/>
  <c r="G1383" i="3" l="1"/>
  <c r="D1383" i="3" s="1"/>
  <c r="K1383" i="3" l="1"/>
  <c r="L1384" i="3" s="1"/>
  <c r="I1384" i="3"/>
  <c r="H1384" i="3"/>
  <c r="E1383" i="3"/>
  <c r="F1384" i="3" l="1"/>
  <c r="M1383" i="3"/>
  <c r="G1384" i="3" l="1"/>
  <c r="D1384" i="3" l="1"/>
  <c r="E1384" i="3" s="1"/>
  <c r="M1384" i="3" s="1"/>
  <c r="K1384" i="3"/>
  <c r="L1385" i="3" s="1"/>
  <c r="I1385" i="3"/>
  <c r="H1385" i="3"/>
  <c r="F1385" i="3" l="1"/>
  <c r="G1385" i="3" l="1"/>
  <c r="D1385" i="3" s="1"/>
  <c r="K1385" i="3" l="1"/>
  <c r="L1386" i="3" s="1"/>
  <c r="I1386" i="3"/>
  <c r="H1386" i="3"/>
  <c r="E1385" i="3"/>
  <c r="F1386" i="3" l="1"/>
  <c r="M1385" i="3"/>
  <c r="G1386" i="3" l="1"/>
  <c r="K1386" i="3" s="1"/>
  <c r="L1387" i="3" s="1"/>
  <c r="I1387" i="3" l="1"/>
  <c r="H1387" i="3"/>
  <c r="D1386" i="3"/>
  <c r="E1386" i="3" s="1"/>
  <c r="M1386" i="3" s="1"/>
  <c r="F1387" i="3" l="1"/>
  <c r="G1387" i="3" s="1"/>
  <c r="D1387" i="3" s="1"/>
  <c r="K1387" i="3" l="1"/>
  <c r="L1388" i="3" s="1"/>
  <c r="I1388" i="3"/>
  <c r="H1388" i="3"/>
  <c r="E1387" i="3"/>
  <c r="M1387" i="3" l="1"/>
  <c r="F1388" i="3"/>
  <c r="G1388" i="3" l="1"/>
  <c r="D1388" i="3" s="1"/>
  <c r="E1388" i="3" s="1"/>
  <c r="K1388" i="3" l="1"/>
  <c r="L1389" i="3" s="1"/>
  <c r="I1389" i="3"/>
  <c r="H1389" i="3"/>
  <c r="M1388" i="3"/>
  <c r="F1389" i="3" l="1"/>
  <c r="G1389" i="3" s="1"/>
  <c r="D1389" i="3" s="1"/>
  <c r="K1389" i="3" l="1"/>
  <c r="L1390" i="3" s="1"/>
  <c r="H1390" i="3"/>
  <c r="I1390" i="3"/>
  <c r="E1389" i="3"/>
  <c r="M1389" i="3" l="1"/>
  <c r="F1390" i="3"/>
  <c r="G1390" i="3" l="1"/>
  <c r="D1390" i="3" s="1"/>
  <c r="E1390" i="3" l="1"/>
  <c r="M1390" i="3" s="1"/>
  <c r="K1390" i="3"/>
  <c r="L1391" i="3" s="1"/>
  <c r="I1391" i="3"/>
  <c r="H1391" i="3"/>
  <c r="F1391" i="3" l="1"/>
  <c r="G1391" i="3" l="1"/>
  <c r="D1391" i="3" s="1"/>
  <c r="K1391" i="3" l="1"/>
  <c r="L1392" i="3" s="1"/>
  <c r="I1392" i="3"/>
  <c r="H1392" i="3"/>
  <c r="E1391" i="3"/>
  <c r="F1392" i="3" l="1"/>
  <c r="M1391" i="3"/>
  <c r="G1392" i="3" l="1"/>
  <c r="K1392" i="3" s="1"/>
  <c r="L1393" i="3" s="1"/>
  <c r="H1393" i="3" l="1"/>
  <c r="I1393" i="3"/>
  <c r="D1392" i="3"/>
  <c r="E1392" i="3" s="1"/>
  <c r="M1392" i="3" s="1"/>
  <c r="F1393" i="3" l="1"/>
  <c r="G1393" i="3" s="1"/>
  <c r="D1393" i="3" s="1"/>
  <c r="K1393" i="3" l="1"/>
  <c r="L1394" i="3" s="1"/>
  <c r="I1394" i="3"/>
  <c r="H1394" i="3"/>
  <c r="E1393" i="3"/>
  <c r="M1393" i="3" l="1"/>
  <c r="F1394" i="3"/>
  <c r="G1394" i="3" l="1"/>
  <c r="D1394" i="3" s="1"/>
  <c r="K1394" i="3" l="1"/>
  <c r="L1395" i="3" s="1"/>
  <c r="H1395" i="3"/>
  <c r="I1395" i="3"/>
  <c r="E1394" i="3"/>
  <c r="M1394" i="3" l="1"/>
  <c r="F1395" i="3"/>
  <c r="G1395" i="3" l="1"/>
  <c r="D1395" i="3" s="1"/>
  <c r="K1395" i="3" l="1"/>
  <c r="L1396" i="3" s="1"/>
  <c r="I1396" i="3"/>
  <c r="H1396" i="3"/>
  <c r="E1395" i="3"/>
  <c r="F1396" i="3" l="1"/>
  <c r="M1395" i="3"/>
  <c r="G1396" i="3" l="1"/>
  <c r="K1396" i="3" s="1"/>
  <c r="L1397" i="3" s="1"/>
  <c r="D1396" i="3" l="1"/>
  <c r="E1396" i="3" s="1"/>
  <c r="M1396" i="3" s="1"/>
  <c r="H1397" i="3"/>
  <c r="I1397" i="3"/>
  <c r="F1397" i="3" l="1"/>
  <c r="G1397" i="3" s="1"/>
  <c r="H1398" i="3" s="1"/>
  <c r="I1398" i="3" l="1"/>
  <c r="F1398" i="3" s="1"/>
  <c r="K1397" i="3"/>
  <c r="L1398" i="3" s="1"/>
  <c r="D1397" i="3"/>
  <c r="E1397" i="3" s="1"/>
  <c r="M1397" i="3" s="1"/>
  <c r="G1398" i="3" l="1"/>
  <c r="K1398" i="3" s="1"/>
  <c r="L1399" i="3" s="1"/>
  <c r="D1398" i="3" l="1"/>
  <c r="E1398" i="3" s="1"/>
  <c r="M1398" i="3" s="1"/>
  <c r="H1399" i="3"/>
  <c r="I1399" i="3"/>
  <c r="F1399" i="3" l="1"/>
  <c r="G1399" i="3" s="1"/>
  <c r="H1400" i="3" l="1"/>
  <c r="I1400" i="3"/>
  <c r="K1399" i="3"/>
  <c r="L1400" i="3" s="1"/>
  <c r="D1399" i="3"/>
  <c r="E1399" i="3" s="1"/>
  <c r="M1399" i="3" s="1"/>
  <c r="F1400" i="3" l="1"/>
  <c r="G1400" i="3" s="1"/>
  <c r="K1400" i="3" s="1"/>
  <c r="L1401" i="3" s="1"/>
  <c r="D1400" i="3" l="1"/>
  <c r="E1400" i="3" s="1"/>
  <c r="M1400" i="3" s="1"/>
  <c r="H1401" i="3"/>
  <c r="I1401" i="3"/>
  <c r="F1401" i="3" l="1"/>
  <c r="G1401" i="3" s="1"/>
  <c r="D1401" i="3" s="1"/>
  <c r="K1401" i="3" l="1"/>
  <c r="L1402" i="3" s="1"/>
  <c r="H1402" i="3"/>
  <c r="I1402" i="3"/>
  <c r="E1401" i="3"/>
  <c r="M1401" i="3" l="1"/>
  <c r="F1402" i="3"/>
  <c r="G1402" i="3" l="1"/>
  <c r="D1402" i="3" s="1"/>
  <c r="K1402" i="3" l="1"/>
  <c r="L1403" i="3" s="1"/>
  <c r="I1403" i="3"/>
  <c r="H1403" i="3"/>
  <c r="E1402" i="3"/>
  <c r="M1402" i="3" l="1"/>
  <c r="F1403" i="3"/>
  <c r="G1403" i="3" l="1"/>
  <c r="D1403" i="3" s="1"/>
  <c r="K1403" i="3" l="1"/>
  <c r="L1404" i="3" s="1"/>
  <c r="H1404" i="3"/>
  <c r="I1404" i="3"/>
  <c r="E1403" i="3"/>
  <c r="F1404" i="3" l="1"/>
  <c r="M1403" i="3"/>
  <c r="G1404" i="3" l="1"/>
  <c r="K1404" i="3" s="1"/>
  <c r="L1405" i="3" s="1"/>
  <c r="D1404" i="3" l="1"/>
  <c r="E1404" i="3" s="1"/>
  <c r="M1404" i="3" s="1"/>
  <c r="H1405" i="3"/>
  <c r="I1405" i="3"/>
  <c r="F1405" i="3" l="1"/>
  <c r="G1405" i="3" s="1"/>
  <c r="K1405" i="3" l="1"/>
  <c r="L1406" i="3" s="1"/>
  <c r="I1406" i="3"/>
  <c r="H1406" i="3"/>
  <c r="D1405" i="3"/>
  <c r="E1405" i="3" s="1"/>
  <c r="M1405" i="3" s="1"/>
  <c r="F1406" i="3" l="1"/>
  <c r="G1406" i="3" s="1"/>
  <c r="K1406" i="3" s="1"/>
  <c r="L1407" i="3" s="1"/>
  <c r="D1406" i="3" l="1"/>
  <c r="E1406" i="3" s="1"/>
  <c r="M1406" i="3" s="1"/>
  <c r="H1407" i="3"/>
  <c r="I1407" i="3"/>
  <c r="F1407" i="3" l="1"/>
  <c r="G1407" i="3" s="1"/>
  <c r="D1407" i="3" s="1"/>
  <c r="E1407" i="3" s="1"/>
  <c r="K1407" i="3" l="1"/>
  <c r="L1408" i="3" s="1"/>
  <c r="I1408" i="3"/>
  <c r="H1408" i="3"/>
  <c r="M1407" i="3"/>
  <c r="F1408" i="3" l="1"/>
  <c r="G1408" i="3" s="1"/>
  <c r="D1408" i="3" s="1"/>
  <c r="K1408" i="3" l="1"/>
  <c r="L1409" i="3" s="1"/>
  <c r="I1409" i="3"/>
  <c r="H1409" i="3"/>
  <c r="E1408" i="3"/>
  <c r="M1408" i="3" l="1"/>
  <c r="F1409" i="3"/>
  <c r="G1409" i="3" l="1"/>
  <c r="D1409" i="3" s="1"/>
  <c r="K1409" i="3" l="1"/>
  <c r="L1410" i="3" s="1"/>
  <c r="I1410" i="3"/>
  <c r="H1410" i="3"/>
  <c r="E1409" i="3"/>
  <c r="M1409" i="3" l="1"/>
  <c r="F1410" i="3"/>
  <c r="G1410" i="3" l="1"/>
  <c r="D1410" i="3" s="1"/>
  <c r="K1410" i="3" l="1"/>
  <c r="L1411" i="3" s="1"/>
  <c r="H1411" i="3"/>
  <c r="I1411" i="3"/>
  <c r="E1410" i="3"/>
  <c r="M1410" i="3" l="1"/>
  <c r="F1411" i="3"/>
  <c r="G1411" i="3" l="1"/>
  <c r="D1411" i="3" s="1"/>
  <c r="K1411" i="3" l="1"/>
  <c r="L1412" i="3" s="1"/>
  <c r="H1412" i="3"/>
  <c r="I1412" i="3"/>
  <c r="E1411" i="3"/>
  <c r="M1411" i="3" l="1"/>
  <c r="F1412" i="3"/>
  <c r="G1412" i="3" l="1"/>
  <c r="D1412" i="3" s="1"/>
  <c r="K1412" i="3" l="1"/>
  <c r="L1413" i="3" s="1"/>
  <c r="H1413" i="3"/>
  <c r="I1413" i="3"/>
  <c r="E1412" i="3"/>
  <c r="M1412" i="3" l="1"/>
  <c r="F1413" i="3"/>
  <c r="G1413" i="3" l="1"/>
  <c r="D1413" i="3" s="1"/>
  <c r="K1413" i="3" l="1"/>
  <c r="L1414" i="3" s="1"/>
  <c r="I1414" i="3"/>
  <c r="H1414" i="3"/>
  <c r="E1413" i="3"/>
  <c r="M1413" i="3" l="1"/>
  <c r="F1414" i="3"/>
  <c r="G1414" i="3" l="1"/>
  <c r="D1414" i="3" s="1"/>
  <c r="K1414" i="3" l="1"/>
  <c r="L1415" i="3" s="1"/>
  <c r="I1415" i="3"/>
  <c r="H1415" i="3"/>
  <c r="E1414" i="3"/>
  <c r="F1415" i="3" l="1"/>
  <c r="M1414" i="3"/>
  <c r="G1415" i="3" l="1"/>
  <c r="K1415" i="3" s="1"/>
  <c r="L1416" i="3" s="1"/>
  <c r="D1415" i="3" l="1"/>
  <c r="E1415" i="3" s="1"/>
  <c r="M1415" i="3" s="1"/>
  <c r="H1416" i="3"/>
  <c r="I1416" i="3"/>
  <c r="F1416" i="3" l="1"/>
  <c r="G1416" i="3" s="1"/>
  <c r="D1416" i="3" s="1"/>
  <c r="E1416" i="3" s="1"/>
  <c r="H1417" i="3" l="1"/>
  <c r="I1417" i="3"/>
  <c r="K1416" i="3"/>
  <c r="L1417" i="3" s="1"/>
  <c r="M1416" i="3"/>
  <c r="F1417" i="3" l="1"/>
  <c r="G1417" i="3"/>
  <c r="D1417" i="3" s="1"/>
  <c r="K1417" i="3" l="1"/>
  <c r="L1418" i="3" s="1"/>
  <c r="H1418" i="3"/>
  <c r="I1418" i="3"/>
  <c r="E1417" i="3"/>
  <c r="F1418" i="3" l="1"/>
  <c r="M1417" i="3"/>
  <c r="G1418" i="3" l="1"/>
  <c r="K1418" i="3" s="1"/>
  <c r="L1419" i="3" s="1"/>
  <c r="D1418" i="3" l="1"/>
  <c r="E1418" i="3" s="1"/>
  <c r="M1418" i="3" s="1"/>
  <c r="H1419" i="3"/>
  <c r="I1419" i="3"/>
  <c r="F1419" i="3" l="1"/>
  <c r="G1419" i="3" s="1"/>
  <c r="D1419" i="3" s="1"/>
  <c r="K1419" i="3" l="1"/>
  <c r="L1420" i="3" s="1"/>
  <c r="I1420" i="3"/>
  <c r="H1420" i="3"/>
  <c r="E1419" i="3"/>
  <c r="F1420" i="3" l="1"/>
  <c r="M1419" i="3"/>
  <c r="G1420" i="3" l="1"/>
  <c r="K1420" i="3" s="1"/>
  <c r="L1421" i="3" s="1"/>
  <c r="D1420" i="3" l="1"/>
  <c r="E1420" i="3" s="1"/>
  <c r="M1420" i="3" s="1"/>
  <c r="H1421" i="3"/>
  <c r="I1421" i="3"/>
  <c r="F1421" i="3" l="1"/>
  <c r="G1421" i="3" s="1"/>
  <c r="K1421" i="3" s="1"/>
  <c r="L1422" i="3" s="1"/>
  <c r="H1422" i="3" l="1"/>
  <c r="I1422" i="3"/>
  <c r="D1421" i="3"/>
  <c r="E1421" i="3" s="1"/>
  <c r="M1421" i="3" s="1"/>
  <c r="F1422" i="3" l="1"/>
  <c r="G1422" i="3" s="1"/>
  <c r="K1422" i="3" s="1"/>
  <c r="L1423" i="3" s="1"/>
  <c r="D1422" i="3" l="1"/>
  <c r="E1422" i="3" s="1"/>
  <c r="M1422" i="3" s="1"/>
  <c r="H1423" i="3"/>
  <c r="I1423" i="3"/>
  <c r="F1423" i="3" l="1"/>
  <c r="G1423" i="3" s="1"/>
  <c r="K1423" i="3" s="1"/>
  <c r="L1424" i="3" s="1"/>
  <c r="H1424" i="3" l="1"/>
  <c r="I1424" i="3"/>
  <c r="D1423" i="3"/>
  <c r="E1423" i="3" s="1"/>
  <c r="M1423" i="3" s="1"/>
  <c r="F1424" i="3" l="1"/>
  <c r="G1424" i="3" s="1"/>
  <c r="D1424" i="3" l="1"/>
  <c r="E1424" i="3" s="1"/>
  <c r="M1424" i="3" s="1"/>
  <c r="H1425" i="3"/>
  <c r="I1425" i="3"/>
  <c r="K1424" i="3"/>
  <c r="L1425" i="3" s="1"/>
  <c r="F1425" i="3" l="1"/>
  <c r="G1425" i="3" s="1"/>
  <c r="K1425" i="3" s="1"/>
  <c r="L1426" i="3" s="1"/>
  <c r="D1425" i="3" l="1"/>
  <c r="E1425" i="3" s="1"/>
  <c r="M1425" i="3" s="1"/>
  <c r="H1426" i="3"/>
  <c r="I1426" i="3"/>
  <c r="F1426" i="3" l="1"/>
  <c r="G1426" i="3" s="1"/>
  <c r="D1426" i="3" s="1"/>
  <c r="K1426" i="3" l="1"/>
  <c r="L1427" i="3" s="1"/>
  <c r="I1427" i="3"/>
  <c r="H1427" i="3"/>
  <c r="E1426" i="3"/>
  <c r="M1426" i="3" l="1"/>
  <c r="F1427" i="3"/>
  <c r="G1427" i="3" l="1"/>
  <c r="D1427" i="3" s="1"/>
  <c r="K1427" i="3" l="1"/>
  <c r="L1428" i="3" s="1"/>
  <c r="H1428" i="3"/>
  <c r="I1428" i="3"/>
  <c r="E1427" i="3"/>
  <c r="F1428" i="3" l="1"/>
  <c r="M1427" i="3"/>
  <c r="G1428" i="3" l="1"/>
  <c r="K1428" i="3" s="1"/>
  <c r="L1429" i="3" s="1"/>
  <c r="D1428" i="3" l="1"/>
  <c r="E1428" i="3" s="1"/>
  <c r="M1428" i="3" s="1"/>
  <c r="H1429" i="3"/>
  <c r="I1429" i="3"/>
  <c r="F1429" i="3" l="1"/>
  <c r="G1429" i="3" s="1"/>
  <c r="K1429" i="3" s="1"/>
  <c r="L1430" i="3" s="1"/>
  <c r="D1429" i="3" l="1"/>
  <c r="E1429" i="3" s="1"/>
  <c r="M1429" i="3" s="1"/>
  <c r="H1430" i="3"/>
  <c r="I1430" i="3"/>
  <c r="F1430" i="3" l="1"/>
  <c r="G1430" i="3" s="1"/>
  <c r="D1430" i="3" s="1"/>
  <c r="K1430" i="3" l="1"/>
  <c r="L1431" i="3" s="1"/>
  <c r="H1431" i="3"/>
  <c r="I1431" i="3"/>
  <c r="E1430" i="3"/>
  <c r="F1431" i="3" l="1"/>
  <c r="M1430" i="3"/>
  <c r="G1431" i="3" l="1"/>
  <c r="K1431" i="3" s="1"/>
  <c r="L1432" i="3" s="1"/>
  <c r="D1431" i="3" l="1"/>
  <c r="E1431" i="3" s="1"/>
  <c r="M1431" i="3" s="1"/>
  <c r="H1432" i="3"/>
  <c r="I1432" i="3"/>
  <c r="F1432" i="3" l="1"/>
  <c r="G1432" i="3" s="1"/>
  <c r="D1432" i="3" s="1"/>
  <c r="K1432" i="3" l="1"/>
  <c r="L1433" i="3" s="1"/>
  <c r="I1433" i="3"/>
  <c r="H1433" i="3"/>
  <c r="E1432" i="3"/>
  <c r="M1432" i="3" l="1"/>
  <c r="F1433" i="3"/>
  <c r="G1433" i="3" l="1"/>
  <c r="D1433" i="3" s="1"/>
  <c r="K1433" i="3" l="1"/>
  <c r="L1434" i="3" s="1"/>
  <c r="H1434" i="3"/>
  <c r="I1434" i="3"/>
  <c r="E1433" i="3"/>
  <c r="M1433" i="3" l="1"/>
  <c r="F1434" i="3"/>
  <c r="G1434" i="3" l="1"/>
  <c r="D1434" i="3" s="1"/>
  <c r="K1434" i="3" l="1"/>
  <c r="L1435" i="3" s="1"/>
  <c r="I1435" i="3"/>
  <c r="H1435" i="3"/>
  <c r="E1434" i="3"/>
  <c r="F1435" i="3" l="1"/>
  <c r="M1434" i="3"/>
  <c r="G1435" i="3" l="1"/>
  <c r="K1435" i="3" s="1"/>
  <c r="L1436" i="3" s="1"/>
  <c r="I1436" i="3"/>
  <c r="H1436" i="3" l="1"/>
  <c r="F1436" i="3" s="1"/>
  <c r="D1435" i="3"/>
  <c r="E1435" i="3" s="1"/>
  <c r="M1435" i="3" s="1"/>
  <c r="G1436" i="3" l="1"/>
  <c r="H1437" i="3" s="1"/>
  <c r="I1437" i="3" l="1"/>
  <c r="F1437" i="3" s="1"/>
  <c r="K1436" i="3"/>
  <c r="L1437" i="3" s="1"/>
  <c r="D1436" i="3"/>
  <c r="E1436" i="3" s="1"/>
  <c r="M1436" i="3" s="1"/>
  <c r="G1437" i="3" l="1"/>
  <c r="K1437" i="3" s="1"/>
  <c r="L1438" i="3" s="1"/>
  <c r="H1438" i="3" l="1"/>
  <c r="I1438" i="3"/>
  <c r="D1437" i="3"/>
  <c r="E1437" i="3" s="1"/>
  <c r="M1437" i="3" s="1"/>
  <c r="F1438" i="3" l="1"/>
  <c r="G1438" i="3" s="1"/>
  <c r="D1438" i="3" s="1"/>
  <c r="K1438" i="3" l="1"/>
  <c r="L1439" i="3" s="1"/>
  <c r="I1439" i="3"/>
  <c r="H1439" i="3"/>
  <c r="E1438" i="3"/>
  <c r="M1438" i="3" l="1"/>
  <c r="F1439" i="3"/>
  <c r="G1439" i="3" l="1"/>
  <c r="D1439" i="3" s="1"/>
  <c r="K1439" i="3" l="1"/>
  <c r="L1440" i="3" s="1"/>
  <c r="I1440" i="3"/>
  <c r="H1440" i="3"/>
  <c r="E1439" i="3"/>
  <c r="F1440" i="3" l="1"/>
  <c r="M1439" i="3"/>
  <c r="G1440" i="3" l="1"/>
  <c r="K1440" i="3" s="1"/>
  <c r="L1441" i="3" s="1"/>
  <c r="D1440" i="3" l="1"/>
  <c r="E1440" i="3" s="1"/>
  <c r="M1440" i="3" s="1"/>
  <c r="I1441" i="3"/>
  <c r="H1441" i="3"/>
  <c r="F1441" i="3" l="1"/>
  <c r="G1441" i="3" s="1"/>
  <c r="D1441" i="3" s="1"/>
  <c r="K1441" i="3" l="1"/>
  <c r="L1442" i="3" s="1"/>
  <c r="I1442" i="3"/>
  <c r="H1442" i="3"/>
  <c r="E1441" i="3"/>
  <c r="F1442" i="3" l="1"/>
  <c r="M1441" i="3"/>
  <c r="G1442" i="3" l="1"/>
  <c r="K1442" i="3" s="1"/>
  <c r="L1443" i="3" s="1"/>
  <c r="D1442" i="3" l="1"/>
  <c r="E1442" i="3" s="1"/>
  <c r="M1442" i="3" s="1"/>
  <c r="H1443" i="3"/>
  <c r="I1443" i="3"/>
  <c r="F1443" i="3" l="1"/>
  <c r="G1443" i="3" s="1"/>
  <c r="D1443" i="3" s="1"/>
  <c r="K1443" i="3" l="1"/>
  <c r="L1444" i="3" s="1"/>
  <c r="I1444" i="3"/>
  <c r="H1444" i="3"/>
  <c r="E1443" i="3"/>
  <c r="M1443" i="3" l="1"/>
  <c r="F1444" i="3"/>
  <c r="G1444" i="3" l="1"/>
  <c r="D1444" i="3" s="1"/>
  <c r="K1444" i="3" l="1"/>
  <c r="L1445" i="3" s="1"/>
  <c r="I1445" i="3"/>
  <c r="H1445" i="3"/>
  <c r="E1444" i="3"/>
  <c r="M1444" i="3" l="1"/>
  <c r="F1445" i="3"/>
  <c r="G1445" i="3" l="1"/>
  <c r="D1445" i="3" s="1"/>
  <c r="K1445" i="3" l="1"/>
  <c r="L1446" i="3" s="1"/>
  <c r="I1446" i="3"/>
  <c r="H1446" i="3"/>
  <c r="E1445" i="3"/>
  <c r="M1445" i="3" l="1"/>
  <c r="F1446" i="3"/>
  <c r="G1446" i="3" l="1"/>
  <c r="D1446" i="3" s="1"/>
  <c r="K1446" i="3" l="1"/>
  <c r="L1447" i="3" s="1"/>
  <c r="I1447" i="3"/>
  <c r="H1447" i="3"/>
  <c r="E1446" i="3"/>
  <c r="M1446" i="3" l="1"/>
  <c r="F1447" i="3"/>
  <c r="G1447" i="3" l="1"/>
  <c r="D1447" i="3" s="1"/>
  <c r="K1447" i="3" l="1"/>
  <c r="L1448" i="3" s="1"/>
  <c r="H1448" i="3"/>
  <c r="I1448" i="3"/>
  <c r="E1447" i="3"/>
  <c r="F1448" i="3" l="1"/>
  <c r="M1447" i="3"/>
  <c r="G1448" i="3" l="1"/>
  <c r="K1448" i="3" s="1"/>
  <c r="L1449" i="3" s="1"/>
  <c r="D1448" i="3" l="1"/>
  <c r="E1448" i="3" s="1"/>
  <c r="M1448" i="3" s="1"/>
  <c r="H1449" i="3"/>
  <c r="I1449" i="3"/>
  <c r="F1449" i="3" l="1"/>
  <c r="G1449" i="3" s="1"/>
  <c r="D1449" i="3" s="1"/>
  <c r="K1449" i="3" l="1"/>
  <c r="L1450" i="3" s="1"/>
  <c r="I1450" i="3"/>
  <c r="H1450" i="3"/>
  <c r="E1449" i="3"/>
  <c r="M1449" i="3" l="1"/>
  <c r="F1450" i="3"/>
  <c r="G1450" i="3" l="1"/>
  <c r="D1450" i="3" s="1"/>
  <c r="K1450" i="3" l="1"/>
  <c r="L1451" i="3" s="1"/>
  <c r="H1451" i="3"/>
  <c r="I1451" i="3"/>
  <c r="E1450" i="3"/>
  <c r="M1450" i="3" l="1"/>
  <c r="F1451" i="3"/>
  <c r="G1451" i="3" l="1"/>
  <c r="D1451" i="3" s="1"/>
  <c r="K1451" i="3" l="1"/>
  <c r="L1452" i="3" s="1"/>
  <c r="H1452" i="3"/>
  <c r="I1452" i="3"/>
  <c r="E1451" i="3"/>
  <c r="M1451" i="3" l="1"/>
  <c r="F1452" i="3"/>
  <c r="G1452" i="3" l="1"/>
  <c r="D1452" i="3" s="1"/>
  <c r="K1452" i="3" l="1"/>
  <c r="L1453" i="3" s="1"/>
  <c r="I1453" i="3"/>
  <c r="H1453" i="3"/>
  <c r="E1452" i="3"/>
  <c r="M1452" i="3" l="1"/>
  <c r="F1453" i="3"/>
  <c r="G1453" i="3" l="1"/>
  <c r="D1453" i="3" s="1"/>
  <c r="K1453" i="3" l="1"/>
  <c r="L1454" i="3" s="1"/>
  <c r="I1454" i="3"/>
  <c r="H1454" i="3"/>
  <c r="E1453" i="3"/>
  <c r="M1453" i="3" l="1"/>
  <c r="F1454" i="3"/>
  <c r="G1454" i="3" l="1"/>
  <c r="D1454" i="3" s="1"/>
  <c r="K1454" i="3" l="1"/>
  <c r="L1455" i="3" s="1"/>
  <c r="H1455" i="3"/>
  <c r="I1455" i="3"/>
  <c r="E1454" i="3"/>
  <c r="F1455" i="3" l="1"/>
  <c r="M1454" i="3"/>
  <c r="G1455" i="3" l="1"/>
  <c r="D1455" i="3" s="1"/>
  <c r="K1455" i="3" l="1"/>
  <c r="L1456" i="3" s="1"/>
  <c r="H1456" i="3"/>
  <c r="I1456" i="3"/>
  <c r="E1455" i="3"/>
  <c r="F1456" i="3" l="1"/>
  <c r="M1455" i="3"/>
  <c r="G1456" i="3" l="1"/>
  <c r="K1456" i="3" s="1"/>
  <c r="L1457" i="3" s="1"/>
  <c r="H1457" i="3" l="1"/>
  <c r="I1457" i="3"/>
  <c r="D1456" i="3"/>
  <c r="E1456" i="3" s="1"/>
  <c r="M1456" i="3" s="1"/>
  <c r="F1457" i="3" l="1"/>
  <c r="G1457" i="3" s="1"/>
  <c r="K1457" i="3" s="1"/>
  <c r="L1458" i="3" s="1"/>
  <c r="D1457" i="3" l="1"/>
  <c r="E1457" i="3" s="1"/>
  <c r="H1458" i="3"/>
  <c r="I1458" i="3"/>
  <c r="F1458" i="3" l="1"/>
  <c r="M1457" i="3"/>
  <c r="G1458" i="3" l="1"/>
  <c r="D1458" i="3" s="1"/>
  <c r="E1458" i="3" s="1"/>
  <c r="I1459" i="3" l="1"/>
  <c r="H1459" i="3"/>
  <c r="K1458" i="3"/>
  <c r="L1459" i="3" s="1"/>
  <c r="M1458" i="3"/>
  <c r="F1459" i="3" l="1"/>
  <c r="G1459" i="3" s="1"/>
  <c r="D1459" i="3" l="1"/>
  <c r="E1459" i="3" s="1"/>
  <c r="M1459" i="3" s="1"/>
  <c r="H1460" i="3"/>
  <c r="I1460" i="3"/>
  <c r="K1459" i="3"/>
  <c r="L1460" i="3" s="1"/>
  <c r="F1460" i="3" l="1"/>
  <c r="G1460" i="3" s="1"/>
  <c r="D1460" i="3" s="1"/>
  <c r="K1460" i="3" l="1"/>
  <c r="L1461" i="3" s="1"/>
  <c r="H1461" i="3"/>
  <c r="I1461" i="3"/>
  <c r="E1460" i="3"/>
  <c r="F1461" i="3" l="1"/>
  <c r="M1460" i="3"/>
  <c r="G1461" i="3" l="1"/>
  <c r="D1461" i="3" s="1"/>
  <c r="K1461" i="3" l="1"/>
  <c r="L1462" i="3" s="1"/>
  <c r="I1462" i="3"/>
  <c r="H1462" i="3"/>
  <c r="E1461" i="3"/>
  <c r="M1461" i="3" l="1"/>
  <c r="F1462" i="3"/>
  <c r="G1462" i="3" l="1"/>
  <c r="D1462" i="3" s="1"/>
  <c r="K1462" i="3" l="1"/>
  <c r="L1463" i="3" s="1"/>
  <c r="H1463" i="3"/>
  <c r="I1463" i="3"/>
  <c r="E1462" i="3"/>
  <c r="M1462" i="3" l="1"/>
  <c r="F1463" i="3"/>
  <c r="G1463" i="3" l="1"/>
  <c r="D1463" i="3" s="1"/>
  <c r="K1463" i="3" l="1"/>
  <c r="L1464" i="3" s="1"/>
  <c r="I1464" i="3"/>
  <c r="H1464" i="3"/>
  <c r="E1463" i="3"/>
  <c r="M1463" i="3" l="1"/>
  <c r="F1464" i="3"/>
  <c r="G1464" i="3" l="1"/>
  <c r="D1464" i="3" s="1"/>
  <c r="K1464" i="3" l="1"/>
  <c r="L1465" i="3" s="1"/>
  <c r="I1465" i="3"/>
  <c r="H1465" i="3"/>
  <c r="E1464" i="3"/>
  <c r="M1464" i="3" l="1"/>
  <c r="F1465" i="3"/>
  <c r="G1465" i="3" l="1"/>
  <c r="D1465" i="3" l="1"/>
  <c r="E1465" i="3" s="1"/>
  <c r="M1465" i="3" s="1"/>
  <c r="K1465" i="3"/>
  <c r="L1466" i="3" s="1"/>
  <c r="H1466" i="3"/>
  <c r="I1466" i="3"/>
  <c r="F1466" i="3" l="1"/>
  <c r="G1466" i="3" l="1"/>
  <c r="D1466" i="3" s="1"/>
  <c r="K1466" i="3" l="1"/>
  <c r="L1467" i="3" s="1"/>
  <c r="H1467" i="3"/>
  <c r="I1467" i="3"/>
  <c r="E1466" i="3"/>
  <c r="M1466" i="3" l="1"/>
  <c r="F1467" i="3"/>
  <c r="G1467" i="3" l="1"/>
  <c r="I1468" i="3" s="1"/>
  <c r="D1467" i="3" l="1"/>
  <c r="E1467" i="3" s="1"/>
  <c r="M1467" i="3" s="1"/>
  <c r="H1468" i="3"/>
  <c r="F1468" i="3" s="1"/>
  <c r="K1467" i="3"/>
  <c r="L1468" i="3" s="1"/>
  <c r="G1468" i="3" l="1"/>
  <c r="I1469" i="3" s="1"/>
  <c r="D1468" i="3" l="1"/>
  <c r="E1468" i="3" s="1"/>
  <c r="H1469" i="3"/>
  <c r="F1469" i="3" s="1"/>
  <c r="K1468" i="3"/>
  <c r="L1469" i="3" s="1"/>
  <c r="M1468" i="3" l="1"/>
  <c r="G1469" i="3"/>
  <c r="D1469" i="3" l="1"/>
  <c r="E1469" i="3" s="1"/>
  <c r="M1469" i="3" s="1"/>
  <c r="K1469" i="3"/>
  <c r="L1470" i="3" s="1"/>
  <c r="I1470" i="3"/>
  <c r="H1470" i="3"/>
  <c r="F1470" i="3" l="1"/>
  <c r="G1470" i="3" l="1"/>
  <c r="D1470" i="3" s="1"/>
  <c r="K1470" i="3" l="1"/>
  <c r="L1471" i="3" s="1"/>
  <c r="H1471" i="3"/>
  <c r="I1471" i="3"/>
  <c r="E1470" i="3"/>
  <c r="F1471" i="3" l="1"/>
  <c r="M1470" i="3"/>
  <c r="G1471" i="3" l="1"/>
  <c r="D1471" i="3" s="1"/>
  <c r="K1471" i="3" l="1"/>
  <c r="L1472" i="3" s="1"/>
  <c r="H1472" i="3"/>
  <c r="I1472" i="3"/>
  <c r="E1471" i="3"/>
  <c r="F1472" i="3" l="1"/>
  <c r="M1471" i="3"/>
  <c r="G1472" i="3" l="1"/>
  <c r="K1472" i="3" s="1"/>
  <c r="L1473" i="3" s="1"/>
  <c r="D1472" i="3" l="1"/>
  <c r="E1472" i="3" s="1"/>
  <c r="M1472" i="3" s="1"/>
  <c r="H1473" i="3"/>
  <c r="I1473" i="3"/>
  <c r="F1473" i="3" l="1"/>
  <c r="G1473" i="3" s="1"/>
  <c r="K1473" i="3" l="1"/>
  <c r="L1474" i="3" s="1"/>
  <c r="H1474" i="3"/>
  <c r="D1473" i="3"/>
  <c r="E1473" i="3" s="1"/>
  <c r="M1473" i="3" s="1"/>
  <c r="I1474" i="3"/>
  <c r="F1474" i="3" l="1"/>
  <c r="G1474" i="3" s="1"/>
  <c r="D1474" i="3" s="1"/>
  <c r="K1474" i="3" l="1"/>
  <c r="L1475" i="3" s="1"/>
  <c r="I1475" i="3"/>
  <c r="H1475" i="3"/>
  <c r="E1474" i="3"/>
  <c r="M1474" i="3" l="1"/>
  <c r="F1475" i="3"/>
  <c r="G1475" i="3" l="1"/>
  <c r="K1475" i="3" s="1"/>
  <c r="L1476" i="3" s="1"/>
  <c r="I1476" i="3" l="1"/>
  <c r="H1476" i="3"/>
  <c r="D1475" i="3"/>
  <c r="E1475" i="3" s="1"/>
  <c r="M1475" i="3" s="1"/>
  <c r="F1476" i="3" l="1"/>
  <c r="G1476" i="3"/>
  <c r="K1476" i="3" s="1"/>
  <c r="L1477" i="3" s="1"/>
  <c r="I1477" i="3" l="1"/>
  <c r="H1477" i="3"/>
  <c r="D1476" i="3"/>
  <c r="E1476" i="3" s="1"/>
  <c r="M1476" i="3" s="1"/>
  <c r="F1477" i="3" l="1"/>
  <c r="G1477" i="3" s="1"/>
  <c r="D1477" i="3" l="1"/>
  <c r="E1477" i="3" s="1"/>
  <c r="M1477" i="3" s="1"/>
  <c r="K1477" i="3"/>
  <c r="L1478" i="3" s="1"/>
  <c r="H1478" i="3"/>
  <c r="I1478" i="3"/>
  <c r="F1478" i="3" l="1"/>
  <c r="G1478" i="3" l="1"/>
  <c r="D1478" i="3" l="1"/>
  <c r="E1478" i="3" s="1"/>
  <c r="M1478" i="3" s="1"/>
  <c r="K1478" i="3"/>
  <c r="L1479" i="3" s="1"/>
  <c r="I1479" i="3"/>
  <c r="H1479" i="3"/>
  <c r="F1479" i="3" l="1"/>
  <c r="G1479" i="3" l="1"/>
  <c r="D1479" i="3" s="1"/>
  <c r="K1479" i="3" l="1"/>
  <c r="L1480" i="3" s="1"/>
  <c r="I1480" i="3"/>
  <c r="H1480" i="3"/>
  <c r="E1479" i="3"/>
  <c r="M1479" i="3" l="1"/>
  <c r="F1480" i="3"/>
  <c r="G1480" i="3" l="1"/>
  <c r="K1480" i="3" s="1"/>
  <c r="L1481" i="3" s="1"/>
  <c r="H1481" i="3" l="1"/>
  <c r="D1480" i="3"/>
  <c r="E1480" i="3" s="1"/>
  <c r="M1480" i="3" s="1"/>
  <c r="I1481" i="3"/>
  <c r="F1481" i="3" l="1"/>
  <c r="G1481" i="3" s="1"/>
  <c r="I1482" i="3" s="1"/>
  <c r="D1481" i="3" l="1"/>
  <c r="E1481" i="3" s="1"/>
  <c r="K1481" i="3"/>
  <c r="L1482" i="3" s="1"/>
  <c r="H1482" i="3"/>
  <c r="F1482" i="3" s="1"/>
  <c r="M1481" i="3" l="1"/>
  <c r="G1482" i="3"/>
  <c r="H1483" i="3" s="1"/>
  <c r="D1482" i="3" l="1"/>
  <c r="E1482" i="3" s="1"/>
  <c r="K1482" i="3"/>
  <c r="L1483" i="3" s="1"/>
  <c r="I1483" i="3"/>
  <c r="F1483" i="3" s="1"/>
  <c r="M1482" i="3" l="1"/>
  <c r="G1483" i="3" l="1"/>
  <c r="H1484" i="3" l="1"/>
  <c r="D1483" i="3"/>
  <c r="E1483" i="3" s="1"/>
  <c r="K1483" i="3"/>
  <c r="L1484" i="3" s="1"/>
  <c r="I1484" i="3"/>
  <c r="F1484" i="3" l="1"/>
  <c r="G1484" i="3" s="1"/>
  <c r="D1484" i="3" s="1"/>
  <c r="M1483" i="3"/>
  <c r="K1484" i="3" l="1"/>
  <c r="L1485" i="3" s="1"/>
  <c r="E1484" i="3"/>
  <c r="H1485" i="3"/>
  <c r="I1485" i="3"/>
  <c r="F1485" i="3" l="1"/>
  <c r="M1484" i="3"/>
  <c r="G1485" i="3" l="1"/>
  <c r="K1485" i="3" s="1"/>
  <c r="L1486" i="3" s="1"/>
  <c r="D1485" i="3" l="1"/>
  <c r="E1485" i="3" s="1"/>
  <c r="M1485" i="3" s="1"/>
  <c r="H1486" i="3"/>
  <c r="I1486" i="3"/>
  <c r="F1486" i="3" l="1"/>
  <c r="G1486" i="3" s="1"/>
  <c r="D1486" i="3" s="1"/>
  <c r="E1486" i="3" s="1"/>
  <c r="H1487" i="3" l="1"/>
  <c r="I1487" i="3"/>
  <c r="K1486" i="3"/>
  <c r="L1487" i="3" s="1"/>
  <c r="M1486" i="3"/>
  <c r="F1487" i="3" l="1"/>
  <c r="G1487" i="3" s="1"/>
  <c r="K1487" i="3" s="1"/>
  <c r="L1488" i="3" s="1"/>
  <c r="D1487" i="3" l="1"/>
  <c r="E1487" i="3" s="1"/>
  <c r="M1487" i="3" s="1"/>
  <c r="H1488" i="3"/>
  <c r="I1488" i="3"/>
  <c r="F1488" i="3" l="1"/>
  <c r="G1488" i="3" s="1"/>
  <c r="D1488" i="3" s="1"/>
  <c r="K1488" i="3" l="1"/>
  <c r="L1489" i="3" s="1"/>
  <c r="H1489" i="3"/>
  <c r="I1489" i="3"/>
  <c r="E1488" i="3"/>
  <c r="F1489" i="3" l="1"/>
  <c r="M1488" i="3"/>
  <c r="G1489" i="3" l="1"/>
  <c r="D1489" i="3" l="1"/>
  <c r="E1489" i="3" s="1"/>
  <c r="M1489" i="3" s="1"/>
  <c r="K1489" i="3"/>
  <c r="L1490" i="3" s="1"/>
  <c r="I1490" i="3"/>
  <c r="H1490" i="3"/>
  <c r="F1490" i="3" l="1"/>
  <c r="G1490" i="3" l="1"/>
  <c r="D1490" i="3" s="1"/>
  <c r="K1490" i="3" l="1"/>
  <c r="L1491" i="3" s="1"/>
  <c r="H1491" i="3"/>
  <c r="I1491" i="3"/>
  <c r="E1490" i="3"/>
  <c r="F1491" i="3" l="1"/>
  <c r="M1490" i="3"/>
  <c r="G1491" i="3" l="1"/>
  <c r="K1491" i="3" s="1"/>
  <c r="L1492" i="3" s="1"/>
  <c r="H1492" i="3" l="1"/>
  <c r="I1492" i="3"/>
  <c r="D1491" i="3"/>
  <c r="E1491" i="3" s="1"/>
  <c r="M1491" i="3" s="1"/>
  <c r="F1492" i="3" l="1"/>
  <c r="G1492" i="3" s="1"/>
  <c r="K1492" i="3" s="1"/>
  <c r="L1493" i="3" s="1"/>
  <c r="H1493" i="3" l="1"/>
  <c r="I1493" i="3"/>
  <c r="D1492" i="3"/>
  <c r="E1492" i="3" s="1"/>
  <c r="M1492" i="3" s="1"/>
  <c r="F1493" i="3" l="1"/>
  <c r="G1493" i="3" s="1"/>
  <c r="D1493" i="3" s="1"/>
  <c r="K1493" i="3" l="1"/>
  <c r="L1494" i="3" s="1"/>
  <c r="I1494" i="3"/>
  <c r="H1494" i="3"/>
  <c r="E1493" i="3"/>
  <c r="F1494" i="3" l="1"/>
  <c r="M1493" i="3"/>
  <c r="G1494" i="3" l="1"/>
  <c r="D1494" i="3" s="1"/>
  <c r="K1494" i="3" l="1"/>
  <c r="L1495" i="3" s="1"/>
  <c r="H1495" i="3"/>
  <c r="I1495" i="3"/>
  <c r="E1494" i="3"/>
  <c r="M1494" i="3" l="1"/>
  <c r="F1495" i="3"/>
  <c r="G1495" i="3" l="1"/>
  <c r="K1495" i="3" s="1"/>
  <c r="L1496" i="3" s="1"/>
  <c r="I1496" i="3" l="1"/>
  <c r="D1495" i="3"/>
  <c r="E1495" i="3" s="1"/>
  <c r="M1495" i="3" s="1"/>
  <c r="H1496" i="3"/>
  <c r="F1496" i="3" l="1"/>
  <c r="G1496" i="3" s="1"/>
  <c r="K1496" i="3" s="1"/>
  <c r="L1497" i="3" s="1"/>
  <c r="D1496" i="3" l="1"/>
  <c r="E1496" i="3" s="1"/>
  <c r="I1497" i="3"/>
  <c r="H1497" i="3"/>
  <c r="M1496" i="3" l="1"/>
  <c r="F1497" i="3"/>
  <c r="G1497" i="3" l="1"/>
  <c r="D1497" i="3" s="1"/>
  <c r="E1497" i="3" s="1"/>
  <c r="H1498" i="3" l="1"/>
  <c r="I1498" i="3"/>
  <c r="K1497" i="3"/>
  <c r="L1498" i="3" s="1"/>
  <c r="M1497" i="3"/>
  <c r="F1498" i="3" l="1"/>
  <c r="G1498" i="3" s="1"/>
  <c r="D1498" i="3" s="1"/>
  <c r="E1498" i="3" s="1"/>
  <c r="H1499" i="3" l="1"/>
  <c r="I1499" i="3"/>
  <c r="K1498" i="3"/>
  <c r="L1499" i="3" s="1"/>
  <c r="M1498" i="3"/>
  <c r="F1499" i="3" l="1"/>
  <c r="G1499" i="3" s="1"/>
  <c r="D1499" i="3" l="1"/>
  <c r="E1499" i="3" s="1"/>
  <c r="M1499" i="3" s="1"/>
  <c r="H1500" i="3"/>
  <c r="K1499" i="3"/>
  <c r="L1500" i="3" s="1"/>
  <c r="I1500" i="3"/>
  <c r="F1500" i="3" l="1"/>
  <c r="G1500" i="3" l="1"/>
  <c r="D1500" i="3" s="1"/>
  <c r="E1500" i="3" s="1"/>
  <c r="H1501" i="3" l="1"/>
  <c r="I1501" i="3"/>
  <c r="K1500" i="3"/>
  <c r="L1501" i="3" s="1"/>
  <c r="M1500" i="3"/>
  <c r="F1501" i="3" l="1"/>
  <c r="G1501" i="3" s="1"/>
  <c r="D1501" i="3" s="1"/>
  <c r="K1501" i="3" l="1"/>
  <c r="L1502" i="3" s="1"/>
  <c r="I1502" i="3"/>
  <c r="H1502" i="3"/>
  <c r="E1501" i="3"/>
  <c r="F1502" i="3" l="1"/>
  <c r="M1501" i="3"/>
  <c r="G1502" i="3" l="1"/>
  <c r="D1502" i="3" l="1"/>
  <c r="E1502" i="3" s="1"/>
  <c r="M1502" i="3" s="1"/>
  <c r="K1502" i="3"/>
  <c r="L1503" i="3" s="1"/>
  <c r="H1503" i="3"/>
  <c r="I1503" i="3"/>
  <c r="F1503" i="3" l="1"/>
  <c r="G1503" i="3" l="1"/>
  <c r="D1503" i="3" s="1"/>
  <c r="K1503" i="3" l="1"/>
  <c r="L1504" i="3" s="1"/>
  <c r="H1504" i="3"/>
  <c r="I1504" i="3"/>
  <c r="E1503" i="3"/>
  <c r="M1503" i="3" l="1"/>
  <c r="F1504" i="3"/>
  <c r="G1504" i="3" l="1"/>
  <c r="D1504" i="3" s="1"/>
  <c r="K1504" i="3" l="1"/>
  <c r="L1505" i="3" s="1"/>
  <c r="I1505" i="3"/>
  <c r="H1505" i="3"/>
  <c r="E1504" i="3"/>
  <c r="M1504" i="3" l="1"/>
  <c r="F1505" i="3"/>
  <c r="G1505" i="3" l="1"/>
  <c r="D1505" i="3" s="1"/>
  <c r="K1505" i="3" l="1"/>
  <c r="L1506" i="3" s="1"/>
  <c r="I1506" i="3"/>
  <c r="H1506" i="3"/>
  <c r="E1505" i="3"/>
  <c r="F1506" i="3" l="1"/>
  <c r="M1505" i="3"/>
  <c r="G1506" i="3" l="1"/>
  <c r="D1506" i="3" s="1"/>
  <c r="K1506" i="3" l="1"/>
  <c r="L1507" i="3" s="1"/>
  <c r="I1507" i="3"/>
  <c r="H1507" i="3"/>
  <c r="E1506" i="3"/>
  <c r="M1506" i="3" l="1"/>
  <c r="F1507" i="3"/>
  <c r="G1507" i="3" l="1"/>
  <c r="D1507" i="3" s="1"/>
  <c r="E1507" i="3" s="1"/>
  <c r="H1508" i="3" l="1"/>
  <c r="I1508" i="3"/>
  <c r="K1507" i="3"/>
  <c r="L1508" i="3" s="1"/>
  <c r="M1507" i="3"/>
  <c r="F1508" i="3" l="1"/>
  <c r="G1508" i="3" s="1"/>
  <c r="D1508" i="3" s="1"/>
  <c r="K1508" i="3" l="1"/>
  <c r="L1509" i="3" s="1"/>
  <c r="I1509" i="3"/>
  <c r="H1509" i="3"/>
  <c r="E1508" i="3"/>
  <c r="F1509" i="3" l="1"/>
  <c r="M1508" i="3"/>
  <c r="G1509" i="3" l="1"/>
  <c r="D1509" i="3" s="1"/>
  <c r="K1509" i="3" l="1"/>
  <c r="L1510" i="3" s="1"/>
  <c r="I1510" i="3"/>
  <c r="H1510" i="3"/>
  <c r="E1509" i="3"/>
  <c r="M1509" i="3" l="1"/>
  <c r="F1510" i="3"/>
  <c r="G1510" i="3" l="1"/>
  <c r="I1511" i="3" s="1"/>
  <c r="D1510" i="3" l="1"/>
  <c r="E1510" i="3" s="1"/>
  <c r="H1511" i="3"/>
  <c r="F1511" i="3" s="1"/>
  <c r="K1510" i="3"/>
  <c r="L1511" i="3" s="1"/>
  <c r="M1510" i="3"/>
  <c r="G1511" i="3" l="1"/>
  <c r="I1512" i="3" s="1"/>
  <c r="H1512" i="3" l="1"/>
  <c r="K1511" i="3"/>
  <c r="L1512" i="3" s="1"/>
  <c r="D1511" i="3"/>
  <c r="E1511" i="3" s="1"/>
  <c r="M1511" i="3" s="1"/>
  <c r="F1512" i="3"/>
  <c r="G1512" i="3" l="1"/>
  <c r="D1512" i="3" s="1"/>
  <c r="K1512" i="3" l="1"/>
  <c r="L1513" i="3" s="1"/>
  <c r="I1513" i="3"/>
  <c r="H1513" i="3"/>
  <c r="E1512" i="3"/>
  <c r="M1512" i="3" l="1"/>
  <c r="F1513" i="3"/>
  <c r="G1513" i="3" l="1"/>
  <c r="D1513" i="3" s="1"/>
  <c r="K1513" i="3" l="1"/>
  <c r="L1514" i="3" s="1"/>
  <c r="I1514" i="3"/>
  <c r="H1514" i="3"/>
  <c r="E1513" i="3"/>
  <c r="F1514" i="3" l="1"/>
  <c r="M1513" i="3"/>
  <c r="G1514" i="3" l="1"/>
  <c r="K1514" i="3" s="1"/>
  <c r="L1515" i="3" s="1"/>
  <c r="D1514" i="3" l="1"/>
  <c r="E1514" i="3" s="1"/>
  <c r="M1514" i="3" s="1"/>
  <c r="I1515" i="3"/>
  <c r="H1515" i="3"/>
  <c r="F1515" i="3" l="1"/>
  <c r="G1515" i="3"/>
  <c r="H1516" i="3" s="1"/>
  <c r="I1516" i="3" l="1"/>
  <c r="F1516" i="3" s="1"/>
  <c r="K1515" i="3"/>
  <c r="L1516" i="3" s="1"/>
  <c r="D1515" i="3"/>
  <c r="E1515" i="3" s="1"/>
  <c r="M1515" i="3" s="1"/>
  <c r="G1516" i="3" l="1"/>
  <c r="D1516" i="3" s="1"/>
  <c r="K1516" i="3" l="1"/>
  <c r="L1517" i="3" s="1"/>
  <c r="I1517" i="3"/>
  <c r="H1517" i="3"/>
  <c r="E1516" i="3"/>
  <c r="M1516" i="3" l="1"/>
  <c r="F1517" i="3"/>
  <c r="G1517" i="3" l="1"/>
  <c r="K1517" i="3" s="1"/>
  <c r="L1518" i="3" s="1"/>
  <c r="H1518" i="3" l="1"/>
  <c r="I1518" i="3"/>
  <c r="D1517" i="3"/>
  <c r="E1517" i="3" s="1"/>
  <c r="M1517" i="3" s="1"/>
  <c r="F1518" i="3" l="1"/>
  <c r="G1518" i="3" s="1"/>
  <c r="K1518" i="3" s="1"/>
  <c r="L1519" i="3" s="1"/>
  <c r="H1519" i="3" l="1"/>
  <c r="I1519" i="3"/>
  <c r="D1518" i="3"/>
  <c r="E1518" i="3" s="1"/>
  <c r="M1518" i="3" s="1"/>
  <c r="F1519" i="3" l="1"/>
  <c r="G1519" i="3" s="1"/>
  <c r="D1519" i="3" l="1"/>
  <c r="E1519" i="3" s="1"/>
  <c r="M1519" i="3" s="1"/>
  <c r="K1519" i="3"/>
  <c r="L1520" i="3" s="1"/>
  <c r="H1520" i="3"/>
  <c r="I1520" i="3"/>
  <c r="F1520" i="3" l="1"/>
  <c r="G1520" i="3" l="1"/>
  <c r="D1520" i="3" s="1"/>
  <c r="K1520" i="3" l="1"/>
  <c r="L1521" i="3" s="1"/>
  <c r="H1521" i="3"/>
  <c r="I1521" i="3"/>
  <c r="E1520" i="3"/>
  <c r="F1521" i="3" l="1"/>
  <c r="M1520" i="3"/>
  <c r="G1521" i="3" l="1"/>
  <c r="D1521" i="3" s="1"/>
  <c r="K1521" i="3" l="1"/>
  <c r="L1522" i="3" s="1"/>
  <c r="H1522" i="3"/>
  <c r="I1522" i="3"/>
  <c r="E1521" i="3"/>
  <c r="M1521" i="3" l="1"/>
  <c r="F1522" i="3"/>
  <c r="G1522" i="3" l="1"/>
  <c r="D1522" i="3" s="1"/>
  <c r="K1522" i="3" l="1"/>
  <c r="L1523" i="3" s="1"/>
  <c r="I1523" i="3"/>
  <c r="H1523" i="3"/>
  <c r="E1522" i="3"/>
  <c r="F1523" i="3" l="1"/>
  <c r="M1522" i="3"/>
  <c r="G1523" i="3" l="1"/>
  <c r="K1523" i="3" s="1"/>
  <c r="L1524" i="3" s="1"/>
  <c r="I1524" i="3" l="1"/>
  <c r="H1524" i="3"/>
  <c r="F1524" i="3" s="1"/>
  <c r="D1523" i="3"/>
  <c r="E1523" i="3" s="1"/>
  <c r="M1523" i="3" s="1"/>
  <c r="G1524" i="3" l="1"/>
  <c r="K1524" i="3" s="1"/>
  <c r="L1525" i="3" s="1"/>
  <c r="H1525" i="3" l="1"/>
  <c r="I1525" i="3"/>
  <c r="D1524" i="3"/>
  <c r="E1524" i="3" s="1"/>
  <c r="M1524" i="3" s="1"/>
  <c r="F1525" i="3" l="1"/>
  <c r="G1525" i="3" s="1"/>
  <c r="H1526" i="3" s="1"/>
  <c r="D1525" i="3" l="1"/>
  <c r="E1525" i="3" s="1"/>
  <c r="I1526" i="3"/>
  <c r="F1526" i="3" s="1"/>
  <c r="K1525" i="3"/>
  <c r="L1526" i="3" s="1"/>
  <c r="M1525" i="3" l="1"/>
  <c r="G1526" i="3"/>
  <c r="D1526" i="3" l="1"/>
  <c r="E1526" i="3" s="1"/>
  <c r="M1526" i="3" s="1"/>
  <c r="I1527" i="3"/>
  <c r="K1526" i="3"/>
  <c r="L1527" i="3" s="1"/>
  <c r="H1527" i="3"/>
  <c r="F1527" i="3" l="1"/>
  <c r="G1527" i="3" l="1"/>
  <c r="K1527" i="3" s="1"/>
  <c r="L1528" i="3" s="1"/>
  <c r="H1528" i="3" l="1"/>
  <c r="I1528" i="3"/>
  <c r="D1527" i="3"/>
  <c r="E1527" i="3" s="1"/>
  <c r="M1527" i="3" s="1"/>
  <c r="F1528" i="3" l="1"/>
  <c r="G1528" i="3" s="1"/>
  <c r="I1529" i="3" s="1"/>
  <c r="H1529" i="3" l="1"/>
  <c r="F1529" i="3" s="1"/>
  <c r="K1528" i="3"/>
  <c r="L1529" i="3" s="1"/>
  <c r="D1528" i="3"/>
  <c r="E1528" i="3" s="1"/>
  <c r="M1528" i="3" s="1"/>
  <c r="G1529" i="3" l="1"/>
  <c r="D1529" i="3" s="1"/>
  <c r="E1529" i="3" s="1"/>
  <c r="H1530" i="3" l="1"/>
  <c r="I1530" i="3"/>
  <c r="K1529" i="3"/>
  <c r="L1530" i="3" s="1"/>
  <c r="M1529" i="3"/>
  <c r="F1530" i="3" l="1"/>
  <c r="G1530" i="3" s="1"/>
  <c r="D1530" i="3" l="1"/>
  <c r="E1530" i="3" s="1"/>
  <c r="M1530" i="3" s="1"/>
  <c r="K1530" i="3"/>
  <c r="L1531" i="3" s="1"/>
  <c r="I1531" i="3"/>
  <c r="H1531" i="3"/>
  <c r="F1531" i="3" l="1"/>
  <c r="G1531" i="3" l="1"/>
  <c r="D1531" i="3" l="1"/>
  <c r="E1531" i="3" s="1"/>
  <c r="M1531" i="3" s="1"/>
  <c r="K1531" i="3"/>
  <c r="L1532" i="3" s="1"/>
  <c r="I1532" i="3"/>
  <c r="H1532" i="3"/>
  <c r="F1532" i="3" l="1"/>
  <c r="G1532" i="3" l="1"/>
  <c r="D1532" i="3" s="1"/>
  <c r="K1532" i="3" l="1"/>
  <c r="L1533" i="3" s="1"/>
  <c r="I1533" i="3"/>
  <c r="H1533" i="3"/>
  <c r="E1532" i="3"/>
  <c r="F1533" i="3" l="1"/>
  <c r="M1532" i="3"/>
  <c r="G1533" i="3" l="1"/>
  <c r="K1533" i="3" s="1"/>
  <c r="L1534" i="3" s="1"/>
  <c r="I1534" i="3" l="1"/>
  <c r="D1533" i="3"/>
  <c r="E1533" i="3" s="1"/>
  <c r="M1533" i="3" s="1"/>
  <c r="H1534" i="3"/>
  <c r="F1534" i="3" l="1"/>
  <c r="G1534" i="3" s="1"/>
  <c r="K1534" i="3" s="1"/>
  <c r="L1535" i="3" s="1"/>
  <c r="H1535" i="3" l="1"/>
  <c r="I1535" i="3"/>
  <c r="D1534" i="3"/>
  <c r="E1534" i="3" s="1"/>
  <c r="M1534" i="3" s="1"/>
  <c r="F1535" i="3" l="1"/>
  <c r="G1535" i="3" s="1"/>
  <c r="H1536" i="3" l="1"/>
  <c r="K1535" i="3"/>
  <c r="L1536" i="3" s="1"/>
  <c r="I1536" i="3"/>
  <c r="D1535" i="3"/>
  <c r="E1535" i="3" s="1"/>
  <c r="M1535" i="3" s="1"/>
  <c r="F1536" i="3" l="1"/>
  <c r="G1536" i="3" s="1"/>
  <c r="H1537" i="3" s="1"/>
  <c r="D1536" i="3" l="1"/>
  <c r="E1536" i="3" s="1"/>
  <c r="K1536" i="3"/>
  <c r="L1537" i="3" s="1"/>
  <c r="I1537" i="3"/>
  <c r="F1537" i="3" s="1"/>
  <c r="M1536" i="3" l="1"/>
  <c r="G1537" i="3"/>
  <c r="D1537" i="3" l="1"/>
  <c r="E1537" i="3" s="1"/>
  <c r="M1537" i="3" s="1"/>
  <c r="H1538" i="3"/>
  <c r="K1537" i="3"/>
  <c r="L1538" i="3" s="1"/>
  <c r="I1538" i="3"/>
  <c r="F1538" i="3" l="1"/>
  <c r="G1538" i="3" s="1"/>
  <c r="K1538" i="3" s="1"/>
  <c r="L1539" i="3" s="1"/>
  <c r="I1539" i="3" l="1"/>
  <c r="H1539" i="3"/>
  <c r="D1538" i="3"/>
  <c r="E1538" i="3" s="1"/>
  <c r="M1538" i="3" s="1"/>
  <c r="F1539" i="3" l="1"/>
  <c r="G1539" i="3" s="1"/>
  <c r="D1539" i="3" s="1"/>
  <c r="K1539" i="3" l="1"/>
  <c r="L1540" i="3" s="1"/>
  <c r="H1540" i="3"/>
  <c r="I1540" i="3"/>
  <c r="E1539" i="3"/>
  <c r="M1539" i="3" l="1"/>
  <c r="F1540" i="3"/>
  <c r="G1540" i="3" l="1"/>
  <c r="K1540" i="3" s="1"/>
  <c r="L1541" i="3" s="1"/>
  <c r="D1540" i="3" l="1"/>
  <c r="E1540" i="3" s="1"/>
  <c r="M1540" i="3" s="1"/>
  <c r="I1541" i="3"/>
  <c r="H1541" i="3"/>
  <c r="F1541" i="3" l="1"/>
  <c r="G1541" i="3" s="1"/>
  <c r="D1541" i="3" s="1"/>
  <c r="K1541" i="3" l="1"/>
  <c r="L1542" i="3" s="1"/>
  <c r="I1542" i="3"/>
  <c r="H1542" i="3"/>
  <c r="E1541" i="3"/>
  <c r="M1541" i="3" l="1"/>
  <c r="F1542" i="3"/>
  <c r="G1542" i="3" l="1"/>
  <c r="D1542" i="3" s="1"/>
  <c r="E1542" i="3" s="1"/>
  <c r="I1543" i="3" l="1"/>
  <c r="H1543" i="3"/>
  <c r="K1542" i="3"/>
  <c r="L1543" i="3" s="1"/>
  <c r="M1542" i="3"/>
  <c r="F1543" i="3" l="1"/>
  <c r="G1543" i="3" s="1"/>
  <c r="D1543" i="3" s="1"/>
  <c r="E1543" i="3" s="1"/>
  <c r="I1544" i="3" l="1"/>
  <c r="H1544" i="3"/>
  <c r="K1543" i="3"/>
  <c r="L1544" i="3" s="1"/>
  <c r="M1543" i="3"/>
  <c r="F1544" i="3" l="1"/>
  <c r="G1544" i="3" s="1"/>
  <c r="D1544" i="3" s="1"/>
  <c r="K1544" i="3" l="1"/>
  <c r="L1545" i="3" s="1"/>
  <c r="H1545" i="3"/>
  <c r="I1545" i="3"/>
  <c r="E1544" i="3"/>
  <c r="M1544" i="3" l="1"/>
  <c r="F1545" i="3"/>
  <c r="G1545" i="3" l="1"/>
  <c r="D1545" i="3" s="1"/>
  <c r="K1545" i="3" l="1"/>
  <c r="L1546" i="3" s="1"/>
  <c r="I1546" i="3"/>
  <c r="H1546" i="3"/>
  <c r="E1545" i="3"/>
  <c r="M1545" i="3" l="1"/>
  <c r="F1546" i="3"/>
  <c r="G1546" i="3" l="1"/>
  <c r="D1546" i="3" s="1"/>
  <c r="E1546" i="3" s="1"/>
  <c r="I1547" i="3" l="1"/>
  <c r="H1547" i="3"/>
  <c r="K1546" i="3"/>
  <c r="L1547" i="3" s="1"/>
  <c r="M1546" i="3"/>
  <c r="F1547" i="3" l="1"/>
  <c r="G1547" i="3" s="1"/>
  <c r="I1548" i="3" s="1"/>
  <c r="H1548" i="3" l="1"/>
  <c r="F1548" i="3" s="1"/>
  <c r="K1547" i="3"/>
  <c r="L1548" i="3" s="1"/>
  <c r="D1547" i="3"/>
  <c r="E1547" i="3" s="1"/>
  <c r="M1547" i="3" s="1"/>
  <c r="G1548" i="3" l="1"/>
  <c r="D1548" i="3" s="1"/>
  <c r="K1548" i="3" l="1"/>
  <c r="L1549" i="3" s="1"/>
  <c r="I1549" i="3"/>
  <c r="H1549" i="3"/>
  <c r="E1548" i="3"/>
  <c r="F1549" i="3" l="1"/>
  <c r="M1548" i="3"/>
  <c r="G1549" i="3" l="1"/>
  <c r="K1549" i="3" s="1"/>
  <c r="L1550" i="3" s="1"/>
  <c r="I1550" i="3"/>
  <c r="H1550" i="3" l="1"/>
  <c r="F1550" i="3" s="1"/>
  <c r="D1549" i="3"/>
  <c r="E1549" i="3" s="1"/>
  <c r="M1549" i="3" s="1"/>
  <c r="G1550" i="3" l="1"/>
  <c r="D1550" i="3" l="1"/>
  <c r="E1550" i="3" s="1"/>
  <c r="M1550" i="3" s="1"/>
  <c r="K1550" i="3"/>
  <c r="L1551" i="3" s="1"/>
  <c r="I1551" i="3"/>
  <c r="H1551" i="3"/>
  <c r="F1551" i="3" l="1"/>
  <c r="G1551" i="3" l="1"/>
  <c r="D1551" i="3" s="1"/>
  <c r="E1551" i="3" s="1"/>
  <c r="I1552" i="3" l="1"/>
  <c r="H1552" i="3"/>
  <c r="K1551" i="3"/>
  <c r="L1552" i="3" s="1"/>
  <c r="M1551" i="3"/>
  <c r="F1552" i="3" l="1"/>
  <c r="G1552" i="3" s="1"/>
  <c r="D1552" i="3" s="1"/>
  <c r="E1552" i="3" s="1"/>
  <c r="H1553" i="3" l="1"/>
  <c r="I1553" i="3"/>
  <c r="K1552" i="3"/>
  <c r="L1553" i="3" s="1"/>
  <c r="M1552" i="3"/>
  <c r="F1553" i="3" l="1"/>
  <c r="G1553" i="3" s="1"/>
  <c r="K1553" i="3" s="1"/>
  <c r="L1554" i="3" s="1"/>
  <c r="D1553" i="3" l="1"/>
  <c r="E1553" i="3" s="1"/>
  <c r="M1553" i="3" s="1"/>
  <c r="I1554" i="3"/>
  <c r="H1554" i="3"/>
  <c r="F1554" i="3" l="1"/>
  <c r="G1554" i="3" s="1"/>
  <c r="D1554" i="3" s="1"/>
  <c r="K1554" i="3" l="1"/>
  <c r="L1555" i="3" s="1"/>
  <c r="H1555" i="3"/>
  <c r="I1555" i="3"/>
  <c r="E1554" i="3"/>
  <c r="M1554" i="3" l="1"/>
  <c r="F1555" i="3"/>
  <c r="G1555" i="3" l="1"/>
  <c r="D1555" i="3" s="1"/>
  <c r="K1555" i="3" l="1"/>
  <c r="L1556" i="3" s="1"/>
  <c r="H1556" i="3"/>
  <c r="I1556" i="3"/>
  <c r="E1555" i="3"/>
  <c r="F1556" i="3" l="1"/>
  <c r="M1555" i="3"/>
  <c r="G1556" i="3" l="1"/>
  <c r="K1556" i="3" s="1"/>
  <c r="L1557" i="3" s="1"/>
  <c r="H1557" i="3" l="1"/>
  <c r="I1557" i="3"/>
  <c r="F1557" i="3" s="1"/>
  <c r="D1556" i="3"/>
  <c r="E1556" i="3" s="1"/>
  <c r="M1556" i="3" s="1"/>
  <c r="G1557" i="3" l="1"/>
  <c r="D1557" i="3" s="1"/>
  <c r="K1557" i="3" l="1"/>
  <c r="L1558" i="3" s="1"/>
  <c r="I1558" i="3"/>
  <c r="H1558" i="3"/>
  <c r="E1557" i="3"/>
  <c r="F1558" i="3" l="1"/>
  <c r="M1557" i="3"/>
  <c r="G1558" i="3" l="1"/>
  <c r="K1558" i="3" s="1"/>
  <c r="L1559" i="3" s="1"/>
  <c r="H1559" i="3" l="1"/>
  <c r="I1559" i="3"/>
  <c r="D1558" i="3"/>
  <c r="E1558" i="3" s="1"/>
  <c r="M1558" i="3" s="1"/>
  <c r="F1559" i="3" l="1"/>
  <c r="G1559" i="3" s="1"/>
  <c r="D1559" i="3" s="1"/>
  <c r="K1559" i="3" l="1"/>
  <c r="L1560" i="3" s="1"/>
  <c r="H1560" i="3"/>
  <c r="I1560" i="3"/>
  <c r="E1559" i="3"/>
  <c r="M1559" i="3" l="1"/>
  <c r="F1560" i="3"/>
  <c r="G1560" i="3" l="1"/>
  <c r="D1560" i="3" s="1"/>
  <c r="E1560" i="3" s="1"/>
  <c r="H1561" i="3" l="1"/>
  <c r="I1561" i="3"/>
  <c r="K1560" i="3"/>
  <c r="L1561" i="3" s="1"/>
  <c r="M1560" i="3"/>
  <c r="F1561" i="3" l="1"/>
  <c r="G1561" i="3" s="1"/>
  <c r="H1562" i="3" s="1"/>
  <c r="I1562" i="3" l="1"/>
  <c r="F1562" i="3" s="1"/>
  <c r="K1561" i="3"/>
  <c r="L1562" i="3" s="1"/>
  <c r="D1561" i="3"/>
  <c r="E1561" i="3" s="1"/>
  <c r="M1561" i="3" l="1"/>
  <c r="G1562" i="3"/>
  <c r="D1562" i="3" s="1"/>
  <c r="K1562" i="3" l="1"/>
  <c r="L1563" i="3" s="1"/>
  <c r="I1563" i="3"/>
  <c r="H1563" i="3"/>
  <c r="E1562" i="3"/>
  <c r="F1563" i="3" l="1"/>
  <c r="M1562" i="3"/>
  <c r="G1563" i="3" l="1"/>
  <c r="K1563" i="3" s="1"/>
  <c r="L1564" i="3" s="1"/>
  <c r="H1564" i="3" l="1"/>
  <c r="D1563" i="3"/>
  <c r="E1563" i="3" s="1"/>
  <c r="M1563" i="3" s="1"/>
  <c r="I1564" i="3"/>
  <c r="F1564" i="3" l="1"/>
  <c r="G1564" i="3" s="1"/>
  <c r="K1564" i="3" s="1"/>
  <c r="L1565" i="3" s="1"/>
  <c r="D1564" i="3" l="1"/>
  <c r="E1564" i="3" s="1"/>
  <c r="H1565" i="3"/>
  <c r="I1565" i="3"/>
  <c r="F1565" i="3" l="1"/>
  <c r="M1564" i="3"/>
  <c r="G1565" i="3" l="1"/>
  <c r="H1566" i="3" s="1"/>
  <c r="I1566" i="3" l="1"/>
  <c r="F1566" i="3" s="1"/>
  <c r="K1565" i="3"/>
  <c r="L1566" i="3" s="1"/>
  <c r="D1565" i="3"/>
  <c r="E1565" i="3" s="1"/>
  <c r="M1565" i="3" s="1"/>
  <c r="G1566" i="3" l="1"/>
  <c r="H1567" i="3" s="1"/>
  <c r="K1566" i="3" l="1"/>
  <c r="L1567" i="3" s="1"/>
  <c r="I1567" i="3"/>
  <c r="F1567" i="3" s="1"/>
  <c r="D1566" i="3"/>
  <c r="E1566" i="3" s="1"/>
  <c r="M1566" i="3" s="1"/>
  <c r="G1567" i="3" l="1"/>
  <c r="D1567" i="3" s="1"/>
  <c r="K1567" i="3" l="1"/>
  <c r="L1568" i="3" s="1"/>
  <c r="I1568" i="3"/>
  <c r="H1568" i="3"/>
  <c r="E1567" i="3"/>
  <c r="M1567" i="3" l="1"/>
  <c r="F1568" i="3"/>
  <c r="G1568" i="3" l="1"/>
  <c r="D1568" i="3" l="1"/>
  <c r="E1568" i="3" s="1"/>
  <c r="M1568" i="3" s="1"/>
  <c r="K1568" i="3"/>
  <c r="L1569" i="3" s="1"/>
  <c r="I1569" i="3"/>
  <c r="H1569" i="3"/>
  <c r="F1569" i="3" l="1"/>
  <c r="G1569" i="3" l="1"/>
  <c r="D1569" i="3" s="1"/>
  <c r="K1569" i="3" l="1"/>
  <c r="L1570" i="3" s="1"/>
  <c r="H1570" i="3"/>
  <c r="I1570" i="3"/>
  <c r="E1569" i="3"/>
  <c r="F1570" i="3" l="1"/>
  <c r="M1569" i="3"/>
  <c r="G1570" i="3" l="1"/>
  <c r="D1570" i="3" s="1"/>
  <c r="K1570" i="3" l="1"/>
  <c r="L1571" i="3" s="1"/>
  <c r="I1571" i="3"/>
  <c r="H1571" i="3"/>
  <c r="E1570" i="3"/>
  <c r="M1570" i="3" l="1"/>
  <c r="F1571" i="3"/>
  <c r="G1571" i="3" l="1"/>
  <c r="K1571" i="3" s="1"/>
  <c r="L1572" i="3" s="1"/>
  <c r="I1572" i="3" l="1"/>
  <c r="H1572" i="3"/>
  <c r="D1571" i="3"/>
  <c r="E1571" i="3" s="1"/>
  <c r="M1571" i="3" s="1"/>
  <c r="F1572" i="3" l="1"/>
  <c r="G1572" i="3" s="1"/>
  <c r="D1572" i="3" s="1"/>
  <c r="K1572" i="3" l="1"/>
  <c r="L1573" i="3" s="1"/>
  <c r="I1573" i="3"/>
  <c r="H1573" i="3"/>
  <c r="E1572" i="3"/>
  <c r="M1572" i="3" l="1"/>
  <c r="F1573" i="3"/>
  <c r="G1573" i="3" l="1"/>
  <c r="K1573" i="3" s="1"/>
  <c r="L1574" i="3" s="1"/>
  <c r="I1574" i="3" l="1"/>
  <c r="D1573" i="3"/>
  <c r="E1573" i="3" s="1"/>
  <c r="M1573" i="3" s="1"/>
  <c r="H1574" i="3"/>
  <c r="F1574" i="3" l="1"/>
  <c r="G1574" i="3" s="1"/>
  <c r="D1574" i="3" s="1"/>
  <c r="K1574" i="3" l="1"/>
  <c r="L1575" i="3" s="1"/>
  <c r="I1575" i="3"/>
  <c r="H1575" i="3"/>
  <c r="E1574" i="3"/>
  <c r="F1575" i="3" l="1"/>
  <c r="M1574" i="3"/>
  <c r="G1575" i="3" l="1"/>
  <c r="K1575" i="3" s="1"/>
  <c r="L1576" i="3" s="1"/>
  <c r="I1576" i="3" l="1"/>
  <c r="H1576" i="3"/>
  <c r="D1575" i="3"/>
  <c r="E1575" i="3" s="1"/>
  <c r="M1575" i="3" s="1"/>
  <c r="F1576" i="3" l="1"/>
  <c r="G1576" i="3" s="1"/>
  <c r="D1576" i="3" s="1"/>
  <c r="K1576" i="3" l="1"/>
  <c r="L1577" i="3" s="1"/>
  <c r="I1577" i="3"/>
  <c r="H1577" i="3"/>
  <c r="E1576" i="3"/>
  <c r="M1576" i="3" l="1"/>
  <c r="F1577" i="3"/>
  <c r="G1577" i="3" l="1"/>
  <c r="D1577" i="3" s="1"/>
  <c r="K1577" i="3" l="1"/>
  <c r="L1578" i="3" s="1"/>
  <c r="I1578" i="3"/>
  <c r="H1578" i="3"/>
  <c r="E1577" i="3"/>
  <c r="M1577" i="3" l="1"/>
  <c r="F1578" i="3"/>
  <c r="G1578" i="3" l="1"/>
  <c r="D1578" i="3" s="1"/>
  <c r="K1578" i="3" l="1"/>
  <c r="L1579" i="3" s="1"/>
  <c r="I1579" i="3"/>
  <c r="H1579" i="3"/>
  <c r="E1578" i="3"/>
  <c r="M1578" i="3" l="1"/>
  <c r="F1579" i="3"/>
  <c r="G1579" i="3" l="1"/>
  <c r="D1579" i="3" s="1"/>
  <c r="K1579" i="3" l="1"/>
  <c r="L1580" i="3" s="1"/>
  <c r="I1580" i="3"/>
  <c r="H1580" i="3"/>
  <c r="E1579" i="3"/>
  <c r="M1579" i="3" l="1"/>
  <c r="F1580" i="3"/>
  <c r="G1580" i="3" l="1"/>
  <c r="D1580" i="3" s="1"/>
  <c r="K1580" i="3" l="1"/>
  <c r="L1581" i="3" s="1"/>
  <c r="I1581" i="3"/>
  <c r="H1581" i="3"/>
  <c r="E1580" i="3"/>
  <c r="F1581" i="3" l="1"/>
  <c r="M1580" i="3"/>
  <c r="G1581" i="3" l="1"/>
  <c r="K1581" i="3" s="1"/>
  <c r="L1582" i="3" s="1"/>
  <c r="D1581" i="3"/>
  <c r="E1581" i="3" s="1"/>
  <c r="H1582" i="3"/>
  <c r="I1582" i="3" l="1"/>
  <c r="F1582" i="3" s="1"/>
  <c r="M1581" i="3"/>
  <c r="G1582" i="3" l="1"/>
  <c r="H1583" i="3" s="1"/>
  <c r="D1582" i="3" l="1"/>
  <c r="E1582" i="3" s="1"/>
  <c r="M1582" i="3" s="1"/>
  <c r="I1583" i="3"/>
  <c r="F1583" i="3" s="1"/>
  <c r="K1582" i="3"/>
  <c r="L1583" i="3" s="1"/>
  <c r="G1583" i="3" l="1"/>
  <c r="K1583" i="3" s="1"/>
  <c r="L1584" i="3" s="1"/>
  <c r="H1584" i="3" l="1"/>
  <c r="I1584" i="3"/>
  <c r="D1583" i="3"/>
  <c r="E1583" i="3" s="1"/>
  <c r="M1583" i="3" s="1"/>
  <c r="F1584" i="3" l="1"/>
  <c r="G1584" i="3" s="1"/>
  <c r="D1584" i="3" s="1"/>
  <c r="E1584" i="3" s="1"/>
  <c r="H1585" i="3" l="1"/>
  <c r="I1585" i="3"/>
  <c r="K1584" i="3"/>
  <c r="L1585" i="3" s="1"/>
  <c r="M1584" i="3"/>
  <c r="F1585" i="3" l="1"/>
  <c r="G1585" i="3" s="1"/>
  <c r="D1585" i="3" s="1"/>
  <c r="K1585" i="3" l="1"/>
  <c r="L1586" i="3" s="1"/>
  <c r="H1586" i="3"/>
  <c r="I1586" i="3"/>
  <c r="E1585" i="3"/>
  <c r="F1586" i="3" l="1"/>
  <c r="M1585" i="3"/>
  <c r="G1586" i="3" l="1"/>
  <c r="K1586" i="3" s="1"/>
  <c r="L1587" i="3" s="1"/>
  <c r="H1587" i="3" l="1"/>
  <c r="I1587" i="3"/>
  <c r="D1586" i="3"/>
  <c r="E1586" i="3" s="1"/>
  <c r="M1586" i="3" s="1"/>
  <c r="F1587" i="3" l="1"/>
  <c r="G1587" i="3" s="1"/>
  <c r="D1587" i="3" s="1"/>
  <c r="E1587" i="3" s="1"/>
  <c r="H1588" i="3" l="1"/>
  <c r="I1588" i="3"/>
  <c r="K1587" i="3"/>
  <c r="L1588" i="3" s="1"/>
  <c r="M1587" i="3"/>
  <c r="F1588" i="3" l="1"/>
  <c r="G1588" i="3" s="1"/>
  <c r="K1588" i="3" s="1"/>
  <c r="L1589" i="3" s="1"/>
  <c r="H1589" i="3" l="1"/>
  <c r="I1589" i="3"/>
  <c r="D1588" i="3"/>
  <c r="E1588" i="3" s="1"/>
  <c r="M1588" i="3" s="1"/>
  <c r="F1589" i="3" l="1"/>
  <c r="G1589" i="3" s="1"/>
  <c r="D1589" i="3" s="1"/>
  <c r="E1589" i="3" s="1"/>
  <c r="K1589" i="3" l="1"/>
  <c r="L1590" i="3" s="1"/>
  <c r="H1590" i="3"/>
  <c r="I1590" i="3"/>
  <c r="M1589" i="3"/>
  <c r="F1590" i="3" l="1"/>
  <c r="G1590" i="3" s="1"/>
  <c r="K1590" i="3" s="1"/>
  <c r="L1591" i="3" s="1"/>
  <c r="D1590" i="3" l="1"/>
  <c r="E1590" i="3" s="1"/>
  <c r="H1591" i="3"/>
  <c r="I1591" i="3"/>
  <c r="F1591" i="3" l="1"/>
  <c r="M1590" i="3"/>
  <c r="G1591" i="3" l="1"/>
  <c r="K1591" i="3" s="1"/>
  <c r="L1592" i="3" s="1"/>
  <c r="I1592" i="3" l="1"/>
  <c r="H1592" i="3"/>
  <c r="D1591" i="3"/>
  <c r="E1591" i="3" s="1"/>
  <c r="M1591" i="3" s="1"/>
  <c r="F1592" i="3" l="1"/>
  <c r="G1592" i="3" s="1"/>
  <c r="H1593" i="3" s="1"/>
  <c r="I1593" i="3" l="1"/>
  <c r="K1592" i="3"/>
  <c r="L1593" i="3" s="1"/>
  <c r="D1592" i="3"/>
  <c r="E1592" i="3" s="1"/>
  <c r="M1592" i="3" s="1"/>
  <c r="F1593" i="3"/>
  <c r="G1593" i="3" l="1"/>
  <c r="D1593" i="3" s="1"/>
  <c r="K1593" i="3" l="1"/>
  <c r="L1594" i="3" s="1"/>
  <c r="H1594" i="3"/>
  <c r="I1594" i="3"/>
  <c r="E1593" i="3"/>
  <c r="M1593" i="3" l="1"/>
  <c r="F1594" i="3"/>
  <c r="G1594" i="3" l="1"/>
  <c r="D1594" i="3" s="1"/>
  <c r="K1594" i="3" l="1"/>
  <c r="L1595" i="3" s="1"/>
  <c r="I1595" i="3"/>
  <c r="H1595" i="3"/>
  <c r="E1594" i="3"/>
  <c r="M1594" i="3" l="1"/>
  <c r="F1595" i="3"/>
  <c r="G1595" i="3" l="1"/>
  <c r="I1596" i="3" s="1"/>
  <c r="H1596" i="3" l="1"/>
  <c r="F1596" i="3" s="1"/>
  <c r="K1595" i="3"/>
  <c r="L1596" i="3" s="1"/>
  <c r="D1595" i="3"/>
  <c r="E1595" i="3" s="1"/>
  <c r="M1595" i="3" s="1"/>
  <c r="G1596" i="3" l="1"/>
  <c r="D1596" i="3" s="1"/>
  <c r="K1596" i="3" l="1"/>
  <c r="L1597" i="3" s="1"/>
  <c r="I1597" i="3"/>
  <c r="H1597" i="3"/>
  <c r="E1596" i="3"/>
  <c r="M1596" i="3" l="1"/>
  <c r="F1597" i="3"/>
  <c r="G1597" i="3" l="1"/>
  <c r="D1597" i="3" s="1"/>
  <c r="E1597" i="3" s="1"/>
  <c r="I1598" i="3" l="1"/>
  <c r="H1598" i="3"/>
  <c r="K1597" i="3"/>
  <c r="L1598" i="3" s="1"/>
  <c r="M1597" i="3"/>
  <c r="F1598" i="3" l="1"/>
  <c r="G1598" i="3" s="1"/>
  <c r="D1598" i="3" s="1"/>
  <c r="K1598" i="3" l="1"/>
  <c r="L1599" i="3" s="1"/>
  <c r="I1599" i="3"/>
  <c r="H1599" i="3"/>
  <c r="E1598" i="3"/>
  <c r="M1598" i="3" l="1"/>
  <c r="F1599" i="3"/>
  <c r="G1599" i="3" l="1"/>
  <c r="D1599" i="3" s="1"/>
  <c r="K1599" i="3" l="1"/>
  <c r="L1600" i="3" s="1"/>
  <c r="H1600" i="3"/>
  <c r="I1600" i="3"/>
  <c r="E1599" i="3"/>
  <c r="M1599" i="3" l="1"/>
  <c r="F1600" i="3"/>
  <c r="G1600" i="3" l="1"/>
  <c r="D1600" i="3" s="1"/>
  <c r="K1600" i="3" l="1"/>
  <c r="L1601" i="3" s="1"/>
  <c r="I1601" i="3"/>
  <c r="H1601" i="3"/>
  <c r="E1600" i="3"/>
  <c r="M1600" i="3" l="1"/>
  <c r="F1601" i="3"/>
  <c r="G1601" i="3" l="1"/>
  <c r="D1601" i="3" s="1"/>
  <c r="K1601" i="3" l="1"/>
  <c r="L1602" i="3" s="1"/>
  <c r="I1602" i="3"/>
  <c r="H1602" i="3"/>
  <c r="E1601" i="3"/>
  <c r="F1602" i="3" l="1"/>
  <c r="M1601" i="3"/>
  <c r="G1602" i="3" l="1"/>
  <c r="K1602" i="3" s="1"/>
  <c r="L1603" i="3" s="1"/>
  <c r="H1603" i="3" l="1"/>
  <c r="I1603" i="3"/>
  <c r="D1602" i="3"/>
  <c r="E1602" i="3" s="1"/>
  <c r="M1602" i="3" s="1"/>
  <c r="F1603" i="3" l="1"/>
  <c r="G1603" i="3" s="1"/>
  <c r="D1603" i="3" l="1"/>
  <c r="E1603" i="3" s="1"/>
  <c r="M1603" i="3" s="1"/>
  <c r="I1604" i="3"/>
  <c r="H1604" i="3"/>
  <c r="K1603" i="3"/>
  <c r="L1604" i="3" s="1"/>
  <c r="F1604" i="3" l="1"/>
  <c r="G1604" i="3" s="1"/>
  <c r="K1604" i="3" s="1"/>
  <c r="L1605" i="3" s="1"/>
  <c r="H1605" i="3" l="1"/>
  <c r="I1605" i="3"/>
  <c r="D1604" i="3"/>
  <c r="E1604" i="3" s="1"/>
  <c r="M1604" i="3" s="1"/>
  <c r="F1605" i="3" l="1"/>
  <c r="G1605" i="3" s="1"/>
  <c r="D1605" i="3" s="1"/>
  <c r="E1605" i="3" s="1"/>
  <c r="I1606" i="3" l="1"/>
  <c r="H1606" i="3"/>
  <c r="K1605" i="3"/>
  <c r="L1606" i="3" s="1"/>
  <c r="M1605" i="3"/>
  <c r="F1606" i="3" l="1"/>
  <c r="G1606" i="3" s="1"/>
  <c r="D1606" i="3" s="1"/>
  <c r="K1606" i="3" l="1"/>
  <c r="L1607" i="3" s="1"/>
  <c r="H1607" i="3"/>
  <c r="I1607" i="3"/>
  <c r="E1606" i="3"/>
  <c r="M1606" i="3" l="1"/>
  <c r="F1607" i="3"/>
  <c r="G1607" i="3" l="1"/>
  <c r="D1607" i="3" s="1"/>
  <c r="K1607" i="3" l="1"/>
  <c r="L1608" i="3" s="1"/>
  <c r="I1608" i="3"/>
  <c r="H1608" i="3"/>
  <c r="E1607" i="3"/>
  <c r="F1608" i="3" l="1"/>
  <c r="M1607" i="3"/>
  <c r="G1608" i="3" l="1"/>
  <c r="K1608" i="3" s="1"/>
  <c r="L1609" i="3" s="1"/>
  <c r="I1609" i="3" l="1"/>
  <c r="H1609" i="3"/>
  <c r="D1608" i="3"/>
  <c r="E1608" i="3" s="1"/>
  <c r="M1608" i="3" s="1"/>
  <c r="F1609" i="3" l="1"/>
  <c r="G1609" i="3" s="1"/>
  <c r="D1609" i="3" s="1"/>
  <c r="K1609" i="3" l="1"/>
  <c r="L1610" i="3" s="1"/>
  <c r="I1610" i="3"/>
  <c r="H1610" i="3"/>
  <c r="E1609" i="3"/>
  <c r="M1609" i="3" l="1"/>
  <c r="F1610" i="3"/>
  <c r="G1610" i="3" l="1"/>
  <c r="D1610" i="3" s="1"/>
  <c r="K1610" i="3" l="1"/>
  <c r="L1611" i="3" s="1"/>
  <c r="I1611" i="3"/>
  <c r="H1611" i="3"/>
  <c r="E1610" i="3"/>
  <c r="F1611" i="3" l="1"/>
  <c r="M1610" i="3"/>
  <c r="G1611" i="3" l="1"/>
  <c r="K1611" i="3" s="1"/>
  <c r="L1612" i="3" s="1"/>
  <c r="H1612" i="3" l="1"/>
  <c r="I1612" i="3"/>
  <c r="D1611" i="3"/>
  <c r="E1611" i="3" s="1"/>
  <c r="M1611" i="3" s="1"/>
  <c r="F1612" i="3" l="1"/>
  <c r="G1612" i="3" s="1"/>
  <c r="D1612" i="3" s="1"/>
  <c r="K1612" i="3" l="1"/>
  <c r="L1613" i="3" s="1"/>
  <c r="I1613" i="3"/>
  <c r="H1613" i="3"/>
  <c r="E1612" i="3"/>
  <c r="M1612" i="3" l="1"/>
  <c r="F1613" i="3"/>
  <c r="G1613" i="3" l="1"/>
  <c r="D1613" i="3" s="1"/>
  <c r="K1613" i="3" l="1"/>
  <c r="L1614" i="3" s="1"/>
  <c r="I1614" i="3"/>
  <c r="H1614" i="3"/>
  <c r="E1613" i="3"/>
  <c r="F1614" i="3" l="1"/>
  <c r="M1613" i="3"/>
  <c r="G1614" i="3" l="1"/>
  <c r="K1614" i="3" s="1"/>
  <c r="L1615" i="3" s="1"/>
  <c r="H1615" i="3" l="1"/>
  <c r="I1615" i="3"/>
  <c r="D1614" i="3"/>
  <c r="E1614" i="3" s="1"/>
  <c r="M1614" i="3" s="1"/>
  <c r="F1615" i="3" l="1"/>
  <c r="G1615" i="3" s="1"/>
  <c r="H1616" i="3" s="1"/>
  <c r="I1616" i="3" l="1"/>
  <c r="F1616" i="3" s="1"/>
  <c r="K1615" i="3"/>
  <c r="L1616" i="3" s="1"/>
  <c r="D1615" i="3"/>
  <c r="E1615" i="3" s="1"/>
  <c r="M1615" i="3" s="1"/>
  <c r="G1616" i="3" l="1"/>
  <c r="K1616" i="3" s="1"/>
  <c r="L1617" i="3" s="1"/>
  <c r="H1617" i="3" l="1"/>
  <c r="I1617" i="3"/>
  <c r="D1616" i="3"/>
  <c r="E1616" i="3" s="1"/>
  <c r="M1616" i="3" s="1"/>
  <c r="F1617" i="3" l="1"/>
  <c r="G1617" i="3" s="1"/>
  <c r="D1617" i="3" l="1"/>
  <c r="E1617" i="3" s="1"/>
  <c r="M1617" i="3" s="1"/>
  <c r="K1617" i="3"/>
  <c r="L1618" i="3" s="1"/>
  <c r="H1618" i="3"/>
  <c r="I1618" i="3"/>
  <c r="F1618" i="3" l="1"/>
  <c r="G1618" i="3" s="1"/>
  <c r="D1618" i="3" s="1"/>
  <c r="K1618" i="3" l="1"/>
  <c r="L1619" i="3" s="1"/>
  <c r="I1619" i="3"/>
  <c r="H1619" i="3"/>
  <c r="E1618" i="3"/>
  <c r="M1618" i="3" l="1"/>
  <c r="F1619" i="3"/>
  <c r="G1619" i="3" l="1"/>
  <c r="D1619" i="3" s="1"/>
  <c r="K1619" i="3" l="1"/>
  <c r="L1620" i="3" s="1"/>
  <c r="I1620" i="3"/>
  <c r="H1620" i="3"/>
  <c r="E1619" i="3"/>
  <c r="M1619" i="3" l="1"/>
  <c r="F1620" i="3"/>
  <c r="G1620" i="3" l="1"/>
  <c r="D1620" i="3" l="1"/>
  <c r="E1620" i="3" s="1"/>
  <c r="M1620" i="3" s="1"/>
  <c r="K1620" i="3"/>
  <c r="L1621" i="3" s="1"/>
  <c r="H1621" i="3"/>
  <c r="I1621" i="3"/>
  <c r="F1621" i="3" l="1"/>
  <c r="G1621" i="3" l="1"/>
  <c r="D1621" i="3" s="1"/>
  <c r="K1621" i="3" l="1"/>
  <c r="L1622" i="3" s="1"/>
  <c r="H1622" i="3"/>
  <c r="I1622" i="3"/>
  <c r="E1621" i="3"/>
  <c r="F1622" i="3" l="1"/>
  <c r="M1621" i="3"/>
  <c r="G1622" i="3" l="1"/>
  <c r="K1622" i="3" s="1"/>
  <c r="L1623" i="3" s="1"/>
  <c r="I1623" i="3" l="1"/>
  <c r="H1623" i="3"/>
  <c r="D1622" i="3"/>
  <c r="E1622" i="3" s="1"/>
  <c r="M1622" i="3" s="1"/>
  <c r="F1623" i="3" l="1"/>
  <c r="G1623" i="3" s="1"/>
  <c r="K1623" i="3" s="1"/>
  <c r="L1624" i="3" s="1"/>
  <c r="I1624" i="3" l="1"/>
  <c r="H1624" i="3"/>
  <c r="D1623" i="3"/>
  <c r="E1623" i="3" s="1"/>
  <c r="M1623" i="3" s="1"/>
  <c r="F1624" i="3" l="1"/>
  <c r="G1624" i="3" s="1"/>
  <c r="K1624" i="3" s="1"/>
  <c r="L1625" i="3" s="1"/>
  <c r="I1625" i="3" l="1"/>
  <c r="D1624" i="3"/>
  <c r="E1624" i="3" s="1"/>
  <c r="M1624" i="3" s="1"/>
  <c r="H1625" i="3"/>
  <c r="F1625" i="3" s="1"/>
  <c r="G1625" i="3" l="1"/>
  <c r="I1626" i="3" s="1"/>
  <c r="D1625" i="3" l="1"/>
  <c r="E1625" i="3" s="1"/>
  <c r="H1626" i="3"/>
  <c r="F1626" i="3" s="1"/>
  <c r="K1625" i="3"/>
  <c r="L1626" i="3" s="1"/>
  <c r="M1625" i="3"/>
  <c r="G1626" i="3" l="1"/>
  <c r="D1626" i="3" s="1"/>
  <c r="K1626" i="3" l="1"/>
  <c r="L1627" i="3" s="1"/>
  <c r="I1627" i="3"/>
  <c r="H1627" i="3"/>
  <c r="E1626" i="3"/>
  <c r="F1627" i="3" l="1"/>
  <c r="M1626" i="3"/>
  <c r="G1627" i="3" l="1"/>
  <c r="K1627" i="3" s="1"/>
  <c r="L1628" i="3" s="1"/>
  <c r="I1628" i="3" l="1"/>
  <c r="H1628" i="3"/>
  <c r="D1627" i="3"/>
  <c r="E1627" i="3" s="1"/>
  <c r="M1627" i="3" s="1"/>
  <c r="F1628" i="3" l="1"/>
  <c r="G1628" i="3" s="1"/>
  <c r="K1628" i="3" l="1"/>
  <c r="L1629" i="3" s="1"/>
  <c r="I1629" i="3"/>
  <c r="H1629" i="3"/>
  <c r="D1628" i="3"/>
  <c r="E1628" i="3" s="1"/>
  <c r="M1628" i="3" s="1"/>
  <c r="F1629" i="3" l="1"/>
  <c r="G1629" i="3" s="1"/>
  <c r="D1629" i="3" s="1"/>
  <c r="K1629" i="3" l="1"/>
  <c r="L1630" i="3" s="1"/>
  <c r="I1630" i="3"/>
  <c r="H1630" i="3"/>
  <c r="E1629" i="3"/>
  <c r="F1630" i="3" l="1"/>
  <c r="M1629" i="3"/>
  <c r="G1630" i="3" l="1"/>
  <c r="K1630" i="3" s="1"/>
  <c r="L1631" i="3" s="1"/>
  <c r="H1631" i="3" l="1"/>
  <c r="I1631" i="3"/>
  <c r="F1631" i="3" s="1"/>
  <c r="D1630" i="3"/>
  <c r="E1630" i="3" s="1"/>
  <c r="M1630" i="3" s="1"/>
  <c r="G1631" i="3" l="1"/>
  <c r="H1632" i="3" s="1"/>
  <c r="D1631" i="3" l="1"/>
  <c r="E1631" i="3" s="1"/>
  <c r="M1631" i="3" s="1"/>
  <c r="I1632" i="3"/>
  <c r="F1632" i="3" s="1"/>
  <c r="K1631" i="3"/>
  <c r="L1632" i="3" s="1"/>
  <c r="G1632" i="3" l="1"/>
  <c r="D1632" i="3" s="1"/>
  <c r="K1632" i="3" l="1"/>
  <c r="L1633" i="3" s="1"/>
  <c r="H1633" i="3"/>
  <c r="I1633" i="3"/>
  <c r="E1632" i="3"/>
  <c r="M1632" i="3" l="1"/>
  <c r="F1633" i="3"/>
  <c r="G1633" i="3" l="1"/>
  <c r="D1633" i="3" s="1"/>
  <c r="K1633" i="3" l="1"/>
  <c r="L1634" i="3" s="1"/>
  <c r="I1634" i="3"/>
  <c r="H1634" i="3"/>
  <c r="E1633" i="3"/>
  <c r="M1633" i="3" l="1"/>
  <c r="F1634" i="3"/>
  <c r="G1634" i="3" l="1"/>
  <c r="D1634" i="3" s="1"/>
  <c r="K1634" i="3" l="1"/>
  <c r="L1635" i="3" s="1"/>
  <c r="H1635" i="3"/>
  <c r="I1635" i="3"/>
  <c r="E1634" i="3"/>
  <c r="F1635" i="3" l="1"/>
  <c r="M1634" i="3"/>
  <c r="G1635" i="3" l="1"/>
  <c r="K1635" i="3" s="1"/>
  <c r="L1636" i="3" s="1"/>
  <c r="H1636" i="3" l="1"/>
  <c r="I1636" i="3"/>
  <c r="D1635" i="3"/>
  <c r="E1635" i="3" s="1"/>
  <c r="M1635" i="3" s="1"/>
  <c r="F1636" i="3" l="1"/>
  <c r="G1636" i="3" s="1"/>
  <c r="K1636" i="3" s="1"/>
  <c r="L1637" i="3" s="1"/>
  <c r="D1636" i="3" l="1"/>
  <c r="E1636" i="3" s="1"/>
  <c r="H1637" i="3"/>
  <c r="I1637" i="3"/>
  <c r="M1636" i="3" l="1"/>
  <c r="F1637" i="3"/>
  <c r="G1637" i="3" l="1"/>
  <c r="D1637" i="3" s="1"/>
  <c r="E1637" i="3" s="1"/>
  <c r="H1638" i="3" l="1"/>
  <c r="I1638" i="3"/>
  <c r="K1637" i="3"/>
  <c r="L1638" i="3" s="1"/>
  <c r="M1637" i="3"/>
  <c r="F1638" i="3" l="1"/>
  <c r="G1638" i="3" s="1"/>
  <c r="K1638" i="3" l="1"/>
  <c r="L1639" i="3" s="1"/>
  <c r="H1639" i="3"/>
  <c r="I1639" i="3"/>
  <c r="D1638" i="3"/>
  <c r="E1638" i="3" s="1"/>
  <c r="M1638" i="3" s="1"/>
  <c r="F1639" i="3" l="1"/>
  <c r="G1639" i="3" s="1"/>
  <c r="D1639" i="3" l="1"/>
  <c r="E1639" i="3" s="1"/>
  <c r="M1639" i="3" s="1"/>
  <c r="K1639" i="3"/>
  <c r="L1640" i="3" s="1"/>
  <c r="I1640" i="3"/>
  <c r="H1640" i="3"/>
  <c r="F1640" i="3" l="1"/>
  <c r="G1640" i="3" l="1"/>
  <c r="D1640" i="3" s="1"/>
  <c r="K1640" i="3" l="1"/>
  <c r="L1641" i="3" s="1"/>
  <c r="I1641" i="3"/>
  <c r="H1641" i="3"/>
  <c r="E1640" i="3"/>
  <c r="F1641" i="3" l="1"/>
  <c r="M1640" i="3"/>
  <c r="G1641" i="3" l="1"/>
  <c r="D1641" i="3" s="1"/>
  <c r="K1641" i="3" l="1"/>
  <c r="L1642" i="3" s="1"/>
  <c r="H1642" i="3"/>
  <c r="I1642" i="3"/>
  <c r="E1641" i="3"/>
  <c r="M1641" i="3" l="1"/>
  <c r="F1642" i="3"/>
  <c r="G1642" i="3" l="1"/>
  <c r="K1642" i="3" s="1"/>
  <c r="L1643" i="3" s="1"/>
  <c r="D1642" i="3" l="1"/>
  <c r="E1642" i="3" s="1"/>
  <c r="M1642" i="3" s="1"/>
  <c r="I1643" i="3"/>
  <c r="H1643" i="3"/>
  <c r="F1643" i="3" l="1"/>
  <c r="G1643" i="3" s="1"/>
  <c r="D1643" i="3" s="1"/>
  <c r="K1643" i="3" l="1"/>
  <c r="L1644" i="3" s="1"/>
  <c r="H1644" i="3"/>
  <c r="I1644" i="3"/>
  <c r="E1643" i="3"/>
  <c r="M1643" i="3" l="1"/>
  <c r="F1644" i="3"/>
  <c r="G1644" i="3" l="1"/>
  <c r="D1644" i="3" s="1"/>
  <c r="K1644" i="3" l="1"/>
  <c r="L1645" i="3" s="1"/>
  <c r="I1645" i="3"/>
  <c r="H1645" i="3"/>
  <c r="E1644" i="3"/>
  <c r="F1645" i="3" l="1"/>
  <c r="M1644" i="3"/>
  <c r="G1645" i="3" l="1"/>
  <c r="D1645" i="3" s="1"/>
  <c r="K1645" i="3" l="1"/>
  <c r="L1646" i="3" s="1"/>
  <c r="I1646" i="3"/>
  <c r="H1646" i="3"/>
  <c r="E1645" i="3"/>
  <c r="F1646" i="3" l="1"/>
  <c r="M1645" i="3"/>
  <c r="G1646" i="3" l="1"/>
  <c r="K1646" i="3" s="1"/>
  <c r="L1647" i="3" s="1"/>
  <c r="I1647" i="3" l="1"/>
  <c r="H1647" i="3"/>
  <c r="D1646" i="3"/>
  <c r="E1646" i="3" s="1"/>
  <c r="M1646" i="3" s="1"/>
  <c r="F1647" i="3" l="1"/>
  <c r="G1647" i="3" s="1"/>
  <c r="K1647" i="3" s="1"/>
  <c r="L1648" i="3" s="1"/>
  <c r="I1648" i="3" l="1"/>
  <c r="H1648" i="3"/>
  <c r="D1647" i="3"/>
  <c r="E1647" i="3" s="1"/>
  <c r="M1647" i="3" s="1"/>
  <c r="F1648" i="3" l="1"/>
  <c r="G1648" i="3" s="1"/>
  <c r="D1648" i="3" s="1"/>
  <c r="K1648" i="3" l="1"/>
  <c r="L1649" i="3" s="1"/>
  <c r="I1649" i="3"/>
  <c r="H1649" i="3"/>
  <c r="E1648" i="3"/>
  <c r="F1649" i="3" l="1"/>
  <c r="M1648" i="3"/>
  <c r="G1649" i="3" l="1"/>
  <c r="H1650" i="3" s="1"/>
  <c r="I1650" i="3" l="1"/>
  <c r="F1650" i="3" s="1"/>
  <c r="K1649" i="3"/>
  <c r="L1650" i="3" s="1"/>
  <c r="D1649" i="3"/>
  <c r="E1649" i="3" s="1"/>
  <c r="M1649" i="3" s="1"/>
  <c r="G1650" i="3" l="1"/>
  <c r="D1650" i="3" l="1"/>
  <c r="E1650" i="3" s="1"/>
  <c r="M1650" i="3" s="1"/>
  <c r="K1650" i="3"/>
  <c r="L1651" i="3" s="1"/>
  <c r="H1651" i="3"/>
  <c r="I1651" i="3"/>
  <c r="F1651" i="3" l="1"/>
  <c r="G1651" i="3" l="1"/>
  <c r="D1651" i="3" s="1"/>
  <c r="K1651" i="3" l="1"/>
  <c r="L1652" i="3" s="1"/>
  <c r="H1652" i="3"/>
  <c r="I1652" i="3"/>
  <c r="E1651" i="3"/>
  <c r="F1652" i="3" l="1"/>
  <c r="M1651" i="3"/>
  <c r="G1652" i="3" l="1"/>
  <c r="D1652" i="3" s="1"/>
  <c r="K1652" i="3" l="1"/>
  <c r="L1653" i="3" s="1"/>
  <c r="I1653" i="3"/>
  <c r="H1653" i="3"/>
  <c r="E1652" i="3"/>
  <c r="M1652" i="3" l="1"/>
  <c r="F1653" i="3"/>
  <c r="G1653" i="3" l="1"/>
  <c r="D1653" i="3" s="1"/>
  <c r="K1653" i="3" l="1"/>
  <c r="L1654" i="3" s="1"/>
  <c r="H1654" i="3"/>
  <c r="I1654" i="3"/>
  <c r="E1653" i="3"/>
  <c r="F1654" i="3" l="1"/>
  <c r="M1653" i="3"/>
  <c r="G1654" i="3" l="1"/>
  <c r="K1654" i="3" s="1"/>
  <c r="L1655" i="3" s="1"/>
  <c r="H1655" i="3" l="1"/>
  <c r="I1655" i="3"/>
  <c r="D1654" i="3"/>
  <c r="E1654" i="3" s="1"/>
  <c r="M1654" i="3" s="1"/>
  <c r="F1655" i="3" l="1"/>
  <c r="G1655" i="3" s="1"/>
  <c r="K1655" i="3" s="1"/>
  <c r="L1656" i="3" s="1"/>
  <c r="D1655" i="3" l="1"/>
  <c r="E1655" i="3" s="1"/>
  <c r="H1656" i="3"/>
  <c r="I1656" i="3"/>
  <c r="F1656" i="3" l="1"/>
  <c r="M1655" i="3"/>
  <c r="G1656" i="3" l="1"/>
  <c r="H1657" i="3" s="1"/>
  <c r="K1656" i="3" l="1"/>
  <c r="L1657" i="3" s="1"/>
  <c r="I1657" i="3"/>
  <c r="F1657" i="3" s="1"/>
  <c r="D1656" i="3"/>
  <c r="E1656" i="3" s="1"/>
  <c r="M1656" i="3" s="1"/>
  <c r="G1657" i="3" l="1"/>
  <c r="D1657" i="3" s="1"/>
  <c r="K1657" i="3" l="1"/>
  <c r="L1658" i="3" s="1"/>
  <c r="I1658" i="3"/>
  <c r="H1658" i="3"/>
  <c r="E1657" i="3"/>
  <c r="M1657" i="3" l="1"/>
  <c r="F1658" i="3"/>
  <c r="G1658" i="3" l="1"/>
  <c r="D1658" i="3" s="1"/>
  <c r="K1658" i="3" l="1"/>
  <c r="L1659" i="3" s="1"/>
  <c r="I1659" i="3"/>
  <c r="H1659" i="3"/>
  <c r="E1658" i="3"/>
  <c r="M1658" i="3" l="1"/>
  <c r="F1659" i="3"/>
  <c r="G1659" i="3" l="1"/>
  <c r="H1660" i="3" s="1"/>
  <c r="D1659" i="3" l="1"/>
  <c r="E1659" i="3" s="1"/>
  <c r="M1659" i="3" s="1"/>
  <c r="I1660" i="3"/>
  <c r="F1660" i="3" s="1"/>
  <c r="K1659" i="3"/>
  <c r="L1660" i="3" s="1"/>
  <c r="G1660" i="3" l="1"/>
  <c r="K1660" i="3" s="1"/>
  <c r="L1661" i="3" s="1"/>
  <c r="I1661" i="3" l="1"/>
  <c r="D1660" i="3"/>
  <c r="E1660" i="3" s="1"/>
  <c r="M1660" i="3" s="1"/>
  <c r="H1661" i="3"/>
  <c r="F1661" i="3" l="1"/>
  <c r="G1661" i="3" s="1"/>
  <c r="D1661" i="3" s="1"/>
  <c r="K1661" i="3" l="1"/>
  <c r="L1662" i="3" s="1"/>
  <c r="H1662" i="3"/>
  <c r="I1662" i="3"/>
  <c r="E1661" i="3"/>
  <c r="M1661" i="3" l="1"/>
  <c r="F1662" i="3"/>
  <c r="G1662" i="3" l="1"/>
  <c r="K1662" i="3" s="1"/>
  <c r="L1663" i="3" s="1"/>
  <c r="D1662" i="3" l="1"/>
  <c r="E1662" i="3" s="1"/>
  <c r="M1662" i="3" s="1"/>
  <c r="I1663" i="3"/>
  <c r="H1663" i="3"/>
  <c r="F1663" i="3" l="1"/>
  <c r="G1663" i="3" s="1"/>
  <c r="D1663" i="3" s="1"/>
  <c r="K1663" i="3" l="1"/>
  <c r="L1664" i="3" s="1"/>
  <c r="H1664" i="3"/>
  <c r="I1664" i="3"/>
  <c r="E1663" i="3"/>
  <c r="M1663" i="3" l="1"/>
  <c r="F1664" i="3"/>
  <c r="G1664" i="3" l="1"/>
  <c r="D1664" i="3" s="1"/>
  <c r="K1664" i="3" l="1"/>
  <c r="L1665" i="3" s="1"/>
  <c r="I1665" i="3"/>
  <c r="H1665" i="3"/>
  <c r="E1664" i="3"/>
  <c r="F1665" i="3" l="1"/>
  <c r="M1664" i="3"/>
  <c r="G1665" i="3" l="1"/>
  <c r="D1665" i="3" s="1"/>
  <c r="E1665" i="3" s="1"/>
  <c r="I1666" i="3" l="1"/>
  <c r="H1666" i="3"/>
  <c r="K1665" i="3"/>
  <c r="L1666" i="3" s="1"/>
  <c r="M1665" i="3"/>
  <c r="F1666" i="3" l="1"/>
  <c r="G1666" i="3" s="1"/>
  <c r="D1666" i="3" s="1"/>
  <c r="K1666" i="3" l="1"/>
  <c r="L1667" i="3" s="1"/>
  <c r="I1667" i="3"/>
  <c r="H1667" i="3"/>
  <c r="E1666" i="3"/>
  <c r="F1667" i="3" l="1"/>
  <c r="M1666" i="3"/>
  <c r="G1667" i="3" l="1"/>
  <c r="K1667" i="3" s="1"/>
  <c r="L1668" i="3" s="1"/>
  <c r="I1668" i="3" l="1"/>
  <c r="H1668" i="3"/>
  <c r="D1667" i="3"/>
  <c r="E1667" i="3" s="1"/>
  <c r="M1667" i="3" s="1"/>
  <c r="F1668" i="3" l="1"/>
  <c r="G1668" i="3" s="1"/>
  <c r="D1668" i="3" s="1"/>
  <c r="K1668" i="3" l="1"/>
  <c r="L1669" i="3" s="1"/>
  <c r="H1669" i="3"/>
  <c r="I1669" i="3"/>
  <c r="E1668" i="3"/>
  <c r="F1669" i="3" l="1"/>
  <c r="M1668" i="3"/>
  <c r="G1669" i="3" l="1"/>
  <c r="K1669" i="3" s="1"/>
  <c r="L1670" i="3" s="1"/>
  <c r="I1670" i="3" l="1"/>
  <c r="H1670" i="3"/>
  <c r="D1669" i="3"/>
  <c r="E1669" i="3" s="1"/>
  <c r="M1669" i="3" s="1"/>
  <c r="F1670" i="3" l="1"/>
  <c r="G1670" i="3" s="1"/>
  <c r="D1670" i="3" s="1"/>
  <c r="K1670" i="3" l="1"/>
  <c r="L1671" i="3" s="1"/>
  <c r="I1671" i="3"/>
  <c r="H1671" i="3"/>
  <c r="E1670" i="3"/>
  <c r="M1670" i="3" l="1"/>
  <c r="F1671" i="3"/>
  <c r="G1671" i="3" l="1"/>
  <c r="K1671" i="3" s="1"/>
  <c r="L1672" i="3" s="1"/>
  <c r="H1672" i="3" l="1"/>
  <c r="I1672" i="3"/>
  <c r="D1671" i="3"/>
  <c r="E1671" i="3" s="1"/>
  <c r="M1671" i="3" s="1"/>
  <c r="F1672" i="3" l="1"/>
  <c r="G1672" i="3" s="1"/>
  <c r="D1672" i="3" s="1"/>
  <c r="K1672" i="3" l="1"/>
  <c r="L1673" i="3" s="1"/>
  <c r="I1673" i="3"/>
  <c r="H1673" i="3"/>
  <c r="E1672" i="3"/>
  <c r="F1673" i="3" l="1"/>
  <c r="M1672" i="3"/>
  <c r="G1673" i="3" l="1"/>
  <c r="K1673" i="3" s="1"/>
  <c r="L1674" i="3" s="1"/>
  <c r="I1674" i="3" l="1"/>
  <c r="H1674" i="3"/>
  <c r="D1673" i="3"/>
  <c r="E1673" i="3" s="1"/>
  <c r="M1673" i="3" s="1"/>
  <c r="F1674" i="3" l="1"/>
  <c r="G1674" i="3" s="1"/>
  <c r="K1674" i="3" s="1"/>
  <c r="L1675" i="3" s="1"/>
  <c r="H1675" i="3" l="1"/>
  <c r="I1675" i="3"/>
  <c r="D1674" i="3"/>
  <c r="E1674" i="3" s="1"/>
  <c r="M1674" i="3" s="1"/>
  <c r="F1675" i="3" l="1"/>
  <c r="G1675" i="3" s="1"/>
  <c r="D1675" i="3" s="1"/>
  <c r="E1675" i="3" s="1"/>
  <c r="H1676" i="3" l="1"/>
  <c r="I1676" i="3"/>
  <c r="K1675" i="3"/>
  <c r="L1676" i="3" s="1"/>
  <c r="M1675" i="3"/>
  <c r="F1676" i="3" l="1"/>
  <c r="G1676" i="3" s="1"/>
  <c r="K1676" i="3" s="1"/>
  <c r="L1677" i="3" s="1"/>
  <c r="D1676" i="3" l="1"/>
  <c r="E1676" i="3" s="1"/>
  <c r="I1677" i="3"/>
  <c r="H1677" i="3"/>
  <c r="F1677" i="3" l="1"/>
  <c r="M1676" i="3"/>
  <c r="G1677" i="3" l="1"/>
  <c r="D1677" i="3" s="1"/>
  <c r="E1677" i="3" s="1"/>
  <c r="I1678" i="3" l="1"/>
  <c r="H1678" i="3"/>
  <c r="K1677" i="3"/>
  <c r="L1678" i="3" s="1"/>
  <c r="M1677" i="3"/>
  <c r="F1678" i="3" l="1"/>
  <c r="G1678" i="3" s="1"/>
  <c r="K1678" i="3" s="1"/>
  <c r="L1679" i="3" s="1"/>
  <c r="D1678" i="3" l="1"/>
  <c r="E1678" i="3" s="1"/>
  <c r="M1678" i="3" s="1"/>
  <c r="I1679" i="3"/>
  <c r="H1679" i="3"/>
  <c r="F1679" i="3" l="1"/>
  <c r="G1679" i="3" s="1"/>
  <c r="D1679" i="3" l="1"/>
  <c r="E1679" i="3" s="1"/>
  <c r="M1679" i="3" s="1"/>
  <c r="I1680" i="3"/>
  <c r="H1680" i="3"/>
  <c r="K1679" i="3"/>
  <c r="L1680" i="3" s="1"/>
  <c r="F1680" i="3" l="1"/>
  <c r="G1680" i="3" s="1"/>
  <c r="D1680" i="3" s="1"/>
  <c r="K1680" i="3" l="1"/>
  <c r="L1681" i="3" s="1"/>
  <c r="I1681" i="3"/>
  <c r="H1681" i="3"/>
  <c r="E1680" i="3"/>
  <c r="M1680" i="3" l="1"/>
  <c r="F1681" i="3"/>
  <c r="G1681" i="3" l="1"/>
  <c r="D1681" i="3" s="1"/>
  <c r="E1681" i="3" s="1"/>
  <c r="K1681" i="3" l="1"/>
  <c r="L1682" i="3" s="1"/>
  <c r="I1682" i="3"/>
  <c r="H1682" i="3"/>
  <c r="M1681" i="3"/>
  <c r="F1682" i="3" l="1"/>
  <c r="G1682" i="3" s="1"/>
  <c r="I1683" i="3" s="1"/>
  <c r="D1682" i="3" l="1"/>
  <c r="E1682" i="3" s="1"/>
  <c r="K1682" i="3"/>
  <c r="L1683" i="3" s="1"/>
  <c r="H1683" i="3"/>
  <c r="F1683" i="3" s="1"/>
  <c r="M1682" i="3" l="1"/>
  <c r="G1683" i="3"/>
  <c r="D1683" i="3" s="1"/>
  <c r="K1683" i="3" l="1"/>
  <c r="L1684" i="3" s="1"/>
  <c r="I1684" i="3"/>
  <c r="H1684" i="3"/>
  <c r="E1683" i="3"/>
  <c r="F1684" i="3" l="1"/>
  <c r="M1683" i="3"/>
  <c r="G1684" i="3" l="1"/>
  <c r="K1684" i="3" s="1"/>
  <c r="L1685" i="3" s="1"/>
  <c r="D1684" i="3" l="1"/>
  <c r="E1684" i="3" s="1"/>
  <c r="M1684" i="3" s="1"/>
  <c r="I1685" i="3"/>
  <c r="H1685" i="3"/>
  <c r="F1685" i="3" l="1"/>
  <c r="G1685" i="3" s="1"/>
  <c r="K1685" i="3" s="1"/>
  <c r="L1686" i="3" s="1"/>
  <c r="I1686" i="3" l="1"/>
  <c r="H1686" i="3"/>
  <c r="D1685" i="3"/>
  <c r="E1685" i="3" s="1"/>
  <c r="M1685" i="3" s="1"/>
  <c r="F1686" i="3" l="1"/>
  <c r="G1686" i="3" s="1"/>
  <c r="K1686" i="3" s="1"/>
  <c r="L1687" i="3" s="1"/>
  <c r="D1686" i="3" l="1"/>
  <c r="E1686" i="3" s="1"/>
  <c r="I1687" i="3"/>
  <c r="H1687" i="3"/>
  <c r="M1686" i="3" l="1"/>
  <c r="F1687" i="3"/>
  <c r="G1687" i="3" l="1"/>
  <c r="D1687" i="3" s="1"/>
  <c r="E1687" i="3" s="1"/>
  <c r="H1688" i="3" l="1"/>
  <c r="I1688" i="3"/>
  <c r="K1687" i="3"/>
  <c r="L1688" i="3" s="1"/>
  <c r="M1687" i="3"/>
  <c r="F1688" i="3" l="1"/>
  <c r="G1688" i="3" s="1"/>
  <c r="K1688" i="3" l="1"/>
  <c r="L1689" i="3" s="1"/>
  <c r="I1689" i="3"/>
  <c r="H1689" i="3"/>
  <c r="D1688" i="3"/>
  <c r="E1688" i="3" s="1"/>
  <c r="M1688" i="3" s="1"/>
  <c r="F1689" i="3" l="1"/>
  <c r="G1689" i="3" s="1"/>
  <c r="I1690" i="3" l="1"/>
  <c r="K1689" i="3"/>
  <c r="L1690" i="3" s="1"/>
  <c r="H1690" i="3"/>
  <c r="D1689" i="3"/>
  <c r="E1689" i="3" s="1"/>
  <c r="M1689" i="3" s="1"/>
  <c r="F1690" i="3" l="1"/>
  <c r="G1690" i="3" s="1"/>
  <c r="D1690" i="3" s="1"/>
  <c r="K1690" i="3" l="1"/>
  <c r="L1691" i="3" s="1"/>
  <c r="H1691" i="3"/>
  <c r="I1691" i="3"/>
  <c r="E1690" i="3"/>
  <c r="M1690" i="3" l="1"/>
  <c r="F1691" i="3"/>
  <c r="G1691" i="3" l="1"/>
  <c r="H1692" i="3" s="1"/>
  <c r="I1692" i="3" l="1"/>
  <c r="F1692" i="3" s="1"/>
  <c r="K1691" i="3"/>
  <c r="L1692" i="3" s="1"/>
  <c r="D1691" i="3"/>
  <c r="E1691" i="3" s="1"/>
  <c r="M1691" i="3" s="1"/>
  <c r="G1692" i="3" l="1"/>
  <c r="I1693" i="3" s="1"/>
  <c r="D1692" i="3" l="1"/>
  <c r="E1692" i="3" s="1"/>
  <c r="M1692" i="3" s="1"/>
  <c r="K1692" i="3"/>
  <c r="L1693" i="3" s="1"/>
  <c r="H1693" i="3"/>
  <c r="F1693" i="3" s="1"/>
  <c r="G1693" i="3" l="1"/>
  <c r="D1693" i="3" s="1"/>
  <c r="K1693" i="3" l="1"/>
  <c r="L1694" i="3" s="1"/>
  <c r="I1694" i="3"/>
  <c r="H1694" i="3"/>
  <c r="E1693" i="3"/>
  <c r="F1694" i="3" l="1"/>
  <c r="M1693" i="3"/>
  <c r="G1694" i="3" l="1"/>
  <c r="K1694" i="3" s="1"/>
  <c r="L1695" i="3" s="1"/>
  <c r="D1694" i="3" l="1"/>
  <c r="E1694" i="3" s="1"/>
  <c r="M1694" i="3" s="1"/>
  <c r="I1695" i="3"/>
  <c r="H1695" i="3"/>
  <c r="F1695" i="3" l="1"/>
  <c r="G1695" i="3" s="1"/>
  <c r="D1695" i="3" s="1"/>
  <c r="K1695" i="3" l="1"/>
  <c r="L1696" i="3" s="1"/>
  <c r="I1696" i="3"/>
  <c r="H1696" i="3"/>
  <c r="E1695" i="3"/>
  <c r="M1695" i="3" l="1"/>
  <c r="F1696" i="3"/>
  <c r="G1696" i="3" l="1"/>
  <c r="D1696" i="3" s="1"/>
  <c r="K1696" i="3" l="1"/>
  <c r="L1697" i="3" s="1"/>
  <c r="H1697" i="3"/>
  <c r="I1697" i="3"/>
  <c r="E1696" i="3"/>
  <c r="M1696" i="3" l="1"/>
  <c r="F1697" i="3"/>
  <c r="G1697" i="3" l="1"/>
  <c r="K1697" i="3" s="1"/>
  <c r="L1698" i="3" s="1"/>
  <c r="I1698" i="3" l="1"/>
  <c r="H1698" i="3"/>
  <c r="D1697" i="3"/>
  <c r="E1697" i="3" s="1"/>
  <c r="M1697" i="3" s="1"/>
  <c r="F1698" i="3" l="1"/>
  <c r="G1698" i="3" s="1"/>
  <c r="D1698" i="3" l="1"/>
  <c r="E1698" i="3" s="1"/>
  <c r="M1698" i="3" s="1"/>
  <c r="K1698" i="3"/>
  <c r="L1699" i="3" s="1"/>
  <c r="I1699" i="3"/>
  <c r="H1699" i="3"/>
  <c r="F1699" i="3" l="1"/>
  <c r="G1699" i="3" l="1"/>
  <c r="K1699" i="3" s="1"/>
  <c r="L1700" i="3" s="1"/>
  <c r="H1700" i="3" l="1"/>
  <c r="I1700" i="3"/>
  <c r="D1699" i="3"/>
  <c r="E1699" i="3" s="1"/>
  <c r="M1699" i="3" s="1"/>
  <c r="F1700" i="3" l="1"/>
  <c r="G1700" i="3" s="1"/>
  <c r="K1700" i="3" s="1"/>
  <c r="L1701" i="3" s="1"/>
  <c r="H1701" i="3" l="1"/>
  <c r="D1700" i="3"/>
  <c r="E1700" i="3" s="1"/>
  <c r="M1700" i="3" s="1"/>
  <c r="I1701" i="3"/>
  <c r="F1701" i="3" l="1"/>
  <c r="G1701" i="3" s="1"/>
  <c r="K1701" i="3" s="1"/>
  <c r="L1702" i="3" s="1"/>
  <c r="H1702" i="3" l="1"/>
  <c r="I1702" i="3"/>
  <c r="D1701" i="3"/>
  <c r="E1701" i="3" s="1"/>
  <c r="M1701" i="3" s="1"/>
  <c r="F1702" i="3" l="1"/>
  <c r="G1702" i="3" s="1"/>
  <c r="K1702" i="3" s="1"/>
  <c r="L1703" i="3" s="1"/>
  <c r="D1702" i="3" l="1"/>
  <c r="E1702" i="3" s="1"/>
  <c r="M1702" i="3" s="1"/>
  <c r="I1703" i="3"/>
  <c r="H1703" i="3"/>
  <c r="F1703" i="3" l="1"/>
  <c r="G1703" i="3" s="1"/>
  <c r="D1703" i="3" s="1"/>
  <c r="K1703" i="3" l="1"/>
  <c r="L1704" i="3" s="1"/>
  <c r="I1704" i="3"/>
  <c r="H1704" i="3"/>
  <c r="E1703" i="3"/>
  <c r="F1704" i="3" l="1"/>
  <c r="M1703" i="3"/>
  <c r="G1704" i="3" l="1"/>
  <c r="K1704" i="3" s="1"/>
  <c r="L1705" i="3" s="1"/>
  <c r="D1704" i="3" l="1"/>
  <c r="E1704" i="3" s="1"/>
  <c r="M1704" i="3" s="1"/>
  <c r="H1705" i="3"/>
  <c r="I1705" i="3"/>
  <c r="F1705" i="3" l="1"/>
  <c r="G1705" i="3" s="1"/>
  <c r="K1705" i="3" s="1"/>
  <c r="L1706" i="3" s="1"/>
  <c r="I1706" i="3" l="1"/>
  <c r="D1705" i="3"/>
  <c r="E1705" i="3" s="1"/>
  <c r="M1705" i="3" s="1"/>
  <c r="H1706" i="3"/>
  <c r="F1706" i="3" l="1"/>
  <c r="G1706" i="3" s="1"/>
  <c r="D1706" i="3" l="1"/>
  <c r="E1706" i="3" s="1"/>
  <c r="M1706" i="3" s="1"/>
  <c r="K1706" i="3"/>
  <c r="L1707" i="3" s="1"/>
  <c r="I1707" i="3"/>
  <c r="H1707" i="3"/>
  <c r="F1707" i="3" l="1"/>
  <c r="G1707" i="3" l="1"/>
  <c r="D1707" i="3" s="1"/>
  <c r="K1707" i="3" l="1"/>
  <c r="L1708" i="3" s="1"/>
  <c r="H1708" i="3"/>
  <c r="I1708" i="3"/>
  <c r="E1707" i="3"/>
  <c r="F1708" i="3" l="1"/>
  <c r="M1707" i="3"/>
  <c r="G1708" i="3" l="1"/>
  <c r="D1708" i="3" s="1"/>
  <c r="K1708" i="3" l="1"/>
  <c r="L1709" i="3" s="1"/>
  <c r="I1709" i="3"/>
  <c r="H1709" i="3"/>
  <c r="E1708" i="3"/>
  <c r="M1708" i="3" l="1"/>
  <c r="F1709" i="3"/>
  <c r="G1709" i="3" l="1"/>
  <c r="D1709" i="3" s="1"/>
  <c r="K1709" i="3" l="1"/>
  <c r="L1710" i="3" s="1"/>
  <c r="I1710" i="3"/>
  <c r="H1710" i="3"/>
  <c r="E1709" i="3"/>
  <c r="F1710" i="3" l="1"/>
  <c r="M1709" i="3"/>
  <c r="G1710" i="3" l="1"/>
  <c r="K1710" i="3" s="1"/>
  <c r="L1711" i="3" s="1"/>
  <c r="H1711" i="3" l="1"/>
  <c r="I1711" i="3"/>
  <c r="D1710" i="3"/>
  <c r="E1710" i="3" s="1"/>
  <c r="M1710" i="3" s="1"/>
  <c r="F1711" i="3" l="1"/>
  <c r="G1711" i="3" s="1"/>
  <c r="D1711" i="3" s="1"/>
  <c r="K1711" i="3" l="1"/>
  <c r="L1712" i="3" s="1"/>
  <c r="H1712" i="3"/>
  <c r="I1712" i="3"/>
  <c r="E1711" i="3"/>
  <c r="F1712" i="3" l="1"/>
  <c r="M1711" i="3"/>
  <c r="G1712" i="3" l="1"/>
  <c r="D1712" i="3" s="1"/>
  <c r="K1712" i="3" l="1"/>
  <c r="L1713" i="3" s="1"/>
  <c r="H1713" i="3"/>
  <c r="I1713" i="3"/>
  <c r="E1712" i="3"/>
  <c r="F1713" i="3" l="1"/>
  <c r="M1712" i="3"/>
  <c r="G1713" i="3" l="1"/>
  <c r="D1713" i="3" s="1"/>
  <c r="K1713" i="3" l="1"/>
  <c r="L1714" i="3" s="1"/>
  <c r="I1714" i="3"/>
  <c r="H1714" i="3"/>
  <c r="E1713" i="3"/>
  <c r="F1714" i="3" l="1"/>
  <c r="M1713" i="3"/>
  <c r="G1714" i="3" l="1"/>
  <c r="H1715" i="3" s="1"/>
  <c r="I1715" i="3" l="1"/>
  <c r="F1715" i="3" s="1"/>
  <c r="K1714" i="3"/>
  <c r="L1715" i="3" s="1"/>
  <c r="D1714" i="3"/>
  <c r="E1714" i="3" s="1"/>
  <c r="M1714" i="3" s="1"/>
  <c r="G1715" i="3" l="1"/>
  <c r="K1715" i="3" s="1"/>
  <c r="L1716" i="3" s="1"/>
  <c r="D1715" i="3" l="1"/>
  <c r="E1715" i="3" s="1"/>
  <c r="I1716" i="3"/>
  <c r="H1716" i="3"/>
  <c r="F1716" i="3" l="1"/>
  <c r="M1715" i="3"/>
  <c r="G1716" i="3" l="1"/>
  <c r="H1717" i="3" s="1"/>
  <c r="K1716" i="3" l="1"/>
  <c r="L1717" i="3" s="1"/>
  <c r="I1717" i="3"/>
  <c r="F1717" i="3" s="1"/>
  <c r="D1716" i="3"/>
  <c r="E1716" i="3" s="1"/>
  <c r="M1716" i="3" s="1"/>
  <c r="G1717" i="3" l="1"/>
  <c r="K1717" i="3" s="1"/>
  <c r="L1718" i="3" s="1"/>
  <c r="I1718" i="3" l="1"/>
  <c r="H1718" i="3"/>
  <c r="D1717" i="3"/>
  <c r="E1717" i="3" s="1"/>
  <c r="M1717" i="3" s="1"/>
  <c r="F1718" i="3" l="1"/>
  <c r="G1718" i="3" s="1"/>
  <c r="K1718" i="3" l="1"/>
  <c r="L1719" i="3" s="1"/>
  <c r="I1719" i="3"/>
  <c r="D1718" i="3"/>
  <c r="E1718" i="3" s="1"/>
  <c r="M1718" i="3" s="1"/>
  <c r="H1719" i="3"/>
  <c r="F1719" i="3" l="1"/>
  <c r="G1719" i="3" s="1"/>
  <c r="D1719" i="3" s="1"/>
  <c r="K1719" i="3" l="1"/>
  <c r="L1720" i="3" s="1"/>
  <c r="I1720" i="3"/>
  <c r="H1720" i="3"/>
  <c r="E1719" i="3"/>
  <c r="M1719" i="3" l="1"/>
  <c r="F1720" i="3"/>
  <c r="G1720" i="3" l="1"/>
  <c r="D1720" i="3" s="1"/>
  <c r="K1720" i="3" l="1"/>
  <c r="L1721" i="3" s="1"/>
  <c r="H1721" i="3"/>
  <c r="I1721" i="3"/>
  <c r="E1720" i="3"/>
  <c r="F1721" i="3" l="1"/>
  <c r="M1720" i="3"/>
  <c r="G1721" i="3" l="1"/>
  <c r="D1721" i="3" s="1"/>
  <c r="K1721" i="3" l="1"/>
  <c r="L1722" i="3" s="1"/>
  <c r="I1722" i="3"/>
  <c r="H1722" i="3"/>
  <c r="E1721" i="3"/>
  <c r="F1722" i="3" l="1"/>
  <c r="M1721" i="3"/>
  <c r="G1722" i="3" l="1"/>
  <c r="K1722" i="3" s="1"/>
  <c r="L1723" i="3" s="1"/>
  <c r="I1723" i="3" l="1"/>
  <c r="H1723" i="3"/>
  <c r="D1722" i="3"/>
  <c r="E1722" i="3" s="1"/>
  <c r="M1722" i="3" s="1"/>
  <c r="F1723" i="3" l="1"/>
  <c r="G1723" i="3" s="1"/>
  <c r="K1723" i="3" s="1"/>
  <c r="L1724" i="3" s="1"/>
  <c r="D1723" i="3" l="1"/>
  <c r="E1723" i="3" s="1"/>
  <c r="I1724" i="3"/>
  <c r="H1724" i="3"/>
  <c r="M1723" i="3" l="1"/>
  <c r="F1724" i="3"/>
  <c r="G1724" i="3" l="1"/>
  <c r="D1724" i="3" s="1"/>
  <c r="K1724" i="3" l="1"/>
  <c r="L1725" i="3" s="1"/>
  <c r="I1725" i="3"/>
  <c r="H1725" i="3"/>
  <c r="E1724" i="3"/>
  <c r="F1725" i="3" l="1"/>
  <c r="G1725" i="3" l="1"/>
  <c r="K1725" i="3" s="1"/>
  <c r="L1726" i="3" s="1"/>
  <c r="M1724" i="3"/>
  <c r="D1725" i="3" l="1"/>
  <c r="E1725" i="3" s="1"/>
  <c r="M1725" i="3" s="1"/>
  <c r="I1726" i="3"/>
  <c r="H1726" i="3"/>
  <c r="F1726" i="3" l="1"/>
  <c r="G1726" i="3" l="1"/>
  <c r="K1726" i="3" s="1"/>
  <c r="L1727" i="3" s="1"/>
  <c r="I1727" i="3"/>
  <c r="D1726" i="3" l="1"/>
  <c r="E1726" i="3" s="1"/>
  <c r="H1727" i="3"/>
  <c r="F1727" i="3" s="1"/>
  <c r="G1727" i="3" s="1"/>
  <c r="K1727" i="3" s="1"/>
  <c r="L1728" i="3" s="1"/>
  <c r="M1726" i="3"/>
  <c r="D1727" i="3" l="1"/>
  <c r="E1727" i="3" s="1"/>
  <c r="M1727" i="3" s="1"/>
  <c r="I1728" i="3"/>
  <c r="H1728" i="3"/>
  <c r="F1728" i="3" l="1"/>
  <c r="G1728" i="3" l="1"/>
  <c r="K1728" i="3" s="1"/>
  <c r="L1729" i="3" s="1"/>
  <c r="I1729" i="3" l="1"/>
  <c r="H1729" i="3"/>
  <c r="D1728" i="3"/>
  <c r="E1728" i="3" s="1"/>
  <c r="M1728" i="3" s="1"/>
  <c r="F1729" i="3" l="1"/>
  <c r="G1729" i="3" s="1"/>
  <c r="D1729" i="3" s="1"/>
  <c r="E1729" i="3" s="1"/>
  <c r="H1730" i="3" l="1"/>
  <c r="I1730" i="3"/>
  <c r="K1729" i="3"/>
  <c r="L1730" i="3" s="1"/>
  <c r="M1729" i="3"/>
  <c r="F1730" i="3" l="1"/>
  <c r="G1730" i="3" s="1"/>
  <c r="I1731" i="3" s="1"/>
  <c r="H1731" i="3" l="1"/>
  <c r="F1731" i="3" s="1"/>
  <c r="K1730" i="3"/>
  <c r="L1731" i="3" s="1"/>
  <c r="D1730" i="3"/>
  <c r="E1730" i="3" s="1"/>
  <c r="M1730" i="3" s="1"/>
  <c r="G1731" i="3" l="1"/>
  <c r="D1731" i="3" l="1"/>
  <c r="E1731" i="3" s="1"/>
  <c r="M1731" i="3" s="1"/>
  <c r="I1732" i="3"/>
  <c r="H1732" i="3"/>
  <c r="K1731" i="3"/>
  <c r="L1732" i="3" s="1"/>
  <c r="F1732" i="3" l="1"/>
  <c r="G1732" i="3" l="1"/>
  <c r="I1733" i="3" s="1"/>
  <c r="H1733" i="3" l="1"/>
  <c r="F1733" i="3" s="1"/>
  <c r="K1732" i="3"/>
  <c r="L1733" i="3" s="1"/>
  <c r="D1732" i="3"/>
  <c r="E1732" i="3" s="1"/>
  <c r="M1732" i="3" s="1"/>
  <c r="G1733" i="3" l="1"/>
  <c r="K1733" i="3" s="1"/>
  <c r="L1734" i="3" s="1"/>
  <c r="H1734" i="3" l="1"/>
  <c r="I1734" i="3"/>
  <c r="D1733" i="3"/>
  <c r="E1733" i="3" s="1"/>
  <c r="M1733" i="3" s="1"/>
  <c r="F1734" i="3" l="1"/>
  <c r="G1734" i="3" s="1"/>
  <c r="H1735" i="3" s="1"/>
  <c r="I1735" i="3" l="1"/>
  <c r="F1735" i="3" s="1"/>
  <c r="K1734" i="3"/>
  <c r="L1735" i="3" s="1"/>
  <c r="D1734" i="3"/>
  <c r="E1734" i="3" s="1"/>
  <c r="M1734" i="3" s="1"/>
  <c r="G1735" i="3" l="1"/>
  <c r="K1735" i="3" s="1"/>
  <c r="L1736" i="3" s="1"/>
  <c r="D1735" i="3" l="1"/>
  <c r="E1735" i="3" s="1"/>
  <c r="I1736" i="3"/>
  <c r="H1736" i="3"/>
  <c r="M1735" i="3" l="1"/>
  <c r="F1736" i="3"/>
  <c r="G1736" i="3" l="1"/>
  <c r="I1737" i="3" s="1"/>
  <c r="K1736" i="3" l="1"/>
  <c r="L1737" i="3" s="1"/>
  <c r="H1737" i="3"/>
  <c r="F1737" i="3" s="1"/>
  <c r="D1736" i="3"/>
  <c r="E1736" i="3" s="1"/>
  <c r="M1736" i="3" s="1"/>
  <c r="G1737" i="3" l="1"/>
  <c r="D1737" i="3" l="1"/>
  <c r="E1737" i="3" s="1"/>
  <c r="M1737" i="3" s="1"/>
  <c r="K1737" i="3"/>
  <c r="L1738" i="3" s="1"/>
  <c r="H1738" i="3"/>
  <c r="I1738" i="3"/>
  <c r="F1738" i="3" l="1"/>
  <c r="G1738" i="3" l="1"/>
  <c r="D1738" i="3" s="1"/>
  <c r="K1738" i="3" l="1"/>
  <c r="L1739" i="3" s="1"/>
  <c r="I1739" i="3"/>
  <c r="H1739" i="3"/>
  <c r="E1738" i="3"/>
  <c r="M1738" i="3" l="1"/>
  <c r="F1739" i="3"/>
  <c r="G1739" i="3" l="1"/>
  <c r="D1739" i="3" s="1"/>
  <c r="K1739" i="3" l="1"/>
  <c r="L1740" i="3" s="1"/>
  <c r="I1740" i="3"/>
  <c r="H1740" i="3"/>
  <c r="E1739" i="3"/>
  <c r="F1740" i="3" l="1"/>
  <c r="M1739" i="3"/>
  <c r="G1740" i="3" l="1"/>
  <c r="D1740" i="3" l="1"/>
  <c r="E1740" i="3" s="1"/>
  <c r="M1740" i="3" s="1"/>
  <c r="K1740" i="3"/>
  <c r="L1741" i="3" s="1"/>
  <c r="I1741" i="3"/>
  <c r="H1741" i="3"/>
  <c r="F1741" i="3" l="1"/>
  <c r="G1741" i="3" l="1"/>
  <c r="D1741" i="3" s="1"/>
  <c r="K1741" i="3" l="1"/>
  <c r="L1742" i="3" s="1"/>
  <c r="I1742" i="3"/>
  <c r="H1742" i="3"/>
  <c r="E1741" i="3"/>
  <c r="M1741" i="3" l="1"/>
  <c r="F1742" i="3"/>
  <c r="G1742" i="3" l="1"/>
  <c r="D1742" i="3" s="1"/>
  <c r="K1742" i="3" l="1"/>
  <c r="L1743" i="3" s="1"/>
  <c r="H1743" i="3"/>
  <c r="I1743" i="3"/>
  <c r="E1742" i="3"/>
  <c r="M1742" i="3" l="1"/>
  <c r="F1743" i="3"/>
  <c r="G1743" i="3" l="1"/>
  <c r="K1743" i="3" s="1"/>
  <c r="L1744" i="3" s="1"/>
  <c r="H1744" i="3" l="1"/>
  <c r="I1744" i="3"/>
  <c r="D1743" i="3"/>
  <c r="E1743" i="3" s="1"/>
  <c r="M1743" i="3" s="1"/>
  <c r="F1744" i="3" l="1"/>
  <c r="G1744" i="3"/>
  <c r="I1745" i="3" s="1"/>
  <c r="H1745" i="3" l="1"/>
  <c r="F1745" i="3" s="1"/>
  <c r="K1744" i="3"/>
  <c r="L1745" i="3" s="1"/>
  <c r="D1744" i="3"/>
  <c r="E1744" i="3" s="1"/>
  <c r="M1744" i="3" s="1"/>
  <c r="G1745" i="3" l="1"/>
  <c r="K1745" i="3" s="1"/>
  <c r="L1746" i="3" s="1"/>
  <c r="D1745" i="3" l="1"/>
  <c r="E1745" i="3" s="1"/>
  <c r="H1746" i="3"/>
  <c r="I1746" i="3"/>
  <c r="F1746" i="3" l="1"/>
  <c r="M1745" i="3"/>
  <c r="G1746" i="3" l="1"/>
  <c r="K1746" i="3" s="1"/>
  <c r="L1747" i="3" s="1"/>
  <c r="I1747" i="3" l="1"/>
  <c r="H1747" i="3"/>
  <c r="D1746" i="3"/>
  <c r="E1746" i="3" s="1"/>
  <c r="M1746" i="3" s="1"/>
  <c r="F1747" i="3" l="1"/>
  <c r="G1747" i="3" s="1"/>
  <c r="H1748" i="3" s="1"/>
  <c r="I1748" i="3" l="1"/>
  <c r="F1748" i="3" s="1"/>
  <c r="K1747" i="3"/>
  <c r="L1748" i="3" s="1"/>
  <c r="D1747" i="3"/>
  <c r="E1747" i="3" s="1"/>
  <c r="M1747" i="3" s="1"/>
  <c r="G1748" i="3" l="1"/>
  <c r="K1748" i="3" s="1"/>
  <c r="L1749" i="3" s="1"/>
  <c r="H1749" i="3" l="1"/>
  <c r="I1749" i="3"/>
  <c r="D1748" i="3"/>
  <c r="E1748" i="3" s="1"/>
  <c r="M1748" i="3" s="1"/>
  <c r="F1749" i="3"/>
  <c r="G1749" i="3" l="1"/>
  <c r="D1749" i="3" l="1"/>
  <c r="E1749" i="3" s="1"/>
  <c r="M1749" i="3" s="1"/>
  <c r="K1749" i="3"/>
  <c r="L1750" i="3" s="1"/>
  <c r="H1750" i="3"/>
  <c r="I1750" i="3"/>
  <c r="F1750" i="3" l="1"/>
  <c r="G1750" i="3" l="1"/>
  <c r="K1750" i="3" s="1"/>
  <c r="L1751" i="3" s="1"/>
  <c r="I1751" i="3" l="1"/>
  <c r="H1751" i="3"/>
  <c r="D1750" i="3"/>
  <c r="E1750" i="3" s="1"/>
  <c r="M1750" i="3" s="1"/>
  <c r="F1751" i="3"/>
  <c r="G1751" i="3" l="1"/>
  <c r="D1751" i="3" s="1"/>
  <c r="E1751" i="3" s="1"/>
  <c r="M1751" i="3" s="1"/>
  <c r="K1751" i="3" l="1"/>
  <c r="L1752" i="3" s="1"/>
  <c r="I1752" i="3"/>
  <c r="H1752" i="3"/>
  <c r="F1752" i="3" l="1"/>
  <c r="G1752" i="3" s="1"/>
  <c r="D1752" i="3" s="1"/>
  <c r="E1752" i="3" s="1"/>
  <c r="H1753" i="3" l="1"/>
  <c r="I1753" i="3"/>
  <c r="K1752" i="3"/>
  <c r="L1753" i="3" s="1"/>
  <c r="M1752" i="3"/>
  <c r="F1753" i="3" l="1"/>
  <c r="G1753" i="3" s="1"/>
  <c r="D1753" i="3" l="1"/>
  <c r="E1753" i="3" s="1"/>
  <c r="M1753" i="3" s="1"/>
  <c r="K1753" i="3"/>
  <c r="L1754" i="3" s="1"/>
  <c r="H1754" i="3"/>
  <c r="I1754" i="3"/>
  <c r="F1754" i="3" l="1"/>
  <c r="G1754" i="3" l="1"/>
  <c r="D1754" i="3" s="1"/>
  <c r="K1754" i="3" l="1"/>
  <c r="L1755" i="3" s="1"/>
  <c r="I1755" i="3"/>
  <c r="H1755" i="3"/>
  <c r="E1754" i="3"/>
  <c r="M1754" i="3" l="1"/>
  <c r="F1755" i="3"/>
  <c r="G1755" i="3" l="1"/>
  <c r="D1755" i="3" s="1"/>
  <c r="K1755" i="3" l="1"/>
  <c r="L1756" i="3" s="1"/>
  <c r="I1756" i="3"/>
  <c r="H1756" i="3"/>
  <c r="E1755" i="3"/>
  <c r="M1755" i="3" l="1"/>
  <c r="F1756" i="3"/>
  <c r="G1756" i="3" l="1"/>
  <c r="D1756" i="3" s="1"/>
  <c r="K1756" i="3" l="1"/>
  <c r="L1757" i="3" s="1"/>
  <c r="I1757" i="3"/>
  <c r="H1757" i="3"/>
  <c r="E1756" i="3"/>
  <c r="M1756" i="3" l="1"/>
  <c r="F1757" i="3"/>
  <c r="G1757" i="3" l="1"/>
  <c r="D1757" i="3" l="1"/>
  <c r="E1757" i="3" s="1"/>
  <c r="M1757" i="3" s="1"/>
  <c r="K1757" i="3"/>
  <c r="L1758" i="3" s="1"/>
  <c r="I1758" i="3"/>
  <c r="H1758" i="3"/>
  <c r="F1758" i="3" l="1"/>
  <c r="G1758" i="3" l="1"/>
  <c r="D1758" i="3" l="1"/>
  <c r="E1758" i="3" s="1"/>
  <c r="M1758" i="3" s="1"/>
  <c r="K1758" i="3"/>
  <c r="L1759" i="3" s="1"/>
  <c r="H1759" i="3"/>
  <c r="I1759" i="3"/>
  <c r="F1759" i="3" l="1"/>
  <c r="G1759" i="3" l="1"/>
  <c r="D1759" i="3" s="1"/>
  <c r="K1759" i="3" l="1"/>
  <c r="L1760" i="3" s="1"/>
  <c r="I1760" i="3"/>
  <c r="H1760" i="3"/>
  <c r="E1759" i="3"/>
  <c r="M1759" i="3" l="1"/>
  <c r="F1760" i="3"/>
  <c r="G1760" i="3" l="1"/>
  <c r="D1760" i="3" l="1"/>
  <c r="E1760" i="3" s="1"/>
  <c r="M1760" i="3" s="1"/>
  <c r="K1760" i="3"/>
  <c r="L1761" i="3" s="1"/>
  <c r="I1761" i="3"/>
  <c r="H1761" i="3"/>
  <c r="F1761" i="3" l="1"/>
  <c r="G1761" i="3" l="1"/>
  <c r="D1761" i="3" s="1"/>
  <c r="K1761" i="3" l="1"/>
  <c r="L1762" i="3" s="1"/>
  <c r="H1762" i="3"/>
  <c r="I1762" i="3"/>
  <c r="E1761" i="3"/>
  <c r="M1761" i="3" l="1"/>
  <c r="F1762" i="3"/>
  <c r="G1762" i="3" l="1"/>
  <c r="D1762" i="3" s="1"/>
  <c r="K1762" i="3" l="1"/>
  <c r="L1763" i="3" s="1"/>
  <c r="I1763" i="3"/>
  <c r="H1763" i="3"/>
  <c r="E1762" i="3"/>
  <c r="M1762" i="3" l="1"/>
  <c r="F1763" i="3"/>
  <c r="G1763" i="3" l="1"/>
  <c r="D1763" i="3" s="1"/>
  <c r="K1763" i="3" l="1"/>
  <c r="L1764" i="3" s="1"/>
  <c r="H1764" i="3"/>
  <c r="I1764" i="3"/>
  <c r="E1763" i="3"/>
  <c r="M1763" i="3" l="1"/>
  <c r="F1764" i="3"/>
  <c r="G1764" i="3" l="1"/>
  <c r="D1764" i="3" s="1"/>
  <c r="K1764" i="3" l="1"/>
  <c r="L1765" i="3" s="1"/>
  <c r="H1765" i="3"/>
  <c r="I1765" i="3"/>
  <c r="E1764" i="3"/>
  <c r="M1764" i="3" l="1"/>
  <c r="F1765" i="3"/>
  <c r="G1765" i="3" l="1"/>
  <c r="D1765" i="3" s="1"/>
  <c r="K1765" i="3" l="1"/>
  <c r="L1766" i="3" s="1"/>
  <c r="I1766" i="3"/>
  <c r="H1766" i="3"/>
  <c r="E1765" i="3"/>
  <c r="M1765" i="3" l="1"/>
  <c r="F1766" i="3"/>
  <c r="G1766" i="3" l="1"/>
  <c r="D1766" i="3" s="1"/>
  <c r="K1766" i="3" l="1"/>
  <c r="L1767" i="3" s="1"/>
  <c r="H1767" i="3"/>
  <c r="I1767" i="3"/>
  <c r="E1766" i="3"/>
  <c r="M1766" i="3" l="1"/>
  <c r="F1767" i="3"/>
  <c r="G1767" i="3" l="1"/>
  <c r="D1767" i="3" s="1"/>
  <c r="K1767" i="3" l="1"/>
  <c r="L1768" i="3" s="1"/>
  <c r="H1768" i="3"/>
  <c r="I1768" i="3"/>
  <c r="E1767" i="3"/>
  <c r="M1767" i="3" l="1"/>
  <c r="F1768" i="3"/>
  <c r="G1768" i="3" l="1"/>
  <c r="D1768" i="3" s="1"/>
  <c r="K1768" i="3" l="1"/>
  <c r="L1769" i="3" s="1"/>
  <c r="H1769" i="3"/>
  <c r="I1769" i="3"/>
  <c r="E1768" i="3"/>
  <c r="M1768" i="3" l="1"/>
  <c r="F1769" i="3"/>
  <c r="G1769" i="3" l="1"/>
  <c r="D1769" i="3" s="1"/>
  <c r="K1769" i="3" l="1"/>
  <c r="L1770" i="3" s="1"/>
  <c r="I1770" i="3"/>
  <c r="H1770" i="3"/>
  <c r="E1769" i="3"/>
  <c r="M1769" i="3" l="1"/>
  <c r="F1770" i="3"/>
  <c r="G1770" i="3" l="1"/>
  <c r="D1770" i="3" s="1"/>
  <c r="K1770" i="3" l="1"/>
  <c r="L1771" i="3" s="1"/>
  <c r="H1771" i="3"/>
  <c r="I1771" i="3"/>
  <c r="E1770" i="3"/>
  <c r="F1771" i="3" l="1"/>
  <c r="M1770" i="3"/>
  <c r="G1771" i="3" l="1"/>
  <c r="K1771" i="3" s="1"/>
  <c r="L1772" i="3" s="1"/>
  <c r="H1772" i="3" l="1"/>
  <c r="I1772" i="3"/>
  <c r="D1771" i="3"/>
  <c r="E1771" i="3" s="1"/>
  <c r="M1771" i="3" s="1"/>
  <c r="F1772" i="3" l="1"/>
  <c r="G1772" i="3" s="1"/>
  <c r="K1772" i="3" s="1"/>
  <c r="L1773" i="3" s="1"/>
  <c r="H1773" i="3" l="1"/>
  <c r="I1773" i="3"/>
  <c r="D1772" i="3"/>
  <c r="E1772" i="3" s="1"/>
  <c r="M1772" i="3" s="1"/>
  <c r="F1773" i="3" l="1"/>
  <c r="G1773" i="3" s="1"/>
  <c r="D1773" i="3" l="1"/>
  <c r="E1773" i="3" s="1"/>
  <c r="M1773" i="3" s="1"/>
  <c r="K1773" i="3"/>
  <c r="L1774" i="3" s="1"/>
  <c r="I1774" i="3"/>
  <c r="H1774" i="3"/>
  <c r="F1774" i="3" l="1"/>
  <c r="G1774" i="3" l="1"/>
  <c r="D1774" i="3" s="1"/>
  <c r="K1774" i="3" l="1"/>
  <c r="L1775" i="3" s="1"/>
  <c r="H1775" i="3"/>
  <c r="I1775" i="3"/>
  <c r="E1774" i="3"/>
  <c r="M1774" i="3" l="1"/>
  <c r="F1775" i="3"/>
  <c r="G1775" i="3" l="1"/>
  <c r="D1775" i="3" s="1"/>
  <c r="K1775" i="3" l="1"/>
  <c r="L1776" i="3" s="1"/>
  <c r="I1776" i="3"/>
  <c r="H1776" i="3"/>
  <c r="E1775" i="3"/>
  <c r="M1775" i="3" l="1"/>
  <c r="F1776" i="3"/>
  <c r="G1776" i="3" l="1"/>
  <c r="D1776" i="3" s="1"/>
  <c r="K1776" i="3" l="1"/>
  <c r="L1777" i="3" s="1"/>
  <c r="I1777" i="3"/>
  <c r="H1777" i="3"/>
  <c r="E1776" i="3"/>
  <c r="M1776" i="3" l="1"/>
  <c r="F1777" i="3"/>
  <c r="G1777" i="3" l="1"/>
  <c r="D1777" i="3" s="1"/>
  <c r="K1777" i="3" l="1"/>
  <c r="L1778" i="3" s="1"/>
  <c r="I1778" i="3"/>
  <c r="H1778" i="3"/>
  <c r="E1777" i="3"/>
  <c r="M1777" i="3" l="1"/>
  <c r="F1778" i="3"/>
  <c r="G1778" i="3" l="1"/>
  <c r="D1778" i="3" s="1"/>
  <c r="K1778" i="3" l="1"/>
  <c r="L1779" i="3" s="1"/>
  <c r="I1779" i="3"/>
  <c r="H1779" i="3"/>
  <c r="E1778" i="3"/>
  <c r="M1778" i="3" l="1"/>
  <c r="F1779" i="3"/>
  <c r="G1779" i="3" l="1"/>
  <c r="D1779" i="3" s="1"/>
  <c r="K1779" i="3" l="1"/>
  <c r="L1780" i="3" s="1"/>
  <c r="H1780" i="3"/>
  <c r="I1780" i="3"/>
  <c r="E1779" i="3"/>
  <c r="M1779" i="3" l="1"/>
  <c r="F1780" i="3"/>
  <c r="G1780" i="3" l="1"/>
  <c r="I1781" i="3" s="1"/>
  <c r="D1780" i="3" l="1"/>
  <c r="E1780" i="3" s="1"/>
  <c r="M1780" i="3" s="1"/>
  <c r="H1781" i="3"/>
  <c r="F1781" i="3" s="1"/>
  <c r="K1780" i="3"/>
  <c r="L1781" i="3" s="1"/>
  <c r="G1781" i="3" l="1"/>
  <c r="D1781" i="3" s="1"/>
  <c r="K1781" i="3" l="1"/>
  <c r="L1782" i="3" s="1"/>
  <c r="I1782" i="3"/>
  <c r="H1782" i="3"/>
  <c r="E1781" i="3"/>
  <c r="M1781" i="3" l="1"/>
  <c r="F1782" i="3"/>
  <c r="G1782" i="3" l="1"/>
  <c r="D1782" i="3" s="1"/>
  <c r="K1782" i="3" l="1"/>
  <c r="L1783" i="3" s="1"/>
  <c r="H1783" i="3"/>
  <c r="I1783" i="3"/>
  <c r="E1782" i="3"/>
  <c r="F1783" i="3" l="1"/>
  <c r="M1782" i="3"/>
  <c r="G1783" i="3" l="1"/>
  <c r="K1783" i="3" s="1"/>
  <c r="L1784" i="3" s="1"/>
  <c r="I1784" i="3" l="1"/>
  <c r="D1783" i="3"/>
  <c r="E1783" i="3" s="1"/>
  <c r="M1783" i="3" s="1"/>
  <c r="H1784" i="3"/>
  <c r="F1784" i="3" l="1"/>
  <c r="G1784" i="3" s="1"/>
  <c r="K1784" i="3" s="1"/>
  <c r="L1785" i="3" s="1"/>
  <c r="I1785" i="3" l="1"/>
  <c r="H1785" i="3"/>
  <c r="D1784" i="3"/>
  <c r="E1784" i="3" s="1"/>
  <c r="M1784" i="3" s="1"/>
  <c r="F1785" i="3" l="1"/>
  <c r="G1785" i="3" s="1"/>
  <c r="D1785" i="3" s="1"/>
  <c r="K1785" i="3" l="1"/>
  <c r="L1786" i="3" s="1"/>
  <c r="I1786" i="3"/>
  <c r="H1786" i="3"/>
  <c r="E1785" i="3"/>
  <c r="M1785" i="3" l="1"/>
  <c r="F1786" i="3"/>
  <c r="G1786" i="3" l="1"/>
  <c r="I1787" i="3" s="1"/>
  <c r="D1786" i="3"/>
  <c r="E1786" i="3" s="1"/>
  <c r="K1786" i="3"/>
  <c r="L1787" i="3" s="1"/>
  <c r="H1787" i="3"/>
  <c r="M1786" i="3" l="1"/>
  <c r="F1787" i="3"/>
  <c r="G1787" i="3" l="1"/>
  <c r="D1787" i="3" s="1"/>
  <c r="K1787" i="3" l="1"/>
  <c r="L1788" i="3" s="1"/>
  <c r="I1788" i="3"/>
  <c r="H1788" i="3"/>
  <c r="E1787" i="3"/>
  <c r="M1787" i="3" l="1"/>
  <c r="F1788" i="3"/>
  <c r="G1788" i="3" l="1"/>
  <c r="D1788" i="3" s="1"/>
  <c r="K1788" i="3" l="1"/>
  <c r="L1789" i="3" s="1"/>
  <c r="I1789" i="3"/>
  <c r="H1789" i="3"/>
  <c r="E1788" i="3"/>
  <c r="M1788" i="3" l="1"/>
  <c r="F1789" i="3"/>
  <c r="G1789" i="3" l="1"/>
  <c r="D1789" i="3" s="1"/>
  <c r="K1789" i="3" l="1"/>
  <c r="L1790" i="3" s="1"/>
  <c r="I1790" i="3"/>
  <c r="H1790" i="3"/>
  <c r="E1789" i="3"/>
  <c r="M1789" i="3" l="1"/>
  <c r="F1790" i="3"/>
  <c r="G1790" i="3" l="1"/>
  <c r="D1790" i="3" s="1"/>
  <c r="K1790" i="3" l="1"/>
  <c r="L1791" i="3" s="1"/>
  <c r="I1791" i="3"/>
  <c r="H1791" i="3"/>
  <c r="E1790" i="3"/>
  <c r="F1791" i="3" l="1"/>
  <c r="M1790" i="3"/>
  <c r="G1791" i="3" l="1"/>
  <c r="K1791" i="3" s="1"/>
  <c r="L1792" i="3" s="1"/>
  <c r="H1792" i="3" l="1"/>
  <c r="D1791" i="3"/>
  <c r="E1791" i="3" s="1"/>
  <c r="M1791" i="3" s="1"/>
  <c r="I1792" i="3"/>
  <c r="F1792" i="3" l="1"/>
  <c r="G1792" i="3" s="1"/>
  <c r="K1792" i="3" l="1"/>
  <c r="L1793" i="3" s="1"/>
  <c r="I1793" i="3"/>
  <c r="H1793" i="3"/>
  <c r="D1792" i="3"/>
  <c r="E1792" i="3" s="1"/>
  <c r="M1792" i="3" s="1"/>
  <c r="F1793" i="3" l="1"/>
  <c r="G1793" i="3" s="1"/>
  <c r="D1793" i="3" s="1"/>
  <c r="K1793" i="3" l="1"/>
  <c r="L1794" i="3" s="1"/>
  <c r="I1794" i="3"/>
  <c r="H1794" i="3"/>
  <c r="E1793" i="3"/>
  <c r="F1794" i="3" l="1"/>
  <c r="M1793" i="3"/>
  <c r="G1794" i="3" l="1"/>
  <c r="K1794" i="3" s="1"/>
  <c r="L1795" i="3" s="1"/>
  <c r="H1795" i="3" l="1"/>
  <c r="I1795" i="3"/>
  <c r="D1794" i="3"/>
  <c r="E1794" i="3" s="1"/>
  <c r="M1794" i="3" s="1"/>
  <c r="F1795" i="3" l="1"/>
  <c r="G1795" i="3" s="1"/>
  <c r="K1795" i="3" l="1"/>
  <c r="L1796" i="3" s="1"/>
  <c r="D1795" i="3"/>
  <c r="E1795" i="3" s="1"/>
  <c r="M1795" i="3" s="1"/>
  <c r="H1796" i="3"/>
  <c r="I1796" i="3"/>
  <c r="F1796" i="3" l="1"/>
  <c r="G1796" i="3" s="1"/>
  <c r="K1796" i="3" s="1"/>
  <c r="L1797" i="3" s="1"/>
  <c r="H1797" i="3" l="1"/>
  <c r="I1797" i="3"/>
  <c r="D1796" i="3"/>
  <c r="E1796" i="3" s="1"/>
  <c r="M1796" i="3" s="1"/>
  <c r="F1797" i="3" l="1"/>
  <c r="G1797" i="3" s="1"/>
  <c r="D1797" i="3" s="1"/>
  <c r="K1797" i="3" l="1"/>
  <c r="L1798" i="3" s="1"/>
  <c r="H1798" i="3"/>
  <c r="I1798" i="3"/>
  <c r="E1797" i="3"/>
  <c r="M1797" i="3" l="1"/>
  <c r="F1798" i="3"/>
  <c r="G1798" i="3" l="1"/>
  <c r="D1798" i="3" s="1"/>
  <c r="K1798" i="3" l="1"/>
  <c r="L1799" i="3" s="1"/>
  <c r="I1799" i="3"/>
  <c r="H1799" i="3"/>
  <c r="E1798" i="3"/>
  <c r="M1798" i="3" l="1"/>
  <c r="F1799" i="3"/>
  <c r="G1799" i="3" l="1"/>
  <c r="D1799" i="3" s="1"/>
  <c r="K1799" i="3" l="1"/>
  <c r="L1800" i="3" s="1"/>
  <c r="H1800" i="3"/>
  <c r="I1800" i="3"/>
  <c r="E1799" i="3"/>
  <c r="M1799" i="3" l="1"/>
  <c r="F1800" i="3"/>
  <c r="G1800" i="3" l="1"/>
  <c r="D1800" i="3" s="1"/>
  <c r="K1800" i="3" l="1"/>
  <c r="L1801" i="3" s="1"/>
  <c r="I1801" i="3"/>
  <c r="H1801" i="3"/>
  <c r="E1800" i="3"/>
  <c r="M1800" i="3" l="1"/>
  <c r="F1801" i="3"/>
  <c r="G1801" i="3" l="1"/>
  <c r="D1801" i="3" s="1"/>
  <c r="K1801" i="3" l="1"/>
  <c r="L1802" i="3" s="1"/>
  <c r="I1802" i="3"/>
  <c r="H1802" i="3"/>
  <c r="E1801" i="3"/>
  <c r="F1802" i="3" l="1"/>
  <c r="M1801" i="3"/>
  <c r="G1802" i="3" l="1"/>
  <c r="K1802" i="3" s="1"/>
  <c r="L1803" i="3" s="1"/>
  <c r="I1803" i="3" l="1"/>
  <c r="H1803" i="3"/>
  <c r="D1802" i="3"/>
  <c r="E1802" i="3" s="1"/>
  <c r="M1802" i="3" s="1"/>
  <c r="F1803" i="3" l="1"/>
  <c r="G1803" i="3" s="1"/>
  <c r="K1803" i="3" s="1"/>
  <c r="L1804" i="3" s="1"/>
  <c r="D1803" i="3" l="1"/>
  <c r="E1803" i="3" s="1"/>
  <c r="H1804" i="3"/>
  <c r="I1804" i="3"/>
  <c r="F1804" i="3" l="1"/>
  <c r="M1803" i="3"/>
  <c r="G1804" i="3" l="1"/>
  <c r="K1804" i="3" s="1"/>
  <c r="L1805" i="3" s="1"/>
  <c r="I1805" i="3" l="1"/>
  <c r="H1805" i="3"/>
  <c r="D1804" i="3"/>
  <c r="E1804" i="3" s="1"/>
  <c r="M1804" i="3" s="1"/>
  <c r="F1805" i="3" l="1"/>
  <c r="G1805" i="3" s="1"/>
  <c r="K1805" i="3" s="1"/>
  <c r="L1806" i="3" s="1"/>
  <c r="H1806" i="3" l="1"/>
  <c r="I1806" i="3"/>
  <c r="D1805" i="3"/>
  <c r="E1805" i="3" s="1"/>
  <c r="M1805" i="3" s="1"/>
  <c r="F1806" i="3" l="1"/>
  <c r="G1806" i="3" s="1"/>
  <c r="I1807" i="3" l="1"/>
  <c r="K1806" i="3"/>
  <c r="L1807" i="3" s="1"/>
  <c r="D1806" i="3"/>
  <c r="E1806" i="3" s="1"/>
  <c r="M1806" i="3" s="1"/>
  <c r="H1807" i="3"/>
  <c r="F1807" i="3" l="1"/>
  <c r="G1807" i="3"/>
  <c r="D1807" i="3" s="1"/>
  <c r="K1807" i="3" l="1"/>
  <c r="L1808" i="3" s="1"/>
  <c r="I1808" i="3"/>
  <c r="H1808" i="3"/>
  <c r="E1807" i="3"/>
  <c r="M1807" i="3" l="1"/>
  <c r="F1808" i="3"/>
  <c r="G1808" i="3" l="1"/>
  <c r="D1808" i="3" s="1"/>
  <c r="K1808" i="3" l="1"/>
  <c r="L1809" i="3" s="1"/>
  <c r="I1809" i="3"/>
  <c r="H1809" i="3"/>
  <c r="E1808" i="3"/>
  <c r="M1808" i="3" l="1"/>
  <c r="F1809" i="3"/>
  <c r="G1809" i="3" l="1"/>
  <c r="D1809" i="3" s="1"/>
  <c r="K1809" i="3" l="1"/>
  <c r="L1810" i="3" s="1"/>
  <c r="I1810" i="3"/>
  <c r="H1810" i="3"/>
  <c r="E1809" i="3"/>
  <c r="F1810" i="3" l="1"/>
  <c r="M1809" i="3"/>
  <c r="G1810" i="3" l="1"/>
  <c r="K1810" i="3" s="1"/>
  <c r="L1811" i="3" s="1"/>
  <c r="H1811" i="3" l="1"/>
  <c r="I1811" i="3"/>
  <c r="D1810" i="3"/>
  <c r="E1810" i="3" s="1"/>
  <c r="M1810" i="3" s="1"/>
  <c r="F1811" i="3" l="1"/>
  <c r="G1811" i="3" s="1"/>
  <c r="D1811" i="3" s="1"/>
  <c r="E1811" i="3" s="1"/>
  <c r="I1812" i="3" l="1"/>
  <c r="K1811" i="3"/>
  <c r="L1812" i="3" s="1"/>
  <c r="H1812" i="3"/>
  <c r="M1811" i="3"/>
  <c r="F1812" i="3" l="1"/>
  <c r="G1812" i="3" s="1"/>
  <c r="K1812" i="3" s="1"/>
  <c r="L1813" i="3" s="1"/>
  <c r="D1812" i="3" l="1"/>
  <c r="E1812" i="3" s="1"/>
  <c r="M1812" i="3" s="1"/>
  <c r="I1813" i="3"/>
  <c r="H1813" i="3"/>
  <c r="F1813" i="3" l="1"/>
  <c r="G1813" i="3" s="1"/>
  <c r="D1813" i="3" s="1"/>
  <c r="K1813" i="3" l="1"/>
  <c r="L1814" i="3" s="1"/>
  <c r="I1814" i="3"/>
  <c r="H1814" i="3"/>
  <c r="E1813" i="3"/>
  <c r="M1813" i="3" l="1"/>
  <c r="F1814" i="3"/>
  <c r="G1814" i="3" l="1"/>
  <c r="D1814" i="3" l="1"/>
  <c r="E1814" i="3" s="1"/>
  <c r="M1814" i="3" s="1"/>
  <c r="K1814" i="3"/>
  <c r="L1815" i="3" s="1"/>
  <c r="I1815" i="3"/>
  <c r="H1815" i="3"/>
  <c r="F1815" i="3" l="1"/>
  <c r="G1815" i="3" l="1"/>
  <c r="D1815" i="3" s="1"/>
  <c r="K1815" i="3" l="1"/>
  <c r="L1816" i="3" s="1"/>
  <c r="I1816" i="3"/>
  <c r="H1816" i="3"/>
  <c r="E1815" i="3"/>
  <c r="F1816" i="3" l="1"/>
  <c r="M1815" i="3"/>
  <c r="G1816" i="3" l="1"/>
  <c r="K1816" i="3" s="1"/>
  <c r="L1817" i="3" s="1"/>
  <c r="H1817" i="3" l="1"/>
  <c r="D1816" i="3"/>
  <c r="E1816" i="3" s="1"/>
  <c r="M1816" i="3" s="1"/>
  <c r="I1817" i="3"/>
  <c r="F1817" i="3" l="1"/>
  <c r="G1817" i="3" s="1"/>
  <c r="D1817" i="3" s="1"/>
  <c r="K1817" i="3" l="1"/>
  <c r="L1818" i="3" s="1"/>
  <c r="I1818" i="3"/>
  <c r="H1818" i="3"/>
  <c r="E1817" i="3"/>
  <c r="F1818" i="3" l="1"/>
  <c r="M1817" i="3"/>
  <c r="G1818" i="3" l="1"/>
  <c r="K1818" i="3" s="1"/>
  <c r="L1819" i="3" s="1"/>
  <c r="H1819" i="3" l="1"/>
  <c r="I1819" i="3"/>
  <c r="D1818" i="3"/>
  <c r="E1818" i="3" s="1"/>
  <c r="F1819" i="3" l="1"/>
  <c r="G1819" i="3" s="1"/>
  <c r="D1819" i="3" s="1"/>
  <c r="M1818" i="3"/>
  <c r="K1819" i="3" l="1"/>
  <c r="L1820" i="3" s="1"/>
  <c r="I1820" i="3"/>
  <c r="H1820" i="3"/>
  <c r="E1819" i="3"/>
  <c r="F1820" i="3" l="1"/>
  <c r="M1819" i="3"/>
  <c r="G1820" i="3" l="1"/>
  <c r="H1821" i="3" s="1"/>
  <c r="I1821" i="3" l="1"/>
  <c r="F1821" i="3" s="1"/>
  <c r="K1820" i="3"/>
  <c r="L1821" i="3" s="1"/>
  <c r="D1820" i="3"/>
  <c r="E1820" i="3" s="1"/>
  <c r="M1820" i="3" s="1"/>
  <c r="G1821" i="3" l="1"/>
  <c r="D1821" i="3" s="1"/>
  <c r="K1821" i="3" l="1"/>
  <c r="L1822" i="3" s="1"/>
  <c r="I1822" i="3"/>
  <c r="H1822" i="3"/>
  <c r="E1821" i="3"/>
  <c r="M1821" i="3" l="1"/>
  <c r="F1822" i="3"/>
  <c r="G1822" i="3" l="1"/>
  <c r="I1823" i="3" s="1"/>
  <c r="H1823" i="3" l="1"/>
  <c r="F1823" i="3" s="1"/>
  <c r="K1822" i="3"/>
  <c r="L1823" i="3" s="1"/>
  <c r="D1822" i="3"/>
  <c r="E1822" i="3" s="1"/>
  <c r="M1822" i="3" s="1"/>
  <c r="G1823" i="3" l="1"/>
  <c r="D1823" i="3" s="1"/>
  <c r="E1823" i="3" s="1"/>
  <c r="I1824" i="3" l="1"/>
  <c r="H1824" i="3"/>
  <c r="K1823" i="3"/>
  <c r="L1824" i="3" s="1"/>
  <c r="M1823" i="3"/>
  <c r="F1824" i="3" l="1"/>
  <c r="G1824" i="3"/>
  <c r="D1824" i="3" s="1"/>
  <c r="K1824" i="3" l="1"/>
  <c r="L1825" i="3" s="1"/>
  <c r="I1825" i="3"/>
  <c r="H1825" i="3"/>
  <c r="E1824" i="3"/>
  <c r="M1824" i="3" l="1"/>
  <c r="F1825" i="3"/>
  <c r="G1825" i="3" l="1"/>
  <c r="K1825" i="3" s="1"/>
  <c r="L1826" i="3" s="1"/>
  <c r="H1826" i="3" l="1"/>
  <c r="I1826" i="3"/>
  <c r="D1825" i="3"/>
  <c r="E1825" i="3" s="1"/>
  <c r="M1825" i="3" s="1"/>
  <c r="F1826" i="3" l="1"/>
  <c r="G1826" i="3" s="1"/>
  <c r="D1826" i="3" s="1"/>
  <c r="E1826" i="3" s="1"/>
  <c r="I1827" i="3" l="1"/>
  <c r="H1827" i="3"/>
  <c r="K1826" i="3"/>
  <c r="L1827" i="3" s="1"/>
  <c r="M1826" i="3"/>
  <c r="F1827" i="3" l="1"/>
  <c r="G1827" i="3" s="1"/>
  <c r="D1827" i="3" l="1"/>
  <c r="E1827" i="3" s="1"/>
  <c r="M1827" i="3" s="1"/>
  <c r="K1827" i="3"/>
  <c r="L1828" i="3" s="1"/>
  <c r="I1828" i="3"/>
  <c r="H1828" i="3"/>
  <c r="F1828" i="3" l="1"/>
  <c r="G1828" i="3" l="1"/>
  <c r="I1829" i="3" s="1"/>
  <c r="H1829" i="3" l="1"/>
  <c r="F1829" i="3" s="1"/>
  <c r="K1828" i="3"/>
  <c r="L1829" i="3" s="1"/>
  <c r="D1828" i="3"/>
  <c r="E1828" i="3" s="1"/>
  <c r="M1828" i="3" s="1"/>
  <c r="G1829" i="3" l="1"/>
  <c r="K1829" i="3" s="1"/>
  <c r="L1830" i="3" s="1"/>
  <c r="I1830" i="3" l="1"/>
  <c r="H1830" i="3"/>
  <c r="D1829" i="3"/>
  <c r="E1829" i="3" s="1"/>
  <c r="M1829" i="3" s="1"/>
  <c r="F1830" i="3" l="1"/>
  <c r="G1830" i="3" s="1"/>
  <c r="D1830" i="3" s="1"/>
  <c r="E1830" i="3" s="1"/>
  <c r="H1831" i="3" l="1"/>
  <c r="I1831" i="3"/>
  <c r="K1830" i="3"/>
  <c r="L1831" i="3" s="1"/>
  <c r="M1830" i="3"/>
  <c r="F1831" i="3" l="1"/>
  <c r="G1831" i="3" s="1"/>
  <c r="D1831" i="3" s="1"/>
  <c r="K1831" i="3" l="1"/>
  <c r="L1832" i="3" s="1"/>
  <c r="I1832" i="3"/>
  <c r="H1832" i="3"/>
  <c r="E1831" i="3"/>
  <c r="F1832" i="3" l="1"/>
  <c r="M1831" i="3"/>
  <c r="G1832" i="3" l="1"/>
  <c r="K1832" i="3" s="1"/>
  <c r="L1833" i="3" s="1"/>
  <c r="I1833" i="3" l="1"/>
  <c r="H1833" i="3"/>
  <c r="D1832" i="3"/>
  <c r="E1832" i="3" s="1"/>
  <c r="M1832" i="3" s="1"/>
  <c r="F1833" i="3" l="1"/>
  <c r="G1833" i="3" s="1"/>
  <c r="D1833" i="3" l="1"/>
  <c r="E1833" i="3" s="1"/>
  <c r="M1833" i="3" s="1"/>
  <c r="K1833" i="3"/>
  <c r="L1834" i="3" s="1"/>
  <c r="I1834" i="3"/>
  <c r="H1834" i="3"/>
  <c r="F1834" i="3" l="1"/>
  <c r="G1834" i="3" l="1"/>
  <c r="D1834" i="3" s="1"/>
  <c r="K1834" i="3" l="1"/>
  <c r="L1835" i="3" s="1"/>
  <c r="H1835" i="3"/>
  <c r="I1835" i="3"/>
  <c r="E1834" i="3"/>
  <c r="M1834" i="3" l="1"/>
  <c r="F1835" i="3"/>
  <c r="G1835" i="3" l="1"/>
  <c r="D1835" i="3" s="1"/>
  <c r="K1835" i="3" l="1"/>
  <c r="L1836" i="3" s="1"/>
  <c r="I1836" i="3"/>
  <c r="H1836" i="3"/>
  <c r="E1835" i="3"/>
  <c r="F1836" i="3" l="1"/>
  <c r="M1835" i="3"/>
  <c r="G1836" i="3" l="1"/>
  <c r="K1836" i="3" s="1"/>
  <c r="L1837" i="3" s="1"/>
  <c r="I1837" i="3" l="1"/>
  <c r="H1837" i="3"/>
  <c r="D1836" i="3"/>
  <c r="E1836" i="3" s="1"/>
  <c r="M1836" i="3" s="1"/>
  <c r="F1837" i="3" l="1"/>
  <c r="G1837" i="3" s="1"/>
  <c r="D1837" i="3" s="1"/>
  <c r="K1837" i="3" l="1"/>
  <c r="L1838" i="3" s="1"/>
  <c r="I1838" i="3"/>
  <c r="H1838" i="3"/>
  <c r="E1837" i="3"/>
  <c r="F1838" i="3" l="1"/>
  <c r="M1837" i="3"/>
  <c r="G1838" i="3" l="1"/>
  <c r="H1839" i="3" s="1"/>
  <c r="D1838" i="3" l="1"/>
  <c r="E1838" i="3" s="1"/>
  <c r="M1838" i="3" s="1"/>
  <c r="I1839" i="3"/>
  <c r="F1839" i="3" s="1"/>
  <c r="K1838" i="3"/>
  <c r="L1839" i="3" s="1"/>
  <c r="G1839" i="3" l="1"/>
  <c r="D1839" i="3" s="1"/>
  <c r="K1839" i="3" l="1"/>
  <c r="L1840" i="3" s="1"/>
  <c r="I1840" i="3"/>
  <c r="H1840" i="3"/>
  <c r="E1839" i="3"/>
  <c r="M1839" i="3" l="1"/>
  <c r="F1840" i="3"/>
  <c r="G1840" i="3" l="1"/>
  <c r="D1840" i="3" s="1"/>
  <c r="K1840" i="3" l="1"/>
  <c r="L1841" i="3" s="1"/>
  <c r="H1841" i="3"/>
  <c r="I1841" i="3"/>
  <c r="E1840" i="3"/>
  <c r="F1841" i="3" l="1"/>
  <c r="M1840" i="3"/>
  <c r="G1841" i="3" l="1"/>
  <c r="D1841" i="3" s="1"/>
  <c r="K1841" i="3" l="1"/>
  <c r="L1842" i="3" s="1"/>
  <c r="H1842" i="3"/>
  <c r="I1842" i="3"/>
  <c r="E1841" i="3"/>
  <c r="M1841" i="3" l="1"/>
  <c r="F1842" i="3"/>
  <c r="G1842" i="3" l="1"/>
  <c r="D1842" i="3" l="1"/>
  <c r="E1842" i="3" s="1"/>
  <c r="M1842" i="3" s="1"/>
  <c r="K1842" i="3"/>
  <c r="L1843" i="3" s="1"/>
  <c r="H1843" i="3"/>
  <c r="I1843" i="3"/>
  <c r="F1843" i="3" l="1"/>
  <c r="G1843" i="3" l="1"/>
  <c r="D1843" i="3" s="1"/>
  <c r="K1843" i="3" l="1"/>
  <c r="L1844" i="3" s="1"/>
  <c r="I1844" i="3"/>
  <c r="H1844" i="3"/>
  <c r="E1843" i="3"/>
  <c r="F1844" i="3" l="1"/>
  <c r="M1843" i="3"/>
  <c r="G1844" i="3" l="1"/>
  <c r="K1844" i="3" s="1"/>
  <c r="L1845" i="3" s="1"/>
  <c r="D1844" i="3" l="1"/>
  <c r="E1844" i="3" s="1"/>
  <c r="M1844" i="3" s="1"/>
  <c r="H1845" i="3"/>
  <c r="I1845" i="3"/>
  <c r="F1845" i="3" l="1"/>
  <c r="G1845" i="3" s="1"/>
  <c r="D1845" i="3" s="1"/>
  <c r="K1845" i="3" l="1"/>
  <c r="L1846" i="3" s="1"/>
  <c r="I1846" i="3"/>
  <c r="H1846" i="3"/>
  <c r="E1845" i="3"/>
  <c r="F1846" i="3" l="1"/>
  <c r="M1845" i="3"/>
  <c r="G1846" i="3" l="1"/>
  <c r="D1846" i="3" l="1"/>
  <c r="E1846" i="3" s="1"/>
  <c r="M1846" i="3" s="1"/>
  <c r="K1846" i="3"/>
  <c r="L1847" i="3" s="1"/>
  <c r="I1847" i="3"/>
  <c r="H1847" i="3"/>
  <c r="F1847" i="3" l="1"/>
  <c r="G1847" i="3" l="1"/>
  <c r="D1847" i="3" s="1"/>
  <c r="K1847" i="3" l="1"/>
  <c r="L1848" i="3" s="1"/>
  <c r="I1848" i="3"/>
  <c r="H1848" i="3"/>
  <c r="E1847" i="3"/>
  <c r="M1847" i="3" l="1"/>
  <c r="F1848" i="3"/>
  <c r="G1848" i="3" l="1"/>
  <c r="D1848" i="3" s="1"/>
  <c r="K1848" i="3" l="1"/>
  <c r="L1849" i="3" s="1"/>
  <c r="I1849" i="3"/>
  <c r="H1849" i="3"/>
  <c r="E1848" i="3"/>
  <c r="F1849" i="3" l="1"/>
  <c r="M1848" i="3"/>
  <c r="G1849" i="3" l="1"/>
  <c r="H1850" i="3" s="1"/>
  <c r="I1850" i="3" l="1"/>
  <c r="F1850" i="3" s="1"/>
  <c r="K1849" i="3"/>
  <c r="L1850" i="3" s="1"/>
  <c r="D1849" i="3"/>
  <c r="E1849" i="3" s="1"/>
  <c r="M1849" i="3" s="1"/>
  <c r="G1850" i="3" l="1"/>
  <c r="K1850" i="3" s="1"/>
  <c r="L1851" i="3" s="1"/>
  <c r="I1851" i="3" l="1"/>
  <c r="D1850" i="3"/>
  <c r="E1850" i="3" s="1"/>
  <c r="M1850" i="3" s="1"/>
  <c r="H1851" i="3"/>
  <c r="F1851" i="3" l="1"/>
  <c r="G1851" i="3" s="1"/>
  <c r="K1851" i="3" s="1"/>
  <c r="L1852" i="3" s="1"/>
  <c r="H1852" i="3" l="1"/>
  <c r="D1851" i="3"/>
  <c r="E1851" i="3" s="1"/>
  <c r="M1851" i="3" s="1"/>
  <c r="I1852" i="3"/>
  <c r="F1852" i="3" l="1"/>
  <c r="G1852" i="3" s="1"/>
  <c r="D1852" i="3" s="1"/>
  <c r="E1852" i="3" s="1"/>
  <c r="H1853" i="3" l="1"/>
  <c r="I1853" i="3"/>
  <c r="K1852" i="3"/>
  <c r="L1853" i="3" s="1"/>
  <c r="M1852" i="3"/>
  <c r="F1853" i="3" l="1"/>
  <c r="G1853" i="3" s="1"/>
  <c r="K1853" i="3" s="1"/>
  <c r="L1854" i="3" s="1"/>
  <c r="D1853" i="3" l="1"/>
  <c r="E1853" i="3" s="1"/>
  <c r="M1853" i="3" s="1"/>
  <c r="H1854" i="3"/>
  <c r="I1854" i="3"/>
  <c r="F1854" i="3" l="1"/>
  <c r="G1854" i="3" s="1"/>
  <c r="D1854" i="3" s="1"/>
  <c r="K1854" i="3" l="1"/>
  <c r="L1855" i="3" s="1"/>
  <c r="I1855" i="3"/>
  <c r="H1855" i="3"/>
  <c r="E1854" i="3"/>
  <c r="F1855" i="3" l="1"/>
  <c r="M1854" i="3"/>
  <c r="G1855" i="3" l="1"/>
  <c r="D1855" i="3" s="1"/>
  <c r="K1855" i="3" l="1"/>
  <c r="L1856" i="3" s="1"/>
  <c r="H1856" i="3"/>
  <c r="I1856" i="3"/>
  <c r="E1855" i="3"/>
  <c r="M1855" i="3" l="1"/>
  <c r="F1856" i="3"/>
  <c r="G1856" i="3" l="1"/>
  <c r="K1856" i="3" s="1"/>
  <c r="L1857" i="3" s="1"/>
  <c r="H1857" i="3" l="1"/>
  <c r="D1856" i="3"/>
  <c r="E1856" i="3" s="1"/>
  <c r="M1856" i="3" s="1"/>
  <c r="I1857" i="3"/>
  <c r="F1857" i="3" l="1"/>
  <c r="G1857" i="3" s="1"/>
  <c r="D1857" i="3" s="1"/>
  <c r="K1857" i="3" l="1"/>
  <c r="L1858" i="3" s="1"/>
  <c r="I1858" i="3"/>
  <c r="H1858" i="3"/>
  <c r="E1857" i="3"/>
  <c r="M1857" i="3" l="1"/>
  <c r="F1858" i="3"/>
  <c r="G1858" i="3" l="1"/>
  <c r="D1858" i="3" s="1"/>
  <c r="K1858" i="3" l="1"/>
  <c r="L1859" i="3" s="1"/>
  <c r="I1859" i="3"/>
  <c r="H1859" i="3"/>
  <c r="E1858" i="3"/>
  <c r="F1859" i="3" l="1"/>
  <c r="M1858" i="3"/>
  <c r="G1859" i="3" l="1"/>
  <c r="D1859" i="3" s="1"/>
  <c r="K1859" i="3" l="1"/>
  <c r="L1860" i="3" s="1"/>
  <c r="I1860" i="3"/>
  <c r="H1860" i="3"/>
  <c r="E1859" i="3"/>
  <c r="F1860" i="3" l="1"/>
  <c r="M1859" i="3"/>
  <c r="G1860" i="3" l="1"/>
  <c r="K1860" i="3" s="1"/>
  <c r="L1861" i="3" s="1"/>
  <c r="H1861" i="3" l="1"/>
  <c r="I1861" i="3"/>
  <c r="D1860" i="3"/>
  <c r="E1860" i="3" s="1"/>
  <c r="M1860" i="3" s="1"/>
  <c r="F1861" i="3" l="1"/>
  <c r="G1861" i="3" s="1"/>
  <c r="D1861" i="3" s="1"/>
  <c r="K1861" i="3" l="1"/>
  <c r="L1862" i="3" s="1"/>
  <c r="H1862" i="3"/>
  <c r="I1862" i="3"/>
  <c r="E1861" i="3"/>
  <c r="F1862" i="3" l="1"/>
  <c r="M1861" i="3"/>
  <c r="G1862" i="3" l="1"/>
  <c r="D1862" i="3" l="1"/>
  <c r="E1862" i="3" s="1"/>
  <c r="M1862" i="3" s="1"/>
  <c r="K1862" i="3"/>
  <c r="L1863" i="3" s="1"/>
  <c r="I1863" i="3"/>
  <c r="H1863" i="3"/>
  <c r="F1863" i="3" l="1"/>
  <c r="G1863" i="3" l="1"/>
  <c r="D1863" i="3" s="1"/>
  <c r="K1863" i="3" l="1"/>
  <c r="L1864" i="3" s="1"/>
  <c r="H1864" i="3"/>
  <c r="I1864" i="3"/>
  <c r="E1863" i="3"/>
  <c r="F1864" i="3" l="1"/>
  <c r="M1863" i="3"/>
  <c r="G1864" i="3" l="1"/>
  <c r="K1864" i="3" s="1"/>
  <c r="L1865" i="3" s="1"/>
  <c r="H1865" i="3" l="1"/>
  <c r="I1865" i="3"/>
  <c r="D1864" i="3"/>
  <c r="E1864" i="3" s="1"/>
  <c r="M1864" i="3" s="1"/>
  <c r="F1865" i="3" l="1"/>
  <c r="G1865" i="3" s="1"/>
  <c r="H1866" i="3" s="1"/>
  <c r="I1866" i="3" l="1"/>
  <c r="F1866" i="3" s="1"/>
  <c r="K1865" i="3"/>
  <c r="L1866" i="3" s="1"/>
  <c r="D1865" i="3"/>
  <c r="E1865" i="3" s="1"/>
  <c r="M1865" i="3" s="1"/>
  <c r="G1866" i="3" l="1"/>
  <c r="H1867" i="3" s="1"/>
  <c r="I1867" i="3" l="1"/>
  <c r="F1867" i="3" s="1"/>
  <c r="K1866" i="3"/>
  <c r="L1867" i="3" s="1"/>
  <c r="D1866" i="3"/>
  <c r="E1866" i="3" s="1"/>
  <c r="M1866" i="3" s="1"/>
  <c r="G1867" i="3" l="1"/>
  <c r="H1868" i="3" s="1"/>
  <c r="I1868" i="3" l="1"/>
  <c r="K1867" i="3"/>
  <c r="L1868" i="3" s="1"/>
  <c r="D1867" i="3"/>
  <c r="E1867" i="3" s="1"/>
  <c r="M1867" i="3" s="1"/>
  <c r="F1868" i="3"/>
  <c r="G1868" i="3" l="1"/>
  <c r="K1868" i="3" s="1"/>
  <c r="L1869" i="3" s="1"/>
  <c r="H1869" i="3" l="1"/>
  <c r="I1869" i="3"/>
  <c r="D1868" i="3"/>
  <c r="E1868" i="3" s="1"/>
  <c r="M1868" i="3" s="1"/>
  <c r="F1869" i="3" l="1"/>
  <c r="G1869" i="3" s="1"/>
  <c r="K1869" i="3" s="1"/>
  <c r="L1870" i="3" s="1"/>
  <c r="D1869" i="3" l="1"/>
  <c r="E1869" i="3" s="1"/>
  <c r="M1869" i="3" s="1"/>
  <c r="I1870" i="3"/>
  <c r="H1870" i="3"/>
  <c r="F1870" i="3" l="1"/>
  <c r="G1870" i="3" s="1"/>
  <c r="K1870" i="3" s="1"/>
  <c r="L1871" i="3" s="1"/>
  <c r="I1871" i="3" l="1"/>
  <c r="H1871" i="3"/>
  <c r="D1870" i="3"/>
  <c r="E1870" i="3" s="1"/>
  <c r="M1870" i="3" s="1"/>
  <c r="F1871" i="3" l="1"/>
  <c r="G1871" i="3" s="1"/>
  <c r="D1871" i="3" s="1"/>
  <c r="K1871" i="3" l="1"/>
  <c r="L1872" i="3" s="1"/>
  <c r="H1872" i="3"/>
  <c r="I1872" i="3"/>
  <c r="E1871" i="3"/>
  <c r="F1872" i="3" l="1"/>
  <c r="M1871" i="3"/>
  <c r="G1872" i="3" l="1"/>
  <c r="D1872" i="3" s="1"/>
  <c r="K1872" i="3" l="1"/>
  <c r="L1873" i="3" s="1"/>
  <c r="I1873" i="3"/>
  <c r="H1873" i="3"/>
  <c r="E1872" i="3"/>
  <c r="M1872" i="3" l="1"/>
  <c r="F1873" i="3"/>
  <c r="G1873" i="3" l="1"/>
  <c r="D1873" i="3" l="1"/>
  <c r="E1873" i="3" s="1"/>
  <c r="M1873" i="3" s="1"/>
  <c r="K1873" i="3"/>
  <c r="L1874" i="3" s="1"/>
  <c r="I1874" i="3"/>
  <c r="H1874" i="3"/>
  <c r="F1874" i="3" l="1"/>
  <c r="G1874" i="3" l="1"/>
  <c r="D1874" i="3" l="1"/>
  <c r="E1874" i="3" s="1"/>
  <c r="M1874" i="3" s="1"/>
  <c r="K1874" i="3"/>
  <c r="L1875" i="3" s="1"/>
  <c r="I1875" i="3"/>
  <c r="H1875" i="3"/>
  <c r="F1875" i="3" l="1"/>
  <c r="G1875" i="3" l="1"/>
  <c r="D1875" i="3" s="1"/>
  <c r="K1875" i="3" l="1"/>
  <c r="L1876" i="3" s="1"/>
  <c r="H1876" i="3"/>
  <c r="I1876" i="3"/>
  <c r="E1875" i="3"/>
  <c r="M1875" i="3" l="1"/>
  <c r="F1876" i="3"/>
  <c r="G1876" i="3" l="1"/>
  <c r="D1876" i="3" s="1"/>
  <c r="K1876" i="3" l="1"/>
  <c r="L1877" i="3" s="1"/>
  <c r="I1877" i="3"/>
  <c r="H1877" i="3"/>
  <c r="E1876" i="3"/>
  <c r="M1876" i="3" l="1"/>
  <c r="F1877" i="3"/>
  <c r="G1877" i="3" l="1"/>
  <c r="K1877" i="3" s="1"/>
  <c r="L1878" i="3" s="1"/>
  <c r="H1878" i="3" l="1"/>
  <c r="I1878" i="3"/>
  <c r="D1877" i="3"/>
  <c r="E1877" i="3" s="1"/>
  <c r="M1877" i="3" s="1"/>
  <c r="F1878" i="3" l="1"/>
  <c r="G1878" i="3" s="1"/>
  <c r="K1878" i="3" s="1"/>
  <c r="L1879" i="3" s="1"/>
  <c r="H1879" i="3" l="1"/>
  <c r="I1879" i="3"/>
  <c r="D1878" i="3"/>
  <c r="E1878" i="3" s="1"/>
  <c r="M1878" i="3" s="1"/>
  <c r="F1879" i="3" l="1"/>
  <c r="G1879" i="3" s="1"/>
  <c r="K1879" i="3" l="1"/>
  <c r="L1880" i="3" s="1"/>
  <c r="D1879" i="3"/>
  <c r="E1879" i="3" s="1"/>
  <c r="M1879" i="3" s="1"/>
  <c r="H1880" i="3"/>
  <c r="I1880" i="3"/>
  <c r="F1880" i="3" l="1"/>
  <c r="G1880" i="3" s="1"/>
  <c r="K1880" i="3" l="1"/>
  <c r="L1881" i="3" s="1"/>
  <c r="D1880" i="3"/>
  <c r="E1880" i="3" s="1"/>
  <c r="M1880" i="3" s="1"/>
  <c r="H1881" i="3"/>
  <c r="I1881" i="3"/>
  <c r="F1881" i="3" l="1"/>
  <c r="G1881" i="3" s="1"/>
  <c r="D1881" i="3" s="1"/>
  <c r="K1881" i="3" l="1"/>
  <c r="L1882" i="3" s="1"/>
  <c r="I1882" i="3"/>
  <c r="H1882" i="3"/>
  <c r="E1881" i="3"/>
  <c r="M1881" i="3" l="1"/>
  <c r="F1882" i="3"/>
  <c r="G1882" i="3" l="1"/>
  <c r="D1882" i="3" s="1"/>
  <c r="K1882" i="3" l="1"/>
  <c r="L1883" i="3" s="1"/>
  <c r="H1883" i="3"/>
  <c r="I1883" i="3"/>
  <c r="E1882" i="3"/>
  <c r="M1882" i="3" l="1"/>
  <c r="F1883" i="3"/>
  <c r="G1883" i="3" l="1"/>
  <c r="K1883" i="3" s="1"/>
  <c r="L1884" i="3" s="1"/>
  <c r="I1884" i="3" l="1"/>
  <c r="H1884" i="3"/>
  <c r="F1884" i="3" s="1"/>
  <c r="D1883" i="3"/>
  <c r="E1883" i="3" s="1"/>
  <c r="M1883" i="3" s="1"/>
  <c r="G1884" i="3" l="1"/>
  <c r="K1884" i="3" s="1"/>
  <c r="L1885" i="3" s="1"/>
  <c r="I1885" i="3" l="1"/>
  <c r="H1885" i="3"/>
  <c r="D1884" i="3"/>
  <c r="E1884" i="3" s="1"/>
  <c r="M1884" i="3" s="1"/>
  <c r="F1885" i="3" l="1"/>
  <c r="G1885" i="3" s="1"/>
  <c r="D1885" i="3" s="1"/>
  <c r="K1885" i="3" l="1"/>
  <c r="L1886" i="3" s="1"/>
  <c r="I1886" i="3"/>
  <c r="H1886" i="3"/>
  <c r="E1885" i="3"/>
  <c r="M1885" i="3" l="1"/>
  <c r="F1886" i="3"/>
  <c r="G1886" i="3" l="1"/>
  <c r="D1886" i="3" l="1"/>
  <c r="E1886" i="3" s="1"/>
  <c r="M1886" i="3" s="1"/>
  <c r="K1886" i="3"/>
  <c r="L1887" i="3" s="1"/>
  <c r="I1887" i="3"/>
  <c r="H1887" i="3"/>
  <c r="F1887" i="3" l="1"/>
  <c r="G1887" i="3" l="1"/>
  <c r="D1887" i="3" s="1"/>
  <c r="K1887" i="3" l="1"/>
  <c r="L1888" i="3" s="1"/>
  <c r="I1888" i="3"/>
  <c r="H1888" i="3"/>
  <c r="E1887" i="3"/>
  <c r="M1887" i="3" l="1"/>
  <c r="F1888" i="3"/>
  <c r="G1888" i="3" l="1"/>
  <c r="D1888" i="3" s="1"/>
  <c r="K1888" i="3" l="1"/>
  <c r="L1889" i="3" s="1"/>
  <c r="H1889" i="3"/>
  <c r="I1889" i="3"/>
  <c r="E1888" i="3"/>
  <c r="M1888" i="3" l="1"/>
  <c r="F1889" i="3"/>
  <c r="G1889" i="3" l="1"/>
  <c r="D1889" i="3" s="1"/>
  <c r="K1889" i="3" l="1"/>
  <c r="L1890" i="3" s="1"/>
  <c r="I1890" i="3"/>
  <c r="H1890" i="3"/>
  <c r="E1889" i="3"/>
  <c r="F1890" i="3" l="1"/>
  <c r="M1889" i="3"/>
  <c r="G1890" i="3" l="1"/>
  <c r="K1890" i="3" s="1"/>
  <c r="L1891" i="3" s="1"/>
  <c r="D1890" i="3" l="1"/>
  <c r="E1890" i="3" s="1"/>
  <c r="M1890" i="3" s="1"/>
  <c r="I1891" i="3"/>
  <c r="H1891" i="3"/>
  <c r="F1891" i="3" l="1"/>
  <c r="G1891" i="3" s="1"/>
  <c r="D1891" i="3" s="1"/>
  <c r="K1891" i="3" l="1"/>
  <c r="L1892" i="3" s="1"/>
  <c r="I1892" i="3"/>
  <c r="H1892" i="3"/>
  <c r="E1891" i="3"/>
  <c r="F1892" i="3" l="1"/>
  <c r="M1891" i="3"/>
  <c r="G1892" i="3" l="1"/>
  <c r="K1892" i="3" s="1"/>
  <c r="L1893" i="3" s="1"/>
  <c r="I1893" i="3" l="1"/>
  <c r="H1893" i="3"/>
  <c r="D1892" i="3"/>
  <c r="E1892" i="3" s="1"/>
  <c r="M1892" i="3" s="1"/>
  <c r="F1893" i="3" l="1"/>
  <c r="G1893" i="3" s="1"/>
  <c r="K1893" i="3" s="1"/>
  <c r="L1894" i="3" s="1"/>
  <c r="I1894" i="3" l="1"/>
  <c r="H1894" i="3"/>
  <c r="D1893" i="3"/>
  <c r="E1893" i="3" s="1"/>
  <c r="M1893" i="3" s="1"/>
  <c r="F1894" i="3" l="1"/>
  <c r="G1894" i="3" s="1"/>
  <c r="K1894" i="3" s="1"/>
  <c r="L1895" i="3" s="1"/>
  <c r="H1895" i="3" l="1"/>
  <c r="I1895" i="3"/>
  <c r="D1894" i="3"/>
  <c r="E1894" i="3" s="1"/>
  <c r="M1894" i="3" s="1"/>
  <c r="F1895" i="3" l="1"/>
  <c r="G1895" i="3" s="1"/>
  <c r="D1895" i="3" s="1"/>
  <c r="K1895" i="3" l="1"/>
  <c r="L1896" i="3" s="1"/>
  <c r="I1896" i="3"/>
  <c r="H1896" i="3"/>
  <c r="E1895" i="3"/>
  <c r="F1896" i="3" l="1"/>
  <c r="M1895" i="3"/>
  <c r="G1896" i="3" l="1"/>
  <c r="K1896" i="3" s="1"/>
  <c r="L1897" i="3" s="1"/>
  <c r="I1897" i="3" l="1"/>
  <c r="H1897" i="3"/>
  <c r="D1896" i="3"/>
  <c r="E1896" i="3" s="1"/>
  <c r="M1896" i="3" s="1"/>
  <c r="F1897" i="3" l="1"/>
  <c r="G1897" i="3" s="1"/>
  <c r="K1897" i="3" s="1"/>
  <c r="L1898" i="3" s="1"/>
  <c r="D1897" i="3" l="1"/>
  <c r="E1897" i="3" s="1"/>
  <c r="I1898" i="3"/>
  <c r="H1898" i="3"/>
  <c r="F1898" i="3" l="1"/>
  <c r="G1898" i="3" l="1"/>
  <c r="H1899" i="3" s="1"/>
  <c r="M1897" i="3"/>
  <c r="D1898" i="3" l="1"/>
  <c r="E1898" i="3" s="1"/>
  <c r="K1898" i="3"/>
  <c r="L1899" i="3" s="1"/>
  <c r="I1899" i="3"/>
  <c r="F1899" i="3" s="1"/>
  <c r="M1898" i="3"/>
  <c r="G1899" i="3" l="1"/>
  <c r="D1899" i="3" l="1"/>
  <c r="E1899" i="3" s="1"/>
  <c r="M1899" i="3" s="1"/>
  <c r="K1899" i="3"/>
  <c r="L1900" i="3" s="1"/>
  <c r="H1900" i="3"/>
  <c r="I1900" i="3"/>
  <c r="F1900" i="3" l="1"/>
  <c r="G1900" i="3" l="1"/>
  <c r="D1900" i="3" s="1"/>
  <c r="K1900" i="3" l="1"/>
  <c r="L1901" i="3" s="1"/>
  <c r="I1901" i="3"/>
  <c r="H1901" i="3"/>
  <c r="E1900" i="3"/>
  <c r="M1900" i="3" l="1"/>
  <c r="F1901" i="3"/>
  <c r="G1901" i="3" l="1"/>
  <c r="D1901" i="3" s="1"/>
  <c r="K1901" i="3" l="1"/>
  <c r="L1902" i="3" s="1"/>
  <c r="H1902" i="3"/>
  <c r="I1902" i="3"/>
  <c r="E1901" i="3"/>
  <c r="M1901" i="3" l="1"/>
  <c r="F1902" i="3"/>
  <c r="G1902" i="3" l="1"/>
  <c r="D1902" i="3" s="1"/>
  <c r="K1902" i="3" l="1"/>
  <c r="L1903" i="3" s="1"/>
  <c r="I1903" i="3"/>
  <c r="H1903" i="3"/>
  <c r="E1902" i="3"/>
  <c r="M1902" i="3" l="1"/>
  <c r="F1903" i="3"/>
  <c r="G1903" i="3" l="1"/>
  <c r="D1903" i="3" s="1"/>
  <c r="K1903" i="3" l="1"/>
  <c r="L1904" i="3" s="1"/>
  <c r="I1904" i="3"/>
  <c r="H1904" i="3"/>
  <c r="E1903" i="3"/>
  <c r="F1904" i="3" l="1"/>
  <c r="M1903" i="3"/>
  <c r="G1904" i="3" l="1"/>
  <c r="D1904" i="3" s="1"/>
  <c r="K1904" i="3" l="1"/>
  <c r="L1905" i="3" s="1"/>
  <c r="I1905" i="3"/>
  <c r="H1905" i="3"/>
  <c r="E1904" i="3"/>
  <c r="F1905" i="3" l="1"/>
  <c r="M1904" i="3"/>
  <c r="G1905" i="3" l="1"/>
  <c r="K1905" i="3" s="1"/>
  <c r="L1906" i="3" s="1"/>
  <c r="D1905" i="3" l="1"/>
  <c r="E1905" i="3" s="1"/>
  <c r="M1905" i="3" s="1"/>
  <c r="I1906" i="3"/>
  <c r="H1906" i="3"/>
  <c r="F1906" i="3" l="1"/>
  <c r="G1906" i="3" s="1"/>
  <c r="I1907" i="3" l="1"/>
  <c r="K1906" i="3"/>
  <c r="L1907" i="3" s="1"/>
  <c r="H1907" i="3"/>
  <c r="D1906" i="3"/>
  <c r="E1906" i="3" s="1"/>
  <c r="M1906" i="3" s="1"/>
  <c r="F1907" i="3" l="1"/>
  <c r="G1907" i="3" s="1"/>
  <c r="D1907" i="3" s="1"/>
  <c r="K1907" i="3" l="1"/>
  <c r="L1908" i="3" s="1"/>
  <c r="H1908" i="3"/>
  <c r="I1908" i="3"/>
  <c r="E1907" i="3"/>
  <c r="M1907" i="3" l="1"/>
  <c r="F1908" i="3"/>
  <c r="G1908" i="3" l="1"/>
  <c r="K1908" i="3" s="1"/>
  <c r="L1909" i="3" s="1"/>
  <c r="D1908" i="3" l="1"/>
  <c r="E1908" i="3" s="1"/>
  <c r="M1908" i="3" s="1"/>
  <c r="H1909" i="3"/>
  <c r="I1909" i="3"/>
  <c r="F1909" i="3" l="1"/>
  <c r="G1909" i="3" s="1"/>
  <c r="K1909" i="3" s="1"/>
  <c r="L1910" i="3" s="1"/>
  <c r="H1910" i="3" l="1"/>
  <c r="D1909" i="3"/>
  <c r="E1909" i="3" s="1"/>
  <c r="M1909" i="3" s="1"/>
  <c r="I1910" i="3"/>
  <c r="F1910" i="3" l="1"/>
  <c r="G1910" i="3" s="1"/>
  <c r="K1910" i="3" s="1"/>
  <c r="L1911" i="3" s="1"/>
  <c r="H1911" i="3" l="1"/>
  <c r="I1911" i="3"/>
  <c r="D1910" i="3"/>
  <c r="E1910" i="3" s="1"/>
  <c r="M1910" i="3" s="1"/>
  <c r="F1911" i="3" l="1"/>
  <c r="G1911" i="3" s="1"/>
  <c r="I1912" i="3" s="1"/>
  <c r="D1911" i="3" l="1"/>
  <c r="E1911" i="3" s="1"/>
  <c r="K1911" i="3"/>
  <c r="L1912" i="3" s="1"/>
  <c r="H1912" i="3"/>
  <c r="F1912" i="3" s="1"/>
  <c r="M1911" i="3" l="1"/>
  <c r="G1912" i="3"/>
  <c r="D1912" i="3" s="1"/>
  <c r="K1912" i="3" l="1"/>
  <c r="L1913" i="3" s="1"/>
  <c r="I1913" i="3"/>
  <c r="H1913" i="3"/>
  <c r="E1912" i="3"/>
  <c r="M1912" i="3" l="1"/>
  <c r="F1913" i="3"/>
  <c r="G1913" i="3" l="1"/>
  <c r="I1914" i="3" s="1"/>
  <c r="H1914" i="3" l="1"/>
  <c r="F1914" i="3" s="1"/>
  <c r="K1913" i="3"/>
  <c r="L1914" i="3" s="1"/>
  <c r="D1913" i="3"/>
  <c r="E1913" i="3" s="1"/>
  <c r="M1913" i="3" s="1"/>
  <c r="G1914" i="3" l="1"/>
  <c r="I1915" i="3" s="1"/>
  <c r="D1914" i="3" l="1"/>
  <c r="E1914" i="3" s="1"/>
  <c r="H1915" i="3"/>
  <c r="F1915" i="3" s="1"/>
  <c r="K1914" i="3"/>
  <c r="L1915" i="3" s="1"/>
  <c r="G1915" i="3" l="1"/>
  <c r="K1915" i="3" s="1"/>
  <c r="L1916" i="3" s="1"/>
  <c r="M1914" i="3"/>
  <c r="D1915" i="3" l="1"/>
  <c r="E1915" i="3" s="1"/>
  <c r="H1916" i="3"/>
  <c r="I1916" i="3"/>
  <c r="M1915" i="3" l="1"/>
  <c r="F1916" i="3"/>
  <c r="G1916" i="3" l="1"/>
  <c r="I1917" i="3" s="1"/>
  <c r="K1916" i="3" l="1"/>
  <c r="L1917" i="3" s="1"/>
  <c r="D1916" i="3"/>
  <c r="E1916" i="3" s="1"/>
  <c r="M1916" i="3" s="1"/>
  <c r="H1917" i="3"/>
  <c r="F1917" i="3" s="1"/>
  <c r="G1917" i="3" l="1"/>
  <c r="D1917" i="3" s="1"/>
  <c r="K1917" i="3" l="1"/>
  <c r="L1918" i="3" s="1"/>
  <c r="H1918" i="3"/>
  <c r="I1918" i="3"/>
  <c r="E1917" i="3"/>
  <c r="M1917" i="3" l="1"/>
  <c r="F1918" i="3"/>
  <c r="G1918" i="3" l="1"/>
  <c r="H1919" i="3" s="1"/>
  <c r="I1919" i="3" l="1"/>
  <c r="F1919" i="3" s="1"/>
  <c r="D1918" i="3"/>
  <c r="E1918" i="3" s="1"/>
  <c r="M1918" i="3" s="1"/>
  <c r="K1918" i="3"/>
  <c r="L1919" i="3" s="1"/>
  <c r="G1919" i="3" l="1"/>
  <c r="K1919" i="3" s="1"/>
  <c r="L1920" i="3" s="1"/>
  <c r="I1920" i="3" l="1"/>
  <c r="D1919" i="3"/>
  <c r="E1919" i="3" s="1"/>
  <c r="M1919" i="3" s="1"/>
  <c r="H1920" i="3"/>
  <c r="F1920" i="3" l="1"/>
  <c r="G1920" i="3" s="1"/>
  <c r="K1920" i="3" l="1"/>
  <c r="L1921" i="3" s="1"/>
  <c r="H1921" i="3"/>
  <c r="D1920" i="3"/>
  <c r="E1920" i="3" s="1"/>
  <c r="M1920" i="3" s="1"/>
  <c r="I1921" i="3"/>
  <c r="F1921" i="3" l="1"/>
  <c r="G1921" i="3" s="1"/>
  <c r="H1922" i="3" s="1"/>
  <c r="K1921" i="3" l="1"/>
  <c r="L1922" i="3" s="1"/>
  <c r="D1921" i="3"/>
  <c r="E1921" i="3" s="1"/>
  <c r="M1921" i="3" s="1"/>
  <c r="I1922" i="3"/>
  <c r="F1922" i="3" s="1"/>
  <c r="G1922" i="3" l="1"/>
  <c r="D1922" i="3" s="1"/>
  <c r="K1922" i="3" l="1"/>
  <c r="L1923" i="3" s="1"/>
  <c r="I1923" i="3"/>
  <c r="H1923" i="3"/>
  <c r="E1922" i="3"/>
  <c r="F1923" i="3" l="1"/>
  <c r="M1922" i="3"/>
  <c r="G1923" i="3" l="1"/>
  <c r="K1923" i="3" s="1"/>
  <c r="L1924" i="3" s="1"/>
  <c r="H1924" i="3" l="1"/>
  <c r="I1924" i="3"/>
  <c r="D1923" i="3"/>
  <c r="E1923" i="3" s="1"/>
  <c r="M1923" i="3" s="1"/>
  <c r="F1924" i="3" l="1"/>
  <c r="G1924" i="3" s="1"/>
  <c r="D1924" i="3" l="1"/>
  <c r="E1924" i="3" s="1"/>
  <c r="M1924" i="3" s="1"/>
  <c r="K1924" i="3"/>
  <c r="L1925" i="3" s="1"/>
  <c r="I1925" i="3"/>
  <c r="H1925" i="3"/>
  <c r="F1925" i="3" l="1"/>
  <c r="G1925" i="3" l="1"/>
  <c r="D1925" i="3" s="1"/>
  <c r="K1925" i="3" l="1"/>
  <c r="L1926" i="3" s="1"/>
  <c r="I1926" i="3"/>
  <c r="H1926" i="3"/>
  <c r="E1925" i="3"/>
  <c r="F1926" i="3" l="1"/>
  <c r="M1925" i="3"/>
  <c r="G1926" i="3" l="1"/>
  <c r="K1926" i="3" s="1"/>
  <c r="L1927" i="3" s="1"/>
  <c r="H1927" i="3" l="1"/>
  <c r="I1927" i="3"/>
  <c r="D1926" i="3"/>
  <c r="E1926" i="3" s="1"/>
  <c r="M1926" i="3" s="1"/>
  <c r="F1927" i="3" l="1"/>
  <c r="G1927" i="3" s="1"/>
  <c r="D1927" i="3" s="1"/>
  <c r="K1927" i="3" l="1"/>
  <c r="L1928" i="3" s="1"/>
  <c r="I1928" i="3"/>
  <c r="H1928" i="3"/>
  <c r="E1927" i="3"/>
  <c r="M1927" i="3" l="1"/>
  <c r="F1928" i="3"/>
  <c r="G1928" i="3" l="1"/>
  <c r="I1929" i="3" s="1"/>
  <c r="H1929" i="3" l="1"/>
  <c r="F1929" i="3" s="1"/>
  <c r="K1928" i="3"/>
  <c r="L1929" i="3" s="1"/>
  <c r="D1928" i="3"/>
  <c r="E1928" i="3" s="1"/>
  <c r="M1928" i="3" s="1"/>
  <c r="G1929" i="3" l="1"/>
  <c r="D1929" i="3" s="1"/>
  <c r="K1929" i="3" l="1"/>
  <c r="L1930" i="3" s="1"/>
  <c r="I1930" i="3"/>
  <c r="H1930" i="3"/>
  <c r="E1929" i="3"/>
  <c r="M1929" i="3" l="1"/>
  <c r="F1930" i="3"/>
  <c r="G1930" i="3" l="1"/>
  <c r="D1930" i="3" l="1"/>
  <c r="E1930" i="3" s="1"/>
  <c r="M1930" i="3" s="1"/>
  <c r="K1930" i="3"/>
  <c r="L1931" i="3" s="1"/>
  <c r="H1931" i="3"/>
  <c r="I1931" i="3"/>
  <c r="F1931" i="3" l="1"/>
  <c r="G1931" i="3" l="1"/>
  <c r="D1931" i="3" s="1"/>
  <c r="K1931" i="3" l="1"/>
  <c r="L1932" i="3" s="1"/>
  <c r="I1932" i="3"/>
  <c r="H1932" i="3"/>
  <c r="E1931" i="3"/>
  <c r="F1932" i="3" l="1"/>
  <c r="M1931" i="3"/>
  <c r="G1932" i="3" l="1"/>
  <c r="K1932" i="3" s="1"/>
  <c r="L1933" i="3" s="1"/>
  <c r="I1933" i="3" l="1"/>
  <c r="H1933" i="3"/>
  <c r="D1932" i="3"/>
  <c r="E1932" i="3" s="1"/>
  <c r="M1932" i="3" s="1"/>
  <c r="F1933" i="3" l="1"/>
  <c r="G1933" i="3" s="1"/>
  <c r="D1933" i="3" s="1"/>
  <c r="K1933" i="3" l="1"/>
  <c r="L1934" i="3" s="1"/>
  <c r="H1934" i="3"/>
  <c r="I1934" i="3"/>
  <c r="E1933" i="3"/>
  <c r="M1933" i="3" l="1"/>
  <c r="F1934" i="3"/>
  <c r="G1934" i="3" l="1"/>
  <c r="D1934" i="3" s="1"/>
  <c r="K1934" i="3" l="1"/>
  <c r="L1935" i="3" s="1"/>
  <c r="H1935" i="3"/>
  <c r="I1935" i="3"/>
  <c r="E1934" i="3"/>
  <c r="F1935" i="3" l="1"/>
  <c r="M1934" i="3"/>
  <c r="G1935" i="3" l="1"/>
  <c r="D1935" i="3" s="1"/>
  <c r="K1935" i="3" l="1"/>
  <c r="L1936" i="3" s="1"/>
  <c r="I1936" i="3"/>
  <c r="H1936" i="3"/>
  <c r="E1935" i="3"/>
  <c r="F1936" i="3" l="1"/>
  <c r="M1935" i="3"/>
  <c r="G1936" i="3" l="1"/>
  <c r="K1936" i="3" s="1"/>
  <c r="L1937" i="3" s="1"/>
  <c r="H1937" i="3" l="1"/>
  <c r="I1937" i="3"/>
  <c r="D1936" i="3"/>
  <c r="E1936" i="3" s="1"/>
  <c r="M1936" i="3" s="1"/>
  <c r="F1937" i="3" l="1"/>
  <c r="G1937" i="3" s="1"/>
  <c r="D1937" i="3" s="1"/>
  <c r="K1937" i="3" l="1"/>
  <c r="L1938" i="3" s="1"/>
  <c r="I1938" i="3"/>
  <c r="H1938" i="3"/>
  <c r="E1937" i="3"/>
  <c r="M1937" i="3" l="1"/>
  <c r="F1938" i="3"/>
  <c r="G1938" i="3" l="1"/>
  <c r="I1939" i="3" s="1"/>
  <c r="H1939" i="3" l="1"/>
  <c r="F1939" i="3" s="1"/>
  <c r="D1938" i="3"/>
  <c r="E1938" i="3" s="1"/>
  <c r="M1938" i="3" s="1"/>
  <c r="K1938" i="3"/>
  <c r="L1939" i="3" s="1"/>
  <c r="G1939" i="3" l="1"/>
  <c r="D1939" i="3" s="1"/>
  <c r="K1939" i="3" l="1"/>
  <c r="L1940" i="3" s="1"/>
  <c r="H1940" i="3"/>
  <c r="I1940" i="3"/>
  <c r="E1939" i="3"/>
  <c r="M1939" i="3" l="1"/>
  <c r="F1940" i="3"/>
  <c r="G1940" i="3" l="1"/>
  <c r="D1940" i="3" s="1"/>
  <c r="K1940" i="3" l="1"/>
  <c r="L1941" i="3" s="1"/>
  <c r="I1941" i="3"/>
  <c r="H1941" i="3"/>
  <c r="E1940" i="3"/>
  <c r="M1940" i="3" l="1"/>
  <c r="F1941" i="3"/>
  <c r="G1941" i="3" l="1"/>
  <c r="D1941" i="3" s="1"/>
  <c r="K1941" i="3" l="1"/>
  <c r="L1942" i="3" s="1"/>
  <c r="H1942" i="3"/>
  <c r="I1942" i="3"/>
  <c r="E1941" i="3"/>
  <c r="M1941" i="3" l="1"/>
  <c r="F1942" i="3"/>
  <c r="G1942" i="3" l="1"/>
  <c r="D1942" i="3" s="1"/>
  <c r="K1942" i="3" l="1"/>
  <c r="L1943" i="3" s="1"/>
  <c r="I1943" i="3"/>
  <c r="H1943" i="3"/>
  <c r="E1942" i="3"/>
  <c r="M1942" i="3" l="1"/>
  <c r="F1943" i="3"/>
  <c r="G1943" i="3" l="1"/>
  <c r="D1943" i="3" s="1"/>
  <c r="K1943" i="3" l="1"/>
  <c r="L1944" i="3" s="1"/>
  <c r="H1944" i="3"/>
  <c r="I1944" i="3"/>
  <c r="E1943" i="3"/>
  <c r="M1943" i="3" l="1"/>
  <c r="F1944" i="3"/>
  <c r="G1944" i="3" l="1"/>
  <c r="D1944" i="3" s="1"/>
  <c r="K1944" i="3" l="1"/>
  <c r="L1945" i="3" s="1"/>
  <c r="I1945" i="3"/>
  <c r="H1945" i="3"/>
  <c r="E1944" i="3"/>
  <c r="F1945" i="3" l="1"/>
  <c r="M1944" i="3"/>
  <c r="G1945" i="3" l="1"/>
  <c r="K1945" i="3" s="1"/>
  <c r="L1946" i="3" s="1"/>
  <c r="H1946" i="3" l="1"/>
  <c r="I1946" i="3"/>
  <c r="D1945" i="3"/>
  <c r="E1945" i="3" s="1"/>
  <c r="M1945" i="3" s="1"/>
  <c r="F1946" i="3" l="1"/>
  <c r="G1946" i="3" s="1"/>
  <c r="D1946" i="3" s="1"/>
  <c r="K1946" i="3" l="1"/>
  <c r="L1947" i="3" s="1"/>
  <c r="I1947" i="3"/>
  <c r="H1947" i="3"/>
  <c r="E1946" i="3"/>
  <c r="M1946" i="3" l="1"/>
  <c r="F1947" i="3"/>
  <c r="G1947" i="3" l="1"/>
  <c r="D1947" i="3" s="1"/>
  <c r="K1947" i="3" l="1"/>
  <c r="L1948" i="3" s="1"/>
  <c r="H1948" i="3"/>
  <c r="I1948" i="3"/>
  <c r="E1947" i="3"/>
  <c r="M1947" i="3" l="1"/>
  <c r="F1948" i="3"/>
  <c r="G1948" i="3" l="1"/>
  <c r="D1948" i="3" s="1"/>
  <c r="K1948" i="3" l="1"/>
  <c r="L1949" i="3" s="1"/>
  <c r="H1949" i="3"/>
  <c r="I1949" i="3"/>
  <c r="E1948" i="3"/>
  <c r="M1948" i="3" l="1"/>
  <c r="F1949" i="3"/>
  <c r="G1949" i="3" l="1"/>
  <c r="D1949" i="3" s="1"/>
  <c r="K1949" i="3" l="1"/>
  <c r="L1950" i="3" s="1"/>
  <c r="H1950" i="3"/>
  <c r="I1950" i="3"/>
  <c r="E1949" i="3"/>
  <c r="M1949" i="3" l="1"/>
  <c r="F1950" i="3"/>
  <c r="G1950" i="3" l="1"/>
  <c r="D1950" i="3" s="1"/>
  <c r="K1950" i="3" l="1"/>
  <c r="L1951" i="3" s="1"/>
  <c r="I1951" i="3"/>
  <c r="H1951" i="3"/>
  <c r="E1950" i="3"/>
  <c r="F1951" i="3" l="1"/>
  <c r="M1950" i="3"/>
  <c r="G1951" i="3" l="1"/>
  <c r="K1951" i="3" s="1"/>
  <c r="L1952" i="3" s="1"/>
  <c r="H1952" i="3" l="1"/>
  <c r="I1952" i="3"/>
  <c r="D1951" i="3"/>
  <c r="E1951" i="3" s="1"/>
  <c r="M1951" i="3" s="1"/>
  <c r="F1952" i="3" l="1"/>
  <c r="G1952" i="3" s="1"/>
  <c r="D1952" i="3" s="1"/>
  <c r="K1952" i="3" l="1"/>
  <c r="L1953" i="3" s="1"/>
  <c r="I1953" i="3"/>
  <c r="H1953" i="3"/>
  <c r="E1952" i="3"/>
  <c r="F1953" i="3" l="1"/>
  <c r="M1952" i="3"/>
  <c r="G1953" i="3" l="1"/>
  <c r="H1954" i="3" s="1"/>
  <c r="K1953" i="3" l="1"/>
  <c r="L1954" i="3" s="1"/>
  <c r="D1953" i="3"/>
  <c r="E1953" i="3" s="1"/>
  <c r="M1953" i="3" s="1"/>
  <c r="I1954" i="3"/>
  <c r="F1954" i="3" s="1"/>
  <c r="G1954" i="3" l="1"/>
  <c r="D1954" i="3" s="1"/>
  <c r="K1954" i="3" l="1"/>
  <c r="L1955" i="3" s="1"/>
  <c r="I1955" i="3"/>
  <c r="H1955" i="3"/>
  <c r="E1954" i="3"/>
  <c r="M1954" i="3" l="1"/>
  <c r="F1955" i="3"/>
  <c r="G1955" i="3" l="1"/>
  <c r="D1955" i="3" s="1"/>
  <c r="K1955" i="3" l="1"/>
  <c r="L1956" i="3" s="1"/>
  <c r="H1956" i="3"/>
  <c r="I1956" i="3"/>
  <c r="E1955" i="3"/>
  <c r="M1955" i="3" l="1"/>
  <c r="F1956" i="3"/>
  <c r="G1956" i="3" l="1"/>
  <c r="D1956" i="3" s="1"/>
  <c r="K1956" i="3" l="1"/>
  <c r="L1957" i="3" s="1"/>
  <c r="I1957" i="3"/>
  <c r="H1957" i="3"/>
  <c r="E1956" i="3"/>
  <c r="F1957" i="3" l="1"/>
  <c r="M1956" i="3"/>
  <c r="G1957" i="3" l="1"/>
  <c r="H1958" i="3" s="1"/>
  <c r="I1958" i="3" l="1"/>
  <c r="F1958" i="3" s="1"/>
  <c r="K1957" i="3"/>
  <c r="L1958" i="3" s="1"/>
  <c r="D1957" i="3"/>
  <c r="E1957" i="3" s="1"/>
  <c r="M1957" i="3" s="1"/>
  <c r="G1958" i="3" l="1"/>
  <c r="D1958" i="3" s="1"/>
  <c r="E1958" i="3" s="1"/>
  <c r="H1959" i="3" l="1"/>
  <c r="I1959" i="3"/>
  <c r="K1958" i="3"/>
  <c r="L1959" i="3" s="1"/>
  <c r="M1958" i="3"/>
  <c r="F1959" i="3" l="1"/>
  <c r="G1959" i="3" s="1"/>
  <c r="D1959" i="3" s="1"/>
  <c r="K1959" i="3" l="1"/>
  <c r="L1960" i="3" s="1"/>
  <c r="H1960" i="3"/>
  <c r="I1960" i="3"/>
  <c r="E1959" i="3"/>
  <c r="M1959" i="3" l="1"/>
  <c r="F1960" i="3"/>
  <c r="G1960" i="3" l="1"/>
  <c r="D1960" i="3" s="1"/>
  <c r="K1960" i="3" l="1"/>
  <c r="L1961" i="3" s="1"/>
  <c r="I1961" i="3"/>
  <c r="H1961" i="3"/>
  <c r="E1960" i="3"/>
  <c r="M1960" i="3" l="1"/>
  <c r="F1961" i="3"/>
  <c r="G1961" i="3" l="1"/>
  <c r="D1961" i="3" s="1"/>
  <c r="K1961" i="3" l="1"/>
  <c r="L1962" i="3" s="1"/>
  <c r="H1962" i="3"/>
  <c r="I1962" i="3"/>
  <c r="E1961" i="3"/>
  <c r="M1961" i="3" l="1"/>
  <c r="F1962" i="3"/>
  <c r="G1962" i="3" l="1"/>
  <c r="D1962" i="3" s="1"/>
  <c r="K1962" i="3" l="1"/>
  <c r="L1963" i="3" s="1"/>
  <c r="H1963" i="3"/>
  <c r="I1963" i="3"/>
  <c r="E1962" i="3"/>
  <c r="M1962" i="3" l="1"/>
  <c r="F1963" i="3"/>
  <c r="G1963" i="3" l="1"/>
  <c r="D1963" i="3" s="1"/>
  <c r="K1963" i="3" l="1"/>
  <c r="L1964" i="3" s="1"/>
  <c r="I1964" i="3"/>
  <c r="H1964" i="3"/>
  <c r="E1963" i="3"/>
  <c r="F1964" i="3" l="1"/>
  <c r="M1963" i="3"/>
  <c r="G1964" i="3" l="1"/>
  <c r="K1964" i="3" s="1"/>
  <c r="L1965" i="3" s="1"/>
  <c r="H1965" i="3" l="1"/>
  <c r="I1965" i="3"/>
  <c r="D1964" i="3"/>
  <c r="E1964" i="3" s="1"/>
  <c r="M1964" i="3" s="1"/>
  <c r="F1965" i="3" l="1"/>
  <c r="G1965" i="3" s="1"/>
  <c r="D1965" i="3" s="1"/>
  <c r="E1965" i="3" s="1"/>
  <c r="H1966" i="3" l="1"/>
  <c r="I1966" i="3"/>
  <c r="K1965" i="3"/>
  <c r="L1966" i="3" s="1"/>
  <c r="M1965" i="3"/>
  <c r="F1966" i="3" l="1"/>
  <c r="G1966" i="3" s="1"/>
  <c r="K1966" i="3" l="1"/>
  <c r="L1967" i="3" s="1"/>
  <c r="I1967" i="3"/>
  <c r="D1966" i="3"/>
  <c r="E1966" i="3" s="1"/>
  <c r="M1966" i="3" s="1"/>
  <c r="H1967" i="3"/>
  <c r="F1967" i="3" l="1"/>
  <c r="G1967" i="3" s="1"/>
  <c r="D1967" i="3" s="1"/>
  <c r="K1967" i="3" l="1"/>
  <c r="L1968" i="3" s="1"/>
  <c r="I1968" i="3"/>
  <c r="H1968" i="3"/>
  <c r="E1967" i="3"/>
  <c r="M1967" i="3" l="1"/>
  <c r="F1968" i="3"/>
  <c r="G1968" i="3" l="1"/>
  <c r="D1968" i="3" s="1"/>
  <c r="K1968" i="3" l="1"/>
  <c r="L1969" i="3" s="1"/>
  <c r="H1969" i="3"/>
  <c r="I1969" i="3"/>
  <c r="E1968" i="3"/>
  <c r="M1968" i="3" l="1"/>
  <c r="F1969" i="3"/>
  <c r="G1969" i="3" l="1"/>
  <c r="D1969" i="3" s="1"/>
  <c r="K1969" i="3" l="1"/>
  <c r="L1970" i="3" s="1"/>
  <c r="I1970" i="3"/>
  <c r="H1970" i="3"/>
  <c r="E1969" i="3"/>
  <c r="M1969" i="3" l="1"/>
  <c r="F1970" i="3"/>
  <c r="G1970" i="3" l="1"/>
  <c r="D1970" i="3" s="1"/>
  <c r="K1970" i="3" l="1"/>
  <c r="L1971" i="3" s="1"/>
  <c r="H1971" i="3"/>
  <c r="I1971" i="3"/>
  <c r="E1970" i="3"/>
  <c r="M1970" i="3" l="1"/>
  <c r="F1971" i="3"/>
  <c r="G1971" i="3" l="1"/>
  <c r="D1971" i="3" s="1"/>
  <c r="K1971" i="3" l="1"/>
  <c r="L1972" i="3" s="1"/>
  <c r="H1972" i="3"/>
  <c r="I1972" i="3"/>
  <c r="E1971" i="3"/>
  <c r="M1971" i="3" l="1"/>
  <c r="F1972" i="3"/>
  <c r="G1972" i="3" l="1"/>
  <c r="D1972" i="3" s="1"/>
  <c r="K1972" i="3" l="1"/>
  <c r="L1973" i="3" s="1"/>
  <c r="H1973" i="3"/>
  <c r="I1973" i="3"/>
  <c r="E1972" i="3"/>
  <c r="M1972" i="3" l="1"/>
  <c r="F1973" i="3"/>
  <c r="G1973" i="3" l="1"/>
  <c r="D1973" i="3" s="1"/>
  <c r="K1973" i="3" l="1"/>
  <c r="L1974" i="3" s="1"/>
  <c r="H1974" i="3"/>
  <c r="I1974" i="3"/>
  <c r="E1973" i="3"/>
  <c r="M1973" i="3" l="1"/>
  <c r="F1974" i="3"/>
  <c r="G1974" i="3" l="1"/>
  <c r="D1974" i="3" s="1"/>
  <c r="K1974" i="3" l="1"/>
  <c r="L1975" i="3" s="1"/>
  <c r="I1975" i="3"/>
  <c r="H1975" i="3"/>
  <c r="E1974" i="3"/>
  <c r="M1974" i="3" l="1"/>
  <c r="F1975" i="3"/>
  <c r="G1975" i="3" l="1"/>
  <c r="D1975" i="3" s="1"/>
  <c r="K1975" i="3" l="1"/>
  <c r="L1976" i="3" s="1"/>
  <c r="H1976" i="3"/>
  <c r="I1976" i="3"/>
  <c r="E1975" i="3"/>
  <c r="M1975" i="3" l="1"/>
  <c r="F1976" i="3"/>
  <c r="G1976" i="3" l="1"/>
  <c r="D1976" i="3" s="1"/>
  <c r="K1976" i="3" l="1"/>
  <c r="L1977" i="3" s="1"/>
  <c r="I1977" i="3"/>
  <c r="H1977" i="3"/>
  <c r="E1976" i="3"/>
  <c r="M1976" i="3" l="1"/>
  <c r="F1977" i="3"/>
  <c r="G1977" i="3" l="1"/>
  <c r="D1977" i="3" s="1"/>
  <c r="K1977" i="3" l="1"/>
  <c r="L1978" i="3" s="1"/>
  <c r="H1978" i="3"/>
  <c r="I1978" i="3"/>
  <c r="E1977" i="3"/>
  <c r="M1977" i="3" l="1"/>
  <c r="F1978" i="3"/>
  <c r="G1978" i="3" l="1"/>
  <c r="D1978" i="3" s="1"/>
  <c r="K1978" i="3" l="1"/>
  <c r="L1979" i="3" s="1"/>
  <c r="H1979" i="3"/>
  <c r="I1979" i="3"/>
  <c r="E1978" i="3"/>
  <c r="M1978" i="3" l="1"/>
  <c r="F1979" i="3"/>
  <c r="G1979" i="3" l="1"/>
  <c r="D1979" i="3" s="1"/>
  <c r="K1979" i="3" l="1"/>
  <c r="L1980" i="3" s="1"/>
  <c r="I1980" i="3"/>
  <c r="H1980" i="3"/>
  <c r="E1979" i="3"/>
  <c r="M1979" i="3" l="1"/>
  <c r="F1980" i="3"/>
  <c r="G1980" i="3" l="1"/>
  <c r="D1980" i="3" s="1"/>
  <c r="K1980" i="3" l="1"/>
  <c r="L1981" i="3" s="1"/>
  <c r="H1981" i="3"/>
  <c r="I1981" i="3"/>
  <c r="E1980" i="3"/>
  <c r="M1980" i="3" l="1"/>
  <c r="F1981" i="3"/>
  <c r="G1981" i="3" l="1"/>
  <c r="D1981" i="3" s="1"/>
  <c r="K1981" i="3" l="1"/>
  <c r="L1982" i="3" s="1"/>
  <c r="I1982" i="3"/>
  <c r="H1982" i="3"/>
  <c r="E1981" i="3"/>
  <c r="M1981" i="3" l="1"/>
  <c r="F1982" i="3"/>
  <c r="G1982" i="3" l="1"/>
  <c r="D1982" i="3" s="1"/>
  <c r="K1982" i="3" l="1"/>
  <c r="L1983" i="3" s="1"/>
  <c r="I1983" i="3"/>
  <c r="H1983" i="3"/>
  <c r="E1982" i="3"/>
  <c r="M1982" i="3" l="1"/>
  <c r="F1983" i="3"/>
  <c r="G1983" i="3" l="1"/>
  <c r="D1983" i="3" s="1"/>
  <c r="K1983" i="3" l="1"/>
  <c r="L1984" i="3" s="1"/>
  <c r="H1984" i="3"/>
  <c r="I1984" i="3"/>
  <c r="E1983" i="3"/>
  <c r="M1983" i="3" l="1"/>
  <c r="F1984" i="3"/>
  <c r="G1984" i="3" l="1"/>
  <c r="D1984" i="3" s="1"/>
  <c r="K1984" i="3" l="1"/>
  <c r="L1985" i="3" s="1"/>
  <c r="I1985" i="3"/>
  <c r="H1985" i="3"/>
  <c r="E1984" i="3"/>
  <c r="M1984" i="3" l="1"/>
  <c r="F1985" i="3"/>
  <c r="G1985" i="3" l="1"/>
  <c r="D1985" i="3" s="1"/>
  <c r="K1985" i="3" l="1"/>
  <c r="L1986" i="3" s="1"/>
  <c r="H1986" i="3"/>
  <c r="I1986" i="3"/>
  <c r="E1985" i="3"/>
  <c r="M1985" i="3" l="1"/>
  <c r="F1986" i="3"/>
  <c r="G1986" i="3" l="1"/>
  <c r="D1986" i="3" s="1"/>
  <c r="K1986" i="3" l="1"/>
  <c r="L1987" i="3" s="1"/>
  <c r="H1987" i="3"/>
  <c r="I1987" i="3"/>
  <c r="E1986" i="3"/>
  <c r="M1986" i="3" l="1"/>
  <c r="F1987" i="3"/>
  <c r="G1987" i="3" l="1"/>
  <c r="D1987" i="3" s="1"/>
  <c r="K1987" i="3" l="1"/>
  <c r="L1988" i="3" s="1"/>
  <c r="I1988" i="3"/>
  <c r="H1988" i="3"/>
  <c r="E1987" i="3"/>
  <c r="M1987" i="3" l="1"/>
  <c r="F1988" i="3"/>
  <c r="G1988" i="3" l="1"/>
  <c r="D1988" i="3" s="1"/>
  <c r="K1988" i="3" l="1"/>
  <c r="L1989" i="3" s="1"/>
  <c r="H1989" i="3"/>
  <c r="I1989" i="3"/>
  <c r="E1988" i="3"/>
  <c r="M1988" i="3" l="1"/>
  <c r="F1989" i="3"/>
  <c r="G1989" i="3" l="1"/>
  <c r="D1989" i="3" s="1"/>
  <c r="K1989" i="3" l="1"/>
  <c r="L1990" i="3" s="1"/>
  <c r="I1990" i="3"/>
  <c r="H1990" i="3"/>
  <c r="E1989" i="3"/>
  <c r="M1989" i="3" l="1"/>
  <c r="F1990" i="3"/>
  <c r="G1990" i="3" l="1"/>
  <c r="D1990" i="3" s="1"/>
  <c r="K1990" i="3" l="1"/>
  <c r="L1991" i="3" s="1"/>
  <c r="H1991" i="3"/>
  <c r="I1991" i="3"/>
  <c r="E1990" i="3"/>
  <c r="M1990" i="3" l="1"/>
  <c r="F1991" i="3"/>
  <c r="G1991" i="3" l="1"/>
  <c r="D1991" i="3" s="1"/>
  <c r="K1991" i="3" l="1"/>
  <c r="L1992" i="3" s="1"/>
  <c r="I1992" i="3"/>
  <c r="H1992" i="3"/>
  <c r="E1991" i="3"/>
  <c r="M1991" i="3" l="1"/>
  <c r="F1992" i="3"/>
  <c r="G1992" i="3" l="1"/>
  <c r="D1992" i="3" s="1"/>
  <c r="K1992" i="3" l="1"/>
  <c r="L1993" i="3" s="1"/>
  <c r="H1993" i="3"/>
  <c r="I1993" i="3"/>
  <c r="E1992" i="3"/>
  <c r="M1992" i="3" l="1"/>
  <c r="F1993" i="3"/>
  <c r="G1993" i="3" l="1"/>
  <c r="D1993" i="3" s="1"/>
  <c r="K1993" i="3" l="1"/>
  <c r="L1994" i="3" s="1"/>
  <c r="I1994" i="3"/>
  <c r="H1994" i="3"/>
  <c r="E1993" i="3"/>
  <c r="M1993" i="3" l="1"/>
  <c r="F1994" i="3"/>
  <c r="G1994" i="3" l="1"/>
  <c r="D1994" i="3" l="1"/>
  <c r="E1994" i="3" s="1"/>
  <c r="M1994" i="3" s="1"/>
  <c r="K1994" i="3"/>
  <c r="L1995" i="3" s="1"/>
  <c r="I1995" i="3"/>
  <c r="H1995" i="3"/>
  <c r="F1995" i="3" l="1"/>
  <c r="G1995" i="3" l="1"/>
  <c r="D1995" i="3" s="1"/>
  <c r="K1995" i="3" l="1"/>
  <c r="L1996" i="3" s="1"/>
  <c r="I1996" i="3"/>
  <c r="H1996" i="3"/>
  <c r="E1995" i="3"/>
  <c r="M1995" i="3" l="1"/>
  <c r="F1996" i="3"/>
  <c r="G1996" i="3" l="1"/>
  <c r="H1997" i="3" s="1"/>
  <c r="I1997" i="3" l="1"/>
  <c r="F1997" i="3" s="1"/>
  <c r="K1996" i="3"/>
  <c r="L1997" i="3" s="1"/>
  <c r="D1996" i="3"/>
  <c r="E1996" i="3" s="1"/>
  <c r="M1996" i="3" s="1"/>
  <c r="G1997" i="3" l="1"/>
  <c r="K1997" i="3" s="1"/>
  <c r="L1998" i="3" s="1"/>
  <c r="D1997" i="3" l="1"/>
  <c r="E1997" i="3" s="1"/>
  <c r="I1998" i="3"/>
  <c r="H1998" i="3"/>
  <c r="F1998" i="3" l="1"/>
  <c r="G1998" i="3" l="1"/>
  <c r="D1998" i="3" s="1"/>
  <c r="E1998" i="3" s="1"/>
  <c r="M1997" i="3"/>
  <c r="I1999" i="3" l="1"/>
  <c r="H1999" i="3"/>
  <c r="K1998" i="3"/>
  <c r="L1999" i="3" s="1"/>
  <c r="M1998" i="3"/>
  <c r="F1999" i="3" l="1"/>
  <c r="G1999" i="3" s="1"/>
  <c r="D1999" i="3" s="1"/>
  <c r="K1999" i="3" l="1"/>
  <c r="L2000" i="3" s="1"/>
  <c r="I2000" i="3"/>
  <c r="H2000" i="3"/>
  <c r="E1999" i="3"/>
  <c r="F2000" i="3" l="1"/>
  <c r="M1999" i="3"/>
  <c r="G2000" i="3" l="1"/>
  <c r="K2000" i="3" s="1"/>
  <c r="L2001" i="3" s="1"/>
  <c r="H2001" i="3" l="1"/>
  <c r="I2001" i="3"/>
  <c r="D2000" i="3"/>
  <c r="E2000" i="3" s="1"/>
  <c r="M2000" i="3" s="1"/>
  <c r="F2001" i="3" l="1"/>
  <c r="G2001" i="3" s="1"/>
  <c r="D2001" i="3" s="1"/>
  <c r="K2001" i="3" l="1"/>
  <c r="L2002" i="3" s="1"/>
  <c r="H2002" i="3"/>
  <c r="I2002" i="3"/>
  <c r="E2001" i="3"/>
  <c r="M2001" i="3" l="1"/>
  <c r="F2002" i="3"/>
  <c r="G2002" i="3" l="1"/>
  <c r="D2002" i="3" s="1"/>
  <c r="K2002" i="3" l="1"/>
  <c r="L2003" i="3" s="1"/>
  <c r="I2003" i="3"/>
  <c r="H2003" i="3"/>
  <c r="E2002" i="3"/>
  <c r="M2002" i="3" l="1"/>
  <c r="F2003" i="3"/>
  <c r="G2003" i="3" l="1"/>
  <c r="K2003" i="3" s="1"/>
  <c r="L2004" i="3" s="1"/>
  <c r="H2004" i="3" l="1"/>
  <c r="I2004" i="3"/>
  <c r="D2003" i="3"/>
  <c r="E2003" i="3" s="1"/>
  <c r="M2003" i="3" s="1"/>
  <c r="F2004" i="3" l="1"/>
  <c r="G2004" i="3"/>
  <c r="D2004" i="3" s="1"/>
  <c r="K2004" i="3" l="1"/>
  <c r="L2005" i="3" s="1"/>
  <c r="I2005" i="3"/>
  <c r="H2005" i="3"/>
  <c r="E2004" i="3"/>
  <c r="M2004" i="3" l="1"/>
  <c r="F2005" i="3"/>
  <c r="G2005" i="3" l="1"/>
  <c r="D2005" i="3" s="1"/>
  <c r="K2005" i="3" l="1"/>
  <c r="L2006" i="3" s="1"/>
  <c r="I2006" i="3"/>
  <c r="H2006" i="3"/>
  <c r="E2005" i="3"/>
  <c r="F2006" i="3" l="1"/>
  <c r="M2005" i="3"/>
  <c r="G2006" i="3" l="1"/>
  <c r="K2006" i="3" s="1"/>
  <c r="L2007" i="3" s="1"/>
  <c r="I2007" i="3" l="1"/>
  <c r="H2007" i="3"/>
  <c r="D2006" i="3"/>
  <c r="E2006" i="3" s="1"/>
  <c r="M2006" i="3" s="1"/>
  <c r="F2007" i="3" l="1"/>
  <c r="G2007" i="3" s="1"/>
  <c r="K2007" i="3" s="1"/>
  <c r="L2008" i="3" s="1"/>
  <c r="D2007" i="3" l="1"/>
  <c r="E2007" i="3" s="1"/>
  <c r="I2008" i="3"/>
  <c r="H2008" i="3"/>
  <c r="F2008" i="3" l="1"/>
  <c r="G2008" i="3" l="1"/>
  <c r="D2008" i="3" s="1"/>
  <c r="E2008" i="3" s="1"/>
  <c r="M2007" i="3"/>
  <c r="I2009" i="3" l="1"/>
  <c r="H2009" i="3"/>
  <c r="K2008" i="3"/>
  <c r="L2009" i="3" s="1"/>
  <c r="M2008" i="3"/>
  <c r="F2009" i="3" l="1"/>
  <c r="G2009" i="3" s="1"/>
  <c r="D2009" i="3" s="1"/>
  <c r="K2009" i="3" l="1"/>
  <c r="L2010" i="3" s="1"/>
  <c r="H2010" i="3"/>
  <c r="I2010" i="3"/>
  <c r="E2009" i="3"/>
  <c r="M2009" i="3" l="1"/>
  <c r="F2010" i="3"/>
  <c r="G2010" i="3" l="1"/>
  <c r="D2010" i="3" s="1"/>
  <c r="K2010" i="3" l="1"/>
  <c r="L2011" i="3" s="1"/>
  <c r="I2011" i="3"/>
  <c r="H2011" i="3"/>
  <c r="E2010" i="3"/>
  <c r="M2010" i="3" l="1"/>
  <c r="F2011" i="3"/>
  <c r="G2011" i="3" l="1"/>
  <c r="D2011" i="3" s="1"/>
  <c r="K2011" i="3" l="1"/>
  <c r="L2012" i="3" s="1"/>
  <c r="I2012" i="3"/>
  <c r="H2012" i="3"/>
  <c r="E2011" i="3"/>
  <c r="F2012" i="3" l="1"/>
  <c r="M2011" i="3"/>
  <c r="G2012" i="3" l="1"/>
  <c r="D2012" i="3" s="1"/>
  <c r="K2012" i="3" l="1"/>
  <c r="L2013" i="3" s="1"/>
  <c r="I2013" i="3"/>
  <c r="H2013" i="3"/>
  <c r="E2012" i="3"/>
  <c r="F2013" i="3" l="1"/>
  <c r="M2012" i="3"/>
  <c r="G2013" i="3" l="1"/>
  <c r="K2013" i="3" s="1"/>
  <c r="L2014" i="3" s="1"/>
  <c r="H2014" i="3" l="1"/>
  <c r="I2014" i="3"/>
  <c r="D2013" i="3"/>
  <c r="E2013" i="3" s="1"/>
  <c r="M2013" i="3" s="1"/>
  <c r="F2014" i="3" l="1"/>
  <c r="G2014" i="3" s="1"/>
  <c r="K2014" i="3" s="1"/>
  <c r="L2015" i="3" s="1"/>
  <c r="D2014" i="3" l="1"/>
  <c r="E2014" i="3" s="1"/>
  <c r="I2015" i="3"/>
  <c r="H2015" i="3"/>
  <c r="F2015" i="3" l="1"/>
  <c r="M2014" i="3"/>
  <c r="G2015" i="3" l="1"/>
  <c r="D2015" i="3" s="1"/>
  <c r="E2015" i="3" s="1"/>
  <c r="H2016" i="3" l="1"/>
  <c r="I2016" i="3"/>
  <c r="K2015" i="3"/>
  <c r="L2016" i="3" s="1"/>
  <c r="M2015" i="3"/>
  <c r="F2016" i="3" l="1"/>
  <c r="G2016" i="3" s="1"/>
  <c r="D2016" i="3" s="1"/>
  <c r="E2016" i="3" s="1"/>
  <c r="I2017" i="3" l="1"/>
  <c r="H2017" i="3"/>
  <c r="K2016" i="3"/>
  <c r="L2017" i="3" s="1"/>
  <c r="M2016" i="3"/>
  <c r="F2017" i="3" l="1"/>
  <c r="G2017" i="3" s="1"/>
  <c r="D2017" i="3" s="1"/>
  <c r="K2017" i="3" l="1"/>
  <c r="L2018" i="3" s="1"/>
  <c r="H2018" i="3"/>
  <c r="I2018" i="3"/>
  <c r="E2017" i="3"/>
  <c r="M2017" i="3" l="1"/>
  <c r="F2018" i="3"/>
  <c r="G2018" i="3" l="1"/>
  <c r="D2018" i="3" s="1"/>
  <c r="K2018" i="3" l="1"/>
  <c r="L2019" i="3" s="1"/>
  <c r="I2019" i="3"/>
  <c r="H2019" i="3"/>
  <c r="E2018" i="3"/>
  <c r="F2019" i="3" l="1"/>
  <c r="M2018" i="3"/>
  <c r="G2019" i="3" l="1"/>
  <c r="K2019" i="3" s="1"/>
  <c r="L2020" i="3" s="1"/>
  <c r="H2020" i="3" l="1"/>
  <c r="I2020" i="3"/>
  <c r="D2019" i="3"/>
  <c r="E2019" i="3" s="1"/>
  <c r="M2019" i="3" s="1"/>
  <c r="F2020" i="3" l="1"/>
  <c r="G2020" i="3" s="1"/>
  <c r="I2021" i="3" s="1"/>
  <c r="D2020" i="3" l="1"/>
  <c r="E2020" i="3" s="1"/>
  <c r="K2020" i="3"/>
  <c r="L2021" i="3" s="1"/>
  <c r="H2021" i="3"/>
  <c r="F2021" i="3" s="1"/>
  <c r="M2020" i="3" l="1"/>
  <c r="G2021" i="3"/>
  <c r="K2021" i="3" s="1"/>
  <c r="L2022" i="3" s="1"/>
  <c r="D2021" i="3" l="1"/>
  <c r="E2021" i="3" s="1"/>
  <c r="H2022" i="3"/>
  <c r="I2022" i="3"/>
  <c r="F2022" i="3" l="1"/>
  <c r="M2021" i="3"/>
  <c r="G2022" i="3" l="1"/>
  <c r="D2022" i="3" s="1"/>
  <c r="E2022" i="3" s="1"/>
  <c r="I2023" i="3" l="1"/>
  <c r="H2023" i="3"/>
  <c r="K2022" i="3"/>
  <c r="L2023" i="3" s="1"/>
  <c r="M2022" i="3"/>
  <c r="F2023" i="3" l="1"/>
  <c r="G2023" i="3" s="1"/>
  <c r="D2023" i="3" s="1"/>
  <c r="K2023" i="3" l="1"/>
  <c r="L2024" i="3" s="1"/>
  <c r="I2024" i="3"/>
  <c r="H2024" i="3"/>
  <c r="E2023" i="3"/>
  <c r="M2023" i="3" l="1"/>
  <c r="F2024" i="3"/>
  <c r="G2024" i="3" l="1"/>
  <c r="D2024" i="3" s="1"/>
  <c r="K2024" i="3" l="1"/>
  <c r="L2025" i="3" s="1"/>
  <c r="I2025" i="3"/>
  <c r="H2025" i="3"/>
  <c r="E2024" i="3"/>
  <c r="M2024" i="3" l="1"/>
  <c r="F2025" i="3"/>
  <c r="G2025" i="3" l="1"/>
  <c r="D2025" i="3" s="1"/>
  <c r="K2025" i="3" l="1"/>
  <c r="L2026" i="3" s="1"/>
  <c r="H2026" i="3"/>
  <c r="I2026" i="3"/>
  <c r="E2025" i="3"/>
  <c r="F2026" i="3" l="1"/>
  <c r="M2025" i="3"/>
  <c r="G2026" i="3" l="1"/>
  <c r="D2026" i="3" l="1"/>
  <c r="E2026" i="3" s="1"/>
  <c r="M2026" i="3" s="1"/>
  <c r="K2026" i="3"/>
  <c r="L2027" i="3" s="1"/>
  <c r="I2027" i="3"/>
  <c r="H2027" i="3"/>
  <c r="F2027" i="3" l="1"/>
  <c r="G2027" i="3" l="1"/>
  <c r="D2027" i="3" s="1"/>
  <c r="K2027" i="3" l="1"/>
  <c r="L2028" i="3" s="1"/>
  <c r="H2028" i="3"/>
  <c r="I2028" i="3"/>
  <c r="E2027" i="3"/>
  <c r="F2028" i="3" l="1"/>
  <c r="M2027" i="3"/>
  <c r="G2028" i="3" l="1"/>
  <c r="K2028" i="3" s="1"/>
  <c r="L2029" i="3" s="1"/>
  <c r="H2029" i="3" l="1"/>
  <c r="I2029" i="3"/>
  <c r="D2028" i="3"/>
  <c r="E2028" i="3" s="1"/>
  <c r="M2028" i="3" s="1"/>
  <c r="F2029" i="3" l="1"/>
  <c r="G2029" i="3" s="1"/>
  <c r="D2029" i="3" s="1"/>
  <c r="K2029" i="3" l="1"/>
  <c r="L2030" i="3" s="1"/>
  <c r="I2030" i="3"/>
  <c r="H2030" i="3"/>
  <c r="E2029" i="3"/>
  <c r="M2029" i="3" l="1"/>
  <c r="F2030" i="3"/>
  <c r="G2030" i="3" l="1"/>
  <c r="D2030" i="3" s="1"/>
  <c r="K2030" i="3" l="1"/>
  <c r="L2031" i="3" s="1"/>
  <c r="H2031" i="3"/>
  <c r="I2031" i="3"/>
  <c r="E2030" i="3"/>
  <c r="F2031" i="3" l="1"/>
  <c r="M2030" i="3"/>
  <c r="G2031" i="3" l="1"/>
  <c r="K2031" i="3" s="1"/>
  <c r="L2032" i="3" s="1"/>
  <c r="I2032" i="3" l="1"/>
  <c r="H2032" i="3"/>
  <c r="D2031" i="3"/>
  <c r="E2031" i="3" s="1"/>
  <c r="M2031" i="3" s="1"/>
  <c r="F2032" i="3" l="1"/>
  <c r="G2032" i="3" s="1"/>
  <c r="K2032" i="3" s="1"/>
  <c r="L2033" i="3" s="1"/>
  <c r="H2033" i="3" l="1"/>
  <c r="I2033" i="3"/>
  <c r="D2032" i="3"/>
  <c r="E2032" i="3" s="1"/>
  <c r="M2032" i="3" s="1"/>
  <c r="F2033" i="3" l="1"/>
  <c r="G2033" i="3" s="1"/>
  <c r="D2033" i="3" l="1"/>
  <c r="E2033" i="3" s="1"/>
  <c r="M2033" i="3" s="1"/>
  <c r="I2034" i="3"/>
  <c r="K2033" i="3"/>
  <c r="L2034" i="3" s="1"/>
  <c r="H2034" i="3"/>
  <c r="F2034" i="3" l="1"/>
  <c r="G2034" i="3" l="1"/>
  <c r="H2035" i="3" s="1"/>
  <c r="I2035" i="3" l="1"/>
  <c r="F2035" i="3" s="1"/>
  <c r="D2034" i="3"/>
  <c r="E2034" i="3" s="1"/>
  <c r="M2034" i="3" s="1"/>
  <c r="K2034" i="3"/>
  <c r="L2035" i="3" s="1"/>
  <c r="G2035" i="3" l="1"/>
  <c r="D2035" i="3" l="1"/>
  <c r="E2035" i="3" s="1"/>
  <c r="M2035" i="3" s="1"/>
  <c r="K2035" i="3"/>
  <c r="L2036" i="3" s="1"/>
  <c r="H2036" i="3"/>
  <c r="I2036" i="3"/>
  <c r="F2036" i="3" l="1"/>
  <c r="G2036" i="3" l="1"/>
  <c r="D2036" i="3" l="1"/>
  <c r="E2036" i="3" s="1"/>
  <c r="M2036" i="3" s="1"/>
  <c r="K2036" i="3"/>
  <c r="L2037" i="3" s="1"/>
  <c r="H2037" i="3"/>
  <c r="I2037" i="3"/>
  <c r="F2037" i="3" l="1"/>
  <c r="G2037" i="3" l="1"/>
  <c r="D2037" i="3" s="1"/>
  <c r="K2037" i="3" l="1"/>
  <c r="L2038" i="3" s="1"/>
  <c r="H2038" i="3"/>
  <c r="I2038" i="3"/>
  <c r="E2037" i="3"/>
  <c r="F2038" i="3" l="1"/>
  <c r="M2037" i="3"/>
  <c r="G2038" i="3" l="1"/>
  <c r="D2038" i="3" s="1"/>
  <c r="K2038" i="3" l="1"/>
  <c r="L2039" i="3" s="1"/>
  <c r="H2039" i="3"/>
  <c r="I2039" i="3"/>
  <c r="E2038" i="3"/>
  <c r="F2039" i="3" l="1"/>
  <c r="M2038" i="3"/>
  <c r="G2039" i="3" l="1"/>
  <c r="D2039" i="3" s="1"/>
  <c r="K2039" i="3" l="1"/>
  <c r="L2040" i="3" s="1"/>
  <c r="I2040" i="3"/>
  <c r="H2040" i="3"/>
  <c r="E2039" i="3"/>
  <c r="F2040" i="3" l="1"/>
  <c r="M2039" i="3"/>
  <c r="G2040" i="3" l="1"/>
  <c r="K2040" i="3" s="1"/>
  <c r="L2041" i="3" s="1"/>
  <c r="I2041" i="3" l="1"/>
  <c r="H2041" i="3"/>
  <c r="D2040" i="3"/>
  <c r="E2040" i="3" s="1"/>
  <c r="M2040" i="3" s="1"/>
  <c r="F2041" i="3" l="1"/>
  <c r="G2041" i="3" s="1"/>
  <c r="D2041" i="3" l="1"/>
  <c r="E2041" i="3" s="1"/>
  <c r="M2041" i="3" s="1"/>
  <c r="I2042" i="3"/>
  <c r="K2041" i="3"/>
  <c r="L2042" i="3" s="1"/>
  <c r="H2042" i="3"/>
  <c r="F2042" i="3" l="1"/>
  <c r="G2042" i="3" s="1"/>
  <c r="D2042" i="3" s="1"/>
  <c r="E2042" i="3" s="1"/>
  <c r="H2043" i="3" l="1"/>
  <c r="I2043" i="3"/>
  <c r="K2042" i="3"/>
  <c r="L2043" i="3" s="1"/>
  <c r="M2042" i="3"/>
  <c r="F2043" i="3" l="1"/>
  <c r="G2043" i="3" s="1"/>
  <c r="D2043" i="3" s="1"/>
  <c r="K2043" i="3" l="1"/>
  <c r="L2044" i="3" s="1"/>
  <c r="H2044" i="3"/>
  <c r="I2044" i="3"/>
  <c r="E2043" i="3"/>
  <c r="F2044" i="3" l="1"/>
  <c r="M2043" i="3"/>
  <c r="G2044" i="3" l="1"/>
  <c r="K2044" i="3" s="1"/>
  <c r="L2045" i="3" s="1"/>
  <c r="H2045" i="3" l="1"/>
  <c r="I2045" i="3"/>
  <c r="D2044" i="3"/>
  <c r="E2044" i="3" s="1"/>
  <c r="M2044" i="3" s="1"/>
  <c r="F2045" i="3" l="1"/>
  <c r="G2045" i="3" s="1"/>
  <c r="D2045" i="3" l="1"/>
  <c r="E2045" i="3" s="1"/>
  <c r="M2045" i="3" s="1"/>
  <c r="I2046" i="3"/>
  <c r="H2046" i="3"/>
  <c r="K2045" i="3"/>
  <c r="L2046" i="3" s="1"/>
  <c r="F2046" i="3" l="1"/>
  <c r="G2046" i="3" s="1"/>
  <c r="K2046" i="3" s="1"/>
  <c r="L2047" i="3" s="1"/>
  <c r="H2047" i="3" l="1"/>
  <c r="I2047" i="3"/>
  <c r="D2046" i="3"/>
  <c r="E2046" i="3" s="1"/>
  <c r="M2046" i="3" s="1"/>
  <c r="F2047" i="3" l="1"/>
  <c r="G2047" i="3" s="1"/>
  <c r="D2047" i="3" s="1"/>
  <c r="K2047" i="3" l="1"/>
  <c r="L2048" i="3" s="1"/>
  <c r="I2048" i="3"/>
  <c r="H2048" i="3"/>
  <c r="E2047" i="3"/>
  <c r="F2048" i="3" l="1"/>
  <c r="M2047" i="3"/>
  <c r="G2048" i="3" l="1"/>
  <c r="D2048" i="3" s="1"/>
  <c r="K2048" i="3" l="1"/>
  <c r="L2049" i="3" s="1"/>
  <c r="I2049" i="3"/>
  <c r="H2049" i="3"/>
  <c r="E2048" i="3"/>
  <c r="F2049" i="3" l="1"/>
  <c r="M2048" i="3"/>
  <c r="G2049" i="3" l="1"/>
  <c r="K2049" i="3" s="1"/>
  <c r="L2050" i="3" s="1"/>
  <c r="H2050" i="3" l="1"/>
  <c r="D2049" i="3"/>
  <c r="E2049" i="3" s="1"/>
  <c r="M2049" i="3" s="1"/>
  <c r="I2050" i="3"/>
  <c r="F2050" i="3" s="1"/>
  <c r="G2050" i="3" l="1"/>
  <c r="I2051" i="3" s="1"/>
  <c r="H2051" i="3" l="1"/>
  <c r="F2051" i="3" s="1"/>
  <c r="K2050" i="3"/>
  <c r="L2051" i="3" s="1"/>
  <c r="D2050" i="3"/>
  <c r="E2050" i="3" s="1"/>
  <c r="M2050" i="3" s="1"/>
  <c r="G2051" i="3" l="1"/>
  <c r="D2051" i="3" s="1"/>
  <c r="K2051" i="3" l="1"/>
  <c r="L2052" i="3" s="1"/>
  <c r="H2052" i="3"/>
  <c r="I2052" i="3"/>
  <c r="E2051" i="3"/>
  <c r="F2052" i="3" l="1"/>
  <c r="M2051" i="3"/>
  <c r="G2052" i="3" l="1"/>
  <c r="H2053" i="3" s="1"/>
  <c r="I2053" i="3" l="1"/>
  <c r="F2053" i="3" s="1"/>
  <c r="D2052" i="3"/>
  <c r="E2052" i="3" s="1"/>
  <c r="M2052" i="3" s="1"/>
  <c r="K2052" i="3"/>
  <c r="L2053" i="3" s="1"/>
  <c r="G2053" i="3" l="1"/>
  <c r="D2053" i="3" s="1"/>
  <c r="K2053" i="3" l="1"/>
  <c r="L2054" i="3" s="1"/>
  <c r="I2054" i="3"/>
  <c r="H2054" i="3"/>
  <c r="E2053" i="3"/>
  <c r="M2053" i="3" l="1"/>
  <c r="F2054" i="3"/>
  <c r="G2054" i="3" l="1"/>
  <c r="D2054" i="3" s="1"/>
  <c r="K2054" i="3" l="1"/>
  <c r="L2055" i="3" s="1"/>
  <c r="I2055" i="3"/>
  <c r="H2055" i="3"/>
  <c r="E2054" i="3"/>
  <c r="F2055" i="3" l="1"/>
  <c r="M2054" i="3"/>
  <c r="G2055" i="3" l="1"/>
  <c r="D2055" i="3" s="1"/>
  <c r="K2055" i="3" l="1"/>
  <c r="L2056" i="3" s="1"/>
  <c r="H2056" i="3"/>
  <c r="I2056" i="3"/>
  <c r="E2055" i="3"/>
  <c r="M2055" i="3" l="1"/>
  <c r="F2056" i="3"/>
  <c r="G2056" i="3" l="1"/>
  <c r="K2056" i="3" s="1"/>
  <c r="L2057" i="3" s="1"/>
  <c r="I2057" i="3" l="1"/>
  <c r="H2057" i="3"/>
  <c r="D2056" i="3"/>
  <c r="E2056" i="3" s="1"/>
  <c r="M2056" i="3" s="1"/>
  <c r="F2057" i="3" l="1"/>
  <c r="G2057" i="3" s="1"/>
  <c r="K2057" i="3" s="1"/>
  <c r="L2058" i="3" s="1"/>
  <c r="I2058" i="3" l="1"/>
  <c r="H2058" i="3"/>
  <c r="D2057" i="3"/>
  <c r="E2057" i="3" s="1"/>
  <c r="M2057" i="3" s="1"/>
  <c r="F2058" i="3" l="1"/>
  <c r="G2058" i="3" s="1"/>
  <c r="K2058" i="3" s="1"/>
  <c r="L2059" i="3" s="1"/>
  <c r="H2059" i="3" l="1"/>
  <c r="I2059" i="3"/>
  <c r="D2058" i="3"/>
  <c r="E2058" i="3" s="1"/>
  <c r="M2058" i="3" s="1"/>
  <c r="F2059" i="3" l="1"/>
  <c r="G2059" i="3" s="1"/>
  <c r="D2059" i="3" s="1"/>
  <c r="K2059" i="3" l="1"/>
  <c r="L2060" i="3" s="1"/>
  <c r="I2060" i="3"/>
  <c r="H2060" i="3"/>
  <c r="E2059" i="3"/>
  <c r="M2059" i="3" l="1"/>
  <c r="F2060" i="3"/>
  <c r="G2060" i="3" l="1"/>
  <c r="D2060" i="3" s="1"/>
  <c r="E2060" i="3" s="1"/>
  <c r="I2061" i="3" l="1"/>
  <c r="H2061" i="3"/>
  <c r="K2060" i="3"/>
  <c r="L2061" i="3" s="1"/>
  <c r="M2060" i="3"/>
  <c r="F2061" i="3" l="1"/>
  <c r="G2061" i="3" s="1"/>
  <c r="D2061" i="3" s="1"/>
  <c r="K2061" i="3" l="1"/>
  <c r="L2062" i="3" s="1"/>
  <c r="H2062" i="3"/>
  <c r="I2062" i="3"/>
  <c r="E2061" i="3"/>
  <c r="M2061" i="3" l="1"/>
  <c r="F2062" i="3"/>
  <c r="G2062" i="3" l="1"/>
  <c r="H2063" i="3" s="1"/>
  <c r="I2063" i="3" l="1"/>
  <c r="F2063" i="3" s="1"/>
  <c r="D2062" i="3"/>
  <c r="E2062" i="3" s="1"/>
  <c r="M2062" i="3" s="1"/>
  <c r="K2062" i="3"/>
  <c r="L2063" i="3" s="1"/>
  <c r="G2063" i="3" l="1"/>
  <c r="D2063" i="3" l="1"/>
  <c r="E2063" i="3" s="1"/>
  <c r="H2064" i="3"/>
  <c r="I2064" i="3"/>
  <c r="K2063" i="3"/>
  <c r="L2064" i="3" s="1"/>
  <c r="F2064" i="3" l="1"/>
  <c r="M2063" i="3"/>
  <c r="G2064" i="3" l="1"/>
  <c r="I2065" i="3" s="1"/>
  <c r="H2065" i="3" l="1"/>
  <c r="F2065" i="3" s="1"/>
  <c r="K2064" i="3"/>
  <c r="L2065" i="3" s="1"/>
  <c r="D2064" i="3"/>
  <c r="E2064" i="3" s="1"/>
  <c r="M2064" i="3" s="1"/>
  <c r="G2065" i="3" l="1"/>
  <c r="K2065" i="3" s="1"/>
  <c r="L2066" i="3" s="1"/>
  <c r="I2066" i="3" l="1"/>
  <c r="H2066" i="3"/>
  <c r="D2065" i="3"/>
  <c r="E2065" i="3" s="1"/>
  <c r="M2065" i="3" s="1"/>
  <c r="F2066" i="3" l="1"/>
  <c r="G2066" i="3" s="1"/>
  <c r="K2066" i="3" s="1"/>
  <c r="L2067" i="3" s="1"/>
  <c r="D2066" i="3" l="1"/>
  <c r="E2066" i="3" s="1"/>
  <c r="I2067" i="3"/>
  <c r="H2067" i="3"/>
  <c r="M2066" i="3" l="1"/>
  <c r="F2067" i="3"/>
  <c r="G2067" i="3" l="1"/>
  <c r="K2067" i="3" s="1"/>
  <c r="L2068" i="3" s="1"/>
  <c r="I2068" i="3" l="1"/>
  <c r="H2068" i="3"/>
  <c r="D2067" i="3"/>
  <c r="E2067" i="3" s="1"/>
  <c r="M2067" i="3" s="1"/>
  <c r="F2068" i="3" l="1"/>
  <c r="G2068" i="3" s="1"/>
  <c r="D2068" i="3" s="1"/>
  <c r="E2068" i="3" s="1"/>
  <c r="I2069" i="3" l="1"/>
  <c r="H2069" i="3"/>
  <c r="K2068" i="3"/>
  <c r="L2069" i="3" s="1"/>
  <c r="M2068" i="3"/>
  <c r="F2069" i="3" l="1"/>
  <c r="G2069" i="3" s="1"/>
  <c r="D2069" i="3" s="1"/>
  <c r="K2069" i="3" l="1"/>
  <c r="L2070" i="3" s="1"/>
  <c r="I2070" i="3"/>
  <c r="H2070" i="3"/>
  <c r="E2069" i="3"/>
  <c r="F2070" i="3" l="1"/>
  <c r="M2069" i="3"/>
  <c r="G2070" i="3" l="1"/>
  <c r="K2070" i="3" s="1"/>
  <c r="L2071" i="3" s="1"/>
  <c r="H2071" i="3" l="1"/>
  <c r="I2071" i="3"/>
  <c r="D2070" i="3"/>
  <c r="E2070" i="3" s="1"/>
  <c r="M2070" i="3" s="1"/>
  <c r="F2071" i="3" l="1"/>
  <c r="G2071" i="3" s="1"/>
  <c r="D2071" i="3" s="1"/>
  <c r="K2071" i="3" l="1"/>
  <c r="L2072" i="3" s="1"/>
  <c r="I2072" i="3"/>
  <c r="H2072" i="3"/>
  <c r="E2071" i="3"/>
  <c r="M2071" i="3" l="1"/>
  <c r="F2072" i="3"/>
  <c r="G2072" i="3" l="1"/>
  <c r="D2072" i="3" s="1"/>
  <c r="K2072" i="3" l="1"/>
  <c r="L2073" i="3" s="1"/>
  <c r="I2073" i="3"/>
  <c r="H2073" i="3"/>
  <c r="E2072" i="3"/>
  <c r="F2073" i="3" l="1"/>
  <c r="M2072" i="3"/>
  <c r="G2073" i="3" l="1"/>
  <c r="K2073" i="3" s="1"/>
  <c r="L2074" i="3" s="1"/>
  <c r="H2074" i="3" l="1"/>
  <c r="I2074" i="3"/>
  <c r="D2073" i="3"/>
  <c r="E2073" i="3" s="1"/>
  <c r="M2073" i="3" s="1"/>
  <c r="F2074" i="3" l="1"/>
  <c r="G2074" i="3" s="1"/>
  <c r="D2074" i="3" l="1"/>
  <c r="E2074" i="3" s="1"/>
  <c r="M2074" i="3" s="1"/>
  <c r="K2074" i="3"/>
  <c r="L2075" i="3" s="1"/>
  <c r="H2075" i="3"/>
  <c r="I2075" i="3"/>
  <c r="F2075" i="3" l="1"/>
  <c r="G2075" i="3" l="1"/>
  <c r="K2075" i="3" s="1"/>
  <c r="L2076" i="3" s="1"/>
  <c r="D2075" i="3" l="1"/>
  <c r="E2075" i="3" s="1"/>
  <c r="M2075" i="3" s="1"/>
  <c r="I2076" i="3"/>
  <c r="H2076" i="3"/>
  <c r="F2076" i="3" l="1"/>
  <c r="G2076" i="3" s="1"/>
  <c r="K2076" i="3" l="1"/>
  <c r="L2077" i="3" s="1"/>
  <c r="I2077" i="3"/>
  <c r="H2077" i="3"/>
  <c r="D2076" i="3"/>
  <c r="E2076" i="3" s="1"/>
  <c r="M2076" i="3" s="1"/>
  <c r="F2077" i="3" l="1"/>
  <c r="G2077" i="3" s="1"/>
  <c r="H2078" i="3" s="1"/>
  <c r="D2077" i="3" l="1"/>
  <c r="E2077" i="3" s="1"/>
  <c r="M2077" i="3" s="1"/>
  <c r="I2078" i="3"/>
  <c r="F2078" i="3" s="1"/>
  <c r="K2077" i="3"/>
  <c r="L2078" i="3" s="1"/>
  <c r="G2078" i="3" l="1"/>
  <c r="D2078" i="3" s="1"/>
  <c r="E2078" i="3" s="1"/>
  <c r="H2079" i="3" l="1"/>
  <c r="I2079" i="3"/>
  <c r="K2078" i="3"/>
  <c r="L2079" i="3" s="1"/>
  <c r="M2078" i="3"/>
  <c r="F2079" i="3" l="1"/>
  <c r="G2079" i="3" s="1"/>
  <c r="K2079" i="3" s="1"/>
  <c r="L2080" i="3" s="1"/>
  <c r="D2079" i="3" l="1"/>
  <c r="E2079" i="3" s="1"/>
  <c r="I2080" i="3"/>
  <c r="H2080" i="3"/>
  <c r="F2080" i="3" l="1"/>
  <c r="M2079" i="3"/>
  <c r="G2080" i="3" l="1"/>
  <c r="H2081" i="3" s="1"/>
  <c r="D2080" i="3" l="1"/>
  <c r="E2080" i="3" s="1"/>
  <c r="M2080" i="3" s="1"/>
  <c r="K2080" i="3"/>
  <c r="L2081" i="3" s="1"/>
  <c r="I2081" i="3"/>
  <c r="F2081" i="3" s="1"/>
  <c r="G2081" i="3" l="1"/>
  <c r="I2082" i="3" s="1"/>
  <c r="K2081" i="3" l="1"/>
  <c r="L2082" i="3" s="1"/>
  <c r="H2082" i="3"/>
  <c r="F2082" i="3" s="1"/>
  <c r="D2081" i="3"/>
  <c r="E2081" i="3" s="1"/>
  <c r="M2081" i="3" s="1"/>
  <c r="G2082" i="3" l="1"/>
  <c r="K2082" i="3" s="1"/>
  <c r="L2083" i="3" s="1"/>
  <c r="D2082" i="3"/>
  <c r="E2082" i="3" s="1"/>
  <c r="M2082" i="3" s="1"/>
  <c r="I2083" i="3"/>
  <c r="H2083" i="3"/>
  <c r="F2083" i="3" l="1"/>
  <c r="G2083" i="3" l="1"/>
  <c r="D2083" i="3" s="1"/>
  <c r="E2083" i="3" s="1"/>
  <c r="K2083" i="3" l="1"/>
  <c r="L2084" i="3" s="1"/>
  <c r="I2084" i="3"/>
  <c r="H2084" i="3"/>
  <c r="M2083" i="3"/>
  <c r="F2084" i="3" l="1"/>
  <c r="G2084" i="3" s="1"/>
  <c r="K2084" i="3" s="1"/>
  <c r="L2085" i="3" s="1"/>
  <c r="I2085" i="3" l="1"/>
  <c r="H2085" i="3"/>
  <c r="D2084" i="3"/>
  <c r="E2084" i="3" s="1"/>
  <c r="M2084" i="3" s="1"/>
  <c r="F2085" i="3" l="1"/>
  <c r="G2085" i="3" s="1"/>
  <c r="D2085" i="3" s="1"/>
  <c r="K2085" i="3" l="1"/>
  <c r="L2086" i="3" s="1"/>
  <c r="I2086" i="3"/>
  <c r="H2086" i="3"/>
  <c r="E2085" i="3"/>
  <c r="F2086" i="3" l="1"/>
  <c r="M2085" i="3"/>
  <c r="G2086" i="3" l="1"/>
  <c r="K2086" i="3" s="1"/>
  <c r="L2087" i="3" s="1"/>
  <c r="H2087" i="3" l="1"/>
  <c r="I2087" i="3"/>
  <c r="D2086" i="3"/>
  <c r="E2086" i="3" s="1"/>
  <c r="M2086" i="3" s="1"/>
  <c r="F2087" i="3" l="1"/>
  <c r="G2087" i="3" s="1"/>
  <c r="D2087" i="3" l="1"/>
  <c r="E2087" i="3" s="1"/>
  <c r="M2087" i="3" s="1"/>
  <c r="K2087" i="3"/>
  <c r="L2088" i="3" s="1"/>
  <c r="I2088" i="3"/>
  <c r="H2088" i="3"/>
  <c r="F2088" i="3" l="1"/>
  <c r="G2088" i="3" l="1"/>
  <c r="D2088" i="3" s="1"/>
  <c r="K2088" i="3" l="1"/>
  <c r="L2089" i="3" s="1"/>
  <c r="H2089" i="3"/>
  <c r="I2089" i="3"/>
  <c r="E2088" i="3"/>
  <c r="M2088" i="3" l="1"/>
  <c r="F2089" i="3"/>
  <c r="G2089" i="3" l="1"/>
  <c r="D2089" i="3" s="1"/>
  <c r="K2089" i="3" l="1"/>
  <c r="L2090" i="3" s="1"/>
  <c r="I2090" i="3"/>
  <c r="H2090" i="3"/>
  <c r="E2089" i="3"/>
  <c r="F2090" i="3" l="1"/>
  <c r="M2089" i="3"/>
  <c r="G2090" i="3" l="1"/>
  <c r="K2090" i="3" s="1"/>
  <c r="L2091" i="3" s="1"/>
  <c r="H2091" i="3" l="1"/>
  <c r="I2091" i="3"/>
  <c r="D2090" i="3"/>
  <c r="E2090" i="3" s="1"/>
  <c r="M2090" i="3" s="1"/>
  <c r="F2091" i="3" l="1"/>
  <c r="G2091" i="3" s="1"/>
  <c r="K2091" i="3" s="1"/>
  <c r="L2092" i="3" s="1"/>
  <c r="D2091" i="3" l="1"/>
  <c r="E2091" i="3" s="1"/>
  <c r="H2092" i="3"/>
  <c r="I2092" i="3"/>
  <c r="M2091" i="3" l="1"/>
  <c r="F2092" i="3"/>
  <c r="G2092" i="3" l="1"/>
  <c r="K2092" i="3" s="1"/>
  <c r="L2093" i="3" s="1"/>
  <c r="H2093" i="3" l="1"/>
  <c r="I2093" i="3"/>
  <c r="D2092" i="3"/>
  <c r="E2092" i="3" s="1"/>
  <c r="M2092" i="3" s="1"/>
  <c r="F2093" i="3" l="1"/>
  <c r="G2093" i="3" s="1"/>
  <c r="D2093" i="3" l="1"/>
  <c r="E2093" i="3" s="1"/>
  <c r="M2093" i="3" s="1"/>
  <c r="H2094" i="3"/>
  <c r="I2094" i="3"/>
  <c r="K2093" i="3"/>
  <c r="L2094" i="3" s="1"/>
  <c r="F2094" i="3" l="1"/>
  <c r="G2094" i="3" s="1"/>
  <c r="K2094" i="3" s="1"/>
  <c r="L2095" i="3" s="1"/>
  <c r="I2095" i="3" l="1"/>
  <c r="D2094" i="3"/>
  <c r="E2094" i="3" s="1"/>
  <c r="M2094" i="3" s="1"/>
  <c r="H2095" i="3"/>
  <c r="F2095" i="3" l="1"/>
  <c r="G2095" i="3" s="1"/>
  <c r="D2095" i="3" s="1"/>
  <c r="E2095" i="3" s="1"/>
  <c r="H2096" i="3" l="1"/>
  <c r="I2096" i="3"/>
  <c r="K2095" i="3"/>
  <c r="L2096" i="3" s="1"/>
  <c r="M2095" i="3"/>
  <c r="F2096" i="3" l="1"/>
  <c r="G2096" i="3" s="1"/>
  <c r="D2096" i="3" s="1"/>
  <c r="K2096" i="3" l="1"/>
  <c r="L2097" i="3" s="1"/>
  <c r="I2097" i="3"/>
  <c r="H2097" i="3"/>
  <c r="E2096" i="3"/>
  <c r="M2096" i="3" l="1"/>
  <c r="F2097" i="3"/>
  <c r="G2097" i="3" l="1"/>
  <c r="D2097" i="3" l="1"/>
  <c r="E2097" i="3" s="1"/>
  <c r="M2097" i="3" s="1"/>
  <c r="K2097" i="3"/>
  <c r="L2098" i="3" s="1"/>
  <c r="I2098" i="3"/>
  <c r="H2098" i="3"/>
  <c r="F2098" i="3" l="1"/>
  <c r="G2098" i="3" l="1"/>
  <c r="D2098" i="3" l="1"/>
  <c r="E2098" i="3" s="1"/>
  <c r="M2098" i="3" s="1"/>
  <c r="K2098" i="3"/>
  <c r="L2099" i="3" s="1"/>
  <c r="H2099" i="3"/>
  <c r="I2099" i="3"/>
  <c r="F2099" i="3" l="1"/>
  <c r="G2099" i="3" l="1"/>
  <c r="D2099" i="3" s="1"/>
  <c r="K2099" i="3" l="1"/>
  <c r="L2100" i="3" s="1"/>
  <c r="I2100" i="3"/>
  <c r="H2100" i="3"/>
  <c r="E2099" i="3"/>
  <c r="F2100" i="3" l="1"/>
  <c r="M2099" i="3"/>
  <c r="G2100" i="3" l="1"/>
  <c r="K2100" i="3" s="1"/>
  <c r="L2101" i="3" s="1"/>
  <c r="H2101" i="3" l="1"/>
  <c r="I2101" i="3"/>
  <c r="D2100" i="3"/>
  <c r="E2100" i="3" s="1"/>
  <c r="M2100" i="3" s="1"/>
  <c r="F2101" i="3" l="1"/>
  <c r="G2101" i="3" s="1"/>
  <c r="D2101" i="3" l="1"/>
  <c r="E2101" i="3" s="1"/>
  <c r="M2101" i="3" s="1"/>
  <c r="H2102" i="3"/>
  <c r="I2102" i="3"/>
  <c r="K2101" i="3"/>
  <c r="L2102" i="3" s="1"/>
  <c r="F2102" i="3" l="1"/>
  <c r="G2102" i="3" l="1"/>
  <c r="D2102" i="3" s="1"/>
  <c r="E2102" i="3" s="1"/>
  <c r="H2103" i="3" l="1"/>
  <c r="I2103" i="3"/>
  <c r="K2102" i="3"/>
  <c r="L2103" i="3" s="1"/>
  <c r="M2102" i="3"/>
  <c r="F2103" i="3" l="1"/>
  <c r="G2103" i="3" s="1"/>
  <c r="D2103" i="3" s="1"/>
  <c r="K2103" i="3" l="1"/>
  <c r="L2104" i="3" s="1"/>
  <c r="I2104" i="3"/>
  <c r="H2104" i="3"/>
  <c r="E2103" i="3"/>
  <c r="M2103" i="3" l="1"/>
  <c r="F2104" i="3"/>
  <c r="G2104" i="3" l="1"/>
  <c r="K2104" i="3" s="1"/>
  <c r="L2105" i="3" s="1"/>
  <c r="H2105" i="3" l="1"/>
  <c r="I2105" i="3"/>
  <c r="D2104" i="3"/>
  <c r="E2104" i="3" s="1"/>
  <c r="M2104" i="3" s="1"/>
  <c r="F2105" i="3" l="1"/>
  <c r="G2105" i="3" s="1"/>
  <c r="K2105" i="3" s="1"/>
  <c r="L2106" i="3" s="1"/>
  <c r="D2105" i="3" l="1"/>
  <c r="E2105" i="3" s="1"/>
  <c r="H2106" i="3"/>
  <c r="I2106" i="3"/>
  <c r="M2105" i="3" l="1"/>
  <c r="F2106" i="3"/>
  <c r="G2106" i="3" l="1"/>
  <c r="K2106" i="3" s="1"/>
  <c r="L2107" i="3" s="1"/>
  <c r="I2107" i="3" l="1"/>
  <c r="H2107" i="3"/>
  <c r="D2106" i="3"/>
  <c r="E2106" i="3" s="1"/>
  <c r="M2106" i="3" s="1"/>
  <c r="F2107" i="3" l="1"/>
  <c r="G2107" i="3" s="1"/>
  <c r="H2108" i="3" l="1"/>
  <c r="K2107" i="3"/>
  <c r="L2108" i="3" s="1"/>
  <c r="D2107" i="3"/>
  <c r="E2107" i="3" s="1"/>
  <c r="M2107" i="3" s="1"/>
  <c r="I2108" i="3"/>
  <c r="F2108" i="3" l="1"/>
  <c r="G2108" i="3" s="1"/>
  <c r="K2108" i="3" s="1"/>
  <c r="L2109" i="3" s="1"/>
  <c r="I2109" i="3" l="1"/>
  <c r="H2109" i="3"/>
  <c r="D2108" i="3"/>
  <c r="E2108" i="3" s="1"/>
  <c r="M2108" i="3" s="1"/>
  <c r="F2109" i="3" l="1"/>
  <c r="G2109" i="3" s="1"/>
  <c r="K2109" i="3" l="1"/>
  <c r="L2110" i="3" s="1"/>
  <c r="I2110" i="3"/>
  <c r="D2109" i="3"/>
  <c r="E2109" i="3" s="1"/>
  <c r="M2109" i="3" s="1"/>
  <c r="H2110" i="3"/>
  <c r="F2110" i="3" l="1"/>
  <c r="G2110" i="3" s="1"/>
  <c r="D2110" i="3" s="1"/>
  <c r="K2110" i="3" l="1"/>
  <c r="L2111" i="3" s="1"/>
  <c r="I2111" i="3"/>
  <c r="H2111" i="3"/>
  <c r="E2110" i="3"/>
  <c r="F2111" i="3" l="1"/>
  <c r="M2110" i="3"/>
  <c r="G2111" i="3" l="1"/>
  <c r="D2111" i="3" l="1"/>
  <c r="E2111" i="3" s="1"/>
  <c r="M2111" i="3" s="1"/>
  <c r="K2111" i="3"/>
  <c r="L2112" i="3" s="1"/>
  <c r="I2112" i="3"/>
  <c r="H2112" i="3"/>
  <c r="F2112" i="3" l="1"/>
  <c r="G2112" i="3" l="1"/>
  <c r="D2112" i="3" s="1"/>
  <c r="K2112" i="3" l="1"/>
  <c r="L2113" i="3" s="1"/>
  <c r="I2113" i="3"/>
  <c r="H2113" i="3"/>
  <c r="E2112" i="3"/>
  <c r="M2112" i="3" l="1"/>
  <c r="F2113" i="3"/>
  <c r="G2113" i="3" l="1"/>
  <c r="D2113" i="3" s="1"/>
  <c r="K2113" i="3" l="1"/>
  <c r="L2114" i="3" s="1"/>
  <c r="H2114" i="3"/>
  <c r="I2114" i="3"/>
  <c r="E2113" i="3"/>
  <c r="F2114" i="3" l="1"/>
  <c r="M2113" i="3"/>
  <c r="G2114" i="3" l="1"/>
  <c r="I2115" i="3" s="1"/>
  <c r="H2115" i="3" l="1"/>
  <c r="K2114" i="3"/>
  <c r="L2115" i="3" s="1"/>
  <c r="D2114" i="3"/>
  <c r="E2114" i="3" s="1"/>
  <c r="M2114" i="3" s="1"/>
  <c r="F2115" i="3"/>
  <c r="G2115" i="3" l="1"/>
  <c r="K2115" i="3" s="1"/>
  <c r="L2116" i="3" s="1"/>
  <c r="H2116" i="3" l="1"/>
  <c r="I2116" i="3"/>
  <c r="D2115" i="3"/>
  <c r="E2115" i="3" s="1"/>
  <c r="M2115" i="3" s="1"/>
  <c r="F2116" i="3" l="1"/>
  <c r="G2116" i="3" s="1"/>
  <c r="K2116" i="3" s="1"/>
  <c r="L2117" i="3" s="1"/>
  <c r="H2117" i="3" l="1"/>
  <c r="I2117" i="3"/>
  <c r="D2116" i="3"/>
  <c r="E2116" i="3" s="1"/>
  <c r="M2116" i="3" s="1"/>
  <c r="F2117" i="3" l="1"/>
  <c r="G2117" i="3" s="1"/>
  <c r="D2117" i="3" s="1"/>
  <c r="K2117" i="3" l="1"/>
  <c r="L2118" i="3" s="1"/>
  <c r="I2118" i="3"/>
  <c r="H2118" i="3"/>
  <c r="E2117" i="3"/>
  <c r="F2118" i="3" l="1"/>
  <c r="M2117" i="3"/>
  <c r="G2118" i="3" l="1"/>
  <c r="K2118" i="3" s="1"/>
  <c r="L2119" i="3" s="1"/>
  <c r="H2119" i="3" l="1"/>
  <c r="I2119" i="3"/>
  <c r="D2118" i="3"/>
  <c r="E2118" i="3" s="1"/>
  <c r="M2118" i="3" s="1"/>
  <c r="F2119" i="3" l="1"/>
  <c r="G2119" i="3" s="1"/>
  <c r="D2119" i="3" s="1"/>
  <c r="K2119" i="3" l="1"/>
  <c r="L2120" i="3" s="1"/>
  <c r="I2120" i="3"/>
  <c r="H2120" i="3"/>
  <c r="E2119" i="3"/>
  <c r="M2119" i="3" l="1"/>
  <c r="F2120" i="3"/>
  <c r="G2120" i="3" l="1"/>
  <c r="D2120" i="3" s="1"/>
  <c r="K2120" i="3" l="1"/>
  <c r="L2121" i="3" s="1"/>
  <c r="H2121" i="3"/>
  <c r="I2121" i="3"/>
  <c r="E2120" i="3"/>
  <c r="M2120" i="3" l="1"/>
  <c r="F2121" i="3"/>
  <c r="G2121" i="3" l="1"/>
  <c r="D2121" i="3" s="1"/>
  <c r="K2121" i="3" l="1"/>
  <c r="L2122" i="3" s="1"/>
  <c r="I2122" i="3"/>
  <c r="H2122" i="3"/>
  <c r="E2121" i="3"/>
  <c r="M2121" i="3" l="1"/>
  <c r="F2122" i="3"/>
  <c r="G2122" i="3" l="1"/>
  <c r="D2122" i="3" s="1"/>
  <c r="K2122" i="3" l="1"/>
  <c r="L2123" i="3" s="1"/>
  <c r="I2123" i="3"/>
  <c r="H2123" i="3"/>
  <c r="E2122" i="3"/>
  <c r="M2122" i="3" l="1"/>
  <c r="F2123" i="3"/>
  <c r="G2123" i="3" l="1"/>
  <c r="D2123" i="3" s="1"/>
  <c r="K2123" i="3" l="1"/>
  <c r="L2124" i="3" s="1"/>
  <c r="H2124" i="3"/>
  <c r="I2124" i="3"/>
  <c r="E2123" i="3"/>
  <c r="M2123" i="3" l="1"/>
  <c r="F2124" i="3"/>
  <c r="G2124" i="3" l="1"/>
  <c r="D2124" i="3" s="1"/>
  <c r="K2124" i="3" l="1"/>
  <c r="L2125" i="3" s="1"/>
  <c r="H2125" i="3"/>
  <c r="I2125" i="3"/>
  <c r="E2124" i="3"/>
  <c r="M2124" i="3" l="1"/>
  <c r="F2125" i="3"/>
  <c r="G2125" i="3" l="1"/>
  <c r="D2125" i="3" s="1"/>
  <c r="K2125" i="3" l="1"/>
  <c r="L2126" i="3" s="1"/>
  <c r="H2126" i="3"/>
  <c r="I2126" i="3"/>
  <c r="E2125" i="3"/>
  <c r="M2125" i="3" l="1"/>
  <c r="F2126" i="3"/>
  <c r="G2126" i="3" l="1"/>
  <c r="D2126" i="3" s="1"/>
  <c r="K2126" i="3" l="1"/>
  <c r="L2127" i="3" s="1"/>
  <c r="H2127" i="3"/>
  <c r="I2127" i="3"/>
  <c r="E2126" i="3"/>
  <c r="M2126" i="3" l="1"/>
  <c r="F2127" i="3"/>
  <c r="G2127" i="3" l="1"/>
  <c r="D2127" i="3" s="1"/>
  <c r="K2127" i="3" l="1"/>
  <c r="L2128" i="3" s="1"/>
  <c r="H2128" i="3"/>
  <c r="I2128" i="3"/>
  <c r="E2127" i="3"/>
  <c r="M2127" i="3" l="1"/>
  <c r="F2128" i="3"/>
  <c r="G2128" i="3" l="1"/>
  <c r="D2128" i="3" s="1"/>
  <c r="K2128" i="3" l="1"/>
  <c r="L2129" i="3" s="1"/>
  <c r="I2129" i="3"/>
  <c r="H2129" i="3"/>
  <c r="E2128" i="3"/>
  <c r="F2129" i="3" l="1"/>
  <c r="M2128" i="3"/>
  <c r="G2129" i="3" l="1"/>
  <c r="K2129" i="3" s="1"/>
  <c r="L2130" i="3" s="1"/>
  <c r="H2130" i="3" l="1"/>
  <c r="I2130" i="3"/>
  <c r="D2129" i="3"/>
  <c r="E2129" i="3" s="1"/>
  <c r="M2129" i="3" s="1"/>
  <c r="F2130" i="3" l="1"/>
  <c r="G2130" i="3" s="1"/>
  <c r="D2130" i="3" s="1"/>
  <c r="K2130" i="3" l="1"/>
  <c r="L2131" i="3" s="1"/>
  <c r="I2131" i="3"/>
  <c r="H2131" i="3"/>
  <c r="E2130" i="3"/>
  <c r="M2130" i="3" l="1"/>
  <c r="F2131" i="3"/>
  <c r="G2131" i="3" l="1"/>
  <c r="D2131" i="3" s="1"/>
  <c r="K2131" i="3" l="1"/>
  <c r="L2132" i="3" s="1"/>
  <c r="H2132" i="3"/>
  <c r="I2132" i="3"/>
  <c r="E2131" i="3"/>
  <c r="M2131" i="3" l="1"/>
  <c r="F2132" i="3"/>
  <c r="G2132" i="3" l="1"/>
  <c r="D2132" i="3" s="1"/>
  <c r="K2132" i="3" l="1"/>
  <c r="L2133" i="3" s="1"/>
  <c r="I2133" i="3"/>
  <c r="H2133" i="3"/>
  <c r="E2132" i="3"/>
  <c r="M2132" i="3" l="1"/>
  <c r="F2133" i="3"/>
  <c r="G2133" i="3" l="1"/>
  <c r="D2133" i="3" s="1"/>
  <c r="K2133" i="3" l="1"/>
  <c r="L2134" i="3" s="1"/>
  <c r="H2134" i="3"/>
  <c r="I2134" i="3"/>
  <c r="E2133" i="3"/>
  <c r="M2133" i="3" l="1"/>
  <c r="F2134" i="3"/>
  <c r="G2134" i="3" l="1"/>
  <c r="D2134" i="3" s="1"/>
  <c r="K2134" i="3" l="1"/>
  <c r="L2135" i="3" s="1"/>
  <c r="H2135" i="3"/>
  <c r="I2135" i="3"/>
  <c r="E2134" i="3"/>
  <c r="M2134" i="3" l="1"/>
  <c r="F2135" i="3"/>
  <c r="G2135" i="3" l="1"/>
  <c r="D2135" i="3" s="1"/>
  <c r="K2135" i="3" l="1"/>
  <c r="L2136" i="3" s="1"/>
  <c r="H2136" i="3"/>
  <c r="I2136" i="3"/>
  <c r="E2135" i="3"/>
  <c r="M2135" i="3" l="1"/>
  <c r="F2136" i="3"/>
  <c r="G2136" i="3" l="1"/>
  <c r="D2136" i="3" s="1"/>
  <c r="K2136" i="3" l="1"/>
  <c r="L2137" i="3" s="1"/>
  <c r="I2137" i="3"/>
  <c r="H2137" i="3"/>
  <c r="E2136" i="3"/>
  <c r="M2136" i="3" l="1"/>
  <c r="F2137" i="3"/>
  <c r="G2137" i="3" l="1"/>
  <c r="D2137" i="3" s="1"/>
  <c r="K2137" i="3" l="1"/>
  <c r="L2138" i="3" s="1"/>
  <c r="H2138" i="3"/>
  <c r="I2138" i="3"/>
  <c r="E2137" i="3"/>
  <c r="M2137" i="3" l="1"/>
  <c r="F2138" i="3"/>
  <c r="G2138" i="3" l="1"/>
  <c r="D2138" i="3" s="1"/>
  <c r="K2138" i="3" l="1"/>
  <c r="L2139" i="3" s="1"/>
  <c r="I2139" i="3"/>
  <c r="H2139" i="3"/>
  <c r="E2138" i="3"/>
  <c r="M2138" i="3" l="1"/>
  <c r="F2139" i="3"/>
  <c r="G2139" i="3" l="1"/>
  <c r="D2139" i="3" s="1"/>
  <c r="K2139" i="3" l="1"/>
  <c r="L2140" i="3" s="1"/>
  <c r="H2140" i="3"/>
  <c r="I2140" i="3"/>
  <c r="E2139" i="3"/>
  <c r="M2139" i="3" l="1"/>
  <c r="F2140" i="3"/>
  <c r="G2140" i="3" l="1"/>
  <c r="D2140" i="3" s="1"/>
  <c r="K2140" i="3" l="1"/>
  <c r="L2141" i="3" s="1"/>
  <c r="H2141" i="3"/>
  <c r="I2141" i="3"/>
  <c r="E2140" i="3"/>
  <c r="M2140" i="3" l="1"/>
  <c r="F2141" i="3"/>
  <c r="G2141" i="3" l="1"/>
  <c r="D2141" i="3" s="1"/>
  <c r="K2141" i="3" l="1"/>
  <c r="L2142" i="3" s="1"/>
  <c r="I2142" i="3"/>
  <c r="H2142" i="3"/>
  <c r="E2141" i="3"/>
  <c r="M2141" i="3" l="1"/>
  <c r="F2142" i="3"/>
  <c r="G2142" i="3" l="1"/>
  <c r="D2142" i="3" s="1"/>
  <c r="K2142" i="3" l="1"/>
  <c r="L2143" i="3" s="1"/>
  <c r="H2143" i="3"/>
  <c r="I2143" i="3"/>
  <c r="E2142" i="3"/>
  <c r="M2142" i="3" l="1"/>
  <c r="F2143" i="3"/>
  <c r="G2143" i="3" l="1"/>
  <c r="D2143" i="3" s="1"/>
  <c r="K2143" i="3" l="1"/>
  <c r="L2144" i="3" s="1"/>
  <c r="H2144" i="3"/>
  <c r="I2144" i="3"/>
  <c r="E2143" i="3"/>
  <c r="M2143" i="3" l="1"/>
  <c r="F2144" i="3"/>
  <c r="G2144" i="3" l="1"/>
  <c r="D2144" i="3" s="1"/>
  <c r="K2144" i="3" l="1"/>
  <c r="L2145" i="3" s="1"/>
  <c r="I2145" i="3"/>
  <c r="H2145" i="3"/>
  <c r="E2144" i="3"/>
  <c r="F2145" i="3" l="1"/>
  <c r="M2144" i="3"/>
  <c r="G2145" i="3" l="1"/>
  <c r="K2145" i="3" s="1"/>
  <c r="L2146" i="3" s="1"/>
  <c r="D2145" i="3" l="1"/>
  <c r="E2145" i="3" s="1"/>
  <c r="M2145" i="3" s="1"/>
  <c r="H2146" i="3"/>
  <c r="I2146" i="3"/>
  <c r="F2146" i="3" l="1"/>
  <c r="G2146" i="3" s="1"/>
  <c r="H2147" i="3" l="1"/>
  <c r="D2146" i="3"/>
  <c r="E2146" i="3" s="1"/>
  <c r="M2146" i="3" s="1"/>
  <c r="I2147" i="3"/>
  <c r="K2146" i="3"/>
  <c r="L2147" i="3" s="1"/>
  <c r="F2147" i="3" l="1"/>
  <c r="G2147" i="3" s="1"/>
  <c r="D2147" i="3" s="1"/>
  <c r="K2147" i="3" l="1"/>
  <c r="L2148" i="3" s="1"/>
  <c r="H2148" i="3"/>
  <c r="I2148" i="3"/>
  <c r="E2147" i="3"/>
  <c r="M2147" i="3" l="1"/>
  <c r="F2148" i="3"/>
  <c r="G2148" i="3" l="1"/>
  <c r="D2148" i="3" s="1"/>
  <c r="K2148" i="3" l="1"/>
  <c r="L2149" i="3" s="1"/>
  <c r="H2149" i="3"/>
  <c r="I2149" i="3"/>
  <c r="E2148" i="3"/>
  <c r="M2148" i="3" l="1"/>
  <c r="F2149" i="3"/>
  <c r="G2149" i="3" l="1"/>
  <c r="D2149" i="3" s="1"/>
  <c r="K2149" i="3" l="1"/>
  <c r="L2150" i="3" s="1"/>
  <c r="H2150" i="3"/>
  <c r="I2150" i="3"/>
  <c r="E2149" i="3"/>
  <c r="M2149" i="3" l="1"/>
  <c r="F2150" i="3"/>
  <c r="G2150" i="3" l="1"/>
  <c r="D2150" i="3" s="1"/>
  <c r="K2150" i="3" l="1"/>
  <c r="L2151" i="3" s="1"/>
  <c r="H2151" i="3"/>
  <c r="I2151" i="3"/>
  <c r="E2150" i="3"/>
  <c r="M2150" i="3" l="1"/>
  <c r="F2151" i="3"/>
  <c r="G2151" i="3" l="1"/>
  <c r="D2151" i="3" s="1"/>
  <c r="K2151" i="3" l="1"/>
  <c r="L2152" i="3" s="1"/>
  <c r="H2152" i="3"/>
  <c r="I2152" i="3"/>
  <c r="E2151" i="3"/>
  <c r="M2151" i="3" l="1"/>
  <c r="F2152" i="3"/>
  <c r="G2152" i="3" l="1"/>
  <c r="D2152" i="3" s="1"/>
  <c r="K2152" i="3" l="1"/>
  <c r="L2153" i="3" s="1"/>
  <c r="I2153" i="3"/>
  <c r="H2153" i="3"/>
  <c r="E2152" i="3"/>
  <c r="M2152" i="3" l="1"/>
  <c r="F2153" i="3"/>
  <c r="G2153" i="3" l="1"/>
  <c r="D2153" i="3" s="1"/>
  <c r="K2153" i="3" l="1"/>
  <c r="L2154" i="3" s="1"/>
  <c r="H2154" i="3"/>
  <c r="I2154" i="3"/>
  <c r="E2153" i="3"/>
  <c r="M2153" i="3" l="1"/>
  <c r="F2154" i="3"/>
  <c r="G2154" i="3" l="1"/>
  <c r="D2154" i="3" s="1"/>
  <c r="K2154" i="3" l="1"/>
  <c r="L2155" i="3" s="1"/>
  <c r="I2155" i="3"/>
  <c r="H2155" i="3"/>
  <c r="E2154" i="3"/>
  <c r="M2154" i="3" l="1"/>
  <c r="F2155" i="3"/>
  <c r="G2155" i="3" l="1"/>
  <c r="D2155" i="3" s="1"/>
  <c r="K2155" i="3" l="1"/>
  <c r="L2156" i="3" s="1"/>
  <c r="H2156" i="3"/>
  <c r="I2156" i="3"/>
  <c r="E2155" i="3"/>
  <c r="M2155" i="3" l="1"/>
  <c r="F2156" i="3"/>
  <c r="G2156" i="3" l="1"/>
  <c r="D2156" i="3" s="1"/>
  <c r="K2156" i="3" l="1"/>
  <c r="L2157" i="3" s="1"/>
  <c r="I2157" i="3"/>
  <c r="H2157" i="3"/>
  <c r="E2156" i="3"/>
  <c r="M2156" i="3" l="1"/>
  <c r="F2157" i="3"/>
  <c r="G2157" i="3" l="1"/>
  <c r="H2158" i="3" s="1"/>
  <c r="I2158" i="3" l="1"/>
  <c r="F2158" i="3" s="1"/>
  <c r="K2157" i="3"/>
  <c r="L2158" i="3" s="1"/>
  <c r="D2157" i="3"/>
  <c r="E2157" i="3" s="1"/>
  <c r="M2157" i="3" s="1"/>
  <c r="G2158" i="3" l="1"/>
  <c r="K2158" i="3" s="1"/>
  <c r="L2159" i="3" s="1"/>
  <c r="D2158" i="3" l="1"/>
  <c r="E2158" i="3" s="1"/>
  <c r="H2159" i="3"/>
  <c r="I2159" i="3"/>
  <c r="M2158" i="3" l="1"/>
  <c r="F2159" i="3"/>
  <c r="G2159" i="3" l="1"/>
  <c r="K2159" i="3" s="1"/>
  <c r="L2160" i="3" s="1"/>
  <c r="I2160" i="3" l="1"/>
  <c r="H2160" i="3"/>
  <c r="D2159" i="3"/>
  <c r="E2159" i="3" s="1"/>
  <c r="M2159" i="3" s="1"/>
  <c r="F2160" i="3" l="1"/>
  <c r="G2160" i="3" s="1"/>
  <c r="K2160" i="3" s="1"/>
  <c r="L2161" i="3" s="1"/>
  <c r="I2161" i="3" l="1"/>
  <c r="H2161" i="3"/>
  <c r="D2160" i="3"/>
  <c r="E2160" i="3" s="1"/>
  <c r="M2160" i="3" s="1"/>
  <c r="F2161" i="3" l="1"/>
  <c r="G2161" i="3" s="1"/>
  <c r="H2162" i="3" s="1"/>
  <c r="I2162" i="3" l="1"/>
  <c r="F2162" i="3" s="1"/>
  <c r="K2161" i="3"/>
  <c r="L2162" i="3" s="1"/>
  <c r="D2161" i="3"/>
  <c r="E2161" i="3" s="1"/>
  <c r="G2162" i="3" l="1"/>
  <c r="H2163" i="3" s="1"/>
  <c r="M2161" i="3"/>
  <c r="I2163" i="3" l="1"/>
  <c r="D2162" i="3"/>
  <c r="E2162" i="3" s="1"/>
  <c r="M2162" i="3" s="1"/>
  <c r="K2162" i="3"/>
  <c r="L2163" i="3" s="1"/>
  <c r="F2163" i="3"/>
  <c r="G2163" i="3" l="1"/>
  <c r="K2163" i="3" s="1"/>
  <c r="L2164" i="3" s="1"/>
  <c r="I2164" i="3" l="1"/>
  <c r="D2163" i="3"/>
  <c r="E2163" i="3" s="1"/>
  <c r="M2163" i="3" s="1"/>
  <c r="H2164" i="3"/>
  <c r="F2164" i="3" l="1"/>
  <c r="G2164" i="3" s="1"/>
  <c r="D2164" i="3" s="1"/>
  <c r="K2164" i="3" l="1"/>
  <c r="L2165" i="3" s="1"/>
  <c r="I2165" i="3"/>
  <c r="H2165" i="3"/>
  <c r="E2164" i="3"/>
  <c r="M2164" i="3" l="1"/>
  <c r="F2165" i="3"/>
  <c r="G2165" i="3" l="1"/>
  <c r="D2165" i="3" s="1"/>
  <c r="K2165" i="3" l="1"/>
  <c r="L2166" i="3" s="1"/>
  <c r="H2166" i="3"/>
  <c r="I2166" i="3"/>
  <c r="E2165" i="3"/>
  <c r="M2165" i="3" l="1"/>
  <c r="F2166" i="3"/>
  <c r="G2166" i="3" l="1"/>
  <c r="D2166" i="3" s="1"/>
  <c r="K2166" i="3" l="1"/>
  <c r="L2167" i="3" s="1"/>
  <c r="H2167" i="3"/>
  <c r="I2167" i="3"/>
  <c r="E2166" i="3"/>
  <c r="M2166" i="3" l="1"/>
  <c r="F2167" i="3"/>
  <c r="G2167" i="3" l="1"/>
  <c r="D2167" i="3" s="1"/>
  <c r="K2167" i="3" l="1"/>
  <c r="L2168" i="3" s="1"/>
  <c r="I2168" i="3"/>
  <c r="H2168" i="3"/>
  <c r="E2167" i="3"/>
  <c r="F2168" i="3" l="1"/>
  <c r="M2167" i="3"/>
  <c r="G2168" i="3" l="1"/>
  <c r="K2168" i="3" s="1"/>
  <c r="L2169" i="3" s="1"/>
  <c r="H2169" i="3" l="1"/>
  <c r="I2169" i="3"/>
  <c r="D2168" i="3"/>
  <c r="E2168" i="3" s="1"/>
  <c r="M2168" i="3" s="1"/>
  <c r="F2169" i="3" l="1"/>
  <c r="G2169" i="3" s="1"/>
  <c r="H2170" i="3" s="1"/>
  <c r="I2170" i="3" l="1"/>
  <c r="F2170" i="3" s="1"/>
  <c r="D2169" i="3"/>
  <c r="E2169" i="3" s="1"/>
  <c r="M2169" i="3" s="1"/>
  <c r="K2169" i="3"/>
  <c r="L2170" i="3" s="1"/>
  <c r="G2170" i="3" l="1"/>
  <c r="D2170" i="3" s="1"/>
  <c r="K2170" i="3" l="1"/>
  <c r="L2171" i="3" s="1"/>
  <c r="H2171" i="3"/>
  <c r="I2171" i="3"/>
  <c r="E2170" i="3"/>
  <c r="M2170" i="3" l="1"/>
  <c r="F2171" i="3"/>
  <c r="G2171" i="3" l="1"/>
  <c r="D2171" i="3" s="1"/>
  <c r="K2171" i="3" l="1"/>
  <c r="L2172" i="3" s="1"/>
  <c r="H2172" i="3"/>
  <c r="I2172" i="3"/>
  <c r="E2171" i="3"/>
  <c r="F2172" i="3" l="1"/>
  <c r="M2171" i="3"/>
  <c r="G2172" i="3" l="1"/>
  <c r="K2172" i="3" s="1"/>
  <c r="L2173" i="3" s="1"/>
  <c r="I2173" i="3" l="1"/>
  <c r="D2172" i="3"/>
  <c r="E2172" i="3" s="1"/>
  <c r="M2172" i="3" s="1"/>
  <c r="H2173" i="3"/>
  <c r="F2173" i="3" l="1"/>
  <c r="G2173" i="3" s="1"/>
  <c r="H2174" i="3" s="1"/>
  <c r="I2174" i="3" l="1"/>
  <c r="F2174" i="3" s="1"/>
  <c r="K2173" i="3"/>
  <c r="L2174" i="3" s="1"/>
  <c r="D2173" i="3"/>
  <c r="E2173" i="3" s="1"/>
  <c r="M2173" i="3" s="1"/>
  <c r="G2174" i="3" l="1"/>
  <c r="D2174" i="3" l="1"/>
  <c r="E2174" i="3" s="1"/>
  <c r="M2174" i="3" s="1"/>
  <c r="K217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 Zhong</author>
  </authors>
  <commentList>
    <comment ref="B5" authorId="0" shapeId="0" xr:uid="{F6E9E155-B860-471F-AE88-596C3A2A7042}">
      <text>
        <r>
          <rPr>
            <b/>
            <sz val="9"/>
            <color indexed="81"/>
            <rFont val="Tahoma"/>
            <family val="2"/>
          </rPr>
          <t>PropofolDreams:
0 = Female
1 = Male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 Zhong</author>
  </authors>
  <commentList>
    <comment ref="G5" authorId="0" shapeId="0" xr:uid="{95582067-F9DE-4BC2-806F-146D6F74E6C8}">
      <text>
        <r>
          <rPr>
            <b/>
            <sz val="9"/>
            <color indexed="81"/>
            <rFont val="Tahoma"/>
            <family val="2"/>
          </rPr>
          <t>George Zhong:</t>
        </r>
        <r>
          <rPr>
            <sz val="9"/>
            <color indexed="81"/>
            <rFont val="Tahoma"/>
            <family val="2"/>
          </rPr>
          <t xml:space="preserve">
there's some VERY subtle differences here between Ce target and Cp target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 Zhong</author>
  </authors>
  <commentList>
    <comment ref="E5" authorId="0" shapeId="0" xr:uid="{7BCE0BD7-C448-47DB-A7F7-6A53173C31DB}">
      <text>
        <r>
          <rPr>
            <b/>
            <sz val="9"/>
            <color indexed="81"/>
            <rFont val="Tahoma"/>
            <family val="2"/>
          </rPr>
          <t>George Zhong:</t>
        </r>
        <r>
          <rPr>
            <sz val="9"/>
            <color indexed="81"/>
            <rFont val="Tahoma"/>
            <family val="2"/>
          </rPr>
          <t xml:space="preserve">
there's some VERY subtle differences here between Ce target and Cp target</t>
        </r>
      </text>
    </comment>
  </commentList>
</comments>
</file>

<file path=xl/sharedStrings.xml><?xml version="1.0" encoding="utf-8"?>
<sst xmlns="http://schemas.openxmlformats.org/spreadsheetml/2006/main" count="178" uniqueCount="107">
  <si>
    <t>Table 1</t>
  </si>
  <si>
    <t>Concentration</t>
  </si>
  <si>
    <t>Time(sec)</t>
  </si>
  <si>
    <t>Sec</t>
  </si>
  <si>
    <t>Pump inf(mg/hr)</t>
  </si>
  <si>
    <t>A1</t>
  </si>
  <si>
    <t>A2</t>
  </si>
  <si>
    <t>A3</t>
  </si>
  <si>
    <t>Time(min)</t>
  </si>
  <si>
    <t>Concentration Effect</t>
  </si>
  <si>
    <t>Target</t>
  </si>
  <si>
    <t>Inf(mg/hr)</t>
  </si>
  <si>
    <t>A1 change</t>
  </si>
  <si>
    <t>Effect TCI</t>
  </si>
  <si>
    <t>100 seconds max infusion rate, peak effect in data</t>
  </si>
  <si>
    <t>Subject</t>
  </si>
  <si>
    <t>Weight</t>
  </si>
  <si>
    <t>Age</t>
  </si>
  <si>
    <t>Length</t>
  </si>
  <si>
    <t>Male</t>
  </si>
  <si>
    <t>Pharmacokinetics</t>
  </si>
  <si>
    <t>V1</t>
  </si>
  <si>
    <t>L</t>
  </si>
  <si>
    <t>V2</t>
  </si>
  <si>
    <t>V3</t>
  </si>
  <si>
    <t>Cl</t>
  </si>
  <si>
    <t>L / min</t>
  </si>
  <si>
    <t>Cl2</t>
  </si>
  <si>
    <t>Cl3</t>
  </si>
  <si>
    <t>ml</t>
  </si>
  <si>
    <t>V1 x 1000</t>
  </si>
  <si>
    <t>K21</t>
  </si>
  <si>
    <t>/min</t>
  </si>
  <si>
    <t>Cl2 / V2</t>
  </si>
  <si>
    <t>K31</t>
  </si>
  <si>
    <t>Cl3 / V3</t>
  </si>
  <si>
    <t>K10</t>
  </si>
  <si>
    <t>Cl  / V1</t>
  </si>
  <si>
    <t>K12</t>
  </si>
  <si>
    <t>CL2 / V10</t>
  </si>
  <si>
    <t>K13</t>
  </si>
  <si>
    <t>Cl3 / V1</t>
  </si>
  <si>
    <t>Keo</t>
  </si>
  <si>
    <t>CalibratedEffect</t>
  </si>
  <si>
    <t>Dilution</t>
  </si>
  <si>
    <t>mg/ml</t>
  </si>
  <si>
    <t>Maxpumprate</t>
  </si>
  <si>
    <t>ml/hr</t>
  </si>
  <si>
    <t>Maxinfusion</t>
  </si>
  <si>
    <t>mg/hr</t>
  </si>
  <si>
    <t>TimeStep</t>
  </si>
  <si>
    <t>Time step</t>
  </si>
  <si>
    <t>sec</t>
  </si>
  <si>
    <t>Cumulative Infused Volume</t>
  </si>
  <si>
    <t>(0 = plasma</t>
  </si>
  <si>
    <t>1 = effect site)</t>
  </si>
  <si>
    <t>Targeting</t>
  </si>
  <si>
    <t>Time Step (sec)</t>
  </si>
  <si>
    <t>mg</t>
  </si>
  <si>
    <t>Ce peak fn</t>
  </si>
  <si>
    <t>Bolus Duration</t>
  </si>
  <si>
    <t>Max Handbolus</t>
  </si>
  <si>
    <t>Bolus Size</t>
  </si>
  <si>
    <t>kg</t>
  </si>
  <si>
    <t>Time coeff</t>
  </si>
  <si>
    <t>l/kg</t>
  </si>
  <si>
    <t>Eleveld</t>
  </si>
  <si>
    <t>Marsh</t>
  </si>
  <si>
    <t xml:space="preserve">                 </t>
  </si>
  <si>
    <t>BMI</t>
  </si>
  <si>
    <t>TCI</t>
  </si>
  <si>
    <t>V1 (per kg)</t>
  </si>
  <si>
    <t>k_10</t>
  </si>
  <si>
    <t>Tmin-1</t>
  </si>
  <si>
    <t>k_12</t>
  </si>
  <si>
    <t>k_13</t>
  </si>
  <si>
    <t>k_21</t>
  </si>
  <si>
    <t>k_31</t>
  </si>
  <si>
    <t>Wt</t>
  </si>
  <si>
    <t>Marsh Bolus</t>
  </si>
  <si>
    <t>Cum Vol</t>
  </si>
  <si>
    <t>Total Bolus</t>
  </si>
  <si>
    <t>Marsh ABW</t>
  </si>
  <si>
    <t>Female</t>
  </si>
  <si>
    <t>Int</t>
  </si>
  <si>
    <t>Wt^2</t>
  </si>
  <si>
    <t>Ht</t>
  </si>
  <si>
    <t>WtBMI</t>
  </si>
  <si>
    <t>Age^2</t>
  </si>
  <si>
    <t>AgeWt</t>
  </si>
  <si>
    <t>AgeBMI</t>
  </si>
  <si>
    <t>How to use this calculator:</t>
  </si>
  <si>
    <t>1. Enter patient details into green cells</t>
  </si>
  <si>
    <t>3. Use Marsh Plasma targeting, enter Marsh ABW as the input weight</t>
  </si>
  <si>
    <t>EleMarsh Mode by  Propofol Dreams</t>
  </si>
  <si>
    <t>Induction CpT</t>
  </si>
  <si>
    <t>Adjustment Bolus</t>
  </si>
  <si>
    <t>mcg/mL</t>
  </si>
  <si>
    <t>2. Outputs are in blue cells</t>
  </si>
  <si>
    <t>4. Induce patient using calculated induction CpT. As soon as bolus is given, drop CpT down to desired CeT</t>
  </si>
  <si>
    <t>5. Your Marsh TCI pump will now mimic behaviour of Eleveld TCI for maintenance phase</t>
  </si>
  <si>
    <t>6. If you need to increase Ce target, simply increase CpT on pump such that the adjustment bolus is given for every 1 mcg/mL rise in CeT desired. Then drop CpT to new CeT target</t>
  </si>
  <si>
    <r>
      <t xml:space="preserve">CeT </t>
    </r>
    <r>
      <rPr>
        <b/>
        <sz val="20"/>
        <color rgb="FF000000"/>
        <rFont val="Avenir Next LT Pro"/>
        <family val="2"/>
      </rPr>
      <t>(mcg/mL)</t>
    </r>
  </si>
  <si>
    <r>
      <t xml:space="preserve">Sex </t>
    </r>
    <r>
      <rPr>
        <b/>
        <sz val="20"/>
        <color rgb="FF000000"/>
        <rFont val="Avenir Next LT Pro"/>
        <family val="2"/>
      </rPr>
      <t>(M=1)</t>
    </r>
  </si>
  <si>
    <r>
      <t>Height</t>
    </r>
    <r>
      <rPr>
        <b/>
        <sz val="20"/>
        <color rgb="FF000000"/>
        <rFont val="Avenir Next LT Pro"/>
        <family val="2"/>
      </rPr>
      <t xml:space="preserve"> (m)</t>
    </r>
  </si>
  <si>
    <r>
      <t xml:space="preserve">Age </t>
    </r>
    <r>
      <rPr>
        <b/>
        <sz val="20"/>
        <color rgb="FF000000"/>
        <rFont val="Avenir Next LT Pro"/>
        <family val="2"/>
      </rPr>
      <t>(yr)</t>
    </r>
  </si>
  <si>
    <r>
      <t xml:space="preserve">Weight </t>
    </r>
    <r>
      <rPr>
        <b/>
        <sz val="20"/>
        <color rgb="FF000000"/>
        <rFont val="Avenir Next LT Pro"/>
        <family val="2"/>
      </rPr>
      <t>(kg)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</si>
</sst>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23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"/>
      <name val="Helvetica Neue"/>
    </font>
    <font>
      <sz val="10"/>
      <name val="Arial"/>
      <family val="2"/>
    </font>
    <font>
      <sz val="20"/>
      <color indexed="8"/>
      <name val="Helvetica Neue"/>
    </font>
    <font>
      <sz val="20"/>
      <color theme="0"/>
      <name val="Helvetica Neue"/>
    </font>
    <font>
      <b/>
      <sz val="20"/>
      <color indexed="8"/>
      <name val="Avenir Next LT Pro"/>
      <family val="2"/>
    </font>
    <font>
      <sz val="20"/>
      <color indexed="8"/>
      <name val="Avenir Next LT Pro"/>
      <family val="2"/>
    </font>
    <font>
      <b/>
      <sz val="30"/>
      <color indexed="8"/>
      <name val="Avenir Next LT Pro"/>
      <family val="2"/>
    </font>
    <font>
      <b/>
      <sz val="40"/>
      <color indexed="8"/>
      <name val="Avenir Next LT Pro"/>
      <family val="2"/>
    </font>
    <font>
      <b/>
      <sz val="25"/>
      <color indexed="8"/>
      <name val="Avenir Next LT Pro"/>
      <family val="2"/>
    </font>
    <font>
      <sz val="25"/>
      <color indexed="8"/>
      <name val="Avenir Next LT Pro"/>
      <family val="2"/>
    </font>
    <font>
      <b/>
      <sz val="40"/>
      <color theme="8" tint="-0.249977111117893"/>
      <name val="Avenir Next LT Pro"/>
      <family val="2"/>
    </font>
    <font>
      <sz val="20"/>
      <color theme="8" tint="-0.249977111117893"/>
      <name val="Avenir Next LT Pro"/>
      <family val="2"/>
    </font>
    <font>
      <b/>
      <sz val="26"/>
      <color rgb="FF000000"/>
      <name val="Avenir Next LT Pro"/>
      <family val="2"/>
    </font>
    <font>
      <sz val="20"/>
      <color rgb="FFFF0000"/>
      <name val="Avenir Next LT Pro"/>
      <family val="2"/>
    </font>
    <font>
      <sz val="40"/>
      <color rgb="FFFF0000"/>
      <name val="Avenir Next LT Pro"/>
      <family val="2"/>
    </font>
    <font>
      <sz val="40"/>
      <color theme="8" tint="-0.249977111117893"/>
      <name val="Avenir Next LT Pro"/>
      <family val="2"/>
    </font>
    <font>
      <b/>
      <sz val="20"/>
      <color theme="8" tint="-0.249977111117893"/>
      <name val="Avenir Next LT Pro"/>
      <family val="2"/>
    </font>
    <font>
      <b/>
      <sz val="20"/>
      <color rgb="FF000000"/>
      <name val="Avenir Next LT Pro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2"/>
      </right>
      <top style="thin">
        <color indexed="11"/>
      </top>
      <bottom style="thin">
        <color indexed="2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21"/>
      </bottom>
      <diagonal/>
    </border>
    <border>
      <left style="thin">
        <color indexed="11"/>
      </left>
      <right style="thin">
        <color indexed="12"/>
      </right>
      <top style="thin">
        <color indexed="2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21"/>
      </top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11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11"/>
      </bottom>
      <diagonal/>
    </border>
    <border>
      <left style="medium">
        <color indexed="64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medium">
        <color indexed="64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 style="medium">
        <color indexed="8"/>
      </right>
      <top style="thin">
        <color indexed="11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11"/>
      </top>
      <bottom style="medium">
        <color indexed="64"/>
      </bottom>
      <diagonal/>
    </border>
    <border>
      <left style="medium">
        <color indexed="64"/>
      </left>
      <right style="thin">
        <color indexed="12"/>
      </right>
      <top style="thin">
        <color indexed="11"/>
      </top>
      <bottom style="medium">
        <color indexed="64"/>
      </bottom>
      <diagonal/>
    </border>
    <border>
      <left style="medium">
        <color indexed="64"/>
      </left>
      <right style="thin">
        <color indexed="11"/>
      </right>
      <top style="medium">
        <color indexed="64"/>
      </top>
      <bottom style="thin">
        <color indexed="12"/>
      </bottom>
      <diagonal/>
    </border>
    <border>
      <left style="thin">
        <color indexed="11"/>
      </left>
      <right style="medium">
        <color indexed="64"/>
      </right>
      <top style="medium">
        <color indexed="64"/>
      </top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medium">
        <color indexed="64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thin">
        <color indexed="12"/>
      </top>
      <bottom style="thin">
        <color indexed="11"/>
      </bottom>
      <diagonal/>
    </border>
    <border>
      <left style="medium">
        <color indexed="64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/>
      <right/>
      <top style="thin">
        <color indexed="1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6" fillId="0" borderId="0"/>
  </cellStyleXfs>
  <cellXfs count="125">
    <xf numFmtId="0" fontId="0" fillId="0" borderId="0" xfId="0">
      <alignment vertical="top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>
      <alignment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>
      <alignment vertical="top" wrapText="1"/>
    </xf>
    <xf numFmtId="0" fontId="2" fillId="3" borderId="2" xfId="0" applyFont="1" applyFill="1" applyBorder="1">
      <alignment vertical="top" wrapText="1"/>
    </xf>
    <xf numFmtId="0" fontId="2" fillId="4" borderId="3" xfId="0" applyNumberFormat="1" applyFont="1" applyFill="1" applyBorder="1">
      <alignment vertical="top" wrapText="1"/>
    </xf>
    <xf numFmtId="2" fontId="0" fillId="2" borderId="4" xfId="0" applyNumberFormat="1" applyFill="1" applyBorder="1">
      <alignment vertical="top" wrapText="1"/>
    </xf>
    <xf numFmtId="164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2" fontId="0" fillId="2" borderId="5" xfId="0" applyNumberFormat="1" applyFill="1" applyBorder="1">
      <alignment vertical="top" wrapText="1"/>
    </xf>
    <xf numFmtId="165" fontId="0" fillId="2" borderId="5" xfId="0" applyNumberFormat="1" applyFill="1" applyBorder="1">
      <alignment vertical="top" wrapText="1"/>
    </xf>
    <xf numFmtId="0" fontId="2" fillId="4" borderId="6" xfId="0" applyNumberFormat="1" applyFont="1" applyFill="1" applyBorder="1">
      <alignment vertical="top" wrapText="1"/>
    </xf>
    <xf numFmtId="2" fontId="0" fillId="2" borderId="7" xfId="0" applyNumberFormat="1" applyFill="1" applyBorder="1">
      <alignment vertical="top" wrapText="1"/>
    </xf>
    <xf numFmtId="164" fontId="0" fillId="2" borderId="1" xfId="0" applyNumberFormat="1" applyFill="1" applyBorder="1">
      <alignment vertical="top" wrapText="1"/>
    </xf>
    <xf numFmtId="0" fontId="0" fillId="2" borderId="1" xfId="0" applyNumberFormat="1" applyFill="1" applyBorder="1">
      <alignment vertical="top" wrapText="1"/>
    </xf>
    <xf numFmtId="2" fontId="0" fillId="2" borderId="1" xfId="0" applyNumberFormat="1" applyFill="1" applyBorder="1">
      <alignment vertical="top" wrapText="1"/>
    </xf>
    <xf numFmtId="165" fontId="0" fillId="2" borderId="1" xfId="0" applyNumberFormat="1" applyFill="1" applyBorder="1">
      <alignment vertical="top" wrapText="1"/>
    </xf>
    <xf numFmtId="164" fontId="2" fillId="4" borderId="6" xfId="0" applyNumberFormat="1" applyFont="1" applyFill="1" applyBorder="1">
      <alignment vertical="top" wrapText="1"/>
    </xf>
    <xf numFmtId="164" fontId="2" fillId="4" borderId="8" xfId="0" applyNumberFormat="1" applyFont="1" applyFill="1" applyBorder="1">
      <alignment vertical="top" wrapText="1"/>
    </xf>
    <xf numFmtId="164" fontId="0" fillId="2" borderId="9" xfId="0" applyNumberFormat="1" applyFill="1" applyBorder="1">
      <alignment vertical="top" wrapText="1"/>
    </xf>
    <xf numFmtId="2" fontId="0" fillId="2" borderId="9" xfId="0" applyNumberFormat="1" applyFill="1" applyBorder="1">
      <alignment vertical="top" wrapText="1"/>
    </xf>
    <xf numFmtId="164" fontId="2" fillId="4" borderId="10" xfId="0" applyNumberFormat="1" applyFont="1" applyFill="1" applyBorder="1">
      <alignment vertical="top" wrapText="1"/>
    </xf>
    <xf numFmtId="164" fontId="0" fillId="2" borderId="11" xfId="0" applyNumberFormat="1" applyFill="1" applyBorder="1">
      <alignment vertical="top" wrapText="1"/>
    </xf>
    <xf numFmtId="2" fontId="0" fillId="2" borderId="11" xfId="0" applyNumberFormat="1" applyFill="1" applyBorder="1">
      <alignment vertical="top" wrapText="1"/>
    </xf>
    <xf numFmtId="0" fontId="0" fillId="2" borderId="0" xfId="0" applyNumberFormat="1" applyFill="1">
      <alignment vertical="top" wrapText="1"/>
    </xf>
    <xf numFmtId="49" fontId="2" fillId="3" borderId="1" xfId="0" applyNumberFormat="1" applyFont="1" applyFill="1" applyBorder="1">
      <alignment vertical="top" wrapText="1"/>
    </xf>
    <xf numFmtId="0" fontId="0" fillId="0" borderId="0" xfId="0" applyNumberFormat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0" borderId="5" xfId="0" applyBorder="1">
      <alignment vertical="top" wrapText="1"/>
    </xf>
    <xf numFmtId="49" fontId="2" fillId="4" borderId="6" xfId="0" applyNumberFormat="1" applyFont="1" applyFill="1" applyBorder="1">
      <alignment vertical="top" wrapText="1"/>
    </xf>
    <xf numFmtId="166" fontId="0" fillId="0" borderId="1" xfId="0" applyNumberFormat="1" applyBorder="1">
      <alignment vertical="top" wrapText="1"/>
    </xf>
    <xf numFmtId="0" fontId="0" fillId="0" borderId="1" xfId="0" applyBorder="1">
      <alignment vertical="top" wrapText="1"/>
    </xf>
    <xf numFmtId="0" fontId="2" fillId="4" borderId="6" xfId="0" applyFont="1" applyFill="1" applyBorder="1">
      <alignment vertical="top" wrapText="1"/>
    </xf>
    <xf numFmtId="49" fontId="0" fillId="0" borderId="1" xfId="0" applyNumberFormat="1" applyBorder="1">
      <alignment vertical="top" wrapText="1"/>
    </xf>
    <xf numFmtId="0" fontId="0" fillId="0" borderId="7" xfId="0" applyBorder="1">
      <alignment vertical="top" wrapText="1"/>
    </xf>
    <xf numFmtId="0" fontId="0" fillId="0" borderId="1" xfId="0" applyNumberFormat="1" applyBorder="1">
      <alignment vertical="top" wrapText="1"/>
    </xf>
    <xf numFmtId="0" fontId="2" fillId="2" borderId="12" xfId="0" applyNumberFormat="1" applyFont="1" applyFill="1" applyBorder="1">
      <alignment vertical="top" wrapText="1"/>
    </xf>
    <xf numFmtId="0" fontId="0" fillId="2" borderId="12" xfId="0" applyNumberFormat="1" applyFill="1" applyBorder="1">
      <alignment vertical="top" wrapText="1"/>
    </xf>
    <xf numFmtId="0" fontId="0" fillId="5" borderId="1" xfId="0" applyNumberFormat="1" applyFill="1" applyBorder="1">
      <alignment vertical="top" wrapText="1"/>
    </xf>
    <xf numFmtId="166" fontId="0" fillId="5" borderId="1" xfId="0" applyNumberFormat="1" applyFill="1" applyBorder="1">
      <alignment vertical="top" wrapText="1"/>
    </xf>
    <xf numFmtId="1" fontId="0" fillId="5" borderId="4" xfId="0" applyNumberFormat="1" applyFill="1" applyBorder="1">
      <alignment vertical="top" wrapText="1"/>
    </xf>
    <xf numFmtId="0" fontId="2" fillId="2" borderId="13" xfId="0" applyNumberFormat="1" applyFont="1" applyFill="1" applyBorder="1">
      <alignment vertical="top" wrapText="1"/>
    </xf>
    <xf numFmtId="0" fontId="0" fillId="2" borderId="14" xfId="0" applyNumberFormat="1" applyFill="1" applyBorder="1">
      <alignment vertical="top" wrapText="1"/>
    </xf>
    <xf numFmtId="0" fontId="0" fillId="2" borderId="13" xfId="0" applyNumberFormat="1" applyFill="1" applyBorder="1">
      <alignment vertical="top" wrapText="1"/>
    </xf>
    <xf numFmtId="0" fontId="0" fillId="5" borderId="12" xfId="0" applyNumberFormat="1" applyFill="1" applyBorder="1">
      <alignment vertical="top" wrapText="1"/>
    </xf>
    <xf numFmtId="0" fontId="0" fillId="0" borderId="15" xfId="0" applyBorder="1">
      <alignment vertical="top" wrapText="1"/>
    </xf>
    <xf numFmtId="0" fontId="0" fillId="0" borderId="16" xfId="0" applyBorder="1">
      <alignment vertical="top" wrapText="1"/>
    </xf>
    <xf numFmtId="49" fontId="0" fillId="0" borderId="16" xfId="0" applyNumberFormat="1" applyBorder="1">
      <alignment vertical="top" wrapText="1"/>
    </xf>
    <xf numFmtId="166" fontId="0" fillId="0" borderId="17" xfId="0" applyNumberFormat="1" applyBorder="1">
      <alignment vertical="top" wrapText="1"/>
    </xf>
    <xf numFmtId="0" fontId="0" fillId="0" borderId="17" xfId="0" applyBorder="1">
      <alignment vertical="top" wrapText="1"/>
    </xf>
    <xf numFmtId="0" fontId="0" fillId="0" borderId="18" xfId="0" applyBorder="1">
      <alignment vertical="top" wrapText="1"/>
    </xf>
    <xf numFmtId="166" fontId="0" fillId="5" borderId="21" xfId="0" applyNumberFormat="1" applyFill="1" applyBorder="1">
      <alignment vertical="top" wrapText="1"/>
    </xf>
    <xf numFmtId="49" fontId="0" fillId="0" borderId="22" xfId="0" applyNumberFormat="1" applyBorder="1">
      <alignment vertical="top" wrapText="1"/>
    </xf>
    <xf numFmtId="166" fontId="0" fillId="0" borderId="21" xfId="0" applyNumberFormat="1" applyBorder="1">
      <alignment vertical="top" wrapText="1"/>
    </xf>
    <xf numFmtId="0" fontId="0" fillId="0" borderId="22" xfId="0" applyBorder="1">
      <alignment vertical="top" wrapText="1"/>
    </xf>
    <xf numFmtId="166" fontId="0" fillId="0" borderId="23" xfId="0" applyNumberFormat="1" applyBorder="1">
      <alignment vertical="top" wrapText="1"/>
    </xf>
    <xf numFmtId="49" fontId="0" fillId="0" borderId="24" xfId="0" applyNumberFormat="1" applyBorder="1">
      <alignment vertical="top" wrapText="1"/>
    </xf>
    <xf numFmtId="164" fontId="2" fillId="2" borderId="5" xfId="0" applyNumberFormat="1" applyFont="1" applyFill="1" applyBorder="1">
      <alignment vertical="top" wrapText="1"/>
    </xf>
    <xf numFmtId="164" fontId="2" fillId="2" borderId="1" xfId="0" applyNumberFormat="1" applyFont="1" applyFill="1" applyBorder="1">
      <alignment vertical="top" wrapText="1"/>
    </xf>
    <xf numFmtId="0" fontId="2" fillId="0" borderId="16" xfId="0" applyFont="1" applyBorder="1">
      <alignment vertical="top" wrapText="1"/>
    </xf>
    <xf numFmtId="0" fontId="0" fillId="6" borderId="0" xfId="0" applyNumberFormat="1" applyFill="1">
      <alignment vertical="top" wrapText="1"/>
    </xf>
    <xf numFmtId="0" fontId="2" fillId="3" borderId="26" xfId="0" applyFont="1" applyFill="1" applyBorder="1">
      <alignment vertical="top" wrapText="1"/>
    </xf>
    <xf numFmtId="49" fontId="2" fillId="3" borderId="27" xfId="0" applyNumberFormat="1" applyFont="1" applyFill="1" applyBorder="1">
      <alignment vertical="top" wrapText="1"/>
    </xf>
    <xf numFmtId="49" fontId="2" fillId="4" borderId="28" xfId="0" applyNumberFormat="1" applyFont="1" applyFill="1" applyBorder="1">
      <alignment vertical="top" wrapText="1"/>
    </xf>
    <xf numFmtId="1" fontId="0" fillId="5" borderId="30" xfId="0" applyNumberFormat="1" applyFill="1" applyBorder="1">
      <alignment vertical="top" wrapText="1"/>
    </xf>
    <xf numFmtId="49" fontId="2" fillId="4" borderId="29" xfId="0" applyNumberFormat="1" applyFont="1" applyFill="1" applyBorder="1">
      <alignment vertical="top" wrapText="1"/>
    </xf>
    <xf numFmtId="49" fontId="2" fillId="4" borderId="25" xfId="0" applyNumberFormat="1" applyFont="1" applyFill="1" applyBorder="1">
      <alignment vertical="top" wrapText="1"/>
    </xf>
    <xf numFmtId="1" fontId="0" fillId="2" borderId="1" xfId="0" applyNumberFormat="1" applyFill="1" applyBorder="1">
      <alignment vertical="top" wrapText="1"/>
    </xf>
    <xf numFmtId="164" fontId="0" fillId="5" borderId="12" xfId="0" applyNumberFormat="1" applyFill="1" applyBorder="1">
      <alignment vertical="top" wrapText="1"/>
    </xf>
    <xf numFmtId="1" fontId="0" fillId="7" borderId="12" xfId="0" applyNumberFormat="1" applyFill="1" applyBorder="1">
      <alignment vertical="top" wrapText="1"/>
    </xf>
    <xf numFmtId="0" fontId="0" fillId="7" borderId="12" xfId="0" applyNumberFormat="1" applyFill="1" applyBorder="1">
      <alignment vertical="top" wrapText="1"/>
    </xf>
    <xf numFmtId="0" fontId="2" fillId="0" borderId="0" xfId="0" applyNumberFormat="1" applyFont="1">
      <alignment vertical="top" wrapText="1"/>
    </xf>
    <xf numFmtId="0" fontId="2" fillId="0" borderId="1" xfId="0" applyFont="1" applyBorder="1">
      <alignment vertical="top" wrapText="1"/>
    </xf>
    <xf numFmtId="0" fontId="5" fillId="0" borderId="0" xfId="0" applyFont="1">
      <alignment vertical="top" wrapText="1"/>
    </xf>
    <xf numFmtId="1" fontId="2" fillId="4" borderId="6" xfId="0" applyNumberFormat="1" applyFont="1" applyFill="1" applyBorder="1">
      <alignment vertical="top" wrapText="1"/>
    </xf>
    <xf numFmtId="1" fontId="2" fillId="4" borderId="8" xfId="0" applyNumberFormat="1" applyFont="1" applyFill="1" applyBorder="1">
      <alignment vertical="top" wrapText="1"/>
    </xf>
    <xf numFmtId="1" fontId="2" fillId="4" borderId="10" xfId="0" applyNumberFormat="1" applyFont="1" applyFill="1" applyBorder="1">
      <alignment vertical="top" wrapText="1"/>
    </xf>
    <xf numFmtId="166" fontId="0" fillId="5" borderId="34" xfId="0" applyNumberFormat="1" applyFill="1" applyBorder="1">
      <alignment vertical="top" wrapText="1"/>
    </xf>
    <xf numFmtId="166" fontId="0" fillId="0" borderId="34" xfId="0" applyNumberFormat="1" applyBorder="1">
      <alignment vertical="top" wrapText="1"/>
    </xf>
    <xf numFmtId="166" fontId="0" fillId="0" borderId="37" xfId="0" applyNumberFormat="1" applyBorder="1">
      <alignment vertical="top" wrapText="1"/>
    </xf>
    <xf numFmtId="166" fontId="2" fillId="0" borderId="21" xfId="0" applyNumberFormat="1" applyFont="1" applyBorder="1">
      <alignment vertical="top" wrapText="1"/>
    </xf>
    <xf numFmtId="166" fontId="2" fillId="0" borderId="34" xfId="0" applyNumberFormat="1" applyFont="1" applyBorder="1">
      <alignment vertical="top" wrapText="1"/>
    </xf>
    <xf numFmtId="165" fontId="2" fillId="3" borderId="1" xfId="0" applyNumberFormat="1" applyFont="1" applyFill="1" applyBorder="1">
      <alignment vertical="top" wrapText="1"/>
    </xf>
    <xf numFmtId="164" fontId="2" fillId="3" borderId="1" xfId="0" applyNumberFormat="1" applyFont="1" applyFill="1" applyBorder="1">
      <alignment vertical="top" wrapText="1"/>
    </xf>
    <xf numFmtId="166" fontId="2" fillId="0" borderId="5" xfId="0" applyNumberFormat="1" applyFont="1" applyBorder="1">
      <alignment vertical="top" wrapText="1"/>
    </xf>
    <xf numFmtId="0" fontId="2" fillId="2" borderId="0" xfId="0" applyNumberFormat="1" applyFont="1" applyFill="1">
      <alignment vertical="top" wrapText="1"/>
    </xf>
    <xf numFmtId="1" fontId="0" fillId="2" borderId="0" xfId="0" applyNumberFormat="1" applyFill="1">
      <alignment vertical="top" wrapText="1"/>
    </xf>
    <xf numFmtId="1" fontId="2" fillId="3" borderId="1" xfId="0" applyNumberFormat="1" applyFont="1" applyFill="1" applyBorder="1">
      <alignment vertical="top" wrapText="1"/>
    </xf>
    <xf numFmtId="1" fontId="2" fillId="3" borderId="2" xfId="0" applyNumberFormat="1" applyFont="1" applyFill="1" applyBorder="1">
      <alignment vertical="top" wrapText="1"/>
    </xf>
    <xf numFmtId="1" fontId="0" fillId="2" borderId="5" xfId="0" applyNumberFormat="1" applyFill="1" applyBorder="1">
      <alignment vertical="top" wrapText="1"/>
    </xf>
    <xf numFmtId="0" fontId="0" fillId="0" borderId="39" xfId="0" applyNumberFormat="1" applyFill="1" applyBorder="1">
      <alignment vertical="top" wrapText="1"/>
    </xf>
    <xf numFmtId="0" fontId="0" fillId="0" borderId="0" xfId="0" applyNumberFormat="1" applyFill="1" applyBorder="1">
      <alignment vertical="top" wrapText="1"/>
    </xf>
    <xf numFmtId="0" fontId="7" fillId="0" borderId="0" xfId="0" applyFont="1">
      <alignment vertical="top" wrapText="1"/>
    </xf>
    <xf numFmtId="164" fontId="10" fillId="8" borderId="38" xfId="0" applyNumberFormat="1" applyFont="1" applyFill="1" applyBorder="1">
      <alignment vertical="top" wrapText="1"/>
    </xf>
    <xf numFmtId="0" fontId="10" fillId="0" borderId="0" xfId="0" applyFont="1">
      <alignment vertical="top" wrapText="1"/>
    </xf>
    <xf numFmtId="0" fontId="10" fillId="9" borderId="0" xfId="0" applyFont="1" applyFill="1">
      <alignment vertical="top" wrapText="1"/>
    </xf>
    <xf numFmtId="49" fontId="13" fillId="4" borderId="31" xfId="0" applyNumberFormat="1" applyFont="1" applyFill="1" applyBorder="1">
      <alignment vertical="top" wrapText="1"/>
    </xf>
    <xf numFmtId="1" fontId="14" fillId="5" borderId="31" xfId="0" applyNumberFormat="1" applyFont="1" applyFill="1" applyBorder="1">
      <alignment vertical="top" wrapText="1"/>
    </xf>
    <xf numFmtId="49" fontId="13" fillId="4" borderId="32" xfId="0" applyNumberFormat="1" applyFont="1" applyFill="1" applyBorder="1">
      <alignment vertical="top" wrapText="1"/>
    </xf>
    <xf numFmtId="1" fontId="14" fillId="5" borderId="35" xfId="0" applyNumberFormat="1" applyFont="1" applyFill="1" applyBorder="1">
      <alignment vertical="top" wrapText="1"/>
    </xf>
    <xf numFmtId="1" fontId="14" fillId="5" borderId="36" xfId="0" applyNumberFormat="1" applyFont="1" applyFill="1" applyBorder="1">
      <alignment vertical="top" wrapText="1"/>
    </xf>
    <xf numFmtId="0" fontId="13" fillId="0" borderId="33" xfId="0" applyFont="1" applyBorder="1">
      <alignment vertical="top" wrapText="1"/>
    </xf>
    <xf numFmtId="0" fontId="10" fillId="0" borderId="12" xfId="0" applyFont="1" applyBorder="1">
      <alignment vertical="top" wrapText="1"/>
    </xf>
    <xf numFmtId="0" fontId="14" fillId="5" borderId="12" xfId="0" applyFont="1" applyFill="1" applyBorder="1">
      <alignment vertical="top" wrapText="1"/>
    </xf>
    <xf numFmtId="1" fontId="15" fillId="6" borderId="40" xfId="0" applyNumberFormat="1" applyFont="1" applyFill="1" applyBorder="1" applyAlignment="1">
      <alignment horizontal="right" vertical="top" wrapText="1"/>
    </xf>
    <xf numFmtId="0" fontId="8" fillId="10" borderId="0" xfId="0" applyFont="1" applyFill="1" applyBorder="1">
      <alignment vertical="top" wrapText="1"/>
    </xf>
    <xf numFmtId="0" fontId="7" fillId="10" borderId="0" xfId="0" applyFont="1" applyFill="1">
      <alignment vertical="top" wrapText="1"/>
    </xf>
    <xf numFmtId="0" fontId="5" fillId="10" borderId="0" xfId="0" applyFont="1" applyFill="1">
      <alignment vertical="top" wrapText="1"/>
    </xf>
    <xf numFmtId="1" fontId="0" fillId="0" borderId="5" xfId="0" applyNumberFormat="1" applyBorder="1">
      <alignment vertical="top" wrapText="1"/>
    </xf>
    <xf numFmtId="1" fontId="11" fillId="6" borderId="41" xfId="0" applyNumberFormat="1" applyFont="1" applyFill="1" applyBorder="1" applyAlignment="1">
      <alignment horizontal="right" vertical="top" wrapText="1"/>
    </xf>
    <xf numFmtId="0" fontId="11" fillId="6" borderId="12" xfId="0" applyFont="1" applyFill="1" applyBorder="1" applyAlignment="1">
      <alignment horizontal="right" vertical="top" wrapText="1"/>
    </xf>
    <xf numFmtId="0" fontId="18" fillId="6" borderId="33" xfId="0" applyFont="1" applyFill="1" applyBorder="1" applyAlignment="1">
      <alignment horizontal="right" vertical="top" wrapText="1"/>
    </xf>
    <xf numFmtId="0" fontId="17" fillId="11" borderId="40" xfId="0" applyFont="1" applyFill="1" applyBorder="1" applyAlignment="1">
      <alignment horizontal="right" vertical="top" wrapText="1"/>
    </xf>
    <xf numFmtId="0" fontId="16" fillId="11" borderId="33" xfId="0" applyFont="1" applyFill="1" applyBorder="1" applyAlignment="1">
      <alignment horizontal="right" vertical="top" wrapText="1"/>
    </xf>
    <xf numFmtId="0" fontId="19" fillId="6" borderId="40" xfId="0" applyFont="1" applyFill="1" applyBorder="1">
      <alignment vertical="top" wrapText="1"/>
    </xf>
    <xf numFmtId="1" fontId="20" fillId="11" borderId="40" xfId="0" applyNumberFormat="1" applyFont="1" applyFill="1" applyBorder="1" applyAlignment="1">
      <alignment horizontal="right" vertical="top" wrapText="1"/>
    </xf>
    <xf numFmtId="0" fontId="21" fillId="6" borderId="33" xfId="0" applyFont="1" applyFill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top" wrapText="1"/>
    </xf>
    <xf numFmtId="0" fontId="10" fillId="9" borderId="0" xfId="0" applyFont="1" applyFill="1" applyAlignment="1">
      <alignment horizontal="center" vertical="top" wrapText="1"/>
    </xf>
    <xf numFmtId="0" fontId="9" fillId="9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top" wrapText="1"/>
    </xf>
    <xf numFmtId="0" fontId="0" fillId="0" borderId="20" xfId="0" applyBorder="1">
      <alignment vertical="top" wrapText="1"/>
    </xf>
  </cellXfs>
  <cellStyles count="2">
    <cellStyle name="Normal" xfId="0" builtinId="0"/>
    <cellStyle name="Normal 2" xfId="1" xr:uid="{D8054C39-E916-4421-AFEA-717A6CBE1661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5D5D5"/>
      <rgbColor rgb="FFBDC0BF"/>
      <rgbColor rgb="FFA5A5A5"/>
      <rgbColor rgb="FF3F3F3F"/>
      <rgbColor rgb="FFDBDBDB"/>
      <rgbColor rgb="FFFEFFFE"/>
      <rgbColor rgb="FF5E5E5E"/>
      <rgbColor rgb="FF919191"/>
      <rgbColor rgb="FFF8BA00"/>
      <rgbColor rgb="FF9437FF"/>
      <rgbColor rgb="FFFE2500"/>
      <rgbColor rgb="FFB8B8B8"/>
      <rgbColor rgb="FF7F7F7F"/>
      <rgbColor rgb="FF51585E"/>
      <rgbColor rgb="FF7880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6244810232671"/>
          <c:y val="5.7716211399500991E-2"/>
          <c:w val="0.81826117411379418"/>
          <c:h val="0.78060351092401603"/>
        </c:manualLayout>
      </c:layout>
      <c:scatterChart>
        <c:scatterStyle val="lineMarker"/>
        <c:varyColors val="0"/>
        <c:ser>
          <c:idx val="0"/>
          <c:order val="0"/>
          <c:tx>
            <c:v>Eleveld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3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'Eleveld TCI'!$A$4:$A$1274</c:f>
              <c:numCache>
                <c:formatCode>General</c:formatCode>
                <c:ptCount val="12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155</c:v>
                </c:pt>
                <c:pt idx="42">
                  <c:v>160</c:v>
                </c:pt>
                <c:pt idx="43">
                  <c:v>165</c:v>
                </c:pt>
                <c:pt idx="44">
                  <c:v>170</c:v>
                </c:pt>
                <c:pt idx="45">
                  <c:v>175</c:v>
                </c:pt>
                <c:pt idx="46">
                  <c:v>180</c:v>
                </c:pt>
                <c:pt idx="47">
                  <c:v>185</c:v>
                </c:pt>
                <c:pt idx="48">
                  <c:v>190</c:v>
                </c:pt>
                <c:pt idx="49">
                  <c:v>195</c:v>
                </c:pt>
                <c:pt idx="50">
                  <c:v>200</c:v>
                </c:pt>
                <c:pt idx="51">
                  <c:v>205</c:v>
                </c:pt>
                <c:pt idx="52">
                  <c:v>210</c:v>
                </c:pt>
                <c:pt idx="53">
                  <c:v>215</c:v>
                </c:pt>
                <c:pt idx="54">
                  <c:v>220</c:v>
                </c:pt>
                <c:pt idx="55">
                  <c:v>225</c:v>
                </c:pt>
                <c:pt idx="56">
                  <c:v>230</c:v>
                </c:pt>
                <c:pt idx="57">
                  <c:v>235</c:v>
                </c:pt>
                <c:pt idx="58">
                  <c:v>240</c:v>
                </c:pt>
                <c:pt idx="59">
                  <c:v>245</c:v>
                </c:pt>
                <c:pt idx="60">
                  <c:v>250</c:v>
                </c:pt>
                <c:pt idx="61">
                  <c:v>255</c:v>
                </c:pt>
                <c:pt idx="62">
                  <c:v>260</c:v>
                </c:pt>
                <c:pt idx="63">
                  <c:v>265</c:v>
                </c:pt>
                <c:pt idx="64">
                  <c:v>270</c:v>
                </c:pt>
                <c:pt idx="65">
                  <c:v>275</c:v>
                </c:pt>
                <c:pt idx="66">
                  <c:v>280</c:v>
                </c:pt>
                <c:pt idx="67">
                  <c:v>285</c:v>
                </c:pt>
                <c:pt idx="68">
                  <c:v>290</c:v>
                </c:pt>
                <c:pt idx="69">
                  <c:v>295</c:v>
                </c:pt>
                <c:pt idx="70">
                  <c:v>300</c:v>
                </c:pt>
                <c:pt idx="71">
                  <c:v>305</c:v>
                </c:pt>
                <c:pt idx="72">
                  <c:v>310</c:v>
                </c:pt>
                <c:pt idx="73">
                  <c:v>315</c:v>
                </c:pt>
                <c:pt idx="74">
                  <c:v>320</c:v>
                </c:pt>
                <c:pt idx="75">
                  <c:v>325</c:v>
                </c:pt>
                <c:pt idx="76">
                  <c:v>330</c:v>
                </c:pt>
                <c:pt idx="77">
                  <c:v>335</c:v>
                </c:pt>
                <c:pt idx="78">
                  <c:v>340</c:v>
                </c:pt>
                <c:pt idx="79">
                  <c:v>345</c:v>
                </c:pt>
                <c:pt idx="80">
                  <c:v>350</c:v>
                </c:pt>
                <c:pt idx="81">
                  <c:v>355</c:v>
                </c:pt>
                <c:pt idx="82">
                  <c:v>360</c:v>
                </c:pt>
                <c:pt idx="83">
                  <c:v>365</c:v>
                </c:pt>
                <c:pt idx="84">
                  <c:v>370</c:v>
                </c:pt>
                <c:pt idx="85">
                  <c:v>375</c:v>
                </c:pt>
                <c:pt idx="86">
                  <c:v>380</c:v>
                </c:pt>
                <c:pt idx="87">
                  <c:v>385</c:v>
                </c:pt>
                <c:pt idx="88">
                  <c:v>390</c:v>
                </c:pt>
                <c:pt idx="89">
                  <c:v>395</c:v>
                </c:pt>
                <c:pt idx="90">
                  <c:v>400</c:v>
                </c:pt>
                <c:pt idx="91">
                  <c:v>405</c:v>
                </c:pt>
                <c:pt idx="92">
                  <c:v>410</c:v>
                </c:pt>
                <c:pt idx="93">
                  <c:v>415</c:v>
                </c:pt>
                <c:pt idx="94">
                  <c:v>420</c:v>
                </c:pt>
                <c:pt idx="95">
                  <c:v>425</c:v>
                </c:pt>
                <c:pt idx="96">
                  <c:v>430</c:v>
                </c:pt>
                <c:pt idx="97">
                  <c:v>435</c:v>
                </c:pt>
                <c:pt idx="98">
                  <c:v>440</c:v>
                </c:pt>
                <c:pt idx="99">
                  <c:v>445</c:v>
                </c:pt>
                <c:pt idx="100">
                  <c:v>450</c:v>
                </c:pt>
                <c:pt idx="101">
                  <c:v>455</c:v>
                </c:pt>
                <c:pt idx="102">
                  <c:v>460</c:v>
                </c:pt>
                <c:pt idx="103">
                  <c:v>465</c:v>
                </c:pt>
                <c:pt idx="104">
                  <c:v>470</c:v>
                </c:pt>
                <c:pt idx="105">
                  <c:v>475</c:v>
                </c:pt>
                <c:pt idx="106">
                  <c:v>480</c:v>
                </c:pt>
                <c:pt idx="107">
                  <c:v>485</c:v>
                </c:pt>
                <c:pt idx="108">
                  <c:v>490</c:v>
                </c:pt>
                <c:pt idx="109">
                  <c:v>495</c:v>
                </c:pt>
                <c:pt idx="110">
                  <c:v>500</c:v>
                </c:pt>
                <c:pt idx="111">
                  <c:v>505</c:v>
                </c:pt>
                <c:pt idx="112">
                  <c:v>510</c:v>
                </c:pt>
                <c:pt idx="113">
                  <c:v>515</c:v>
                </c:pt>
                <c:pt idx="114">
                  <c:v>520</c:v>
                </c:pt>
                <c:pt idx="115">
                  <c:v>525</c:v>
                </c:pt>
                <c:pt idx="116">
                  <c:v>530</c:v>
                </c:pt>
                <c:pt idx="117">
                  <c:v>535</c:v>
                </c:pt>
                <c:pt idx="118">
                  <c:v>540</c:v>
                </c:pt>
                <c:pt idx="119">
                  <c:v>545</c:v>
                </c:pt>
                <c:pt idx="120">
                  <c:v>550</c:v>
                </c:pt>
                <c:pt idx="121">
                  <c:v>555</c:v>
                </c:pt>
                <c:pt idx="122">
                  <c:v>560</c:v>
                </c:pt>
                <c:pt idx="123">
                  <c:v>565</c:v>
                </c:pt>
                <c:pt idx="124">
                  <c:v>570</c:v>
                </c:pt>
                <c:pt idx="125">
                  <c:v>575</c:v>
                </c:pt>
                <c:pt idx="126">
                  <c:v>580</c:v>
                </c:pt>
                <c:pt idx="127">
                  <c:v>585</c:v>
                </c:pt>
                <c:pt idx="128">
                  <c:v>590</c:v>
                </c:pt>
                <c:pt idx="129">
                  <c:v>595</c:v>
                </c:pt>
                <c:pt idx="130">
                  <c:v>600</c:v>
                </c:pt>
                <c:pt idx="131">
                  <c:v>605</c:v>
                </c:pt>
                <c:pt idx="132">
                  <c:v>610</c:v>
                </c:pt>
                <c:pt idx="133">
                  <c:v>615</c:v>
                </c:pt>
                <c:pt idx="134">
                  <c:v>620</c:v>
                </c:pt>
                <c:pt idx="135">
                  <c:v>625</c:v>
                </c:pt>
                <c:pt idx="136">
                  <c:v>630</c:v>
                </c:pt>
                <c:pt idx="137">
                  <c:v>635</c:v>
                </c:pt>
                <c:pt idx="138">
                  <c:v>640</c:v>
                </c:pt>
                <c:pt idx="139">
                  <c:v>645</c:v>
                </c:pt>
                <c:pt idx="140">
                  <c:v>650</c:v>
                </c:pt>
                <c:pt idx="141">
                  <c:v>655</c:v>
                </c:pt>
                <c:pt idx="142">
                  <c:v>660</c:v>
                </c:pt>
                <c:pt idx="143">
                  <c:v>665</c:v>
                </c:pt>
                <c:pt idx="144">
                  <c:v>670</c:v>
                </c:pt>
                <c:pt idx="145">
                  <c:v>675</c:v>
                </c:pt>
                <c:pt idx="146">
                  <c:v>680</c:v>
                </c:pt>
                <c:pt idx="147">
                  <c:v>685</c:v>
                </c:pt>
                <c:pt idx="148">
                  <c:v>690</c:v>
                </c:pt>
                <c:pt idx="149">
                  <c:v>695</c:v>
                </c:pt>
                <c:pt idx="150">
                  <c:v>700</c:v>
                </c:pt>
                <c:pt idx="151">
                  <c:v>705</c:v>
                </c:pt>
                <c:pt idx="152">
                  <c:v>710</c:v>
                </c:pt>
                <c:pt idx="153">
                  <c:v>715</c:v>
                </c:pt>
                <c:pt idx="154">
                  <c:v>720</c:v>
                </c:pt>
                <c:pt idx="155">
                  <c:v>725</c:v>
                </c:pt>
                <c:pt idx="156">
                  <c:v>730</c:v>
                </c:pt>
                <c:pt idx="157">
                  <c:v>735</c:v>
                </c:pt>
                <c:pt idx="158">
                  <c:v>740</c:v>
                </c:pt>
                <c:pt idx="159">
                  <c:v>745</c:v>
                </c:pt>
                <c:pt idx="160">
                  <c:v>750</c:v>
                </c:pt>
                <c:pt idx="161">
                  <c:v>755</c:v>
                </c:pt>
                <c:pt idx="162">
                  <c:v>760</c:v>
                </c:pt>
                <c:pt idx="163">
                  <c:v>765</c:v>
                </c:pt>
                <c:pt idx="164">
                  <c:v>770</c:v>
                </c:pt>
                <c:pt idx="165">
                  <c:v>775</c:v>
                </c:pt>
                <c:pt idx="166">
                  <c:v>780</c:v>
                </c:pt>
                <c:pt idx="167">
                  <c:v>785</c:v>
                </c:pt>
                <c:pt idx="168">
                  <c:v>790</c:v>
                </c:pt>
                <c:pt idx="169">
                  <c:v>795</c:v>
                </c:pt>
                <c:pt idx="170">
                  <c:v>800</c:v>
                </c:pt>
                <c:pt idx="171">
                  <c:v>805</c:v>
                </c:pt>
                <c:pt idx="172">
                  <c:v>810</c:v>
                </c:pt>
                <c:pt idx="173">
                  <c:v>815</c:v>
                </c:pt>
                <c:pt idx="174">
                  <c:v>820</c:v>
                </c:pt>
                <c:pt idx="175">
                  <c:v>825</c:v>
                </c:pt>
                <c:pt idx="176">
                  <c:v>830</c:v>
                </c:pt>
                <c:pt idx="177">
                  <c:v>835</c:v>
                </c:pt>
                <c:pt idx="178">
                  <c:v>840</c:v>
                </c:pt>
                <c:pt idx="179">
                  <c:v>845</c:v>
                </c:pt>
                <c:pt idx="180">
                  <c:v>850</c:v>
                </c:pt>
                <c:pt idx="181">
                  <c:v>855</c:v>
                </c:pt>
                <c:pt idx="182">
                  <c:v>860</c:v>
                </c:pt>
                <c:pt idx="183">
                  <c:v>865</c:v>
                </c:pt>
                <c:pt idx="184">
                  <c:v>870</c:v>
                </c:pt>
                <c:pt idx="185">
                  <c:v>875</c:v>
                </c:pt>
                <c:pt idx="186">
                  <c:v>880</c:v>
                </c:pt>
                <c:pt idx="187">
                  <c:v>885</c:v>
                </c:pt>
                <c:pt idx="188">
                  <c:v>890</c:v>
                </c:pt>
                <c:pt idx="189">
                  <c:v>895</c:v>
                </c:pt>
                <c:pt idx="190">
                  <c:v>900</c:v>
                </c:pt>
                <c:pt idx="191">
                  <c:v>905</c:v>
                </c:pt>
                <c:pt idx="192">
                  <c:v>910</c:v>
                </c:pt>
                <c:pt idx="193">
                  <c:v>915</c:v>
                </c:pt>
                <c:pt idx="194">
                  <c:v>920</c:v>
                </c:pt>
                <c:pt idx="195">
                  <c:v>925</c:v>
                </c:pt>
                <c:pt idx="196">
                  <c:v>930</c:v>
                </c:pt>
                <c:pt idx="197">
                  <c:v>935</c:v>
                </c:pt>
                <c:pt idx="198">
                  <c:v>940</c:v>
                </c:pt>
                <c:pt idx="199">
                  <c:v>945</c:v>
                </c:pt>
                <c:pt idx="200">
                  <c:v>950</c:v>
                </c:pt>
                <c:pt idx="201">
                  <c:v>955</c:v>
                </c:pt>
                <c:pt idx="202">
                  <c:v>960</c:v>
                </c:pt>
                <c:pt idx="203">
                  <c:v>965</c:v>
                </c:pt>
                <c:pt idx="204">
                  <c:v>970</c:v>
                </c:pt>
                <c:pt idx="205">
                  <c:v>975</c:v>
                </c:pt>
                <c:pt idx="206">
                  <c:v>980</c:v>
                </c:pt>
                <c:pt idx="207">
                  <c:v>985</c:v>
                </c:pt>
                <c:pt idx="208">
                  <c:v>990</c:v>
                </c:pt>
                <c:pt idx="209">
                  <c:v>995</c:v>
                </c:pt>
                <c:pt idx="210">
                  <c:v>1000</c:v>
                </c:pt>
                <c:pt idx="211">
                  <c:v>1005</c:v>
                </c:pt>
                <c:pt idx="212">
                  <c:v>1010</c:v>
                </c:pt>
                <c:pt idx="213">
                  <c:v>1015</c:v>
                </c:pt>
                <c:pt idx="214">
                  <c:v>1020</c:v>
                </c:pt>
                <c:pt idx="215">
                  <c:v>1025</c:v>
                </c:pt>
                <c:pt idx="216">
                  <c:v>1030</c:v>
                </c:pt>
                <c:pt idx="217">
                  <c:v>1035</c:v>
                </c:pt>
                <c:pt idx="218">
                  <c:v>1040</c:v>
                </c:pt>
                <c:pt idx="219">
                  <c:v>1045</c:v>
                </c:pt>
                <c:pt idx="220">
                  <c:v>1050</c:v>
                </c:pt>
                <c:pt idx="221">
                  <c:v>1055</c:v>
                </c:pt>
                <c:pt idx="222">
                  <c:v>1060</c:v>
                </c:pt>
                <c:pt idx="223">
                  <c:v>1065</c:v>
                </c:pt>
                <c:pt idx="224">
                  <c:v>1070</c:v>
                </c:pt>
                <c:pt idx="225">
                  <c:v>1075</c:v>
                </c:pt>
                <c:pt idx="226">
                  <c:v>1080</c:v>
                </c:pt>
                <c:pt idx="227">
                  <c:v>1085</c:v>
                </c:pt>
                <c:pt idx="228">
                  <c:v>1090</c:v>
                </c:pt>
                <c:pt idx="229">
                  <c:v>1095</c:v>
                </c:pt>
                <c:pt idx="230">
                  <c:v>1100</c:v>
                </c:pt>
                <c:pt idx="231">
                  <c:v>1105</c:v>
                </c:pt>
                <c:pt idx="232">
                  <c:v>1110</c:v>
                </c:pt>
                <c:pt idx="233">
                  <c:v>1115</c:v>
                </c:pt>
                <c:pt idx="234">
                  <c:v>1120</c:v>
                </c:pt>
                <c:pt idx="235">
                  <c:v>1125</c:v>
                </c:pt>
                <c:pt idx="236">
                  <c:v>1130</c:v>
                </c:pt>
                <c:pt idx="237">
                  <c:v>1135</c:v>
                </c:pt>
                <c:pt idx="238">
                  <c:v>1140</c:v>
                </c:pt>
                <c:pt idx="239">
                  <c:v>1145</c:v>
                </c:pt>
                <c:pt idx="240">
                  <c:v>1150</c:v>
                </c:pt>
                <c:pt idx="241">
                  <c:v>1155</c:v>
                </c:pt>
                <c:pt idx="242">
                  <c:v>1160</c:v>
                </c:pt>
                <c:pt idx="243">
                  <c:v>1165</c:v>
                </c:pt>
                <c:pt idx="244">
                  <c:v>1170</c:v>
                </c:pt>
                <c:pt idx="245">
                  <c:v>1175</c:v>
                </c:pt>
                <c:pt idx="246">
                  <c:v>1180</c:v>
                </c:pt>
                <c:pt idx="247">
                  <c:v>1185</c:v>
                </c:pt>
                <c:pt idx="248">
                  <c:v>1190</c:v>
                </c:pt>
                <c:pt idx="249">
                  <c:v>1195</c:v>
                </c:pt>
                <c:pt idx="250">
                  <c:v>1200</c:v>
                </c:pt>
                <c:pt idx="251">
                  <c:v>1205</c:v>
                </c:pt>
                <c:pt idx="252">
                  <c:v>1210</c:v>
                </c:pt>
                <c:pt idx="253">
                  <c:v>1215</c:v>
                </c:pt>
                <c:pt idx="254">
                  <c:v>1220</c:v>
                </c:pt>
                <c:pt idx="255">
                  <c:v>1225</c:v>
                </c:pt>
                <c:pt idx="256">
                  <c:v>1230</c:v>
                </c:pt>
                <c:pt idx="257">
                  <c:v>1235</c:v>
                </c:pt>
                <c:pt idx="258">
                  <c:v>1240</c:v>
                </c:pt>
                <c:pt idx="259">
                  <c:v>1245</c:v>
                </c:pt>
                <c:pt idx="260">
                  <c:v>1250</c:v>
                </c:pt>
                <c:pt idx="261">
                  <c:v>1255</c:v>
                </c:pt>
                <c:pt idx="262">
                  <c:v>1260</c:v>
                </c:pt>
                <c:pt idx="263">
                  <c:v>1265</c:v>
                </c:pt>
                <c:pt idx="264">
                  <c:v>1270</c:v>
                </c:pt>
                <c:pt idx="265">
                  <c:v>1275</c:v>
                </c:pt>
                <c:pt idx="266">
                  <c:v>1280</c:v>
                </c:pt>
                <c:pt idx="267">
                  <c:v>1285</c:v>
                </c:pt>
                <c:pt idx="268">
                  <c:v>1290</c:v>
                </c:pt>
                <c:pt idx="269">
                  <c:v>1295</c:v>
                </c:pt>
                <c:pt idx="270">
                  <c:v>1300</c:v>
                </c:pt>
                <c:pt idx="271">
                  <c:v>1305</c:v>
                </c:pt>
                <c:pt idx="272">
                  <c:v>1310</c:v>
                </c:pt>
                <c:pt idx="273">
                  <c:v>1315</c:v>
                </c:pt>
                <c:pt idx="274">
                  <c:v>1320</c:v>
                </c:pt>
                <c:pt idx="275">
                  <c:v>1325</c:v>
                </c:pt>
                <c:pt idx="276">
                  <c:v>1330</c:v>
                </c:pt>
                <c:pt idx="277">
                  <c:v>1335</c:v>
                </c:pt>
                <c:pt idx="278">
                  <c:v>1340</c:v>
                </c:pt>
                <c:pt idx="279">
                  <c:v>1345</c:v>
                </c:pt>
                <c:pt idx="280">
                  <c:v>1350</c:v>
                </c:pt>
                <c:pt idx="281">
                  <c:v>1355</c:v>
                </c:pt>
                <c:pt idx="282">
                  <c:v>1360</c:v>
                </c:pt>
                <c:pt idx="283">
                  <c:v>1365</c:v>
                </c:pt>
                <c:pt idx="284">
                  <c:v>1370</c:v>
                </c:pt>
                <c:pt idx="285">
                  <c:v>1375</c:v>
                </c:pt>
                <c:pt idx="286">
                  <c:v>1380</c:v>
                </c:pt>
                <c:pt idx="287">
                  <c:v>1385</c:v>
                </c:pt>
                <c:pt idx="288">
                  <c:v>1390</c:v>
                </c:pt>
                <c:pt idx="289">
                  <c:v>1395</c:v>
                </c:pt>
                <c:pt idx="290">
                  <c:v>1400</c:v>
                </c:pt>
                <c:pt idx="291">
                  <c:v>1405</c:v>
                </c:pt>
                <c:pt idx="292">
                  <c:v>1410</c:v>
                </c:pt>
                <c:pt idx="293">
                  <c:v>1415</c:v>
                </c:pt>
                <c:pt idx="294">
                  <c:v>1420</c:v>
                </c:pt>
                <c:pt idx="295">
                  <c:v>1425</c:v>
                </c:pt>
                <c:pt idx="296">
                  <c:v>1430</c:v>
                </c:pt>
                <c:pt idx="297">
                  <c:v>1435</c:v>
                </c:pt>
                <c:pt idx="298">
                  <c:v>1440</c:v>
                </c:pt>
                <c:pt idx="299">
                  <c:v>1445</c:v>
                </c:pt>
                <c:pt idx="300">
                  <c:v>1450</c:v>
                </c:pt>
                <c:pt idx="301">
                  <c:v>1455</c:v>
                </c:pt>
                <c:pt idx="302">
                  <c:v>1460</c:v>
                </c:pt>
                <c:pt idx="303">
                  <c:v>1465</c:v>
                </c:pt>
                <c:pt idx="304">
                  <c:v>1470</c:v>
                </c:pt>
                <c:pt idx="305">
                  <c:v>1475</c:v>
                </c:pt>
                <c:pt idx="306">
                  <c:v>1480</c:v>
                </c:pt>
                <c:pt idx="307">
                  <c:v>1485</c:v>
                </c:pt>
                <c:pt idx="308">
                  <c:v>1490</c:v>
                </c:pt>
                <c:pt idx="309">
                  <c:v>1495</c:v>
                </c:pt>
                <c:pt idx="310">
                  <c:v>1500</c:v>
                </c:pt>
                <c:pt idx="311">
                  <c:v>1505</c:v>
                </c:pt>
                <c:pt idx="312">
                  <c:v>1510</c:v>
                </c:pt>
                <c:pt idx="313">
                  <c:v>1515</c:v>
                </c:pt>
                <c:pt idx="314">
                  <c:v>1520</c:v>
                </c:pt>
                <c:pt idx="315">
                  <c:v>1525</c:v>
                </c:pt>
                <c:pt idx="316">
                  <c:v>1530</c:v>
                </c:pt>
                <c:pt idx="317">
                  <c:v>1535</c:v>
                </c:pt>
                <c:pt idx="318">
                  <c:v>1540</c:v>
                </c:pt>
                <c:pt idx="319">
                  <c:v>1545</c:v>
                </c:pt>
                <c:pt idx="320">
                  <c:v>1550</c:v>
                </c:pt>
                <c:pt idx="321">
                  <c:v>1555</c:v>
                </c:pt>
                <c:pt idx="322">
                  <c:v>1560</c:v>
                </c:pt>
                <c:pt idx="323">
                  <c:v>1565</c:v>
                </c:pt>
                <c:pt idx="324">
                  <c:v>1570</c:v>
                </c:pt>
                <c:pt idx="325">
                  <c:v>1575</c:v>
                </c:pt>
                <c:pt idx="326">
                  <c:v>1580</c:v>
                </c:pt>
                <c:pt idx="327">
                  <c:v>1585</c:v>
                </c:pt>
                <c:pt idx="328">
                  <c:v>1590</c:v>
                </c:pt>
                <c:pt idx="329">
                  <c:v>1595</c:v>
                </c:pt>
                <c:pt idx="330">
                  <c:v>1600</c:v>
                </c:pt>
                <c:pt idx="331">
                  <c:v>1605</c:v>
                </c:pt>
                <c:pt idx="332">
                  <c:v>1610</c:v>
                </c:pt>
                <c:pt idx="333">
                  <c:v>1615</c:v>
                </c:pt>
                <c:pt idx="334">
                  <c:v>1620</c:v>
                </c:pt>
                <c:pt idx="335">
                  <c:v>1625</c:v>
                </c:pt>
                <c:pt idx="336">
                  <c:v>1630</c:v>
                </c:pt>
                <c:pt idx="337">
                  <c:v>1635</c:v>
                </c:pt>
                <c:pt idx="338">
                  <c:v>1640</c:v>
                </c:pt>
                <c:pt idx="339">
                  <c:v>1645</c:v>
                </c:pt>
                <c:pt idx="340">
                  <c:v>1650</c:v>
                </c:pt>
                <c:pt idx="341">
                  <c:v>1655</c:v>
                </c:pt>
                <c:pt idx="342">
                  <c:v>1660</c:v>
                </c:pt>
                <c:pt idx="343">
                  <c:v>1665</c:v>
                </c:pt>
                <c:pt idx="344">
                  <c:v>1670</c:v>
                </c:pt>
                <c:pt idx="345">
                  <c:v>1675</c:v>
                </c:pt>
                <c:pt idx="346">
                  <c:v>1680</c:v>
                </c:pt>
                <c:pt idx="347">
                  <c:v>1685</c:v>
                </c:pt>
                <c:pt idx="348">
                  <c:v>1690</c:v>
                </c:pt>
                <c:pt idx="349">
                  <c:v>1695</c:v>
                </c:pt>
                <c:pt idx="350">
                  <c:v>1700</c:v>
                </c:pt>
                <c:pt idx="351">
                  <c:v>1705</c:v>
                </c:pt>
                <c:pt idx="352">
                  <c:v>1710</c:v>
                </c:pt>
                <c:pt idx="353">
                  <c:v>1715</c:v>
                </c:pt>
                <c:pt idx="354">
                  <c:v>1720</c:v>
                </c:pt>
                <c:pt idx="355">
                  <c:v>1725</c:v>
                </c:pt>
                <c:pt idx="356">
                  <c:v>1730</c:v>
                </c:pt>
                <c:pt idx="357">
                  <c:v>1735</c:v>
                </c:pt>
                <c:pt idx="358">
                  <c:v>1740</c:v>
                </c:pt>
                <c:pt idx="359">
                  <c:v>1745</c:v>
                </c:pt>
                <c:pt idx="360">
                  <c:v>1750</c:v>
                </c:pt>
                <c:pt idx="361">
                  <c:v>1755</c:v>
                </c:pt>
                <c:pt idx="362">
                  <c:v>1760</c:v>
                </c:pt>
                <c:pt idx="363">
                  <c:v>1765</c:v>
                </c:pt>
                <c:pt idx="364">
                  <c:v>1770</c:v>
                </c:pt>
                <c:pt idx="365">
                  <c:v>1775</c:v>
                </c:pt>
                <c:pt idx="366">
                  <c:v>1780</c:v>
                </c:pt>
                <c:pt idx="367">
                  <c:v>1785</c:v>
                </c:pt>
                <c:pt idx="368">
                  <c:v>1790</c:v>
                </c:pt>
                <c:pt idx="369">
                  <c:v>1795</c:v>
                </c:pt>
                <c:pt idx="370">
                  <c:v>1800</c:v>
                </c:pt>
                <c:pt idx="371">
                  <c:v>1805</c:v>
                </c:pt>
                <c:pt idx="372">
                  <c:v>1810</c:v>
                </c:pt>
                <c:pt idx="373">
                  <c:v>1815</c:v>
                </c:pt>
                <c:pt idx="374">
                  <c:v>1820</c:v>
                </c:pt>
                <c:pt idx="375">
                  <c:v>1825</c:v>
                </c:pt>
                <c:pt idx="376">
                  <c:v>1830</c:v>
                </c:pt>
                <c:pt idx="377">
                  <c:v>1835</c:v>
                </c:pt>
                <c:pt idx="378">
                  <c:v>1840</c:v>
                </c:pt>
                <c:pt idx="379">
                  <c:v>1845</c:v>
                </c:pt>
                <c:pt idx="380">
                  <c:v>1850</c:v>
                </c:pt>
                <c:pt idx="381">
                  <c:v>1855</c:v>
                </c:pt>
                <c:pt idx="382">
                  <c:v>1860</c:v>
                </c:pt>
                <c:pt idx="383">
                  <c:v>1865</c:v>
                </c:pt>
                <c:pt idx="384">
                  <c:v>1870</c:v>
                </c:pt>
                <c:pt idx="385">
                  <c:v>1875</c:v>
                </c:pt>
                <c:pt idx="386">
                  <c:v>1880</c:v>
                </c:pt>
                <c:pt idx="387">
                  <c:v>1885</c:v>
                </c:pt>
                <c:pt idx="388">
                  <c:v>1890</c:v>
                </c:pt>
                <c:pt idx="389">
                  <c:v>1895</c:v>
                </c:pt>
                <c:pt idx="390">
                  <c:v>1900</c:v>
                </c:pt>
                <c:pt idx="391">
                  <c:v>1905</c:v>
                </c:pt>
                <c:pt idx="392">
                  <c:v>1910</c:v>
                </c:pt>
                <c:pt idx="393">
                  <c:v>1915</c:v>
                </c:pt>
                <c:pt idx="394">
                  <c:v>1920</c:v>
                </c:pt>
                <c:pt idx="395">
                  <c:v>1925</c:v>
                </c:pt>
                <c:pt idx="396">
                  <c:v>1930</c:v>
                </c:pt>
                <c:pt idx="397">
                  <c:v>1935</c:v>
                </c:pt>
                <c:pt idx="398">
                  <c:v>1940</c:v>
                </c:pt>
                <c:pt idx="399">
                  <c:v>1945</c:v>
                </c:pt>
                <c:pt idx="400">
                  <c:v>1950</c:v>
                </c:pt>
                <c:pt idx="401">
                  <c:v>1955</c:v>
                </c:pt>
                <c:pt idx="402">
                  <c:v>1960</c:v>
                </c:pt>
                <c:pt idx="403">
                  <c:v>1965</c:v>
                </c:pt>
                <c:pt idx="404">
                  <c:v>1970</c:v>
                </c:pt>
                <c:pt idx="405">
                  <c:v>1975</c:v>
                </c:pt>
                <c:pt idx="406">
                  <c:v>1980</c:v>
                </c:pt>
                <c:pt idx="407">
                  <c:v>1985</c:v>
                </c:pt>
                <c:pt idx="408">
                  <c:v>1990</c:v>
                </c:pt>
                <c:pt idx="409">
                  <c:v>1995</c:v>
                </c:pt>
                <c:pt idx="410">
                  <c:v>2000</c:v>
                </c:pt>
                <c:pt idx="411">
                  <c:v>2005</c:v>
                </c:pt>
                <c:pt idx="412">
                  <c:v>2010</c:v>
                </c:pt>
                <c:pt idx="413">
                  <c:v>2015</c:v>
                </c:pt>
                <c:pt idx="414">
                  <c:v>2020</c:v>
                </c:pt>
                <c:pt idx="415">
                  <c:v>2025</c:v>
                </c:pt>
                <c:pt idx="416">
                  <c:v>2030</c:v>
                </c:pt>
                <c:pt idx="417">
                  <c:v>2035</c:v>
                </c:pt>
                <c:pt idx="418">
                  <c:v>2040</c:v>
                </c:pt>
                <c:pt idx="419">
                  <c:v>2045</c:v>
                </c:pt>
                <c:pt idx="420">
                  <c:v>2050</c:v>
                </c:pt>
                <c:pt idx="421">
                  <c:v>2055</c:v>
                </c:pt>
                <c:pt idx="422">
                  <c:v>2060</c:v>
                </c:pt>
                <c:pt idx="423">
                  <c:v>2065</c:v>
                </c:pt>
                <c:pt idx="424">
                  <c:v>2070</c:v>
                </c:pt>
                <c:pt idx="425">
                  <c:v>2075</c:v>
                </c:pt>
                <c:pt idx="426">
                  <c:v>2080</c:v>
                </c:pt>
                <c:pt idx="427">
                  <c:v>2085</c:v>
                </c:pt>
                <c:pt idx="428">
                  <c:v>2090</c:v>
                </c:pt>
                <c:pt idx="429">
                  <c:v>2095</c:v>
                </c:pt>
                <c:pt idx="430">
                  <c:v>2100</c:v>
                </c:pt>
                <c:pt idx="431">
                  <c:v>2105</c:v>
                </c:pt>
                <c:pt idx="432">
                  <c:v>2110</c:v>
                </c:pt>
                <c:pt idx="433">
                  <c:v>2115</c:v>
                </c:pt>
                <c:pt idx="434">
                  <c:v>2120</c:v>
                </c:pt>
                <c:pt idx="435">
                  <c:v>2125</c:v>
                </c:pt>
                <c:pt idx="436">
                  <c:v>2130</c:v>
                </c:pt>
                <c:pt idx="437">
                  <c:v>2135</c:v>
                </c:pt>
                <c:pt idx="438">
                  <c:v>2140</c:v>
                </c:pt>
                <c:pt idx="439">
                  <c:v>2145</c:v>
                </c:pt>
                <c:pt idx="440">
                  <c:v>2150</c:v>
                </c:pt>
                <c:pt idx="441">
                  <c:v>2155</c:v>
                </c:pt>
                <c:pt idx="442">
                  <c:v>2160</c:v>
                </c:pt>
                <c:pt idx="443">
                  <c:v>2165</c:v>
                </c:pt>
                <c:pt idx="444">
                  <c:v>2170</c:v>
                </c:pt>
                <c:pt idx="445">
                  <c:v>2175</c:v>
                </c:pt>
                <c:pt idx="446">
                  <c:v>2180</c:v>
                </c:pt>
                <c:pt idx="447">
                  <c:v>2185</c:v>
                </c:pt>
                <c:pt idx="448">
                  <c:v>2190</c:v>
                </c:pt>
                <c:pt idx="449">
                  <c:v>2195</c:v>
                </c:pt>
                <c:pt idx="450">
                  <c:v>2200</c:v>
                </c:pt>
                <c:pt idx="451">
                  <c:v>2205</c:v>
                </c:pt>
                <c:pt idx="452">
                  <c:v>2210</c:v>
                </c:pt>
                <c:pt idx="453">
                  <c:v>2215</c:v>
                </c:pt>
                <c:pt idx="454">
                  <c:v>2220</c:v>
                </c:pt>
                <c:pt idx="455">
                  <c:v>2225</c:v>
                </c:pt>
                <c:pt idx="456">
                  <c:v>2230</c:v>
                </c:pt>
                <c:pt idx="457">
                  <c:v>2235</c:v>
                </c:pt>
                <c:pt idx="458">
                  <c:v>2240</c:v>
                </c:pt>
                <c:pt idx="459">
                  <c:v>2245</c:v>
                </c:pt>
                <c:pt idx="460">
                  <c:v>2250</c:v>
                </c:pt>
                <c:pt idx="461">
                  <c:v>2255</c:v>
                </c:pt>
                <c:pt idx="462">
                  <c:v>2260</c:v>
                </c:pt>
                <c:pt idx="463">
                  <c:v>2265</c:v>
                </c:pt>
                <c:pt idx="464">
                  <c:v>2270</c:v>
                </c:pt>
                <c:pt idx="465">
                  <c:v>2275</c:v>
                </c:pt>
                <c:pt idx="466">
                  <c:v>2280</c:v>
                </c:pt>
                <c:pt idx="467">
                  <c:v>2285</c:v>
                </c:pt>
                <c:pt idx="468">
                  <c:v>2290</c:v>
                </c:pt>
                <c:pt idx="469">
                  <c:v>2295</c:v>
                </c:pt>
                <c:pt idx="470">
                  <c:v>2300</c:v>
                </c:pt>
                <c:pt idx="471">
                  <c:v>2305</c:v>
                </c:pt>
                <c:pt idx="472">
                  <c:v>2310</c:v>
                </c:pt>
                <c:pt idx="473">
                  <c:v>2315</c:v>
                </c:pt>
                <c:pt idx="474">
                  <c:v>2320</c:v>
                </c:pt>
                <c:pt idx="475">
                  <c:v>2325</c:v>
                </c:pt>
                <c:pt idx="476">
                  <c:v>2330</c:v>
                </c:pt>
                <c:pt idx="477">
                  <c:v>2335</c:v>
                </c:pt>
                <c:pt idx="478">
                  <c:v>2340</c:v>
                </c:pt>
                <c:pt idx="479">
                  <c:v>2345</c:v>
                </c:pt>
                <c:pt idx="480">
                  <c:v>2350</c:v>
                </c:pt>
                <c:pt idx="481">
                  <c:v>2355</c:v>
                </c:pt>
                <c:pt idx="482">
                  <c:v>2360</c:v>
                </c:pt>
                <c:pt idx="483">
                  <c:v>2365</c:v>
                </c:pt>
                <c:pt idx="484">
                  <c:v>2370</c:v>
                </c:pt>
                <c:pt idx="485">
                  <c:v>2375</c:v>
                </c:pt>
                <c:pt idx="486">
                  <c:v>2380</c:v>
                </c:pt>
                <c:pt idx="487">
                  <c:v>2385</c:v>
                </c:pt>
                <c:pt idx="488">
                  <c:v>2390</c:v>
                </c:pt>
                <c:pt idx="489">
                  <c:v>2395</c:v>
                </c:pt>
                <c:pt idx="490">
                  <c:v>2400</c:v>
                </c:pt>
                <c:pt idx="491">
                  <c:v>2405</c:v>
                </c:pt>
                <c:pt idx="492">
                  <c:v>2410</c:v>
                </c:pt>
                <c:pt idx="493">
                  <c:v>2415</c:v>
                </c:pt>
                <c:pt idx="494">
                  <c:v>2420</c:v>
                </c:pt>
                <c:pt idx="495">
                  <c:v>2425</c:v>
                </c:pt>
                <c:pt idx="496">
                  <c:v>2430</c:v>
                </c:pt>
                <c:pt idx="497">
                  <c:v>2435</c:v>
                </c:pt>
                <c:pt idx="498">
                  <c:v>2440</c:v>
                </c:pt>
                <c:pt idx="499">
                  <c:v>2445</c:v>
                </c:pt>
                <c:pt idx="500">
                  <c:v>2450</c:v>
                </c:pt>
                <c:pt idx="501">
                  <c:v>2455</c:v>
                </c:pt>
                <c:pt idx="502">
                  <c:v>2460</c:v>
                </c:pt>
                <c:pt idx="503">
                  <c:v>2465</c:v>
                </c:pt>
                <c:pt idx="504">
                  <c:v>2470</c:v>
                </c:pt>
                <c:pt idx="505">
                  <c:v>2475</c:v>
                </c:pt>
                <c:pt idx="506">
                  <c:v>2480</c:v>
                </c:pt>
                <c:pt idx="507">
                  <c:v>2485</c:v>
                </c:pt>
                <c:pt idx="508">
                  <c:v>2490</c:v>
                </c:pt>
                <c:pt idx="509">
                  <c:v>2495</c:v>
                </c:pt>
                <c:pt idx="510">
                  <c:v>2500</c:v>
                </c:pt>
                <c:pt idx="511">
                  <c:v>2505</c:v>
                </c:pt>
                <c:pt idx="512">
                  <c:v>2510</c:v>
                </c:pt>
                <c:pt idx="513">
                  <c:v>2515</c:v>
                </c:pt>
                <c:pt idx="514">
                  <c:v>2520</c:v>
                </c:pt>
                <c:pt idx="515">
                  <c:v>2525</c:v>
                </c:pt>
                <c:pt idx="516">
                  <c:v>2530</c:v>
                </c:pt>
                <c:pt idx="517">
                  <c:v>2535</c:v>
                </c:pt>
                <c:pt idx="518">
                  <c:v>2540</c:v>
                </c:pt>
                <c:pt idx="519">
                  <c:v>2545</c:v>
                </c:pt>
                <c:pt idx="520">
                  <c:v>2550</c:v>
                </c:pt>
                <c:pt idx="521">
                  <c:v>2555</c:v>
                </c:pt>
                <c:pt idx="522">
                  <c:v>2560</c:v>
                </c:pt>
                <c:pt idx="523">
                  <c:v>2565</c:v>
                </c:pt>
                <c:pt idx="524">
                  <c:v>2570</c:v>
                </c:pt>
                <c:pt idx="525">
                  <c:v>2575</c:v>
                </c:pt>
                <c:pt idx="526">
                  <c:v>2580</c:v>
                </c:pt>
                <c:pt idx="527">
                  <c:v>2585</c:v>
                </c:pt>
                <c:pt idx="528">
                  <c:v>2590</c:v>
                </c:pt>
                <c:pt idx="529">
                  <c:v>2595</c:v>
                </c:pt>
                <c:pt idx="530">
                  <c:v>2600</c:v>
                </c:pt>
                <c:pt idx="531">
                  <c:v>2605</c:v>
                </c:pt>
                <c:pt idx="532">
                  <c:v>2610</c:v>
                </c:pt>
                <c:pt idx="533">
                  <c:v>2615</c:v>
                </c:pt>
                <c:pt idx="534">
                  <c:v>2620</c:v>
                </c:pt>
                <c:pt idx="535">
                  <c:v>2625</c:v>
                </c:pt>
                <c:pt idx="536">
                  <c:v>2630</c:v>
                </c:pt>
                <c:pt idx="537">
                  <c:v>2635</c:v>
                </c:pt>
                <c:pt idx="538">
                  <c:v>2640</c:v>
                </c:pt>
                <c:pt idx="539">
                  <c:v>2645</c:v>
                </c:pt>
                <c:pt idx="540">
                  <c:v>2650</c:v>
                </c:pt>
                <c:pt idx="541">
                  <c:v>2655</c:v>
                </c:pt>
                <c:pt idx="542">
                  <c:v>2660</c:v>
                </c:pt>
                <c:pt idx="543">
                  <c:v>2665</c:v>
                </c:pt>
                <c:pt idx="544">
                  <c:v>2670</c:v>
                </c:pt>
                <c:pt idx="545">
                  <c:v>2675</c:v>
                </c:pt>
                <c:pt idx="546">
                  <c:v>2680</c:v>
                </c:pt>
                <c:pt idx="547">
                  <c:v>2685</c:v>
                </c:pt>
                <c:pt idx="548">
                  <c:v>2690</c:v>
                </c:pt>
                <c:pt idx="549">
                  <c:v>2695</c:v>
                </c:pt>
                <c:pt idx="550">
                  <c:v>2700</c:v>
                </c:pt>
                <c:pt idx="551">
                  <c:v>2705</c:v>
                </c:pt>
                <c:pt idx="552">
                  <c:v>2710</c:v>
                </c:pt>
                <c:pt idx="553">
                  <c:v>2715</c:v>
                </c:pt>
                <c:pt idx="554">
                  <c:v>2720</c:v>
                </c:pt>
                <c:pt idx="555">
                  <c:v>2725</c:v>
                </c:pt>
                <c:pt idx="556">
                  <c:v>2730</c:v>
                </c:pt>
                <c:pt idx="557">
                  <c:v>2735</c:v>
                </c:pt>
                <c:pt idx="558">
                  <c:v>2740</c:v>
                </c:pt>
                <c:pt idx="559">
                  <c:v>2745</c:v>
                </c:pt>
                <c:pt idx="560">
                  <c:v>2750</c:v>
                </c:pt>
                <c:pt idx="561">
                  <c:v>2755</c:v>
                </c:pt>
                <c:pt idx="562">
                  <c:v>2760</c:v>
                </c:pt>
                <c:pt idx="563">
                  <c:v>2765</c:v>
                </c:pt>
                <c:pt idx="564">
                  <c:v>2770</c:v>
                </c:pt>
                <c:pt idx="565">
                  <c:v>2775</c:v>
                </c:pt>
                <c:pt idx="566">
                  <c:v>2780</c:v>
                </c:pt>
                <c:pt idx="567">
                  <c:v>2785</c:v>
                </c:pt>
                <c:pt idx="568">
                  <c:v>2790</c:v>
                </c:pt>
                <c:pt idx="569">
                  <c:v>2795</c:v>
                </c:pt>
                <c:pt idx="570">
                  <c:v>2800</c:v>
                </c:pt>
                <c:pt idx="571">
                  <c:v>2805</c:v>
                </c:pt>
                <c:pt idx="572">
                  <c:v>2810</c:v>
                </c:pt>
                <c:pt idx="573">
                  <c:v>2815</c:v>
                </c:pt>
                <c:pt idx="574">
                  <c:v>2820</c:v>
                </c:pt>
                <c:pt idx="575">
                  <c:v>2825</c:v>
                </c:pt>
                <c:pt idx="576">
                  <c:v>2830</c:v>
                </c:pt>
                <c:pt idx="577">
                  <c:v>2835</c:v>
                </c:pt>
                <c:pt idx="578">
                  <c:v>2840</c:v>
                </c:pt>
                <c:pt idx="579">
                  <c:v>2845</c:v>
                </c:pt>
                <c:pt idx="580">
                  <c:v>2850</c:v>
                </c:pt>
                <c:pt idx="581">
                  <c:v>2855</c:v>
                </c:pt>
                <c:pt idx="582">
                  <c:v>2860</c:v>
                </c:pt>
                <c:pt idx="583">
                  <c:v>2865</c:v>
                </c:pt>
                <c:pt idx="584">
                  <c:v>2870</c:v>
                </c:pt>
                <c:pt idx="585">
                  <c:v>2875</c:v>
                </c:pt>
                <c:pt idx="586">
                  <c:v>2880</c:v>
                </c:pt>
                <c:pt idx="587">
                  <c:v>2885</c:v>
                </c:pt>
                <c:pt idx="588">
                  <c:v>2890</c:v>
                </c:pt>
                <c:pt idx="589">
                  <c:v>2895</c:v>
                </c:pt>
                <c:pt idx="590">
                  <c:v>2900</c:v>
                </c:pt>
                <c:pt idx="591">
                  <c:v>2905</c:v>
                </c:pt>
                <c:pt idx="592">
                  <c:v>2910</c:v>
                </c:pt>
                <c:pt idx="593">
                  <c:v>2915</c:v>
                </c:pt>
                <c:pt idx="594">
                  <c:v>2920</c:v>
                </c:pt>
                <c:pt idx="595">
                  <c:v>2925</c:v>
                </c:pt>
                <c:pt idx="596">
                  <c:v>2930</c:v>
                </c:pt>
                <c:pt idx="597">
                  <c:v>2935</c:v>
                </c:pt>
                <c:pt idx="598">
                  <c:v>2940</c:v>
                </c:pt>
                <c:pt idx="599">
                  <c:v>2945</c:v>
                </c:pt>
                <c:pt idx="600">
                  <c:v>2950</c:v>
                </c:pt>
                <c:pt idx="601">
                  <c:v>2955</c:v>
                </c:pt>
                <c:pt idx="602">
                  <c:v>2960</c:v>
                </c:pt>
                <c:pt idx="603">
                  <c:v>2965</c:v>
                </c:pt>
                <c:pt idx="604">
                  <c:v>2970</c:v>
                </c:pt>
                <c:pt idx="605">
                  <c:v>2975</c:v>
                </c:pt>
                <c:pt idx="606">
                  <c:v>2980</c:v>
                </c:pt>
                <c:pt idx="607">
                  <c:v>2985</c:v>
                </c:pt>
                <c:pt idx="608">
                  <c:v>2990</c:v>
                </c:pt>
                <c:pt idx="609">
                  <c:v>2995</c:v>
                </c:pt>
                <c:pt idx="610">
                  <c:v>3000</c:v>
                </c:pt>
                <c:pt idx="611">
                  <c:v>3005</c:v>
                </c:pt>
                <c:pt idx="612">
                  <c:v>3010</c:v>
                </c:pt>
                <c:pt idx="613">
                  <c:v>3015</c:v>
                </c:pt>
                <c:pt idx="614">
                  <c:v>3020</c:v>
                </c:pt>
                <c:pt idx="615">
                  <c:v>3025</c:v>
                </c:pt>
                <c:pt idx="616">
                  <c:v>3030</c:v>
                </c:pt>
                <c:pt idx="617">
                  <c:v>3035</c:v>
                </c:pt>
                <c:pt idx="618">
                  <c:v>3040</c:v>
                </c:pt>
                <c:pt idx="619">
                  <c:v>3045</c:v>
                </c:pt>
                <c:pt idx="620">
                  <c:v>3050</c:v>
                </c:pt>
                <c:pt idx="621">
                  <c:v>3055</c:v>
                </c:pt>
                <c:pt idx="622">
                  <c:v>3060</c:v>
                </c:pt>
                <c:pt idx="623">
                  <c:v>3065</c:v>
                </c:pt>
                <c:pt idx="624">
                  <c:v>3070</c:v>
                </c:pt>
                <c:pt idx="625">
                  <c:v>3075</c:v>
                </c:pt>
                <c:pt idx="626">
                  <c:v>3080</c:v>
                </c:pt>
                <c:pt idx="627">
                  <c:v>3085</c:v>
                </c:pt>
                <c:pt idx="628">
                  <c:v>3090</c:v>
                </c:pt>
                <c:pt idx="629">
                  <c:v>3095</c:v>
                </c:pt>
                <c:pt idx="630">
                  <c:v>3100</c:v>
                </c:pt>
                <c:pt idx="631">
                  <c:v>3105</c:v>
                </c:pt>
                <c:pt idx="632">
                  <c:v>3110</c:v>
                </c:pt>
                <c:pt idx="633">
                  <c:v>3115</c:v>
                </c:pt>
                <c:pt idx="634">
                  <c:v>3120</c:v>
                </c:pt>
                <c:pt idx="635">
                  <c:v>3125</c:v>
                </c:pt>
                <c:pt idx="636">
                  <c:v>3130</c:v>
                </c:pt>
                <c:pt idx="637">
                  <c:v>3135</c:v>
                </c:pt>
                <c:pt idx="638">
                  <c:v>3140</c:v>
                </c:pt>
                <c:pt idx="639">
                  <c:v>3145</c:v>
                </c:pt>
                <c:pt idx="640">
                  <c:v>3150</c:v>
                </c:pt>
                <c:pt idx="641">
                  <c:v>3155</c:v>
                </c:pt>
                <c:pt idx="642">
                  <c:v>3160</c:v>
                </c:pt>
                <c:pt idx="643">
                  <c:v>3165</c:v>
                </c:pt>
                <c:pt idx="644">
                  <c:v>3170</c:v>
                </c:pt>
                <c:pt idx="645">
                  <c:v>3175</c:v>
                </c:pt>
                <c:pt idx="646">
                  <c:v>3180</c:v>
                </c:pt>
                <c:pt idx="647">
                  <c:v>3185</c:v>
                </c:pt>
                <c:pt idx="648">
                  <c:v>3190</c:v>
                </c:pt>
                <c:pt idx="649">
                  <c:v>3195</c:v>
                </c:pt>
                <c:pt idx="650">
                  <c:v>3200</c:v>
                </c:pt>
                <c:pt idx="651">
                  <c:v>3205</c:v>
                </c:pt>
                <c:pt idx="652">
                  <c:v>3210</c:v>
                </c:pt>
                <c:pt idx="653">
                  <c:v>3215</c:v>
                </c:pt>
                <c:pt idx="654">
                  <c:v>3220</c:v>
                </c:pt>
                <c:pt idx="655">
                  <c:v>3225</c:v>
                </c:pt>
                <c:pt idx="656">
                  <c:v>3230</c:v>
                </c:pt>
                <c:pt idx="657">
                  <c:v>3235</c:v>
                </c:pt>
                <c:pt idx="658">
                  <c:v>3240</c:v>
                </c:pt>
                <c:pt idx="659">
                  <c:v>3245</c:v>
                </c:pt>
                <c:pt idx="660">
                  <c:v>3250</c:v>
                </c:pt>
                <c:pt idx="661">
                  <c:v>3255</c:v>
                </c:pt>
                <c:pt idx="662">
                  <c:v>3260</c:v>
                </c:pt>
                <c:pt idx="663">
                  <c:v>3265</c:v>
                </c:pt>
                <c:pt idx="664">
                  <c:v>3270</c:v>
                </c:pt>
                <c:pt idx="665">
                  <c:v>3275</c:v>
                </c:pt>
                <c:pt idx="666">
                  <c:v>3280</c:v>
                </c:pt>
                <c:pt idx="667">
                  <c:v>3285</c:v>
                </c:pt>
                <c:pt idx="668">
                  <c:v>3290</c:v>
                </c:pt>
                <c:pt idx="669">
                  <c:v>3295</c:v>
                </c:pt>
                <c:pt idx="670">
                  <c:v>3300</c:v>
                </c:pt>
                <c:pt idx="671">
                  <c:v>3305</c:v>
                </c:pt>
                <c:pt idx="672">
                  <c:v>3310</c:v>
                </c:pt>
                <c:pt idx="673">
                  <c:v>3315</c:v>
                </c:pt>
                <c:pt idx="674">
                  <c:v>3320</c:v>
                </c:pt>
                <c:pt idx="675">
                  <c:v>3325</c:v>
                </c:pt>
                <c:pt idx="676">
                  <c:v>3330</c:v>
                </c:pt>
                <c:pt idx="677">
                  <c:v>3335</c:v>
                </c:pt>
                <c:pt idx="678">
                  <c:v>3340</c:v>
                </c:pt>
                <c:pt idx="679">
                  <c:v>3345</c:v>
                </c:pt>
                <c:pt idx="680">
                  <c:v>3350</c:v>
                </c:pt>
                <c:pt idx="681">
                  <c:v>3355</c:v>
                </c:pt>
                <c:pt idx="682">
                  <c:v>3360</c:v>
                </c:pt>
                <c:pt idx="683">
                  <c:v>3365</c:v>
                </c:pt>
                <c:pt idx="684">
                  <c:v>3370</c:v>
                </c:pt>
                <c:pt idx="685">
                  <c:v>3375</c:v>
                </c:pt>
                <c:pt idx="686">
                  <c:v>3380</c:v>
                </c:pt>
                <c:pt idx="687">
                  <c:v>3385</c:v>
                </c:pt>
                <c:pt idx="688">
                  <c:v>3390</c:v>
                </c:pt>
                <c:pt idx="689">
                  <c:v>3395</c:v>
                </c:pt>
                <c:pt idx="690">
                  <c:v>3400</c:v>
                </c:pt>
                <c:pt idx="691">
                  <c:v>3405</c:v>
                </c:pt>
                <c:pt idx="692">
                  <c:v>3410</c:v>
                </c:pt>
                <c:pt idx="693">
                  <c:v>3415</c:v>
                </c:pt>
                <c:pt idx="694">
                  <c:v>3420</c:v>
                </c:pt>
                <c:pt idx="695">
                  <c:v>3425</c:v>
                </c:pt>
                <c:pt idx="696">
                  <c:v>3430</c:v>
                </c:pt>
                <c:pt idx="697">
                  <c:v>3435</c:v>
                </c:pt>
                <c:pt idx="698">
                  <c:v>3440</c:v>
                </c:pt>
                <c:pt idx="699">
                  <c:v>3445</c:v>
                </c:pt>
                <c:pt idx="700">
                  <c:v>3450</c:v>
                </c:pt>
                <c:pt idx="701">
                  <c:v>3455</c:v>
                </c:pt>
                <c:pt idx="702">
                  <c:v>3460</c:v>
                </c:pt>
                <c:pt idx="703">
                  <c:v>3465</c:v>
                </c:pt>
                <c:pt idx="704">
                  <c:v>3470</c:v>
                </c:pt>
                <c:pt idx="705">
                  <c:v>3475</c:v>
                </c:pt>
                <c:pt idx="706">
                  <c:v>3480</c:v>
                </c:pt>
                <c:pt idx="707">
                  <c:v>3485</c:v>
                </c:pt>
                <c:pt idx="708">
                  <c:v>3490</c:v>
                </c:pt>
                <c:pt idx="709">
                  <c:v>3495</c:v>
                </c:pt>
                <c:pt idx="710">
                  <c:v>3500</c:v>
                </c:pt>
                <c:pt idx="711">
                  <c:v>3505</c:v>
                </c:pt>
                <c:pt idx="712">
                  <c:v>3510</c:v>
                </c:pt>
                <c:pt idx="713">
                  <c:v>3515</c:v>
                </c:pt>
                <c:pt idx="714">
                  <c:v>3520</c:v>
                </c:pt>
                <c:pt idx="715">
                  <c:v>3525</c:v>
                </c:pt>
                <c:pt idx="716">
                  <c:v>3530</c:v>
                </c:pt>
                <c:pt idx="717">
                  <c:v>3535</c:v>
                </c:pt>
                <c:pt idx="718" formatCode="0">
                  <c:v>3540</c:v>
                </c:pt>
                <c:pt idx="719" formatCode="0">
                  <c:v>3545</c:v>
                </c:pt>
                <c:pt idx="720" formatCode="0">
                  <c:v>3550</c:v>
                </c:pt>
                <c:pt idx="721" formatCode="0">
                  <c:v>3555</c:v>
                </c:pt>
                <c:pt idx="722" formatCode="0">
                  <c:v>3560</c:v>
                </c:pt>
                <c:pt idx="723">
                  <c:v>3565</c:v>
                </c:pt>
                <c:pt idx="724">
                  <c:v>3570</c:v>
                </c:pt>
                <c:pt idx="725">
                  <c:v>3575</c:v>
                </c:pt>
                <c:pt idx="726">
                  <c:v>3580</c:v>
                </c:pt>
                <c:pt idx="727">
                  <c:v>3585</c:v>
                </c:pt>
                <c:pt idx="728">
                  <c:v>3590</c:v>
                </c:pt>
                <c:pt idx="729">
                  <c:v>3595</c:v>
                </c:pt>
                <c:pt idx="730">
                  <c:v>3600</c:v>
                </c:pt>
                <c:pt idx="731">
                  <c:v>3610</c:v>
                </c:pt>
                <c:pt idx="732">
                  <c:v>3620</c:v>
                </c:pt>
                <c:pt idx="733">
                  <c:v>3630</c:v>
                </c:pt>
                <c:pt idx="734">
                  <c:v>3640</c:v>
                </c:pt>
                <c:pt idx="735">
                  <c:v>3650</c:v>
                </c:pt>
                <c:pt idx="736">
                  <c:v>3660</c:v>
                </c:pt>
                <c:pt idx="737">
                  <c:v>3670</c:v>
                </c:pt>
                <c:pt idx="738">
                  <c:v>3680</c:v>
                </c:pt>
                <c:pt idx="739">
                  <c:v>3690</c:v>
                </c:pt>
                <c:pt idx="740">
                  <c:v>3700</c:v>
                </c:pt>
                <c:pt idx="741">
                  <c:v>3710</c:v>
                </c:pt>
                <c:pt idx="742">
                  <c:v>3720</c:v>
                </c:pt>
                <c:pt idx="743">
                  <c:v>3730</c:v>
                </c:pt>
                <c:pt idx="744">
                  <c:v>3740</c:v>
                </c:pt>
                <c:pt idx="745">
                  <c:v>3750</c:v>
                </c:pt>
                <c:pt idx="746">
                  <c:v>3760</c:v>
                </c:pt>
                <c:pt idx="747">
                  <c:v>3770</c:v>
                </c:pt>
                <c:pt idx="748">
                  <c:v>3780</c:v>
                </c:pt>
                <c:pt idx="749">
                  <c:v>3790</c:v>
                </c:pt>
                <c:pt idx="750">
                  <c:v>3800</c:v>
                </c:pt>
                <c:pt idx="751">
                  <c:v>3810</c:v>
                </c:pt>
                <c:pt idx="752">
                  <c:v>3820</c:v>
                </c:pt>
                <c:pt idx="753">
                  <c:v>3830</c:v>
                </c:pt>
                <c:pt idx="754">
                  <c:v>3840</c:v>
                </c:pt>
                <c:pt idx="755">
                  <c:v>3850</c:v>
                </c:pt>
                <c:pt idx="756">
                  <c:v>3860</c:v>
                </c:pt>
                <c:pt idx="757">
                  <c:v>3870</c:v>
                </c:pt>
                <c:pt idx="758">
                  <c:v>3880</c:v>
                </c:pt>
                <c:pt idx="759">
                  <c:v>3890</c:v>
                </c:pt>
                <c:pt idx="760">
                  <c:v>3900</c:v>
                </c:pt>
                <c:pt idx="761">
                  <c:v>3910</c:v>
                </c:pt>
                <c:pt idx="762">
                  <c:v>3920</c:v>
                </c:pt>
                <c:pt idx="763">
                  <c:v>3930</c:v>
                </c:pt>
                <c:pt idx="764">
                  <c:v>3940</c:v>
                </c:pt>
                <c:pt idx="765">
                  <c:v>3950</c:v>
                </c:pt>
                <c:pt idx="766">
                  <c:v>3960</c:v>
                </c:pt>
                <c:pt idx="767">
                  <c:v>3970</c:v>
                </c:pt>
                <c:pt idx="768">
                  <c:v>3980</c:v>
                </c:pt>
                <c:pt idx="769">
                  <c:v>3990</c:v>
                </c:pt>
                <c:pt idx="770">
                  <c:v>4000</c:v>
                </c:pt>
                <c:pt idx="771">
                  <c:v>4010</c:v>
                </c:pt>
                <c:pt idx="772">
                  <c:v>4020</c:v>
                </c:pt>
                <c:pt idx="773">
                  <c:v>4030</c:v>
                </c:pt>
                <c:pt idx="774">
                  <c:v>4040</c:v>
                </c:pt>
                <c:pt idx="775">
                  <c:v>4050</c:v>
                </c:pt>
                <c:pt idx="776">
                  <c:v>4060</c:v>
                </c:pt>
                <c:pt idx="777">
                  <c:v>4070</c:v>
                </c:pt>
                <c:pt idx="778">
                  <c:v>4080</c:v>
                </c:pt>
                <c:pt idx="779">
                  <c:v>4090</c:v>
                </c:pt>
                <c:pt idx="780">
                  <c:v>4100</c:v>
                </c:pt>
                <c:pt idx="781">
                  <c:v>4110</c:v>
                </c:pt>
                <c:pt idx="782">
                  <c:v>4120</c:v>
                </c:pt>
                <c:pt idx="783">
                  <c:v>4130</c:v>
                </c:pt>
                <c:pt idx="784">
                  <c:v>4140</c:v>
                </c:pt>
                <c:pt idx="785">
                  <c:v>4150</c:v>
                </c:pt>
                <c:pt idx="786">
                  <c:v>4160</c:v>
                </c:pt>
                <c:pt idx="787">
                  <c:v>4170</c:v>
                </c:pt>
                <c:pt idx="788">
                  <c:v>4180</c:v>
                </c:pt>
                <c:pt idx="789">
                  <c:v>4190</c:v>
                </c:pt>
                <c:pt idx="790">
                  <c:v>4200</c:v>
                </c:pt>
                <c:pt idx="791">
                  <c:v>4210</c:v>
                </c:pt>
                <c:pt idx="792">
                  <c:v>4220</c:v>
                </c:pt>
                <c:pt idx="793">
                  <c:v>4230</c:v>
                </c:pt>
                <c:pt idx="794">
                  <c:v>4240</c:v>
                </c:pt>
                <c:pt idx="795">
                  <c:v>4250</c:v>
                </c:pt>
                <c:pt idx="796">
                  <c:v>4260</c:v>
                </c:pt>
                <c:pt idx="797">
                  <c:v>4270</c:v>
                </c:pt>
                <c:pt idx="798">
                  <c:v>4280</c:v>
                </c:pt>
                <c:pt idx="799">
                  <c:v>4290</c:v>
                </c:pt>
                <c:pt idx="800">
                  <c:v>4300</c:v>
                </c:pt>
                <c:pt idx="801">
                  <c:v>4310</c:v>
                </c:pt>
                <c:pt idx="802">
                  <c:v>4320</c:v>
                </c:pt>
                <c:pt idx="803">
                  <c:v>4330</c:v>
                </c:pt>
                <c:pt idx="804">
                  <c:v>4340</c:v>
                </c:pt>
                <c:pt idx="805">
                  <c:v>4350</c:v>
                </c:pt>
                <c:pt idx="806">
                  <c:v>4360</c:v>
                </c:pt>
                <c:pt idx="807">
                  <c:v>4370</c:v>
                </c:pt>
                <c:pt idx="808">
                  <c:v>4380</c:v>
                </c:pt>
                <c:pt idx="809">
                  <c:v>4390</c:v>
                </c:pt>
                <c:pt idx="810">
                  <c:v>4400</c:v>
                </c:pt>
                <c:pt idx="811">
                  <c:v>4410</c:v>
                </c:pt>
                <c:pt idx="812">
                  <c:v>4420</c:v>
                </c:pt>
                <c:pt idx="813">
                  <c:v>4430</c:v>
                </c:pt>
                <c:pt idx="814">
                  <c:v>4440</c:v>
                </c:pt>
                <c:pt idx="815">
                  <c:v>4450</c:v>
                </c:pt>
                <c:pt idx="816">
                  <c:v>4460</c:v>
                </c:pt>
                <c:pt idx="817">
                  <c:v>4470</c:v>
                </c:pt>
                <c:pt idx="818">
                  <c:v>4480</c:v>
                </c:pt>
                <c:pt idx="819">
                  <c:v>4490</c:v>
                </c:pt>
                <c:pt idx="820">
                  <c:v>4500</c:v>
                </c:pt>
                <c:pt idx="821">
                  <c:v>4510</c:v>
                </c:pt>
                <c:pt idx="822">
                  <c:v>4520</c:v>
                </c:pt>
                <c:pt idx="823">
                  <c:v>4530</c:v>
                </c:pt>
                <c:pt idx="824">
                  <c:v>4540</c:v>
                </c:pt>
                <c:pt idx="825">
                  <c:v>4550</c:v>
                </c:pt>
                <c:pt idx="826">
                  <c:v>4560</c:v>
                </c:pt>
                <c:pt idx="827">
                  <c:v>4570</c:v>
                </c:pt>
                <c:pt idx="828">
                  <c:v>4580</c:v>
                </c:pt>
                <c:pt idx="829">
                  <c:v>4590</c:v>
                </c:pt>
                <c:pt idx="830">
                  <c:v>4600</c:v>
                </c:pt>
                <c:pt idx="831">
                  <c:v>4610</c:v>
                </c:pt>
                <c:pt idx="832">
                  <c:v>4620</c:v>
                </c:pt>
                <c:pt idx="833">
                  <c:v>4630</c:v>
                </c:pt>
                <c:pt idx="834">
                  <c:v>4640</c:v>
                </c:pt>
                <c:pt idx="835">
                  <c:v>4650</c:v>
                </c:pt>
                <c:pt idx="836">
                  <c:v>4660</c:v>
                </c:pt>
                <c:pt idx="837">
                  <c:v>4670</c:v>
                </c:pt>
                <c:pt idx="838">
                  <c:v>4680</c:v>
                </c:pt>
                <c:pt idx="839">
                  <c:v>4690</c:v>
                </c:pt>
                <c:pt idx="840">
                  <c:v>4700</c:v>
                </c:pt>
                <c:pt idx="841">
                  <c:v>4710</c:v>
                </c:pt>
                <c:pt idx="842">
                  <c:v>4720</c:v>
                </c:pt>
                <c:pt idx="843">
                  <c:v>4730</c:v>
                </c:pt>
                <c:pt idx="844">
                  <c:v>4740</c:v>
                </c:pt>
                <c:pt idx="845">
                  <c:v>4750</c:v>
                </c:pt>
                <c:pt idx="846">
                  <c:v>4760</c:v>
                </c:pt>
                <c:pt idx="847">
                  <c:v>4770</c:v>
                </c:pt>
                <c:pt idx="848">
                  <c:v>4780</c:v>
                </c:pt>
                <c:pt idx="849">
                  <c:v>4790</c:v>
                </c:pt>
                <c:pt idx="850">
                  <c:v>4800</c:v>
                </c:pt>
                <c:pt idx="851">
                  <c:v>4810</c:v>
                </c:pt>
                <c:pt idx="852">
                  <c:v>4820</c:v>
                </c:pt>
                <c:pt idx="853">
                  <c:v>4830</c:v>
                </c:pt>
                <c:pt idx="854">
                  <c:v>4840</c:v>
                </c:pt>
                <c:pt idx="855">
                  <c:v>4850</c:v>
                </c:pt>
                <c:pt idx="856">
                  <c:v>4860</c:v>
                </c:pt>
                <c:pt idx="857">
                  <c:v>4870</c:v>
                </c:pt>
                <c:pt idx="858">
                  <c:v>4880</c:v>
                </c:pt>
                <c:pt idx="859">
                  <c:v>4890</c:v>
                </c:pt>
                <c:pt idx="860">
                  <c:v>4900</c:v>
                </c:pt>
                <c:pt idx="861">
                  <c:v>4910</c:v>
                </c:pt>
                <c:pt idx="862">
                  <c:v>4920</c:v>
                </c:pt>
                <c:pt idx="863">
                  <c:v>4930</c:v>
                </c:pt>
                <c:pt idx="864">
                  <c:v>4940</c:v>
                </c:pt>
                <c:pt idx="865">
                  <c:v>4950</c:v>
                </c:pt>
                <c:pt idx="866">
                  <c:v>4960</c:v>
                </c:pt>
                <c:pt idx="867">
                  <c:v>4970</c:v>
                </c:pt>
                <c:pt idx="868">
                  <c:v>4980</c:v>
                </c:pt>
                <c:pt idx="869">
                  <c:v>4990</c:v>
                </c:pt>
                <c:pt idx="870">
                  <c:v>5000</c:v>
                </c:pt>
                <c:pt idx="871">
                  <c:v>5010</c:v>
                </c:pt>
                <c:pt idx="872">
                  <c:v>5020</c:v>
                </c:pt>
                <c:pt idx="873">
                  <c:v>5030</c:v>
                </c:pt>
                <c:pt idx="874">
                  <c:v>5040</c:v>
                </c:pt>
                <c:pt idx="875">
                  <c:v>5050</c:v>
                </c:pt>
                <c:pt idx="876">
                  <c:v>5060</c:v>
                </c:pt>
                <c:pt idx="877">
                  <c:v>5070</c:v>
                </c:pt>
                <c:pt idx="878">
                  <c:v>5080</c:v>
                </c:pt>
                <c:pt idx="879">
                  <c:v>5090</c:v>
                </c:pt>
                <c:pt idx="880">
                  <c:v>5100</c:v>
                </c:pt>
                <c:pt idx="881">
                  <c:v>5110</c:v>
                </c:pt>
                <c:pt idx="882">
                  <c:v>5120</c:v>
                </c:pt>
                <c:pt idx="883">
                  <c:v>5130</c:v>
                </c:pt>
                <c:pt idx="884">
                  <c:v>5140</c:v>
                </c:pt>
                <c:pt idx="885">
                  <c:v>5150</c:v>
                </c:pt>
                <c:pt idx="886">
                  <c:v>5160</c:v>
                </c:pt>
                <c:pt idx="887">
                  <c:v>5170</c:v>
                </c:pt>
                <c:pt idx="888">
                  <c:v>5180</c:v>
                </c:pt>
                <c:pt idx="889">
                  <c:v>5190</c:v>
                </c:pt>
                <c:pt idx="890">
                  <c:v>5200</c:v>
                </c:pt>
                <c:pt idx="891">
                  <c:v>5210</c:v>
                </c:pt>
                <c:pt idx="892">
                  <c:v>5220</c:v>
                </c:pt>
                <c:pt idx="893">
                  <c:v>5230</c:v>
                </c:pt>
                <c:pt idx="894">
                  <c:v>5240</c:v>
                </c:pt>
                <c:pt idx="895">
                  <c:v>5250</c:v>
                </c:pt>
                <c:pt idx="896">
                  <c:v>5260</c:v>
                </c:pt>
                <c:pt idx="897">
                  <c:v>5270</c:v>
                </c:pt>
                <c:pt idx="898">
                  <c:v>5280</c:v>
                </c:pt>
                <c:pt idx="899">
                  <c:v>5290</c:v>
                </c:pt>
                <c:pt idx="900">
                  <c:v>5300</c:v>
                </c:pt>
                <c:pt idx="901">
                  <c:v>5310</c:v>
                </c:pt>
                <c:pt idx="902">
                  <c:v>5320</c:v>
                </c:pt>
                <c:pt idx="903">
                  <c:v>5330</c:v>
                </c:pt>
                <c:pt idx="904">
                  <c:v>5340</c:v>
                </c:pt>
                <c:pt idx="905">
                  <c:v>5350</c:v>
                </c:pt>
                <c:pt idx="906">
                  <c:v>5360</c:v>
                </c:pt>
                <c:pt idx="907">
                  <c:v>5370</c:v>
                </c:pt>
                <c:pt idx="908">
                  <c:v>5380</c:v>
                </c:pt>
                <c:pt idx="909">
                  <c:v>5390</c:v>
                </c:pt>
                <c:pt idx="910">
                  <c:v>5400</c:v>
                </c:pt>
                <c:pt idx="911">
                  <c:v>5410</c:v>
                </c:pt>
                <c:pt idx="912">
                  <c:v>5420</c:v>
                </c:pt>
                <c:pt idx="913">
                  <c:v>5430</c:v>
                </c:pt>
                <c:pt idx="914">
                  <c:v>5440</c:v>
                </c:pt>
                <c:pt idx="915">
                  <c:v>5450</c:v>
                </c:pt>
                <c:pt idx="916">
                  <c:v>5460</c:v>
                </c:pt>
                <c:pt idx="917">
                  <c:v>5470</c:v>
                </c:pt>
                <c:pt idx="918">
                  <c:v>5480</c:v>
                </c:pt>
                <c:pt idx="919">
                  <c:v>5490</c:v>
                </c:pt>
                <c:pt idx="920">
                  <c:v>5500</c:v>
                </c:pt>
                <c:pt idx="921">
                  <c:v>5510</c:v>
                </c:pt>
                <c:pt idx="922">
                  <c:v>5520</c:v>
                </c:pt>
                <c:pt idx="923">
                  <c:v>5530</c:v>
                </c:pt>
                <c:pt idx="924">
                  <c:v>5540</c:v>
                </c:pt>
                <c:pt idx="925">
                  <c:v>5550</c:v>
                </c:pt>
                <c:pt idx="926">
                  <c:v>5560</c:v>
                </c:pt>
                <c:pt idx="927">
                  <c:v>5570</c:v>
                </c:pt>
                <c:pt idx="928">
                  <c:v>5580</c:v>
                </c:pt>
                <c:pt idx="929">
                  <c:v>5590</c:v>
                </c:pt>
                <c:pt idx="930">
                  <c:v>5600</c:v>
                </c:pt>
                <c:pt idx="931">
                  <c:v>5610</c:v>
                </c:pt>
                <c:pt idx="932">
                  <c:v>5620</c:v>
                </c:pt>
                <c:pt idx="933">
                  <c:v>5630</c:v>
                </c:pt>
                <c:pt idx="934">
                  <c:v>5640</c:v>
                </c:pt>
                <c:pt idx="935">
                  <c:v>5650</c:v>
                </c:pt>
                <c:pt idx="936">
                  <c:v>5660</c:v>
                </c:pt>
                <c:pt idx="937">
                  <c:v>5670</c:v>
                </c:pt>
                <c:pt idx="938">
                  <c:v>5680</c:v>
                </c:pt>
                <c:pt idx="939">
                  <c:v>5690</c:v>
                </c:pt>
                <c:pt idx="940">
                  <c:v>5700</c:v>
                </c:pt>
                <c:pt idx="941">
                  <c:v>5710</c:v>
                </c:pt>
                <c:pt idx="942">
                  <c:v>5720</c:v>
                </c:pt>
                <c:pt idx="943">
                  <c:v>5730</c:v>
                </c:pt>
                <c:pt idx="944">
                  <c:v>5740</c:v>
                </c:pt>
                <c:pt idx="945">
                  <c:v>5750</c:v>
                </c:pt>
                <c:pt idx="946">
                  <c:v>5760</c:v>
                </c:pt>
                <c:pt idx="947">
                  <c:v>5770</c:v>
                </c:pt>
                <c:pt idx="948">
                  <c:v>5780</c:v>
                </c:pt>
                <c:pt idx="949">
                  <c:v>5790</c:v>
                </c:pt>
                <c:pt idx="950">
                  <c:v>5800</c:v>
                </c:pt>
                <c:pt idx="951">
                  <c:v>5810</c:v>
                </c:pt>
                <c:pt idx="952">
                  <c:v>5820</c:v>
                </c:pt>
                <c:pt idx="953">
                  <c:v>5830</c:v>
                </c:pt>
                <c:pt idx="954">
                  <c:v>5840</c:v>
                </c:pt>
                <c:pt idx="955">
                  <c:v>5850</c:v>
                </c:pt>
                <c:pt idx="956">
                  <c:v>5860</c:v>
                </c:pt>
                <c:pt idx="957">
                  <c:v>5870</c:v>
                </c:pt>
                <c:pt idx="958">
                  <c:v>5880</c:v>
                </c:pt>
                <c:pt idx="959">
                  <c:v>5890</c:v>
                </c:pt>
                <c:pt idx="960">
                  <c:v>5900</c:v>
                </c:pt>
                <c:pt idx="961">
                  <c:v>5910</c:v>
                </c:pt>
                <c:pt idx="962">
                  <c:v>5920</c:v>
                </c:pt>
                <c:pt idx="963">
                  <c:v>5930</c:v>
                </c:pt>
                <c:pt idx="964">
                  <c:v>5940</c:v>
                </c:pt>
                <c:pt idx="965">
                  <c:v>5950</c:v>
                </c:pt>
                <c:pt idx="966">
                  <c:v>5960</c:v>
                </c:pt>
                <c:pt idx="967">
                  <c:v>5970</c:v>
                </c:pt>
                <c:pt idx="968">
                  <c:v>5980</c:v>
                </c:pt>
                <c:pt idx="969">
                  <c:v>5990</c:v>
                </c:pt>
                <c:pt idx="970">
                  <c:v>6000</c:v>
                </c:pt>
                <c:pt idx="971">
                  <c:v>6010</c:v>
                </c:pt>
                <c:pt idx="972">
                  <c:v>6020</c:v>
                </c:pt>
                <c:pt idx="973">
                  <c:v>6030</c:v>
                </c:pt>
                <c:pt idx="974">
                  <c:v>6040</c:v>
                </c:pt>
                <c:pt idx="975">
                  <c:v>6050</c:v>
                </c:pt>
                <c:pt idx="976">
                  <c:v>6060</c:v>
                </c:pt>
                <c:pt idx="977">
                  <c:v>6070</c:v>
                </c:pt>
                <c:pt idx="978">
                  <c:v>6080</c:v>
                </c:pt>
                <c:pt idx="979">
                  <c:v>6090</c:v>
                </c:pt>
                <c:pt idx="980">
                  <c:v>6100</c:v>
                </c:pt>
                <c:pt idx="981">
                  <c:v>6110</c:v>
                </c:pt>
                <c:pt idx="982">
                  <c:v>6120</c:v>
                </c:pt>
                <c:pt idx="983">
                  <c:v>6130</c:v>
                </c:pt>
                <c:pt idx="984">
                  <c:v>6140</c:v>
                </c:pt>
                <c:pt idx="985">
                  <c:v>6150</c:v>
                </c:pt>
                <c:pt idx="986">
                  <c:v>6160</c:v>
                </c:pt>
                <c:pt idx="987">
                  <c:v>6170</c:v>
                </c:pt>
                <c:pt idx="988">
                  <c:v>6180</c:v>
                </c:pt>
                <c:pt idx="989">
                  <c:v>6190</c:v>
                </c:pt>
                <c:pt idx="990">
                  <c:v>6200</c:v>
                </c:pt>
                <c:pt idx="991">
                  <c:v>6210</c:v>
                </c:pt>
                <c:pt idx="992">
                  <c:v>6220</c:v>
                </c:pt>
                <c:pt idx="993">
                  <c:v>6230</c:v>
                </c:pt>
                <c:pt idx="994">
                  <c:v>6240</c:v>
                </c:pt>
                <c:pt idx="995">
                  <c:v>6250</c:v>
                </c:pt>
                <c:pt idx="996">
                  <c:v>6260</c:v>
                </c:pt>
                <c:pt idx="997">
                  <c:v>6270</c:v>
                </c:pt>
                <c:pt idx="998">
                  <c:v>6280</c:v>
                </c:pt>
                <c:pt idx="999">
                  <c:v>6290</c:v>
                </c:pt>
                <c:pt idx="1000">
                  <c:v>6300</c:v>
                </c:pt>
                <c:pt idx="1001">
                  <c:v>6310</c:v>
                </c:pt>
                <c:pt idx="1002">
                  <c:v>6320</c:v>
                </c:pt>
                <c:pt idx="1003">
                  <c:v>6330</c:v>
                </c:pt>
                <c:pt idx="1004">
                  <c:v>6340</c:v>
                </c:pt>
                <c:pt idx="1005">
                  <c:v>6350</c:v>
                </c:pt>
                <c:pt idx="1006">
                  <c:v>6360</c:v>
                </c:pt>
                <c:pt idx="1007">
                  <c:v>6370</c:v>
                </c:pt>
                <c:pt idx="1008">
                  <c:v>6380</c:v>
                </c:pt>
                <c:pt idx="1009">
                  <c:v>6390</c:v>
                </c:pt>
                <c:pt idx="1010">
                  <c:v>6400</c:v>
                </c:pt>
                <c:pt idx="1011">
                  <c:v>6410</c:v>
                </c:pt>
                <c:pt idx="1012">
                  <c:v>6420</c:v>
                </c:pt>
                <c:pt idx="1013">
                  <c:v>6430</c:v>
                </c:pt>
                <c:pt idx="1014">
                  <c:v>6440</c:v>
                </c:pt>
                <c:pt idx="1015">
                  <c:v>6450</c:v>
                </c:pt>
                <c:pt idx="1016">
                  <c:v>6460</c:v>
                </c:pt>
                <c:pt idx="1017">
                  <c:v>6470</c:v>
                </c:pt>
                <c:pt idx="1018">
                  <c:v>6480</c:v>
                </c:pt>
                <c:pt idx="1019">
                  <c:v>6490</c:v>
                </c:pt>
                <c:pt idx="1020">
                  <c:v>6500</c:v>
                </c:pt>
                <c:pt idx="1021">
                  <c:v>6510</c:v>
                </c:pt>
                <c:pt idx="1022">
                  <c:v>6520</c:v>
                </c:pt>
                <c:pt idx="1023">
                  <c:v>6530</c:v>
                </c:pt>
                <c:pt idx="1024">
                  <c:v>6540</c:v>
                </c:pt>
                <c:pt idx="1025">
                  <c:v>6550</c:v>
                </c:pt>
                <c:pt idx="1026">
                  <c:v>6560</c:v>
                </c:pt>
                <c:pt idx="1027">
                  <c:v>6570</c:v>
                </c:pt>
                <c:pt idx="1028">
                  <c:v>6580</c:v>
                </c:pt>
                <c:pt idx="1029">
                  <c:v>6590</c:v>
                </c:pt>
                <c:pt idx="1030">
                  <c:v>6600</c:v>
                </c:pt>
                <c:pt idx="1031">
                  <c:v>6610</c:v>
                </c:pt>
                <c:pt idx="1032">
                  <c:v>6620</c:v>
                </c:pt>
                <c:pt idx="1033">
                  <c:v>6630</c:v>
                </c:pt>
                <c:pt idx="1034">
                  <c:v>6640</c:v>
                </c:pt>
                <c:pt idx="1035">
                  <c:v>6650</c:v>
                </c:pt>
                <c:pt idx="1036">
                  <c:v>6660</c:v>
                </c:pt>
                <c:pt idx="1037">
                  <c:v>6670</c:v>
                </c:pt>
                <c:pt idx="1038">
                  <c:v>6680</c:v>
                </c:pt>
                <c:pt idx="1039">
                  <c:v>6690</c:v>
                </c:pt>
                <c:pt idx="1040">
                  <c:v>6700</c:v>
                </c:pt>
                <c:pt idx="1041">
                  <c:v>6710</c:v>
                </c:pt>
                <c:pt idx="1042">
                  <c:v>6720</c:v>
                </c:pt>
                <c:pt idx="1043">
                  <c:v>6730</c:v>
                </c:pt>
                <c:pt idx="1044">
                  <c:v>6740</c:v>
                </c:pt>
                <c:pt idx="1045">
                  <c:v>6750</c:v>
                </c:pt>
                <c:pt idx="1046">
                  <c:v>6760</c:v>
                </c:pt>
                <c:pt idx="1047">
                  <c:v>6770</c:v>
                </c:pt>
                <c:pt idx="1048">
                  <c:v>6780</c:v>
                </c:pt>
                <c:pt idx="1049">
                  <c:v>6790</c:v>
                </c:pt>
                <c:pt idx="1050">
                  <c:v>6800</c:v>
                </c:pt>
                <c:pt idx="1051">
                  <c:v>6810</c:v>
                </c:pt>
                <c:pt idx="1052">
                  <c:v>6820</c:v>
                </c:pt>
                <c:pt idx="1053">
                  <c:v>6830</c:v>
                </c:pt>
                <c:pt idx="1054">
                  <c:v>6840</c:v>
                </c:pt>
                <c:pt idx="1055">
                  <c:v>6850</c:v>
                </c:pt>
                <c:pt idx="1056">
                  <c:v>6860</c:v>
                </c:pt>
                <c:pt idx="1057">
                  <c:v>6870</c:v>
                </c:pt>
                <c:pt idx="1058">
                  <c:v>6880</c:v>
                </c:pt>
                <c:pt idx="1059">
                  <c:v>6890</c:v>
                </c:pt>
                <c:pt idx="1060">
                  <c:v>6900</c:v>
                </c:pt>
                <c:pt idx="1061">
                  <c:v>6910</c:v>
                </c:pt>
                <c:pt idx="1062">
                  <c:v>6920</c:v>
                </c:pt>
                <c:pt idx="1063">
                  <c:v>6930</c:v>
                </c:pt>
                <c:pt idx="1064">
                  <c:v>6940</c:v>
                </c:pt>
                <c:pt idx="1065">
                  <c:v>6950</c:v>
                </c:pt>
                <c:pt idx="1066">
                  <c:v>6960</c:v>
                </c:pt>
                <c:pt idx="1067">
                  <c:v>6970</c:v>
                </c:pt>
                <c:pt idx="1068">
                  <c:v>6980</c:v>
                </c:pt>
                <c:pt idx="1069">
                  <c:v>6990</c:v>
                </c:pt>
                <c:pt idx="1070">
                  <c:v>7000</c:v>
                </c:pt>
                <c:pt idx="1071">
                  <c:v>7010</c:v>
                </c:pt>
                <c:pt idx="1072">
                  <c:v>7020</c:v>
                </c:pt>
                <c:pt idx="1073">
                  <c:v>7030</c:v>
                </c:pt>
                <c:pt idx="1074">
                  <c:v>7040</c:v>
                </c:pt>
                <c:pt idx="1075">
                  <c:v>7050</c:v>
                </c:pt>
                <c:pt idx="1076">
                  <c:v>7060</c:v>
                </c:pt>
                <c:pt idx="1077">
                  <c:v>7070</c:v>
                </c:pt>
                <c:pt idx="1078">
                  <c:v>7080</c:v>
                </c:pt>
                <c:pt idx="1079">
                  <c:v>7090</c:v>
                </c:pt>
                <c:pt idx="1080">
                  <c:v>7100</c:v>
                </c:pt>
                <c:pt idx="1081">
                  <c:v>7110</c:v>
                </c:pt>
                <c:pt idx="1082">
                  <c:v>7120</c:v>
                </c:pt>
                <c:pt idx="1083">
                  <c:v>7130</c:v>
                </c:pt>
                <c:pt idx="1084">
                  <c:v>7140</c:v>
                </c:pt>
                <c:pt idx="1085">
                  <c:v>7150</c:v>
                </c:pt>
                <c:pt idx="1086">
                  <c:v>7160</c:v>
                </c:pt>
                <c:pt idx="1087">
                  <c:v>7170</c:v>
                </c:pt>
                <c:pt idx="1088">
                  <c:v>7180</c:v>
                </c:pt>
                <c:pt idx="1089">
                  <c:v>7190</c:v>
                </c:pt>
                <c:pt idx="1090">
                  <c:v>7200</c:v>
                </c:pt>
                <c:pt idx="1091">
                  <c:v>7210</c:v>
                </c:pt>
                <c:pt idx="1092">
                  <c:v>7220</c:v>
                </c:pt>
                <c:pt idx="1093">
                  <c:v>7230</c:v>
                </c:pt>
                <c:pt idx="1094">
                  <c:v>7240</c:v>
                </c:pt>
                <c:pt idx="1095">
                  <c:v>7250</c:v>
                </c:pt>
                <c:pt idx="1096">
                  <c:v>7260</c:v>
                </c:pt>
                <c:pt idx="1097">
                  <c:v>7270</c:v>
                </c:pt>
                <c:pt idx="1098">
                  <c:v>7280</c:v>
                </c:pt>
                <c:pt idx="1099">
                  <c:v>7290</c:v>
                </c:pt>
                <c:pt idx="1100">
                  <c:v>7300</c:v>
                </c:pt>
                <c:pt idx="1101">
                  <c:v>7310</c:v>
                </c:pt>
                <c:pt idx="1102">
                  <c:v>7320</c:v>
                </c:pt>
                <c:pt idx="1103">
                  <c:v>7330</c:v>
                </c:pt>
                <c:pt idx="1104">
                  <c:v>7340</c:v>
                </c:pt>
                <c:pt idx="1105">
                  <c:v>7350</c:v>
                </c:pt>
                <c:pt idx="1106">
                  <c:v>7360</c:v>
                </c:pt>
                <c:pt idx="1107">
                  <c:v>7370</c:v>
                </c:pt>
                <c:pt idx="1108">
                  <c:v>7380</c:v>
                </c:pt>
                <c:pt idx="1109">
                  <c:v>7390</c:v>
                </c:pt>
                <c:pt idx="1110">
                  <c:v>7400</c:v>
                </c:pt>
                <c:pt idx="1111">
                  <c:v>7410</c:v>
                </c:pt>
                <c:pt idx="1112">
                  <c:v>7420</c:v>
                </c:pt>
                <c:pt idx="1113">
                  <c:v>7430</c:v>
                </c:pt>
                <c:pt idx="1114">
                  <c:v>7440</c:v>
                </c:pt>
                <c:pt idx="1115">
                  <c:v>7450</c:v>
                </c:pt>
                <c:pt idx="1116">
                  <c:v>7460</c:v>
                </c:pt>
                <c:pt idx="1117">
                  <c:v>7470</c:v>
                </c:pt>
                <c:pt idx="1118">
                  <c:v>7480</c:v>
                </c:pt>
                <c:pt idx="1119">
                  <c:v>7490</c:v>
                </c:pt>
                <c:pt idx="1120">
                  <c:v>7500</c:v>
                </c:pt>
                <c:pt idx="1121">
                  <c:v>7510</c:v>
                </c:pt>
                <c:pt idx="1122">
                  <c:v>7520</c:v>
                </c:pt>
                <c:pt idx="1123">
                  <c:v>7530</c:v>
                </c:pt>
                <c:pt idx="1124">
                  <c:v>7540</c:v>
                </c:pt>
                <c:pt idx="1125">
                  <c:v>7550</c:v>
                </c:pt>
                <c:pt idx="1126">
                  <c:v>7560</c:v>
                </c:pt>
                <c:pt idx="1127">
                  <c:v>7570</c:v>
                </c:pt>
                <c:pt idx="1128">
                  <c:v>7580</c:v>
                </c:pt>
                <c:pt idx="1129">
                  <c:v>7590</c:v>
                </c:pt>
                <c:pt idx="1130">
                  <c:v>7600</c:v>
                </c:pt>
                <c:pt idx="1131">
                  <c:v>7610</c:v>
                </c:pt>
                <c:pt idx="1132">
                  <c:v>7620</c:v>
                </c:pt>
                <c:pt idx="1133">
                  <c:v>7630</c:v>
                </c:pt>
                <c:pt idx="1134">
                  <c:v>7640</c:v>
                </c:pt>
                <c:pt idx="1135">
                  <c:v>7650</c:v>
                </c:pt>
                <c:pt idx="1136">
                  <c:v>7660</c:v>
                </c:pt>
                <c:pt idx="1137">
                  <c:v>7670</c:v>
                </c:pt>
                <c:pt idx="1138">
                  <c:v>7680</c:v>
                </c:pt>
                <c:pt idx="1139">
                  <c:v>7690</c:v>
                </c:pt>
                <c:pt idx="1140">
                  <c:v>7700</c:v>
                </c:pt>
                <c:pt idx="1141">
                  <c:v>7710</c:v>
                </c:pt>
                <c:pt idx="1142">
                  <c:v>7720</c:v>
                </c:pt>
                <c:pt idx="1143">
                  <c:v>7730</c:v>
                </c:pt>
                <c:pt idx="1144">
                  <c:v>7740</c:v>
                </c:pt>
                <c:pt idx="1145">
                  <c:v>7750</c:v>
                </c:pt>
                <c:pt idx="1146">
                  <c:v>7760</c:v>
                </c:pt>
                <c:pt idx="1147">
                  <c:v>7770</c:v>
                </c:pt>
                <c:pt idx="1148">
                  <c:v>7780</c:v>
                </c:pt>
                <c:pt idx="1149">
                  <c:v>7790</c:v>
                </c:pt>
                <c:pt idx="1150">
                  <c:v>7800</c:v>
                </c:pt>
                <c:pt idx="1151">
                  <c:v>7810</c:v>
                </c:pt>
                <c:pt idx="1152">
                  <c:v>7820</c:v>
                </c:pt>
                <c:pt idx="1153">
                  <c:v>7830</c:v>
                </c:pt>
                <c:pt idx="1154">
                  <c:v>7840</c:v>
                </c:pt>
                <c:pt idx="1155">
                  <c:v>7850</c:v>
                </c:pt>
                <c:pt idx="1156">
                  <c:v>7860</c:v>
                </c:pt>
                <c:pt idx="1157">
                  <c:v>7870</c:v>
                </c:pt>
                <c:pt idx="1158">
                  <c:v>7880</c:v>
                </c:pt>
                <c:pt idx="1159">
                  <c:v>7890</c:v>
                </c:pt>
                <c:pt idx="1160">
                  <c:v>7900</c:v>
                </c:pt>
                <c:pt idx="1161">
                  <c:v>7910</c:v>
                </c:pt>
                <c:pt idx="1162">
                  <c:v>7920</c:v>
                </c:pt>
                <c:pt idx="1163">
                  <c:v>7930</c:v>
                </c:pt>
                <c:pt idx="1164">
                  <c:v>7940</c:v>
                </c:pt>
                <c:pt idx="1165">
                  <c:v>7950</c:v>
                </c:pt>
                <c:pt idx="1166">
                  <c:v>7960</c:v>
                </c:pt>
                <c:pt idx="1167">
                  <c:v>7970</c:v>
                </c:pt>
                <c:pt idx="1168">
                  <c:v>7980</c:v>
                </c:pt>
                <c:pt idx="1169">
                  <c:v>7990</c:v>
                </c:pt>
                <c:pt idx="1170">
                  <c:v>8000</c:v>
                </c:pt>
                <c:pt idx="1171">
                  <c:v>8010</c:v>
                </c:pt>
                <c:pt idx="1172">
                  <c:v>8020</c:v>
                </c:pt>
                <c:pt idx="1173">
                  <c:v>8030</c:v>
                </c:pt>
                <c:pt idx="1174">
                  <c:v>8040</c:v>
                </c:pt>
                <c:pt idx="1175">
                  <c:v>8050</c:v>
                </c:pt>
                <c:pt idx="1176">
                  <c:v>8060</c:v>
                </c:pt>
                <c:pt idx="1177">
                  <c:v>8070</c:v>
                </c:pt>
                <c:pt idx="1178">
                  <c:v>8080</c:v>
                </c:pt>
                <c:pt idx="1179">
                  <c:v>8090</c:v>
                </c:pt>
                <c:pt idx="1180">
                  <c:v>8100</c:v>
                </c:pt>
                <c:pt idx="1181">
                  <c:v>8110</c:v>
                </c:pt>
                <c:pt idx="1182">
                  <c:v>8120</c:v>
                </c:pt>
                <c:pt idx="1183">
                  <c:v>8130</c:v>
                </c:pt>
                <c:pt idx="1184">
                  <c:v>8140</c:v>
                </c:pt>
                <c:pt idx="1185">
                  <c:v>8150</c:v>
                </c:pt>
                <c:pt idx="1186">
                  <c:v>8160</c:v>
                </c:pt>
                <c:pt idx="1187">
                  <c:v>8170</c:v>
                </c:pt>
                <c:pt idx="1188">
                  <c:v>8180</c:v>
                </c:pt>
                <c:pt idx="1189">
                  <c:v>8190</c:v>
                </c:pt>
                <c:pt idx="1190">
                  <c:v>8200</c:v>
                </c:pt>
                <c:pt idx="1191">
                  <c:v>8210</c:v>
                </c:pt>
                <c:pt idx="1192">
                  <c:v>8220</c:v>
                </c:pt>
                <c:pt idx="1193">
                  <c:v>8230</c:v>
                </c:pt>
                <c:pt idx="1194">
                  <c:v>8240</c:v>
                </c:pt>
                <c:pt idx="1195">
                  <c:v>8250</c:v>
                </c:pt>
                <c:pt idx="1196">
                  <c:v>8260</c:v>
                </c:pt>
                <c:pt idx="1197">
                  <c:v>8270</c:v>
                </c:pt>
                <c:pt idx="1198">
                  <c:v>8280</c:v>
                </c:pt>
                <c:pt idx="1199">
                  <c:v>8290</c:v>
                </c:pt>
                <c:pt idx="1200">
                  <c:v>8300</c:v>
                </c:pt>
                <c:pt idx="1201">
                  <c:v>8310</c:v>
                </c:pt>
                <c:pt idx="1202">
                  <c:v>8320</c:v>
                </c:pt>
                <c:pt idx="1203">
                  <c:v>8330</c:v>
                </c:pt>
                <c:pt idx="1204">
                  <c:v>8340</c:v>
                </c:pt>
                <c:pt idx="1205">
                  <c:v>8350</c:v>
                </c:pt>
                <c:pt idx="1206">
                  <c:v>8360</c:v>
                </c:pt>
                <c:pt idx="1207">
                  <c:v>8370</c:v>
                </c:pt>
                <c:pt idx="1208">
                  <c:v>8380</c:v>
                </c:pt>
                <c:pt idx="1209">
                  <c:v>8390</c:v>
                </c:pt>
                <c:pt idx="1210">
                  <c:v>8400</c:v>
                </c:pt>
                <c:pt idx="1211">
                  <c:v>8410</c:v>
                </c:pt>
                <c:pt idx="1212">
                  <c:v>8420</c:v>
                </c:pt>
                <c:pt idx="1213">
                  <c:v>8430</c:v>
                </c:pt>
                <c:pt idx="1214">
                  <c:v>8440</c:v>
                </c:pt>
                <c:pt idx="1215">
                  <c:v>8450</c:v>
                </c:pt>
                <c:pt idx="1216">
                  <c:v>8460</c:v>
                </c:pt>
                <c:pt idx="1217">
                  <c:v>8470</c:v>
                </c:pt>
                <c:pt idx="1218">
                  <c:v>8480</c:v>
                </c:pt>
                <c:pt idx="1219">
                  <c:v>8490</c:v>
                </c:pt>
                <c:pt idx="1220">
                  <c:v>8500</c:v>
                </c:pt>
                <c:pt idx="1221">
                  <c:v>8510</c:v>
                </c:pt>
                <c:pt idx="1222">
                  <c:v>8520</c:v>
                </c:pt>
                <c:pt idx="1223">
                  <c:v>8530</c:v>
                </c:pt>
                <c:pt idx="1224">
                  <c:v>8540</c:v>
                </c:pt>
                <c:pt idx="1225">
                  <c:v>8550</c:v>
                </c:pt>
                <c:pt idx="1226">
                  <c:v>8560</c:v>
                </c:pt>
                <c:pt idx="1227">
                  <c:v>8570</c:v>
                </c:pt>
                <c:pt idx="1228">
                  <c:v>8580</c:v>
                </c:pt>
                <c:pt idx="1229">
                  <c:v>8590</c:v>
                </c:pt>
                <c:pt idx="1230">
                  <c:v>8600</c:v>
                </c:pt>
                <c:pt idx="1231">
                  <c:v>8610</c:v>
                </c:pt>
                <c:pt idx="1232">
                  <c:v>8620</c:v>
                </c:pt>
                <c:pt idx="1233">
                  <c:v>8630</c:v>
                </c:pt>
                <c:pt idx="1234">
                  <c:v>8640</c:v>
                </c:pt>
                <c:pt idx="1235">
                  <c:v>8650</c:v>
                </c:pt>
                <c:pt idx="1236">
                  <c:v>8660</c:v>
                </c:pt>
                <c:pt idx="1237">
                  <c:v>8670</c:v>
                </c:pt>
                <c:pt idx="1238">
                  <c:v>8680</c:v>
                </c:pt>
                <c:pt idx="1239">
                  <c:v>8690</c:v>
                </c:pt>
                <c:pt idx="1240">
                  <c:v>8700</c:v>
                </c:pt>
                <c:pt idx="1241">
                  <c:v>8710</c:v>
                </c:pt>
                <c:pt idx="1242">
                  <c:v>8720</c:v>
                </c:pt>
                <c:pt idx="1243">
                  <c:v>8730</c:v>
                </c:pt>
                <c:pt idx="1244">
                  <c:v>8740</c:v>
                </c:pt>
                <c:pt idx="1245">
                  <c:v>8750</c:v>
                </c:pt>
                <c:pt idx="1246">
                  <c:v>8760</c:v>
                </c:pt>
                <c:pt idx="1247">
                  <c:v>8770</c:v>
                </c:pt>
                <c:pt idx="1248">
                  <c:v>8780</c:v>
                </c:pt>
                <c:pt idx="1249">
                  <c:v>8790</c:v>
                </c:pt>
                <c:pt idx="1250">
                  <c:v>8800</c:v>
                </c:pt>
                <c:pt idx="1251">
                  <c:v>8810</c:v>
                </c:pt>
                <c:pt idx="1252">
                  <c:v>8820</c:v>
                </c:pt>
                <c:pt idx="1253">
                  <c:v>8830</c:v>
                </c:pt>
                <c:pt idx="1254">
                  <c:v>8840</c:v>
                </c:pt>
                <c:pt idx="1255">
                  <c:v>8850</c:v>
                </c:pt>
                <c:pt idx="1256">
                  <c:v>8860</c:v>
                </c:pt>
                <c:pt idx="1257">
                  <c:v>8870</c:v>
                </c:pt>
                <c:pt idx="1258">
                  <c:v>8880</c:v>
                </c:pt>
                <c:pt idx="1259">
                  <c:v>8890</c:v>
                </c:pt>
                <c:pt idx="1260">
                  <c:v>8900</c:v>
                </c:pt>
                <c:pt idx="1261">
                  <c:v>8910</c:v>
                </c:pt>
                <c:pt idx="1262">
                  <c:v>8920</c:v>
                </c:pt>
                <c:pt idx="1263">
                  <c:v>8930</c:v>
                </c:pt>
                <c:pt idx="1264">
                  <c:v>8940</c:v>
                </c:pt>
                <c:pt idx="1265">
                  <c:v>8950</c:v>
                </c:pt>
                <c:pt idx="1266">
                  <c:v>8960</c:v>
                </c:pt>
                <c:pt idx="1267">
                  <c:v>8970</c:v>
                </c:pt>
                <c:pt idx="1268">
                  <c:v>8980</c:v>
                </c:pt>
                <c:pt idx="1269">
                  <c:v>8990</c:v>
                </c:pt>
                <c:pt idx="1270">
                  <c:v>9000</c:v>
                </c:pt>
              </c:numCache>
            </c:numRef>
          </c:xVal>
          <c:yVal>
            <c:numRef>
              <c:f>'Eleveld TCI'!$L$4:$L$1274</c:f>
              <c:numCache>
                <c:formatCode>0.0</c:formatCode>
                <c:ptCount val="1271"/>
                <c:pt idx="0">
                  <c:v>0</c:v>
                </c:pt>
                <c:pt idx="1">
                  <c:v>0</c:v>
                </c:pt>
                <c:pt idx="2">
                  <c:v>9.4077899123523405E-4</c:v>
                </c:pt>
                <c:pt idx="3">
                  <c:v>2.8077521664912602E-3</c:v>
                </c:pt>
                <c:pt idx="4">
                  <c:v>5.5865403949194037E-3</c:v>
                </c:pt>
                <c:pt idx="5">
                  <c:v>9.262967356376205E-3</c:v>
                </c:pt>
                <c:pt idx="6">
                  <c:v>1.3823056715620145E-2</c:v>
                </c:pt>
                <c:pt idx="7">
                  <c:v>1.9253029335811425E-2</c:v>
                </c:pt>
                <c:pt idx="8">
                  <c:v>2.5539300530768316E-2</c:v>
                </c:pt>
                <c:pt idx="9">
                  <c:v>3.2668477355441136E-2</c:v>
                </c:pt>
                <c:pt idx="10">
                  <c:v>4.0627355934072462E-2</c:v>
                </c:pt>
                <c:pt idx="11">
                  <c:v>4.9402918825519546E-2</c:v>
                </c:pt>
                <c:pt idx="12">
                  <c:v>5.8982332425222189E-2</c:v>
                </c:pt>
                <c:pt idx="13">
                  <c:v>9.4962250378689744E-2</c:v>
                </c:pt>
                <c:pt idx="14">
                  <c:v>0.17402852758977227</c:v>
                </c:pt>
                <c:pt idx="15">
                  <c:v>0.27045069852448078</c:v>
                </c:pt>
                <c:pt idx="16">
                  <c:v>0.38284277074823558</c:v>
                </c:pt>
                <c:pt idx="17">
                  <c:v>0.50991666604259045</c:v>
                </c:pt>
                <c:pt idx="18">
                  <c:v>0.65047540833956208</c:v>
                </c:pt>
                <c:pt idx="19">
                  <c:v>0.80340678453738468</c:v>
                </c:pt>
                <c:pt idx="20">
                  <c:v>0.96767744538189149</c:v>
                </c:pt>
                <c:pt idx="21">
                  <c:v>1.1423274158748777</c:v>
                </c:pt>
                <c:pt idx="22">
                  <c:v>1.3264649867899392</c:v>
                </c:pt>
                <c:pt idx="23">
                  <c:v>1.5192619608483671</c:v>
                </c:pt>
                <c:pt idx="24">
                  <c:v>1.719949228942925</c:v>
                </c:pt>
                <c:pt idx="25">
                  <c:v>1.9278126535052229</c:v>
                </c:pt>
                <c:pt idx="26">
                  <c:v>2.1374853427456064</c:v>
                </c:pt>
                <c:pt idx="27">
                  <c:v>2.3299003271913938</c:v>
                </c:pt>
                <c:pt idx="28">
                  <c:v>2.5062809794702887</c:v>
                </c:pt>
                <c:pt idx="29">
                  <c:v>2.6677655184217151</c:v>
                </c:pt>
                <c:pt idx="30">
                  <c:v>2.8154129207489813</c:v>
                </c:pt>
                <c:pt idx="31">
                  <c:v>2.9502084224254892</c:v>
                </c:pt>
                <c:pt idx="32">
                  <c:v>3.0730686383228161</c:v>
                </c:pt>
                <c:pt idx="33">
                  <c:v>3.18484632655308</c:v>
                </c:pt>
                <c:pt idx="34">
                  <c:v>3.2863348221796396</c:v>
                </c:pt>
                <c:pt idx="35">
                  <c:v>3.378272163239405</c:v>
                </c:pt>
                <c:pt idx="36">
                  <c:v>3.4613449304279666</c:v>
                </c:pt>
                <c:pt idx="37">
                  <c:v>3.5361918203171525</c:v>
                </c:pt>
                <c:pt idx="38">
                  <c:v>3.6034069705958465</c:v>
                </c:pt>
                <c:pt idx="39">
                  <c:v>3.6635430545417895</c:v>
                </c:pt>
                <c:pt idx="40">
                  <c:v>3.7171141607380171</c:v>
                </c:pt>
                <c:pt idx="41">
                  <c:v>3.7645984729363713</c:v>
                </c:pt>
                <c:pt idx="42">
                  <c:v>3.8064407639364251</c:v>
                </c:pt>
                <c:pt idx="43">
                  <c:v>3.8430547163858084</c:v>
                </c:pt>
                <c:pt idx="44">
                  <c:v>3.8748250825123609</c:v>
                </c:pt>
                <c:pt idx="45">
                  <c:v>3.9021096939651083</c:v>
                </c:pt>
                <c:pt idx="46">
                  <c:v>3.9252413321654775</c:v>
                </c:pt>
                <c:pt idx="47">
                  <c:v>3.9445294688483843</c:v>
                </c:pt>
                <c:pt idx="48">
                  <c:v>3.9602618858011507</c:v>
                </c:pt>
                <c:pt idx="49">
                  <c:v>3.9727061821831278</c:v>
                </c:pt>
                <c:pt idx="50">
                  <c:v>3.9821111772271958</c:v>
                </c:pt>
                <c:pt idx="51">
                  <c:v>3.9887082155829807</c:v>
                </c:pt>
                <c:pt idx="52">
                  <c:v>3.9927123820578529</c:v>
                </c:pt>
                <c:pt idx="53">
                  <c:v>3.994323632042954</c:v>
                </c:pt>
                <c:pt idx="54">
                  <c:v>3.9945437308370142</c:v>
                </c:pt>
                <c:pt idx="55">
                  <c:v>3.9946957368477101</c:v>
                </c:pt>
                <c:pt idx="56">
                  <c:v>3.9947582985696495</c:v>
                </c:pt>
                <c:pt idx="57">
                  <c:v>3.994821660943793</c:v>
                </c:pt>
                <c:pt idx="58">
                  <c:v>3.9948783539309627</c:v>
                </c:pt>
                <c:pt idx="59">
                  <c:v>3.9949349417952251</c:v>
                </c:pt>
                <c:pt idx="60">
                  <c:v>3.994990489920867</c:v>
                </c:pt>
                <c:pt idx="61">
                  <c:v>3.9950455078311786</c:v>
                </c:pt>
                <c:pt idx="62">
                  <c:v>3.9950999049223359</c:v>
                </c:pt>
                <c:pt idx="63">
                  <c:v>3.9951537276491473</c:v>
                </c:pt>
                <c:pt idx="64">
                  <c:v>3.9952069729405237</c:v>
                </c:pt>
                <c:pt idx="65">
                  <c:v>3.995259650177633</c:v>
                </c:pt>
                <c:pt idx="66">
                  <c:v>3.9953117645198892</c:v>
                </c:pt>
                <c:pt idx="67">
                  <c:v>3.9953633221824139</c:v>
                </c:pt>
                <c:pt idx="68">
                  <c:v>3.9954143289640589</c:v>
                </c:pt>
                <c:pt idx="69">
                  <c:v>3.9954647907008729</c:v>
                </c:pt>
                <c:pt idx="70">
                  <c:v>3.9955147131375734</c:v>
                </c:pt>
                <c:pt idx="71">
                  <c:v>3.9955641019672288</c:v>
                </c:pt>
                <c:pt idx="72">
                  <c:v>3.9956129628206032</c:v>
                </c:pt>
                <c:pt idx="73">
                  <c:v>3.9956613012701578</c:v>
                </c:pt>
                <c:pt idx="74">
                  <c:v>3.9957091228296844</c:v>
                </c:pt>
                <c:pt idx="75">
                  <c:v>3.9957564329552087</c:v>
                </c:pt>
                <c:pt idx="76">
                  <c:v>3.9958032370455094</c:v>
                </c:pt>
                <c:pt idx="77">
                  <c:v>3.9958495404427423</c:v>
                </c:pt>
                <c:pt idx="78">
                  <c:v>3.9958953484330251</c:v>
                </c:pt>
                <c:pt idx="79">
                  <c:v>3.9959406662470247</c:v>
                </c:pt>
                <c:pt idx="80">
                  <c:v>3.995985499060537</c:v>
                </c:pt>
                <c:pt idx="81">
                  <c:v>3.9960298519950608</c:v>
                </c:pt>
                <c:pt idx="82">
                  <c:v>3.9960737301183653</c:v>
                </c:pt>
                <c:pt idx="83">
                  <c:v>3.9961171384450522</c:v>
                </c:pt>
                <c:pt idx="84">
                  <c:v>3.9961600819371115</c:v>
                </c:pt>
                <c:pt idx="85">
                  <c:v>3.9962025655044711</c:v>
                </c:pt>
                <c:pt idx="86">
                  <c:v>3.9962445940055429</c:v>
                </c:pt>
                <c:pt idx="87">
                  <c:v>3.9962861722477596</c:v>
                </c:pt>
                <c:pt idx="88">
                  <c:v>3.996327304988109</c:v>
                </c:pt>
                <c:pt idx="89">
                  <c:v>3.9963679969336612</c:v>
                </c:pt>
                <c:pt idx="90">
                  <c:v>3.996408252742091</c:v>
                </c:pt>
                <c:pt idx="91">
                  <c:v>3.9964480770221935</c:v>
                </c:pt>
                <c:pt idx="92">
                  <c:v>3.9964874743343968</c:v>
                </c:pt>
                <c:pt idx="93">
                  <c:v>3.9965264491912662</c:v>
                </c:pt>
                <c:pt idx="94">
                  <c:v>3.9965650060580065</c:v>
                </c:pt>
                <c:pt idx="95">
                  <c:v>3.9966031493529552</c:v>
                </c:pt>
                <c:pt idx="96">
                  <c:v>3.9966408834480753</c:v>
                </c:pt>
                <c:pt idx="97">
                  <c:v>3.9966782126694387</c:v>
                </c:pt>
                <c:pt idx="98">
                  <c:v>3.996715141297706</c:v>
                </c:pt>
                <c:pt idx="99">
                  <c:v>3.9967516735686024</c:v>
                </c:pt>
                <c:pt idx="100">
                  <c:v>3.9967878136733872</c:v>
                </c:pt>
                <c:pt idx="101">
                  <c:v>3.996823565759319</c:v>
                </c:pt>
                <c:pt idx="102">
                  <c:v>3.9968589339301164</c:v>
                </c:pt>
                <c:pt idx="103">
                  <c:v>3.9968939222464126</c:v>
                </c:pt>
                <c:pt idx="104">
                  <c:v>3.9969285347262069</c:v>
                </c:pt>
                <c:pt idx="105">
                  <c:v>3.9969627753453105</c:v>
                </c:pt>
                <c:pt idx="106">
                  <c:v>3.9969966480377872</c:v>
                </c:pt>
                <c:pt idx="107">
                  <c:v>3.9970301566963915</c:v>
                </c:pt>
                <c:pt idx="108">
                  <c:v>3.9970633051729991</c:v>
                </c:pt>
                <c:pt idx="109">
                  <c:v>3.9970960972790355</c:v>
                </c:pt>
                <c:pt idx="110">
                  <c:v>3.9971285367858997</c:v>
                </c:pt>
                <c:pt idx="111">
                  <c:v>3.9971606274253819</c:v>
                </c:pt>
                <c:pt idx="112">
                  <c:v>3.9971923728900784</c:v>
                </c:pt>
                <c:pt idx="113">
                  <c:v>3.9972237768338017</c:v>
                </c:pt>
                <c:pt idx="114">
                  <c:v>3.9972548428719858</c:v>
                </c:pt>
                <c:pt idx="115">
                  <c:v>3.9972855745820892</c:v>
                </c:pt>
                <c:pt idx="116">
                  <c:v>3.9973159755039904</c:v>
                </c:pt>
                <c:pt idx="117">
                  <c:v>3.9973460491403818</c:v>
                </c:pt>
                <c:pt idx="118">
                  <c:v>3.9973757989571599</c:v>
                </c:pt>
                <c:pt idx="119">
                  <c:v>3.9974052283838084</c:v>
                </c:pt>
                <c:pt idx="120">
                  <c:v>3.9974343408137809</c:v>
                </c:pt>
                <c:pt idx="121">
                  <c:v>3.9974631396048768</c:v>
                </c:pt>
                <c:pt idx="122">
                  <c:v>3.9974916280796151</c:v>
                </c:pt>
                <c:pt idx="123">
                  <c:v>3.997519809525603</c:v>
                </c:pt>
                <c:pt idx="124">
                  <c:v>3.9975476871959024</c:v>
                </c:pt>
                <c:pt idx="125">
                  <c:v>3.9975752643093898</c:v>
                </c:pt>
                <c:pt idx="126">
                  <c:v>3.9976025440511158</c:v>
                </c:pt>
                <c:pt idx="127">
                  <c:v>3.9976295295726572</c:v>
                </c:pt>
                <c:pt idx="128">
                  <c:v>3.9976562239924691</c:v>
                </c:pt>
                <c:pt idx="129">
                  <c:v>3.9976826303962305</c:v>
                </c:pt>
                <c:pt idx="130">
                  <c:v>3.9977087518371879</c:v>
                </c:pt>
                <c:pt idx="131">
                  <c:v>3.9977345913364943</c:v>
                </c:pt>
                <c:pt idx="132">
                  <c:v>3.9977601518835457</c:v>
                </c:pt>
                <c:pt idx="133">
                  <c:v>3.9977854364363128</c:v>
                </c:pt>
                <c:pt idx="134">
                  <c:v>3.9978104479216703</c:v>
                </c:pt>
                <c:pt idx="135">
                  <c:v>3.9978351892357225</c:v>
                </c:pt>
                <c:pt idx="136">
                  <c:v>3.9978596632441254</c:v>
                </c:pt>
                <c:pt idx="137">
                  <c:v>3.9978838727824053</c:v>
                </c:pt>
                <c:pt idx="138">
                  <c:v>3.9979078206562737</c:v>
                </c:pt>
                <c:pt idx="139">
                  <c:v>3.997931509641941</c:v>
                </c:pt>
                <c:pt idx="140">
                  <c:v>3.9979549424864236</c:v>
                </c:pt>
                <c:pt idx="141">
                  <c:v>3.9979781219078503</c:v>
                </c:pt>
                <c:pt idx="142">
                  <c:v>3.9980010505957648</c:v>
                </c:pt>
                <c:pt idx="143">
                  <c:v>3.9980237312114251</c:v>
                </c:pt>
                <c:pt idx="144">
                  <c:v>3.9980461663880984</c:v>
                </c:pt>
                <c:pt idx="145">
                  <c:v>3.9980683587313566</c:v>
                </c:pt>
                <c:pt idx="146">
                  <c:v>3.9980903108193635</c:v>
                </c:pt>
                <c:pt idx="147">
                  <c:v>3.9981120252031639</c:v>
                </c:pt>
                <c:pt idx="148">
                  <c:v>3.9981335044069666</c:v>
                </c:pt>
                <c:pt idx="149">
                  <c:v>3.9981547509284252</c:v>
                </c:pt>
                <c:pt idx="150">
                  <c:v>3.9981757672389171</c:v>
                </c:pt>
                <c:pt idx="151">
                  <c:v>3.9981965557838173</c:v>
                </c:pt>
                <c:pt idx="152">
                  <c:v>3.9982171189827724</c:v>
                </c:pt>
                <c:pt idx="153">
                  <c:v>3.9982374592299688</c:v>
                </c:pt>
                <c:pt idx="154">
                  <c:v>3.9982575788943993</c:v>
                </c:pt>
                <c:pt idx="155">
                  <c:v>3.9982774803201275</c:v>
                </c:pt>
                <c:pt idx="156">
                  <c:v>3.9982971658265489</c:v>
                </c:pt>
                <c:pt idx="157">
                  <c:v>3.998316637708649</c:v>
                </c:pt>
                <c:pt idx="158">
                  <c:v>3.9983358982372583</c:v>
                </c:pt>
                <c:pt idx="159">
                  <c:v>3.9983549496593067</c:v>
                </c:pt>
                <c:pt idx="160">
                  <c:v>3.9983737941980726</c:v>
                </c:pt>
                <c:pt idx="161">
                  <c:v>3.9983924340534318</c:v>
                </c:pt>
                <c:pt idx="162">
                  <c:v>3.9984108714021009</c:v>
                </c:pt>
                <c:pt idx="163">
                  <c:v>3.998429108397882</c:v>
                </c:pt>
                <c:pt idx="164">
                  <c:v>3.9984471471719014</c:v>
                </c:pt>
                <c:pt idx="165">
                  <c:v>3.998464989832847</c:v>
                </c:pt>
                <c:pt idx="166">
                  <c:v>3.9984826384672036</c:v>
                </c:pt>
                <c:pt idx="167">
                  <c:v>3.9985000951394869</c:v>
                </c:pt>
                <c:pt idx="168">
                  <c:v>3.9985173618924708</c:v>
                </c:pt>
                <c:pt idx="169">
                  <c:v>3.9985344407474179</c:v>
                </c:pt>
                <c:pt idx="170">
                  <c:v>3.9985513337043037</c:v>
                </c:pt>
                <c:pt idx="171">
                  <c:v>3.9985680427420394</c:v>
                </c:pt>
                <c:pt idx="172">
                  <c:v>3.9985845698186924</c:v>
                </c:pt>
                <c:pt idx="173">
                  <c:v>3.9986009168717063</c:v>
                </c:pt>
                <c:pt idx="174">
                  <c:v>3.9986170858181151</c:v>
                </c:pt>
                <c:pt idx="175">
                  <c:v>3.9986330785547581</c:v>
                </c:pt>
                <c:pt idx="176">
                  <c:v>3.9986488969584908</c:v>
                </c:pt>
                <c:pt idx="177">
                  <c:v>3.9986645428863952</c:v>
                </c:pt>
                <c:pt idx="178">
                  <c:v>3.9986800181759867</c:v>
                </c:pt>
                <c:pt idx="179">
                  <c:v>3.9986953246454187</c:v>
                </c:pt>
                <c:pt idx="180">
                  <c:v>3.9987104640936852</c:v>
                </c:pt>
                <c:pt idx="181">
                  <c:v>3.9987254383008235</c:v>
                </c:pt>
                <c:pt idx="182">
                  <c:v>3.9987402490281108</c:v>
                </c:pt>
                <c:pt idx="183">
                  <c:v>3.9987548980182614</c:v>
                </c:pt>
                <c:pt idx="184">
                  <c:v>3.998769386995622</c:v>
                </c:pt>
                <c:pt idx="185">
                  <c:v>3.9987837176663632</c:v>
                </c:pt>
                <c:pt idx="186">
                  <c:v>3.9987978917186706</c:v>
                </c:pt>
                <c:pt idx="187">
                  <c:v>3.9988119108229334</c:v>
                </c:pt>
                <c:pt idx="188">
                  <c:v>3.9988257766319304</c:v>
                </c:pt>
                <c:pt idx="189">
                  <c:v>3.9988394907810152</c:v>
                </c:pt>
                <c:pt idx="190">
                  <c:v>3.9988530548882983</c:v>
                </c:pt>
                <c:pt idx="191">
                  <c:v>3.998866470554828</c:v>
                </c:pt>
                <c:pt idx="192">
                  <c:v>3.9988797393647704</c:v>
                </c:pt>
                <c:pt idx="193">
                  <c:v>3.998892862885584</c:v>
                </c:pt>
                <c:pt idx="194">
                  <c:v>3.9989058426681976</c:v>
                </c:pt>
                <c:pt idx="195">
                  <c:v>3.998918680247181</c:v>
                </c:pt>
                <c:pt idx="196">
                  <c:v>3.9989313771409192</c:v>
                </c:pt>
                <c:pt idx="197">
                  <c:v>3.9989439348517792</c:v>
                </c:pt>
                <c:pt idx="198">
                  <c:v>3.998956354866281</c:v>
                </c:pt>
                <c:pt idx="199">
                  <c:v>3.9989686386552608</c:v>
                </c:pt>
                <c:pt idx="200">
                  <c:v>3.9989807876740375</c:v>
                </c:pt>
                <c:pt idx="201">
                  <c:v>3.998992803362575</c:v>
                </c:pt>
                <c:pt idx="202">
                  <c:v>3.9990046871456428</c:v>
                </c:pt>
                <c:pt idx="203">
                  <c:v>3.9990164404329755</c:v>
                </c:pt>
                <c:pt idx="204">
                  <c:v>3.9990280646194307</c:v>
                </c:pt>
                <c:pt idx="205">
                  <c:v>3.9990395610851444</c:v>
                </c:pt>
                <c:pt idx="206">
                  <c:v>3.9990509311956863</c:v>
                </c:pt>
                <c:pt idx="207">
                  <c:v>3.9990621763022123</c:v>
                </c:pt>
                <c:pt idx="208">
                  <c:v>3.9990732977416155</c:v>
                </c:pt>
                <c:pt idx="209">
                  <c:v>3.9990842968366751</c:v>
                </c:pt>
                <c:pt idx="210">
                  <c:v>3.999095174896206</c:v>
                </c:pt>
                <c:pt idx="211">
                  <c:v>3.9991059332152039</c:v>
                </c:pt>
                <c:pt idx="212">
                  <c:v>3.9991165730749909</c:v>
                </c:pt>
                <c:pt idx="213">
                  <c:v>3.9991270957433596</c:v>
                </c:pt>
                <c:pt idx="214">
                  <c:v>3.9991375024747131</c:v>
                </c:pt>
                <c:pt idx="215">
                  <c:v>3.9991477945102081</c:v>
                </c:pt>
                <c:pt idx="216">
                  <c:v>3.999157973077891</c:v>
                </c:pt>
                <c:pt idx="217">
                  <c:v>3.9991680393928379</c:v>
                </c:pt>
                <c:pt idx="218">
                  <c:v>3.9991779946572894</c:v>
                </c:pt>
                <c:pt idx="219">
                  <c:v>3.9991878400607854</c:v>
                </c:pt>
                <c:pt idx="220">
                  <c:v>3.9991975767802987</c:v>
                </c:pt>
                <c:pt idx="221">
                  <c:v>3.9992072059803667</c:v>
                </c:pt>
                <c:pt idx="222">
                  <c:v>3.9992167288132219</c:v>
                </c:pt>
                <c:pt idx="223">
                  <c:v>3.9992261464189207</c:v>
                </c:pt>
                <c:pt idx="224">
                  <c:v>3.9992354599254725</c:v>
                </c:pt>
                <c:pt idx="225">
                  <c:v>3.9992446704489644</c:v>
                </c:pt>
                <c:pt idx="226">
                  <c:v>3.9992537790936868</c:v>
                </c:pt>
                <c:pt idx="227">
                  <c:v>3.9992627869522583</c:v>
                </c:pt>
                <c:pt idx="228">
                  <c:v>3.999271695105747</c:v>
                </c:pt>
                <c:pt idx="229">
                  <c:v>3.9992805046237923</c:v>
                </c:pt>
                <c:pt idx="230">
                  <c:v>3.9992892165647245</c:v>
                </c:pt>
                <c:pt idx="231">
                  <c:v>3.9992978319756838</c:v>
                </c:pt>
                <c:pt idx="232">
                  <c:v>3.9993063518927379</c:v>
                </c:pt>
                <c:pt idx="233">
                  <c:v>3.9993147773409974</c:v>
                </c:pt>
                <c:pt idx="234">
                  <c:v>3.9993231093347323</c:v>
                </c:pt>
                <c:pt idx="235">
                  <c:v>3.9993313488774849</c:v>
                </c:pt>
                <c:pt idx="236">
                  <c:v>3.9993394969621816</c:v>
                </c:pt>
                <c:pt idx="237">
                  <c:v>3.9993475545712465</c:v>
                </c:pt>
                <c:pt idx="238">
                  <c:v>3.9993555226767099</c:v>
                </c:pt>
                <c:pt idx="239">
                  <c:v>3.9993634022403177</c:v>
                </c:pt>
                <c:pt idx="240">
                  <c:v>3.9993711942136403</c:v>
                </c:pt>
                <c:pt idx="241">
                  <c:v>3.9993788995381783</c:v>
                </c:pt>
                <c:pt idx="242">
                  <c:v>3.9993865191454692</c:v>
                </c:pt>
                <c:pt idx="243">
                  <c:v>3.9993940539571917</c:v>
                </c:pt>
                <c:pt idx="244">
                  <c:v>3.9994015048852689</c:v>
                </c:pt>
                <c:pt idx="245">
                  <c:v>3.999408872831971</c:v>
                </c:pt>
                <c:pt idx="246">
                  <c:v>3.9994161586900172</c:v>
                </c:pt>
                <c:pt idx="247">
                  <c:v>3.9994233633426748</c:v>
                </c:pt>
                <c:pt idx="248">
                  <c:v>3.9994304876638602</c:v>
                </c:pt>
                <c:pt idx="249">
                  <c:v>3.9994375325182352</c:v>
                </c:pt>
                <c:pt idx="250">
                  <c:v>3.999444498761306</c:v>
                </c:pt>
                <c:pt idx="251">
                  <c:v>3.9994513872395183</c:v>
                </c:pt>
                <c:pt idx="252">
                  <c:v>3.9994581987903524</c:v>
                </c:pt>
                <c:pt idx="253">
                  <c:v>3.9994649342424182</c:v>
                </c:pt>
                <c:pt idx="254">
                  <c:v>3.9994715944155481</c:v>
                </c:pt>
                <c:pt idx="255">
                  <c:v>3.9994781801208887</c:v>
                </c:pt>
                <c:pt idx="256">
                  <c:v>3.9994846921609923</c:v>
                </c:pt>
                <c:pt idx="257">
                  <c:v>3.9994911313299082</c:v>
                </c:pt>
                <c:pt idx="258">
                  <c:v>3.9994974984132705</c:v>
                </c:pt>
                <c:pt idx="259">
                  <c:v>3.9995037941883873</c:v>
                </c:pt>
                <c:pt idx="260">
                  <c:v>3.9995100194243287</c:v>
                </c:pt>
                <c:pt idx="261">
                  <c:v>3.9995161748820127</c:v>
                </c:pt>
                <c:pt idx="262">
                  <c:v>3.9995222613142904</c:v>
                </c:pt>
                <c:pt idx="263">
                  <c:v>3.9995282794660323</c:v>
                </c:pt>
                <c:pt idx="264">
                  <c:v>3.9995342300742105</c:v>
                </c:pt>
                <c:pt idx="265">
                  <c:v>3.9995401138679831</c:v>
                </c:pt>
                <c:pt idx="266">
                  <c:v>3.9995459315687762</c:v>
                </c:pt>
                <c:pt idx="267">
                  <c:v>3.9995516838903638</c:v>
                </c:pt>
                <c:pt idx="268">
                  <c:v>3.9995573715389496</c:v>
                </c:pt>
                <c:pt idx="269">
                  <c:v>3.9995629952132465</c:v>
                </c:pt>
                <c:pt idx="270">
                  <c:v>3.9995685556045553</c:v>
                </c:pt>
                <c:pt idx="271">
                  <c:v>3.9995740533968416</c:v>
                </c:pt>
                <c:pt idx="272">
                  <c:v>3.9995794892668139</c:v>
                </c:pt>
                <c:pt idx="273">
                  <c:v>3.9995848638840004</c:v>
                </c:pt>
                <c:pt idx="274">
                  <c:v>3.9995901779108238</c:v>
                </c:pt>
                <c:pt idx="275">
                  <c:v>3.9995954320026756</c:v>
                </c:pt>
                <c:pt idx="276">
                  <c:v>3.9996006268079909</c:v>
                </c:pt>
                <c:pt idx="277">
                  <c:v>3.9996057629683208</c:v>
                </c:pt>
                <c:pt idx="278">
                  <c:v>3.9996108411184057</c:v>
                </c:pt>
                <c:pt idx="279">
                  <c:v>3.9996158618862467</c:v>
                </c:pt>
                <c:pt idx="280">
                  <c:v>3.9996208258931758</c:v>
                </c:pt>
                <c:pt idx="281">
                  <c:v>3.9996257337539265</c:v>
                </c:pt>
                <c:pt idx="282">
                  <c:v>3.9996305860767034</c:v>
                </c:pt>
                <c:pt idx="283">
                  <c:v>3.999635383463251</c:v>
                </c:pt>
                <c:pt idx="284">
                  <c:v>3.9996401265089205</c:v>
                </c:pt>
                <c:pt idx="285">
                  <c:v>3.9996448158027396</c:v>
                </c:pt>
                <c:pt idx="286">
                  <c:v>3.9996494519274757</c:v>
                </c:pt>
                <c:pt idx="287">
                  <c:v>3.9996540354597045</c:v>
                </c:pt>
                <c:pt idx="288">
                  <c:v>3.9996585669698739</c:v>
                </c:pt>
                <c:pt idx="289">
                  <c:v>3.9996630470223691</c:v>
                </c:pt>
                <c:pt idx="290">
                  <c:v>3.9996674761755751</c:v>
                </c:pt>
                <c:pt idx="291">
                  <c:v>3.9996718549819419</c:v>
                </c:pt>
                <c:pt idx="292">
                  <c:v>3.9996761839880453</c:v>
                </c:pt>
                <c:pt idx="293">
                  <c:v>3.999680463734649</c:v>
                </c:pt>
                <c:pt idx="294">
                  <c:v>3.999684694756767</c:v>
                </c:pt>
                <c:pt idx="295">
                  <c:v>3.9996888775837225</c:v>
                </c:pt>
                <c:pt idx="296">
                  <c:v>3.999693012739209</c:v>
                </c:pt>
                <c:pt idx="297">
                  <c:v>3.9996971007413489</c:v>
                </c:pt>
                <c:pt idx="298">
                  <c:v>3.9997011421027522</c:v>
                </c:pt>
                <c:pt idx="299">
                  <c:v>3.9997051373305745</c:v>
                </c:pt>
                <c:pt idx="300">
                  <c:v>3.9997090869265759</c:v>
                </c:pt>
                <c:pt idx="301">
                  <c:v>3.9997129913871747</c:v>
                </c:pt>
                <c:pt idx="302">
                  <c:v>3.9997168512035071</c:v>
                </c:pt>
                <c:pt idx="303">
                  <c:v>3.9997206668614806</c:v>
                </c:pt>
                <c:pt idx="304">
                  <c:v>3.99972443884183</c:v>
                </c:pt>
                <c:pt idx="305">
                  <c:v>3.9997281676201712</c:v>
                </c:pt>
                <c:pt idx="306">
                  <c:v>3.9997318536670559</c:v>
                </c:pt>
                <c:pt idx="307">
                  <c:v>3.9997354974480239</c:v>
                </c:pt>
                <c:pt idx="308">
                  <c:v>3.9997390994236577</c:v>
                </c:pt>
                <c:pt idx="309">
                  <c:v>3.9997426600496326</c:v>
                </c:pt>
                <c:pt idx="310">
                  <c:v>3.9997461797767704</c:v>
                </c:pt>
                <c:pt idx="311">
                  <c:v>3.9997496590510884</c:v>
                </c:pt>
                <c:pt idx="312">
                  <c:v>3.9997530983138523</c:v>
                </c:pt>
                <c:pt idx="313">
                  <c:v>3.9997564980016245</c:v>
                </c:pt>
                <c:pt idx="314">
                  <c:v>3.9997598585463141</c:v>
                </c:pt>
                <c:pt idx="315">
                  <c:v>3.9997631803752269</c:v>
                </c:pt>
                <c:pt idx="316">
                  <c:v>3.9997664639111128</c:v>
                </c:pt>
                <c:pt idx="317">
                  <c:v>3.999769709572214</c:v>
                </c:pt>
                <c:pt idx="318">
                  <c:v>3.9997729177723134</c:v>
                </c:pt>
                <c:pt idx="319">
                  <c:v>3.9997760889207798</c:v>
                </c:pt>
                <c:pt idx="320">
                  <c:v>3.9997792234226166</c:v>
                </c:pt>
                <c:pt idx="321">
                  <c:v>3.9997823216785062</c:v>
                </c:pt>
                <c:pt idx="322">
                  <c:v>3.9997853840848565</c:v>
                </c:pt>
                <c:pt idx="323">
                  <c:v>3.9997884110338453</c:v>
                </c:pt>
                <c:pt idx="324">
                  <c:v>3.9997914029134654</c:v>
                </c:pt>
                <c:pt idx="325">
                  <c:v>3.9997943601075687</c:v>
                </c:pt>
                <c:pt idx="326">
                  <c:v>3.9997972829959094</c:v>
                </c:pt>
                <c:pt idx="327">
                  <c:v>3.9998001719541878</c:v>
                </c:pt>
                <c:pt idx="328">
                  <c:v>3.9998030273540928</c:v>
                </c:pt>
                <c:pt idx="329">
                  <c:v>3.999805849563344</c:v>
                </c:pt>
                <c:pt idx="330">
                  <c:v>3.9998086389457339</c:v>
                </c:pt>
                <c:pt idx="331">
                  <c:v>3.9998113958611694</c:v>
                </c:pt>
                <c:pt idx="332">
                  <c:v>3.9998141206657123</c:v>
                </c:pt>
                <c:pt idx="333">
                  <c:v>3.9998168137116203</c:v>
                </c:pt>
                <c:pt idx="334">
                  <c:v>3.9998194753473872</c:v>
                </c:pt>
                <c:pt idx="335">
                  <c:v>3.9998221059177821</c:v>
                </c:pt>
                <c:pt idx="336">
                  <c:v>3.9998247057638894</c:v>
                </c:pt>
                <c:pt idx="337">
                  <c:v>3.9998272752231472</c:v>
                </c:pt>
                <c:pt idx="338">
                  <c:v>3.9998298146293858</c:v>
                </c:pt>
                <c:pt idx="339">
                  <c:v>3.9998323243128659</c:v>
                </c:pt>
                <c:pt idx="340">
                  <c:v>3.9998348046003165</c:v>
                </c:pt>
                <c:pt idx="341">
                  <c:v>3.9998372558149717</c:v>
                </c:pt>
                <c:pt idx="342">
                  <c:v>3.9998396782766079</c:v>
                </c:pt>
                <c:pt idx="343">
                  <c:v>3.9998420723015804</c:v>
                </c:pt>
                <c:pt idx="344">
                  <c:v>3.9998444382028593</c:v>
                </c:pt>
                <c:pt idx="345">
                  <c:v>3.9998467762900654</c:v>
                </c:pt>
                <c:pt idx="346">
                  <c:v>3.9998490868695056</c:v>
                </c:pt>
                <c:pt idx="347">
                  <c:v>3.9998513702442078</c:v>
                </c:pt>
                <c:pt idx="348">
                  <c:v>3.9998536267139548</c:v>
                </c:pt>
                <c:pt idx="349">
                  <c:v>3.9998558565753206</c:v>
                </c:pt>
                <c:pt idx="350">
                  <c:v>3.999858060121702</c:v>
                </c:pt>
                <c:pt idx="351">
                  <c:v>3.9998602376433534</c:v>
                </c:pt>
                <c:pt idx="352">
                  <c:v>3.9998623894274199</c:v>
                </c:pt>
                <c:pt idx="353">
                  <c:v>3.9998645157579698</c:v>
                </c:pt>
                <c:pt idx="354">
                  <c:v>3.9998666169160275</c:v>
                </c:pt>
                <c:pt idx="355">
                  <c:v>3.9998686931796055</c:v>
                </c:pt>
                <c:pt idx="356">
                  <c:v>3.9998707448237361</c:v>
                </c:pt>
                <c:pt idx="357">
                  <c:v>3.999872772120503</c:v>
                </c:pt>
                <c:pt idx="358">
                  <c:v>3.9998747753390727</c:v>
                </c:pt>
                <c:pt idx="359">
                  <c:v>3.999876754745725</c:v>
                </c:pt>
                <c:pt idx="360">
                  <c:v>3.9998787106038836</c:v>
                </c:pt>
                <c:pt idx="361">
                  <c:v>3.9998806431741465</c:v>
                </c:pt>
                <c:pt idx="362">
                  <c:v>3.9998825527143151</c:v>
                </c:pt>
                <c:pt idx="363">
                  <c:v>3.9998844394794251</c:v>
                </c:pt>
                <c:pt idx="364">
                  <c:v>3.9998863037217744</c:v>
                </c:pt>
                <c:pt idx="365">
                  <c:v>3.9998881456909534</c:v>
                </c:pt>
                <c:pt idx="366">
                  <c:v>3.9998899656338724</c:v>
                </c:pt>
                <c:pt idx="367">
                  <c:v>3.9998917637947904</c:v>
                </c:pt>
                <c:pt idx="368">
                  <c:v>3.9998935404153428</c:v>
                </c:pt>
                <c:pt idx="369">
                  <c:v>3.9998952957345706</c:v>
                </c:pt>
                <c:pt idx="370">
                  <c:v>3.9998970299889458</c:v>
                </c:pt>
                <c:pt idx="371">
                  <c:v>3.9998987434124005</c:v>
                </c:pt>
                <c:pt idx="372">
                  <c:v>3.9999004362363517</c:v>
                </c:pt>
                <c:pt idx="373">
                  <c:v>3.9999021086897302</c:v>
                </c:pt>
                <c:pt idx="374">
                  <c:v>3.9999037609990045</c:v>
                </c:pt>
                <c:pt idx="375">
                  <c:v>3.9999053933882096</c:v>
                </c:pt>
                <c:pt idx="376">
                  <c:v>3.9999070060789701</c:v>
                </c:pt>
                <c:pt idx="377">
                  <c:v>3.9999085992905274</c:v>
                </c:pt>
                <c:pt idx="378">
                  <c:v>3.9999101732397642</c:v>
                </c:pt>
                <c:pt idx="379">
                  <c:v>3.99991172814123</c:v>
                </c:pt>
                <c:pt idx="380">
                  <c:v>3.9999132642071653</c:v>
                </c:pt>
                <c:pt idx="381">
                  <c:v>3.9999147816475258</c:v>
                </c:pt>
                <c:pt idx="382">
                  <c:v>3.9999162806700079</c:v>
                </c:pt>
                <c:pt idx="383">
                  <c:v>3.9999177614800714</c:v>
                </c:pt>
                <c:pt idx="384">
                  <c:v>3.9999192242809634</c:v>
                </c:pt>
                <c:pt idx="385">
                  <c:v>3.9999206692737417</c:v>
                </c:pt>
                <c:pt idx="386">
                  <c:v>3.9999220966572988</c:v>
                </c:pt>
                <c:pt idx="387">
                  <c:v>3.999923506628384</c:v>
                </c:pt>
                <c:pt idx="388">
                  <c:v>3.9999248993816257</c:v>
                </c:pt>
                <c:pt idx="389">
                  <c:v>3.9999262751095555</c:v>
                </c:pt>
                <c:pt idx="390">
                  <c:v>3.9999276340026286</c:v>
                </c:pt>
                <c:pt idx="391">
                  <c:v>3.9999289762492469</c:v>
                </c:pt>
                <c:pt idx="392">
                  <c:v>3.9999303020357808</c:v>
                </c:pt>
                <c:pt idx="393">
                  <c:v>3.9999316115465899</c:v>
                </c:pt>
                <c:pt idx="394">
                  <c:v>3.9999329049640453</c:v>
                </c:pt>
                <c:pt idx="395">
                  <c:v>3.9999341824685497</c:v>
                </c:pt>
                <c:pt idx="396">
                  <c:v>3.9999354442385595</c:v>
                </c:pt>
                <c:pt idx="397">
                  <c:v>3.9999366904506037</c:v>
                </c:pt>
                <c:pt idx="398">
                  <c:v>3.9999379212793067</c:v>
                </c:pt>
                <c:pt idx="399">
                  <c:v>3.9999391368974058</c:v>
                </c:pt>
                <c:pt idx="400">
                  <c:v>3.9999403374757732</c:v>
                </c:pt>
                <c:pt idx="401">
                  <c:v>3.9999415231834354</c:v>
                </c:pt>
                <c:pt idx="402">
                  <c:v>3.9999426941875922</c:v>
                </c:pt>
                <c:pt idx="403">
                  <c:v>3.9999438506536364</c:v>
                </c:pt>
                <c:pt idx="404">
                  <c:v>3.9999449927451729</c:v>
                </c:pt>
                <c:pt idx="405">
                  <c:v>3.9999461206240383</c:v>
                </c:pt>
                <c:pt idx="406">
                  <c:v>3.9999472344503189</c:v>
                </c:pt>
                <c:pt idx="407">
                  <c:v>3.9999483343823687</c:v>
                </c:pt>
                <c:pt idx="408">
                  <c:v>3.9999494205768298</c:v>
                </c:pt>
                <c:pt idx="409">
                  <c:v>3.9999504931886487</c:v>
                </c:pt>
                <c:pt idx="410">
                  <c:v>3.9999515523710949</c:v>
                </c:pt>
                <c:pt idx="411">
                  <c:v>3.9999525982757791</c:v>
                </c:pt>
                <c:pt idx="412">
                  <c:v>3.9999536310526707</c:v>
                </c:pt>
                <c:pt idx="413">
                  <c:v>3.999954650850114</c:v>
                </c:pt>
                <c:pt idx="414">
                  <c:v>3.9999556578148479</c:v>
                </c:pt>
                <c:pt idx="415">
                  <c:v>3.99995665209202</c:v>
                </c:pt>
                <c:pt idx="416">
                  <c:v>3.9999576338252063</c:v>
                </c:pt>
                <c:pt idx="417">
                  <c:v>3.9999586031564256</c:v>
                </c:pt>
                <c:pt idx="418">
                  <c:v>3.999959560226158</c:v>
                </c:pt>
                <c:pt idx="419">
                  <c:v>3.9999605051733598</c:v>
                </c:pt>
                <c:pt idx="420">
                  <c:v>3.9999614381354807</c:v>
                </c:pt>
                <c:pt idx="421">
                  <c:v>3.9999623592484785</c:v>
                </c:pt>
                <c:pt idx="422">
                  <c:v>3.9999632686468365</c:v>
                </c:pt>
                <c:pt idx="423">
                  <c:v>3.9999641664635779</c:v>
                </c:pt>
                <c:pt idx="424">
                  <c:v>3.9999650528302824</c:v>
                </c:pt>
                <c:pt idx="425">
                  <c:v>3.9999659278771005</c:v>
                </c:pt>
                <c:pt idx="426">
                  <c:v>3.9999667917327701</c:v>
                </c:pt>
                <c:pt idx="427">
                  <c:v>3.9999676445246299</c:v>
                </c:pt>
                <c:pt idx="428">
                  <c:v>3.9999684863786351</c:v>
                </c:pt>
                <c:pt idx="429">
                  <c:v>3.9999693174193727</c:v>
                </c:pt>
                <c:pt idx="430">
                  <c:v>3.9999701377700743</c:v>
                </c:pt>
                <c:pt idx="431">
                  <c:v>3.9999709475526326</c:v>
                </c:pt>
                <c:pt idx="432">
                  <c:v>3.9999717468876144</c:v>
                </c:pt>
                <c:pt idx="433">
                  <c:v>3.9999725358942744</c:v>
                </c:pt>
                <c:pt idx="434">
                  <c:v>3.9999733146905707</c:v>
                </c:pt>
                <c:pt idx="435">
                  <c:v>3.9999740833931772</c:v>
                </c:pt>
                <c:pt idx="436">
                  <c:v>3.9999748421174979</c:v>
                </c:pt>
                <c:pt idx="437">
                  <c:v>3.9999755909776797</c:v>
                </c:pt>
                <c:pt idx="438">
                  <c:v>3.9999763300866271</c:v>
                </c:pt>
                <c:pt idx="439">
                  <c:v>3.9999770595560142</c:v>
                </c:pt>
                <c:pt idx="440">
                  <c:v>3.9999777794962981</c:v>
                </c:pt>
                <c:pt idx="441">
                  <c:v>3.9999784900167326</c:v>
                </c:pt>
                <c:pt idx="442">
                  <c:v>3.9999791912253797</c:v>
                </c:pt>
                <c:pt idx="443">
                  <c:v>3.9999798832291242</c:v>
                </c:pt>
                <c:pt idx="444">
                  <c:v>3.9999805661336838</c:v>
                </c:pt>
                <c:pt idx="445">
                  <c:v>3.9999812400436237</c:v>
                </c:pt>
                <c:pt idx="446">
                  <c:v>3.9999819050623677</c:v>
                </c:pt>
                <c:pt idx="447">
                  <c:v>3.9999825612922111</c:v>
                </c:pt>
                <c:pt idx="448">
                  <c:v>3.9999832088343314</c:v>
                </c:pt>
                <c:pt idx="449">
                  <c:v>3.9999838477888017</c:v>
                </c:pt>
                <c:pt idx="450">
                  <c:v>3.9999844782546021</c:v>
                </c:pt>
                <c:pt idx="451">
                  <c:v>3.9999851003296305</c:v>
                </c:pt>
                <c:pt idx="452">
                  <c:v>3.9999857141107156</c:v>
                </c:pt>
                <c:pt idx="453">
                  <c:v>3.9999863196936269</c:v>
                </c:pt>
                <c:pt idx="454">
                  <c:v>3.9999869171730871</c:v>
                </c:pt>
                <c:pt idx="455">
                  <c:v>3.9999875066427824</c:v>
                </c:pt>
                <c:pt idx="456">
                  <c:v>3.9999880881953742</c:v>
                </c:pt>
                <c:pt idx="457">
                  <c:v>3.9999886619225093</c:v>
                </c:pt>
                <c:pt idx="458">
                  <c:v>3.9999892279148321</c:v>
                </c:pt>
                <c:pt idx="459">
                  <c:v>3.9999897862619935</c:v>
                </c:pt>
                <c:pt idx="460">
                  <c:v>3.9999903370526626</c:v>
                </c:pt>
                <c:pt idx="461">
                  <c:v>3.9999908803745376</c:v>
                </c:pt>
                <c:pt idx="462">
                  <c:v>3.9999914163143551</c:v>
                </c:pt>
                <c:pt idx="463">
                  <c:v>3.9999919449579004</c:v>
                </c:pt>
                <c:pt idx="464">
                  <c:v>3.9999924663900193</c:v>
                </c:pt>
                <c:pt idx="465">
                  <c:v>3.9999929806946257</c:v>
                </c:pt>
                <c:pt idx="466">
                  <c:v>3.9999934879547134</c:v>
                </c:pt>
                <c:pt idx="467">
                  <c:v>3.9999939882523656</c:v>
                </c:pt>
                <c:pt idx="468">
                  <c:v>3.9999944816687636</c:v>
                </c:pt>
                <c:pt idx="469">
                  <c:v>3.9999949682841978</c:v>
                </c:pt>
                <c:pt idx="470">
                  <c:v>3.9999954481780762</c:v>
                </c:pt>
                <c:pt idx="471">
                  <c:v>3.9999959214289351</c:v>
                </c:pt>
                <c:pt idx="472">
                  <c:v>3.9999963881144467</c:v>
                </c:pt>
                <c:pt idx="473">
                  <c:v>3.9999968483114294</c:v>
                </c:pt>
                <c:pt idx="474">
                  <c:v>3.9999973020958568</c:v>
                </c:pt>
                <c:pt idx="475">
                  <c:v>3.9999977495428669</c:v>
                </c:pt>
                <c:pt idx="476">
                  <c:v>3.999998190726771</c:v>
                </c:pt>
                <c:pt idx="477">
                  <c:v>3.9999986257210618</c:v>
                </c:pt>
                <c:pt idx="478">
                  <c:v>3.999999054598423</c:v>
                </c:pt>
                <c:pt idx="479">
                  <c:v>3.9999994774307379</c:v>
                </c:pt>
                <c:pt idx="480">
                  <c:v>3.9999998942890977</c:v>
                </c:pt>
                <c:pt idx="481">
                  <c:v>4.0000003052438098</c:v>
                </c:pt>
                <c:pt idx="482">
                  <c:v>4.0000007103644064</c:v>
                </c:pt>
                <c:pt idx="483">
                  <c:v>4.0000011097196539</c:v>
                </c:pt>
                <c:pt idx="484">
                  <c:v>4.0000015033775593</c:v>
                </c:pt>
                <c:pt idx="485">
                  <c:v>4.0000018914053781</c:v>
                </c:pt>
                <c:pt idx="486">
                  <c:v>4.000002273869625</c:v>
                </c:pt>
                <c:pt idx="487">
                  <c:v>4.0000026508360795</c:v>
                </c:pt>
                <c:pt idx="488">
                  <c:v>4.0000030223697944</c:v>
                </c:pt>
                <c:pt idx="489">
                  <c:v>4.0000033885351032</c:v>
                </c:pt>
                <c:pt idx="490">
                  <c:v>4.0000037493956295</c:v>
                </c:pt>
                <c:pt idx="491">
                  <c:v>4.000004105014292</c:v>
                </c:pt>
                <c:pt idx="492">
                  <c:v>4.0000044554533147</c:v>
                </c:pt>
                <c:pt idx="493">
                  <c:v>4.0000048007742324</c:v>
                </c:pt>
                <c:pt idx="494">
                  <c:v>4.0000051410378985</c:v>
                </c:pt>
                <c:pt idx="495">
                  <c:v>4.0000054763044934</c:v>
                </c:pt>
                <c:pt idx="496">
                  <c:v>4.0000058066335304</c:v>
                </c:pt>
                <c:pt idx="497">
                  <c:v>4.0000061320838638</c:v>
                </c:pt>
                <c:pt idx="498">
                  <c:v>4.0000064527136949</c:v>
                </c:pt>
                <c:pt idx="499">
                  <c:v>4.0000067685805805</c:v>
                </c:pt>
                <c:pt idx="500">
                  <c:v>4.0000070797414384</c:v>
                </c:pt>
                <c:pt idx="501">
                  <c:v>4.0000073862525545</c:v>
                </c:pt>
                <c:pt idx="502">
                  <c:v>4.0000076881695907</c:v>
                </c:pt>
                <c:pt idx="503">
                  <c:v>4.0000079855475912</c:v>
                </c:pt>
                <c:pt idx="504">
                  <c:v>4.0000082784409878</c:v>
                </c:pt>
                <c:pt idx="505">
                  <c:v>4.0000085669036078</c:v>
                </c:pt>
                <c:pt idx="506">
                  <c:v>4.0000088509886806</c:v>
                </c:pt>
                <c:pt idx="507">
                  <c:v>4.0000091307488423</c:v>
                </c:pt>
                <c:pt idx="508">
                  <c:v>4.0000094062361455</c:v>
                </c:pt>
                <c:pt idx="509">
                  <c:v>4.0000096775020619</c:v>
                </c:pt>
                <c:pt idx="510">
                  <c:v>4.0000099445974913</c:v>
                </c:pt>
                <c:pt idx="511">
                  <c:v>4.0000102075727657</c:v>
                </c:pt>
                <c:pt idx="512">
                  <c:v>4.0000104664776579</c:v>
                </c:pt>
                <c:pt idx="513">
                  <c:v>4.0000107213613836</c:v>
                </c:pt>
                <c:pt idx="514">
                  <c:v>4.0000109722726123</c:v>
                </c:pt>
                <c:pt idx="515">
                  <c:v>4.0000112192594681</c:v>
                </c:pt>
                <c:pt idx="516">
                  <c:v>4.0000114623695406</c:v>
                </c:pt>
                <c:pt idx="517">
                  <c:v>4.0000117016498873</c:v>
                </c:pt>
                <c:pt idx="518">
                  <c:v>4.0000119371470397</c:v>
                </c:pt>
                <c:pt idx="519">
                  <c:v>4.0000121689070092</c:v>
                </c:pt>
                <c:pt idx="520">
                  <c:v>4.0000123969752943</c:v>
                </c:pt>
                <c:pt idx="521">
                  <c:v>4.0000126213968841</c:v>
                </c:pt>
                <c:pt idx="522">
                  <c:v>4.0000128422162637</c:v>
                </c:pt>
                <c:pt idx="523">
                  <c:v>4.0000130594774221</c:v>
                </c:pt>
                <c:pt idx="524">
                  <c:v>4.0000132732238551</c:v>
                </c:pt>
                <c:pt idx="525">
                  <c:v>4.000013483498571</c:v>
                </c:pt>
                <c:pt idx="526">
                  <c:v>4.0000136903440975</c:v>
                </c:pt>
                <c:pt idx="527">
                  <c:v>4.0000138938024836</c:v>
                </c:pt>
                <c:pt idx="528">
                  <c:v>4.0000140939153095</c:v>
                </c:pt>
                <c:pt idx="529">
                  <c:v>4.0000142907236862</c:v>
                </c:pt>
                <c:pt idx="530">
                  <c:v>4.0000144842682657</c:v>
                </c:pt>
                <c:pt idx="531">
                  <c:v>4.0000146745892415</c:v>
                </c:pt>
                <c:pt idx="532">
                  <c:v>4.000014861726358</c:v>
                </c:pt>
                <c:pt idx="533">
                  <c:v>4.0000150457189108</c:v>
                </c:pt>
                <c:pt idx="534">
                  <c:v>4.0000152266057549</c:v>
                </c:pt>
                <c:pt idx="535">
                  <c:v>4.0000154044253087</c:v>
                </c:pt>
                <c:pt idx="536">
                  <c:v>4.0000155792155576</c:v>
                </c:pt>
                <c:pt idx="537">
                  <c:v>4.0000157510140593</c:v>
                </c:pt>
                <c:pt idx="538">
                  <c:v>4.0000159198579492</c:v>
                </c:pt>
                <c:pt idx="539">
                  <c:v>4.000016085783944</c:v>
                </c:pt>
                <c:pt idx="540">
                  <c:v>4.0000162488283459</c:v>
                </c:pt>
                <c:pt idx="541">
                  <c:v>4.0000164090270491</c:v>
                </c:pt>
                <c:pt idx="542">
                  <c:v>4.0000165664155425</c:v>
                </c:pt>
                <c:pt idx="543">
                  <c:v>4.0000167210289135</c:v>
                </c:pt>
                <c:pt idx="544">
                  <c:v>4.0000168729018535</c:v>
                </c:pt>
                <c:pt idx="545">
                  <c:v>4.0000170220686631</c:v>
                </c:pt>
                <c:pt idx="546">
                  <c:v>4.0000171685632537</c:v>
                </c:pt>
                <c:pt idx="547">
                  <c:v>4.0000173124191543</c:v>
                </c:pt>
                <c:pt idx="548">
                  <c:v>4.0000174536695141</c:v>
                </c:pt>
                <c:pt idx="549">
                  <c:v>4.0000175923471071</c:v>
                </c:pt>
                <c:pt idx="550">
                  <c:v>4.0000177284843357</c:v>
                </c:pt>
                <c:pt idx="551">
                  <c:v>4.0000178621132365</c:v>
                </c:pt>
                <c:pt idx="552">
                  <c:v>4.000017993265482</c:v>
                </c:pt>
                <c:pt idx="553">
                  <c:v>4.0000181219723849</c:v>
                </c:pt>
                <c:pt idx="554">
                  <c:v>4.0000182482649036</c:v>
                </c:pt>
                <c:pt idx="555">
                  <c:v>4.0000183721736455</c:v>
                </c:pt>
                <c:pt idx="556">
                  <c:v>4.0000184937288692</c:v>
                </c:pt>
                <c:pt idx="557">
                  <c:v>4.0000186129604893</c:v>
                </c:pt>
                <c:pt idx="558">
                  <c:v>4.0000187298980814</c:v>
                </c:pt>
                <c:pt idx="559">
                  <c:v>4.0000188445708833</c:v>
                </c:pt>
                <c:pt idx="560">
                  <c:v>4.0000189570078017</c:v>
                </c:pt>
                <c:pt idx="561">
                  <c:v>4.0000190672374121</c:v>
                </c:pt>
                <c:pt idx="562">
                  <c:v>4.0000191752879664</c:v>
                </c:pt>
                <c:pt idx="563">
                  <c:v>4.0000192811873934</c:v>
                </c:pt>
                <c:pt idx="564">
                  <c:v>4.0000193849633039</c:v>
                </c:pt>
                <c:pt idx="565">
                  <c:v>4.0000194866429926</c:v>
                </c:pt>
                <c:pt idx="566">
                  <c:v>4.0000195862534431</c:v>
                </c:pt>
                <c:pt idx="567">
                  <c:v>4.0000196838213311</c:v>
                </c:pt>
                <c:pt idx="568">
                  <c:v>4.0000197793730274</c:v>
                </c:pt>
                <c:pt idx="569">
                  <c:v>4.0000198729346002</c:v>
                </c:pt>
                <c:pt idx="570">
                  <c:v>4.0000199645318206</c:v>
                </c:pt>
                <c:pt idx="571">
                  <c:v>4.0000200541901645</c:v>
                </c:pt>
                <c:pt idx="572">
                  <c:v>4.0000201419348151</c:v>
                </c:pt>
                <c:pt idx="573">
                  <c:v>4.0000202277906673</c:v>
                </c:pt>
                <c:pt idx="574">
                  <c:v>4.0000203117823308</c:v>
                </c:pt>
                <c:pt idx="575">
                  <c:v>4.0000203939341334</c:v>
                </c:pt>
                <c:pt idx="576">
                  <c:v>4.000020474270122</c:v>
                </c:pt>
                <c:pt idx="577">
                  <c:v>4.0000205528140684</c:v>
                </c:pt>
                <c:pt idx="578">
                  <c:v>4.0000206295894714</c:v>
                </c:pt>
                <c:pt idx="579">
                  <c:v>4.0000207046195584</c:v>
                </c:pt>
                <c:pt idx="580">
                  <c:v>4.0000207779272907</c:v>
                </c:pt>
                <c:pt idx="581">
                  <c:v>4.0000208495353649</c:v>
                </c:pt>
                <c:pt idx="582">
                  <c:v>4.0000209194662144</c:v>
                </c:pt>
                <c:pt idx="583">
                  <c:v>4.0000209877420163</c:v>
                </c:pt>
                <c:pt idx="584">
                  <c:v>4.0000210543846908</c:v>
                </c:pt>
                <c:pt idx="585">
                  <c:v>4.0000211194159059</c:v>
                </c:pt>
                <c:pt idx="586">
                  <c:v>4.0000211828570773</c:v>
                </c:pt>
                <c:pt idx="587">
                  <c:v>4.0000212447293748</c:v>
                </c:pt>
                <c:pt idx="588">
                  <c:v>4.0000213050537239</c:v>
                </c:pt>
                <c:pt idx="589">
                  <c:v>4.0000213638508058</c:v>
                </c:pt>
                <c:pt idx="590">
                  <c:v>4.0000214211410645</c:v>
                </c:pt>
                <c:pt idx="591">
                  <c:v>4.0000214769447053</c:v>
                </c:pt>
                <c:pt idx="592">
                  <c:v>4.0000215312817007</c:v>
                </c:pt>
                <c:pt idx="593">
                  <c:v>4.0000215841717912</c:v>
                </c:pt>
                <c:pt idx="594">
                  <c:v>4.0000216356344866</c:v>
                </c:pt>
                <c:pt idx="595">
                  <c:v>4.000021685689072</c:v>
                </c:pt>
                <c:pt idx="596">
                  <c:v>4.0000217343546076</c:v>
                </c:pt>
                <c:pt idx="597">
                  <c:v>4.0000217816499317</c:v>
                </c:pt>
                <c:pt idx="598">
                  <c:v>4.0000218275936632</c:v>
                </c:pt>
                <c:pt idx="599">
                  <c:v>4.0000218722042051</c:v>
                </c:pt>
                <c:pt idx="600">
                  <c:v>4.0000219154997447</c:v>
                </c:pt>
                <c:pt idx="601">
                  <c:v>4.0000219574982578</c:v>
                </c:pt>
                <c:pt idx="602">
                  <c:v>4.0000219982175098</c:v>
                </c:pt>
                <c:pt idx="603">
                  <c:v>4.000022037675059</c:v>
                </c:pt>
                <c:pt idx="604">
                  <c:v>4.0000220758882596</c:v>
                </c:pt>
                <c:pt idx="605">
                  <c:v>4.0000221128742606</c:v>
                </c:pt>
                <c:pt idx="606">
                  <c:v>4.0000221486500118</c:v>
                </c:pt>
                <c:pt idx="607">
                  <c:v>4.0000221832322636</c:v>
                </c:pt>
                <c:pt idx="608">
                  <c:v>4.0000222166375714</c:v>
                </c:pt>
                <c:pt idx="609">
                  <c:v>4.0000222488822947</c:v>
                </c:pt>
                <c:pt idx="610">
                  <c:v>4.0000222799826028</c:v>
                </c:pt>
                <c:pt idx="611">
                  <c:v>4.0000223099544732</c:v>
                </c:pt>
                <c:pt idx="612">
                  <c:v>4.0000223388136966</c:v>
                </c:pt>
                <c:pt idx="613">
                  <c:v>4.0000223665758785</c:v>
                </c:pt>
                <c:pt idx="614">
                  <c:v>4.0000223932564394</c:v>
                </c:pt>
                <c:pt idx="615">
                  <c:v>4.0000224188706186</c:v>
                </c:pt>
                <c:pt idx="616">
                  <c:v>4.0000224434334761</c:v>
                </c:pt>
                <c:pt idx="617">
                  <c:v>4.0000224669598943</c:v>
                </c:pt>
                <c:pt idx="618">
                  <c:v>4.0000224894645786</c:v>
                </c:pt>
                <c:pt idx="619">
                  <c:v>4.0000225109620615</c:v>
                </c:pt>
                <c:pt idx="620">
                  <c:v>4.0000225314667039</c:v>
                </c:pt>
                <c:pt idx="621">
                  <c:v>4.0000225509926963</c:v>
                </c:pt>
                <c:pt idx="622">
                  <c:v>4.0000225695540612</c:v>
                </c:pt>
                <c:pt idx="623">
                  <c:v>4.0000225871646542</c:v>
                </c:pt>
                <c:pt idx="624">
                  <c:v>4.0000226038381683</c:v>
                </c:pt>
                <c:pt idx="625">
                  <c:v>4.0000226195881323</c:v>
                </c:pt>
                <c:pt idx="626">
                  <c:v>4.0000226344279142</c:v>
                </c:pt>
                <c:pt idx="627">
                  <c:v>4.0000226483707237</c:v>
                </c:pt>
                <c:pt idx="628">
                  <c:v>4.0000226614296128</c:v>
                </c:pt>
                <c:pt idx="629">
                  <c:v>4.0000226736174787</c:v>
                </c:pt>
                <c:pt idx="630">
                  <c:v>4.0000226849470639</c:v>
                </c:pt>
                <c:pt idx="631">
                  <c:v>4.0000226954309595</c:v>
                </c:pt>
                <c:pt idx="632">
                  <c:v>4.000022705081606</c:v>
                </c:pt>
                <c:pt idx="633">
                  <c:v>4.000022713911294</c:v>
                </c:pt>
                <c:pt idx="634">
                  <c:v>4.0000227219321696</c:v>
                </c:pt>
                <c:pt idx="635">
                  <c:v>4.0000227291562309</c:v>
                </c:pt>
                <c:pt idx="636">
                  <c:v>4.0000227355953344</c:v>
                </c:pt>
                <c:pt idx="637">
                  <c:v>4.0000227412611924</c:v>
                </c:pt>
                <c:pt idx="638">
                  <c:v>4.0000227461653779</c:v>
                </c:pt>
                <c:pt idx="639">
                  <c:v>4.0000227503193244</c:v>
                </c:pt>
                <c:pt idx="640">
                  <c:v>4.0000227537343269</c:v>
                </c:pt>
                <c:pt idx="641">
                  <c:v>4.0000227564215463</c:v>
                </c:pt>
                <c:pt idx="642">
                  <c:v>4.0000227583920074</c:v>
                </c:pt>
                <c:pt idx="643">
                  <c:v>4.0000227596566029</c:v>
                </c:pt>
                <c:pt idx="644">
                  <c:v>4.000022760226094</c:v>
                </c:pt>
                <c:pt idx="645">
                  <c:v>4.0000227601111114</c:v>
                </c:pt>
                <c:pt idx="646">
                  <c:v>4.0000227593221567</c:v>
                </c:pt>
                <c:pt idx="647">
                  <c:v>4.0000227578696057</c:v>
                </c:pt>
                <c:pt idx="648">
                  <c:v>4.000022755763708</c:v>
                </c:pt>
                <c:pt idx="649">
                  <c:v>4.000022753014588</c:v>
                </c:pt>
                <c:pt idx="650">
                  <c:v>4.0000227496322482</c:v>
                </c:pt>
                <c:pt idx="651">
                  <c:v>4.0000227456265689</c:v>
                </c:pt>
                <c:pt idx="652">
                  <c:v>4.000022741007311</c:v>
                </c:pt>
                <c:pt idx="653">
                  <c:v>4.0000227357841149</c:v>
                </c:pt>
                <c:pt idx="654">
                  <c:v>4.0000227299665054</c:v>
                </c:pt>
                <c:pt idx="655">
                  <c:v>4.0000227235638892</c:v>
                </c:pt>
                <c:pt idx="656">
                  <c:v>4.0000227165855593</c:v>
                </c:pt>
                <c:pt idx="657">
                  <c:v>4.000022709040695</c:v>
                </c:pt>
                <c:pt idx="658">
                  <c:v>4.0000227009383638</c:v>
                </c:pt>
                <c:pt idx="659">
                  <c:v>4.0000226922875202</c:v>
                </c:pt>
                <c:pt idx="660">
                  <c:v>4.0000226830970105</c:v>
                </c:pt>
                <c:pt idx="661">
                  <c:v>4.0000226733755708</c:v>
                </c:pt>
                <c:pt idx="662">
                  <c:v>4.0000226631318316</c:v>
                </c:pt>
                <c:pt idx="663">
                  <c:v>4.0000226523743168</c:v>
                </c:pt>
                <c:pt idx="664">
                  <c:v>4.0000226411114443</c:v>
                </c:pt>
                <c:pt idx="665">
                  <c:v>4.0000226293515286</c:v>
                </c:pt>
                <c:pt idx="666">
                  <c:v>4.0000226171027817</c:v>
                </c:pt>
                <c:pt idx="667">
                  <c:v>4.0000226043733145</c:v>
                </c:pt>
                <c:pt idx="668">
                  <c:v>4.0000225911711365</c:v>
                </c:pt>
                <c:pt idx="669">
                  <c:v>4.0000225775041587</c:v>
                </c:pt>
                <c:pt idx="670">
                  <c:v>4.0000225633801945</c:v>
                </c:pt>
                <c:pt idx="671">
                  <c:v>4.0000225488069585</c:v>
                </c:pt>
                <c:pt idx="672">
                  <c:v>4.0000225337920714</c:v>
                </c:pt>
                <c:pt idx="673">
                  <c:v>4.0000225183430578</c:v>
                </c:pt>
                <c:pt idx="674">
                  <c:v>4.000022502467349</c:v>
                </c:pt>
                <c:pt idx="675">
                  <c:v>4.0000224861722833</c:v>
                </c:pt>
                <c:pt idx="676">
                  <c:v>4.0000224694651072</c:v>
                </c:pt>
                <c:pt idx="677">
                  <c:v>4.0000224523529777</c:v>
                </c:pt>
                <c:pt idx="678">
                  <c:v>4.0000224348429603</c:v>
                </c:pt>
                <c:pt idx="679">
                  <c:v>4.0000224169420333</c:v>
                </c:pt>
                <c:pt idx="680">
                  <c:v>4.0000223986570873</c:v>
                </c:pt>
                <c:pt idx="681">
                  <c:v>4.0000223799949257</c:v>
                </c:pt>
                <c:pt idx="682">
                  <c:v>4.0000223609622676</c:v>
                </c:pt>
                <c:pt idx="683">
                  <c:v>4.000022341565745</c:v>
                </c:pt>
                <c:pt idx="684">
                  <c:v>4.0000223218119091</c:v>
                </c:pt>
                <c:pt idx="685">
                  <c:v>4.0000223017072258</c:v>
                </c:pt>
                <c:pt idx="686">
                  <c:v>4.0000222812580812</c:v>
                </c:pt>
                <c:pt idx="687">
                  <c:v>4.0000222604707787</c:v>
                </c:pt>
                <c:pt idx="688">
                  <c:v>4.0000222393515434</c:v>
                </c:pt>
                <c:pt idx="689">
                  <c:v>4.0000222179065208</c:v>
                </c:pt>
                <c:pt idx="690">
                  <c:v>4.0000221961417779</c:v>
                </c:pt>
                <c:pt idx="691">
                  <c:v>4.0000221740633046</c:v>
                </c:pt>
                <c:pt idx="692">
                  <c:v>4.0000221516770145</c:v>
                </c:pt>
                <c:pt idx="693">
                  <c:v>4.0000221289887454</c:v>
                </c:pt>
                <c:pt idx="694">
                  <c:v>4.0000221060042609</c:v>
                </c:pt>
                <c:pt idx="695">
                  <c:v>4.0000220827292514</c:v>
                </c:pt>
                <c:pt idx="696">
                  <c:v>4.0000220591693321</c:v>
                </c:pt>
                <c:pt idx="697">
                  <c:v>4.0000220353300486</c:v>
                </c:pt>
                <c:pt idx="698">
                  <c:v>4.0000220112168741</c:v>
                </c:pt>
                <c:pt idx="699">
                  <c:v>4.0000219868352112</c:v>
                </c:pt>
                <c:pt idx="700">
                  <c:v>4.0000219621903925</c:v>
                </c:pt>
                <c:pt idx="701">
                  <c:v>4.0000219372876824</c:v>
                </c:pt>
                <c:pt idx="702">
                  <c:v>4.0000219121322766</c:v>
                </c:pt>
                <c:pt idx="703">
                  <c:v>4.0000218867293045</c:v>
                </c:pt>
                <c:pt idx="704">
                  <c:v>4.0000218610838285</c:v>
                </c:pt>
                <c:pt idx="705">
                  <c:v>4.0000218352008448</c:v>
                </c:pt>
                <c:pt idx="706">
                  <c:v>4.0000218090852844</c:v>
                </c:pt>
                <c:pt idx="707">
                  <c:v>4.0000217827420146</c:v>
                </c:pt>
                <c:pt idx="708">
                  <c:v>4.0000217561758387</c:v>
                </c:pt>
                <c:pt idx="709">
                  <c:v>4.0000217293914977</c:v>
                </c:pt>
                <c:pt idx="710">
                  <c:v>4.0000217023936706</c:v>
                </c:pt>
                <c:pt idx="711">
                  <c:v>4.0000216751869742</c:v>
                </c:pt>
                <c:pt idx="712">
                  <c:v>4.0000216477759656</c:v>
                </c:pt>
                <c:pt idx="713">
                  <c:v>4.0000216201651408</c:v>
                </c:pt>
                <c:pt idx="714">
                  <c:v>4.0000215923589373</c:v>
                </c:pt>
                <c:pt idx="715">
                  <c:v>4.0000215643617336</c:v>
                </c:pt>
                <c:pt idx="716">
                  <c:v>4.0000215361778508</c:v>
                </c:pt>
                <c:pt idx="717">
                  <c:v>4.0000215078115531</c:v>
                </c:pt>
                <c:pt idx="718">
                  <c:v>4.0000214792670468</c:v>
                </c:pt>
                <c:pt idx="719">
                  <c:v>4.0000214505484832</c:v>
                </c:pt>
                <c:pt idx="720">
                  <c:v>4.0000214216599579</c:v>
                </c:pt>
                <c:pt idx="721">
                  <c:v>4.0000213926055119</c:v>
                </c:pt>
                <c:pt idx="722">
                  <c:v>4.0000213633891315</c:v>
                </c:pt>
                <c:pt idx="723">
                  <c:v>4.0000213340147512</c:v>
                </c:pt>
                <c:pt idx="724">
                  <c:v>4.0000213044862525</c:v>
                </c:pt>
                <c:pt idx="725">
                  <c:v>4.0000212748074633</c:v>
                </c:pt>
                <c:pt idx="726">
                  <c:v>4.0000212449821602</c:v>
                </c:pt>
                <c:pt idx="727">
                  <c:v>4.0000212150140699</c:v>
                </c:pt>
                <c:pt idx="728">
                  <c:v>4.0000211849068688</c:v>
                </c:pt>
                <c:pt idx="729">
                  <c:v>4.0000211546641822</c:v>
                </c:pt>
                <c:pt idx="730">
                  <c:v>4.0000211242895878</c:v>
                </c:pt>
                <c:pt idx="731">
                  <c:v>4.0000218209098586</c:v>
                </c:pt>
                <c:pt idx="732">
                  <c:v>4.0000227748998691</c:v>
                </c:pt>
                <c:pt idx="733">
                  <c:v>4.0000237672456391</c:v>
                </c:pt>
                <c:pt idx="734">
                  <c:v>4.0000247606722503</c:v>
                </c:pt>
                <c:pt idx="735">
                  <c:v>4.0000257314156604</c:v>
                </c:pt>
                <c:pt idx="736">
                  <c:v>4.0000266782902898</c:v>
                </c:pt>
                <c:pt idx="737">
                  <c:v>4.0000275988934515</c:v>
                </c:pt>
                <c:pt idx="738">
                  <c:v>4.0000284940023967</c:v>
                </c:pt>
                <c:pt idx="739">
                  <c:v>4.0000293637925886</c:v>
                </c:pt>
                <c:pt idx="740">
                  <c:v>4.0000302089335813</c:v>
                </c:pt>
                <c:pt idx="741">
                  <c:v>4.0000310299351876</c:v>
                </c:pt>
                <c:pt idx="742">
                  <c:v>4.0000318273822355</c:v>
                </c:pt>
                <c:pt idx="743">
                  <c:v>4.0000326018156978</c:v>
                </c:pt>
                <c:pt idx="744">
                  <c:v>4.0000333537803554</c:v>
                </c:pt>
                <c:pt idx="745">
                  <c:v>4.0000340838027286</c:v>
                </c:pt>
                <c:pt idx="746">
                  <c:v>4.0000347924006814</c:v>
                </c:pt>
                <c:pt idx="747">
                  <c:v>4.000035480079422</c:v>
                </c:pt>
                <c:pt idx="748">
                  <c:v>4.0000361473335708</c:v>
                </c:pt>
                <c:pt idx="749">
                  <c:v>4.0000367946465838</c:v>
                </c:pt>
                <c:pt idx="750">
                  <c:v>4.0000374224913422</c:v>
                </c:pt>
                <c:pt idx="751">
                  <c:v>4.0000380313302255</c:v>
                </c:pt>
                <c:pt idx="752">
                  <c:v>4.0000386216154009</c:v>
                </c:pt>
                <c:pt idx="753">
                  <c:v>4.000039193789017</c:v>
                </c:pt>
                <c:pt idx="754">
                  <c:v>4.0000397482834273</c:v>
                </c:pt>
                <c:pt idx="755">
                  <c:v>4.0000402855213988</c:v>
                </c:pt>
                <c:pt idx="756">
                  <c:v>4.0000408059163179</c:v>
                </c:pt>
                <c:pt idx="757">
                  <c:v>4.0000413098723913</c:v>
                </c:pt>
                <c:pt idx="758">
                  <c:v>4.0000417977848457</c:v>
                </c:pt>
                <c:pt idx="759">
                  <c:v>4.000042270040117</c:v>
                </c:pt>
                <c:pt idx="760">
                  <c:v>4.0000427270160426</c:v>
                </c:pt>
                <c:pt idx="761">
                  <c:v>4.000043169082045</c:v>
                </c:pt>
                <c:pt idx="762">
                  <c:v>4.0000435965993129</c:v>
                </c:pt>
                <c:pt idx="763">
                  <c:v>4.0000440099209786</c:v>
                </c:pt>
                <c:pt idx="764">
                  <c:v>4.0000444093922924</c:v>
                </c:pt>
                <c:pt idx="765">
                  <c:v>4.0000447953507905</c:v>
                </c:pt>
                <c:pt idx="766">
                  <c:v>4.000045168126463</c:v>
                </c:pt>
                <c:pt idx="767">
                  <c:v>4.0000455280419152</c:v>
                </c:pt>
                <c:pt idx="768">
                  <c:v>4.0000458754125283</c:v>
                </c:pt>
                <c:pt idx="769">
                  <c:v>4.0000462105466141</c:v>
                </c:pt>
                <c:pt idx="770">
                  <c:v>4.0000465337455688</c:v>
                </c:pt>
                <c:pt idx="771">
                  <c:v>4.0000468453040199</c:v>
                </c:pt>
                <c:pt idx="772">
                  <c:v>4.000047145509976</c:v>
                </c:pt>
                <c:pt idx="773">
                  <c:v>4.0000474346449666</c:v>
                </c:pt>
                <c:pt idx="774">
                  <c:v>4.0000477129841832</c:v>
                </c:pt>
                <c:pt idx="775">
                  <c:v>4.0000479807966176</c:v>
                </c:pt>
                <c:pt idx="776">
                  <c:v>4.0000482383451947</c:v>
                </c:pt>
                <c:pt idx="777">
                  <c:v>4.0000484858869036</c:v>
                </c:pt>
                <c:pt idx="778">
                  <c:v>4.0000487236729274</c:v>
                </c:pt>
                <c:pt idx="779">
                  <c:v>4.0000489519487683</c:v>
                </c:pt>
                <c:pt idx="780">
                  <c:v>4.0000491709543695</c:v>
                </c:pt>
                <c:pt idx="781">
                  <c:v>4.0000493809242386</c:v>
                </c:pt>
                <c:pt idx="782">
                  <c:v>4.0000495820875628</c:v>
                </c:pt>
                <c:pt idx="783">
                  <c:v>4.0000497746683248</c:v>
                </c:pt>
                <c:pt idx="784">
                  <c:v>4.000049958885417</c:v>
                </c:pt>
                <c:pt idx="785">
                  <c:v>4.000050134952752</c:v>
                </c:pt>
                <c:pt idx="786">
                  <c:v>4.0000503030793686</c:v>
                </c:pt>
                <c:pt idx="787">
                  <c:v>4.0000504634695409</c:v>
                </c:pt>
                <c:pt idx="788">
                  <c:v>4.0000506163228797</c:v>
                </c:pt>
                <c:pt idx="789">
                  <c:v>4.0000507618344345</c:v>
                </c:pt>
                <c:pt idx="790">
                  <c:v>4.0000509001947933</c:v>
                </c:pt>
                <c:pt idx="791">
                  <c:v>4.0000510315901794</c:v>
                </c:pt>
                <c:pt idx="792">
                  <c:v>4.0000511562025469</c:v>
                </c:pt>
                <c:pt idx="793">
                  <c:v>4.0000512742096719</c:v>
                </c:pt>
                <c:pt idx="794">
                  <c:v>4.0000513857852473</c:v>
                </c:pt>
                <c:pt idx="795">
                  <c:v>4.0000514910989686</c:v>
                </c:pt>
                <c:pt idx="796">
                  <c:v>4.0000515903166223</c:v>
                </c:pt>
                <c:pt idx="797">
                  <c:v>4.0000516836001712</c:v>
                </c:pt>
                <c:pt idx="798">
                  <c:v>4.0000517711078389</c:v>
                </c:pt>
                <c:pt idx="799">
                  <c:v>4.0000518529941909</c:v>
                </c:pt>
                <c:pt idx="800">
                  <c:v>4.0000519294102146</c:v>
                </c:pt>
                <c:pt idx="801">
                  <c:v>4.0000520005033966</c:v>
                </c:pt>
                <c:pt idx="802">
                  <c:v>4.0000520664178012</c:v>
                </c:pt>
                <c:pt idx="803">
                  <c:v>4.0000521272941452</c:v>
                </c:pt>
                <c:pt idx="804">
                  <c:v>4.0000521832698697</c:v>
                </c:pt>
                <c:pt idx="805">
                  <c:v>4.000052234479214</c:v>
                </c:pt>
                <c:pt idx="806">
                  <c:v>4.0000522810532839</c:v>
                </c:pt>
                <c:pt idx="807">
                  <c:v>4.0000523231201228</c:v>
                </c:pt>
                <c:pt idx="808">
                  <c:v>4.0000523608047773</c:v>
                </c:pt>
                <c:pt idx="809">
                  <c:v>4.0000523942293631</c:v>
                </c:pt>
                <c:pt idx="810">
                  <c:v>4.0000524235131305</c:v>
                </c:pt>
                <c:pt idx="811">
                  <c:v>4.0000524487725277</c:v>
                </c:pt>
                <c:pt idx="812">
                  <c:v>4.0000524701212612</c:v>
                </c:pt>
                <c:pt idx="813">
                  <c:v>4.0000524876703567</c:v>
                </c:pt>
                <c:pt idx="814">
                  <c:v>4.0000525015282191</c:v>
                </c:pt>
                <c:pt idx="815">
                  <c:v>4.00005251180069</c:v>
                </c:pt>
                <c:pt idx="816">
                  <c:v>4.0000525185911036</c:v>
                </c:pt>
                <c:pt idx="817">
                  <c:v>4.0000525220003427</c:v>
                </c:pt>
                <c:pt idx="818">
                  <c:v>4.000052522126893</c:v>
                </c:pt>
                <c:pt idx="819">
                  <c:v>4.0000525190668972</c:v>
                </c:pt>
                <c:pt idx="820">
                  <c:v>4.0000525129142037</c:v>
                </c:pt>
                <c:pt idx="821">
                  <c:v>4.0000525037604211</c:v>
                </c:pt>
                <c:pt idx="822">
                  <c:v>4.0000524916949658</c:v>
                </c:pt>
                <c:pt idx="823">
                  <c:v>4.000052476805112</c:v>
                </c:pt>
                <c:pt idx="824">
                  <c:v>4.0000524591760369</c:v>
                </c:pt>
                <c:pt idx="825">
                  <c:v>4.0000524388908705</c:v>
                </c:pt>
                <c:pt idx="826">
                  <c:v>4.0000524160307389</c:v>
                </c:pt>
                <c:pt idx="827">
                  <c:v>4.00005239067481</c:v>
                </c:pt>
                <c:pt idx="828">
                  <c:v>4.0000523629003357</c:v>
                </c:pt>
                <c:pt idx="829">
                  <c:v>4.0000523327826976</c:v>
                </c:pt>
                <c:pt idx="830">
                  <c:v>4.0000523003954456</c:v>
                </c:pt>
                <c:pt idx="831">
                  <c:v>4.0000522658103401</c:v>
                </c:pt>
                <c:pt idx="832">
                  <c:v>4.0000522290973919</c:v>
                </c:pt>
                <c:pt idx="833">
                  <c:v>4.0000521903249018</c:v>
                </c:pt>
                <c:pt idx="834">
                  <c:v>4.0000521495594983</c:v>
                </c:pt>
                <c:pt idx="835">
                  <c:v>4.0000521068661756</c:v>
                </c:pt>
                <c:pt idx="836">
                  <c:v>4.0000520623083293</c:v>
                </c:pt>
                <c:pt idx="837">
                  <c:v>4.0000520159477944</c:v>
                </c:pt>
                <c:pt idx="838">
                  <c:v>4.0000519678448763</c:v>
                </c:pt>
                <c:pt idx="839">
                  <c:v>4.0000519180583902</c:v>
                </c:pt>
                <c:pt idx="840">
                  <c:v>4.0000518666456921</c:v>
                </c:pt>
                <c:pt idx="841">
                  <c:v>4.0000518136627097</c:v>
                </c:pt>
                <c:pt idx="842">
                  <c:v>4.0000517591639788</c:v>
                </c:pt>
                <c:pt idx="843">
                  <c:v>4.0000517032026721</c:v>
                </c:pt>
                <c:pt idx="844">
                  <c:v>4.0000516458306308</c:v>
                </c:pt>
                <c:pt idx="845">
                  <c:v>4.000051587098393</c:v>
                </c:pt>
                <c:pt idx="846">
                  <c:v>4.0000515270552262</c:v>
                </c:pt>
                <c:pt idx="847">
                  <c:v>4.0000514657491548</c:v>
                </c:pt>
                <c:pt idx="848">
                  <c:v>4.000051403226986</c:v>
                </c:pt>
                <c:pt idx="849">
                  <c:v>4.000051339534342</c:v>
                </c:pt>
                <c:pt idx="850">
                  <c:v>4.0000512747156822</c:v>
                </c:pt>
                <c:pt idx="851">
                  <c:v>4.000051208814333</c:v>
                </c:pt>
                <c:pt idx="852">
                  <c:v>4.0000511418725129</c:v>
                </c:pt>
                <c:pt idx="853">
                  <c:v>4.0000510739313562</c:v>
                </c:pt>
                <c:pt idx="854">
                  <c:v>4.0000510050309392</c:v>
                </c:pt>
                <c:pt idx="855">
                  <c:v>4.0000509352103037</c:v>
                </c:pt>
                <c:pt idx="856">
                  <c:v>4.0000508645074824</c:v>
                </c:pt>
                <c:pt idx="857">
                  <c:v>4.0000507929595184</c:v>
                </c:pt>
                <c:pt idx="858">
                  <c:v>4.0000507206024922</c:v>
                </c:pt>
                <c:pt idx="859">
                  <c:v>4.0000506474715403</c:v>
                </c:pt>
                <c:pt idx="860">
                  <c:v>4.0000505736008787</c:v>
                </c:pt>
                <c:pt idx="861">
                  <c:v>4.0000504990238239</c:v>
                </c:pt>
                <c:pt idx="862">
                  <c:v>4.0000504237728132</c:v>
                </c:pt>
                <c:pt idx="863">
                  <c:v>4.0000503478794247</c:v>
                </c:pt>
                <c:pt idx="864">
                  <c:v>4.0000502713743975</c:v>
                </c:pt>
                <c:pt idx="865">
                  <c:v>4.0000501942876525</c:v>
                </c:pt>
                <c:pt idx="866">
                  <c:v>4.0000501166483078</c:v>
                </c:pt>
                <c:pt idx="867">
                  <c:v>4.0000500384847015</c:v>
                </c:pt>
                <c:pt idx="868">
                  <c:v>4.0000499598244064</c:v>
                </c:pt>
                <c:pt idx="869">
                  <c:v>4.0000498806942497</c:v>
                </c:pt>
                <c:pt idx="870">
                  <c:v>4.0000498011203307</c:v>
                </c:pt>
                <c:pt idx="871">
                  <c:v>4.0000497211280353</c:v>
                </c:pt>
                <c:pt idx="872">
                  <c:v>4.0000496407420547</c:v>
                </c:pt>
                <c:pt idx="873">
                  <c:v>4.0000495599864019</c:v>
                </c:pt>
                <c:pt idx="874">
                  <c:v>4.0000494788844261</c:v>
                </c:pt>
                <c:pt idx="875">
                  <c:v>4.0000493974588291</c:v>
                </c:pt>
                <c:pt idx="876">
                  <c:v>4.0000493157316805</c:v>
                </c:pt>
                <c:pt idx="877">
                  <c:v>4.0000492337244324</c:v>
                </c:pt>
                <c:pt idx="878">
                  <c:v>4.0000491514579339</c:v>
                </c:pt>
                <c:pt idx="879">
                  <c:v>4.0000490689524453</c:v>
                </c:pt>
                <c:pt idx="880">
                  <c:v>4.000048986227652</c:v>
                </c:pt>
                <c:pt idx="881">
                  <c:v>4.0000489033026794</c:v>
                </c:pt>
                <c:pt idx="882">
                  <c:v>4.0000488201961026</c:v>
                </c:pt>
                <c:pt idx="883">
                  <c:v>4.0000487369259625</c:v>
                </c:pt>
                <c:pt idx="884">
                  <c:v>4.0000486535097792</c:v>
                </c:pt>
                <c:pt idx="885">
                  <c:v>4.0000485699645614</c:v>
                </c:pt>
                <c:pt idx="886">
                  <c:v>4.0000484863068211</c:v>
                </c:pt>
                <c:pt idx="887">
                  <c:v>4.0000484025525838</c:v>
                </c:pt>
                <c:pt idx="888">
                  <c:v>4.0000483187174005</c:v>
                </c:pt>
                <c:pt idx="889">
                  <c:v>4.0000482348163606</c:v>
                </c:pt>
                <c:pt idx="890">
                  <c:v>4.0000481508641013</c:v>
                </c:pt>
                <c:pt idx="891">
                  <c:v>4.0000480668748191</c:v>
                </c:pt>
                <c:pt idx="892">
                  <c:v>4.000047982862279</c:v>
                </c:pt>
                <c:pt idx="893">
                  <c:v>4.0000478988398278</c:v>
                </c:pt>
                <c:pt idx="894">
                  <c:v>4.0000478148204017</c:v>
                </c:pt>
                <c:pt idx="895">
                  <c:v>4.0000477308165374</c:v>
                </c:pt>
                <c:pt idx="896">
                  <c:v>4.0000476468403816</c:v>
                </c:pt>
                <c:pt idx="897">
                  <c:v>4.0000475629037</c:v>
                </c:pt>
                <c:pt idx="898">
                  <c:v>4.000047479017887</c:v>
                </c:pt>
                <c:pt idx="899">
                  <c:v>4.0000473951939757</c:v>
                </c:pt>
                <c:pt idx="900">
                  <c:v>4.0000473114426454</c:v>
                </c:pt>
                <c:pt idx="901">
                  <c:v>4.0000472277742301</c:v>
                </c:pt>
                <c:pt idx="902">
                  <c:v>4.000047144198728</c:v>
                </c:pt>
                <c:pt idx="903">
                  <c:v>4.0000470607258096</c:v>
                </c:pt>
                <c:pt idx="904">
                  <c:v>4.0000469773648248</c:v>
                </c:pt>
                <c:pt idx="905">
                  <c:v>4.0000468941248126</c:v>
                </c:pt>
                <c:pt idx="906">
                  <c:v>4.0000468110145073</c:v>
                </c:pt>
                <c:pt idx="907">
                  <c:v>4.0000467280423457</c:v>
                </c:pt>
                <c:pt idx="908">
                  <c:v>4.0000466452164769</c:v>
                </c:pt>
                <c:pt idx="909">
                  <c:v>4.0000465625447665</c:v>
                </c:pt>
                <c:pt idx="910">
                  <c:v>4.0000464800348068</c:v>
                </c:pt>
                <c:pt idx="911">
                  <c:v>4.0000463976939198</c:v>
                </c:pt>
                <c:pt idx="912">
                  <c:v>4.0000463155291683</c:v>
                </c:pt>
                <c:pt idx="913">
                  <c:v>4.0000462335473594</c:v>
                </c:pt>
                <c:pt idx="914">
                  <c:v>4.0000461517550523</c:v>
                </c:pt>
                <c:pt idx="915">
                  <c:v>4.0000460701585636</c:v>
                </c:pt>
                <c:pt idx="916">
                  <c:v>4.0000459887639748</c:v>
                </c:pt>
                <c:pt idx="917">
                  <c:v>4.0000459075771362</c:v>
                </c:pt>
                <c:pt idx="918">
                  <c:v>4.0000458266036762</c:v>
                </c:pt>
                <c:pt idx="919">
                  <c:v>4.0000457458490031</c:v>
                </c:pt>
                <c:pt idx="920">
                  <c:v>4.0000456653183143</c:v>
                </c:pt>
                <c:pt idx="921">
                  <c:v>4.0000455850165979</c:v>
                </c:pt>
                <c:pt idx="922">
                  <c:v>4.000045504948643</c:v>
                </c:pt>
                <c:pt idx="923">
                  <c:v>4.0000454251190396</c:v>
                </c:pt>
                <c:pt idx="924">
                  <c:v>4.0000453455321878</c:v>
                </c:pt>
                <c:pt idx="925">
                  <c:v>4.0000452661923003</c:v>
                </c:pt>
                <c:pt idx="926">
                  <c:v>4.0000451871034102</c:v>
                </c:pt>
                <c:pt idx="927">
                  <c:v>4.0000451082693713</c:v>
                </c:pt>
                <c:pt idx="928">
                  <c:v>4.000045029693867</c:v>
                </c:pt>
                <c:pt idx="929">
                  <c:v>4.0000449513804126</c:v>
                </c:pt>
                <c:pt idx="930">
                  <c:v>4.0000448733323601</c:v>
                </c:pt>
                <c:pt idx="931">
                  <c:v>4.0000447955529035</c:v>
                </c:pt>
                <c:pt idx="932">
                  <c:v>4.0000447180450811</c:v>
                </c:pt>
                <c:pt idx="933">
                  <c:v>4.0000446408117822</c:v>
                </c:pt>
                <c:pt idx="934">
                  <c:v>4.0000445638557496</c:v>
                </c:pt>
                <c:pt idx="935">
                  <c:v>4.0000444871795819</c:v>
                </c:pt>
                <c:pt idx="936">
                  <c:v>4.0000444107857422</c:v>
                </c:pt>
                <c:pt idx="937">
                  <c:v>4.0000443346765557</c:v>
                </c:pt>
                <c:pt idx="938">
                  <c:v>4.0000442588542198</c:v>
                </c:pt>
                <c:pt idx="939">
                  <c:v>4.0000441833208011</c:v>
                </c:pt>
                <c:pt idx="940">
                  <c:v>4.000044108078245</c:v>
                </c:pt>
                <c:pt idx="941">
                  <c:v>4.0000440331283755</c:v>
                </c:pt>
                <c:pt idx="942">
                  <c:v>4.0000439584728991</c:v>
                </c:pt>
                <c:pt idx="943">
                  <c:v>4.0000438841134089</c:v>
                </c:pt>
                <c:pt idx="944">
                  <c:v>4.0000438100513875</c:v>
                </c:pt>
                <c:pt idx="945">
                  <c:v>4.0000437362882098</c:v>
                </c:pt>
                <c:pt idx="946">
                  <c:v>4.0000436628251457</c:v>
                </c:pt>
                <c:pt idx="947">
                  <c:v>4.0000435896633633</c:v>
                </c:pt>
                <c:pt idx="948">
                  <c:v>4.0000435168039337</c:v>
                </c:pt>
                <c:pt idx="949">
                  <c:v>4.0000434442478312</c:v>
                </c:pt>
                <c:pt idx="950">
                  <c:v>4.000043371995937</c:v>
                </c:pt>
                <c:pt idx="951">
                  <c:v>4.0000433000490423</c:v>
                </c:pt>
                <c:pt idx="952">
                  <c:v>4.0000432284078498</c:v>
                </c:pt>
                <c:pt idx="953">
                  <c:v>4.0000431570729784</c:v>
                </c:pt>
                <c:pt idx="954">
                  <c:v>4.0000430860449647</c:v>
                </c:pt>
                <c:pt idx="955">
                  <c:v>4.0000430153242634</c:v>
                </c:pt>
                <c:pt idx="956">
                  <c:v>4.0000429449112529</c:v>
                </c:pt>
                <c:pt idx="957">
                  <c:v>4.0000428748062351</c:v>
                </c:pt>
                <c:pt idx="958">
                  <c:v>4.0000428050094401</c:v>
                </c:pt>
                <c:pt idx="959">
                  <c:v>4.0000427355210268</c:v>
                </c:pt>
                <c:pt idx="960">
                  <c:v>4.0000426663410842</c:v>
                </c:pt>
                <c:pt idx="961">
                  <c:v>4.0000425974696361</c:v>
                </c:pt>
                <c:pt idx="962">
                  <c:v>4.0000425289066417</c:v>
                </c:pt>
                <c:pt idx="963">
                  <c:v>4.0000424606519971</c:v>
                </c:pt>
                <c:pt idx="964">
                  <c:v>4.0000423927055371</c:v>
                </c:pt>
                <c:pt idx="965">
                  <c:v>4.0000423250670396</c:v>
                </c:pt>
                <c:pt idx="966">
                  <c:v>4.0000422577362258</c:v>
                </c:pt>
                <c:pt idx="967">
                  <c:v>4.0000421907127599</c:v>
                </c:pt>
                <c:pt idx="968">
                  <c:v>4.0000421239962556</c:v>
                </c:pt>
                <c:pt idx="969">
                  <c:v>4.0000420575862732</c:v>
                </c:pt>
                <c:pt idx="970">
                  <c:v>4.0000419914823242</c:v>
                </c:pt>
                <c:pt idx="971">
                  <c:v>4.0000419256838713</c:v>
                </c:pt>
                <c:pt idx="972">
                  <c:v>4.0000418601903318</c:v>
                </c:pt>
                <c:pt idx="973">
                  <c:v>4.0000417950010778</c:v>
                </c:pt>
                <c:pt idx="974">
                  <c:v>4.0000417301154387</c:v>
                </c:pt>
                <c:pt idx="975">
                  <c:v>4.0000416655327005</c:v>
                </c:pt>
                <c:pt idx="976">
                  <c:v>4.0000416012521098</c:v>
                </c:pt>
                <c:pt idx="977">
                  <c:v>4.0000415372728746</c:v>
                </c:pt>
                <c:pt idx="978">
                  <c:v>4.0000414735941652</c:v>
                </c:pt>
                <c:pt idx="979">
                  <c:v>4.0000414102151147</c:v>
                </c:pt>
                <c:pt idx="980">
                  <c:v>4.0000413471348226</c:v>
                </c:pt>
                <c:pt idx="981">
                  <c:v>4.0000412843523545</c:v>
                </c:pt>
                <c:pt idx="982">
                  <c:v>4.0000412218667432</c:v>
                </c:pt>
                <c:pt idx="983">
                  <c:v>4.0000411596769903</c:v>
                </c:pt>
                <c:pt idx="984">
                  <c:v>4.0000410977820682</c:v>
                </c:pt>
                <c:pt idx="985">
                  <c:v>4.00004103618092</c:v>
                </c:pt>
                <c:pt idx="986">
                  <c:v>4.0000409748724612</c:v>
                </c:pt>
                <c:pt idx="987">
                  <c:v>4.0000409138555808</c:v>
                </c:pt>
                <c:pt idx="988">
                  <c:v>4.0000408531291418</c:v>
                </c:pt>
                <c:pt idx="989">
                  <c:v>4.0000407926919834</c:v>
                </c:pt>
                <c:pt idx="990">
                  <c:v>4.0000407325429217</c:v>
                </c:pt>
                <c:pt idx="991">
                  <c:v>4.0000406726807487</c:v>
                </c:pt>
                <c:pt idx="992">
                  <c:v>4.000040613104237</c:v>
                </c:pt>
                <c:pt idx="993">
                  <c:v>4.0000405538121377</c:v>
                </c:pt>
                <c:pt idx="994">
                  <c:v>4.0000404948031818</c:v>
                </c:pt>
                <c:pt idx="995">
                  <c:v>4.0000404360760822</c:v>
                </c:pt>
                <c:pt idx="996">
                  <c:v>4.0000403776295341</c:v>
                </c:pt>
                <c:pt idx="997">
                  <c:v>4.0000403194622152</c:v>
                </c:pt>
                <c:pt idx="998">
                  <c:v>4.0000402615727868</c:v>
                </c:pt>
                <c:pt idx="999">
                  <c:v>4.0000402039598955</c:v>
                </c:pt>
                <c:pt idx="1000">
                  <c:v>4.0000401466221724</c:v>
                </c:pt>
                <c:pt idx="1001">
                  <c:v>4.0000400895582358</c:v>
                </c:pt>
                <c:pt idx="1002">
                  <c:v>4.0000400327666892</c:v>
                </c:pt>
                <c:pt idx="1003">
                  <c:v>4.0000399762461258</c:v>
                </c:pt>
                <c:pt idx="1004">
                  <c:v>4.0000399199951246</c:v>
                </c:pt>
                <c:pt idx="1005">
                  <c:v>4.0000398640122556</c:v>
                </c:pt>
                <c:pt idx="1006">
                  <c:v>4.0000398082960782</c:v>
                </c:pt>
                <c:pt idx="1007">
                  <c:v>4.000039752845141</c:v>
                </c:pt>
                <c:pt idx="1008">
                  <c:v>4.0000396976579831</c:v>
                </c:pt>
                <c:pt idx="1009">
                  <c:v>4.0000396427331371</c:v>
                </c:pt>
                <c:pt idx="1010">
                  <c:v>4.0000395880691251</c:v>
                </c:pt>
                <c:pt idx="1011">
                  <c:v>4.0000395336644639</c:v>
                </c:pt>
                <c:pt idx="1012">
                  <c:v>4.000039479517663</c:v>
                </c:pt>
                <c:pt idx="1013">
                  <c:v>4.0000394256272251</c:v>
                </c:pt>
                <c:pt idx="1014">
                  <c:v>4.0000393719916465</c:v>
                </c:pt>
                <c:pt idx="1015">
                  <c:v>4.0000393186094199</c:v>
                </c:pt>
                <c:pt idx="1016">
                  <c:v>4.0000392654790318</c:v>
                </c:pt>
                <c:pt idx="1017">
                  <c:v>4.0000392125989652</c:v>
                </c:pt>
                <c:pt idx="1018">
                  <c:v>4.0000391599676997</c:v>
                </c:pt>
                <c:pt idx="1019">
                  <c:v>4.0000391075837101</c:v>
                </c:pt>
                <c:pt idx="1020">
                  <c:v>4.0000390554454688</c:v>
                </c:pt>
                <c:pt idx="1021">
                  <c:v>4.0000390035514464</c:v>
                </c:pt>
                <c:pt idx="1022">
                  <c:v>4.0000389519001107</c:v>
                </c:pt>
                <c:pt idx="1023">
                  <c:v>4.0000389004899279</c:v>
                </c:pt>
                <c:pt idx="1024">
                  <c:v>4.0000388493193633</c:v>
                </c:pt>
                <c:pt idx="1025">
                  <c:v>4.000038798386881</c:v>
                </c:pt>
                <c:pt idx="1026">
                  <c:v>4.0000387476909447</c:v>
                </c:pt>
                <c:pt idx="1027">
                  <c:v>4.0000386972300168</c:v>
                </c:pt>
                <c:pt idx="1028">
                  <c:v>4.0000386470025617</c:v>
                </c:pt>
                <c:pt idx="1029">
                  <c:v>4.000038597007042</c:v>
                </c:pt>
                <c:pt idx="1030">
                  <c:v>4.0000385472419238</c:v>
                </c:pt>
                <c:pt idx="1031">
                  <c:v>4.0000384977056713</c:v>
                </c:pt>
                <c:pt idx="1032">
                  <c:v>4.0000384483967526</c:v>
                </c:pt>
                <c:pt idx="1033">
                  <c:v>4.0000383993136364</c:v>
                </c:pt>
                <c:pt idx="1034">
                  <c:v>4.0000383504547932</c:v>
                </c:pt>
                <c:pt idx="1035">
                  <c:v>4.0000383018186954</c:v>
                </c:pt>
                <c:pt idx="1036">
                  <c:v>4.0000382534038197</c:v>
                </c:pt>
                <c:pt idx="1037">
                  <c:v>4.0000382052086429</c:v>
                </c:pt>
                <c:pt idx="1038">
                  <c:v>4.0000381572316472</c:v>
                </c:pt>
                <c:pt idx="1039">
                  <c:v>4.0000381094713164</c:v>
                </c:pt>
                <c:pt idx="1040">
                  <c:v>4.0000380619261389</c:v>
                </c:pt>
                <c:pt idx="1041">
                  <c:v>4.0000380145946064</c:v>
                </c:pt>
                <c:pt idx="1042">
                  <c:v>4.0000379674752136</c:v>
                </c:pt>
                <c:pt idx="1043">
                  <c:v>4.0000379205664611</c:v>
                </c:pt>
                <c:pt idx="1044">
                  <c:v>4.0000378738668525</c:v>
                </c:pt>
                <c:pt idx="1045">
                  <c:v>4.0000378273748955</c:v>
                </c:pt>
                <c:pt idx="1046">
                  <c:v>4.0000377810891035</c:v>
                </c:pt>
                <c:pt idx="1047">
                  <c:v>4.0000377350079948</c:v>
                </c:pt>
                <c:pt idx="1048">
                  <c:v>4.0000376891300924</c:v>
                </c:pt>
                <c:pt idx="1049">
                  <c:v>4.0000376434539247</c:v>
                </c:pt>
                <c:pt idx="1050">
                  <c:v>4.0000375979780243</c:v>
                </c:pt>
                <c:pt idx="1051">
                  <c:v>4.0000375527009311</c:v>
                </c:pt>
                <c:pt idx="1052">
                  <c:v>4.0000375076211894</c:v>
                </c:pt>
                <c:pt idx="1053">
                  <c:v>4.0000374627373496</c:v>
                </c:pt>
                <c:pt idx="1054">
                  <c:v>4.0000374180479685</c:v>
                </c:pt>
                <c:pt idx="1055">
                  <c:v>4.000037373551609</c:v>
                </c:pt>
                <c:pt idx="1056">
                  <c:v>4.0000373292468394</c:v>
                </c:pt>
                <c:pt idx="1057">
                  <c:v>4.0000372851322341</c:v>
                </c:pt>
                <c:pt idx="1058">
                  <c:v>4.0000372412063756</c:v>
                </c:pt>
                <c:pt idx="1059">
                  <c:v>4.0000371974678517</c:v>
                </c:pt>
                <c:pt idx="1060">
                  <c:v>4.0000371539152564</c:v>
                </c:pt>
                <c:pt idx="1061">
                  <c:v>4.0000371105471917</c:v>
                </c:pt>
                <c:pt idx="1062">
                  <c:v>4.0000370673622649</c:v>
                </c:pt>
                <c:pt idx="1063">
                  <c:v>4.0000370243590924</c:v>
                </c:pt>
                <c:pt idx="1064">
                  <c:v>4.0000369815362955</c:v>
                </c:pt>
                <c:pt idx="1065">
                  <c:v>4.000036938892503</c:v>
                </c:pt>
                <c:pt idx="1066">
                  <c:v>4.0000368964263515</c:v>
                </c:pt>
                <c:pt idx="1067">
                  <c:v>4.0000368541364848</c:v>
                </c:pt>
                <c:pt idx="1068">
                  <c:v>4.0000368120215546</c:v>
                </c:pt>
                <c:pt idx="1069">
                  <c:v>4.000036770080218</c:v>
                </c:pt>
                <c:pt idx="1070">
                  <c:v>4.0000367283111418</c:v>
                </c:pt>
                <c:pt idx="1071">
                  <c:v>4.0000366867129982</c:v>
                </c:pt>
                <c:pt idx="1072">
                  <c:v>4.0000366452844682</c:v>
                </c:pt>
                <c:pt idx="1073">
                  <c:v>4.000036604024241</c:v>
                </c:pt>
                <c:pt idx="1074">
                  <c:v>4.0000365629310117</c:v>
                </c:pt>
                <c:pt idx="1075">
                  <c:v>4.0000365220034846</c:v>
                </c:pt>
                <c:pt idx="1076">
                  <c:v>4.0000364812403708</c:v>
                </c:pt>
                <c:pt idx="1077">
                  <c:v>4.0000364406403905</c:v>
                </c:pt>
                <c:pt idx="1078">
                  <c:v>4.0000364002022701</c:v>
                </c:pt>
                <c:pt idx="1079">
                  <c:v>4.0000363599247448</c:v>
                </c:pt>
                <c:pt idx="1080">
                  <c:v>4.0000363198065569</c:v>
                </c:pt>
                <c:pt idx="1081">
                  <c:v>4.0000362798464577</c:v>
                </c:pt>
                <c:pt idx="1082">
                  <c:v>4.0000362400432055</c:v>
                </c:pt>
                <c:pt idx="1083">
                  <c:v>4.0000362003955674</c:v>
                </c:pt>
                <c:pt idx="1084">
                  <c:v>4.0000361609023178</c:v>
                </c:pt>
                <c:pt idx="1085">
                  <c:v>4.0000361215622391</c:v>
                </c:pt>
                <c:pt idx="1086">
                  <c:v>4.0000360823741223</c:v>
                </c:pt>
                <c:pt idx="1087">
                  <c:v>4.0000360433367659</c:v>
                </c:pt>
                <c:pt idx="1088">
                  <c:v>4.0000360044489769</c:v>
                </c:pt>
                <c:pt idx="1089">
                  <c:v>4.0000359657095697</c:v>
                </c:pt>
                <c:pt idx="1090">
                  <c:v>4.0000359271173673</c:v>
                </c:pt>
                <c:pt idx="1091">
                  <c:v>4.0000358886712011</c:v>
                </c:pt>
                <c:pt idx="1092">
                  <c:v>4.0000358503699092</c:v>
                </c:pt>
                <c:pt idx="1093">
                  <c:v>4.0000358122123387</c:v>
                </c:pt>
                <c:pt idx="1094">
                  <c:v>4.0000357741973449</c:v>
                </c:pt>
                <c:pt idx="1095">
                  <c:v>4.0000357363237908</c:v>
                </c:pt>
                <c:pt idx="1096">
                  <c:v>4.0000356985905476</c:v>
                </c:pt>
                <c:pt idx="1097">
                  <c:v>4.0000356609964944</c:v>
                </c:pt>
                <c:pt idx="1098">
                  <c:v>4.0000356235405192</c:v>
                </c:pt>
                <c:pt idx="1099">
                  <c:v>4.0000355862215171</c:v>
                </c:pt>
                <c:pt idx="1100">
                  <c:v>4.0000355490383912</c:v>
                </c:pt>
                <c:pt idx="1101">
                  <c:v>4.0000355119900526</c:v>
                </c:pt>
                <c:pt idx="1102">
                  <c:v>4.0000354750754212</c:v>
                </c:pt>
                <c:pt idx="1103">
                  <c:v>4.0000354382934242</c:v>
                </c:pt>
                <c:pt idx="1104">
                  <c:v>4.0000354016429966</c:v>
                </c:pt>
                <c:pt idx="1105">
                  <c:v>4.0000353651230824</c:v>
                </c:pt>
                <c:pt idx="1106">
                  <c:v>4.0000353287326318</c:v>
                </c:pt>
                <c:pt idx="1107">
                  <c:v>4.0000352924706046</c:v>
                </c:pt>
                <c:pt idx="1108">
                  <c:v>4.000035256335968</c:v>
                </c:pt>
                <c:pt idx="1109">
                  <c:v>4.000035220327697</c:v>
                </c:pt>
                <c:pt idx="1110">
                  <c:v>4.0000351844447737</c:v>
                </c:pt>
                <c:pt idx="1111">
                  <c:v>4.0000351486861891</c:v>
                </c:pt>
                <c:pt idx="1112">
                  <c:v>4.0000351130509424</c:v>
                </c:pt>
                <c:pt idx="1113">
                  <c:v>4.0000350775380387</c:v>
                </c:pt>
                <c:pt idx="1114">
                  <c:v>4.0000350421464921</c:v>
                </c:pt>
                <c:pt idx="1115">
                  <c:v>4.0000350068753248</c:v>
                </c:pt>
                <c:pt idx="1116">
                  <c:v>4.0000349717235659</c:v>
                </c:pt>
                <c:pt idx="1117">
                  <c:v>4.0000349366902519</c:v>
                </c:pt>
                <c:pt idx="1118">
                  <c:v>4.0000349017744279</c:v>
                </c:pt>
                <c:pt idx="1119">
                  <c:v>4.0000348669751462</c:v>
                </c:pt>
                <c:pt idx="1120">
                  <c:v>4.0000348322914672</c:v>
                </c:pt>
                <c:pt idx="1121">
                  <c:v>4.0000347977224573</c:v>
                </c:pt>
                <c:pt idx="1122">
                  <c:v>4.000034763267192</c:v>
                </c:pt>
                <c:pt idx="1123">
                  <c:v>4.0000347289247538</c:v>
                </c:pt>
                <c:pt idx="1124">
                  <c:v>4.0000346946942313</c:v>
                </c:pt>
                <c:pt idx="1125">
                  <c:v>4.0000346605747232</c:v>
                </c:pt>
                <c:pt idx="1126">
                  <c:v>4.0000346265653333</c:v>
                </c:pt>
                <c:pt idx="1127">
                  <c:v>4.0000345926651741</c:v>
                </c:pt>
                <c:pt idx="1128">
                  <c:v>4.0000345588733648</c:v>
                </c:pt>
                <c:pt idx="1129">
                  <c:v>4.0000345251890321</c:v>
                </c:pt>
                <c:pt idx="1130">
                  <c:v>4.0000344916113093</c:v>
                </c:pt>
                <c:pt idx="1131">
                  <c:v>4.0000344581393374</c:v>
                </c:pt>
                <c:pt idx="1132">
                  <c:v>4.0000344247722648</c:v>
                </c:pt>
                <c:pt idx="1133">
                  <c:v>4.0000343915092458</c:v>
                </c:pt>
                <c:pt idx="1134">
                  <c:v>4.0000343583494438</c:v>
                </c:pt>
                <c:pt idx="1135">
                  <c:v>4.0000343252920274</c:v>
                </c:pt>
                <c:pt idx="1136">
                  <c:v>4.0000342923361734</c:v>
                </c:pt>
                <c:pt idx="1137">
                  <c:v>4.0000342594810645</c:v>
                </c:pt>
                <c:pt idx="1138">
                  <c:v>4.0000342267258917</c:v>
                </c:pt>
                <c:pt idx="1139">
                  <c:v>4.0000341940698521</c:v>
                </c:pt>
                <c:pt idx="1140">
                  <c:v>4.0000341615121489</c:v>
                </c:pt>
                <c:pt idx="1141">
                  <c:v>4.0000341290519934</c:v>
                </c:pt>
                <c:pt idx="1142">
                  <c:v>4.0000340966886023</c:v>
                </c:pt>
                <c:pt idx="1143">
                  <c:v>4.0000340644212002</c:v>
                </c:pt>
                <c:pt idx="1144">
                  <c:v>4.0000340322490189</c:v>
                </c:pt>
                <c:pt idx="1145">
                  <c:v>4.0000340001712944</c:v>
                </c:pt>
                <c:pt idx="1146">
                  <c:v>4.0000339681872719</c:v>
                </c:pt>
                <c:pt idx="1147">
                  <c:v>4.0000339362962016</c:v>
                </c:pt>
                <c:pt idx="1148">
                  <c:v>4.0000339044973412</c:v>
                </c:pt>
                <c:pt idx="1149">
                  <c:v>4.0000338727899534</c:v>
                </c:pt>
                <c:pt idx="1150">
                  <c:v>4.000033841173309</c:v>
                </c:pt>
                <c:pt idx="1151">
                  <c:v>4.0000338096466841</c:v>
                </c:pt>
                <c:pt idx="1152">
                  <c:v>4.0000337782093611</c:v>
                </c:pt>
                <c:pt idx="1153">
                  <c:v>4.0000337468606295</c:v>
                </c:pt>
                <c:pt idx="1154">
                  <c:v>4.0000337155997849</c:v>
                </c:pt>
                <c:pt idx="1155">
                  <c:v>4.0000336844261284</c:v>
                </c:pt>
                <c:pt idx="1156">
                  <c:v>4.000033653338968</c:v>
                </c:pt>
                <c:pt idx="1157">
                  <c:v>4.0000336223376172</c:v>
                </c:pt>
                <c:pt idx="1158">
                  <c:v>4.0000335914213965</c:v>
                </c:pt>
                <c:pt idx="1159">
                  <c:v>4.0000335605896309</c:v>
                </c:pt>
                <c:pt idx="1160">
                  <c:v>4.0000335298416534</c:v>
                </c:pt>
                <c:pt idx="1161">
                  <c:v>4.0000334991768014</c:v>
                </c:pt>
                <c:pt idx="1162">
                  <c:v>4.0000334685944186</c:v>
                </c:pt>
                <c:pt idx="1163">
                  <c:v>4.0000334380938547</c:v>
                </c:pt>
                <c:pt idx="1164">
                  <c:v>4.000033407674465</c:v>
                </c:pt>
                <c:pt idx="1165">
                  <c:v>4.0000333773356109</c:v>
                </c:pt>
                <c:pt idx="1166">
                  <c:v>4.00003334707666</c:v>
                </c:pt>
                <c:pt idx="1167">
                  <c:v>4.0000333168969844</c:v>
                </c:pt>
                <c:pt idx="1168">
                  <c:v>4.0000332867959631</c:v>
                </c:pt>
                <c:pt idx="1169">
                  <c:v>4.0000332567729799</c:v>
                </c:pt>
                <c:pt idx="1170">
                  <c:v>4.0000332268274237</c:v>
                </c:pt>
                <c:pt idx="1171">
                  <c:v>4.0000331969586904</c:v>
                </c:pt>
                <c:pt idx="1172">
                  <c:v>4.0000331671661806</c:v>
                </c:pt>
                <c:pt idx="1173">
                  <c:v>4.0000331374493001</c:v>
                </c:pt>
                <c:pt idx="1174">
                  <c:v>4.00003310780746</c:v>
                </c:pt>
                <c:pt idx="1175">
                  <c:v>4.0000330782400777</c:v>
                </c:pt>
                <c:pt idx="1176">
                  <c:v>4.0000330487465758</c:v>
                </c:pt>
                <c:pt idx="1177">
                  <c:v>4.0000330193263807</c:v>
                </c:pt>
                <c:pt idx="1178">
                  <c:v>4.0000329899789255</c:v>
                </c:pt>
                <c:pt idx="1179">
                  <c:v>4.0000329607036482</c:v>
                </c:pt>
                <c:pt idx="1180">
                  <c:v>4.0000329314999918</c:v>
                </c:pt>
                <c:pt idx="1181">
                  <c:v>4.0000329023674048</c:v>
                </c:pt>
                <c:pt idx="1182">
                  <c:v>4.0000328733053401</c:v>
                </c:pt>
                <c:pt idx="1183">
                  <c:v>4.0000328443132558</c:v>
                </c:pt>
                <c:pt idx="1184">
                  <c:v>4.0000328153906146</c:v>
                </c:pt>
                <c:pt idx="1185">
                  <c:v>4.0000327865368854</c:v>
                </c:pt>
                <c:pt idx="1186">
                  <c:v>4.0000327577515415</c:v>
                </c:pt>
                <c:pt idx="1187">
                  <c:v>4.0000327290340607</c:v>
                </c:pt>
                <c:pt idx="1188">
                  <c:v>4.000032700383926</c:v>
                </c:pt>
                <c:pt idx="1189">
                  <c:v>4.0000326718006249</c:v>
                </c:pt>
                <c:pt idx="1190">
                  <c:v>4.0000326432836504</c:v>
                </c:pt>
                <c:pt idx="1191">
                  <c:v>4.0000326148324987</c:v>
                </c:pt>
                <c:pt idx="1192">
                  <c:v>4.0000325864466717</c:v>
                </c:pt>
                <c:pt idx="1193">
                  <c:v>4.0000325581256764</c:v>
                </c:pt>
                <c:pt idx="1194">
                  <c:v>4.0000325298690234</c:v>
                </c:pt>
                <c:pt idx="1195">
                  <c:v>4.0000325016762286</c:v>
                </c:pt>
                <c:pt idx="1196">
                  <c:v>4.0000324735468116</c:v>
                </c:pt>
                <c:pt idx="1197">
                  <c:v>4.000032445480298</c:v>
                </c:pt>
                <c:pt idx="1198">
                  <c:v>4.0000324174762163</c:v>
                </c:pt>
                <c:pt idx="1199">
                  <c:v>4.0000323895340992</c:v>
                </c:pt>
                <c:pt idx="1200">
                  <c:v>4.0000323616534859</c:v>
                </c:pt>
                <c:pt idx="1201">
                  <c:v>4.0000323338339179</c:v>
                </c:pt>
                <c:pt idx="1202">
                  <c:v>4.0000323060749414</c:v>
                </c:pt>
                <c:pt idx="1203">
                  <c:v>4.0000322783761071</c:v>
                </c:pt>
                <c:pt idx="1204">
                  <c:v>4.0000322507369708</c:v>
                </c:pt>
                <c:pt idx="1205">
                  <c:v>4.0000322231570911</c:v>
                </c:pt>
                <c:pt idx="1206">
                  <c:v>4.000032195636031</c:v>
                </c:pt>
                <c:pt idx="1207">
                  <c:v>4.0000321681733588</c:v>
                </c:pt>
                <c:pt idx="1208">
                  <c:v>4.0000321407686457</c:v>
                </c:pt>
                <c:pt idx="1209">
                  <c:v>4.0000321134214669</c:v>
                </c:pt>
                <c:pt idx="1210">
                  <c:v>4.0000320861314025</c:v>
                </c:pt>
                <c:pt idx="1211">
                  <c:v>4.0000320588980358</c:v>
                </c:pt>
                <c:pt idx="1212">
                  <c:v>4.0000320317209539</c:v>
                </c:pt>
                <c:pt idx="1213">
                  <c:v>4.0000320045997482</c:v>
                </c:pt>
                <c:pt idx="1214">
                  <c:v>4.0000319775340145</c:v>
                </c:pt>
                <c:pt idx="1215">
                  <c:v>4.0000319505233515</c:v>
                </c:pt>
                <c:pt idx="1216">
                  <c:v>4.0000319235673629</c:v>
                </c:pt>
                <c:pt idx="1217">
                  <c:v>4.0000318966656545</c:v>
                </c:pt>
                <c:pt idx="1218">
                  <c:v>4.0000318698178372</c:v>
                </c:pt>
                <c:pt idx="1219">
                  <c:v>4.0000318430235247</c:v>
                </c:pt>
                <c:pt idx="1220">
                  <c:v>4.000031816282335</c:v>
                </c:pt>
                <c:pt idx="1221">
                  <c:v>4.0000317895938897</c:v>
                </c:pt>
                <c:pt idx="1222">
                  <c:v>4.0000317629578142</c:v>
                </c:pt>
                <c:pt idx="1223">
                  <c:v>4.0000317363737361</c:v>
                </c:pt>
                <c:pt idx="1224">
                  <c:v>4.0000317098412879</c:v>
                </c:pt>
                <c:pt idx="1225">
                  <c:v>4.0000316833601053</c:v>
                </c:pt>
                <c:pt idx="1226">
                  <c:v>4.0000316569298278</c:v>
                </c:pt>
                <c:pt idx="1227">
                  <c:v>4.0000316305500974</c:v>
                </c:pt>
                <c:pt idx="1228">
                  <c:v>4.0000316042205606</c:v>
                </c:pt>
                <c:pt idx="1229">
                  <c:v>4.0000315779408666</c:v>
                </c:pt>
                <c:pt idx="1230">
                  <c:v>4.0000315517106682</c:v>
                </c:pt>
                <c:pt idx="1231">
                  <c:v>4.0000315255296215</c:v>
                </c:pt>
                <c:pt idx="1232">
                  <c:v>4.0000314993973856</c:v>
                </c:pt>
                <c:pt idx="1233">
                  <c:v>4.0000314733136229</c:v>
                </c:pt>
                <c:pt idx="1234">
                  <c:v>4.0000314472780003</c:v>
                </c:pt>
                <c:pt idx="1235">
                  <c:v>4.0000314212901857</c:v>
                </c:pt>
                <c:pt idx="1236">
                  <c:v>4.0000313953498514</c:v>
                </c:pt>
                <c:pt idx="1237">
                  <c:v>4.0000313694566731</c:v>
                </c:pt>
                <c:pt idx="1238">
                  <c:v>4.0000313436103294</c:v>
                </c:pt>
                <c:pt idx="1239">
                  <c:v>4.0000313178105014</c:v>
                </c:pt>
                <c:pt idx="1240">
                  <c:v>4.0000312920568746</c:v>
                </c:pt>
                <c:pt idx="1241">
                  <c:v>4.0000312663491355</c:v>
                </c:pt>
                <c:pt idx="1242">
                  <c:v>4.0000312406869751</c:v>
                </c:pt>
                <c:pt idx="1243">
                  <c:v>4.000031215070087</c:v>
                </c:pt>
                <c:pt idx="1244">
                  <c:v>4.0000311894981682</c:v>
                </c:pt>
                <c:pt idx="1245">
                  <c:v>4.0000311639709176</c:v>
                </c:pt>
                <c:pt idx="1246">
                  <c:v>4.0000311384880378</c:v>
                </c:pt>
                <c:pt idx="1247">
                  <c:v>4.0000311130492339</c:v>
                </c:pt>
                <c:pt idx="1248">
                  <c:v>4.0000310876542144</c:v>
                </c:pt>
                <c:pt idx="1249">
                  <c:v>4.00003106230269</c:v>
                </c:pt>
                <c:pt idx="1250">
                  <c:v>4.0000310369943737</c:v>
                </c:pt>
                <c:pt idx="1251">
                  <c:v>4.0000310117289821</c:v>
                </c:pt>
                <c:pt idx="1252">
                  <c:v>4.0000309865062347</c:v>
                </c:pt>
                <c:pt idx="1253">
                  <c:v>4.0000309613258533</c:v>
                </c:pt>
                <c:pt idx="1254">
                  <c:v>4.0000309361875628</c:v>
                </c:pt>
                <c:pt idx="1255">
                  <c:v>4.0000309110910894</c:v>
                </c:pt>
                <c:pt idx="1256">
                  <c:v>4.0000308860361633</c:v>
                </c:pt>
                <c:pt idx="1257">
                  <c:v>4.000030861022517</c:v>
                </c:pt>
                <c:pt idx="1258">
                  <c:v>4.000030836049886</c:v>
                </c:pt>
                <c:pt idx="1259">
                  <c:v>4.0000308111180072</c:v>
                </c:pt>
                <c:pt idx="1260">
                  <c:v>4.0000307862266204</c:v>
                </c:pt>
                <c:pt idx="1261">
                  <c:v>4.0000307613754682</c:v>
                </c:pt>
                <c:pt idx="1262">
                  <c:v>4.0000307365642964</c:v>
                </c:pt>
                <c:pt idx="1263">
                  <c:v>4.000030711792852</c:v>
                </c:pt>
                <c:pt idx="1264">
                  <c:v>4.0000306870608844</c:v>
                </c:pt>
                <c:pt idx="1265">
                  <c:v>4.0000306623681467</c:v>
                </c:pt>
                <c:pt idx="1266">
                  <c:v>4.0000306377143939</c:v>
                </c:pt>
                <c:pt idx="1267">
                  <c:v>4.0000306130993826</c:v>
                </c:pt>
                <c:pt idx="1268">
                  <c:v>4.000030588522872</c:v>
                </c:pt>
                <c:pt idx="1269">
                  <c:v>4.0000305639846241</c:v>
                </c:pt>
                <c:pt idx="1270">
                  <c:v>4.0000305394844036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B2-4258-8952-4D490CF35E1A}"/>
            </c:ext>
          </c:extLst>
        </c:ser>
        <c:ser>
          <c:idx val="1"/>
          <c:order val="1"/>
          <c:tx>
            <c:v>EleMarsh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'Regime Tester'!$A$4:$A$1274</c:f>
              <c:numCache>
                <c:formatCode>General</c:formatCode>
                <c:ptCount val="12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155</c:v>
                </c:pt>
                <c:pt idx="42">
                  <c:v>160</c:v>
                </c:pt>
                <c:pt idx="43">
                  <c:v>165</c:v>
                </c:pt>
                <c:pt idx="44">
                  <c:v>170</c:v>
                </c:pt>
                <c:pt idx="45">
                  <c:v>175</c:v>
                </c:pt>
                <c:pt idx="46">
                  <c:v>180</c:v>
                </c:pt>
                <c:pt idx="47">
                  <c:v>185</c:v>
                </c:pt>
                <c:pt idx="48">
                  <c:v>190</c:v>
                </c:pt>
                <c:pt idx="49">
                  <c:v>195</c:v>
                </c:pt>
                <c:pt idx="50">
                  <c:v>200</c:v>
                </c:pt>
                <c:pt idx="51">
                  <c:v>205</c:v>
                </c:pt>
                <c:pt idx="52">
                  <c:v>210</c:v>
                </c:pt>
                <c:pt idx="53">
                  <c:v>215</c:v>
                </c:pt>
                <c:pt idx="54">
                  <c:v>220</c:v>
                </c:pt>
                <c:pt idx="55">
                  <c:v>225</c:v>
                </c:pt>
                <c:pt idx="56">
                  <c:v>230</c:v>
                </c:pt>
                <c:pt idx="57">
                  <c:v>235</c:v>
                </c:pt>
                <c:pt idx="58">
                  <c:v>240</c:v>
                </c:pt>
                <c:pt idx="59">
                  <c:v>245</c:v>
                </c:pt>
                <c:pt idx="60">
                  <c:v>250</c:v>
                </c:pt>
                <c:pt idx="61">
                  <c:v>255</c:v>
                </c:pt>
                <c:pt idx="62">
                  <c:v>260</c:v>
                </c:pt>
                <c:pt idx="63">
                  <c:v>265</c:v>
                </c:pt>
                <c:pt idx="64">
                  <c:v>270</c:v>
                </c:pt>
                <c:pt idx="65">
                  <c:v>275</c:v>
                </c:pt>
                <c:pt idx="66">
                  <c:v>280</c:v>
                </c:pt>
                <c:pt idx="67">
                  <c:v>285</c:v>
                </c:pt>
                <c:pt idx="68">
                  <c:v>290</c:v>
                </c:pt>
                <c:pt idx="69">
                  <c:v>295</c:v>
                </c:pt>
                <c:pt idx="70">
                  <c:v>300</c:v>
                </c:pt>
                <c:pt idx="71">
                  <c:v>305</c:v>
                </c:pt>
                <c:pt idx="72">
                  <c:v>310</c:v>
                </c:pt>
                <c:pt idx="73">
                  <c:v>315</c:v>
                </c:pt>
                <c:pt idx="74">
                  <c:v>320</c:v>
                </c:pt>
                <c:pt idx="75">
                  <c:v>325</c:v>
                </c:pt>
                <c:pt idx="76">
                  <c:v>330</c:v>
                </c:pt>
                <c:pt idx="77">
                  <c:v>335</c:v>
                </c:pt>
                <c:pt idx="78">
                  <c:v>340</c:v>
                </c:pt>
                <c:pt idx="79">
                  <c:v>345</c:v>
                </c:pt>
                <c:pt idx="80">
                  <c:v>350</c:v>
                </c:pt>
                <c:pt idx="81">
                  <c:v>355</c:v>
                </c:pt>
                <c:pt idx="82">
                  <c:v>360</c:v>
                </c:pt>
                <c:pt idx="83">
                  <c:v>365</c:v>
                </c:pt>
                <c:pt idx="84">
                  <c:v>370</c:v>
                </c:pt>
                <c:pt idx="85">
                  <c:v>375</c:v>
                </c:pt>
                <c:pt idx="86">
                  <c:v>380</c:v>
                </c:pt>
                <c:pt idx="87">
                  <c:v>385</c:v>
                </c:pt>
                <c:pt idx="88">
                  <c:v>390</c:v>
                </c:pt>
                <c:pt idx="89">
                  <c:v>395</c:v>
                </c:pt>
                <c:pt idx="90">
                  <c:v>400</c:v>
                </c:pt>
                <c:pt idx="91">
                  <c:v>405</c:v>
                </c:pt>
                <c:pt idx="92">
                  <c:v>410</c:v>
                </c:pt>
                <c:pt idx="93">
                  <c:v>415</c:v>
                </c:pt>
                <c:pt idx="94">
                  <c:v>420</c:v>
                </c:pt>
                <c:pt idx="95">
                  <c:v>425</c:v>
                </c:pt>
                <c:pt idx="96">
                  <c:v>430</c:v>
                </c:pt>
                <c:pt idx="97">
                  <c:v>435</c:v>
                </c:pt>
                <c:pt idx="98">
                  <c:v>440</c:v>
                </c:pt>
                <c:pt idx="99">
                  <c:v>445</c:v>
                </c:pt>
                <c:pt idx="100">
                  <c:v>450</c:v>
                </c:pt>
                <c:pt idx="101">
                  <c:v>455</c:v>
                </c:pt>
                <c:pt idx="102">
                  <c:v>460</c:v>
                </c:pt>
                <c:pt idx="103">
                  <c:v>465</c:v>
                </c:pt>
                <c:pt idx="104">
                  <c:v>470</c:v>
                </c:pt>
                <c:pt idx="105">
                  <c:v>475</c:v>
                </c:pt>
                <c:pt idx="106">
                  <c:v>480</c:v>
                </c:pt>
                <c:pt idx="107">
                  <c:v>485</c:v>
                </c:pt>
                <c:pt idx="108">
                  <c:v>490</c:v>
                </c:pt>
                <c:pt idx="109">
                  <c:v>495</c:v>
                </c:pt>
                <c:pt idx="110">
                  <c:v>500</c:v>
                </c:pt>
                <c:pt idx="111">
                  <c:v>505</c:v>
                </c:pt>
                <c:pt idx="112">
                  <c:v>510</c:v>
                </c:pt>
                <c:pt idx="113">
                  <c:v>515</c:v>
                </c:pt>
                <c:pt idx="114">
                  <c:v>520</c:v>
                </c:pt>
                <c:pt idx="115">
                  <c:v>525</c:v>
                </c:pt>
                <c:pt idx="116">
                  <c:v>530</c:v>
                </c:pt>
                <c:pt idx="117">
                  <c:v>535</c:v>
                </c:pt>
                <c:pt idx="118">
                  <c:v>540</c:v>
                </c:pt>
                <c:pt idx="119">
                  <c:v>545</c:v>
                </c:pt>
                <c:pt idx="120">
                  <c:v>550</c:v>
                </c:pt>
                <c:pt idx="121">
                  <c:v>555</c:v>
                </c:pt>
                <c:pt idx="122">
                  <c:v>560</c:v>
                </c:pt>
                <c:pt idx="123">
                  <c:v>565</c:v>
                </c:pt>
                <c:pt idx="124">
                  <c:v>570</c:v>
                </c:pt>
                <c:pt idx="125">
                  <c:v>575</c:v>
                </c:pt>
                <c:pt idx="126">
                  <c:v>580</c:v>
                </c:pt>
                <c:pt idx="127">
                  <c:v>585</c:v>
                </c:pt>
                <c:pt idx="128">
                  <c:v>590</c:v>
                </c:pt>
                <c:pt idx="129">
                  <c:v>595</c:v>
                </c:pt>
                <c:pt idx="130">
                  <c:v>600</c:v>
                </c:pt>
                <c:pt idx="131">
                  <c:v>605</c:v>
                </c:pt>
                <c:pt idx="132">
                  <c:v>610</c:v>
                </c:pt>
                <c:pt idx="133">
                  <c:v>615</c:v>
                </c:pt>
                <c:pt idx="134">
                  <c:v>620</c:v>
                </c:pt>
                <c:pt idx="135">
                  <c:v>625</c:v>
                </c:pt>
                <c:pt idx="136">
                  <c:v>630</c:v>
                </c:pt>
                <c:pt idx="137">
                  <c:v>635</c:v>
                </c:pt>
                <c:pt idx="138">
                  <c:v>640</c:v>
                </c:pt>
                <c:pt idx="139">
                  <c:v>645</c:v>
                </c:pt>
                <c:pt idx="140">
                  <c:v>650</c:v>
                </c:pt>
                <c:pt idx="141">
                  <c:v>655</c:v>
                </c:pt>
                <c:pt idx="142">
                  <c:v>660</c:v>
                </c:pt>
                <c:pt idx="143">
                  <c:v>665</c:v>
                </c:pt>
                <c:pt idx="144">
                  <c:v>670</c:v>
                </c:pt>
                <c:pt idx="145">
                  <c:v>675</c:v>
                </c:pt>
                <c:pt idx="146">
                  <c:v>680</c:v>
                </c:pt>
                <c:pt idx="147">
                  <c:v>685</c:v>
                </c:pt>
                <c:pt idx="148">
                  <c:v>690</c:v>
                </c:pt>
                <c:pt idx="149">
                  <c:v>695</c:v>
                </c:pt>
                <c:pt idx="150">
                  <c:v>700</c:v>
                </c:pt>
                <c:pt idx="151">
                  <c:v>705</c:v>
                </c:pt>
                <c:pt idx="152">
                  <c:v>710</c:v>
                </c:pt>
                <c:pt idx="153">
                  <c:v>715</c:v>
                </c:pt>
                <c:pt idx="154">
                  <c:v>720</c:v>
                </c:pt>
                <c:pt idx="155">
                  <c:v>725</c:v>
                </c:pt>
                <c:pt idx="156">
                  <c:v>730</c:v>
                </c:pt>
                <c:pt idx="157">
                  <c:v>735</c:v>
                </c:pt>
                <c:pt idx="158">
                  <c:v>740</c:v>
                </c:pt>
                <c:pt idx="159">
                  <c:v>745</c:v>
                </c:pt>
                <c:pt idx="160">
                  <c:v>750</c:v>
                </c:pt>
                <c:pt idx="161">
                  <c:v>755</c:v>
                </c:pt>
                <c:pt idx="162">
                  <c:v>760</c:v>
                </c:pt>
                <c:pt idx="163">
                  <c:v>765</c:v>
                </c:pt>
                <c:pt idx="164">
                  <c:v>770</c:v>
                </c:pt>
                <c:pt idx="165">
                  <c:v>775</c:v>
                </c:pt>
                <c:pt idx="166">
                  <c:v>780</c:v>
                </c:pt>
                <c:pt idx="167">
                  <c:v>785</c:v>
                </c:pt>
                <c:pt idx="168">
                  <c:v>790</c:v>
                </c:pt>
                <c:pt idx="169">
                  <c:v>795</c:v>
                </c:pt>
                <c:pt idx="170">
                  <c:v>800</c:v>
                </c:pt>
                <c:pt idx="171">
                  <c:v>805</c:v>
                </c:pt>
                <c:pt idx="172">
                  <c:v>810</c:v>
                </c:pt>
                <c:pt idx="173">
                  <c:v>815</c:v>
                </c:pt>
                <c:pt idx="174">
                  <c:v>820</c:v>
                </c:pt>
                <c:pt idx="175">
                  <c:v>825</c:v>
                </c:pt>
                <c:pt idx="176">
                  <c:v>830</c:v>
                </c:pt>
                <c:pt idx="177">
                  <c:v>835</c:v>
                </c:pt>
                <c:pt idx="178">
                  <c:v>840</c:v>
                </c:pt>
                <c:pt idx="179">
                  <c:v>845</c:v>
                </c:pt>
                <c:pt idx="180">
                  <c:v>850</c:v>
                </c:pt>
                <c:pt idx="181">
                  <c:v>855</c:v>
                </c:pt>
                <c:pt idx="182">
                  <c:v>860</c:v>
                </c:pt>
                <c:pt idx="183">
                  <c:v>865</c:v>
                </c:pt>
                <c:pt idx="184">
                  <c:v>870</c:v>
                </c:pt>
                <c:pt idx="185">
                  <c:v>875</c:v>
                </c:pt>
                <c:pt idx="186">
                  <c:v>880</c:v>
                </c:pt>
                <c:pt idx="187">
                  <c:v>885</c:v>
                </c:pt>
                <c:pt idx="188">
                  <c:v>890</c:v>
                </c:pt>
                <c:pt idx="189">
                  <c:v>895</c:v>
                </c:pt>
                <c:pt idx="190">
                  <c:v>900</c:v>
                </c:pt>
                <c:pt idx="191">
                  <c:v>905</c:v>
                </c:pt>
                <c:pt idx="192">
                  <c:v>910</c:v>
                </c:pt>
                <c:pt idx="193">
                  <c:v>915</c:v>
                </c:pt>
                <c:pt idx="194">
                  <c:v>920</c:v>
                </c:pt>
                <c:pt idx="195">
                  <c:v>925</c:v>
                </c:pt>
                <c:pt idx="196">
                  <c:v>930</c:v>
                </c:pt>
                <c:pt idx="197">
                  <c:v>935</c:v>
                </c:pt>
                <c:pt idx="198">
                  <c:v>940</c:v>
                </c:pt>
                <c:pt idx="199">
                  <c:v>945</c:v>
                </c:pt>
                <c:pt idx="200">
                  <c:v>950</c:v>
                </c:pt>
                <c:pt idx="201">
                  <c:v>955</c:v>
                </c:pt>
                <c:pt idx="202">
                  <c:v>960</c:v>
                </c:pt>
                <c:pt idx="203">
                  <c:v>965</c:v>
                </c:pt>
                <c:pt idx="204">
                  <c:v>970</c:v>
                </c:pt>
                <c:pt idx="205">
                  <c:v>975</c:v>
                </c:pt>
                <c:pt idx="206">
                  <c:v>980</c:v>
                </c:pt>
                <c:pt idx="207">
                  <c:v>985</c:v>
                </c:pt>
                <c:pt idx="208">
                  <c:v>990</c:v>
                </c:pt>
                <c:pt idx="209">
                  <c:v>995</c:v>
                </c:pt>
                <c:pt idx="210">
                  <c:v>1000</c:v>
                </c:pt>
                <c:pt idx="211">
                  <c:v>1005</c:v>
                </c:pt>
                <c:pt idx="212">
                  <c:v>1010</c:v>
                </c:pt>
                <c:pt idx="213">
                  <c:v>1015</c:v>
                </c:pt>
                <c:pt idx="214">
                  <c:v>1020</c:v>
                </c:pt>
                <c:pt idx="215">
                  <c:v>1025</c:v>
                </c:pt>
                <c:pt idx="216">
                  <c:v>1030</c:v>
                </c:pt>
                <c:pt idx="217">
                  <c:v>1035</c:v>
                </c:pt>
                <c:pt idx="218">
                  <c:v>1040</c:v>
                </c:pt>
                <c:pt idx="219">
                  <c:v>1045</c:v>
                </c:pt>
                <c:pt idx="220">
                  <c:v>1050</c:v>
                </c:pt>
                <c:pt idx="221">
                  <c:v>1055</c:v>
                </c:pt>
                <c:pt idx="222">
                  <c:v>1060</c:v>
                </c:pt>
                <c:pt idx="223">
                  <c:v>1065</c:v>
                </c:pt>
                <c:pt idx="224">
                  <c:v>1070</c:v>
                </c:pt>
                <c:pt idx="225">
                  <c:v>1075</c:v>
                </c:pt>
                <c:pt idx="226">
                  <c:v>1080</c:v>
                </c:pt>
                <c:pt idx="227">
                  <c:v>1085</c:v>
                </c:pt>
                <c:pt idx="228">
                  <c:v>1090</c:v>
                </c:pt>
                <c:pt idx="229">
                  <c:v>1095</c:v>
                </c:pt>
                <c:pt idx="230">
                  <c:v>1100</c:v>
                </c:pt>
                <c:pt idx="231">
                  <c:v>1105</c:v>
                </c:pt>
                <c:pt idx="232">
                  <c:v>1110</c:v>
                </c:pt>
                <c:pt idx="233">
                  <c:v>1115</c:v>
                </c:pt>
                <c:pt idx="234">
                  <c:v>1120</c:v>
                </c:pt>
                <c:pt idx="235">
                  <c:v>1125</c:v>
                </c:pt>
                <c:pt idx="236">
                  <c:v>1130</c:v>
                </c:pt>
                <c:pt idx="237">
                  <c:v>1135</c:v>
                </c:pt>
                <c:pt idx="238">
                  <c:v>1140</c:v>
                </c:pt>
                <c:pt idx="239">
                  <c:v>1145</c:v>
                </c:pt>
                <c:pt idx="240">
                  <c:v>1150</c:v>
                </c:pt>
                <c:pt idx="241">
                  <c:v>1155</c:v>
                </c:pt>
                <c:pt idx="242">
                  <c:v>1160</c:v>
                </c:pt>
                <c:pt idx="243">
                  <c:v>1165</c:v>
                </c:pt>
                <c:pt idx="244">
                  <c:v>1170</c:v>
                </c:pt>
                <c:pt idx="245">
                  <c:v>1175</c:v>
                </c:pt>
                <c:pt idx="246">
                  <c:v>1180</c:v>
                </c:pt>
                <c:pt idx="247">
                  <c:v>1185</c:v>
                </c:pt>
                <c:pt idx="248">
                  <c:v>1190</c:v>
                </c:pt>
                <c:pt idx="249">
                  <c:v>1195</c:v>
                </c:pt>
                <c:pt idx="250">
                  <c:v>1200</c:v>
                </c:pt>
                <c:pt idx="251">
                  <c:v>1205</c:v>
                </c:pt>
                <c:pt idx="252">
                  <c:v>1210</c:v>
                </c:pt>
                <c:pt idx="253">
                  <c:v>1215</c:v>
                </c:pt>
                <c:pt idx="254">
                  <c:v>1220</c:v>
                </c:pt>
                <c:pt idx="255">
                  <c:v>1225</c:v>
                </c:pt>
                <c:pt idx="256">
                  <c:v>1230</c:v>
                </c:pt>
                <c:pt idx="257">
                  <c:v>1235</c:v>
                </c:pt>
                <c:pt idx="258">
                  <c:v>1240</c:v>
                </c:pt>
                <c:pt idx="259">
                  <c:v>1245</c:v>
                </c:pt>
                <c:pt idx="260">
                  <c:v>1250</c:v>
                </c:pt>
                <c:pt idx="261">
                  <c:v>1255</c:v>
                </c:pt>
                <c:pt idx="262">
                  <c:v>1260</c:v>
                </c:pt>
                <c:pt idx="263">
                  <c:v>1265</c:v>
                </c:pt>
                <c:pt idx="264">
                  <c:v>1270</c:v>
                </c:pt>
                <c:pt idx="265">
                  <c:v>1275</c:v>
                </c:pt>
                <c:pt idx="266">
                  <c:v>1280</c:v>
                </c:pt>
                <c:pt idx="267">
                  <c:v>1285</c:v>
                </c:pt>
                <c:pt idx="268">
                  <c:v>1290</c:v>
                </c:pt>
                <c:pt idx="269">
                  <c:v>1295</c:v>
                </c:pt>
                <c:pt idx="270">
                  <c:v>1300</c:v>
                </c:pt>
                <c:pt idx="271">
                  <c:v>1305</c:v>
                </c:pt>
                <c:pt idx="272">
                  <c:v>1310</c:v>
                </c:pt>
                <c:pt idx="273">
                  <c:v>1315</c:v>
                </c:pt>
                <c:pt idx="274">
                  <c:v>1320</c:v>
                </c:pt>
                <c:pt idx="275">
                  <c:v>1325</c:v>
                </c:pt>
                <c:pt idx="276">
                  <c:v>1330</c:v>
                </c:pt>
                <c:pt idx="277">
                  <c:v>1335</c:v>
                </c:pt>
                <c:pt idx="278">
                  <c:v>1340</c:v>
                </c:pt>
                <c:pt idx="279">
                  <c:v>1345</c:v>
                </c:pt>
                <c:pt idx="280">
                  <c:v>1350</c:v>
                </c:pt>
                <c:pt idx="281">
                  <c:v>1355</c:v>
                </c:pt>
                <c:pt idx="282">
                  <c:v>1360</c:v>
                </c:pt>
                <c:pt idx="283">
                  <c:v>1365</c:v>
                </c:pt>
                <c:pt idx="284">
                  <c:v>1370</c:v>
                </c:pt>
                <c:pt idx="285">
                  <c:v>1375</c:v>
                </c:pt>
                <c:pt idx="286">
                  <c:v>1380</c:v>
                </c:pt>
                <c:pt idx="287">
                  <c:v>1385</c:v>
                </c:pt>
                <c:pt idx="288">
                  <c:v>1390</c:v>
                </c:pt>
                <c:pt idx="289">
                  <c:v>1395</c:v>
                </c:pt>
                <c:pt idx="290">
                  <c:v>1400</c:v>
                </c:pt>
                <c:pt idx="291">
                  <c:v>1405</c:v>
                </c:pt>
                <c:pt idx="292">
                  <c:v>1410</c:v>
                </c:pt>
                <c:pt idx="293">
                  <c:v>1415</c:v>
                </c:pt>
                <c:pt idx="294">
                  <c:v>1420</c:v>
                </c:pt>
                <c:pt idx="295">
                  <c:v>1425</c:v>
                </c:pt>
                <c:pt idx="296">
                  <c:v>1430</c:v>
                </c:pt>
                <c:pt idx="297">
                  <c:v>1435</c:v>
                </c:pt>
                <c:pt idx="298">
                  <c:v>1440</c:v>
                </c:pt>
                <c:pt idx="299">
                  <c:v>1445</c:v>
                </c:pt>
                <c:pt idx="300">
                  <c:v>1450</c:v>
                </c:pt>
                <c:pt idx="301">
                  <c:v>1455</c:v>
                </c:pt>
                <c:pt idx="302">
                  <c:v>1460</c:v>
                </c:pt>
                <c:pt idx="303">
                  <c:v>1465</c:v>
                </c:pt>
                <c:pt idx="304">
                  <c:v>1470</c:v>
                </c:pt>
                <c:pt idx="305">
                  <c:v>1475</c:v>
                </c:pt>
                <c:pt idx="306">
                  <c:v>1480</c:v>
                </c:pt>
                <c:pt idx="307">
                  <c:v>1485</c:v>
                </c:pt>
                <c:pt idx="308">
                  <c:v>1490</c:v>
                </c:pt>
                <c:pt idx="309">
                  <c:v>1495</c:v>
                </c:pt>
                <c:pt idx="310">
                  <c:v>1500</c:v>
                </c:pt>
                <c:pt idx="311">
                  <c:v>1505</c:v>
                </c:pt>
                <c:pt idx="312">
                  <c:v>1510</c:v>
                </c:pt>
                <c:pt idx="313">
                  <c:v>1515</c:v>
                </c:pt>
                <c:pt idx="314">
                  <c:v>1520</c:v>
                </c:pt>
                <c:pt idx="315">
                  <c:v>1525</c:v>
                </c:pt>
                <c:pt idx="316">
                  <c:v>1530</c:v>
                </c:pt>
                <c:pt idx="317">
                  <c:v>1535</c:v>
                </c:pt>
                <c:pt idx="318">
                  <c:v>1540</c:v>
                </c:pt>
                <c:pt idx="319">
                  <c:v>1545</c:v>
                </c:pt>
                <c:pt idx="320">
                  <c:v>1550</c:v>
                </c:pt>
                <c:pt idx="321">
                  <c:v>1555</c:v>
                </c:pt>
                <c:pt idx="322">
                  <c:v>1560</c:v>
                </c:pt>
                <c:pt idx="323">
                  <c:v>1565</c:v>
                </c:pt>
                <c:pt idx="324">
                  <c:v>1570</c:v>
                </c:pt>
                <c:pt idx="325">
                  <c:v>1575</c:v>
                </c:pt>
                <c:pt idx="326">
                  <c:v>1580</c:v>
                </c:pt>
                <c:pt idx="327">
                  <c:v>1585</c:v>
                </c:pt>
                <c:pt idx="328">
                  <c:v>1590</c:v>
                </c:pt>
                <c:pt idx="329">
                  <c:v>1595</c:v>
                </c:pt>
                <c:pt idx="330">
                  <c:v>1600</c:v>
                </c:pt>
                <c:pt idx="331">
                  <c:v>1605</c:v>
                </c:pt>
                <c:pt idx="332">
                  <c:v>1610</c:v>
                </c:pt>
                <c:pt idx="333">
                  <c:v>1615</c:v>
                </c:pt>
                <c:pt idx="334">
                  <c:v>1620</c:v>
                </c:pt>
                <c:pt idx="335">
                  <c:v>1625</c:v>
                </c:pt>
                <c:pt idx="336">
                  <c:v>1630</c:v>
                </c:pt>
                <c:pt idx="337">
                  <c:v>1635</c:v>
                </c:pt>
                <c:pt idx="338">
                  <c:v>1640</c:v>
                </c:pt>
                <c:pt idx="339">
                  <c:v>1645</c:v>
                </c:pt>
                <c:pt idx="340">
                  <c:v>1650</c:v>
                </c:pt>
                <c:pt idx="341">
                  <c:v>1655</c:v>
                </c:pt>
                <c:pt idx="342">
                  <c:v>1660</c:v>
                </c:pt>
                <c:pt idx="343">
                  <c:v>1665</c:v>
                </c:pt>
                <c:pt idx="344">
                  <c:v>1670</c:v>
                </c:pt>
                <c:pt idx="345">
                  <c:v>1675</c:v>
                </c:pt>
                <c:pt idx="346">
                  <c:v>1680</c:v>
                </c:pt>
                <c:pt idx="347">
                  <c:v>1685</c:v>
                </c:pt>
                <c:pt idx="348">
                  <c:v>1690</c:v>
                </c:pt>
                <c:pt idx="349">
                  <c:v>1695</c:v>
                </c:pt>
                <c:pt idx="350">
                  <c:v>1700</c:v>
                </c:pt>
                <c:pt idx="351">
                  <c:v>1705</c:v>
                </c:pt>
                <c:pt idx="352">
                  <c:v>1710</c:v>
                </c:pt>
                <c:pt idx="353">
                  <c:v>1715</c:v>
                </c:pt>
                <c:pt idx="354">
                  <c:v>1720</c:v>
                </c:pt>
                <c:pt idx="355">
                  <c:v>1725</c:v>
                </c:pt>
                <c:pt idx="356">
                  <c:v>1730</c:v>
                </c:pt>
                <c:pt idx="357">
                  <c:v>1735</c:v>
                </c:pt>
                <c:pt idx="358">
                  <c:v>1740</c:v>
                </c:pt>
                <c:pt idx="359">
                  <c:v>1745</c:v>
                </c:pt>
                <c:pt idx="360">
                  <c:v>1750</c:v>
                </c:pt>
                <c:pt idx="361">
                  <c:v>1755</c:v>
                </c:pt>
                <c:pt idx="362">
                  <c:v>1760</c:v>
                </c:pt>
                <c:pt idx="363">
                  <c:v>1765</c:v>
                </c:pt>
                <c:pt idx="364">
                  <c:v>1770</c:v>
                </c:pt>
                <c:pt idx="365">
                  <c:v>1775</c:v>
                </c:pt>
                <c:pt idx="366">
                  <c:v>1780</c:v>
                </c:pt>
                <c:pt idx="367">
                  <c:v>1785</c:v>
                </c:pt>
                <c:pt idx="368">
                  <c:v>1790</c:v>
                </c:pt>
                <c:pt idx="369">
                  <c:v>1795</c:v>
                </c:pt>
                <c:pt idx="370">
                  <c:v>1800</c:v>
                </c:pt>
                <c:pt idx="371">
                  <c:v>1805</c:v>
                </c:pt>
                <c:pt idx="372">
                  <c:v>1810</c:v>
                </c:pt>
                <c:pt idx="373">
                  <c:v>1815</c:v>
                </c:pt>
                <c:pt idx="374">
                  <c:v>1820</c:v>
                </c:pt>
                <c:pt idx="375">
                  <c:v>1825</c:v>
                </c:pt>
                <c:pt idx="376">
                  <c:v>1830</c:v>
                </c:pt>
                <c:pt idx="377">
                  <c:v>1835</c:v>
                </c:pt>
                <c:pt idx="378">
                  <c:v>1840</c:v>
                </c:pt>
                <c:pt idx="379">
                  <c:v>1845</c:v>
                </c:pt>
                <c:pt idx="380">
                  <c:v>1850</c:v>
                </c:pt>
                <c:pt idx="381">
                  <c:v>1855</c:v>
                </c:pt>
                <c:pt idx="382">
                  <c:v>1860</c:v>
                </c:pt>
                <c:pt idx="383">
                  <c:v>1865</c:v>
                </c:pt>
                <c:pt idx="384">
                  <c:v>1870</c:v>
                </c:pt>
                <c:pt idx="385">
                  <c:v>1875</c:v>
                </c:pt>
                <c:pt idx="386">
                  <c:v>1880</c:v>
                </c:pt>
                <c:pt idx="387">
                  <c:v>1885</c:v>
                </c:pt>
                <c:pt idx="388">
                  <c:v>1890</c:v>
                </c:pt>
                <c:pt idx="389">
                  <c:v>1895</c:v>
                </c:pt>
                <c:pt idx="390">
                  <c:v>1900</c:v>
                </c:pt>
                <c:pt idx="391">
                  <c:v>1905</c:v>
                </c:pt>
                <c:pt idx="392">
                  <c:v>1910</c:v>
                </c:pt>
                <c:pt idx="393">
                  <c:v>1915</c:v>
                </c:pt>
                <c:pt idx="394">
                  <c:v>1920</c:v>
                </c:pt>
                <c:pt idx="395">
                  <c:v>1925</c:v>
                </c:pt>
                <c:pt idx="396">
                  <c:v>1930</c:v>
                </c:pt>
                <c:pt idx="397">
                  <c:v>1935</c:v>
                </c:pt>
                <c:pt idx="398">
                  <c:v>1940</c:v>
                </c:pt>
                <c:pt idx="399">
                  <c:v>1945</c:v>
                </c:pt>
                <c:pt idx="400">
                  <c:v>1950</c:v>
                </c:pt>
                <c:pt idx="401">
                  <c:v>1955</c:v>
                </c:pt>
                <c:pt idx="402">
                  <c:v>1960</c:v>
                </c:pt>
                <c:pt idx="403">
                  <c:v>1965</c:v>
                </c:pt>
                <c:pt idx="404">
                  <c:v>1970</c:v>
                </c:pt>
                <c:pt idx="405">
                  <c:v>1975</c:v>
                </c:pt>
                <c:pt idx="406">
                  <c:v>1980</c:v>
                </c:pt>
                <c:pt idx="407">
                  <c:v>1985</c:v>
                </c:pt>
                <c:pt idx="408">
                  <c:v>1990</c:v>
                </c:pt>
                <c:pt idx="409">
                  <c:v>1995</c:v>
                </c:pt>
                <c:pt idx="410">
                  <c:v>2000</c:v>
                </c:pt>
                <c:pt idx="411">
                  <c:v>2005</c:v>
                </c:pt>
                <c:pt idx="412">
                  <c:v>2010</c:v>
                </c:pt>
                <c:pt idx="413">
                  <c:v>2015</c:v>
                </c:pt>
                <c:pt idx="414">
                  <c:v>2020</c:v>
                </c:pt>
                <c:pt idx="415">
                  <c:v>2025</c:v>
                </c:pt>
                <c:pt idx="416">
                  <c:v>2030</c:v>
                </c:pt>
                <c:pt idx="417">
                  <c:v>2035</c:v>
                </c:pt>
                <c:pt idx="418">
                  <c:v>2040</c:v>
                </c:pt>
                <c:pt idx="419">
                  <c:v>2045</c:v>
                </c:pt>
                <c:pt idx="420">
                  <c:v>2050</c:v>
                </c:pt>
                <c:pt idx="421">
                  <c:v>2055</c:v>
                </c:pt>
                <c:pt idx="422">
                  <c:v>2060</c:v>
                </c:pt>
                <c:pt idx="423">
                  <c:v>2065</c:v>
                </c:pt>
                <c:pt idx="424">
                  <c:v>2070</c:v>
                </c:pt>
                <c:pt idx="425">
                  <c:v>2075</c:v>
                </c:pt>
                <c:pt idx="426">
                  <c:v>2080</c:v>
                </c:pt>
                <c:pt idx="427">
                  <c:v>2085</c:v>
                </c:pt>
                <c:pt idx="428">
                  <c:v>2090</c:v>
                </c:pt>
                <c:pt idx="429">
                  <c:v>2095</c:v>
                </c:pt>
                <c:pt idx="430">
                  <c:v>2100</c:v>
                </c:pt>
                <c:pt idx="431">
                  <c:v>2105</c:v>
                </c:pt>
                <c:pt idx="432">
                  <c:v>2110</c:v>
                </c:pt>
                <c:pt idx="433">
                  <c:v>2115</c:v>
                </c:pt>
                <c:pt idx="434">
                  <c:v>2120</c:v>
                </c:pt>
                <c:pt idx="435">
                  <c:v>2125</c:v>
                </c:pt>
                <c:pt idx="436">
                  <c:v>2130</c:v>
                </c:pt>
                <c:pt idx="437">
                  <c:v>2135</c:v>
                </c:pt>
                <c:pt idx="438">
                  <c:v>2140</c:v>
                </c:pt>
                <c:pt idx="439">
                  <c:v>2145</c:v>
                </c:pt>
                <c:pt idx="440">
                  <c:v>2150</c:v>
                </c:pt>
                <c:pt idx="441">
                  <c:v>2155</c:v>
                </c:pt>
                <c:pt idx="442">
                  <c:v>2160</c:v>
                </c:pt>
                <c:pt idx="443">
                  <c:v>2165</c:v>
                </c:pt>
                <c:pt idx="444">
                  <c:v>2170</c:v>
                </c:pt>
                <c:pt idx="445">
                  <c:v>2175</c:v>
                </c:pt>
                <c:pt idx="446">
                  <c:v>2180</c:v>
                </c:pt>
                <c:pt idx="447">
                  <c:v>2185</c:v>
                </c:pt>
                <c:pt idx="448">
                  <c:v>2190</c:v>
                </c:pt>
                <c:pt idx="449">
                  <c:v>2195</c:v>
                </c:pt>
                <c:pt idx="450">
                  <c:v>2200</c:v>
                </c:pt>
                <c:pt idx="451">
                  <c:v>2205</c:v>
                </c:pt>
                <c:pt idx="452">
                  <c:v>2210</c:v>
                </c:pt>
                <c:pt idx="453">
                  <c:v>2215</c:v>
                </c:pt>
                <c:pt idx="454">
                  <c:v>2220</c:v>
                </c:pt>
                <c:pt idx="455">
                  <c:v>2225</c:v>
                </c:pt>
                <c:pt idx="456">
                  <c:v>2230</c:v>
                </c:pt>
                <c:pt idx="457">
                  <c:v>2235</c:v>
                </c:pt>
                <c:pt idx="458">
                  <c:v>2240</c:v>
                </c:pt>
                <c:pt idx="459">
                  <c:v>2245</c:v>
                </c:pt>
                <c:pt idx="460">
                  <c:v>2250</c:v>
                </c:pt>
                <c:pt idx="461">
                  <c:v>2255</c:v>
                </c:pt>
                <c:pt idx="462">
                  <c:v>2260</c:v>
                </c:pt>
                <c:pt idx="463">
                  <c:v>2265</c:v>
                </c:pt>
                <c:pt idx="464">
                  <c:v>2270</c:v>
                </c:pt>
                <c:pt idx="465">
                  <c:v>2275</c:v>
                </c:pt>
                <c:pt idx="466">
                  <c:v>2280</c:v>
                </c:pt>
                <c:pt idx="467">
                  <c:v>2285</c:v>
                </c:pt>
                <c:pt idx="468">
                  <c:v>2290</c:v>
                </c:pt>
                <c:pt idx="469">
                  <c:v>2295</c:v>
                </c:pt>
                <c:pt idx="470">
                  <c:v>2300</c:v>
                </c:pt>
                <c:pt idx="471">
                  <c:v>2305</c:v>
                </c:pt>
                <c:pt idx="472">
                  <c:v>2310</c:v>
                </c:pt>
                <c:pt idx="473">
                  <c:v>2315</c:v>
                </c:pt>
                <c:pt idx="474">
                  <c:v>2320</c:v>
                </c:pt>
                <c:pt idx="475">
                  <c:v>2325</c:v>
                </c:pt>
                <c:pt idx="476">
                  <c:v>2330</c:v>
                </c:pt>
                <c:pt idx="477">
                  <c:v>2335</c:v>
                </c:pt>
                <c:pt idx="478">
                  <c:v>2340</c:v>
                </c:pt>
                <c:pt idx="479">
                  <c:v>2345</c:v>
                </c:pt>
                <c:pt idx="480">
                  <c:v>2350</c:v>
                </c:pt>
                <c:pt idx="481">
                  <c:v>2355</c:v>
                </c:pt>
                <c:pt idx="482">
                  <c:v>2360</c:v>
                </c:pt>
                <c:pt idx="483">
                  <c:v>2365</c:v>
                </c:pt>
                <c:pt idx="484">
                  <c:v>2370</c:v>
                </c:pt>
                <c:pt idx="485">
                  <c:v>2375</c:v>
                </c:pt>
                <c:pt idx="486">
                  <c:v>2380</c:v>
                </c:pt>
                <c:pt idx="487">
                  <c:v>2385</c:v>
                </c:pt>
                <c:pt idx="488">
                  <c:v>2390</c:v>
                </c:pt>
                <c:pt idx="489">
                  <c:v>2395</c:v>
                </c:pt>
                <c:pt idx="490">
                  <c:v>2400</c:v>
                </c:pt>
                <c:pt idx="491">
                  <c:v>2405</c:v>
                </c:pt>
                <c:pt idx="492">
                  <c:v>2410</c:v>
                </c:pt>
                <c:pt idx="493">
                  <c:v>2415</c:v>
                </c:pt>
                <c:pt idx="494">
                  <c:v>2420</c:v>
                </c:pt>
                <c:pt idx="495">
                  <c:v>2425</c:v>
                </c:pt>
                <c:pt idx="496">
                  <c:v>2430</c:v>
                </c:pt>
                <c:pt idx="497">
                  <c:v>2435</c:v>
                </c:pt>
                <c:pt idx="498">
                  <c:v>2440</c:v>
                </c:pt>
                <c:pt idx="499">
                  <c:v>2445</c:v>
                </c:pt>
                <c:pt idx="500">
                  <c:v>2450</c:v>
                </c:pt>
                <c:pt idx="501">
                  <c:v>2455</c:v>
                </c:pt>
                <c:pt idx="502">
                  <c:v>2460</c:v>
                </c:pt>
                <c:pt idx="503">
                  <c:v>2465</c:v>
                </c:pt>
                <c:pt idx="504">
                  <c:v>2470</c:v>
                </c:pt>
                <c:pt idx="505">
                  <c:v>2475</c:v>
                </c:pt>
                <c:pt idx="506">
                  <c:v>2480</c:v>
                </c:pt>
                <c:pt idx="507">
                  <c:v>2485</c:v>
                </c:pt>
                <c:pt idx="508">
                  <c:v>2490</c:v>
                </c:pt>
                <c:pt idx="509">
                  <c:v>2495</c:v>
                </c:pt>
                <c:pt idx="510">
                  <c:v>2500</c:v>
                </c:pt>
                <c:pt idx="511">
                  <c:v>2505</c:v>
                </c:pt>
                <c:pt idx="512">
                  <c:v>2510</c:v>
                </c:pt>
                <c:pt idx="513">
                  <c:v>2515</c:v>
                </c:pt>
                <c:pt idx="514">
                  <c:v>2520</c:v>
                </c:pt>
                <c:pt idx="515">
                  <c:v>2525</c:v>
                </c:pt>
                <c:pt idx="516">
                  <c:v>2530</c:v>
                </c:pt>
                <c:pt idx="517">
                  <c:v>2535</c:v>
                </c:pt>
                <c:pt idx="518">
                  <c:v>2540</c:v>
                </c:pt>
                <c:pt idx="519">
                  <c:v>2545</c:v>
                </c:pt>
                <c:pt idx="520">
                  <c:v>2550</c:v>
                </c:pt>
                <c:pt idx="521">
                  <c:v>2555</c:v>
                </c:pt>
                <c:pt idx="522">
                  <c:v>2560</c:v>
                </c:pt>
                <c:pt idx="523">
                  <c:v>2565</c:v>
                </c:pt>
                <c:pt idx="524">
                  <c:v>2570</c:v>
                </c:pt>
                <c:pt idx="525">
                  <c:v>2575</c:v>
                </c:pt>
                <c:pt idx="526">
                  <c:v>2580</c:v>
                </c:pt>
                <c:pt idx="527">
                  <c:v>2585</c:v>
                </c:pt>
                <c:pt idx="528">
                  <c:v>2590</c:v>
                </c:pt>
                <c:pt idx="529">
                  <c:v>2595</c:v>
                </c:pt>
                <c:pt idx="530">
                  <c:v>2600</c:v>
                </c:pt>
                <c:pt idx="531">
                  <c:v>2605</c:v>
                </c:pt>
                <c:pt idx="532">
                  <c:v>2610</c:v>
                </c:pt>
                <c:pt idx="533">
                  <c:v>2615</c:v>
                </c:pt>
                <c:pt idx="534">
                  <c:v>2620</c:v>
                </c:pt>
                <c:pt idx="535">
                  <c:v>2625</c:v>
                </c:pt>
                <c:pt idx="536">
                  <c:v>2630</c:v>
                </c:pt>
                <c:pt idx="537">
                  <c:v>2635</c:v>
                </c:pt>
                <c:pt idx="538">
                  <c:v>2640</c:v>
                </c:pt>
                <c:pt idx="539">
                  <c:v>2645</c:v>
                </c:pt>
                <c:pt idx="540">
                  <c:v>2650</c:v>
                </c:pt>
                <c:pt idx="541">
                  <c:v>2655</c:v>
                </c:pt>
                <c:pt idx="542">
                  <c:v>2660</c:v>
                </c:pt>
                <c:pt idx="543">
                  <c:v>2665</c:v>
                </c:pt>
                <c:pt idx="544">
                  <c:v>2670</c:v>
                </c:pt>
                <c:pt idx="545">
                  <c:v>2675</c:v>
                </c:pt>
                <c:pt idx="546">
                  <c:v>2680</c:v>
                </c:pt>
                <c:pt idx="547">
                  <c:v>2685</c:v>
                </c:pt>
                <c:pt idx="548">
                  <c:v>2690</c:v>
                </c:pt>
                <c:pt idx="549">
                  <c:v>2695</c:v>
                </c:pt>
                <c:pt idx="550">
                  <c:v>2700</c:v>
                </c:pt>
                <c:pt idx="551">
                  <c:v>2705</c:v>
                </c:pt>
                <c:pt idx="552">
                  <c:v>2710</c:v>
                </c:pt>
                <c:pt idx="553">
                  <c:v>2715</c:v>
                </c:pt>
                <c:pt idx="554">
                  <c:v>2720</c:v>
                </c:pt>
                <c:pt idx="555">
                  <c:v>2725</c:v>
                </c:pt>
                <c:pt idx="556">
                  <c:v>2730</c:v>
                </c:pt>
                <c:pt idx="557">
                  <c:v>2735</c:v>
                </c:pt>
                <c:pt idx="558">
                  <c:v>2740</c:v>
                </c:pt>
                <c:pt idx="559">
                  <c:v>2745</c:v>
                </c:pt>
                <c:pt idx="560">
                  <c:v>2750</c:v>
                </c:pt>
                <c:pt idx="561">
                  <c:v>2755</c:v>
                </c:pt>
                <c:pt idx="562">
                  <c:v>2760</c:v>
                </c:pt>
                <c:pt idx="563">
                  <c:v>2765</c:v>
                </c:pt>
                <c:pt idx="564">
                  <c:v>2770</c:v>
                </c:pt>
                <c:pt idx="565">
                  <c:v>2775</c:v>
                </c:pt>
                <c:pt idx="566">
                  <c:v>2780</c:v>
                </c:pt>
                <c:pt idx="567">
                  <c:v>2785</c:v>
                </c:pt>
                <c:pt idx="568">
                  <c:v>2790</c:v>
                </c:pt>
                <c:pt idx="569">
                  <c:v>2795</c:v>
                </c:pt>
                <c:pt idx="570">
                  <c:v>2800</c:v>
                </c:pt>
                <c:pt idx="571">
                  <c:v>2805</c:v>
                </c:pt>
                <c:pt idx="572">
                  <c:v>2810</c:v>
                </c:pt>
                <c:pt idx="573">
                  <c:v>2815</c:v>
                </c:pt>
                <c:pt idx="574">
                  <c:v>2820</c:v>
                </c:pt>
                <c:pt idx="575">
                  <c:v>2825</c:v>
                </c:pt>
                <c:pt idx="576">
                  <c:v>2830</c:v>
                </c:pt>
                <c:pt idx="577">
                  <c:v>2835</c:v>
                </c:pt>
                <c:pt idx="578">
                  <c:v>2840</c:v>
                </c:pt>
                <c:pt idx="579">
                  <c:v>2845</c:v>
                </c:pt>
                <c:pt idx="580">
                  <c:v>2850</c:v>
                </c:pt>
                <c:pt idx="581">
                  <c:v>2855</c:v>
                </c:pt>
                <c:pt idx="582">
                  <c:v>2860</c:v>
                </c:pt>
                <c:pt idx="583">
                  <c:v>2865</c:v>
                </c:pt>
                <c:pt idx="584">
                  <c:v>2870</c:v>
                </c:pt>
                <c:pt idx="585">
                  <c:v>2875</c:v>
                </c:pt>
                <c:pt idx="586">
                  <c:v>2880</c:v>
                </c:pt>
                <c:pt idx="587">
                  <c:v>2885</c:v>
                </c:pt>
                <c:pt idx="588">
                  <c:v>2890</c:v>
                </c:pt>
                <c:pt idx="589">
                  <c:v>2895</c:v>
                </c:pt>
                <c:pt idx="590">
                  <c:v>2900</c:v>
                </c:pt>
                <c:pt idx="591">
                  <c:v>2905</c:v>
                </c:pt>
                <c:pt idx="592">
                  <c:v>2910</c:v>
                </c:pt>
                <c:pt idx="593">
                  <c:v>2915</c:v>
                </c:pt>
                <c:pt idx="594">
                  <c:v>2920</c:v>
                </c:pt>
                <c:pt idx="595">
                  <c:v>2925</c:v>
                </c:pt>
                <c:pt idx="596">
                  <c:v>2930</c:v>
                </c:pt>
                <c:pt idx="597">
                  <c:v>2935</c:v>
                </c:pt>
                <c:pt idx="598">
                  <c:v>2940</c:v>
                </c:pt>
                <c:pt idx="599">
                  <c:v>2945</c:v>
                </c:pt>
                <c:pt idx="600">
                  <c:v>2950</c:v>
                </c:pt>
                <c:pt idx="601">
                  <c:v>2955</c:v>
                </c:pt>
                <c:pt idx="602">
                  <c:v>2960</c:v>
                </c:pt>
                <c:pt idx="603">
                  <c:v>2965</c:v>
                </c:pt>
                <c:pt idx="604">
                  <c:v>2970</c:v>
                </c:pt>
                <c:pt idx="605">
                  <c:v>2975</c:v>
                </c:pt>
                <c:pt idx="606">
                  <c:v>2980</c:v>
                </c:pt>
                <c:pt idx="607">
                  <c:v>2985</c:v>
                </c:pt>
                <c:pt idx="608">
                  <c:v>2990</c:v>
                </c:pt>
                <c:pt idx="609">
                  <c:v>2995</c:v>
                </c:pt>
                <c:pt idx="610">
                  <c:v>3000</c:v>
                </c:pt>
                <c:pt idx="611">
                  <c:v>3005</c:v>
                </c:pt>
                <c:pt idx="612">
                  <c:v>3010</c:v>
                </c:pt>
                <c:pt idx="613">
                  <c:v>3015</c:v>
                </c:pt>
                <c:pt idx="614">
                  <c:v>3020</c:v>
                </c:pt>
                <c:pt idx="615">
                  <c:v>3025</c:v>
                </c:pt>
                <c:pt idx="616">
                  <c:v>3030</c:v>
                </c:pt>
                <c:pt idx="617">
                  <c:v>3035</c:v>
                </c:pt>
                <c:pt idx="618">
                  <c:v>3040</c:v>
                </c:pt>
                <c:pt idx="619">
                  <c:v>3045</c:v>
                </c:pt>
                <c:pt idx="620">
                  <c:v>3050</c:v>
                </c:pt>
                <c:pt idx="621">
                  <c:v>3055</c:v>
                </c:pt>
                <c:pt idx="622">
                  <c:v>3060</c:v>
                </c:pt>
                <c:pt idx="623">
                  <c:v>3065</c:v>
                </c:pt>
                <c:pt idx="624">
                  <c:v>3070</c:v>
                </c:pt>
                <c:pt idx="625">
                  <c:v>3075</c:v>
                </c:pt>
                <c:pt idx="626">
                  <c:v>3080</c:v>
                </c:pt>
                <c:pt idx="627">
                  <c:v>3085</c:v>
                </c:pt>
                <c:pt idx="628">
                  <c:v>3090</c:v>
                </c:pt>
                <c:pt idx="629">
                  <c:v>3095</c:v>
                </c:pt>
                <c:pt idx="630">
                  <c:v>3100</c:v>
                </c:pt>
                <c:pt idx="631">
                  <c:v>3105</c:v>
                </c:pt>
                <c:pt idx="632">
                  <c:v>3110</c:v>
                </c:pt>
                <c:pt idx="633">
                  <c:v>3115</c:v>
                </c:pt>
                <c:pt idx="634">
                  <c:v>3120</c:v>
                </c:pt>
                <c:pt idx="635">
                  <c:v>3125</c:v>
                </c:pt>
                <c:pt idx="636">
                  <c:v>3130</c:v>
                </c:pt>
                <c:pt idx="637">
                  <c:v>3135</c:v>
                </c:pt>
                <c:pt idx="638">
                  <c:v>3140</c:v>
                </c:pt>
                <c:pt idx="639">
                  <c:v>3145</c:v>
                </c:pt>
                <c:pt idx="640">
                  <c:v>3150</c:v>
                </c:pt>
                <c:pt idx="641">
                  <c:v>3155</c:v>
                </c:pt>
                <c:pt idx="642">
                  <c:v>3160</c:v>
                </c:pt>
                <c:pt idx="643">
                  <c:v>3165</c:v>
                </c:pt>
                <c:pt idx="644">
                  <c:v>3170</c:v>
                </c:pt>
                <c:pt idx="645">
                  <c:v>3175</c:v>
                </c:pt>
                <c:pt idx="646">
                  <c:v>3180</c:v>
                </c:pt>
                <c:pt idx="647">
                  <c:v>3185</c:v>
                </c:pt>
                <c:pt idx="648">
                  <c:v>3190</c:v>
                </c:pt>
                <c:pt idx="649">
                  <c:v>3195</c:v>
                </c:pt>
                <c:pt idx="650">
                  <c:v>3200</c:v>
                </c:pt>
                <c:pt idx="651">
                  <c:v>3205</c:v>
                </c:pt>
                <c:pt idx="652">
                  <c:v>3210</c:v>
                </c:pt>
                <c:pt idx="653">
                  <c:v>3215</c:v>
                </c:pt>
                <c:pt idx="654">
                  <c:v>3220</c:v>
                </c:pt>
                <c:pt idx="655">
                  <c:v>3225</c:v>
                </c:pt>
                <c:pt idx="656">
                  <c:v>3230</c:v>
                </c:pt>
                <c:pt idx="657">
                  <c:v>3235</c:v>
                </c:pt>
                <c:pt idx="658">
                  <c:v>3240</c:v>
                </c:pt>
                <c:pt idx="659">
                  <c:v>3245</c:v>
                </c:pt>
                <c:pt idx="660">
                  <c:v>3250</c:v>
                </c:pt>
                <c:pt idx="661">
                  <c:v>3255</c:v>
                </c:pt>
                <c:pt idx="662">
                  <c:v>3260</c:v>
                </c:pt>
                <c:pt idx="663">
                  <c:v>3265</c:v>
                </c:pt>
                <c:pt idx="664">
                  <c:v>3270</c:v>
                </c:pt>
                <c:pt idx="665">
                  <c:v>3275</c:v>
                </c:pt>
                <c:pt idx="666">
                  <c:v>3280</c:v>
                </c:pt>
                <c:pt idx="667">
                  <c:v>3285</c:v>
                </c:pt>
                <c:pt idx="668">
                  <c:v>3290</c:v>
                </c:pt>
                <c:pt idx="669">
                  <c:v>3295</c:v>
                </c:pt>
                <c:pt idx="670">
                  <c:v>3300</c:v>
                </c:pt>
                <c:pt idx="671">
                  <c:v>3305</c:v>
                </c:pt>
                <c:pt idx="672">
                  <c:v>3310</c:v>
                </c:pt>
                <c:pt idx="673">
                  <c:v>3315</c:v>
                </c:pt>
                <c:pt idx="674">
                  <c:v>3320</c:v>
                </c:pt>
                <c:pt idx="675">
                  <c:v>3325</c:v>
                </c:pt>
                <c:pt idx="676">
                  <c:v>3330</c:v>
                </c:pt>
                <c:pt idx="677">
                  <c:v>3335</c:v>
                </c:pt>
                <c:pt idx="678">
                  <c:v>3340</c:v>
                </c:pt>
                <c:pt idx="679">
                  <c:v>3345</c:v>
                </c:pt>
                <c:pt idx="680">
                  <c:v>3350</c:v>
                </c:pt>
                <c:pt idx="681">
                  <c:v>3355</c:v>
                </c:pt>
                <c:pt idx="682">
                  <c:v>3360</c:v>
                </c:pt>
                <c:pt idx="683">
                  <c:v>3365</c:v>
                </c:pt>
                <c:pt idx="684">
                  <c:v>3370</c:v>
                </c:pt>
                <c:pt idx="685">
                  <c:v>3375</c:v>
                </c:pt>
                <c:pt idx="686">
                  <c:v>3380</c:v>
                </c:pt>
                <c:pt idx="687">
                  <c:v>3385</c:v>
                </c:pt>
                <c:pt idx="688">
                  <c:v>3390</c:v>
                </c:pt>
                <c:pt idx="689">
                  <c:v>3395</c:v>
                </c:pt>
                <c:pt idx="690">
                  <c:v>3400</c:v>
                </c:pt>
                <c:pt idx="691">
                  <c:v>3405</c:v>
                </c:pt>
                <c:pt idx="692">
                  <c:v>3410</c:v>
                </c:pt>
                <c:pt idx="693">
                  <c:v>3415</c:v>
                </c:pt>
                <c:pt idx="694">
                  <c:v>3420</c:v>
                </c:pt>
                <c:pt idx="695">
                  <c:v>3425</c:v>
                </c:pt>
                <c:pt idx="696">
                  <c:v>3430</c:v>
                </c:pt>
                <c:pt idx="697">
                  <c:v>3435</c:v>
                </c:pt>
                <c:pt idx="698">
                  <c:v>3440</c:v>
                </c:pt>
                <c:pt idx="699">
                  <c:v>3445</c:v>
                </c:pt>
                <c:pt idx="700">
                  <c:v>3450</c:v>
                </c:pt>
                <c:pt idx="701">
                  <c:v>3455</c:v>
                </c:pt>
                <c:pt idx="702">
                  <c:v>3460</c:v>
                </c:pt>
                <c:pt idx="703">
                  <c:v>3465</c:v>
                </c:pt>
                <c:pt idx="704">
                  <c:v>3470</c:v>
                </c:pt>
                <c:pt idx="705">
                  <c:v>3475</c:v>
                </c:pt>
                <c:pt idx="706">
                  <c:v>3480</c:v>
                </c:pt>
                <c:pt idx="707">
                  <c:v>3485</c:v>
                </c:pt>
                <c:pt idx="708">
                  <c:v>3490</c:v>
                </c:pt>
                <c:pt idx="709">
                  <c:v>3495</c:v>
                </c:pt>
                <c:pt idx="710">
                  <c:v>3500</c:v>
                </c:pt>
                <c:pt idx="711">
                  <c:v>3505</c:v>
                </c:pt>
                <c:pt idx="712">
                  <c:v>3510</c:v>
                </c:pt>
                <c:pt idx="713">
                  <c:v>3515</c:v>
                </c:pt>
                <c:pt idx="714">
                  <c:v>3520</c:v>
                </c:pt>
                <c:pt idx="715">
                  <c:v>3525</c:v>
                </c:pt>
                <c:pt idx="716">
                  <c:v>3530</c:v>
                </c:pt>
                <c:pt idx="717">
                  <c:v>3535</c:v>
                </c:pt>
                <c:pt idx="718">
                  <c:v>3540</c:v>
                </c:pt>
                <c:pt idx="719" formatCode="0.0">
                  <c:v>3545</c:v>
                </c:pt>
                <c:pt idx="720" formatCode="0.0">
                  <c:v>3550</c:v>
                </c:pt>
                <c:pt idx="721" formatCode="0.0">
                  <c:v>3555</c:v>
                </c:pt>
                <c:pt idx="722">
                  <c:v>3560</c:v>
                </c:pt>
                <c:pt idx="723">
                  <c:v>3565</c:v>
                </c:pt>
                <c:pt idx="724">
                  <c:v>3570</c:v>
                </c:pt>
                <c:pt idx="725">
                  <c:v>3575</c:v>
                </c:pt>
                <c:pt idx="726">
                  <c:v>3580</c:v>
                </c:pt>
                <c:pt idx="727">
                  <c:v>3585</c:v>
                </c:pt>
                <c:pt idx="728">
                  <c:v>3590</c:v>
                </c:pt>
                <c:pt idx="729">
                  <c:v>3595</c:v>
                </c:pt>
                <c:pt idx="730">
                  <c:v>3600</c:v>
                </c:pt>
                <c:pt idx="731">
                  <c:v>3610</c:v>
                </c:pt>
                <c:pt idx="732">
                  <c:v>3620</c:v>
                </c:pt>
                <c:pt idx="733">
                  <c:v>3630</c:v>
                </c:pt>
                <c:pt idx="734">
                  <c:v>3640</c:v>
                </c:pt>
                <c:pt idx="735">
                  <c:v>3650</c:v>
                </c:pt>
                <c:pt idx="736">
                  <c:v>3660</c:v>
                </c:pt>
                <c:pt idx="737">
                  <c:v>3670</c:v>
                </c:pt>
                <c:pt idx="738">
                  <c:v>3680</c:v>
                </c:pt>
                <c:pt idx="739">
                  <c:v>3690</c:v>
                </c:pt>
                <c:pt idx="740">
                  <c:v>3700</c:v>
                </c:pt>
                <c:pt idx="741">
                  <c:v>3710</c:v>
                </c:pt>
                <c:pt idx="742">
                  <c:v>3720</c:v>
                </c:pt>
                <c:pt idx="743">
                  <c:v>3730</c:v>
                </c:pt>
                <c:pt idx="744">
                  <c:v>3740</c:v>
                </c:pt>
                <c:pt idx="745">
                  <c:v>3750</c:v>
                </c:pt>
                <c:pt idx="746">
                  <c:v>3760</c:v>
                </c:pt>
                <c:pt idx="747">
                  <c:v>3770</c:v>
                </c:pt>
                <c:pt idx="748">
                  <c:v>3780</c:v>
                </c:pt>
                <c:pt idx="749">
                  <c:v>3790</c:v>
                </c:pt>
                <c:pt idx="750">
                  <c:v>3800</c:v>
                </c:pt>
                <c:pt idx="751">
                  <c:v>3810</c:v>
                </c:pt>
                <c:pt idx="752">
                  <c:v>3820</c:v>
                </c:pt>
                <c:pt idx="753">
                  <c:v>3830</c:v>
                </c:pt>
                <c:pt idx="754">
                  <c:v>3840</c:v>
                </c:pt>
                <c:pt idx="755">
                  <c:v>3850</c:v>
                </c:pt>
                <c:pt idx="756">
                  <c:v>3860</c:v>
                </c:pt>
                <c:pt idx="757">
                  <c:v>3870</c:v>
                </c:pt>
                <c:pt idx="758">
                  <c:v>3880</c:v>
                </c:pt>
                <c:pt idx="759">
                  <c:v>3890</c:v>
                </c:pt>
                <c:pt idx="760">
                  <c:v>3900</c:v>
                </c:pt>
                <c:pt idx="761">
                  <c:v>3910</c:v>
                </c:pt>
                <c:pt idx="762">
                  <c:v>3920</c:v>
                </c:pt>
                <c:pt idx="763">
                  <c:v>3930</c:v>
                </c:pt>
                <c:pt idx="764">
                  <c:v>3940</c:v>
                </c:pt>
                <c:pt idx="765">
                  <c:v>3950</c:v>
                </c:pt>
                <c:pt idx="766">
                  <c:v>3960</c:v>
                </c:pt>
                <c:pt idx="767">
                  <c:v>3970</c:v>
                </c:pt>
                <c:pt idx="768">
                  <c:v>3980</c:v>
                </c:pt>
                <c:pt idx="769">
                  <c:v>3990</c:v>
                </c:pt>
                <c:pt idx="770">
                  <c:v>4000</c:v>
                </c:pt>
                <c:pt idx="771">
                  <c:v>4010</c:v>
                </c:pt>
                <c:pt idx="772">
                  <c:v>4020</c:v>
                </c:pt>
                <c:pt idx="773">
                  <c:v>4030</c:v>
                </c:pt>
                <c:pt idx="774">
                  <c:v>4040</c:v>
                </c:pt>
                <c:pt idx="775">
                  <c:v>4050</c:v>
                </c:pt>
                <c:pt idx="776">
                  <c:v>4060</c:v>
                </c:pt>
                <c:pt idx="777">
                  <c:v>4070</c:v>
                </c:pt>
                <c:pt idx="778">
                  <c:v>4080</c:v>
                </c:pt>
                <c:pt idx="779">
                  <c:v>4090</c:v>
                </c:pt>
                <c:pt idx="780">
                  <c:v>4100</c:v>
                </c:pt>
                <c:pt idx="781">
                  <c:v>4110</c:v>
                </c:pt>
                <c:pt idx="782">
                  <c:v>4120</c:v>
                </c:pt>
                <c:pt idx="783">
                  <c:v>4130</c:v>
                </c:pt>
                <c:pt idx="784">
                  <c:v>4140</c:v>
                </c:pt>
                <c:pt idx="785">
                  <c:v>4150</c:v>
                </c:pt>
                <c:pt idx="786">
                  <c:v>4160</c:v>
                </c:pt>
                <c:pt idx="787">
                  <c:v>4170</c:v>
                </c:pt>
                <c:pt idx="788">
                  <c:v>4180</c:v>
                </c:pt>
                <c:pt idx="789">
                  <c:v>4190</c:v>
                </c:pt>
                <c:pt idx="790">
                  <c:v>4200</c:v>
                </c:pt>
                <c:pt idx="791">
                  <c:v>4210</c:v>
                </c:pt>
                <c:pt idx="792">
                  <c:v>4220</c:v>
                </c:pt>
                <c:pt idx="793">
                  <c:v>4230</c:v>
                </c:pt>
                <c:pt idx="794">
                  <c:v>4240</c:v>
                </c:pt>
                <c:pt idx="795">
                  <c:v>4250</c:v>
                </c:pt>
                <c:pt idx="796">
                  <c:v>4260</c:v>
                </c:pt>
                <c:pt idx="797">
                  <c:v>4270</c:v>
                </c:pt>
                <c:pt idx="798">
                  <c:v>4280</c:v>
                </c:pt>
                <c:pt idx="799">
                  <c:v>4290</c:v>
                </c:pt>
                <c:pt idx="800">
                  <c:v>4300</c:v>
                </c:pt>
                <c:pt idx="801">
                  <c:v>4310</c:v>
                </c:pt>
                <c:pt idx="802">
                  <c:v>4320</c:v>
                </c:pt>
                <c:pt idx="803">
                  <c:v>4330</c:v>
                </c:pt>
                <c:pt idx="804">
                  <c:v>4340</c:v>
                </c:pt>
                <c:pt idx="805">
                  <c:v>4350</c:v>
                </c:pt>
                <c:pt idx="806">
                  <c:v>4360</c:v>
                </c:pt>
                <c:pt idx="807">
                  <c:v>4370</c:v>
                </c:pt>
                <c:pt idx="808">
                  <c:v>4380</c:v>
                </c:pt>
                <c:pt idx="809">
                  <c:v>4390</c:v>
                </c:pt>
                <c:pt idx="810">
                  <c:v>4400</c:v>
                </c:pt>
                <c:pt idx="811">
                  <c:v>4410</c:v>
                </c:pt>
                <c:pt idx="812">
                  <c:v>4420</c:v>
                </c:pt>
                <c:pt idx="813">
                  <c:v>4430</c:v>
                </c:pt>
                <c:pt idx="814">
                  <c:v>4440</c:v>
                </c:pt>
                <c:pt idx="815">
                  <c:v>4450</c:v>
                </c:pt>
                <c:pt idx="816">
                  <c:v>4460</c:v>
                </c:pt>
                <c:pt idx="817">
                  <c:v>4470</c:v>
                </c:pt>
                <c:pt idx="818">
                  <c:v>4480</c:v>
                </c:pt>
                <c:pt idx="819">
                  <c:v>4490</c:v>
                </c:pt>
                <c:pt idx="820">
                  <c:v>4500</c:v>
                </c:pt>
                <c:pt idx="821">
                  <c:v>4510</c:v>
                </c:pt>
                <c:pt idx="822">
                  <c:v>4520</c:v>
                </c:pt>
                <c:pt idx="823">
                  <c:v>4530</c:v>
                </c:pt>
                <c:pt idx="824">
                  <c:v>4540</c:v>
                </c:pt>
                <c:pt idx="825">
                  <c:v>4550</c:v>
                </c:pt>
                <c:pt idx="826">
                  <c:v>4560</c:v>
                </c:pt>
                <c:pt idx="827">
                  <c:v>4570</c:v>
                </c:pt>
                <c:pt idx="828">
                  <c:v>4580</c:v>
                </c:pt>
                <c:pt idx="829">
                  <c:v>4590</c:v>
                </c:pt>
                <c:pt idx="830">
                  <c:v>4600</c:v>
                </c:pt>
                <c:pt idx="831">
                  <c:v>4610</c:v>
                </c:pt>
                <c:pt idx="832">
                  <c:v>4620</c:v>
                </c:pt>
                <c:pt idx="833">
                  <c:v>4630</c:v>
                </c:pt>
                <c:pt idx="834">
                  <c:v>4640</c:v>
                </c:pt>
                <c:pt idx="835">
                  <c:v>4650</c:v>
                </c:pt>
                <c:pt idx="836">
                  <c:v>4660</c:v>
                </c:pt>
                <c:pt idx="837">
                  <c:v>4670</c:v>
                </c:pt>
                <c:pt idx="838">
                  <c:v>4680</c:v>
                </c:pt>
                <c:pt idx="839">
                  <c:v>4690</c:v>
                </c:pt>
                <c:pt idx="840">
                  <c:v>4700</c:v>
                </c:pt>
                <c:pt idx="841">
                  <c:v>4710</c:v>
                </c:pt>
                <c:pt idx="842">
                  <c:v>4720</c:v>
                </c:pt>
                <c:pt idx="843">
                  <c:v>4730</c:v>
                </c:pt>
                <c:pt idx="844">
                  <c:v>4740</c:v>
                </c:pt>
                <c:pt idx="845">
                  <c:v>4750</c:v>
                </c:pt>
                <c:pt idx="846">
                  <c:v>4760</c:v>
                </c:pt>
                <c:pt idx="847">
                  <c:v>4770</c:v>
                </c:pt>
                <c:pt idx="848">
                  <c:v>4780</c:v>
                </c:pt>
                <c:pt idx="849">
                  <c:v>4790</c:v>
                </c:pt>
                <c:pt idx="850">
                  <c:v>4800</c:v>
                </c:pt>
                <c:pt idx="851">
                  <c:v>4810</c:v>
                </c:pt>
                <c:pt idx="852">
                  <c:v>4820</c:v>
                </c:pt>
                <c:pt idx="853">
                  <c:v>4830</c:v>
                </c:pt>
                <c:pt idx="854">
                  <c:v>4840</c:v>
                </c:pt>
                <c:pt idx="855">
                  <c:v>4850</c:v>
                </c:pt>
                <c:pt idx="856">
                  <c:v>4860</c:v>
                </c:pt>
                <c:pt idx="857">
                  <c:v>4870</c:v>
                </c:pt>
                <c:pt idx="858">
                  <c:v>4880</c:v>
                </c:pt>
                <c:pt idx="859">
                  <c:v>4890</c:v>
                </c:pt>
                <c:pt idx="860">
                  <c:v>4900</c:v>
                </c:pt>
                <c:pt idx="861">
                  <c:v>4910</c:v>
                </c:pt>
                <c:pt idx="862">
                  <c:v>4920</c:v>
                </c:pt>
                <c:pt idx="863">
                  <c:v>4930</c:v>
                </c:pt>
                <c:pt idx="864">
                  <c:v>4940</c:v>
                </c:pt>
                <c:pt idx="865">
                  <c:v>4950</c:v>
                </c:pt>
                <c:pt idx="866">
                  <c:v>4960</c:v>
                </c:pt>
                <c:pt idx="867">
                  <c:v>4970</c:v>
                </c:pt>
                <c:pt idx="868">
                  <c:v>4980</c:v>
                </c:pt>
                <c:pt idx="869">
                  <c:v>4990</c:v>
                </c:pt>
                <c:pt idx="870">
                  <c:v>5000</c:v>
                </c:pt>
                <c:pt idx="871">
                  <c:v>5010</c:v>
                </c:pt>
                <c:pt idx="872">
                  <c:v>5020</c:v>
                </c:pt>
                <c:pt idx="873">
                  <c:v>5030</c:v>
                </c:pt>
                <c:pt idx="874">
                  <c:v>5040</c:v>
                </c:pt>
                <c:pt idx="875">
                  <c:v>5050</c:v>
                </c:pt>
                <c:pt idx="876">
                  <c:v>5060</c:v>
                </c:pt>
                <c:pt idx="877">
                  <c:v>5070</c:v>
                </c:pt>
                <c:pt idx="878">
                  <c:v>5080</c:v>
                </c:pt>
                <c:pt idx="879">
                  <c:v>5090</c:v>
                </c:pt>
                <c:pt idx="880">
                  <c:v>5100</c:v>
                </c:pt>
                <c:pt idx="881">
                  <c:v>5110</c:v>
                </c:pt>
                <c:pt idx="882">
                  <c:v>5120</c:v>
                </c:pt>
                <c:pt idx="883">
                  <c:v>5130</c:v>
                </c:pt>
                <c:pt idx="884">
                  <c:v>5140</c:v>
                </c:pt>
                <c:pt idx="885">
                  <c:v>5150</c:v>
                </c:pt>
                <c:pt idx="886">
                  <c:v>5160</c:v>
                </c:pt>
                <c:pt idx="887">
                  <c:v>5170</c:v>
                </c:pt>
                <c:pt idx="888">
                  <c:v>5180</c:v>
                </c:pt>
                <c:pt idx="889">
                  <c:v>5190</c:v>
                </c:pt>
                <c:pt idx="890">
                  <c:v>5200</c:v>
                </c:pt>
                <c:pt idx="891">
                  <c:v>5210</c:v>
                </c:pt>
                <c:pt idx="892">
                  <c:v>5220</c:v>
                </c:pt>
                <c:pt idx="893">
                  <c:v>5230</c:v>
                </c:pt>
                <c:pt idx="894">
                  <c:v>5240</c:v>
                </c:pt>
                <c:pt idx="895">
                  <c:v>5250</c:v>
                </c:pt>
                <c:pt idx="896">
                  <c:v>5260</c:v>
                </c:pt>
                <c:pt idx="897">
                  <c:v>5270</c:v>
                </c:pt>
                <c:pt idx="898">
                  <c:v>5280</c:v>
                </c:pt>
                <c:pt idx="899">
                  <c:v>5290</c:v>
                </c:pt>
                <c:pt idx="900">
                  <c:v>5300</c:v>
                </c:pt>
                <c:pt idx="901">
                  <c:v>5310</c:v>
                </c:pt>
                <c:pt idx="902">
                  <c:v>5320</c:v>
                </c:pt>
                <c:pt idx="903">
                  <c:v>5330</c:v>
                </c:pt>
                <c:pt idx="904">
                  <c:v>5340</c:v>
                </c:pt>
                <c:pt idx="905">
                  <c:v>5350</c:v>
                </c:pt>
                <c:pt idx="906">
                  <c:v>5360</c:v>
                </c:pt>
                <c:pt idx="907">
                  <c:v>5370</c:v>
                </c:pt>
                <c:pt idx="908">
                  <c:v>5380</c:v>
                </c:pt>
                <c:pt idx="909">
                  <c:v>5390</c:v>
                </c:pt>
                <c:pt idx="910">
                  <c:v>5400</c:v>
                </c:pt>
                <c:pt idx="911">
                  <c:v>5410</c:v>
                </c:pt>
                <c:pt idx="912">
                  <c:v>5420</c:v>
                </c:pt>
                <c:pt idx="913">
                  <c:v>5430</c:v>
                </c:pt>
                <c:pt idx="914">
                  <c:v>5440</c:v>
                </c:pt>
                <c:pt idx="915">
                  <c:v>5450</c:v>
                </c:pt>
                <c:pt idx="916">
                  <c:v>5460</c:v>
                </c:pt>
                <c:pt idx="917">
                  <c:v>5470</c:v>
                </c:pt>
                <c:pt idx="918">
                  <c:v>5480</c:v>
                </c:pt>
                <c:pt idx="919">
                  <c:v>5490</c:v>
                </c:pt>
                <c:pt idx="920">
                  <c:v>5500</c:v>
                </c:pt>
                <c:pt idx="921">
                  <c:v>5510</c:v>
                </c:pt>
                <c:pt idx="922">
                  <c:v>5520</c:v>
                </c:pt>
                <c:pt idx="923">
                  <c:v>5530</c:v>
                </c:pt>
                <c:pt idx="924">
                  <c:v>5540</c:v>
                </c:pt>
                <c:pt idx="925">
                  <c:v>5550</c:v>
                </c:pt>
                <c:pt idx="926">
                  <c:v>5560</c:v>
                </c:pt>
                <c:pt idx="927">
                  <c:v>5570</c:v>
                </c:pt>
                <c:pt idx="928">
                  <c:v>5580</c:v>
                </c:pt>
                <c:pt idx="929">
                  <c:v>5590</c:v>
                </c:pt>
                <c:pt idx="930">
                  <c:v>5600</c:v>
                </c:pt>
                <c:pt idx="931">
                  <c:v>5610</c:v>
                </c:pt>
                <c:pt idx="932">
                  <c:v>5620</c:v>
                </c:pt>
                <c:pt idx="933">
                  <c:v>5630</c:v>
                </c:pt>
                <c:pt idx="934">
                  <c:v>5640</c:v>
                </c:pt>
                <c:pt idx="935">
                  <c:v>5650</c:v>
                </c:pt>
                <c:pt idx="936">
                  <c:v>5660</c:v>
                </c:pt>
                <c:pt idx="937">
                  <c:v>5670</c:v>
                </c:pt>
                <c:pt idx="938">
                  <c:v>5680</c:v>
                </c:pt>
                <c:pt idx="939">
                  <c:v>5690</c:v>
                </c:pt>
                <c:pt idx="940">
                  <c:v>5700</c:v>
                </c:pt>
                <c:pt idx="941">
                  <c:v>5710</c:v>
                </c:pt>
                <c:pt idx="942">
                  <c:v>5720</c:v>
                </c:pt>
                <c:pt idx="943">
                  <c:v>5730</c:v>
                </c:pt>
                <c:pt idx="944">
                  <c:v>5740</c:v>
                </c:pt>
                <c:pt idx="945">
                  <c:v>5750</c:v>
                </c:pt>
                <c:pt idx="946">
                  <c:v>5760</c:v>
                </c:pt>
                <c:pt idx="947">
                  <c:v>5770</c:v>
                </c:pt>
                <c:pt idx="948">
                  <c:v>5780</c:v>
                </c:pt>
                <c:pt idx="949">
                  <c:v>5790</c:v>
                </c:pt>
                <c:pt idx="950">
                  <c:v>5800</c:v>
                </c:pt>
                <c:pt idx="951">
                  <c:v>5810</c:v>
                </c:pt>
                <c:pt idx="952">
                  <c:v>5820</c:v>
                </c:pt>
                <c:pt idx="953">
                  <c:v>5830</c:v>
                </c:pt>
                <c:pt idx="954">
                  <c:v>5840</c:v>
                </c:pt>
                <c:pt idx="955">
                  <c:v>5850</c:v>
                </c:pt>
                <c:pt idx="956">
                  <c:v>5860</c:v>
                </c:pt>
                <c:pt idx="957">
                  <c:v>5870</c:v>
                </c:pt>
                <c:pt idx="958">
                  <c:v>5880</c:v>
                </c:pt>
                <c:pt idx="959">
                  <c:v>5890</c:v>
                </c:pt>
                <c:pt idx="960">
                  <c:v>5900</c:v>
                </c:pt>
                <c:pt idx="961">
                  <c:v>5910</c:v>
                </c:pt>
                <c:pt idx="962">
                  <c:v>5920</c:v>
                </c:pt>
                <c:pt idx="963">
                  <c:v>5930</c:v>
                </c:pt>
                <c:pt idx="964">
                  <c:v>5940</c:v>
                </c:pt>
                <c:pt idx="965">
                  <c:v>5950</c:v>
                </c:pt>
                <c:pt idx="966">
                  <c:v>5960</c:v>
                </c:pt>
                <c:pt idx="967">
                  <c:v>5970</c:v>
                </c:pt>
                <c:pt idx="968">
                  <c:v>5980</c:v>
                </c:pt>
                <c:pt idx="969">
                  <c:v>5990</c:v>
                </c:pt>
                <c:pt idx="970">
                  <c:v>6000</c:v>
                </c:pt>
                <c:pt idx="971">
                  <c:v>6010</c:v>
                </c:pt>
                <c:pt idx="972">
                  <c:v>6020</c:v>
                </c:pt>
                <c:pt idx="973">
                  <c:v>6030</c:v>
                </c:pt>
                <c:pt idx="974">
                  <c:v>6040</c:v>
                </c:pt>
                <c:pt idx="975">
                  <c:v>6050</c:v>
                </c:pt>
                <c:pt idx="976">
                  <c:v>6060</c:v>
                </c:pt>
                <c:pt idx="977">
                  <c:v>6070</c:v>
                </c:pt>
                <c:pt idx="978">
                  <c:v>6080</c:v>
                </c:pt>
                <c:pt idx="979">
                  <c:v>6090</c:v>
                </c:pt>
                <c:pt idx="980">
                  <c:v>6100</c:v>
                </c:pt>
                <c:pt idx="981">
                  <c:v>6110</c:v>
                </c:pt>
                <c:pt idx="982">
                  <c:v>6120</c:v>
                </c:pt>
                <c:pt idx="983">
                  <c:v>6130</c:v>
                </c:pt>
                <c:pt idx="984">
                  <c:v>6140</c:v>
                </c:pt>
                <c:pt idx="985">
                  <c:v>6150</c:v>
                </c:pt>
                <c:pt idx="986">
                  <c:v>6160</c:v>
                </c:pt>
                <c:pt idx="987">
                  <c:v>6170</c:v>
                </c:pt>
                <c:pt idx="988">
                  <c:v>6180</c:v>
                </c:pt>
                <c:pt idx="989">
                  <c:v>6190</c:v>
                </c:pt>
                <c:pt idx="990">
                  <c:v>6200</c:v>
                </c:pt>
                <c:pt idx="991">
                  <c:v>6210</c:v>
                </c:pt>
                <c:pt idx="992">
                  <c:v>6220</c:v>
                </c:pt>
                <c:pt idx="993">
                  <c:v>6230</c:v>
                </c:pt>
                <c:pt idx="994">
                  <c:v>6240</c:v>
                </c:pt>
                <c:pt idx="995">
                  <c:v>6250</c:v>
                </c:pt>
                <c:pt idx="996">
                  <c:v>6260</c:v>
                </c:pt>
                <c:pt idx="997">
                  <c:v>6270</c:v>
                </c:pt>
                <c:pt idx="998">
                  <c:v>6280</c:v>
                </c:pt>
                <c:pt idx="999">
                  <c:v>6290</c:v>
                </c:pt>
                <c:pt idx="1000">
                  <c:v>6300</c:v>
                </c:pt>
                <c:pt idx="1001">
                  <c:v>6310</c:v>
                </c:pt>
                <c:pt idx="1002">
                  <c:v>6320</c:v>
                </c:pt>
                <c:pt idx="1003">
                  <c:v>6330</c:v>
                </c:pt>
                <c:pt idx="1004">
                  <c:v>6340</c:v>
                </c:pt>
                <c:pt idx="1005">
                  <c:v>6350</c:v>
                </c:pt>
                <c:pt idx="1006">
                  <c:v>6360</c:v>
                </c:pt>
                <c:pt idx="1007">
                  <c:v>6370</c:v>
                </c:pt>
                <c:pt idx="1008">
                  <c:v>6380</c:v>
                </c:pt>
                <c:pt idx="1009">
                  <c:v>6390</c:v>
                </c:pt>
                <c:pt idx="1010">
                  <c:v>6400</c:v>
                </c:pt>
                <c:pt idx="1011">
                  <c:v>6410</c:v>
                </c:pt>
                <c:pt idx="1012">
                  <c:v>6420</c:v>
                </c:pt>
                <c:pt idx="1013">
                  <c:v>6430</c:v>
                </c:pt>
                <c:pt idx="1014">
                  <c:v>6440</c:v>
                </c:pt>
                <c:pt idx="1015">
                  <c:v>6450</c:v>
                </c:pt>
                <c:pt idx="1016">
                  <c:v>6460</c:v>
                </c:pt>
                <c:pt idx="1017">
                  <c:v>6470</c:v>
                </c:pt>
                <c:pt idx="1018">
                  <c:v>6480</c:v>
                </c:pt>
                <c:pt idx="1019">
                  <c:v>6490</c:v>
                </c:pt>
                <c:pt idx="1020">
                  <c:v>6500</c:v>
                </c:pt>
                <c:pt idx="1021">
                  <c:v>6510</c:v>
                </c:pt>
                <c:pt idx="1022">
                  <c:v>6520</c:v>
                </c:pt>
                <c:pt idx="1023">
                  <c:v>6530</c:v>
                </c:pt>
                <c:pt idx="1024">
                  <c:v>6540</c:v>
                </c:pt>
                <c:pt idx="1025">
                  <c:v>6550</c:v>
                </c:pt>
                <c:pt idx="1026">
                  <c:v>6560</c:v>
                </c:pt>
                <c:pt idx="1027">
                  <c:v>6570</c:v>
                </c:pt>
                <c:pt idx="1028">
                  <c:v>6580</c:v>
                </c:pt>
                <c:pt idx="1029">
                  <c:v>6590</c:v>
                </c:pt>
                <c:pt idx="1030">
                  <c:v>6600</c:v>
                </c:pt>
                <c:pt idx="1031">
                  <c:v>6610</c:v>
                </c:pt>
                <c:pt idx="1032">
                  <c:v>6620</c:v>
                </c:pt>
                <c:pt idx="1033">
                  <c:v>6630</c:v>
                </c:pt>
                <c:pt idx="1034">
                  <c:v>6640</c:v>
                </c:pt>
                <c:pt idx="1035">
                  <c:v>6650</c:v>
                </c:pt>
                <c:pt idx="1036">
                  <c:v>6660</c:v>
                </c:pt>
                <c:pt idx="1037">
                  <c:v>6670</c:v>
                </c:pt>
                <c:pt idx="1038">
                  <c:v>6680</c:v>
                </c:pt>
                <c:pt idx="1039">
                  <c:v>6690</c:v>
                </c:pt>
                <c:pt idx="1040">
                  <c:v>6700</c:v>
                </c:pt>
                <c:pt idx="1041">
                  <c:v>6710</c:v>
                </c:pt>
                <c:pt idx="1042">
                  <c:v>6720</c:v>
                </c:pt>
                <c:pt idx="1043">
                  <c:v>6730</c:v>
                </c:pt>
                <c:pt idx="1044">
                  <c:v>6740</c:v>
                </c:pt>
                <c:pt idx="1045">
                  <c:v>6750</c:v>
                </c:pt>
                <c:pt idx="1046">
                  <c:v>6760</c:v>
                </c:pt>
                <c:pt idx="1047">
                  <c:v>6770</c:v>
                </c:pt>
                <c:pt idx="1048">
                  <c:v>6780</c:v>
                </c:pt>
                <c:pt idx="1049">
                  <c:v>6790</c:v>
                </c:pt>
                <c:pt idx="1050">
                  <c:v>6800</c:v>
                </c:pt>
                <c:pt idx="1051">
                  <c:v>6810</c:v>
                </c:pt>
                <c:pt idx="1052">
                  <c:v>6820</c:v>
                </c:pt>
                <c:pt idx="1053">
                  <c:v>6830</c:v>
                </c:pt>
                <c:pt idx="1054">
                  <c:v>6840</c:v>
                </c:pt>
                <c:pt idx="1055">
                  <c:v>6850</c:v>
                </c:pt>
                <c:pt idx="1056">
                  <c:v>6860</c:v>
                </c:pt>
                <c:pt idx="1057">
                  <c:v>6870</c:v>
                </c:pt>
                <c:pt idx="1058">
                  <c:v>6880</c:v>
                </c:pt>
                <c:pt idx="1059">
                  <c:v>6890</c:v>
                </c:pt>
                <c:pt idx="1060">
                  <c:v>6900</c:v>
                </c:pt>
                <c:pt idx="1061">
                  <c:v>6910</c:v>
                </c:pt>
                <c:pt idx="1062">
                  <c:v>6920</c:v>
                </c:pt>
                <c:pt idx="1063">
                  <c:v>6930</c:v>
                </c:pt>
                <c:pt idx="1064">
                  <c:v>6940</c:v>
                </c:pt>
                <c:pt idx="1065">
                  <c:v>6950</c:v>
                </c:pt>
                <c:pt idx="1066">
                  <c:v>6960</c:v>
                </c:pt>
                <c:pt idx="1067">
                  <c:v>6970</c:v>
                </c:pt>
                <c:pt idx="1068">
                  <c:v>6980</c:v>
                </c:pt>
                <c:pt idx="1069">
                  <c:v>6990</c:v>
                </c:pt>
                <c:pt idx="1070">
                  <c:v>7000</c:v>
                </c:pt>
                <c:pt idx="1071">
                  <c:v>7010</c:v>
                </c:pt>
                <c:pt idx="1072">
                  <c:v>7020</c:v>
                </c:pt>
                <c:pt idx="1073">
                  <c:v>7030</c:v>
                </c:pt>
                <c:pt idx="1074">
                  <c:v>7040</c:v>
                </c:pt>
                <c:pt idx="1075">
                  <c:v>7050</c:v>
                </c:pt>
                <c:pt idx="1076">
                  <c:v>7060</c:v>
                </c:pt>
                <c:pt idx="1077">
                  <c:v>7070</c:v>
                </c:pt>
                <c:pt idx="1078">
                  <c:v>7080</c:v>
                </c:pt>
                <c:pt idx="1079">
                  <c:v>7090</c:v>
                </c:pt>
                <c:pt idx="1080">
                  <c:v>7100</c:v>
                </c:pt>
                <c:pt idx="1081">
                  <c:v>7110</c:v>
                </c:pt>
                <c:pt idx="1082">
                  <c:v>7120</c:v>
                </c:pt>
                <c:pt idx="1083">
                  <c:v>7130</c:v>
                </c:pt>
                <c:pt idx="1084">
                  <c:v>7140</c:v>
                </c:pt>
                <c:pt idx="1085">
                  <c:v>7150</c:v>
                </c:pt>
                <c:pt idx="1086">
                  <c:v>7160</c:v>
                </c:pt>
                <c:pt idx="1087">
                  <c:v>7170</c:v>
                </c:pt>
                <c:pt idx="1088">
                  <c:v>7180</c:v>
                </c:pt>
                <c:pt idx="1089">
                  <c:v>7190</c:v>
                </c:pt>
                <c:pt idx="1090">
                  <c:v>7200</c:v>
                </c:pt>
                <c:pt idx="1091">
                  <c:v>7210</c:v>
                </c:pt>
                <c:pt idx="1092">
                  <c:v>7220</c:v>
                </c:pt>
                <c:pt idx="1093">
                  <c:v>7230</c:v>
                </c:pt>
                <c:pt idx="1094">
                  <c:v>7240</c:v>
                </c:pt>
                <c:pt idx="1095">
                  <c:v>7250</c:v>
                </c:pt>
                <c:pt idx="1096">
                  <c:v>7260</c:v>
                </c:pt>
                <c:pt idx="1097">
                  <c:v>7270</c:v>
                </c:pt>
                <c:pt idx="1098">
                  <c:v>7280</c:v>
                </c:pt>
                <c:pt idx="1099">
                  <c:v>7290</c:v>
                </c:pt>
                <c:pt idx="1100">
                  <c:v>7300</c:v>
                </c:pt>
                <c:pt idx="1101">
                  <c:v>7310</c:v>
                </c:pt>
                <c:pt idx="1102">
                  <c:v>7320</c:v>
                </c:pt>
                <c:pt idx="1103">
                  <c:v>7330</c:v>
                </c:pt>
                <c:pt idx="1104">
                  <c:v>7340</c:v>
                </c:pt>
                <c:pt idx="1105">
                  <c:v>7350</c:v>
                </c:pt>
                <c:pt idx="1106">
                  <c:v>7360</c:v>
                </c:pt>
                <c:pt idx="1107">
                  <c:v>7370</c:v>
                </c:pt>
                <c:pt idx="1108">
                  <c:v>7380</c:v>
                </c:pt>
                <c:pt idx="1109">
                  <c:v>7390</c:v>
                </c:pt>
                <c:pt idx="1110">
                  <c:v>7400</c:v>
                </c:pt>
                <c:pt idx="1111">
                  <c:v>7410</c:v>
                </c:pt>
                <c:pt idx="1112">
                  <c:v>7420</c:v>
                </c:pt>
                <c:pt idx="1113">
                  <c:v>7430</c:v>
                </c:pt>
                <c:pt idx="1114">
                  <c:v>7440</c:v>
                </c:pt>
                <c:pt idx="1115">
                  <c:v>7450</c:v>
                </c:pt>
                <c:pt idx="1116">
                  <c:v>7460</c:v>
                </c:pt>
                <c:pt idx="1117">
                  <c:v>7470</c:v>
                </c:pt>
                <c:pt idx="1118">
                  <c:v>7480</c:v>
                </c:pt>
                <c:pt idx="1119">
                  <c:v>7490</c:v>
                </c:pt>
                <c:pt idx="1120">
                  <c:v>7500</c:v>
                </c:pt>
                <c:pt idx="1121">
                  <c:v>7510</c:v>
                </c:pt>
                <c:pt idx="1122">
                  <c:v>7520</c:v>
                </c:pt>
                <c:pt idx="1123">
                  <c:v>7530</c:v>
                </c:pt>
                <c:pt idx="1124">
                  <c:v>7540</c:v>
                </c:pt>
                <c:pt idx="1125">
                  <c:v>7550</c:v>
                </c:pt>
                <c:pt idx="1126">
                  <c:v>7560</c:v>
                </c:pt>
                <c:pt idx="1127">
                  <c:v>7570</c:v>
                </c:pt>
                <c:pt idx="1128">
                  <c:v>7580</c:v>
                </c:pt>
                <c:pt idx="1129">
                  <c:v>7590</c:v>
                </c:pt>
                <c:pt idx="1130">
                  <c:v>7600</c:v>
                </c:pt>
                <c:pt idx="1131">
                  <c:v>7610</c:v>
                </c:pt>
                <c:pt idx="1132">
                  <c:v>7620</c:v>
                </c:pt>
                <c:pt idx="1133">
                  <c:v>7630</c:v>
                </c:pt>
                <c:pt idx="1134">
                  <c:v>7640</c:v>
                </c:pt>
                <c:pt idx="1135">
                  <c:v>7650</c:v>
                </c:pt>
                <c:pt idx="1136">
                  <c:v>7660</c:v>
                </c:pt>
                <c:pt idx="1137">
                  <c:v>7670</c:v>
                </c:pt>
                <c:pt idx="1138">
                  <c:v>7680</c:v>
                </c:pt>
                <c:pt idx="1139">
                  <c:v>7690</c:v>
                </c:pt>
                <c:pt idx="1140">
                  <c:v>7700</c:v>
                </c:pt>
                <c:pt idx="1141">
                  <c:v>7710</c:v>
                </c:pt>
                <c:pt idx="1142">
                  <c:v>7720</c:v>
                </c:pt>
                <c:pt idx="1143">
                  <c:v>7730</c:v>
                </c:pt>
                <c:pt idx="1144">
                  <c:v>7740</c:v>
                </c:pt>
                <c:pt idx="1145">
                  <c:v>7750</c:v>
                </c:pt>
                <c:pt idx="1146">
                  <c:v>7760</c:v>
                </c:pt>
                <c:pt idx="1147">
                  <c:v>7770</c:v>
                </c:pt>
                <c:pt idx="1148">
                  <c:v>7780</c:v>
                </c:pt>
                <c:pt idx="1149">
                  <c:v>7790</c:v>
                </c:pt>
                <c:pt idx="1150">
                  <c:v>7800</c:v>
                </c:pt>
                <c:pt idx="1151">
                  <c:v>7810</c:v>
                </c:pt>
                <c:pt idx="1152">
                  <c:v>7820</c:v>
                </c:pt>
                <c:pt idx="1153">
                  <c:v>7830</c:v>
                </c:pt>
                <c:pt idx="1154">
                  <c:v>7840</c:v>
                </c:pt>
                <c:pt idx="1155">
                  <c:v>7850</c:v>
                </c:pt>
                <c:pt idx="1156">
                  <c:v>7860</c:v>
                </c:pt>
                <c:pt idx="1157">
                  <c:v>7870</c:v>
                </c:pt>
                <c:pt idx="1158">
                  <c:v>7880</c:v>
                </c:pt>
                <c:pt idx="1159">
                  <c:v>7890</c:v>
                </c:pt>
                <c:pt idx="1160">
                  <c:v>7900</c:v>
                </c:pt>
                <c:pt idx="1161">
                  <c:v>7910</c:v>
                </c:pt>
                <c:pt idx="1162">
                  <c:v>7920</c:v>
                </c:pt>
                <c:pt idx="1163">
                  <c:v>7930</c:v>
                </c:pt>
                <c:pt idx="1164">
                  <c:v>7940</c:v>
                </c:pt>
                <c:pt idx="1165">
                  <c:v>7950</c:v>
                </c:pt>
                <c:pt idx="1166">
                  <c:v>7960</c:v>
                </c:pt>
                <c:pt idx="1167">
                  <c:v>7970</c:v>
                </c:pt>
                <c:pt idx="1168">
                  <c:v>7980</c:v>
                </c:pt>
                <c:pt idx="1169">
                  <c:v>7990</c:v>
                </c:pt>
                <c:pt idx="1170">
                  <c:v>8000</c:v>
                </c:pt>
                <c:pt idx="1171">
                  <c:v>8010</c:v>
                </c:pt>
                <c:pt idx="1172">
                  <c:v>8020</c:v>
                </c:pt>
                <c:pt idx="1173">
                  <c:v>8030</c:v>
                </c:pt>
                <c:pt idx="1174">
                  <c:v>8040</c:v>
                </c:pt>
                <c:pt idx="1175">
                  <c:v>8050</c:v>
                </c:pt>
                <c:pt idx="1176">
                  <c:v>8060</c:v>
                </c:pt>
                <c:pt idx="1177">
                  <c:v>8070</c:v>
                </c:pt>
                <c:pt idx="1178">
                  <c:v>8080</c:v>
                </c:pt>
                <c:pt idx="1179">
                  <c:v>8090</c:v>
                </c:pt>
                <c:pt idx="1180">
                  <c:v>8100</c:v>
                </c:pt>
                <c:pt idx="1181">
                  <c:v>8110</c:v>
                </c:pt>
                <c:pt idx="1182">
                  <c:v>8120</c:v>
                </c:pt>
                <c:pt idx="1183">
                  <c:v>8130</c:v>
                </c:pt>
                <c:pt idx="1184">
                  <c:v>8140</c:v>
                </c:pt>
                <c:pt idx="1185">
                  <c:v>8150</c:v>
                </c:pt>
                <c:pt idx="1186">
                  <c:v>8160</c:v>
                </c:pt>
                <c:pt idx="1187">
                  <c:v>8170</c:v>
                </c:pt>
                <c:pt idx="1188">
                  <c:v>8180</c:v>
                </c:pt>
                <c:pt idx="1189">
                  <c:v>8190</c:v>
                </c:pt>
                <c:pt idx="1190">
                  <c:v>8200</c:v>
                </c:pt>
                <c:pt idx="1191">
                  <c:v>8210</c:v>
                </c:pt>
                <c:pt idx="1192">
                  <c:v>8220</c:v>
                </c:pt>
                <c:pt idx="1193">
                  <c:v>8230</c:v>
                </c:pt>
                <c:pt idx="1194">
                  <c:v>8240</c:v>
                </c:pt>
                <c:pt idx="1195">
                  <c:v>8250</c:v>
                </c:pt>
                <c:pt idx="1196">
                  <c:v>8260</c:v>
                </c:pt>
                <c:pt idx="1197">
                  <c:v>8270</c:v>
                </c:pt>
                <c:pt idx="1198">
                  <c:v>8280</c:v>
                </c:pt>
                <c:pt idx="1199">
                  <c:v>8290</c:v>
                </c:pt>
                <c:pt idx="1200">
                  <c:v>8300</c:v>
                </c:pt>
                <c:pt idx="1201">
                  <c:v>8310</c:v>
                </c:pt>
                <c:pt idx="1202">
                  <c:v>8320</c:v>
                </c:pt>
                <c:pt idx="1203">
                  <c:v>8330</c:v>
                </c:pt>
                <c:pt idx="1204">
                  <c:v>8340</c:v>
                </c:pt>
                <c:pt idx="1205">
                  <c:v>8350</c:v>
                </c:pt>
                <c:pt idx="1206">
                  <c:v>8360</c:v>
                </c:pt>
                <c:pt idx="1207">
                  <c:v>8370</c:v>
                </c:pt>
                <c:pt idx="1208">
                  <c:v>8380</c:v>
                </c:pt>
                <c:pt idx="1209">
                  <c:v>8390</c:v>
                </c:pt>
                <c:pt idx="1210">
                  <c:v>8400</c:v>
                </c:pt>
                <c:pt idx="1211">
                  <c:v>8410</c:v>
                </c:pt>
                <c:pt idx="1212">
                  <c:v>8420</c:v>
                </c:pt>
                <c:pt idx="1213">
                  <c:v>8430</c:v>
                </c:pt>
                <c:pt idx="1214">
                  <c:v>8440</c:v>
                </c:pt>
                <c:pt idx="1215">
                  <c:v>8450</c:v>
                </c:pt>
                <c:pt idx="1216">
                  <c:v>8460</c:v>
                </c:pt>
                <c:pt idx="1217">
                  <c:v>8470</c:v>
                </c:pt>
                <c:pt idx="1218">
                  <c:v>8480</c:v>
                </c:pt>
                <c:pt idx="1219">
                  <c:v>8490</c:v>
                </c:pt>
                <c:pt idx="1220">
                  <c:v>8500</c:v>
                </c:pt>
                <c:pt idx="1221">
                  <c:v>8510</c:v>
                </c:pt>
                <c:pt idx="1222">
                  <c:v>8520</c:v>
                </c:pt>
                <c:pt idx="1223">
                  <c:v>8530</c:v>
                </c:pt>
                <c:pt idx="1224">
                  <c:v>8540</c:v>
                </c:pt>
                <c:pt idx="1225">
                  <c:v>8550</c:v>
                </c:pt>
                <c:pt idx="1226">
                  <c:v>8560</c:v>
                </c:pt>
                <c:pt idx="1227">
                  <c:v>8570</c:v>
                </c:pt>
                <c:pt idx="1228">
                  <c:v>8580</c:v>
                </c:pt>
                <c:pt idx="1229">
                  <c:v>8590</c:v>
                </c:pt>
                <c:pt idx="1230">
                  <c:v>8600</c:v>
                </c:pt>
                <c:pt idx="1231">
                  <c:v>8610</c:v>
                </c:pt>
                <c:pt idx="1232">
                  <c:v>8620</c:v>
                </c:pt>
                <c:pt idx="1233">
                  <c:v>8630</c:v>
                </c:pt>
                <c:pt idx="1234">
                  <c:v>8640</c:v>
                </c:pt>
                <c:pt idx="1235">
                  <c:v>8650</c:v>
                </c:pt>
                <c:pt idx="1236">
                  <c:v>8660</c:v>
                </c:pt>
                <c:pt idx="1237">
                  <c:v>8670</c:v>
                </c:pt>
                <c:pt idx="1238">
                  <c:v>8680</c:v>
                </c:pt>
                <c:pt idx="1239">
                  <c:v>8690</c:v>
                </c:pt>
                <c:pt idx="1240">
                  <c:v>8700</c:v>
                </c:pt>
                <c:pt idx="1241">
                  <c:v>8710</c:v>
                </c:pt>
                <c:pt idx="1242">
                  <c:v>8720</c:v>
                </c:pt>
                <c:pt idx="1243">
                  <c:v>8730</c:v>
                </c:pt>
                <c:pt idx="1244">
                  <c:v>8740</c:v>
                </c:pt>
                <c:pt idx="1245">
                  <c:v>8750</c:v>
                </c:pt>
                <c:pt idx="1246">
                  <c:v>8760</c:v>
                </c:pt>
                <c:pt idx="1247">
                  <c:v>8770</c:v>
                </c:pt>
                <c:pt idx="1248">
                  <c:v>8780</c:v>
                </c:pt>
                <c:pt idx="1249">
                  <c:v>8790</c:v>
                </c:pt>
                <c:pt idx="1250">
                  <c:v>8800</c:v>
                </c:pt>
                <c:pt idx="1251">
                  <c:v>8810</c:v>
                </c:pt>
                <c:pt idx="1252">
                  <c:v>8820</c:v>
                </c:pt>
                <c:pt idx="1253">
                  <c:v>8830</c:v>
                </c:pt>
                <c:pt idx="1254">
                  <c:v>8840</c:v>
                </c:pt>
                <c:pt idx="1255">
                  <c:v>8850</c:v>
                </c:pt>
                <c:pt idx="1256">
                  <c:v>8860</c:v>
                </c:pt>
                <c:pt idx="1257">
                  <c:v>8870</c:v>
                </c:pt>
                <c:pt idx="1258">
                  <c:v>8880</c:v>
                </c:pt>
                <c:pt idx="1259">
                  <c:v>8890</c:v>
                </c:pt>
                <c:pt idx="1260">
                  <c:v>8900</c:v>
                </c:pt>
                <c:pt idx="1261">
                  <c:v>8910</c:v>
                </c:pt>
                <c:pt idx="1262">
                  <c:v>8920</c:v>
                </c:pt>
                <c:pt idx="1263">
                  <c:v>8930</c:v>
                </c:pt>
                <c:pt idx="1264">
                  <c:v>8940</c:v>
                </c:pt>
                <c:pt idx="1265">
                  <c:v>8950</c:v>
                </c:pt>
                <c:pt idx="1266">
                  <c:v>8960</c:v>
                </c:pt>
                <c:pt idx="1267">
                  <c:v>8970</c:v>
                </c:pt>
                <c:pt idx="1268">
                  <c:v>8980</c:v>
                </c:pt>
                <c:pt idx="1269">
                  <c:v>8990</c:v>
                </c:pt>
                <c:pt idx="1270">
                  <c:v>9000</c:v>
                </c:pt>
              </c:numCache>
            </c:numRef>
          </c:xVal>
          <c:yVal>
            <c:numRef>
              <c:f>'Regime Tester'!$J$4:$J$1274</c:f>
              <c:numCache>
                <c:formatCode>0.0</c:formatCode>
                <c:ptCount val="1271"/>
                <c:pt idx="0">
                  <c:v>0</c:v>
                </c:pt>
                <c:pt idx="1">
                  <c:v>0</c:v>
                </c:pt>
                <c:pt idx="2">
                  <c:v>9.4077899123523405E-4</c:v>
                </c:pt>
                <c:pt idx="3">
                  <c:v>2.8077521664912602E-3</c:v>
                </c:pt>
                <c:pt idx="4">
                  <c:v>5.5865403949194037E-3</c:v>
                </c:pt>
                <c:pt idx="5">
                  <c:v>9.262967356376205E-3</c:v>
                </c:pt>
                <c:pt idx="6">
                  <c:v>1.3823056715620145E-2</c:v>
                </c:pt>
                <c:pt idx="7">
                  <c:v>1.9253029335811425E-2</c:v>
                </c:pt>
                <c:pt idx="8">
                  <c:v>2.5539300530768316E-2</c:v>
                </c:pt>
                <c:pt idx="9">
                  <c:v>3.2668477355441136E-2</c:v>
                </c:pt>
                <c:pt idx="10">
                  <c:v>4.0627355934072462E-2</c:v>
                </c:pt>
                <c:pt idx="11">
                  <c:v>4.9402918825519546E-2</c:v>
                </c:pt>
                <c:pt idx="12">
                  <c:v>5.8982332425222189E-2</c:v>
                </c:pt>
                <c:pt idx="13">
                  <c:v>9.4962250378689744E-2</c:v>
                </c:pt>
                <c:pt idx="14">
                  <c:v>0.17402852758977227</c:v>
                </c:pt>
                <c:pt idx="15">
                  <c:v>0.27045069852448078</c:v>
                </c:pt>
                <c:pt idx="16">
                  <c:v>0.38284277074823558</c:v>
                </c:pt>
                <c:pt idx="17">
                  <c:v>0.50991666604259045</c:v>
                </c:pt>
                <c:pt idx="18">
                  <c:v>0.65047540833956208</c:v>
                </c:pt>
                <c:pt idx="19">
                  <c:v>0.80340678453738468</c:v>
                </c:pt>
                <c:pt idx="20">
                  <c:v>0.96767744538189149</c:v>
                </c:pt>
                <c:pt idx="21">
                  <c:v>1.1423274158748777</c:v>
                </c:pt>
                <c:pt idx="22">
                  <c:v>1.3264649867899392</c:v>
                </c:pt>
                <c:pt idx="23">
                  <c:v>1.5192619608483671</c:v>
                </c:pt>
                <c:pt idx="24">
                  <c:v>1.719949228942925</c:v>
                </c:pt>
                <c:pt idx="25">
                  <c:v>1.9278126535052229</c:v>
                </c:pt>
                <c:pt idx="26">
                  <c:v>2.1421892377017828</c:v>
                </c:pt>
                <c:pt idx="27">
                  <c:v>2.3624635606229809</c:v>
                </c:pt>
                <c:pt idx="28">
                  <c:v>2.5739527751369762</c:v>
                </c:pt>
                <c:pt idx="29">
                  <c:v>2.7678111945769022</c:v>
                </c:pt>
                <c:pt idx="30">
                  <c:v>2.9452904196300098</c:v>
                </c:pt>
                <c:pt idx="31">
                  <c:v>3.1075549147273853</c:v>
                </c:pt>
                <c:pt idx="32">
                  <c:v>3.2556880575071028</c:v>
                </c:pt>
                <c:pt idx="33">
                  <c:v>3.3906977684659805</c:v>
                </c:pt>
                <c:pt idx="34">
                  <c:v>3.5135217499315603</c:v>
                </c:pt>
                <c:pt idx="35">
                  <c:v>3.6250323614644326</c:v>
                </c:pt>
                <c:pt idx="36">
                  <c:v>3.7260411569198291</c:v>
                </c:pt>
                <c:pt idx="37">
                  <c:v>3.8173031066467225</c:v>
                </c:pt>
                <c:pt idx="38">
                  <c:v>3.8995205266734878</c:v>
                </c:pt>
                <c:pt idx="39">
                  <c:v>3.9733467352130352</c:v>
                </c:pt>
                <c:pt idx="40">
                  <c:v>4.0393894554094008</c:v>
                </c:pt>
                <c:pt idx="41">
                  <c:v>4.0982139819347418</c:v>
                </c:pt>
                <c:pt idx="42">
                  <c:v>4.1503461278237896</c:v>
                </c:pt>
                <c:pt idx="43">
                  <c:v>4.1962749667956682</c:v>
                </c:pt>
                <c:pt idx="44">
                  <c:v>4.2364553852547919</c:v>
                </c:pt>
                <c:pt idx="45">
                  <c:v>4.271310457177754</c:v>
                </c:pt>
                <c:pt idx="46">
                  <c:v>4.3012336541766771</c:v>
                </c:pt>
                <c:pt idx="47">
                  <c:v>4.3265909021766422</c:v>
                </c:pt>
                <c:pt idx="48">
                  <c:v>4.3477224953511282</c:v>
                </c:pt>
                <c:pt idx="49">
                  <c:v>4.3649448772208093</c:v>
                </c:pt>
                <c:pt idx="50">
                  <c:v>4.3785522981336893</c:v>
                </c:pt>
                <c:pt idx="51">
                  <c:v>4.3888183577049205</c:v>
                </c:pt>
                <c:pt idx="52">
                  <c:v>4.3959974401993742</c:v>
                </c:pt>
                <c:pt idx="53">
                  <c:v>4.4003260502860817</c:v>
                </c:pt>
                <c:pt idx="54">
                  <c:v>4.4020240560781305</c:v>
                </c:pt>
                <c:pt idx="55">
                  <c:v>4.4012958458918749</c:v>
                </c:pt>
                <c:pt idx="56">
                  <c:v>4.3983314047128417</c:v>
                </c:pt>
                <c:pt idx="57">
                  <c:v>4.3933073159402545</c:v>
                </c:pt>
                <c:pt idx="58">
                  <c:v>4.3863876935954398</c:v>
                </c:pt>
                <c:pt idx="59">
                  <c:v>4.3777250498195759</c:v>
                </c:pt>
                <c:pt idx="60">
                  <c:v>4.3674611021513812</c:v>
                </c:pt>
                <c:pt idx="61">
                  <c:v>4.3557275247637488</c:v>
                </c:pt>
                <c:pt idx="62">
                  <c:v>4.3426466475483227</c:v>
                </c:pt>
                <c:pt idx="63">
                  <c:v>4.3283321066671592</c:v>
                </c:pt>
                <c:pt idx="64">
                  <c:v>4.312889449939477</c:v>
                </c:pt>
                <c:pt idx="65">
                  <c:v>4.2964167001977787</c:v>
                </c:pt>
                <c:pt idx="66">
                  <c:v>4.2790048795301363</c:v>
                </c:pt>
                <c:pt idx="67">
                  <c:v>4.2607384971230369</c:v>
                </c:pt>
                <c:pt idx="68">
                  <c:v>4.2416960032308122</c:v>
                </c:pt>
                <c:pt idx="69">
                  <c:v>4.2219502116224064</c:v>
                </c:pt>
                <c:pt idx="70">
                  <c:v>4.2015686926930895</c:v>
                </c:pt>
                <c:pt idx="71">
                  <c:v>4.1806141392769538</c:v>
                </c:pt>
                <c:pt idx="72">
                  <c:v>4.1591447070547183</c:v>
                </c:pt>
                <c:pt idx="73">
                  <c:v>4.1372143313199334</c:v>
                </c:pt>
                <c:pt idx="74">
                  <c:v>4.1148730217443203</c:v>
                </c:pt>
                <c:pt idx="75">
                  <c:v>4.092167136669115</c:v>
                </c:pt>
                <c:pt idx="76">
                  <c:v>4.0691396383433531</c:v>
                </c:pt>
                <c:pt idx="77">
                  <c:v>4.0464614554238487</c:v>
                </c:pt>
                <c:pt idx="78">
                  <c:v>4.0256214605273071</c:v>
                </c:pt>
                <c:pt idx="79">
                  <c:v>4.0064893433156064</c:v>
                </c:pt>
                <c:pt idx="80">
                  <c:v>3.9889438628490397</c:v>
                </c:pt>
                <c:pt idx="81">
                  <c:v>3.9728722179806573</c:v>
                </c:pt>
                <c:pt idx="82">
                  <c:v>3.9581694614425249</c:v>
                </c:pt>
                <c:pt idx="83">
                  <c:v>3.9447379545920311</c:v>
                </c:pt>
                <c:pt idx="84">
                  <c:v>3.9324868599967564</c:v>
                </c:pt>
                <c:pt idx="85">
                  <c:v>3.9213316692322091</c:v>
                </c:pt>
                <c:pt idx="86">
                  <c:v>3.911193763448928</c:v>
                </c:pt>
                <c:pt idx="87">
                  <c:v>3.9020000044350156</c:v>
                </c:pt>
                <c:pt idx="88">
                  <c:v>3.8936823540579559</c:v>
                </c:pt>
                <c:pt idx="89">
                  <c:v>3.8861775201164117</c:v>
                </c:pt>
                <c:pt idx="90">
                  <c:v>3.8794266267693476</c:v>
                </c:pt>
                <c:pt idx="91">
                  <c:v>3.8733749078370057</c:v>
                </c:pt>
                <c:pt idx="92">
                  <c:v>3.8679714213865899</c:v>
                </c:pt>
                <c:pt idx="93">
                  <c:v>3.8631687841256674</c:v>
                </c:pt>
                <c:pt idx="94">
                  <c:v>3.8589229242287693</c:v>
                </c:pt>
                <c:pt idx="95">
                  <c:v>3.8551928513180678</c:v>
                </c:pt>
                <c:pt idx="96">
                  <c:v>3.8519404424077544</c:v>
                </c:pt>
                <c:pt idx="97">
                  <c:v>3.8491302427043559</c:v>
                </c:pt>
                <c:pt idx="98">
                  <c:v>3.8467292802320898</c:v>
                </c:pt>
                <c:pt idx="99">
                  <c:v>3.844706893323893</c:v>
                </c:pt>
                <c:pt idx="100">
                  <c:v>3.8430345700853397</c:v>
                </c:pt>
                <c:pt idx="101">
                  <c:v>3.8416857990006044</c:v>
                </c:pt>
                <c:pt idx="102">
                  <c:v>3.8406359299072896</c:v>
                </c:pt>
                <c:pt idx="103">
                  <c:v>3.8398620446205833</c:v>
                </c:pt>
                <c:pt idx="104">
                  <c:v>3.8393428365371425</c:v>
                </c:pt>
                <c:pt idx="105">
                  <c:v>3.8390584985955689</c:v>
                </c:pt>
                <c:pt idx="106">
                  <c:v>3.8389906190135754</c:v>
                </c:pt>
                <c:pt idx="107">
                  <c:v>3.8391220842621894</c:v>
                </c:pt>
                <c:pt idx="108">
                  <c:v>3.8394369887747799</c:v>
                </c:pt>
                <c:pt idx="109">
                  <c:v>3.8399205509235528</c:v>
                </c:pt>
                <c:pt idx="110">
                  <c:v>3.8405590348285803</c:v>
                </c:pt>
                <c:pt idx="111">
                  <c:v>3.8413396775946222</c:v>
                </c:pt>
                <c:pt idx="112">
                  <c:v>3.842250621599069</c:v>
                </c:pt>
                <c:pt idx="113">
                  <c:v>3.8432808514804879</c:v>
                </c:pt>
                <c:pt idx="114">
                  <c:v>3.8444201355015677</c:v>
                </c:pt>
                <c:pt idx="115">
                  <c:v>3.8456589709828983</c:v>
                </c:pt>
                <c:pt idx="116">
                  <c:v>3.8469885335250829</c:v>
                </c:pt>
                <c:pt idx="117">
                  <c:v>3.8484006297562852</c:v>
                </c:pt>
                <c:pt idx="118">
                  <c:v>3.8498876533605615</c:v>
                </c:pt>
                <c:pt idx="119">
                  <c:v>3.8514425441592937</c:v>
                </c:pt>
                <c:pt idx="120">
                  <c:v>3.8530587500338527</c:v>
                </c:pt>
                <c:pt idx="121">
                  <c:v>3.85473019149231</c:v>
                </c:pt>
                <c:pt idx="122">
                  <c:v>3.8564512286967094</c:v>
                </c:pt>
                <c:pt idx="123">
                  <c:v>3.8582166307801367</c:v>
                </c:pt>
                <c:pt idx="124">
                  <c:v>3.8600215472946764</c:v>
                </c:pt>
                <c:pt idx="125">
                  <c:v>3.861861481642376</c:v>
                </c:pt>
                <c:pt idx="126">
                  <c:v>3.8637322663515894</c:v>
                </c:pt>
                <c:pt idx="127">
                  <c:v>3.8656300400706365</c:v>
                </c:pt>
                <c:pt idx="128">
                  <c:v>3.8675512261595886</c:v>
                </c:pt>
                <c:pt idx="129">
                  <c:v>3.8694925127692694</c:v>
                </c:pt>
                <c:pt idx="130">
                  <c:v>3.8714508343042526</c:v>
                </c:pt>
                <c:pt idx="131">
                  <c:v>3.8734233541738039</c:v>
                </c:pt>
                <c:pt idx="132">
                  <c:v>3.8754074487413757</c:v>
                </c:pt>
                <c:pt idx="133">
                  <c:v>3.8774006923894726</c:v>
                </c:pt>
                <c:pt idx="134">
                  <c:v>3.8794008436224692</c:v>
                </c:pt>
                <c:pt idx="135">
                  <c:v>3.8814058321353437</c:v>
                </c:pt>
                <c:pt idx="136">
                  <c:v>3.8834137467812826</c:v>
                </c:pt>
                <c:pt idx="137">
                  <c:v>3.885422824375766</c:v>
                </c:pt>
                <c:pt idx="138">
                  <c:v>3.887431439279077</c:v>
                </c:pt>
                <c:pt idx="139">
                  <c:v>3.8894380937031978</c:v>
                </c:pt>
                <c:pt idx="140">
                  <c:v>3.8914414086928177</c:v>
                </c:pt>
                <c:pt idx="141">
                  <c:v>3.8934401157336551</c:v>
                </c:pt>
                <c:pt idx="142">
                  <c:v>3.8954330489445486</c:v>
                </c:pt>
                <c:pt idx="143">
                  <c:v>3.8974191378127983</c:v>
                </c:pt>
                <c:pt idx="144">
                  <c:v>3.8993974004350402</c:v>
                </c:pt>
                <c:pt idx="145">
                  <c:v>3.9013669372285622</c:v>
                </c:pt>
                <c:pt idx="146">
                  <c:v>3.9033269250804019</c:v>
                </c:pt>
                <c:pt idx="147">
                  <c:v>3.9052766119038349</c:v>
                </c:pt>
                <c:pt idx="148">
                  <c:v>3.9072153115739683</c:v>
                </c:pt>
                <c:pt idx="149">
                  <c:v>3.9091423992161194</c:v>
                </c:pt>
                <c:pt idx="150">
                  <c:v>3.9110573068224852</c:v>
                </c:pt>
                <c:pt idx="151">
                  <c:v>3.9129595191743105</c:v>
                </c:pt>
                <c:pt idx="152">
                  <c:v>3.9148485700483384</c:v>
                </c:pt>
                <c:pt idx="153">
                  <c:v>3.9167240386878057</c:v>
                </c:pt>
                <c:pt idx="154">
                  <c:v>3.918585546519612</c:v>
                </c:pt>
                <c:pt idx="155">
                  <c:v>3.9204327541005681</c:v>
                </c:pt>
                <c:pt idx="156">
                  <c:v>3.9222653582768108</c:v>
                </c:pt>
                <c:pt idx="157">
                  <c:v>3.9240830895415848</c:v>
                </c:pt>
                <c:pt idx="158">
                  <c:v>3.9258857095776087</c:v>
                </c:pt>
                <c:pt idx="159">
                  <c:v>3.9276730089712095</c:v>
                </c:pt>
                <c:pt idx="160">
                  <c:v>3.9294448050862862</c:v>
                </c:pt>
                <c:pt idx="161">
                  <c:v>3.9312009400870078</c:v>
                </c:pt>
                <c:pt idx="162">
                  <c:v>3.9329412790989076</c:v>
                </c:pt>
                <c:pt idx="163">
                  <c:v>3.9346657084987573</c:v>
                </c:pt>
                <c:pt idx="164">
                  <c:v>3.9363741343242773</c:v>
                </c:pt>
                <c:pt idx="165">
                  <c:v>3.9380664807953512</c:v>
                </c:pt>
                <c:pt idx="166">
                  <c:v>3.9397426889389973</c:v>
                </c:pt>
                <c:pt idx="167">
                  <c:v>3.9414027153108875</c:v>
                </c:pt>
                <c:pt idx="168">
                  <c:v>3.9430465308066966</c:v>
                </c:pt>
                <c:pt idx="169">
                  <c:v>3.9446741195570461</c:v>
                </c:pt>
                <c:pt idx="170">
                  <c:v>3.9462854779002194</c:v>
                </c:pt>
                <c:pt idx="171">
                  <c:v>3.9478806134272535</c:v>
                </c:pt>
                <c:pt idx="172">
                  <c:v>3.9494595440943607</c:v>
                </c:pt>
                <c:pt idx="173">
                  <c:v>3.951022297398008</c:v>
                </c:pt>
                <c:pt idx="174">
                  <c:v>3.9525689096082885</c:v>
                </c:pt>
                <c:pt idx="175">
                  <c:v>3.9540994250565329</c:v>
                </c:pt>
                <c:pt idx="176">
                  <c:v>3.9556138954733848</c:v>
                </c:pt>
                <c:pt idx="177">
                  <c:v>3.9571123793738292</c:v>
                </c:pt>
                <c:pt idx="178">
                  <c:v>3.9585949414859032</c:v>
                </c:pt>
                <c:pt idx="179">
                  <c:v>3.9600616522200509</c:v>
                </c:pt>
                <c:pt idx="180">
                  <c:v>3.961512587176288</c:v>
                </c:pt>
                <c:pt idx="181">
                  <c:v>3.9629478266865461</c:v>
                </c:pt>
                <c:pt idx="182">
                  <c:v>3.9643674553897434</c:v>
                </c:pt>
                <c:pt idx="183">
                  <c:v>3.9657715618373008</c:v>
                </c:pt>
                <c:pt idx="184">
                  <c:v>3.9671602381269828</c:v>
                </c:pt>
                <c:pt idx="185">
                  <c:v>3.9685335795630872</c:v>
                </c:pt>
                <c:pt idx="186">
                  <c:v>3.9698916843411438</c:v>
                </c:pt>
                <c:pt idx="187">
                  <c:v>3.971234653255415</c:v>
                </c:pt>
                <c:pt idx="188">
                  <c:v>3.9725625894276053</c:v>
                </c:pt>
                <c:pt idx="189">
                  <c:v>3.9738755980552982</c:v>
                </c:pt>
                <c:pt idx="190">
                  <c:v>3.9751737861787433</c:v>
                </c:pt>
                <c:pt idx="191">
                  <c:v>3.9764572624647099</c:v>
                </c:pt>
                <c:pt idx="192">
                  <c:v>3.9777261370062162</c:v>
                </c:pt>
                <c:pt idx="193">
                  <c:v>3.9789805211370215</c:v>
                </c:pt>
                <c:pt idx="194">
                  <c:v>3.9802205272598488</c:v>
                </c:pt>
                <c:pt idx="195">
                  <c:v>3.9814462686873764</c:v>
                </c:pt>
                <c:pt idx="196">
                  <c:v>3.9826578594951036</c:v>
                </c:pt>
                <c:pt idx="197">
                  <c:v>3.9838554143852596</c:v>
                </c:pt>
                <c:pt idx="198">
                  <c:v>3.9850390485609761</c:v>
                </c:pt>
                <c:pt idx="199">
                  <c:v>3.9862088776100113</c:v>
                </c:pt>
                <c:pt idx="200">
                  <c:v>3.9873650173973449</c:v>
                </c:pt>
                <c:pt idx="201">
                  <c:v>3.9885075839660287</c:v>
                </c:pt>
                <c:pt idx="202">
                  <c:v>3.989636693445703</c:v>
                </c:pt>
                <c:pt idx="203">
                  <c:v>3.9907524619682504</c:v>
                </c:pt>
                <c:pt idx="204">
                  <c:v>3.9918550055900703</c:v>
                </c:pt>
                <c:pt idx="205">
                  <c:v>3.9929444402205201</c:v>
                </c:pt>
                <c:pt idx="206">
                  <c:v>3.9940208815560756</c:v>
                </c:pt>
                <c:pt idx="207">
                  <c:v>3.9950844450198151</c:v>
                </c:pt>
                <c:pt idx="208">
                  <c:v>3.9961352457058457</c:v>
                </c:pt>
                <c:pt idx="209">
                  <c:v>3.9971733983283215</c:v>
                </c:pt>
                <c:pt idx="210">
                  <c:v>3.9981990171747288</c:v>
                </c:pt>
                <c:pt idx="211">
                  <c:v>3.9992122160631345</c:v>
                </c:pt>
                <c:pt idx="212">
                  <c:v>4.0002131083031154</c:v>
                </c:pt>
                <c:pt idx="213">
                  <c:v>4.0012018066601049</c:v>
                </c:pt>
                <c:pt idx="214">
                  <c:v>4.0021784233229152</c:v>
                </c:pt>
                <c:pt idx="215">
                  <c:v>4.0031430698742012</c:v>
                </c:pt>
                <c:pt idx="216">
                  <c:v>4.0040958572636667</c:v>
                </c:pt>
                <c:pt idx="217">
                  <c:v>4.0050368957838041</c:v>
                </c:pt>
                <c:pt idx="218">
                  <c:v>4.0059662950479886</c:v>
                </c:pt>
                <c:pt idx="219">
                  <c:v>4.0068841639707609</c:v>
                </c:pt>
                <c:pt idx="220">
                  <c:v>4.0077906107501358</c:v>
                </c:pt>
                <c:pt idx="221">
                  <c:v>4.0086857428517861</c:v>
                </c:pt>
                <c:pt idx="222">
                  <c:v>4.0095696669949756</c:v>
                </c:pt>
                <c:pt idx="223">
                  <c:v>4.010442489140102</c:v>
                </c:pt>
                <c:pt idx="224">
                  <c:v>4.0113043144777381</c:v>
                </c:pt>
                <c:pt idx="225">
                  <c:v>4.0121552474190594</c:v>
                </c:pt>
                <c:pt idx="226">
                  <c:v>4.0129953915875554</c:v>
                </c:pt>
                <c:pt idx="227">
                  <c:v>4.013824849811928</c:v>
                </c:pt>
                <c:pt idx="228">
                  <c:v>4.0146437241200923</c:v>
                </c:pt>
                <c:pt idx="229">
                  <c:v>4.0154521157341918</c:v>
                </c:pt>
                <c:pt idx="230">
                  <c:v>4.0162501250665565</c:v>
                </c:pt>
                <c:pt idx="231">
                  <c:v>4.0170378517165295</c:v>
                </c:pt>
                <c:pt idx="232">
                  <c:v>4.017815394468097</c:v>
                </c:pt>
                <c:pt idx="233">
                  <c:v>4.0185828512882571</c:v>
                </c:pt>
                <c:pt idx="234">
                  <c:v>4.0193403193260799</c:v>
                </c:pt>
                <c:pt idx="235">
                  <c:v>4.0200878949123888</c:v>
                </c:pt>
                <c:pt idx="236">
                  <c:v>4.0208256735600321</c:v>
                </c:pt>
                <c:pt idx="237">
                  <c:v>4.0215537499646858</c:v>
                </c:pt>
                <c:pt idx="238">
                  <c:v>4.0222722180061501</c:v>
                </c:pt>
                <c:pt idx="239">
                  <c:v>4.0229811707500964</c:v>
                </c:pt>
                <c:pt idx="240">
                  <c:v>4.0236807004502353</c:v>
                </c:pt>
                <c:pt idx="241">
                  <c:v>4.0243708985508642</c:v>
                </c:pt>
                <c:pt idx="242">
                  <c:v>4.025051855689763</c:v>
                </c:pt>
                <c:pt idx="243">
                  <c:v>4.0257236617014129</c:v>
                </c:pt>
                <c:pt idx="244">
                  <c:v>4.0263864056205074</c:v>
                </c:pt>
                <c:pt idx="245">
                  <c:v>4.0270401756857295</c:v>
                </c:pt>
                <c:pt idx="246">
                  <c:v>4.0276850593437743</c:v>
                </c:pt>
                <c:pt idx="247">
                  <c:v>4.0283211432535913</c:v>
                </c:pt>
                <c:pt idx="248">
                  <c:v>4.0289485132908318</c:v>
                </c:pt>
                <c:pt idx="249">
                  <c:v>4.0295672545524743</c:v>
                </c:pt>
                <c:pt idx="250">
                  <c:v>4.0301774513616158</c:v>
                </c:pt>
                <c:pt idx="251">
                  <c:v>4.0307791872724135</c:v>
                </c:pt>
                <c:pt idx="252">
                  <c:v>4.0313725450751585</c:v>
                </c:pt>
                <c:pt idx="253">
                  <c:v>4.0319576068014689</c:v>
                </c:pt>
                <c:pt idx="254">
                  <c:v>4.0325344537295864</c:v>
                </c:pt>
                <c:pt idx="255">
                  <c:v>4.0331031663897736</c:v>
                </c:pt>
                <c:pt idx="256">
                  <c:v>4.0336638245697882</c:v>
                </c:pt>
                <c:pt idx="257">
                  <c:v>4.0342165073204326</c:v>
                </c:pt>
                <c:pt idx="258">
                  <c:v>4.0347612929611651</c:v>
                </c:pt>
                <c:pt idx="259">
                  <c:v>4.035298259085768</c:v>
                </c:pt>
                <c:pt idx="260">
                  <c:v>4.0358274825680587</c:v>
                </c:pt>
                <c:pt idx="261">
                  <c:v>4.0363490395676411</c:v>
                </c:pt>
                <c:pt idx="262">
                  <c:v>4.0368630055356878</c:v>
                </c:pt>
                <c:pt idx="263">
                  <c:v>4.0373694552207464</c:v>
                </c:pt>
                <c:pt idx="264">
                  <c:v>4.0378684626745658</c:v>
                </c:pt>
                <c:pt idx="265">
                  <c:v>4.0383601012579362</c:v>
                </c:pt>
                <c:pt idx="266">
                  <c:v>4.0388444436465347</c:v>
                </c:pt>
                <c:pt idx="267">
                  <c:v>4.0393215618367782</c:v>
                </c:pt>
                <c:pt idx="268">
                  <c:v>4.0397915271516718</c:v>
                </c:pt>
                <c:pt idx="269">
                  <c:v>4.0402544102466562</c:v>
                </c:pt>
                <c:pt idx="270">
                  <c:v>4.0407102811154418</c:v>
                </c:pt>
                <c:pt idx="271">
                  <c:v>4.041159209095837</c:v>
                </c:pt>
                <c:pt idx="272">
                  <c:v>4.0416012628755542</c:v>
                </c:pt>
                <c:pt idx="273">
                  <c:v>4.0420365104980052</c:v>
                </c:pt>
                <c:pt idx="274">
                  <c:v>4.0424650193680707</c:v>
                </c:pt>
                <c:pt idx="275">
                  <c:v>4.0428868562578488</c:v>
                </c:pt>
                <c:pt idx="276">
                  <c:v>4.0433020873123802</c:v>
                </c:pt>
                <c:pt idx="277">
                  <c:v>4.0437107780553436</c:v>
                </c:pt>
                <c:pt idx="278">
                  <c:v>4.044112993394724</c:v>
                </c:pt>
                <c:pt idx="279">
                  <c:v>4.0445087976284491</c:v>
                </c:pt>
                <c:pt idx="280">
                  <c:v>4.0448982544499934</c:v>
                </c:pt>
                <c:pt idx="281">
                  <c:v>4.0452814269539523</c:v>
                </c:pt>
                <c:pt idx="282">
                  <c:v>4.045658377641578</c:v>
                </c:pt>
                <c:pt idx="283">
                  <c:v>4.0460291684262799</c:v>
                </c:pt>
                <c:pt idx="284">
                  <c:v>4.046393860639089</c:v>
                </c:pt>
                <c:pt idx="285">
                  <c:v>4.0467525150340862</c:v>
                </c:pt>
                <c:pt idx="286">
                  <c:v>4.0471051917937899</c:v>
                </c:pt>
                <c:pt idx="287">
                  <c:v>4.047451950534505</c:v>
                </c:pt>
                <c:pt idx="288">
                  <c:v>4.0477928503116312</c:v>
                </c:pt>
                <c:pt idx="289">
                  <c:v>4.0481279496249343</c:v>
                </c:pt>
                <c:pt idx="290">
                  <c:v>4.0484573064237734</c:v>
                </c:pt>
                <c:pt idx="291">
                  <c:v>4.0487809781122879</c:v>
                </c:pt>
                <c:pt idx="292">
                  <c:v>4.0490990215545422</c:v>
                </c:pt>
                <c:pt idx="293">
                  <c:v>4.0494114930796323</c:v>
                </c:pt>
                <c:pt idx="294">
                  <c:v>4.0497184484867441</c:v>
                </c:pt>
                <c:pt idx="295">
                  <c:v>4.0500199430501738</c:v>
                </c:pt>
                <c:pt idx="296">
                  <c:v>4.0503160315243054</c:v>
                </c:pt>
                <c:pt idx="297">
                  <c:v>4.0506067681485458</c:v>
                </c:pt>
                <c:pt idx="298">
                  <c:v>4.0508922066522146</c:v>
                </c:pt>
                <c:pt idx="299">
                  <c:v>4.0511724002593938</c:v>
                </c:pt>
                <c:pt idx="300">
                  <c:v>4.0514474016937365</c:v>
                </c:pt>
                <c:pt idx="301">
                  <c:v>4.0517172631832281</c:v>
                </c:pt>
                <c:pt idx="302">
                  <c:v>4.0519820364649091</c:v>
                </c:pt>
                <c:pt idx="303">
                  <c:v>4.0522417727895546</c:v>
                </c:pt>
                <c:pt idx="304">
                  <c:v>4.0524965229263108</c:v>
                </c:pt>
                <c:pt idx="305">
                  <c:v>4.0527463371672887</c:v>
                </c:pt>
                <c:pt idx="306">
                  <c:v>4.0529912653321185</c:v>
                </c:pt>
                <c:pt idx="307">
                  <c:v>4.0532313567724572</c:v>
                </c:pt>
                <c:pt idx="308">
                  <c:v>4.0534666603764613</c:v>
                </c:pt>
                <c:pt idx="309">
                  <c:v>4.0536972245732112</c:v>
                </c:pt>
                <c:pt idx="310">
                  <c:v>4.0539230973370994</c:v>
                </c:pt>
                <c:pt idx="311">
                  <c:v>4.0541443261921746</c:v>
                </c:pt>
                <c:pt idx="312">
                  <c:v>4.0543609582164466</c:v>
                </c:pt>
                <c:pt idx="313">
                  <c:v>4.054573040046149</c:v>
                </c:pt>
                <c:pt idx="314">
                  <c:v>4.0547806178799641</c:v>
                </c:pt>
                <c:pt idx="315">
                  <c:v>4.0549837374832043</c:v>
                </c:pt>
                <c:pt idx="316">
                  <c:v>4.0551824441919591</c:v>
                </c:pt>
                <c:pt idx="317">
                  <c:v>4.0553767829171949</c:v>
                </c:pt>
                <c:pt idx="318">
                  <c:v>4.0555667981488241</c:v>
                </c:pt>
                <c:pt idx="319">
                  <c:v>4.0557525339597271</c:v>
                </c:pt>
                <c:pt idx="320">
                  <c:v>4.0559340340097432</c:v>
                </c:pt>
                <c:pt idx="321">
                  <c:v>4.0561113415496157</c:v>
                </c:pt>
                <c:pt idx="322">
                  <c:v>4.0562844994249074</c:v>
                </c:pt>
                <c:pt idx="323">
                  <c:v>4.05645355007987</c:v>
                </c:pt>
                <c:pt idx="324">
                  <c:v>4.0566185355612818</c:v>
                </c:pt>
                <c:pt idx="325">
                  <c:v>4.0567794975222453</c:v>
                </c:pt>
                <c:pt idx="326">
                  <c:v>4.0569364772259497</c:v>
                </c:pt>
                <c:pt idx="327">
                  <c:v>4.0570895155493956</c:v>
                </c:pt>
                <c:pt idx="328">
                  <c:v>4.0572386529870856</c:v>
                </c:pt>
                <c:pt idx="329">
                  <c:v>4.0573839296546765</c:v>
                </c:pt>
                <c:pt idx="330">
                  <c:v>4.0575253852925961</c:v>
                </c:pt>
                <c:pt idx="331">
                  <c:v>4.0576630592696272</c:v>
                </c:pt>
                <c:pt idx="332">
                  <c:v>4.0577969905864562</c:v>
                </c:pt>
                <c:pt idx="333">
                  <c:v>4.0579272178791816</c:v>
                </c:pt>
                <c:pt idx="334">
                  <c:v>4.0580537794227984</c:v>
                </c:pt>
                <c:pt idx="335">
                  <c:v>4.058176713134638</c:v>
                </c:pt>
                <c:pt idx="336">
                  <c:v>4.0582960565777828</c:v>
                </c:pt>
                <c:pt idx="337">
                  <c:v>4.0584118469644404</c:v>
                </c:pt>
                <c:pt idx="338">
                  <c:v>4.0585241211592917</c:v>
                </c:pt>
                <c:pt idx="339">
                  <c:v>4.0586329156828</c:v>
                </c:pt>
                <c:pt idx="340">
                  <c:v>4.0587382667144922</c:v>
                </c:pt>
                <c:pt idx="341">
                  <c:v>4.0588402100962053</c:v>
                </c:pt>
                <c:pt idx="342">
                  <c:v>4.0589387813353008</c:v>
                </c:pt>
                <c:pt idx="343">
                  <c:v>4.0590340156078515</c:v>
                </c:pt>
                <c:pt idx="344">
                  <c:v>4.0591259477617916</c:v>
                </c:pt>
                <c:pt idx="345">
                  <c:v>4.059214612320039</c:v>
                </c:pt>
                <c:pt idx="346">
                  <c:v>4.0593000434835886</c:v>
                </c:pt>
                <c:pt idx="347">
                  <c:v>4.0593822751345705</c:v>
                </c:pt>
                <c:pt idx="348">
                  <c:v>4.059461340839281</c:v>
                </c:pt>
                <c:pt idx="349">
                  <c:v>4.0595372738511868</c:v>
                </c:pt>
                <c:pt idx="350">
                  <c:v>4.059610107113893</c:v>
                </c:pt>
                <c:pt idx="351">
                  <c:v>4.0596798732640877</c:v>
                </c:pt>
                <c:pt idx="352">
                  <c:v>4.0597466046344541</c:v>
                </c:pt>
                <c:pt idx="353">
                  <c:v>4.0598103332565572</c:v>
                </c:pt>
                <c:pt idx="354">
                  <c:v>4.0598710908636999</c:v>
                </c:pt>
                <c:pt idx="355">
                  <c:v>4.0599289088937516</c:v>
                </c:pt>
                <c:pt idx="356">
                  <c:v>4.0599838184919479</c:v>
                </c:pt>
                <c:pt idx="357">
                  <c:v>4.0600358505136667</c:v>
                </c:pt>
                <c:pt idx="358">
                  <c:v>4.0600850355271723</c:v>
                </c:pt>
                <c:pt idx="359">
                  <c:v>4.0601314038163343</c:v>
                </c:pt>
                <c:pt idx="360">
                  <c:v>4.0601749853833233</c:v>
                </c:pt>
                <c:pt idx="361">
                  <c:v>4.0602158099512726</c:v>
                </c:pt>
                <c:pt idx="362">
                  <c:v>4.0602539069669223</c:v>
                </c:pt>
                <c:pt idx="363">
                  <c:v>4.0602893056032316</c:v>
                </c:pt>
                <c:pt idx="364">
                  <c:v>4.0603220347619668</c:v>
                </c:pt>
                <c:pt idx="365">
                  <c:v>4.0603521230762647</c:v>
                </c:pt>
                <c:pt idx="366">
                  <c:v>4.0603795989131717</c:v>
                </c:pt>
                <c:pt idx="367">
                  <c:v>4.0604044903761567</c:v>
                </c:pt>
                <c:pt idx="368">
                  <c:v>4.0604268253075979</c:v>
                </c:pt>
                <c:pt idx="369">
                  <c:v>4.0604466312912493</c:v>
                </c:pt>
                <c:pt idx="370">
                  <c:v>4.0604639356546786</c:v>
                </c:pt>
                <c:pt idx="371">
                  <c:v>4.0604787654716841</c:v>
                </c:pt>
                <c:pt idx="372">
                  <c:v>4.0604911475646883</c:v>
                </c:pt>
                <c:pt idx="373">
                  <c:v>4.0605011085071041</c:v>
                </c:pt>
                <c:pt idx="374">
                  <c:v>4.0605086746256829</c:v>
                </c:pt>
                <c:pt idx="375">
                  <c:v>4.0605138720028382</c:v>
                </c:pt>
                <c:pt idx="376">
                  <c:v>4.0605167264789417</c:v>
                </c:pt>
                <c:pt idx="377">
                  <c:v>4.0605172636546065</c:v>
                </c:pt>
                <c:pt idx="378">
                  <c:v>4.0605155088929372</c:v>
                </c:pt>
                <c:pt idx="379">
                  <c:v>4.060511487321766</c:v>
                </c:pt>
                <c:pt idx="380">
                  <c:v>4.0605052238358645</c:v>
                </c:pt>
                <c:pt idx="381">
                  <c:v>4.0604967430991321</c:v>
                </c:pt>
                <c:pt idx="382">
                  <c:v>4.0604860695467657</c:v>
                </c:pt>
                <c:pt idx="383">
                  <c:v>4.0604732273874049</c:v>
                </c:pt>
                <c:pt idx="384">
                  <c:v>4.0604582406052616</c:v>
                </c:pt>
                <c:pt idx="385">
                  <c:v>4.0604411329622225</c:v>
                </c:pt>
                <c:pt idx="386">
                  <c:v>4.0604219279999363</c:v>
                </c:pt>
                <c:pt idx="387">
                  <c:v>4.0604006490418767</c:v>
                </c:pt>
                <c:pt idx="388">
                  <c:v>4.0603773191953874</c:v>
                </c:pt>
                <c:pt idx="389">
                  <c:v>4.0603519613537076</c:v>
                </c:pt>
                <c:pt idx="390">
                  <c:v>4.0603245981979761</c:v>
                </c:pt>
                <c:pt idx="391">
                  <c:v>4.0602952521992171</c:v>
                </c:pt>
                <c:pt idx="392">
                  <c:v>4.0602639456203038</c:v>
                </c:pt>
                <c:pt idx="393">
                  <c:v>4.0602307005179101</c:v>
                </c:pt>
                <c:pt idx="394">
                  <c:v>4.0601955387444333</c:v>
                </c:pt>
                <c:pt idx="395">
                  <c:v>4.0601584819499061</c:v>
                </c:pt>
                <c:pt idx="396">
                  <c:v>4.0601195515838873</c:v>
                </c:pt>
                <c:pt idx="397">
                  <c:v>4.0600787688973314</c:v>
                </c:pt>
                <c:pt idx="398">
                  <c:v>4.0600361549444459</c:v>
                </c:pt>
                <c:pt idx="399">
                  <c:v>4.0599917305845246</c:v>
                </c:pt>
                <c:pt idx="400">
                  <c:v>4.0599455164837668</c:v>
                </c:pt>
                <c:pt idx="401">
                  <c:v>4.059897533117077</c:v>
                </c:pt>
                <c:pt idx="402">
                  <c:v>4.0598478007698482</c:v>
                </c:pt>
                <c:pt idx="403">
                  <c:v>4.0597963395397283</c:v>
                </c:pt>
                <c:pt idx="404">
                  <c:v>4.0597431693383665</c:v>
                </c:pt>
                <c:pt idx="405">
                  <c:v>4.0596883098931471</c:v>
                </c:pt>
                <c:pt idx="406">
                  <c:v>4.0596317807489024</c:v>
                </c:pt>
                <c:pt idx="407">
                  <c:v>4.0595736012696122</c:v>
                </c:pt>
                <c:pt idx="408">
                  <c:v>4.0595137906400831</c:v>
                </c:pt>
                <c:pt idx="409">
                  <c:v>4.0594523678676167</c:v>
                </c:pt>
                <c:pt idx="410">
                  <c:v>4.0593893517836559</c:v>
                </c:pt>
                <c:pt idx="411">
                  <c:v>4.0593247610454206</c:v>
                </c:pt>
                <c:pt idx="412">
                  <c:v>4.0592586141375238</c:v>
                </c:pt>
                <c:pt idx="413">
                  <c:v>4.0591909293735728</c:v>
                </c:pt>
                <c:pt idx="414">
                  <c:v>4.0591217248977571</c:v>
                </c:pt>
                <c:pt idx="415">
                  <c:v>4.059051018686417</c:v>
                </c:pt>
                <c:pt idx="416">
                  <c:v>4.0589788285496011</c:v>
                </c:pt>
                <c:pt idx="417">
                  <c:v>4.0589051721326062</c:v>
                </c:pt>
                <c:pt idx="418">
                  <c:v>4.0588300669175021</c:v>
                </c:pt>
                <c:pt idx="419">
                  <c:v>4.0587535302246458</c:v>
                </c:pt>
                <c:pt idx="420">
                  <c:v>4.0586755792141735</c:v>
                </c:pt>
                <c:pt idx="421">
                  <c:v>4.0585962308874866</c:v>
                </c:pt>
                <c:pt idx="422">
                  <c:v>4.0585155020887163</c:v>
                </c:pt>
                <c:pt idx="423">
                  <c:v>4.0584334095061783</c:v>
                </c:pt>
                <c:pt idx="424">
                  <c:v>4.058349969673813</c:v>
                </c:pt>
                <c:pt idx="425">
                  <c:v>4.0582651989726104</c:v>
                </c:pt>
                <c:pt idx="426">
                  <c:v>4.058179113632022</c:v>
                </c:pt>
                <c:pt idx="427">
                  <c:v>4.058091729731359</c:v>
                </c:pt>
                <c:pt idx="428">
                  <c:v>4.0580030632011779</c:v>
                </c:pt>
                <c:pt idx="429">
                  <c:v>4.0579131298246498</c:v>
                </c:pt>
                <c:pt idx="430">
                  <c:v>4.0578219452389215</c:v>
                </c:pt>
                <c:pt idx="431">
                  <c:v>4.0577295249364589</c:v>
                </c:pt>
                <c:pt idx="432">
                  <c:v>4.0576358842663796</c:v>
                </c:pt>
                <c:pt idx="433">
                  <c:v>4.0575410384357733</c:v>
                </c:pt>
                <c:pt idx="434">
                  <c:v>4.0574450025110069</c:v>
                </c:pt>
                <c:pt idx="435">
                  <c:v>4.0573477914190201</c:v>
                </c:pt>
                <c:pt idx="436">
                  <c:v>4.0572494199486062</c:v>
                </c:pt>
                <c:pt idx="437">
                  <c:v>4.057149902751684</c:v>
                </c:pt>
                <c:pt idx="438">
                  <c:v>4.0570492543445509</c:v>
                </c:pt>
                <c:pt idx="439">
                  <c:v>4.0569474891091328</c:v>
                </c:pt>
                <c:pt idx="440">
                  <c:v>4.0568446212942133</c:v>
                </c:pt>
                <c:pt idx="441">
                  <c:v>4.0567406650166591</c:v>
                </c:pt>
                <c:pt idx="442">
                  <c:v>4.0566356342626255</c:v>
                </c:pt>
                <c:pt idx="443">
                  <c:v>4.0565295428887591</c:v>
                </c:pt>
                <c:pt idx="444">
                  <c:v>4.0564224046233806</c:v>
                </c:pt>
                <c:pt idx="445">
                  <c:v>4.0563142330676634</c:v>
                </c:pt>
                <c:pt idx="446">
                  <c:v>4.0562050416967956</c:v>
                </c:pt>
                <c:pt idx="447">
                  <c:v>4.0560948438611337</c:v>
                </c:pt>
                <c:pt idx="448">
                  <c:v>4.0559836527873445</c:v>
                </c:pt>
                <c:pt idx="449">
                  <c:v>4.0558714815795369</c:v>
                </c:pt>
                <c:pt idx="450">
                  <c:v>4.055758343220381</c:v>
                </c:pt>
                <c:pt idx="451">
                  <c:v>4.0556442505722181</c:v>
                </c:pt>
                <c:pt idx="452">
                  <c:v>4.0555292163781607</c:v>
                </c:pt>
                <c:pt idx="453">
                  <c:v>4.055413253263179</c:v>
                </c:pt>
                <c:pt idx="454">
                  <c:v>4.0552963737351808</c:v>
                </c:pt>
                <c:pt idx="455">
                  <c:v>4.0551785901860784</c:v>
                </c:pt>
                <c:pt idx="456">
                  <c:v>4.0550599148928468</c:v>
                </c:pt>
                <c:pt idx="457">
                  <c:v>4.0549403600185716</c:v>
                </c:pt>
                <c:pt idx="458">
                  <c:v>4.0548199376134839</c:v>
                </c:pt>
                <c:pt idx="459">
                  <c:v>4.0546986596159922</c:v>
                </c:pt>
                <c:pt idx="460">
                  <c:v>4.0545765378536975</c:v>
                </c:pt>
                <c:pt idx="461">
                  <c:v>4.0544535840444036</c:v>
                </c:pt>
                <c:pt idx="462">
                  <c:v>4.0543298097971121</c:v>
                </c:pt>
                <c:pt idx="463">
                  <c:v>4.054205226613016</c:v>
                </c:pt>
                <c:pt idx="464">
                  <c:v>4.0540798458864771</c:v>
                </c:pt>
                <c:pt idx="465">
                  <c:v>4.0539536789059971</c:v>
                </c:pt>
                <c:pt idx="466">
                  <c:v>4.0538267368551786</c:v>
                </c:pt>
                <c:pt idx="467">
                  <c:v>4.0536990308136778</c:v>
                </c:pt>
                <c:pt idx="468">
                  <c:v>4.0535705717581472</c:v>
                </c:pt>
                <c:pt idx="469">
                  <c:v>4.0534413705631689</c:v>
                </c:pt>
                <c:pt idx="470">
                  <c:v>4.053311438002182</c:v>
                </c:pt>
                <c:pt idx="471">
                  <c:v>4.0531807847483972</c:v>
                </c:pt>
                <c:pt idx="472">
                  <c:v>4.0530494213757065</c:v>
                </c:pt>
                <c:pt idx="473">
                  <c:v>4.0529173583595801</c:v>
                </c:pt>
                <c:pt idx="474">
                  <c:v>4.0527846060779611</c:v>
                </c:pt>
                <c:pt idx="475">
                  <c:v>4.0526511748121434</c:v>
                </c:pt>
                <c:pt idx="476">
                  <c:v>4.052517074747648</c:v>
                </c:pt>
                <c:pt idx="477">
                  <c:v>4.0523823159750894</c:v>
                </c:pt>
                <c:pt idx="478">
                  <c:v>4.052246908491032</c:v>
                </c:pt>
                <c:pt idx="479">
                  <c:v>4.0521108621988393</c:v>
                </c:pt>
                <c:pt idx="480">
                  <c:v>4.0519741869095167</c:v>
                </c:pt>
                <c:pt idx="481">
                  <c:v>4.0518368923425436</c:v>
                </c:pt>
                <c:pt idx="482">
                  <c:v>4.0516989881267005</c:v>
                </c:pt>
                <c:pt idx="483">
                  <c:v>4.0515604838008867</c:v>
                </c:pt>
                <c:pt idx="484">
                  <c:v>4.0514213888149282</c:v>
                </c:pt>
                <c:pt idx="485">
                  <c:v>4.0512817125303844</c:v>
                </c:pt>
                <c:pt idx="486">
                  <c:v>4.051141464221339</c:v>
                </c:pt>
                <c:pt idx="487">
                  <c:v>4.0510006530751896</c:v>
                </c:pt>
                <c:pt idx="488">
                  <c:v>4.0508592881934291</c:v>
                </c:pt>
                <c:pt idx="489">
                  <c:v>4.0507173785924149</c:v>
                </c:pt>
                <c:pt idx="490">
                  <c:v>4.0505749332041372</c:v>
                </c:pt>
                <c:pt idx="491">
                  <c:v>4.0504319608769768</c:v>
                </c:pt>
                <c:pt idx="492">
                  <c:v>4.0502884703764561</c:v>
                </c:pt>
                <c:pt idx="493">
                  <c:v>4.050144470385983</c:v>
                </c:pt>
                <c:pt idx="494">
                  <c:v>4.0499999695075894</c:v>
                </c:pt>
                <c:pt idx="495">
                  <c:v>4.049854976262659</c:v>
                </c:pt>
                <c:pt idx="496">
                  <c:v>4.0497094990926525</c:v>
                </c:pt>
                <c:pt idx="497">
                  <c:v>4.0495635463598241</c:v>
                </c:pt>
                <c:pt idx="498">
                  <c:v>4.0494171263479322</c:v>
                </c:pt>
                <c:pt idx="499">
                  <c:v>4.0492702472629407</c:v>
                </c:pt>
                <c:pt idx="500">
                  <c:v>4.0491229172337171</c:v>
                </c:pt>
                <c:pt idx="501">
                  <c:v>4.0489751443127222</c:v>
                </c:pt>
                <c:pt idx="502">
                  <c:v>4.0488269364766936</c:v>
                </c:pt>
                <c:pt idx="503">
                  <c:v>4.0486783016273247</c:v>
                </c:pt>
                <c:pt idx="504">
                  <c:v>4.0485292475919339</c:v>
                </c:pt>
                <c:pt idx="505">
                  <c:v>4.0483797821241305</c:v>
                </c:pt>
                <c:pt idx="506">
                  <c:v>4.0482299129044721</c:v>
                </c:pt>
                <c:pt idx="507">
                  <c:v>4.048079647541118</c:v>
                </c:pt>
                <c:pt idx="508">
                  <c:v>4.0479289935704745</c:v>
                </c:pt>
                <c:pt idx="509">
                  <c:v>4.0477779584578375</c:v>
                </c:pt>
                <c:pt idx="510">
                  <c:v>4.047626549598025</c:v>
                </c:pt>
                <c:pt idx="511">
                  <c:v>4.0474747743160044</c:v>
                </c:pt>
                <c:pt idx="512">
                  <c:v>4.0473226398675184</c:v>
                </c:pt>
                <c:pt idx="513">
                  <c:v>4.0471701534396995</c:v>
                </c:pt>
                <c:pt idx="514">
                  <c:v>4.0470173221516816</c:v>
                </c:pt>
                <c:pt idx="515">
                  <c:v>4.0468641530552052</c:v>
                </c:pt>
                <c:pt idx="516">
                  <c:v>4.0467106531352179</c:v>
                </c:pt>
                <c:pt idx="517">
                  <c:v>4.0465568293104681</c:v>
                </c:pt>
                <c:pt idx="518">
                  <c:v>4.0464026884340925</c:v>
                </c:pt>
                <c:pt idx="519">
                  <c:v>4.0462482372942024</c:v>
                </c:pt>
                <c:pt idx="520">
                  <c:v>4.0460934826144586</c:v>
                </c:pt>
                <c:pt idx="521">
                  <c:v>4.0459384310546449</c:v>
                </c:pt>
                <c:pt idx="522">
                  <c:v>4.0457830892112367</c:v>
                </c:pt>
                <c:pt idx="523">
                  <c:v>4.0456274636179597</c:v>
                </c:pt>
                <c:pt idx="524">
                  <c:v>4.0454715607463498</c:v>
                </c:pt>
                <c:pt idx="525">
                  <c:v>4.0453153870063039</c:v>
                </c:pt>
                <c:pt idx="526">
                  <c:v>4.0451589487466251</c:v>
                </c:pt>
                <c:pt idx="527">
                  <c:v>4.0450022522555642</c:v>
                </c:pt>
                <c:pt idx="528">
                  <c:v>4.0448453037613588</c:v>
                </c:pt>
                <c:pt idx="529">
                  <c:v>4.0446881094327614</c:v>
                </c:pt>
                <c:pt idx="530">
                  <c:v>4.0445306753795673</c:v>
                </c:pt>
                <c:pt idx="531">
                  <c:v>4.0443730076531379</c:v>
                </c:pt>
                <c:pt idx="532">
                  <c:v>4.0442151122469152</c:v>
                </c:pt>
                <c:pt idx="533">
                  <c:v>4.0440569950969349</c:v>
                </c:pt>
                <c:pt idx="534">
                  <c:v>4.0438986620823343</c:v>
                </c:pt>
                <c:pt idx="535">
                  <c:v>4.0437401190258537</c:v>
                </c:pt>
                <c:pt idx="536">
                  <c:v>4.0435813716943372</c:v>
                </c:pt>
                <c:pt idx="537">
                  <c:v>4.0434224257992231</c:v>
                </c:pt>
                <c:pt idx="538">
                  <c:v>4.0432632869970346</c:v>
                </c:pt>
                <c:pt idx="539">
                  <c:v>4.0431039608898649</c:v>
                </c:pt>
                <c:pt idx="540">
                  <c:v>4.0429444530258554</c:v>
                </c:pt>
                <c:pt idx="541">
                  <c:v>4.0427847688996739</c:v>
                </c:pt>
                <c:pt idx="542">
                  <c:v>4.0426249139529826</c:v>
                </c:pt>
                <c:pt idx="543">
                  <c:v>4.042464893574909</c:v>
                </c:pt>
                <c:pt idx="544">
                  <c:v>4.0423047131025056</c:v>
                </c:pt>
                <c:pt idx="545">
                  <c:v>4.0421443778212085</c:v>
                </c:pt>
                <c:pt idx="546">
                  <c:v>4.0419838929652947</c:v>
                </c:pt>
                <c:pt idx="547">
                  <c:v>4.041823263718328</c:v>
                </c:pt>
                <c:pt idx="548">
                  <c:v>4.0416624952136084</c:v>
                </c:pt>
                <c:pt idx="549">
                  <c:v>4.0415015925346127</c:v>
                </c:pt>
                <c:pt idx="550">
                  <c:v>4.0413405607154322</c:v>
                </c:pt>
                <c:pt idx="551">
                  <c:v>4.0411794047412064</c:v>
                </c:pt>
                <c:pt idx="552">
                  <c:v>4.0410181295485543</c:v>
                </c:pt>
                <c:pt idx="553">
                  <c:v>4.0408567400259985</c:v>
                </c:pt>
                <c:pt idx="554">
                  <c:v>4.0406952410143893</c:v>
                </c:pt>
                <c:pt idx="555">
                  <c:v>4.0405336373073215</c:v>
                </c:pt>
                <c:pt idx="556">
                  <c:v>4.0403719336515493</c:v>
                </c:pt>
                <c:pt idx="557">
                  <c:v>4.0402101347473973</c:v>
                </c:pt>
                <c:pt idx="558">
                  <c:v>4.0400482452491673</c:v>
                </c:pt>
                <c:pt idx="559">
                  <c:v>4.0398862697655415</c:v>
                </c:pt>
                <c:pt idx="560">
                  <c:v>4.0397242128599826</c:v>
                </c:pt>
                <c:pt idx="561">
                  <c:v>4.0395620790511284</c:v>
                </c:pt>
                <c:pt idx="562">
                  <c:v>4.0393998728131857</c:v>
                </c:pt>
                <c:pt idx="563">
                  <c:v>4.0392375985763183</c:v>
                </c:pt>
                <c:pt idx="564">
                  <c:v>4.0390752607270324</c:v>
                </c:pt>
                <c:pt idx="565">
                  <c:v>4.0389128636085587</c:v>
                </c:pt>
                <c:pt idx="566">
                  <c:v>4.0387504115212307</c:v>
                </c:pt>
                <c:pt idx="567">
                  <c:v>4.0385879087228593</c:v>
                </c:pt>
                <c:pt idx="568">
                  <c:v>4.0384253594291044</c:v>
                </c:pt>
                <c:pt idx="569">
                  <c:v>4.0382627678138432</c:v>
                </c:pt>
                <c:pt idx="570">
                  <c:v>4.0381001380095345</c:v>
                </c:pt>
                <c:pt idx="571">
                  <c:v>4.0379374741075811</c:v>
                </c:pt>
                <c:pt idx="572">
                  <c:v>4.0377747801586876</c:v>
                </c:pt>
                <c:pt idx="573">
                  <c:v>4.0376120601732151</c:v>
                </c:pt>
                <c:pt idx="574">
                  <c:v>4.0374493181215341</c:v>
                </c:pt>
                <c:pt idx="575">
                  <c:v>4.0372865579343715</c:v>
                </c:pt>
                <c:pt idx="576">
                  <c:v>4.0371237835031586</c:v>
                </c:pt>
                <c:pt idx="577">
                  <c:v>4.0369609986803701</c:v>
                </c:pt>
                <c:pt idx="578">
                  <c:v>4.0367982072798672</c:v>
                </c:pt>
                <c:pt idx="579">
                  <c:v>4.0366354130772297</c:v>
                </c:pt>
                <c:pt idx="580">
                  <c:v>4.0364726198100938</c:v>
                </c:pt>
                <c:pt idx="581">
                  <c:v>4.0363098311784782</c:v>
                </c:pt>
                <c:pt idx="582">
                  <c:v>4.0361470508451145</c:v>
                </c:pt>
                <c:pt idx="583">
                  <c:v>4.035984282435769</c:v>
                </c:pt>
                <c:pt idx="584">
                  <c:v>4.0358215295395663</c:v>
                </c:pt>
                <c:pt idx="585">
                  <c:v>4.0356587957093062</c:v>
                </c:pt>
                <c:pt idx="586">
                  <c:v>4.0354960844617809</c:v>
                </c:pt>
                <c:pt idx="587">
                  <c:v>4.0353333992780858</c:v>
                </c:pt>
                <c:pt idx="588">
                  <c:v>4.0351707436039321</c:v>
                </c:pt>
                <c:pt idx="589">
                  <c:v>4.0350081208499526</c:v>
                </c:pt>
                <c:pt idx="590">
                  <c:v>4.034845534392006</c:v>
                </c:pt>
                <c:pt idx="591">
                  <c:v>4.0346829875714789</c:v>
                </c:pt>
                <c:pt idx="592">
                  <c:v>4.0345204836955855</c:v>
                </c:pt>
                <c:pt idx="593">
                  <c:v>4.0343580260376637</c:v>
                </c:pt>
                <c:pt idx="594">
                  <c:v>4.0341956178374687</c:v>
                </c:pt>
                <c:pt idx="595">
                  <c:v>4.034033262301465</c:v>
                </c:pt>
                <c:pt idx="596">
                  <c:v>4.0338709626031131</c:v>
                </c:pt>
                <c:pt idx="597">
                  <c:v>4.0337087218831575</c:v>
                </c:pt>
                <c:pt idx="598">
                  <c:v>4.0335465432499094</c:v>
                </c:pt>
                <c:pt idx="599">
                  <c:v>4.0333844297795265</c:v>
                </c:pt>
                <c:pt idx="600">
                  <c:v>4.0332223845162938</c:v>
                </c:pt>
                <c:pt idx="601">
                  <c:v>4.0330604104728982</c:v>
                </c:pt>
                <c:pt idx="602">
                  <c:v>4.0328985106307016</c:v>
                </c:pt>
                <c:pt idx="603">
                  <c:v>4.0327366879400133</c:v>
                </c:pt>
                <c:pt idx="604">
                  <c:v>4.0325749453203565</c:v>
                </c:pt>
                <c:pt idx="605">
                  <c:v>4.0324132856607369</c:v>
                </c:pt>
                <c:pt idx="606">
                  <c:v>4.0322517118199048</c:v>
                </c:pt>
                <c:pt idx="607">
                  <c:v>4.032090226626619</c:v>
                </c:pt>
                <c:pt idx="608">
                  <c:v>4.0319288328799034</c:v>
                </c:pt>
                <c:pt idx="609">
                  <c:v>4.0317675333493046</c:v>
                </c:pt>
                <c:pt idx="610">
                  <c:v>4.0316063307751495</c:v>
                </c:pt>
                <c:pt idx="611">
                  <c:v>4.0314452278687929</c:v>
                </c:pt>
                <c:pt idx="612">
                  <c:v>4.0312842273128711</c:v>
                </c:pt>
                <c:pt idx="613">
                  <c:v>4.0311233317615498</c:v>
                </c:pt>
                <c:pt idx="614">
                  <c:v>4.0309625438407686</c:v>
                </c:pt>
                <c:pt idx="615">
                  <c:v>4.0308018661484839</c:v>
                </c:pt>
                <c:pt idx="616">
                  <c:v>4.0306413012549136</c:v>
                </c:pt>
                <c:pt idx="617">
                  <c:v>4.0304808517027739</c:v>
                </c:pt>
                <c:pt idx="618">
                  <c:v>4.0303205200075167</c:v>
                </c:pt>
                <c:pt idx="619">
                  <c:v>4.0301603086575657</c:v>
                </c:pt>
                <c:pt idx="620">
                  <c:v>4.0300002201145491</c:v>
                </c:pt>
                <c:pt idx="621">
                  <c:v>4.0298402568135296</c:v>
                </c:pt>
                <c:pt idx="622">
                  <c:v>4.0296804211632367</c:v>
                </c:pt>
                <c:pt idx="623">
                  <c:v>4.0295207155462887</c:v>
                </c:pt>
                <c:pt idx="624">
                  <c:v>4.0293611423194218</c:v>
                </c:pt>
                <c:pt idx="625">
                  <c:v>4.0292017038137118</c:v>
                </c:pt>
                <c:pt idx="626">
                  <c:v>4.0290424023347953</c:v>
                </c:pt>
                <c:pt idx="627">
                  <c:v>4.028883240163089</c:v>
                </c:pt>
                <c:pt idx="628">
                  <c:v>4.0287242195540047</c:v>
                </c:pt>
                <c:pt idx="629">
                  <c:v>4.0285653427381689</c:v>
                </c:pt>
                <c:pt idx="630">
                  <c:v>4.028406611921632</c:v>
                </c:pt>
                <c:pt idx="631">
                  <c:v>4.0282480292860834</c:v>
                </c:pt>
                <c:pt idx="632">
                  <c:v>4.0280895969890587</c:v>
                </c:pt>
                <c:pt idx="633">
                  <c:v>4.027931317164148</c:v>
                </c:pt>
                <c:pt idx="634">
                  <c:v>4.0277731919212032</c:v>
                </c:pt>
                <c:pt idx="635">
                  <c:v>4.0276152233465412</c:v>
                </c:pt>
                <c:pt idx="636">
                  <c:v>4.0274574135031465</c:v>
                </c:pt>
                <c:pt idx="637">
                  <c:v>4.0272997644308726</c:v>
                </c:pt>
                <c:pt idx="638">
                  <c:v>4.0271422781466404</c:v>
                </c:pt>
                <c:pt idx="639">
                  <c:v>4.0269849566446361</c:v>
                </c:pt>
                <c:pt idx="640">
                  <c:v>4.0268278018965047</c:v>
                </c:pt>
                <c:pt idx="641">
                  <c:v>4.0266708158515465</c:v>
                </c:pt>
                <c:pt idx="642">
                  <c:v>4.0265140004369071</c:v>
                </c:pt>
                <c:pt idx="643">
                  <c:v>4.02635735755777</c:v>
                </c:pt>
                <c:pt idx="644">
                  <c:v>4.0262008890975443</c:v>
                </c:pt>
                <c:pt idx="645">
                  <c:v>4.0260445969180498</c:v>
                </c:pt>
                <c:pt idx="646">
                  <c:v>4.025888482859707</c:v>
                </c:pt>
                <c:pt idx="647">
                  <c:v>4.0257325487417184</c:v>
                </c:pt>
                <c:pt idx="648">
                  <c:v>4.0255767963622491</c:v>
                </c:pt>
                <c:pt idx="649">
                  <c:v>4.0254212274986116</c:v>
                </c:pt>
                <c:pt idx="650">
                  <c:v>4.0252658439074427</c:v>
                </c:pt>
                <c:pt idx="651">
                  <c:v>4.0251106473248814</c:v>
                </c:pt>
                <c:pt idx="652">
                  <c:v>4.0249556394667438</c:v>
                </c:pt>
                <c:pt idx="653">
                  <c:v>4.024800822028701</c:v>
                </c:pt>
                <c:pt idx="654">
                  <c:v>4.0246461966864491</c:v>
                </c:pt>
                <c:pt idx="655">
                  <c:v>4.0244917650958829</c:v>
                </c:pt>
                <c:pt idx="656">
                  <c:v>4.0243375288932635</c:v>
                </c:pt>
                <c:pt idx="657">
                  <c:v>4.0241834896953899</c:v>
                </c:pt>
                <c:pt idx="658">
                  <c:v>4.0240296490997638</c:v>
                </c:pt>
                <c:pt idx="659">
                  <c:v>4.0238760086847574</c:v>
                </c:pt>
                <c:pt idx="660">
                  <c:v>4.0237225700097756</c:v>
                </c:pt>
                <c:pt idx="661">
                  <c:v>4.0235693346154218</c:v>
                </c:pt>
                <c:pt idx="662">
                  <c:v>4.0234163040236561</c:v>
                </c:pt>
                <c:pt idx="663">
                  <c:v>4.0232634797379578</c:v>
                </c:pt>
                <c:pt idx="664">
                  <c:v>4.0231108632434838</c:v>
                </c:pt>
                <c:pt idx="665">
                  <c:v>4.022958456007224</c:v>
                </c:pt>
                <c:pt idx="666">
                  <c:v>4.0228062594781608</c:v>
                </c:pt>
                <c:pt idx="667">
                  <c:v>4.0226542750874215</c:v>
                </c:pt>
                <c:pt idx="668">
                  <c:v>4.0225025042484317</c:v>
                </c:pt>
                <c:pt idx="669">
                  <c:v>4.0223509483570679</c:v>
                </c:pt>
                <c:pt idx="670">
                  <c:v>4.0221996087918086</c:v>
                </c:pt>
                <c:pt idx="671">
                  <c:v>4.0220484869138842</c:v>
                </c:pt>
                <c:pt idx="672">
                  <c:v>4.0218975840674229</c:v>
                </c:pt>
                <c:pt idx="673">
                  <c:v>4.0217469015796006</c:v>
                </c:pt>
                <c:pt idx="674">
                  <c:v>4.021596440760784</c:v>
                </c:pt>
                <c:pt idx="675">
                  <c:v>4.0214462029046771</c:v>
                </c:pt>
                <c:pt idx="676">
                  <c:v>4.0212961892884627</c:v>
                </c:pt>
                <c:pt idx="677">
                  <c:v>4.0211464011729463</c:v>
                </c:pt>
                <c:pt idx="678">
                  <c:v>4.0209968398026961</c:v>
                </c:pt>
                <c:pt idx="679">
                  <c:v>4.0208475064061808</c:v>
                </c:pt>
                <c:pt idx="680">
                  <c:v>4.0206984021959107</c:v>
                </c:pt>
                <c:pt idx="681">
                  <c:v>4.0205495283685737</c:v>
                </c:pt>
                <c:pt idx="682">
                  <c:v>4.020400886105171</c:v>
                </c:pt>
                <c:pt idx="683">
                  <c:v>4.0202524765711525</c:v>
                </c:pt>
                <c:pt idx="684">
                  <c:v>4.0201043009165502</c:v>
                </c:pt>
                <c:pt idx="685">
                  <c:v>4.0199563602761126</c:v>
                </c:pt>
                <c:pt idx="686">
                  <c:v>4.0198086557694328</c:v>
                </c:pt>
                <c:pt idx="687">
                  <c:v>4.0196611885010824</c:v>
                </c:pt>
                <c:pt idx="688">
                  <c:v>4.0195139595607374</c:v>
                </c:pt>
                <c:pt idx="689">
                  <c:v>4.0193669700233103</c:v>
                </c:pt>
                <c:pt idx="690">
                  <c:v>4.0192202209490731</c:v>
                </c:pt>
                <c:pt idx="691">
                  <c:v>4.0190737133837864</c:v>
                </c:pt>
                <c:pt idx="692">
                  <c:v>4.0189274483588235</c:v>
                </c:pt>
                <c:pt idx="693">
                  <c:v>4.0187814268912936</c:v>
                </c:pt>
                <c:pt idx="694">
                  <c:v>4.0186356499841649</c:v>
                </c:pt>
                <c:pt idx="695">
                  <c:v>4.0184901186263868</c:v>
                </c:pt>
                <c:pt idx="696">
                  <c:v>4.0183448337930106</c:v>
                </c:pt>
                <c:pt idx="697">
                  <c:v>4.0181997964453089</c:v>
                </c:pt>
                <c:pt idx="698">
                  <c:v>4.0180550075308954</c:v>
                </c:pt>
                <c:pt idx="699">
                  <c:v>4.0179104679838407</c:v>
                </c:pt>
                <c:pt idx="700">
                  <c:v>4.0177661787247922</c:v>
                </c:pt>
                <c:pt idx="701">
                  <c:v>4.0176221406610866</c:v>
                </c:pt>
                <c:pt idx="702">
                  <c:v>4.0174783546868671</c:v>
                </c:pt>
                <c:pt idx="703">
                  <c:v>4.0173348216831952</c:v>
                </c:pt>
                <c:pt idx="704">
                  <c:v>4.0171915425181659</c:v>
                </c:pt>
                <c:pt idx="705">
                  <c:v>4.0170485180470168</c:v>
                </c:pt>
                <c:pt idx="706">
                  <c:v>4.0169057491122429</c:v>
                </c:pt>
                <c:pt idx="707">
                  <c:v>4.0167632365437038</c:v>
                </c:pt>
                <c:pt idx="708">
                  <c:v>4.0166209811587326</c:v>
                </c:pt>
                <c:pt idx="709">
                  <c:v>4.016478983762247</c:v>
                </c:pt>
                <c:pt idx="710">
                  <c:v>4.0163372451468531</c:v>
                </c:pt>
                <c:pt idx="711">
                  <c:v>4.016195766092955</c:v>
                </c:pt>
                <c:pt idx="712">
                  <c:v>4.0160545473688583</c:v>
                </c:pt>
                <c:pt idx="713">
                  <c:v>4.0159135897308742</c:v>
                </c:pt>
                <c:pt idx="714">
                  <c:v>4.015772893923427</c:v>
                </c:pt>
                <c:pt idx="715">
                  <c:v>4.0156324606791536</c:v>
                </c:pt>
                <c:pt idx="716">
                  <c:v>4.0154922907190054</c:v>
                </c:pt>
                <c:pt idx="717">
                  <c:v>4.0153523847523518</c:v>
                </c:pt>
                <c:pt idx="718">
                  <c:v>4.0152127434770799</c:v>
                </c:pt>
                <c:pt idx="719">
                  <c:v>4.0150733675796921</c:v>
                </c:pt>
                <c:pt idx="720">
                  <c:v>4.0149342577354075</c:v>
                </c:pt>
                <c:pt idx="721">
                  <c:v>4.0147954146082574</c:v>
                </c:pt>
                <c:pt idx="722">
                  <c:v>4.0146568388511854</c:v>
                </c:pt>
                <c:pt idx="723">
                  <c:v>4.0145185311061402</c:v>
                </c:pt>
                <c:pt idx="724">
                  <c:v>4.0143804920041744</c:v>
                </c:pt>
                <c:pt idx="725">
                  <c:v>4.0142427221655357</c:v>
                </c:pt>
                <c:pt idx="726">
                  <c:v>4.0141052221997633</c:v>
                </c:pt>
                <c:pt idx="727">
                  <c:v>4.0139679927057808</c:v>
                </c:pt>
                <c:pt idx="728">
                  <c:v>4.0138310342719876</c:v>
                </c:pt>
                <c:pt idx="729">
                  <c:v>4.0136943474763518</c:v>
                </c:pt>
                <c:pt idx="730">
                  <c:v>4.0135579328864992</c:v>
                </c:pt>
                <c:pt idx="731">
                  <c:v>4.0132839699028811</c:v>
                </c:pt>
                <c:pt idx="732">
                  <c:v>4.013011681179016</c:v>
                </c:pt>
                <c:pt idx="733">
                  <c:v>4.0127409846302458</c:v>
                </c:pt>
                <c:pt idx="734">
                  <c:v>4.0124718100993357</c:v>
                </c:pt>
                <c:pt idx="735">
                  <c:v>4.0122040976829636</c:v>
                </c:pt>
                <c:pt idx="736">
                  <c:v>4.0119377962903142</c:v>
                </c:pt>
                <c:pt idx="737">
                  <c:v>4.0116728624016362</c:v>
                </c:pt>
                <c:pt idx="738">
                  <c:v>4.0114092589990742</c:v>
                </c:pt>
                <c:pt idx="739">
                  <c:v>4.0111469546459073</c:v>
                </c:pt>
                <c:pt idx="740">
                  <c:v>4.0108859226936513</c:v>
                </c:pt>
                <c:pt idx="741">
                  <c:v>4.0106261405993022</c:v>
                </c:pt>
                <c:pt idx="742">
                  <c:v>4.0103675893374771</c:v>
                </c:pt>
                <c:pt idx="743">
                  <c:v>4.0101102528942976</c:v>
                </c:pt>
                <c:pt idx="744">
                  <c:v>4.0098541178316971</c:v>
                </c:pt>
                <c:pt idx="745">
                  <c:v>4.0095991729123934</c:v>
                </c:pt>
                <c:pt idx="746">
                  <c:v>4.0093454087771248</c:v>
                </c:pt>
                <c:pt idx="747">
                  <c:v>4.0090928176668994</c:v>
                </c:pt>
                <c:pt idx="748">
                  <c:v>4.0088413931840323</c:v>
                </c:pt>
                <c:pt idx="749">
                  <c:v>4.0085911300865824</c:v>
                </c:pt>
                <c:pt idx="750">
                  <c:v>4.008342024111565</c:v>
                </c:pt>
                <c:pt idx="751">
                  <c:v>4.0080940718229527</c:v>
                </c:pt>
                <c:pt idx="752">
                  <c:v>4.0078472704810233</c:v>
                </c:pt>
                <c:pt idx="753">
                  <c:v>4.0076016179300931</c:v>
                </c:pt>
                <c:pt idx="754">
                  <c:v>4.0073571125020928</c:v>
                </c:pt>
                <c:pt idx="755">
                  <c:v>4.0071137529337753</c:v>
                </c:pt>
                <c:pt idx="756">
                  <c:v>4.006871538295675</c:v>
                </c:pt>
                <c:pt idx="757">
                  <c:v>4.0066304679311795</c:v>
                </c:pt>
                <c:pt idx="758">
                  <c:v>4.0063905414043113</c:v>
                </c:pt>
                <c:pt idx="759">
                  <c:v>4.006151758455009</c:v>
                </c:pt>
                <c:pt idx="760">
                  <c:v>4.005914118960864</c:v>
                </c:pt>
                <c:pt idx="761">
                  <c:v>4.0056776229044173</c:v>
                </c:pt>
                <c:pt idx="762">
                  <c:v>4.0054422703452381</c:v>
                </c:pt>
                <c:pt idx="763">
                  <c:v>4.0052080613961225</c:v>
                </c:pt>
                <c:pt idx="764">
                  <c:v>4.004974996202832</c:v>
                </c:pt>
                <c:pt idx="765">
                  <c:v>4.0047430749268829</c:v>
                </c:pt>
                <c:pt idx="766">
                  <c:v>4.0045122977309591</c:v>
                </c:pt>
                <c:pt idx="767">
                  <c:v>4.0042826647665768</c:v>
                </c:pt>
                <c:pt idx="768">
                  <c:v>4.0040541761636907</c:v>
                </c:pt>
                <c:pt idx="769">
                  <c:v>4.0038268320219679</c:v>
                </c:pt>
                <c:pt idx="770">
                  <c:v>4.0036006324034901</c:v>
                </c:pt>
                <c:pt idx="771">
                  <c:v>4.0033755773266906</c:v>
                </c:pt>
                <c:pt idx="772">
                  <c:v>4.0031516667613465</c:v>
                </c:pt>
                <c:pt idx="773">
                  <c:v>4.0029289006244726</c:v>
                </c:pt>
                <c:pt idx="774">
                  <c:v>4.0027072787770015</c:v>
                </c:pt>
                <c:pt idx="775">
                  <c:v>4.0024868010211216</c:v>
                </c:pt>
                <c:pt idx="776">
                  <c:v>4.0022674670981893</c:v>
                </c:pt>
                <c:pt idx="777">
                  <c:v>4.0020492766871323</c:v>
                </c:pt>
                <c:pt idx="778">
                  <c:v>4.0018322294032638</c:v>
                </c:pt>
                <c:pt idx="779">
                  <c:v>4.0016163247974594</c:v>
                </c:pt>
                <c:pt idx="780">
                  <c:v>4.0014015623556345</c:v>
                </c:pt>
                <c:pt idx="781">
                  <c:v>4.0011879414984799</c:v>
                </c:pt>
                <c:pt idx="782">
                  <c:v>4.0009754615814197</c:v>
                </c:pt>
                <c:pt idx="783">
                  <c:v>4.0007641218947541</c:v>
                </c:pt>
                <c:pt idx="784">
                  <c:v>4.0005539216639603</c:v>
                </c:pt>
                <c:pt idx="785">
                  <c:v>4.0003448600501237</c:v>
                </c:pt>
                <c:pt idx="786">
                  <c:v>4.0001369361504846</c:v>
                </c:pt>
                <c:pt idx="787">
                  <c:v>3.9999301489990775</c:v>
                </c:pt>
                <c:pt idx="788">
                  <c:v>3.9997244975674446</c:v>
                </c:pt>
                <c:pt idx="789">
                  <c:v>3.9995199807654176</c:v>
                </c:pt>
                <c:pt idx="790">
                  <c:v>3.99931659744195</c:v>
                </c:pt>
                <c:pt idx="791">
                  <c:v>3.9991143463859915</c:v>
                </c:pt>
                <c:pt idx="792">
                  <c:v>3.9989132263273994</c:v>
                </c:pt>
                <c:pt idx="793">
                  <c:v>3.9987132359378736</c:v>
                </c:pt>
                <c:pt idx="794">
                  <c:v>3.9985143738319144</c:v>
                </c:pt>
                <c:pt idx="795">
                  <c:v>3.9983166385677946</c:v>
                </c:pt>
                <c:pt idx="796">
                  <c:v>3.9981200286485437</c:v>
                </c:pt>
                <c:pt idx="797">
                  <c:v>3.9979245425229379</c:v>
                </c:pt>
                <c:pt idx="798">
                  <c:v>3.9977301785864934</c:v>
                </c:pt>
                <c:pt idx="799">
                  <c:v>3.9975369351824623</c:v>
                </c:pt>
                <c:pt idx="800">
                  <c:v>3.9973448106028253</c:v>
                </c:pt>
                <c:pt idx="801">
                  <c:v>3.9971538030892808</c:v>
                </c:pt>
                <c:pt idx="802">
                  <c:v>3.9969639108342307</c:v>
                </c:pt>
                <c:pt idx="803">
                  <c:v>3.9967751319817579</c:v>
                </c:pt>
                <c:pt idx="804">
                  <c:v>3.9965874646285959</c:v>
                </c:pt>
                <c:pt idx="805">
                  <c:v>3.9964009068250896</c:v>
                </c:pt>
                <c:pt idx="806">
                  <c:v>3.9962154565761474</c:v>
                </c:pt>
                <c:pt idx="807">
                  <c:v>3.9960311118421825</c:v>
                </c:pt>
                <c:pt idx="808">
                  <c:v>3.9958478705400431</c:v>
                </c:pt>
                <c:pt idx="809">
                  <c:v>3.99566573054393</c:v>
                </c:pt>
                <c:pt idx="810">
                  <c:v>3.9954846896863061</c:v>
                </c:pt>
                <c:pt idx="811">
                  <c:v>3.9953047457587898</c:v>
                </c:pt>
                <c:pt idx="812">
                  <c:v>3.9951258965130387</c:v>
                </c:pt>
                <c:pt idx="813">
                  <c:v>3.9949481396616213</c:v>
                </c:pt>
                <c:pt idx="814">
                  <c:v>3.9947714728788752</c:v>
                </c:pt>
                <c:pt idx="815">
                  <c:v>3.9945958938017521</c:v>
                </c:pt>
                <c:pt idx="816">
                  <c:v>3.9944214000306526</c:v>
                </c:pt>
                <c:pt idx="817">
                  <c:v>3.9942479891302476</c:v>
                </c:pt>
                <c:pt idx="818">
                  <c:v>3.9940756586302864</c:v>
                </c:pt>
                <c:pt idx="819">
                  <c:v>3.9939044060263935</c:v>
                </c:pt>
                <c:pt idx="820">
                  <c:v>3.9937342287808537</c:v>
                </c:pt>
                <c:pt idx="821">
                  <c:v>3.9935651243233834</c:v>
                </c:pt>
                <c:pt idx="822">
                  <c:v>3.9933970900518911</c:v>
                </c:pt>
                <c:pt idx="823">
                  <c:v>3.9932301233332255</c:v>
                </c:pt>
                <c:pt idx="824">
                  <c:v>3.9930642215039125</c:v>
                </c:pt>
                <c:pt idx="825">
                  <c:v>3.9928993818708789</c:v>
                </c:pt>
                <c:pt idx="826">
                  <c:v>3.9927356017121673</c:v>
                </c:pt>
                <c:pt idx="827">
                  <c:v>3.9925728782776373</c:v>
                </c:pt>
                <c:pt idx="828">
                  <c:v>3.9924112087896551</c:v>
                </c:pt>
                <c:pt idx="829">
                  <c:v>3.9922505904437755</c:v>
                </c:pt>
                <c:pt idx="830">
                  <c:v>3.9920910204094091</c:v>
                </c:pt>
                <c:pt idx="831">
                  <c:v>3.9919324958304805</c:v>
                </c:pt>
                <c:pt idx="832">
                  <c:v>3.9917750138260755</c:v>
                </c:pt>
                <c:pt idx="833">
                  <c:v>3.9916185714910788</c:v>
                </c:pt>
                <c:pt idx="834">
                  <c:v>3.9914631658968007</c:v>
                </c:pt>
                <c:pt idx="835">
                  <c:v>3.9913087940915921</c:v>
                </c:pt>
                <c:pt idx="836">
                  <c:v>3.9911554531014524</c:v>
                </c:pt>
                <c:pt idx="837">
                  <c:v>3.9910031399306254</c:v>
                </c:pt>
                <c:pt idx="838">
                  <c:v>3.9908518515621867</c:v>
                </c:pt>
                <c:pt idx="839">
                  <c:v>3.9907015849586207</c:v>
                </c:pt>
                <c:pt idx="840">
                  <c:v>3.9905523370623892</c:v>
                </c:pt>
                <c:pt idx="841">
                  <c:v>3.9904041047964891</c:v>
                </c:pt>
                <c:pt idx="842">
                  <c:v>3.9902568850650026</c:v>
                </c:pt>
                <c:pt idx="843">
                  <c:v>3.9901106747536375</c:v>
                </c:pt>
                <c:pt idx="844">
                  <c:v>3.9899654707302594</c:v>
                </c:pt>
                <c:pt idx="845">
                  <c:v>3.9898212698454145</c:v>
                </c:pt>
                <c:pt idx="846">
                  <c:v>3.9896780689328439</c:v>
                </c:pt>
                <c:pt idx="847">
                  <c:v>3.9895358648099903</c:v>
                </c:pt>
                <c:pt idx="848">
                  <c:v>3.9893946542784944</c:v>
                </c:pt>
                <c:pt idx="849">
                  <c:v>3.9892544341246863</c:v>
                </c:pt>
                <c:pt idx="850">
                  <c:v>3.9891152011200655</c:v>
                </c:pt>
                <c:pt idx="851">
                  <c:v>3.9889769520217748</c:v>
                </c:pt>
                <c:pt idx="852">
                  <c:v>3.9888396835730671</c:v>
                </c:pt>
                <c:pt idx="853">
                  <c:v>3.9887033925037625</c:v>
                </c:pt>
                <c:pt idx="854">
                  <c:v>3.9885680755306994</c:v>
                </c:pt>
                <c:pt idx="855">
                  <c:v>3.9884337293581766</c:v>
                </c:pt>
                <c:pt idx="856">
                  <c:v>3.9883003506783909</c:v>
                </c:pt>
                <c:pt idx="857">
                  <c:v>3.9881679361718643</c:v>
                </c:pt>
                <c:pt idx="858">
                  <c:v>3.9880364825078658</c:v>
                </c:pt>
                <c:pt idx="859">
                  <c:v>3.9879059863448258</c:v>
                </c:pt>
                <c:pt idx="860">
                  <c:v>3.9877764443307449</c:v>
                </c:pt>
                <c:pt idx="861">
                  <c:v>3.987647853103593</c:v>
                </c:pt>
                <c:pt idx="862">
                  <c:v>3.9875202092917048</c:v>
                </c:pt>
                <c:pt idx="863">
                  <c:v>3.9873935095141664</c:v>
                </c:pt>
                <c:pt idx="864">
                  <c:v>3.9872677503811973</c:v>
                </c:pt>
                <c:pt idx="865">
                  <c:v>3.9871429284945252</c:v>
                </c:pt>
                <c:pt idx="866">
                  <c:v>3.9870190404477541</c:v>
                </c:pt>
                <c:pt idx="867">
                  <c:v>3.9868960828267266</c:v>
                </c:pt>
                <c:pt idx="868">
                  <c:v>3.9867740522098809</c:v>
                </c:pt>
                <c:pt idx="869">
                  <c:v>3.9866529451686001</c:v>
                </c:pt>
                <c:pt idx="870">
                  <c:v>3.986532758267558</c:v>
                </c:pt>
                <c:pt idx="871">
                  <c:v>3.9864134880650561</c:v>
                </c:pt>
                <c:pt idx="872">
                  <c:v>3.9862951311133576</c:v>
                </c:pt>
                <c:pt idx="873">
                  <c:v>3.9861776839590148</c:v>
                </c:pt>
                <c:pt idx="874">
                  <c:v>3.9860611431431905</c:v>
                </c:pt>
                <c:pt idx="875">
                  <c:v>3.9859455052019741</c:v>
                </c:pt>
                <c:pt idx="876">
                  <c:v>3.9858307666666937</c:v>
                </c:pt>
                <c:pt idx="877">
                  <c:v>3.9857169240642198</c:v>
                </c:pt>
                <c:pt idx="878">
                  <c:v>3.985603973917268</c:v>
                </c:pt>
                <c:pt idx="879">
                  <c:v>3.9854919127446924</c:v>
                </c:pt>
                <c:pt idx="880">
                  <c:v>3.9853807370617775</c:v>
                </c:pt>
                <c:pt idx="881">
                  <c:v>3.9852704433805228</c:v>
                </c:pt>
                <c:pt idx="882">
                  <c:v>3.9851610282099235</c:v>
                </c:pt>
                <c:pt idx="883">
                  <c:v>3.9850524880562452</c:v>
                </c:pt>
                <c:pt idx="884">
                  <c:v>3.9849448194232964</c:v>
                </c:pt>
                <c:pt idx="885">
                  <c:v>3.9848380188126935</c:v>
                </c:pt>
                <c:pt idx="886">
                  <c:v>3.9847320827241228</c:v>
                </c:pt>
                <c:pt idx="887">
                  <c:v>3.9846270076555981</c:v>
                </c:pt>
                <c:pt idx="888">
                  <c:v>3.9845227901037128</c:v>
                </c:pt>
                <c:pt idx="889">
                  <c:v>3.9844194265638877</c:v>
                </c:pt>
                <c:pt idx="890">
                  <c:v>3.9843169135306153</c:v>
                </c:pt>
                <c:pt idx="891">
                  <c:v>3.9842152474977004</c:v>
                </c:pt>
                <c:pt idx="892">
                  <c:v>3.9841144249584941</c:v>
                </c:pt>
                <c:pt idx="893">
                  <c:v>3.9840144424061261</c:v>
                </c:pt>
                <c:pt idx="894">
                  <c:v>3.9839152963337314</c:v>
                </c:pt>
                <c:pt idx="895">
                  <c:v>3.9838169832346733</c:v>
                </c:pt>
                <c:pt idx="896">
                  <c:v>3.9837194996027638</c:v>
                </c:pt>
                <c:pt idx="897">
                  <c:v>3.9836228419324775</c:v>
                </c:pt>
                <c:pt idx="898">
                  <c:v>3.9835270067191648</c:v>
                </c:pt>
                <c:pt idx="899">
                  <c:v>3.9834319904592581</c:v>
                </c:pt>
                <c:pt idx="900">
                  <c:v>3.9833377896504771</c:v>
                </c:pt>
                <c:pt idx="901">
                  <c:v>3.9832444007920285</c:v>
                </c:pt>
                <c:pt idx="902">
                  <c:v>3.9831518203848026</c:v>
                </c:pt>
                <c:pt idx="903">
                  <c:v>3.9830600449315678</c:v>
                </c:pt>
                <c:pt idx="904">
                  <c:v>3.9829690709371586</c:v>
                </c:pt>
                <c:pt idx="905">
                  <c:v>3.9828788949086635</c:v>
                </c:pt>
                <c:pt idx="906">
                  <c:v>3.9827895133556064</c:v>
                </c:pt>
                <c:pt idx="907">
                  <c:v>3.9827009227901278</c:v>
                </c:pt>
                <c:pt idx="908">
                  <c:v>3.9826131197271595</c:v>
                </c:pt>
                <c:pt idx="909">
                  <c:v>3.9825261006845989</c:v>
                </c:pt>
                <c:pt idx="910">
                  <c:v>3.9824398621834778</c:v>
                </c:pt>
                <c:pt idx="911">
                  <c:v>3.9823544007481297</c:v>
                </c:pt>
                <c:pt idx="912">
                  <c:v>3.9822697129063536</c:v>
                </c:pt>
                <c:pt idx="913">
                  <c:v>3.9821857951895732</c:v>
                </c:pt>
                <c:pt idx="914">
                  <c:v>3.9821026441329965</c:v>
                </c:pt>
                <c:pt idx="915">
                  <c:v>3.9820202562757685</c:v>
                </c:pt>
                <c:pt idx="916">
                  <c:v>3.9819386281611231</c:v>
                </c:pt>
                <c:pt idx="917">
                  <c:v>3.9818577563365332</c:v>
                </c:pt>
                <c:pt idx="918">
                  <c:v>3.9817776373538551</c:v>
                </c:pt>
                <c:pt idx="919">
                  <c:v>3.9816982677694726</c:v>
                </c:pt>
                <c:pt idx="920">
                  <c:v>3.9816196441444363</c:v>
                </c:pt>
                <c:pt idx="921">
                  <c:v>3.9815417630446026</c:v>
                </c:pt>
                <c:pt idx="922">
                  <c:v>3.9814646210407676</c:v>
                </c:pt>
                <c:pt idx="923">
                  <c:v>3.9813882147088004</c:v>
                </c:pt>
                <c:pt idx="924">
                  <c:v>3.981312540629772</c:v>
                </c:pt>
                <c:pt idx="925">
                  <c:v>3.9812375953900827</c:v>
                </c:pt>
                <c:pt idx="926">
                  <c:v>3.9811633755815872</c:v>
                </c:pt>
                <c:pt idx="927">
                  <c:v>3.981089877801717</c:v>
                </c:pt>
                <c:pt idx="928">
                  <c:v>3.9810170986535995</c:v>
                </c:pt>
                <c:pt idx="929">
                  <c:v>3.9809450347461759</c:v>
                </c:pt>
                <c:pt idx="930">
                  <c:v>3.9808736826943156</c:v>
                </c:pt>
                <c:pt idx="931">
                  <c:v>3.9808030391189302</c:v>
                </c:pt>
                <c:pt idx="932">
                  <c:v>3.9807331006470825</c:v>
                </c:pt>
                <c:pt idx="933">
                  <c:v>3.9806638639120955</c:v>
                </c:pt>
                <c:pt idx="934">
                  <c:v>3.9805953255536575</c:v>
                </c:pt>
                <c:pt idx="935">
                  <c:v>3.9805274822179268</c:v>
                </c:pt>
                <c:pt idx="936">
                  <c:v>3.9804603305576332</c:v>
                </c:pt>
                <c:pt idx="937">
                  <c:v>3.9803938672321757</c:v>
                </c:pt>
                <c:pt idx="938">
                  <c:v>3.9803280889077226</c:v>
                </c:pt>
                <c:pt idx="939">
                  <c:v>3.9802629922573045</c:v>
                </c:pt>
                <c:pt idx="940">
                  <c:v>3.9801985739609083</c:v>
                </c:pt>
                <c:pt idx="941">
                  <c:v>3.9801348307055688</c:v>
                </c:pt>
                <c:pt idx="942">
                  <c:v>3.9800717591854569</c:v>
                </c:pt>
                <c:pt idx="943">
                  <c:v>3.9800093561019683</c:v>
                </c:pt>
                <c:pt idx="944">
                  <c:v>3.9799476181638074</c:v>
                </c:pt>
                <c:pt idx="945">
                  <c:v>3.9798865420870717</c:v>
                </c:pt>
                <c:pt idx="946">
                  <c:v>3.9798261245953337</c:v>
                </c:pt>
                <c:pt idx="947">
                  <c:v>3.9797663624197193</c:v>
                </c:pt>
                <c:pt idx="948">
                  <c:v>3.9797072522989869</c:v>
                </c:pt>
                <c:pt idx="949">
                  <c:v>3.9796487909796037</c:v>
                </c:pt>
                <c:pt idx="950">
                  <c:v>3.9795909752158196</c:v>
                </c:pt>
                <c:pt idx="951">
                  <c:v>3.9795338017697399</c:v>
                </c:pt>
                <c:pt idx="952">
                  <c:v>3.9794772674113967</c:v>
                </c:pt>
                <c:pt idx="953">
                  <c:v>3.9794213689188176</c:v>
                </c:pt>
                <c:pt idx="954">
                  <c:v>3.9793661030780942</c:v>
                </c:pt>
                <c:pt idx="955">
                  <c:v>3.9793114666834479</c:v>
                </c:pt>
                <c:pt idx="956">
                  <c:v>3.9792574565372942</c:v>
                </c:pt>
                <c:pt idx="957">
                  <c:v>3.9792040694503052</c:v>
                </c:pt>
                <c:pt idx="958">
                  <c:v>3.9791513022414717</c:v>
                </c:pt>
                <c:pt idx="959">
                  <c:v>3.9790991517381626</c:v>
                </c:pt>
                <c:pt idx="960">
                  <c:v>3.9790476147761833</c:v>
                </c:pt>
                <c:pt idx="961">
                  <c:v>3.9789966881998327</c:v>
                </c:pt>
                <c:pt idx="962">
                  <c:v>3.9789463688619571</c:v>
                </c:pt>
                <c:pt idx="963">
                  <c:v>3.9788966536240067</c:v>
                </c:pt>
                <c:pt idx="964">
                  <c:v>3.978847539356086</c:v>
                </c:pt>
                <c:pt idx="965">
                  <c:v>3.9787990229370056</c:v>
                </c:pt>
                <c:pt idx="966">
                  <c:v>3.978751101254332</c:v>
                </c:pt>
                <c:pt idx="967">
                  <c:v>3.9787037712044357</c:v>
                </c:pt>
                <c:pt idx="968">
                  <c:v>3.9786570296925383</c:v>
                </c:pt>
                <c:pt idx="969">
                  <c:v>3.9786108736327583</c:v>
                </c:pt>
                <c:pt idx="970">
                  <c:v>3.9785652999481553</c:v>
                </c:pt>
                <c:pt idx="971">
                  <c:v>3.9785203055707732</c:v>
                </c:pt>
                <c:pt idx="972">
                  <c:v>3.9784758874416823</c:v>
                </c:pt>
                <c:pt idx="973">
                  <c:v>3.9784320425110198</c:v>
                </c:pt>
                <c:pt idx="974">
                  <c:v>3.9783887677380294</c:v>
                </c:pt>
                <c:pt idx="975">
                  <c:v>3.9783460600910989</c:v>
                </c:pt>
                <c:pt idx="976">
                  <c:v>3.9783039165477976</c:v>
                </c:pt>
                <c:pt idx="977">
                  <c:v>3.9782623340949126</c:v>
                </c:pt>
                <c:pt idx="978">
                  <c:v>3.9782213097284824</c:v>
                </c:pt>
                <c:pt idx="979">
                  <c:v>3.9781808404538324</c:v>
                </c:pt>
                <c:pt idx="980">
                  <c:v>3.9781409232856051</c:v>
                </c:pt>
                <c:pt idx="981">
                  <c:v>3.9781015552477936</c:v>
                </c:pt>
                <c:pt idx="982">
                  <c:v>3.9780627333737701</c:v>
                </c:pt>
                <c:pt idx="983">
                  <c:v>3.9780244547063162</c:v>
                </c:pt>
                <c:pt idx="984">
                  <c:v>3.977986716297651</c:v>
                </c:pt>
                <c:pt idx="985">
                  <c:v>3.9779495152094584</c:v>
                </c:pt>
                <c:pt idx="986">
                  <c:v>3.9779128485129123</c:v>
                </c:pt>
                <c:pt idx="987">
                  <c:v>3.977876713288703</c:v>
                </c:pt>
                <c:pt idx="988">
                  <c:v>3.9778411066270611</c:v>
                </c:pt>
                <c:pt idx="989">
                  <c:v>3.9778060256277801</c:v>
                </c:pt>
                <c:pt idx="990">
                  <c:v>3.9777714674002391</c:v>
                </c:pt>
                <c:pt idx="991">
                  <c:v>3.9777374290634242</c:v>
                </c:pt>
                <c:pt idx="992">
                  <c:v>3.9777039077459486</c:v>
                </c:pt>
                <c:pt idx="993">
                  <c:v>3.9776709005860726</c:v>
                </c:pt>
                <c:pt idx="994">
                  <c:v>3.9776384047317217</c:v>
                </c:pt>
                <c:pt idx="995">
                  <c:v>3.977606417340505</c:v>
                </c:pt>
                <c:pt idx="996">
                  <c:v>3.9775749355797307</c:v>
                </c:pt>
                <c:pt idx="997">
                  <c:v>3.9775439566264241</c:v>
                </c:pt>
                <c:pt idx="998">
                  <c:v>3.9775134776673409</c:v>
                </c:pt>
                <c:pt idx="999">
                  <c:v>3.9774834958989822</c:v>
                </c:pt>
                <c:pt idx="1000">
                  <c:v>3.9774540085276087</c:v>
                </c:pt>
                <c:pt idx="1001">
                  <c:v>3.977425012769253</c:v>
                </c:pt>
                <c:pt idx="1002">
                  <c:v>3.9773965058497307</c:v>
                </c:pt>
                <c:pt idx="1003">
                  <c:v>3.9773684850046527</c:v>
                </c:pt>
                <c:pt idx="1004">
                  <c:v>3.9773409474794352</c:v>
                </c:pt>
                <c:pt idx="1005">
                  <c:v>3.9773138905293091</c:v>
                </c:pt>
                <c:pt idx="1006">
                  <c:v>3.9772873114193295</c:v>
                </c:pt>
                <c:pt idx="1007">
                  <c:v>3.9772612074243834</c:v>
                </c:pt>
                <c:pt idx="1008">
                  <c:v>3.9772355758291975</c:v>
                </c:pt>
                <c:pt idx="1009">
                  <c:v>3.9772104139283448</c:v>
                </c:pt>
                <c:pt idx="1010">
                  <c:v>3.9771857190262501</c:v>
                </c:pt>
                <c:pt idx="1011">
                  <c:v>3.9771614884371966</c:v>
                </c:pt>
                <c:pt idx="1012">
                  <c:v>3.9771377194853295</c:v>
                </c:pt>
                <c:pt idx="1013">
                  <c:v>3.9771144095046611</c:v>
                </c:pt>
                <c:pt idx="1014">
                  <c:v>3.9770915558390731</c:v>
                </c:pt>
                <c:pt idx="1015">
                  <c:v>3.9770691558423206</c:v>
                </c:pt>
                <c:pt idx="1016">
                  <c:v>3.9770472068780327</c:v>
                </c:pt>
                <c:pt idx="1017">
                  <c:v>3.9770257063197159</c:v>
                </c:pt>
                <c:pt idx="1018">
                  <c:v>3.9770046515507533</c:v>
                </c:pt>
                <c:pt idx="1019">
                  <c:v>3.9769840399644067</c:v>
                </c:pt>
                <c:pt idx="1020">
                  <c:v>3.9769638689638143</c:v>
                </c:pt>
                <c:pt idx="1021">
                  <c:v>3.9769441359619915</c:v>
                </c:pt>
                <c:pt idx="1022">
                  <c:v>3.9769248383818288</c:v>
                </c:pt>
                <c:pt idx="1023">
                  <c:v>3.9769059736560894</c:v>
                </c:pt>
                <c:pt idx="1024">
                  <c:v>3.9768875392274086</c:v>
                </c:pt>
                <c:pt idx="1025">
                  <c:v>3.9768695325482879</c:v>
                </c:pt>
                <c:pt idx="1026">
                  <c:v>3.9768519510810938</c:v>
                </c:pt>
                <c:pt idx="1027">
                  <c:v>3.9768347922980523</c:v>
                </c:pt>
                <c:pt idx="1028">
                  <c:v>3.9768180536812454</c:v>
                </c:pt>
                <c:pt idx="1029">
                  <c:v>3.9768017327226053</c:v>
                </c:pt>
                <c:pt idx="1030">
                  <c:v>3.976785826923908</c:v>
                </c:pt>
                <c:pt idx="1031">
                  <c:v>3.9767703337967695</c:v>
                </c:pt>
                <c:pt idx="1032">
                  <c:v>3.9767552508626363</c:v>
                </c:pt>
                <c:pt idx="1033">
                  <c:v>3.9767405756527809</c:v>
                </c:pt>
                <c:pt idx="1034">
                  <c:v>3.9767263057082927</c:v>
                </c:pt>
                <c:pt idx="1035">
                  <c:v>3.9767124385800705</c:v>
                </c:pt>
                <c:pt idx="1036">
                  <c:v>3.9766989718288146</c:v>
                </c:pt>
                <c:pt idx="1037">
                  <c:v>3.9766859030250172</c:v>
                </c:pt>
                <c:pt idx="1038">
                  <c:v>3.9766732297489535</c:v>
                </c:pt>
                <c:pt idx="1039">
                  <c:v>3.9766609495906717</c:v>
                </c:pt>
                <c:pt idx="1040">
                  <c:v>3.9766490601499829</c:v>
                </c:pt>
                <c:pt idx="1041">
                  <c:v>3.9766375590364511</c:v>
                </c:pt>
                <c:pt idx="1042">
                  <c:v>3.9766264438693821</c:v>
                </c:pt>
                <c:pt idx="1043">
                  <c:v>3.9766157122778116</c:v>
                </c:pt>
                <c:pt idx="1044">
                  <c:v>3.9766053619004937</c:v>
                </c:pt>
                <c:pt idx="1045">
                  <c:v>3.9765953903858891</c:v>
                </c:pt>
                <c:pt idx="1046">
                  <c:v>3.9765857953921526</c:v>
                </c:pt>
                <c:pt idx="1047">
                  <c:v>3.9765765745871202</c:v>
                </c:pt>
                <c:pt idx="1048">
                  <c:v>3.9765677256482959</c:v>
                </c:pt>
                <c:pt idx="1049">
                  <c:v>3.9765592462628376</c:v>
                </c:pt>
                <c:pt idx="1050">
                  <c:v>3.9765511341275448</c:v>
                </c:pt>
                <c:pt idx="1051">
                  <c:v>3.9765433869488418</c:v>
                </c:pt>
                <c:pt idx="1052">
                  <c:v>3.9765360024427658</c:v>
                </c:pt>
                <c:pt idx="1053">
                  <c:v>3.9765289783349504</c:v>
                </c:pt>
                <c:pt idx="1054">
                  <c:v>3.9765223123606108</c:v>
                </c:pt>
                <c:pt idx="1055">
                  <c:v>3.9765160022645278</c:v>
                </c:pt>
                <c:pt idx="1056">
                  <c:v>3.9765100458010334</c:v>
                </c:pt>
                <c:pt idx="1057">
                  <c:v>3.9765044407339931</c:v>
                </c:pt>
                <c:pt idx="1058">
                  <c:v>3.9764991848367903</c:v>
                </c:pt>
                <c:pt idx="1059">
                  <c:v>3.9764942758923087</c:v>
                </c:pt>
                <c:pt idx="1060">
                  <c:v>3.9764897116929165</c:v>
                </c:pt>
                <c:pt idx="1061">
                  <c:v>3.9764854900404485</c:v>
                </c:pt>
                <c:pt idx="1062">
                  <c:v>3.9764816087461878</c:v>
                </c:pt>
                <c:pt idx="1063">
                  <c:v>3.9764780656308498</c:v>
                </c:pt>
                <c:pt idx="1064">
                  <c:v>3.9764748585245617</c:v>
                </c:pt>
                <c:pt idx="1065">
                  <c:v>3.9764719852668464</c:v>
                </c:pt>
                <c:pt idx="1066">
                  <c:v>3.9764694437066028</c:v>
                </c:pt>
                <c:pt idx="1067">
                  <c:v>3.9764672317020859</c:v>
                </c:pt>
                <c:pt idx="1068">
                  <c:v>3.9764653471208904</c:v>
                </c:pt>
                <c:pt idx="1069">
                  <c:v>3.9764637878399283</c:v>
                </c:pt>
                <c:pt idx="1070">
                  <c:v>3.9764625517454117</c:v>
                </c:pt>
                <c:pt idx="1071">
                  <c:v>3.9764616367328318</c:v>
                </c:pt>
                <c:pt idx="1072">
                  <c:v>3.9764610407069387</c:v>
                </c:pt>
                <c:pt idx="1073">
                  <c:v>3.976460761581722</c:v>
                </c:pt>
                <c:pt idx="1074">
                  <c:v>3.97646079728039</c:v>
                </c:pt>
                <c:pt idx="1075">
                  <c:v>3.9764611457353487</c:v>
                </c:pt>
                <c:pt idx="1076">
                  <c:v>3.9764618048881806</c:v>
                </c:pt>
                <c:pt idx="1077">
                  <c:v>3.9764627726896249</c:v>
                </c:pt>
                <c:pt idx="1078">
                  <c:v>3.9764640470995554</c:v>
                </c:pt>
                <c:pt idx="1079">
                  <c:v>3.9764656260869584</c:v>
                </c:pt>
                <c:pt idx="1080">
                  <c:v>3.9764675076299127</c:v>
                </c:pt>
                <c:pt idx="1081">
                  <c:v>3.9764696897155662</c:v>
                </c:pt>
                <c:pt idx="1082">
                  <c:v>3.9764721703401147</c:v>
                </c:pt>
                <c:pt idx="1083">
                  <c:v>3.9764749475087791</c:v>
                </c:pt>
                <c:pt idx="1084">
                  <c:v>3.9764780192357834</c:v>
                </c:pt>
                <c:pt idx="1085">
                  <c:v>3.9764813835443329</c:v>
                </c:pt>
                <c:pt idx="1086">
                  <c:v>3.9764850384665897</c:v>
                </c:pt>
                <c:pt idx="1087">
                  <c:v>3.976488982043652</c:v>
                </c:pt>
                <c:pt idx="1088">
                  <c:v>3.9764932123255297</c:v>
                </c:pt>
                <c:pt idx="1089">
                  <c:v>3.9764977273711208</c:v>
                </c:pt>
                <c:pt idx="1090">
                  <c:v>3.9765025252481898</c:v>
                </c:pt>
                <c:pt idx="1091">
                  <c:v>3.9765076040333431</c:v>
                </c:pt>
                <c:pt idx="1092">
                  <c:v>3.9765129618120052</c:v>
                </c:pt>
                <c:pt idx="1093">
                  <c:v>3.9765185966783951</c:v>
                </c:pt>
                <c:pt idx="1094">
                  <c:v>3.9765245067355037</c:v>
                </c:pt>
                <c:pt idx="1095">
                  <c:v>3.9765306900950685</c:v>
                </c:pt>
                <c:pt idx="1096">
                  <c:v>3.9765371448775491</c:v>
                </c:pt>
                <c:pt idx="1097">
                  <c:v>3.9765438692121045</c:v>
                </c:pt>
                <c:pt idx="1098">
                  <c:v>3.9765508612365674</c:v>
                </c:pt>
                <c:pt idx="1099">
                  <c:v>3.9765581190974202</c:v>
                </c:pt>
                <c:pt idx="1100">
                  <c:v>3.9765656409497709</c:v>
                </c:pt>
                <c:pt idx="1101">
                  <c:v>3.9765734249573277</c:v>
                </c:pt>
                <c:pt idx="1102">
                  <c:v>3.9765814692923738</c:v>
                </c:pt>
                <c:pt idx="1103">
                  <c:v>3.9765897721357439</c:v>
                </c:pt>
                <c:pt idx="1104">
                  <c:v>3.9765983316767985</c:v>
                </c:pt>
                <c:pt idx="1105">
                  <c:v>3.9766071461133983</c:v>
                </c:pt>
                <c:pt idx="1106">
                  <c:v>3.9766162136518792</c:v>
                </c:pt>
                <c:pt idx="1107">
                  <c:v>3.9766255325070277</c:v>
                </c:pt>
                <c:pt idx="1108">
                  <c:v>3.9766351009020546</c:v>
                </c:pt>
                <c:pt idx="1109">
                  <c:v>3.9766449170685707</c:v>
                </c:pt>
                <c:pt idx="1110">
                  <c:v>3.9766549792465593</c:v>
                </c:pt>
                <c:pt idx="1111">
                  <c:v>3.9766652856843532</c:v>
                </c:pt>
                <c:pt idx="1112">
                  <c:v>3.9766758346386064</c:v>
                </c:pt>
                <c:pt idx="1113">
                  <c:v>3.97668662437427</c:v>
                </c:pt>
                <c:pt idx="1114">
                  <c:v>3.9766976531645657</c:v>
                </c:pt>
                <c:pt idx="1115">
                  <c:v>3.9767089192909602</c:v>
                </c:pt>
                <c:pt idx="1116">
                  <c:v>3.9767204210431393</c:v>
                </c:pt>
                <c:pt idx="1117">
                  <c:v>3.9767321567189806</c:v>
                </c:pt>
                <c:pt idx="1118">
                  <c:v>3.9767441246245294</c:v>
                </c:pt>
                <c:pt idx="1119">
                  <c:v>3.9767563230739711</c:v>
                </c:pt>
                <c:pt idx="1120">
                  <c:v>3.976768750389605</c:v>
                </c:pt>
                <c:pt idx="1121">
                  <c:v>3.9767814049018186</c:v>
                </c:pt>
                <c:pt idx="1122">
                  <c:v>3.9767942849490616</c:v>
                </c:pt>
                <c:pt idx="1123">
                  <c:v>3.9768073888778184</c:v>
                </c:pt>
                <c:pt idx="1124">
                  <c:v>3.9768207150425816</c:v>
                </c:pt>
                <c:pt idx="1125">
                  <c:v>3.9768342618058274</c:v>
                </c:pt>
                <c:pt idx="1126">
                  <c:v>3.9768480275379869</c:v>
                </c:pt>
                <c:pt idx="1127">
                  <c:v>3.9768620106174208</c:v>
                </c:pt>
                <c:pt idx="1128">
                  <c:v>3.976876209430392</c:v>
                </c:pt>
                <c:pt idx="1129">
                  <c:v>3.9768906223710401</c:v>
                </c:pt>
                <c:pt idx="1130">
                  <c:v>3.9769052478413531</c:v>
                </c:pt>
                <c:pt idx="1131">
                  <c:v>3.9769200842511423</c:v>
                </c:pt>
                <c:pt idx="1132">
                  <c:v>3.9769351300180147</c:v>
                </c:pt>
                <c:pt idx="1133">
                  <c:v>3.9769503835673463</c:v>
                </c:pt>
                <c:pt idx="1134">
                  <c:v>3.9769658433322554</c:v>
                </c:pt>
                <c:pt idx="1135">
                  <c:v>3.976981507753576</c:v>
                </c:pt>
                <c:pt idx="1136">
                  <c:v>3.9769973752798302</c:v>
                </c:pt>
                <c:pt idx="1137">
                  <c:v>3.9770134443672025</c:v>
                </c:pt>
                <c:pt idx="1138">
                  <c:v>3.9770297134795118</c:v>
                </c:pt>
                <c:pt idx="1139">
                  <c:v>3.9770461810881854</c:v>
                </c:pt>
                <c:pt idx="1140">
                  <c:v>3.9770628456722315</c:v>
                </c:pt>
                <c:pt idx="1141">
                  <c:v>3.9770797057182121</c:v>
                </c:pt>
                <c:pt idx="1142">
                  <c:v>3.9770967597202174</c:v>
                </c:pt>
                <c:pt idx="1143">
                  <c:v>3.9771140061798365</c:v>
                </c:pt>
                <c:pt idx="1144">
                  <c:v>3.9771314436061331</c:v>
                </c:pt>
                <c:pt idx="1145">
                  <c:v>3.9771490705156167</c:v>
                </c:pt>
                <c:pt idx="1146">
                  <c:v>3.977166885432216</c:v>
                </c:pt>
                <c:pt idx="1147">
                  <c:v>3.9771848868872519</c:v>
                </c:pt>
                <c:pt idx="1148">
                  <c:v>3.9772030734194117</c:v>
                </c:pt>
                <c:pt idx="1149">
                  <c:v>3.9772214435747202</c:v>
                </c:pt>
                <c:pt idx="1150">
                  <c:v>3.9772399959065141</c:v>
                </c:pt>
                <c:pt idx="1151">
                  <c:v>3.9772587289754147</c:v>
                </c:pt>
                <c:pt idx="1152">
                  <c:v>3.9772776413493007</c:v>
                </c:pt>
                <c:pt idx="1153">
                  <c:v>3.9772967316032815</c:v>
                </c:pt>
                <c:pt idx="1154">
                  <c:v>3.9773159983196695</c:v>
                </c:pt>
                <c:pt idx="1155">
                  <c:v>3.977335440087955</c:v>
                </c:pt>
                <c:pt idx="1156">
                  <c:v>3.9773550555047765</c:v>
                </c:pt>
                <c:pt idx="1157">
                  <c:v>3.9773748431738967</c:v>
                </c:pt>
                <c:pt idx="1158">
                  <c:v>3.9773948017061733</c:v>
                </c:pt>
                <c:pt idx="1159">
                  <c:v>3.9774149297195338</c:v>
                </c:pt>
                <c:pt idx="1160">
                  <c:v>3.9774352258389469</c:v>
                </c:pt>
                <c:pt idx="1161">
                  <c:v>3.9774556886963972</c:v>
                </c:pt>
                <c:pt idx="1162">
                  <c:v>3.9774763169308573</c:v>
                </c:pt>
                <c:pt idx="1163">
                  <c:v>3.977497109188262</c:v>
                </c:pt>
                <c:pt idx="1164">
                  <c:v>3.97751806412148</c:v>
                </c:pt>
                <c:pt idx="1165">
                  <c:v>3.9775391803902886</c:v>
                </c:pt>
                <c:pt idx="1166">
                  <c:v>3.9775604566613461</c:v>
                </c:pt>
                <c:pt idx="1167">
                  <c:v>3.9775818916081653</c:v>
                </c:pt>
                <c:pt idx="1168">
                  <c:v>3.977603483911087</c:v>
                </c:pt>
                <c:pt idx="1169">
                  <c:v>3.9776252322572523</c:v>
                </c:pt>
                <c:pt idx="1170">
                  <c:v>3.9776471353405776</c:v>
                </c:pt>
                <c:pt idx="1171">
                  <c:v>3.9776691918617262</c:v>
                </c:pt>
                <c:pt idx="1172">
                  <c:v>3.9776914005280832</c:v>
                </c:pt>
                <c:pt idx="1173">
                  <c:v>3.977713760053728</c:v>
                </c:pt>
                <c:pt idx="1174">
                  <c:v>3.9777362691594078</c:v>
                </c:pt>
                <c:pt idx="1175">
                  <c:v>3.9777589265725117</c:v>
                </c:pt>
                <c:pt idx="1176">
                  <c:v>3.9777817310270436</c:v>
                </c:pt>
                <c:pt idx="1177">
                  <c:v>3.9778046812635961</c:v>
                </c:pt>
                <c:pt idx="1178">
                  <c:v>3.9778277760293235</c:v>
                </c:pt>
                <c:pt idx="1179">
                  <c:v>3.9778510140779164</c:v>
                </c:pt>
                <c:pt idx="1180">
                  <c:v>3.9778743941695751</c:v>
                </c:pt>
                <c:pt idx="1181">
                  <c:v>3.9778979150709821</c:v>
                </c:pt>
                <c:pt idx="1182">
                  <c:v>3.9779215755552775</c:v>
                </c:pt>
                <c:pt idx="1183">
                  <c:v>3.9779453744020321</c:v>
                </c:pt>
                <c:pt idx="1184">
                  <c:v>3.9779693103972207</c:v>
                </c:pt>
                <c:pt idx="1185">
                  <c:v>3.9779933823331968</c:v>
                </c:pt>
                <c:pt idx="1186">
                  <c:v>3.9780175890086662</c:v>
                </c:pt>
                <c:pt idx="1187">
                  <c:v>3.9780419292286604</c:v>
                </c:pt>
                <c:pt idx="1188">
                  <c:v>3.9780664018045115</c:v>
                </c:pt>
                <c:pt idx="1189">
                  <c:v>3.9780910055538254</c:v>
                </c:pt>
                <c:pt idx="1190">
                  <c:v>3.9781157393004571</c:v>
                </c:pt>
                <c:pt idx="1191">
                  <c:v>3.9781406018744834</c:v>
                </c:pt>
                <c:pt idx="1192">
                  <c:v>3.9781655921121772</c:v>
                </c:pt>
                <c:pt idx="1193">
                  <c:v>3.9781907088559834</c:v>
                </c:pt>
                <c:pt idx="1194">
                  <c:v>3.9782159509544908</c:v>
                </c:pt>
                <c:pt idx="1195">
                  <c:v>3.9782413172624085</c:v>
                </c:pt>
                <c:pt idx="1196">
                  <c:v>3.9782668066405389</c:v>
                </c:pt>
                <c:pt idx="1197">
                  <c:v>3.9782924179557528</c:v>
                </c:pt>
                <c:pt idx="1198">
                  <c:v>3.9783181500809635</c:v>
                </c:pt>
                <c:pt idx="1199">
                  <c:v>3.9783440018951008</c:v>
                </c:pt>
                <c:pt idx="1200">
                  <c:v>3.9783699722830876</c:v>
                </c:pt>
                <c:pt idx="1201">
                  <c:v>3.9783960601358119</c:v>
                </c:pt>
                <c:pt idx="1202">
                  <c:v>3.9784222643501037</c:v>
                </c:pt>
                <c:pt idx="1203">
                  <c:v>3.9784485838287078</c:v>
                </c:pt>
                <c:pt idx="1204">
                  <c:v>3.9784750174802603</c:v>
                </c:pt>
                <c:pt idx="1205">
                  <c:v>3.9785015642192625</c:v>
                </c:pt>
                <c:pt idx="1206">
                  <c:v>3.9785282229660557</c:v>
                </c:pt>
                <c:pt idx="1207">
                  <c:v>3.9785549926467967</c:v>
                </c:pt>
                <c:pt idx="1208">
                  <c:v>3.9785818721934323</c:v>
                </c:pt>
                <c:pt idx="1209">
                  <c:v>3.9786088605436754</c:v>
                </c:pt>
                <c:pt idx="1210">
                  <c:v>3.9786359566409786</c:v>
                </c:pt>
                <c:pt idx="1211">
                  <c:v>3.9786631594345101</c:v>
                </c:pt>
                <c:pt idx="1212">
                  <c:v>3.9786904678791291</c:v>
                </c:pt>
                <c:pt idx="1213">
                  <c:v>3.9787178809353612</c:v>
                </c:pt>
                <c:pt idx="1214">
                  <c:v>3.9787453975693734</c:v>
                </c:pt>
                <c:pt idx="1215">
                  <c:v>3.97877301675295</c:v>
                </c:pt>
                <c:pt idx="1216">
                  <c:v>3.9788007374634669</c:v>
                </c:pt>
                <c:pt idx="1217">
                  <c:v>3.9788285586838685</c:v>
                </c:pt>
                <c:pt idx="1218">
                  <c:v>3.9788564794026433</c:v>
                </c:pt>
                <c:pt idx="1219">
                  <c:v>3.9788844986137986</c:v>
                </c:pt>
                <c:pt idx="1220">
                  <c:v>3.9789126153168359</c:v>
                </c:pt>
                <c:pt idx="1221">
                  <c:v>3.9789408285167291</c:v>
                </c:pt>
                <c:pt idx="1222">
                  <c:v>3.9789691372238973</c:v>
                </c:pt>
                <c:pt idx="1223">
                  <c:v>3.9789975404541833</c:v>
                </c:pt>
                <c:pt idx="1224">
                  <c:v>3.9790260372288273</c:v>
                </c:pt>
                <c:pt idx="1225">
                  <c:v>3.9790546265744453</c:v>
                </c:pt>
                <c:pt idx="1226">
                  <c:v>3.9790833075230032</c:v>
                </c:pt>
                <c:pt idx="1227">
                  <c:v>3.9791120791117938</c:v>
                </c:pt>
                <c:pt idx="1228">
                  <c:v>3.9791409403834135</c:v>
                </c:pt>
                <c:pt idx="1229">
                  <c:v>3.9791698903857382</c:v>
                </c:pt>
                <c:pt idx="1230">
                  <c:v>3.9791989281718991</c:v>
                </c:pt>
                <c:pt idx="1231">
                  <c:v>3.9792280528002597</c:v>
                </c:pt>
                <c:pt idx="1232">
                  <c:v>3.9792572633343926</c:v>
                </c:pt>
                <c:pt idx="1233">
                  <c:v>3.9792865588430555</c:v>
                </c:pt>
                <c:pt idx="1234">
                  <c:v>3.9793159384001684</c:v>
                </c:pt>
                <c:pt idx="1235">
                  <c:v>3.9793454010847897</c:v>
                </c:pt>
                <c:pt idx="1236">
                  <c:v>3.9793749459810934</c:v>
                </c:pt>
                <c:pt idx="1237">
                  <c:v>3.9794045721783458</c:v>
                </c:pt>
                <c:pt idx="1238">
                  <c:v>3.9794342787708823</c:v>
                </c:pt>
                <c:pt idx="1239">
                  <c:v>3.9794640648580848</c:v>
                </c:pt>
                <c:pt idx="1240">
                  <c:v>3.9794939295443581</c:v>
                </c:pt>
                <c:pt idx="1241">
                  <c:v>3.9795238719391079</c:v>
                </c:pt>
                <c:pt idx="1242">
                  <c:v>3.9795538911567165</c:v>
                </c:pt>
                <c:pt idx="1243">
                  <c:v>3.9795839863165221</c:v>
                </c:pt>
                <c:pt idx="1244">
                  <c:v>3.9796141565427945</c:v>
                </c:pt>
                <c:pt idx="1245">
                  <c:v>3.9796444009647129</c:v>
                </c:pt>
                <c:pt idx="1246">
                  <c:v>3.9796747187163444</c:v>
                </c:pt>
                <c:pt idx="1247">
                  <c:v>3.9797051089366193</c:v>
                </c:pt>
                <c:pt idx="1248">
                  <c:v>3.9797355707693112</c:v>
                </c:pt>
                <c:pt idx="1249">
                  <c:v>3.9797661033630125</c:v>
                </c:pt>
                <c:pt idx="1250">
                  <c:v>3.9797967058711143</c:v>
                </c:pt>
                <c:pt idx="1251">
                  <c:v>3.9798273774517821</c:v>
                </c:pt>
                <c:pt idx="1252">
                  <c:v>3.9798581172679355</c:v>
                </c:pt>
                <c:pt idx="1253">
                  <c:v>3.9798889244872249</c:v>
                </c:pt>
                <c:pt idx="1254">
                  <c:v>3.9799197982820096</c:v>
                </c:pt>
                <c:pt idx="1255">
                  <c:v>3.9799507378293373</c:v>
                </c:pt>
                <c:pt idx="1256">
                  <c:v>3.9799817423109203</c:v>
                </c:pt>
                <c:pt idx="1257">
                  <c:v>3.9800128109131152</c:v>
                </c:pt>
                <c:pt idx="1258">
                  <c:v>3.9800439428269003</c:v>
                </c:pt>
                <c:pt idx="1259">
                  <c:v>3.9800751372478551</c:v>
                </c:pt>
                <c:pt idx="1260">
                  <c:v>3.9801063933761371</c:v>
                </c:pt>
                <c:pt idx="1261">
                  <c:v>3.9801377104164621</c:v>
                </c:pt>
                <c:pt idx="1262">
                  <c:v>3.9801690875780817</c:v>
                </c:pt>
                <c:pt idx="1263">
                  <c:v>3.9802005240747622</c:v>
                </c:pt>
                <c:pt idx="1264">
                  <c:v>3.9802320191247631</c:v>
                </c:pt>
                <c:pt idx="1265">
                  <c:v>3.9802635719508173</c:v>
                </c:pt>
                <c:pt idx="1266">
                  <c:v>3.9802951817801078</c:v>
                </c:pt>
                <c:pt idx="1267">
                  <c:v>3.980326847844248</c:v>
                </c:pt>
                <c:pt idx="1268">
                  <c:v>3.9803585693792614</c:v>
                </c:pt>
                <c:pt idx="1269">
                  <c:v>3.9803903456255587</c:v>
                </c:pt>
                <c:pt idx="1270">
                  <c:v>3.9804221758279188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B2-4258-8952-4D490CF35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5780767"/>
        <c:axId val="795778847"/>
      </c:scatterChart>
      <c:valAx>
        <c:axId val="795780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Time (seconds)</a:t>
                </a:r>
              </a:p>
            </c:rich>
          </c:tx>
          <c:layout>
            <c:manualLayout>
              <c:xMode val="edge"/>
              <c:yMode val="edge"/>
              <c:x val="0.45643450253892709"/>
              <c:y val="0.91691726863929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778847"/>
        <c:crosses val="autoZero"/>
        <c:crossBetween val="midCat"/>
      </c:valAx>
      <c:valAx>
        <c:axId val="7957788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Efect Site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780767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3169"/>
          <c:y val="0.11683399999999999"/>
          <c:w val="0.86155599999999999"/>
          <c:h val="0.764788000000000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'Eleveld TCI'!$K$2</c:f>
              <c:strCache>
                <c:ptCount val="1"/>
                <c:pt idx="0">
                  <c:v>Concentration</c:v>
                </c:pt>
              </c:strCache>
            </c:strRef>
          </c:tx>
          <c:spPr>
            <a:ln w="25400" cap="flat">
              <a:solidFill>
                <a:schemeClr val="accent5">
                  <a:hueOff val="-82419"/>
                  <a:satOff val="-9513"/>
                  <a:lumOff val="-16343"/>
                </a:schemeClr>
              </a:solidFill>
              <a:prstDash val="solid"/>
              <a:miter lim="400000"/>
            </a:ln>
            <a:effectLst/>
          </c:spPr>
          <c:marker>
            <c:symbol val="none"/>
          </c:marker>
          <c:xVal>
            <c:numRef>
              <c:f>'Eleveld TCI'!$J$4:$J$1104</c:f>
              <c:numCache>
                <c:formatCode>0.00</c:formatCode>
                <c:ptCount val="110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0.25</c:v>
                </c:pt>
                <c:pt idx="14">
                  <c:v>0.33333333333333331</c:v>
                </c:pt>
                <c:pt idx="15">
                  <c:v>0.41666666666666669</c:v>
                </c:pt>
                <c:pt idx="16">
                  <c:v>0.5</c:v>
                </c:pt>
                <c:pt idx="17">
                  <c:v>0.58333333333333337</c:v>
                </c:pt>
                <c:pt idx="18">
                  <c:v>0.66666666666666663</c:v>
                </c:pt>
                <c:pt idx="19">
                  <c:v>0.75</c:v>
                </c:pt>
                <c:pt idx="20">
                  <c:v>0.83333333333333337</c:v>
                </c:pt>
                <c:pt idx="21">
                  <c:v>0.91666666666666663</c:v>
                </c:pt>
                <c:pt idx="22">
                  <c:v>1</c:v>
                </c:pt>
                <c:pt idx="23">
                  <c:v>1.0833333333333333</c:v>
                </c:pt>
                <c:pt idx="24">
                  <c:v>1.1666666666666667</c:v>
                </c:pt>
                <c:pt idx="25">
                  <c:v>1.25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1.5</c:v>
                </c:pt>
                <c:pt idx="29">
                  <c:v>1.5833333333333333</c:v>
                </c:pt>
                <c:pt idx="30">
                  <c:v>1.6666666666666667</c:v>
                </c:pt>
                <c:pt idx="31">
                  <c:v>1.75</c:v>
                </c:pt>
                <c:pt idx="32">
                  <c:v>1.8333333333333333</c:v>
                </c:pt>
                <c:pt idx="33">
                  <c:v>1.9166666666666667</c:v>
                </c:pt>
                <c:pt idx="34">
                  <c:v>2</c:v>
                </c:pt>
                <c:pt idx="35">
                  <c:v>2.0833333333333335</c:v>
                </c:pt>
                <c:pt idx="36">
                  <c:v>2.1666666666666665</c:v>
                </c:pt>
                <c:pt idx="37">
                  <c:v>2.25</c:v>
                </c:pt>
                <c:pt idx="38">
                  <c:v>2.3333333333333335</c:v>
                </c:pt>
                <c:pt idx="39">
                  <c:v>2.4166666666666665</c:v>
                </c:pt>
                <c:pt idx="40">
                  <c:v>2.5</c:v>
                </c:pt>
                <c:pt idx="41">
                  <c:v>2.5833333333333335</c:v>
                </c:pt>
                <c:pt idx="42">
                  <c:v>2.6666666666666665</c:v>
                </c:pt>
                <c:pt idx="43">
                  <c:v>2.75</c:v>
                </c:pt>
                <c:pt idx="44">
                  <c:v>2.8333333333333335</c:v>
                </c:pt>
                <c:pt idx="45">
                  <c:v>2.9166666666666665</c:v>
                </c:pt>
                <c:pt idx="46">
                  <c:v>3</c:v>
                </c:pt>
                <c:pt idx="47">
                  <c:v>3.0833333333333335</c:v>
                </c:pt>
                <c:pt idx="48">
                  <c:v>3.1666666666666665</c:v>
                </c:pt>
                <c:pt idx="49">
                  <c:v>3.25</c:v>
                </c:pt>
                <c:pt idx="50">
                  <c:v>3.3333333333333335</c:v>
                </c:pt>
                <c:pt idx="51">
                  <c:v>3.4166666666666665</c:v>
                </c:pt>
                <c:pt idx="52">
                  <c:v>3.5</c:v>
                </c:pt>
                <c:pt idx="53">
                  <c:v>3.5833333333333335</c:v>
                </c:pt>
                <c:pt idx="54">
                  <c:v>3.6666666666666665</c:v>
                </c:pt>
                <c:pt idx="55">
                  <c:v>3.75</c:v>
                </c:pt>
                <c:pt idx="56">
                  <c:v>3.8333333333333335</c:v>
                </c:pt>
                <c:pt idx="57">
                  <c:v>3.9166666666666665</c:v>
                </c:pt>
                <c:pt idx="58">
                  <c:v>4</c:v>
                </c:pt>
                <c:pt idx="59">
                  <c:v>4.083333333333333</c:v>
                </c:pt>
                <c:pt idx="60">
                  <c:v>4.166666666666667</c:v>
                </c:pt>
                <c:pt idx="61">
                  <c:v>4.25</c:v>
                </c:pt>
                <c:pt idx="62">
                  <c:v>4.333333333333333</c:v>
                </c:pt>
                <c:pt idx="63">
                  <c:v>4.416666666666667</c:v>
                </c:pt>
                <c:pt idx="64">
                  <c:v>4.5</c:v>
                </c:pt>
                <c:pt idx="65">
                  <c:v>4.583333333333333</c:v>
                </c:pt>
                <c:pt idx="66">
                  <c:v>4.666666666666667</c:v>
                </c:pt>
                <c:pt idx="67">
                  <c:v>4.75</c:v>
                </c:pt>
                <c:pt idx="68">
                  <c:v>4.833333333333333</c:v>
                </c:pt>
                <c:pt idx="69">
                  <c:v>4.916666666666667</c:v>
                </c:pt>
                <c:pt idx="70">
                  <c:v>5</c:v>
                </c:pt>
                <c:pt idx="71">
                  <c:v>5.083333333333333</c:v>
                </c:pt>
                <c:pt idx="72">
                  <c:v>5.166666666666667</c:v>
                </c:pt>
                <c:pt idx="73">
                  <c:v>5.25</c:v>
                </c:pt>
                <c:pt idx="74">
                  <c:v>5.333333333333333</c:v>
                </c:pt>
                <c:pt idx="75">
                  <c:v>5.416666666666667</c:v>
                </c:pt>
                <c:pt idx="76">
                  <c:v>5.5</c:v>
                </c:pt>
                <c:pt idx="77">
                  <c:v>5.583333333333333</c:v>
                </c:pt>
                <c:pt idx="78">
                  <c:v>5.666666666666667</c:v>
                </c:pt>
                <c:pt idx="79">
                  <c:v>5.75</c:v>
                </c:pt>
                <c:pt idx="80">
                  <c:v>5.833333333333333</c:v>
                </c:pt>
                <c:pt idx="81">
                  <c:v>5.916666666666667</c:v>
                </c:pt>
                <c:pt idx="82">
                  <c:v>6</c:v>
                </c:pt>
                <c:pt idx="83">
                  <c:v>6.083333333333333</c:v>
                </c:pt>
                <c:pt idx="84">
                  <c:v>6.166666666666667</c:v>
                </c:pt>
                <c:pt idx="85">
                  <c:v>6.25</c:v>
                </c:pt>
                <c:pt idx="86">
                  <c:v>6.333333333333333</c:v>
                </c:pt>
                <c:pt idx="87">
                  <c:v>6.416666666666667</c:v>
                </c:pt>
                <c:pt idx="88">
                  <c:v>6.5</c:v>
                </c:pt>
                <c:pt idx="89">
                  <c:v>6.583333333333333</c:v>
                </c:pt>
                <c:pt idx="90">
                  <c:v>6.666666666666667</c:v>
                </c:pt>
                <c:pt idx="91">
                  <c:v>6.75</c:v>
                </c:pt>
                <c:pt idx="92">
                  <c:v>6.833333333333333</c:v>
                </c:pt>
                <c:pt idx="93">
                  <c:v>6.916666666666667</c:v>
                </c:pt>
                <c:pt idx="94">
                  <c:v>7</c:v>
                </c:pt>
                <c:pt idx="95">
                  <c:v>7.083333333333333</c:v>
                </c:pt>
                <c:pt idx="96">
                  <c:v>7.166666666666667</c:v>
                </c:pt>
                <c:pt idx="97">
                  <c:v>7.25</c:v>
                </c:pt>
                <c:pt idx="98">
                  <c:v>7.333333333333333</c:v>
                </c:pt>
                <c:pt idx="99">
                  <c:v>7.416666666666667</c:v>
                </c:pt>
                <c:pt idx="100">
                  <c:v>7.5</c:v>
                </c:pt>
                <c:pt idx="101">
                  <c:v>7.583333333333333</c:v>
                </c:pt>
                <c:pt idx="102">
                  <c:v>7.666666666666667</c:v>
                </c:pt>
                <c:pt idx="103">
                  <c:v>7.75</c:v>
                </c:pt>
                <c:pt idx="104">
                  <c:v>7.833333333333333</c:v>
                </c:pt>
                <c:pt idx="105">
                  <c:v>7.916666666666667</c:v>
                </c:pt>
                <c:pt idx="106">
                  <c:v>8</c:v>
                </c:pt>
                <c:pt idx="107">
                  <c:v>8.0833333333333339</c:v>
                </c:pt>
                <c:pt idx="108">
                  <c:v>8.1666666666666661</c:v>
                </c:pt>
                <c:pt idx="109">
                  <c:v>8.25</c:v>
                </c:pt>
                <c:pt idx="110">
                  <c:v>8.3333333333333339</c:v>
                </c:pt>
                <c:pt idx="111">
                  <c:v>8.4166666666666661</c:v>
                </c:pt>
                <c:pt idx="112">
                  <c:v>8.5</c:v>
                </c:pt>
                <c:pt idx="113">
                  <c:v>8.5833333333333339</c:v>
                </c:pt>
                <c:pt idx="114">
                  <c:v>8.6666666666666661</c:v>
                </c:pt>
                <c:pt idx="115">
                  <c:v>8.75</c:v>
                </c:pt>
                <c:pt idx="116">
                  <c:v>8.8333333333333339</c:v>
                </c:pt>
                <c:pt idx="117">
                  <c:v>8.9166666666666661</c:v>
                </c:pt>
                <c:pt idx="118">
                  <c:v>9</c:v>
                </c:pt>
                <c:pt idx="119">
                  <c:v>9.0833333333333339</c:v>
                </c:pt>
                <c:pt idx="120">
                  <c:v>9.1666666666666661</c:v>
                </c:pt>
                <c:pt idx="121">
                  <c:v>9.25</c:v>
                </c:pt>
                <c:pt idx="122">
                  <c:v>9.3333333333333339</c:v>
                </c:pt>
                <c:pt idx="123">
                  <c:v>9.4166666666666661</c:v>
                </c:pt>
                <c:pt idx="124">
                  <c:v>9.5</c:v>
                </c:pt>
                <c:pt idx="125">
                  <c:v>9.5833333333333339</c:v>
                </c:pt>
                <c:pt idx="126">
                  <c:v>9.6666666666666661</c:v>
                </c:pt>
                <c:pt idx="127">
                  <c:v>9.75</c:v>
                </c:pt>
                <c:pt idx="128">
                  <c:v>9.8333333333333339</c:v>
                </c:pt>
                <c:pt idx="129">
                  <c:v>9.9166666666666661</c:v>
                </c:pt>
                <c:pt idx="130">
                  <c:v>10</c:v>
                </c:pt>
                <c:pt idx="131">
                  <c:v>10.083333333333334</c:v>
                </c:pt>
                <c:pt idx="132">
                  <c:v>10.166666666666666</c:v>
                </c:pt>
                <c:pt idx="133">
                  <c:v>10.25</c:v>
                </c:pt>
                <c:pt idx="134">
                  <c:v>10.333333333333334</c:v>
                </c:pt>
                <c:pt idx="135">
                  <c:v>10.416666666666666</c:v>
                </c:pt>
                <c:pt idx="136">
                  <c:v>10.5</c:v>
                </c:pt>
                <c:pt idx="137">
                  <c:v>10.583333333333334</c:v>
                </c:pt>
                <c:pt idx="138">
                  <c:v>10.666666666666666</c:v>
                </c:pt>
                <c:pt idx="139">
                  <c:v>10.75</c:v>
                </c:pt>
                <c:pt idx="140">
                  <c:v>10.833333333333334</c:v>
                </c:pt>
                <c:pt idx="141">
                  <c:v>10.916666666666666</c:v>
                </c:pt>
                <c:pt idx="142">
                  <c:v>11</c:v>
                </c:pt>
                <c:pt idx="143">
                  <c:v>11.083333333333334</c:v>
                </c:pt>
                <c:pt idx="144">
                  <c:v>11.166666666666666</c:v>
                </c:pt>
                <c:pt idx="145">
                  <c:v>11.25</c:v>
                </c:pt>
                <c:pt idx="146">
                  <c:v>11.333333333333334</c:v>
                </c:pt>
                <c:pt idx="147">
                  <c:v>11.416666666666666</c:v>
                </c:pt>
                <c:pt idx="148">
                  <c:v>11.5</c:v>
                </c:pt>
                <c:pt idx="149">
                  <c:v>11.583333333333334</c:v>
                </c:pt>
                <c:pt idx="150">
                  <c:v>11.666666666666666</c:v>
                </c:pt>
                <c:pt idx="151">
                  <c:v>11.75</c:v>
                </c:pt>
                <c:pt idx="152">
                  <c:v>11.833333333333334</c:v>
                </c:pt>
                <c:pt idx="153">
                  <c:v>11.916666666666666</c:v>
                </c:pt>
                <c:pt idx="154">
                  <c:v>12</c:v>
                </c:pt>
                <c:pt idx="155">
                  <c:v>12.083333333333334</c:v>
                </c:pt>
                <c:pt idx="156">
                  <c:v>12.166666666666666</c:v>
                </c:pt>
                <c:pt idx="157">
                  <c:v>12.25</c:v>
                </c:pt>
                <c:pt idx="158">
                  <c:v>12.333333333333334</c:v>
                </c:pt>
                <c:pt idx="159">
                  <c:v>12.416666666666666</c:v>
                </c:pt>
                <c:pt idx="160">
                  <c:v>12.5</c:v>
                </c:pt>
                <c:pt idx="161">
                  <c:v>12.583333333333334</c:v>
                </c:pt>
                <c:pt idx="162">
                  <c:v>12.666666666666666</c:v>
                </c:pt>
                <c:pt idx="163">
                  <c:v>12.75</c:v>
                </c:pt>
                <c:pt idx="164">
                  <c:v>12.833333333333334</c:v>
                </c:pt>
                <c:pt idx="165">
                  <c:v>12.916666666666666</c:v>
                </c:pt>
                <c:pt idx="166">
                  <c:v>13</c:v>
                </c:pt>
                <c:pt idx="167">
                  <c:v>13.083333333333334</c:v>
                </c:pt>
                <c:pt idx="168">
                  <c:v>13.166666666666666</c:v>
                </c:pt>
                <c:pt idx="169">
                  <c:v>13.25</c:v>
                </c:pt>
                <c:pt idx="170">
                  <c:v>13.333333333333334</c:v>
                </c:pt>
                <c:pt idx="171">
                  <c:v>13.416666666666666</c:v>
                </c:pt>
                <c:pt idx="172">
                  <c:v>13.5</c:v>
                </c:pt>
                <c:pt idx="173">
                  <c:v>13.583333333333334</c:v>
                </c:pt>
                <c:pt idx="174">
                  <c:v>13.666666666666666</c:v>
                </c:pt>
                <c:pt idx="175">
                  <c:v>13.75</c:v>
                </c:pt>
                <c:pt idx="176">
                  <c:v>13.833333333333334</c:v>
                </c:pt>
                <c:pt idx="177">
                  <c:v>13.916666666666666</c:v>
                </c:pt>
                <c:pt idx="178">
                  <c:v>14</c:v>
                </c:pt>
                <c:pt idx="179">
                  <c:v>14.083333333333334</c:v>
                </c:pt>
                <c:pt idx="180">
                  <c:v>14.166666666666666</c:v>
                </c:pt>
                <c:pt idx="181">
                  <c:v>14.25</c:v>
                </c:pt>
                <c:pt idx="182">
                  <c:v>14.333333333333334</c:v>
                </c:pt>
                <c:pt idx="183">
                  <c:v>14.416666666666666</c:v>
                </c:pt>
                <c:pt idx="184">
                  <c:v>14.5</c:v>
                </c:pt>
                <c:pt idx="185">
                  <c:v>14.583333333333334</c:v>
                </c:pt>
                <c:pt idx="186">
                  <c:v>14.666666666666666</c:v>
                </c:pt>
                <c:pt idx="187">
                  <c:v>14.75</c:v>
                </c:pt>
                <c:pt idx="188">
                  <c:v>14.833333333333334</c:v>
                </c:pt>
                <c:pt idx="189">
                  <c:v>14.916666666666666</c:v>
                </c:pt>
                <c:pt idx="190">
                  <c:v>15</c:v>
                </c:pt>
                <c:pt idx="191">
                  <c:v>15.083333333333334</c:v>
                </c:pt>
                <c:pt idx="192">
                  <c:v>15.166666666666666</c:v>
                </c:pt>
                <c:pt idx="193">
                  <c:v>15.25</c:v>
                </c:pt>
                <c:pt idx="194">
                  <c:v>15.333333333333334</c:v>
                </c:pt>
                <c:pt idx="195">
                  <c:v>15.416666666666666</c:v>
                </c:pt>
                <c:pt idx="196">
                  <c:v>15.5</c:v>
                </c:pt>
                <c:pt idx="197">
                  <c:v>15.583333333333334</c:v>
                </c:pt>
                <c:pt idx="198">
                  <c:v>15.666666666666666</c:v>
                </c:pt>
                <c:pt idx="199">
                  <c:v>15.75</c:v>
                </c:pt>
                <c:pt idx="200">
                  <c:v>15.833333333333334</c:v>
                </c:pt>
                <c:pt idx="201">
                  <c:v>15.916666666666666</c:v>
                </c:pt>
                <c:pt idx="202">
                  <c:v>16</c:v>
                </c:pt>
                <c:pt idx="203">
                  <c:v>16.083333333333332</c:v>
                </c:pt>
                <c:pt idx="204">
                  <c:v>16.166666666666668</c:v>
                </c:pt>
                <c:pt idx="205">
                  <c:v>16.25</c:v>
                </c:pt>
                <c:pt idx="206">
                  <c:v>16.333333333333332</c:v>
                </c:pt>
                <c:pt idx="207">
                  <c:v>16.416666666666668</c:v>
                </c:pt>
                <c:pt idx="208">
                  <c:v>16.5</c:v>
                </c:pt>
                <c:pt idx="209">
                  <c:v>16.583333333333332</c:v>
                </c:pt>
                <c:pt idx="210">
                  <c:v>16.666666666666668</c:v>
                </c:pt>
                <c:pt idx="211">
                  <c:v>16.75</c:v>
                </c:pt>
                <c:pt idx="212">
                  <c:v>16.833333333333332</c:v>
                </c:pt>
                <c:pt idx="213">
                  <c:v>16.916666666666668</c:v>
                </c:pt>
                <c:pt idx="214">
                  <c:v>17</c:v>
                </c:pt>
                <c:pt idx="215">
                  <c:v>17.083333333333332</c:v>
                </c:pt>
                <c:pt idx="216">
                  <c:v>17.166666666666668</c:v>
                </c:pt>
                <c:pt idx="217">
                  <c:v>17.25</c:v>
                </c:pt>
                <c:pt idx="218">
                  <c:v>17.333333333333332</c:v>
                </c:pt>
                <c:pt idx="219">
                  <c:v>17.416666666666668</c:v>
                </c:pt>
                <c:pt idx="220">
                  <c:v>17.5</c:v>
                </c:pt>
                <c:pt idx="221">
                  <c:v>17.583333333333332</c:v>
                </c:pt>
                <c:pt idx="222">
                  <c:v>17.666666666666668</c:v>
                </c:pt>
                <c:pt idx="223">
                  <c:v>17.75</c:v>
                </c:pt>
                <c:pt idx="224">
                  <c:v>17.833333333333332</c:v>
                </c:pt>
                <c:pt idx="225">
                  <c:v>17.916666666666668</c:v>
                </c:pt>
                <c:pt idx="226">
                  <c:v>18</c:v>
                </c:pt>
                <c:pt idx="227">
                  <c:v>18.083333333333332</c:v>
                </c:pt>
                <c:pt idx="228">
                  <c:v>18.166666666666668</c:v>
                </c:pt>
                <c:pt idx="229">
                  <c:v>18.25</c:v>
                </c:pt>
                <c:pt idx="230">
                  <c:v>18.333333333333332</c:v>
                </c:pt>
                <c:pt idx="231">
                  <c:v>18.416666666666668</c:v>
                </c:pt>
                <c:pt idx="232">
                  <c:v>18.5</c:v>
                </c:pt>
                <c:pt idx="233">
                  <c:v>18.583333333333332</c:v>
                </c:pt>
                <c:pt idx="234">
                  <c:v>18.666666666666668</c:v>
                </c:pt>
                <c:pt idx="235">
                  <c:v>18.75</c:v>
                </c:pt>
                <c:pt idx="236">
                  <c:v>18.833333333333332</c:v>
                </c:pt>
                <c:pt idx="237">
                  <c:v>18.916666666666668</c:v>
                </c:pt>
                <c:pt idx="238">
                  <c:v>19</c:v>
                </c:pt>
                <c:pt idx="239">
                  <c:v>19.083333333333332</c:v>
                </c:pt>
                <c:pt idx="240">
                  <c:v>19.166666666666668</c:v>
                </c:pt>
                <c:pt idx="241">
                  <c:v>19.25</c:v>
                </c:pt>
                <c:pt idx="242">
                  <c:v>19.333333333333332</c:v>
                </c:pt>
                <c:pt idx="243">
                  <c:v>19.416666666666668</c:v>
                </c:pt>
                <c:pt idx="244">
                  <c:v>19.5</c:v>
                </c:pt>
                <c:pt idx="245">
                  <c:v>19.583333333333332</c:v>
                </c:pt>
                <c:pt idx="246">
                  <c:v>19.666666666666668</c:v>
                </c:pt>
                <c:pt idx="247">
                  <c:v>19.75</c:v>
                </c:pt>
                <c:pt idx="248">
                  <c:v>19.833333333333332</c:v>
                </c:pt>
                <c:pt idx="249">
                  <c:v>19.916666666666668</c:v>
                </c:pt>
                <c:pt idx="250">
                  <c:v>20</c:v>
                </c:pt>
                <c:pt idx="251">
                  <c:v>20.083333333333332</c:v>
                </c:pt>
                <c:pt idx="252">
                  <c:v>20.166666666666668</c:v>
                </c:pt>
                <c:pt idx="253">
                  <c:v>20.25</c:v>
                </c:pt>
                <c:pt idx="254">
                  <c:v>20.333333333333332</c:v>
                </c:pt>
                <c:pt idx="255">
                  <c:v>20.416666666666668</c:v>
                </c:pt>
                <c:pt idx="256">
                  <c:v>20.5</c:v>
                </c:pt>
                <c:pt idx="257">
                  <c:v>20.583333333333332</c:v>
                </c:pt>
                <c:pt idx="258">
                  <c:v>20.666666666666668</c:v>
                </c:pt>
                <c:pt idx="259">
                  <c:v>20.75</c:v>
                </c:pt>
                <c:pt idx="260">
                  <c:v>20.833333333333332</c:v>
                </c:pt>
                <c:pt idx="261">
                  <c:v>20.916666666666668</c:v>
                </c:pt>
                <c:pt idx="262">
                  <c:v>21</c:v>
                </c:pt>
                <c:pt idx="263">
                  <c:v>21.083333333333332</c:v>
                </c:pt>
                <c:pt idx="264">
                  <c:v>21.166666666666668</c:v>
                </c:pt>
                <c:pt idx="265">
                  <c:v>21.25</c:v>
                </c:pt>
                <c:pt idx="266">
                  <c:v>21.333333333333332</c:v>
                </c:pt>
                <c:pt idx="267">
                  <c:v>21.416666666666668</c:v>
                </c:pt>
                <c:pt idx="268">
                  <c:v>21.5</c:v>
                </c:pt>
                <c:pt idx="269">
                  <c:v>21.583333333333332</c:v>
                </c:pt>
                <c:pt idx="270">
                  <c:v>21.666666666666668</c:v>
                </c:pt>
                <c:pt idx="271">
                  <c:v>21.75</c:v>
                </c:pt>
                <c:pt idx="272">
                  <c:v>21.833333333333332</c:v>
                </c:pt>
                <c:pt idx="273">
                  <c:v>21.916666666666668</c:v>
                </c:pt>
                <c:pt idx="274">
                  <c:v>22</c:v>
                </c:pt>
                <c:pt idx="275">
                  <c:v>22.083333333333332</c:v>
                </c:pt>
                <c:pt idx="276">
                  <c:v>22.166666666666668</c:v>
                </c:pt>
                <c:pt idx="277">
                  <c:v>22.25</c:v>
                </c:pt>
                <c:pt idx="278">
                  <c:v>22.333333333333332</c:v>
                </c:pt>
                <c:pt idx="279">
                  <c:v>22.416666666666668</c:v>
                </c:pt>
                <c:pt idx="280">
                  <c:v>22.5</c:v>
                </c:pt>
                <c:pt idx="281">
                  <c:v>22.583333333333332</c:v>
                </c:pt>
                <c:pt idx="282">
                  <c:v>22.666666666666668</c:v>
                </c:pt>
                <c:pt idx="283">
                  <c:v>22.75</c:v>
                </c:pt>
                <c:pt idx="284">
                  <c:v>22.833333333333332</c:v>
                </c:pt>
                <c:pt idx="285">
                  <c:v>22.916666666666668</c:v>
                </c:pt>
                <c:pt idx="286">
                  <c:v>23</c:v>
                </c:pt>
                <c:pt idx="287">
                  <c:v>23.083333333333332</c:v>
                </c:pt>
                <c:pt idx="288">
                  <c:v>23.166666666666668</c:v>
                </c:pt>
                <c:pt idx="289">
                  <c:v>23.25</c:v>
                </c:pt>
                <c:pt idx="290">
                  <c:v>23.333333333333332</c:v>
                </c:pt>
                <c:pt idx="291">
                  <c:v>23.416666666666668</c:v>
                </c:pt>
                <c:pt idx="292">
                  <c:v>23.5</c:v>
                </c:pt>
                <c:pt idx="293">
                  <c:v>23.583333333333332</c:v>
                </c:pt>
                <c:pt idx="294">
                  <c:v>23.666666666666668</c:v>
                </c:pt>
                <c:pt idx="295">
                  <c:v>23.75</c:v>
                </c:pt>
                <c:pt idx="296">
                  <c:v>23.833333333333332</c:v>
                </c:pt>
                <c:pt idx="297">
                  <c:v>23.916666666666668</c:v>
                </c:pt>
                <c:pt idx="298">
                  <c:v>24</c:v>
                </c:pt>
                <c:pt idx="299">
                  <c:v>24.083333333333332</c:v>
                </c:pt>
                <c:pt idx="300">
                  <c:v>24.166666666666668</c:v>
                </c:pt>
                <c:pt idx="301">
                  <c:v>24.25</c:v>
                </c:pt>
                <c:pt idx="302">
                  <c:v>24.333333333333332</c:v>
                </c:pt>
                <c:pt idx="303">
                  <c:v>24.416666666666668</c:v>
                </c:pt>
                <c:pt idx="304">
                  <c:v>24.5</c:v>
                </c:pt>
                <c:pt idx="305">
                  <c:v>24.583333333333332</c:v>
                </c:pt>
                <c:pt idx="306">
                  <c:v>24.666666666666668</c:v>
                </c:pt>
                <c:pt idx="307">
                  <c:v>24.75</c:v>
                </c:pt>
                <c:pt idx="308">
                  <c:v>24.833333333333332</c:v>
                </c:pt>
                <c:pt idx="309">
                  <c:v>24.916666666666668</c:v>
                </c:pt>
                <c:pt idx="310">
                  <c:v>25</c:v>
                </c:pt>
                <c:pt idx="311">
                  <c:v>25.083333333333332</c:v>
                </c:pt>
                <c:pt idx="312">
                  <c:v>25.166666666666668</c:v>
                </c:pt>
                <c:pt idx="313">
                  <c:v>25.25</c:v>
                </c:pt>
                <c:pt idx="314">
                  <c:v>25.333333333333332</c:v>
                </c:pt>
                <c:pt idx="315">
                  <c:v>25.416666666666668</c:v>
                </c:pt>
                <c:pt idx="316">
                  <c:v>25.5</c:v>
                </c:pt>
                <c:pt idx="317">
                  <c:v>25.583333333333332</c:v>
                </c:pt>
                <c:pt idx="318">
                  <c:v>25.666666666666668</c:v>
                </c:pt>
                <c:pt idx="319">
                  <c:v>25.75</c:v>
                </c:pt>
                <c:pt idx="320">
                  <c:v>25.833333333333332</c:v>
                </c:pt>
                <c:pt idx="321">
                  <c:v>25.916666666666668</c:v>
                </c:pt>
                <c:pt idx="322">
                  <c:v>26</c:v>
                </c:pt>
                <c:pt idx="323">
                  <c:v>26.083333333333332</c:v>
                </c:pt>
                <c:pt idx="324">
                  <c:v>26.166666666666668</c:v>
                </c:pt>
                <c:pt idx="325">
                  <c:v>26.25</c:v>
                </c:pt>
                <c:pt idx="326">
                  <c:v>26.333333333333332</c:v>
                </c:pt>
                <c:pt idx="327">
                  <c:v>26.416666666666668</c:v>
                </c:pt>
                <c:pt idx="328">
                  <c:v>26.5</c:v>
                </c:pt>
                <c:pt idx="329">
                  <c:v>26.583333333333332</c:v>
                </c:pt>
                <c:pt idx="330">
                  <c:v>26.666666666666668</c:v>
                </c:pt>
                <c:pt idx="331">
                  <c:v>26.75</c:v>
                </c:pt>
                <c:pt idx="332">
                  <c:v>26.833333333333332</c:v>
                </c:pt>
                <c:pt idx="333">
                  <c:v>26.916666666666668</c:v>
                </c:pt>
                <c:pt idx="334">
                  <c:v>27</c:v>
                </c:pt>
                <c:pt idx="335">
                  <c:v>27.083333333333332</c:v>
                </c:pt>
                <c:pt idx="336">
                  <c:v>27.166666666666668</c:v>
                </c:pt>
                <c:pt idx="337">
                  <c:v>27.25</c:v>
                </c:pt>
                <c:pt idx="338">
                  <c:v>27.333333333333332</c:v>
                </c:pt>
                <c:pt idx="339">
                  <c:v>27.416666666666668</c:v>
                </c:pt>
                <c:pt idx="340">
                  <c:v>27.5</c:v>
                </c:pt>
                <c:pt idx="341">
                  <c:v>27.583333333333332</c:v>
                </c:pt>
                <c:pt idx="342">
                  <c:v>27.666666666666668</c:v>
                </c:pt>
                <c:pt idx="343">
                  <c:v>27.75</c:v>
                </c:pt>
                <c:pt idx="344">
                  <c:v>27.833333333333332</c:v>
                </c:pt>
                <c:pt idx="345">
                  <c:v>27.916666666666668</c:v>
                </c:pt>
                <c:pt idx="346">
                  <c:v>28</c:v>
                </c:pt>
                <c:pt idx="347">
                  <c:v>28.083333333333332</c:v>
                </c:pt>
                <c:pt idx="348">
                  <c:v>28.166666666666668</c:v>
                </c:pt>
                <c:pt idx="349">
                  <c:v>28.25</c:v>
                </c:pt>
                <c:pt idx="350">
                  <c:v>28.333333333333332</c:v>
                </c:pt>
                <c:pt idx="351">
                  <c:v>28.416666666666668</c:v>
                </c:pt>
                <c:pt idx="352">
                  <c:v>28.5</c:v>
                </c:pt>
                <c:pt idx="353">
                  <c:v>28.583333333333332</c:v>
                </c:pt>
                <c:pt idx="354">
                  <c:v>28.666666666666668</c:v>
                </c:pt>
                <c:pt idx="355">
                  <c:v>28.75</c:v>
                </c:pt>
                <c:pt idx="356">
                  <c:v>28.833333333333332</c:v>
                </c:pt>
                <c:pt idx="357">
                  <c:v>28.916666666666668</c:v>
                </c:pt>
                <c:pt idx="358">
                  <c:v>29</c:v>
                </c:pt>
                <c:pt idx="359">
                  <c:v>29.083333333333332</c:v>
                </c:pt>
                <c:pt idx="360">
                  <c:v>29.166666666666668</c:v>
                </c:pt>
                <c:pt idx="361">
                  <c:v>29.25</c:v>
                </c:pt>
                <c:pt idx="362">
                  <c:v>29.333333333333332</c:v>
                </c:pt>
                <c:pt idx="363">
                  <c:v>29.416666666666668</c:v>
                </c:pt>
                <c:pt idx="364">
                  <c:v>29.5</c:v>
                </c:pt>
                <c:pt idx="365">
                  <c:v>29.583333333333332</c:v>
                </c:pt>
                <c:pt idx="366">
                  <c:v>29.666666666666668</c:v>
                </c:pt>
                <c:pt idx="367">
                  <c:v>29.75</c:v>
                </c:pt>
                <c:pt idx="368">
                  <c:v>29.833333333333332</c:v>
                </c:pt>
                <c:pt idx="369">
                  <c:v>29.916666666666668</c:v>
                </c:pt>
                <c:pt idx="370">
                  <c:v>30</c:v>
                </c:pt>
                <c:pt idx="371">
                  <c:v>30.083333333333332</c:v>
                </c:pt>
                <c:pt idx="372">
                  <c:v>30.166666666666668</c:v>
                </c:pt>
                <c:pt idx="373">
                  <c:v>30.25</c:v>
                </c:pt>
                <c:pt idx="374">
                  <c:v>30.333333333333332</c:v>
                </c:pt>
                <c:pt idx="375">
                  <c:v>30.416666666666668</c:v>
                </c:pt>
                <c:pt idx="376">
                  <c:v>30.5</c:v>
                </c:pt>
                <c:pt idx="377">
                  <c:v>30.583333333333332</c:v>
                </c:pt>
                <c:pt idx="378">
                  <c:v>30.666666666666668</c:v>
                </c:pt>
                <c:pt idx="379">
                  <c:v>30.75</c:v>
                </c:pt>
                <c:pt idx="380">
                  <c:v>30.833333333333332</c:v>
                </c:pt>
                <c:pt idx="381">
                  <c:v>30.916666666666668</c:v>
                </c:pt>
                <c:pt idx="382">
                  <c:v>31</c:v>
                </c:pt>
                <c:pt idx="383">
                  <c:v>31.083333333333332</c:v>
                </c:pt>
                <c:pt idx="384">
                  <c:v>31.166666666666668</c:v>
                </c:pt>
                <c:pt idx="385">
                  <c:v>31.25</c:v>
                </c:pt>
                <c:pt idx="386">
                  <c:v>31.333333333333332</c:v>
                </c:pt>
                <c:pt idx="387">
                  <c:v>31.416666666666668</c:v>
                </c:pt>
                <c:pt idx="388">
                  <c:v>31.5</c:v>
                </c:pt>
                <c:pt idx="389">
                  <c:v>31.583333333333332</c:v>
                </c:pt>
                <c:pt idx="390">
                  <c:v>31.666666666666668</c:v>
                </c:pt>
                <c:pt idx="391">
                  <c:v>31.75</c:v>
                </c:pt>
                <c:pt idx="392">
                  <c:v>31.833333333333332</c:v>
                </c:pt>
                <c:pt idx="393">
                  <c:v>31.916666666666668</c:v>
                </c:pt>
                <c:pt idx="394">
                  <c:v>32</c:v>
                </c:pt>
                <c:pt idx="395">
                  <c:v>32.083333333333336</c:v>
                </c:pt>
                <c:pt idx="396">
                  <c:v>32.166666666666664</c:v>
                </c:pt>
                <c:pt idx="397">
                  <c:v>32.25</c:v>
                </c:pt>
                <c:pt idx="398">
                  <c:v>32.333333333333336</c:v>
                </c:pt>
                <c:pt idx="399">
                  <c:v>32.416666666666664</c:v>
                </c:pt>
                <c:pt idx="400">
                  <c:v>32.5</c:v>
                </c:pt>
                <c:pt idx="401">
                  <c:v>32.583333333333336</c:v>
                </c:pt>
                <c:pt idx="402">
                  <c:v>32.666666666666664</c:v>
                </c:pt>
                <c:pt idx="403">
                  <c:v>32.75</c:v>
                </c:pt>
                <c:pt idx="404">
                  <c:v>32.833333333333336</c:v>
                </c:pt>
                <c:pt idx="405">
                  <c:v>32.916666666666664</c:v>
                </c:pt>
                <c:pt idx="406">
                  <c:v>33</c:v>
                </c:pt>
                <c:pt idx="407">
                  <c:v>33.083333333333336</c:v>
                </c:pt>
                <c:pt idx="408">
                  <c:v>33.166666666666664</c:v>
                </c:pt>
                <c:pt idx="409">
                  <c:v>33.25</c:v>
                </c:pt>
                <c:pt idx="410">
                  <c:v>33.333333333333336</c:v>
                </c:pt>
                <c:pt idx="411">
                  <c:v>33.416666666666664</c:v>
                </c:pt>
                <c:pt idx="412">
                  <c:v>33.5</c:v>
                </c:pt>
                <c:pt idx="413">
                  <c:v>33.583333333333336</c:v>
                </c:pt>
                <c:pt idx="414">
                  <c:v>33.666666666666664</c:v>
                </c:pt>
                <c:pt idx="415">
                  <c:v>33.75</c:v>
                </c:pt>
                <c:pt idx="416">
                  <c:v>33.833333333333336</c:v>
                </c:pt>
                <c:pt idx="417">
                  <c:v>33.916666666666664</c:v>
                </c:pt>
                <c:pt idx="418">
                  <c:v>34</c:v>
                </c:pt>
                <c:pt idx="419">
                  <c:v>34.083333333333336</c:v>
                </c:pt>
                <c:pt idx="420">
                  <c:v>34.166666666666664</c:v>
                </c:pt>
                <c:pt idx="421">
                  <c:v>34.25</c:v>
                </c:pt>
                <c:pt idx="422">
                  <c:v>34.333333333333336</c:v>
                </c:pt>
                <c:pt idx="423">
                  <c:v>34.416666666666664</c:v>
                </c:pt>
                <c:pt idx="424">
                  <c:v>34.5</c:v>
                </c:pt>
                <c:pt idx="425">
                  <c:v>34.583333333333336</c:v>
                </c:pt>
                <c:pt idx="426">
                  <c:v>34.666666666666664</c:v>
                </c:pt>
                <c:pt idx="427">
                  <c:v>34.75</c:v>
                </c:pt>
                <c:pt idx="428">
                  <c:v>34.833333333333336</c:v>
                </c:pt>
                <c:pt idx="429">
                  <c:v>34.916666666666664</c:v>
                </c:pt>
                <c:pt idx="430">
                  <c:v>35</c:v>
                </c:pt>
                <c:pt idx="431">
                  <c:v>35.083333333333336</c:v>
                </c:pt>
                <c:pt idx="432">
                  <c:v>35.166666666666664</c:v>
                </c:pt>
                <c:pt idx="433">
                  <c:v>35.25</c:v>
                </c:pt>
                <c:pt idx="434">
                  <c:v>35.333333333333336</c:v>
                </c:pt>
                <c:pt idx="435">
                  <c:v>35.416666666666664</c:v>
                </c:pt>
                <c:pt idx="436">
                  <c:v>35.5</c:v>
                </c:pt>
                <c:pt idx="437">
                  <c:v>35.583333333333336</c:v>
                </c:pt>
                <c:pt idx="438">
                  <c:v>35.666666666666664</c:v>
                </c:pt>
                <c:pt idx="439">
                  <c:v>35.75</c:v>
                </c:pt>
                <c:pt idx="440">
                  <c:v>35.833333333333336</c:v>
                </c:pt>
                <c:pt idx="441">
                  <c:v>35.916666666666664</c:v>
                </c:pt>
                <c:pt idx="442">
                  <c:v>36</c:v>
                </c:pt>
                <c:pt idx="443">
                  <c:v>36.083333333333336</c:v>
                </c:pt>
                <c:pt idx="444">
                  <c:v>36.166666666666664</c:v>
                </c:pt>
                <c:pt idx="445">
                  <c:v>36.25</c:v>
                </c:pt>
                <c:pt idx="446">
                  <c:v>36.333333333333336</c:v>
                </c:pt>
                <c:pt idx="447">
                  <c:v>36.416666666666664</c:v>
                </c:pt>
                <c:pt idx="448">
                  <c:v>36.5</c:v>
                </c:pt>
                <c:pt idx="449">
                  <c:v>36.583333333333336</c:v>
                </c:pt>
                <c:pt idx="450">
                  <c:v>36.666666666666664</c:v>
                </c:pt>
                <c:pt idx="451">
                  <c:v>36.75</c:v>
                </c:pt>
                <c:pt idx="452">
                  <c:v>36.833333333333336</c:v>
                </c:pt>
                <c:pt idx="453">
                  <c:v>36.916666666666664</c:v>
                </c:pt>
                <c:pt idx="454">
                  <c:v>37</c:v>
                </c:pt>
                <c:pt idx="455">
                  <c:v>37.083333333333336</c:v>
                </c:pt>
                <c:pt idx="456">
                  <c:v>37.166666666666664</c:v>
                </c:pt>
                <c:pt idx="457">
                  <c:v>37.25</c:v>
                </c:pt>
                <c:pt idx="458">
                  <c:v>37.333333333333336</c:v>
                </c:pt>
                <c:pt idx="459">
                  <c:v>37.416666666666664</c:v>
                </c:pt>
                <c:pt idx="460">
                  <c:v>37.5</c:v>
                </c:pt>
                <c:pt idx="461">
                  <c:v>37.583333333333336</c:v>
                </c:pt>
                <c:pt idx="462">
                  <c:v>37.666666666666664</c:v>
                </c:pt>
                <c:pt idx="463">
                  <c:v>37.75</c:v>
                </c:pt>
                <c:pt idx="464">
                  <c:v>37.833333333333336</c:v>
                </c:pt>
                <c:pt idx="465">
                  <c:v>37.916666666666664</c:v>
                </c:pt>
                <c:pt idx="466">
                  <c:v>38</c:v>
                </c:pt>
                <c:pt idx="467">
                  <c:v>38.083333333333336</c:v>
                </c:pt>
                <c:pt idx="468">
                  <c:v>38.166666666666664</c:v>
                </c:pt>
                <c:pt idx="469">
                  <c:v>38.25</c:v>
                </c:pt>
                <c:pt idx="470">
                  <c:v>38.333333333333336</c:v>
                </c:pt>
                <c:pt idx="471">
                  <c:v>38.416666666666664</c:v>
                </c:pt>
                <c:pt idx="472">
                  <c:v>38.5</c:v>
                </c:pt>
                <c:pt idx="473">
                  <c:v>38.583333333333336</c:v>
                </c:pt>
                <c:pt idx="474">
                  <c:v>38.666666666666664</c:v>
                </c:pt>
                <c:pt idx="475">
                  <c:v>38.75</c:v>
                </c:pt>
                <c:pt idx="476">
                  <c:v>38.833333333333336</c:v>
                </c:pt>
                <c:pt idx="477">
                  <c:v>38.916666666666664</c:v>
                </c:pt>
                <c:pt idx="478">
                  <c:v>39</c:v>
                </c:pt>
                <c:pt idx="479">
                  <c:v>39.083333333333336</c:v>
                </c:pt>
                <c:pt idx="480">
                  <c:v>39.166666666666664</c:v>
                </c:pt>
                <c:pt idx="481">
                  <c:v>39.25</c:v>
                </c:pt>
                <c:pt idx="482">
                  <c:v>39.333333333333336</c:v>
                </c:pt>
                <c:pt idx="483">
                  <c:v>39.416666666666664</c:v>
                </c:pt>
                <c:pt idx="484">
                  <c:v>39.5</c:v>
                </c:pt>
                <c:pt idx="485">
                  <c:v>39.583333333333336</c:v>
                </c:pt>
                <c:pt idx="486">
                  <c:v>39.666666666666664</c:v>
                </c:pt>
                <c:pt idx="487">
                  <c:v>39.75</c:v>
                </c:pt>
                <c:pt idx="488">
                  <c:v>39.833333333333336</c:v>
                </c:pt>
                <c:pt idx="489">
                  <c:v>39.916666666666664</c:v>
                </c:pt>
                <c:pt idx="490">
                  <c:v>40</c:v>
                </c:pt>
                <c:pt idx="491">
                  <c:v>40.083333333333336</c:v>
                </c:pt>
                <c:pt idx="492">
                  <c:v>40.166666666666664</c:v>
                </c:pt>
                <c:pt idx="493">
                  <c:v>40.25</c:v>
                </c:pt>
                <c:pt idx="494">
                  <c:v>40.333333333333336</c:v>
                </c:pt>
                <c:pt idx="495">
                  <c:v>40.416666666666664</c:v>
                </c:pt>
                <c:pt idx="496">
                  <c:v>40.5</c:v>
                </c:pt>
                <c:pt idx="497">
                  <c:v>40.583333333333336</c:v>
                </c:pt>
                <c:pt idx="498">
                  <c:v>40.666666666666664</c:v>
                </c:pt>
                <c:pt idx="499">
                  <c:v>40.75</c:v>
                </c:pt>
                <c:pt idx="500">
                  <c:v>40.833333333333336</c:v>
                </c:pt>
                <c:pt idx="501">
                  <c:v>40.916666666666664</c:v>
                </c:pt>
                <c:pt idx="502">
                  <c:v>41</c:v>
                </c:pt>
                <c:pt idx="503">
                  <c:v>41.083333333333336</c:v>
                </c:pt>
                <c:pt idx="504">
                  <c:v>41.166666666666664</c:v>
                </c:pt>
                <c:pt idx="505">
                  <c:v>41.25</c:v>
                </c:pt>
                <c:pt idx="506">
                  <c:v>41.333333333333336</c:v>
                </c:pt>
                <c:pt idx="507">
                  <c:v>41.416666666666664</c:v>
                </c:pt>
                <c:pt idx="508">
                  <c:v>41.5</c:v>
                </c:pt>
                <c:pt idx="509">
                  <c:v>41.583333333333336</c:v>
                </c:pt>
                <c:pt idx="510">
                  <c:v>41.666666666666664</c:v>
                </c:pt>
                <c:pt idx="511">
                  <c:v>41.75</c:v>
                </c:pt>
                <c:pt idx="512">
                  <c:v>41.833333333333336</c:v>
                </c:pt>
                <c:pt idx="513">
                  <c:v>41.916666666666664</c:v>
                </c:pt>
                <c:pt idx="514">
                  <c:v>42</c:v>
                </c:pt>
                <c:pt idx="515">
                  <c:v>42.083333333333336</c:v>
                </c:pt>
                <c:pt idx="516">
                  <c:v>42.166666666666664</c:v>
                </c:pt>
                <c:pt idx="517">
                  <c:v>42.25</c:v>
                </c:pt>
                <c:pt idx="518">
                  <c:v>42.333333333333336</c:v>
                </c:pt>
                <c:pt idx="519">
                  <c:v>42.416666666666664</c:v>
                </c:pt>
                <c:pt idx="520">
                  <c:v>42.5</c:v>
                </c:pt>
                <c:pt idx="521">
                  <c:v>42.583333333333336</c:v>
                </c:pt>
                <c:pt idx="522">
                  <c:v>42.666666666666664</c:v>
                </c:pt>
                <c:pt idx="523">
                  <c:v>42.75</c:v>
                </c:pt>
                <c:pt idx="524">
                  <c:v>42.833333333333336</c:v>
                </c:pt>
                <c:pt idx="525">
                  <c:v>42.916666666666664</c:v>
                </c:pt>
                <c:pt idx="526">
                  <c:v>43</c:v>
                </c:pt>
                <c:pt idx="527">
                  <c:v>43.083333333333336</c:v>
                </c:pt>
                <c:pt idx="528">
                  <c:v>43.166666666666664</c:v>
                </c:pt>
                <c:pt idx="529">
                  <c:v>43.25</c:v>
                </c:pt>
                <c:pt idx="530">
                  <c:v>43.333333333333336</c:v>
                </c:pt>
                <c:pt idx="531">
                  <c:v>43.416666666666664</c:v>
                </c:pt>
                <c:pt idx="532">
                  <c:v>43.5</c:v>
                </c:pt>
                <c:pt idx="533">
                  <c:v>43.583333333333336</c:v>
                </c:pt>
                <c:pt idx="534">
                  <c:v>43.666666666666664</c:v>
                </c:pt>
                <c:pt idx="535">
                  <c:v>43.75</c:v>
                </c:pt>
                <c:pt idx="536">
                  <c:v>43.833333333333336</c:v>
                </c:pt>
                <c:pt idx="537">
                  <c:v>43.916666666666664</c:v>
                </c:pt>
                <c:pt idx="538">
                  <c:v>44</c:v>
                </c:pt>
                <c:pt idx="539">
                  <c:v>44.083333333333336</c:v>
                </c:pt>
                <c:pt idx="540">
                  <c:v>44.166666666666664</c:v>
                </c:pt>
                <c:pt idx="541">
                  <c:v>44.25</c:v>
                </c:pt>
                <c:pt idx="542">
                  <c:v>44.333333333333336</c:v>
                </c:pt>
                <c:pt idx="543">
                  <c:v>44.416666666666664</c:v>
                </c:pt>
                <c:pt idx="544">
                  <c:v>44.5</c:v>
                </c:pt>
                <c:pt idx="545">
                  <c:v>44.583333333333336</c:v>
                </c:pt>
                <c:pt idx="546">
                  <c:v>44.666666666666664</c:v>
                </c:pt>
                <c:pt idx="547">
                  <c:v>44.75</c:v>
                </c:pt>
                <c:pt idx="548">
                  <c:v>44.833333333333336</c:v>
                </c:pt>
                <c:pt idx="549">
                  <c:v>44.916666666666664</c:v>
                </c:pt>
                <c:pt idx="550">
                  <c:v>45</c:v>
                </c:pt>
                <c:pt idx="551">
                  <c:v>45.083333333333336</c:v>
                </c:pt>
                <c:pt idx="552">
                  <c:v>45.166666666666664</c:v>
                </c:pt>
                <c:pt idx="553">
                  <c:v>45.25</c:v>
                </c:pt>
                <c:pt idx="554">
                  <c:v>45.333333333333336</c:v>
                </c:pt>
                <c:pt idx="555">
                  <c:v>45.416666666666664</c:v>
                </c:pt>
                <c:pt idx="556">
                  <c:v>45.5</c:v>
                </c:pt>
                <c:pt idx="557">
                  <c:v>45.583333333333336</c:v>
                </c:pt>
                <c:pt idx="558">
                  <c:v>45.666666666666664</c:v>
                </c:pt>
                <c:pt idx="559">
                  <c:v>45.75</c:v>
                </c:pt>
                <c:pt idx="560">
                  <c:v>45.833333333333336</c:v>
                </c:pt>
                <c:pt idx="561">
                  <c:v>45.916666666666664</c:v>
                </c:pt>
                <c:pt idx="562">
                  <c:v>46</c:v>
                </c:pt>
                <c:pt idx="563">
                  <c:v>46.083333333333336</c:v>
                </c:pt>
                <c:pt idx="564">
                  <c:v>46.166666666666664</c:v>
                </c:pt>
                <c:pt idx="565">
                  <c:v>46.25</c:v>
                </c:pt>
                <c:pt idx="566">
                  <c:v>46.333333333333336</c:v>
                </c:pt>
                <c:pt idx="567">
                  <c:v>46.416666666666664</c:v>
                </c:pt>
                <c:pt idx="568">
                  <c:v>46.5</c:v>
                </c:pt>
                <c:pt idx="569">
                  <c:v>46.583333333333336</c:v>
                </c:pt>
                <c:pt idx="570">
                  <c:v>46.666666666666664</c:v>
                </c:pt>
                <c:pt idx="571">
                  <c:v>46.75</c:v>
                </c:pt>
                <c:pt idx="572">
                  <c:v>46.833333333333336</c:v>
                </c:pt>
                <c:pt idx="573">
                  <c:v>46.916666666666664</c:v>
                </c:pt>
                <c:pt idx="574">
                  <c:v>47</c:v>
                </c:pt>
                <c:pt idx="575">
                  <c:v>47.083333333333336</c:v>
                </c:pt>
                <c:pt idx="576">
                  <c:v>47.166666666666664</c:v>
                </c:pt>
                <c:pt idx="577">
                  <c:v>47.25</c:v>
                </c:pt>
                <c:pt idx="578">
                  <c:v>47.333333333333336</c:v>
                </c:pt>
                <c:pt idx="579">
                  <c:v>47.416666666666664</c:v>
                </c:pt>
                <c:pt idx="580">
                  <c:v>47.5</c:v>
                </c:pt>
                <c:pt idx="581">
                  <c:v>47.583333333333336</c:v>
                </c:pt>
                <c:pt idx="582">
                  <c:v>47.666666666666664</c:v>
                </c:pt>
                <c:pt idx="583">
                  <c:v>47.75</c:v>
                </c:pt>
                <c:pt idx="584">
                  <c:v>47.833333333333336</c:v>
                </c:pt>
                <c:pt idx="585">
                  <c:v>47.916666666666664</c:v>
                </c:pt>
                <c:pt idx="586">
                  <c:v>48</c:v>
                </c:pt>
                <c:pt idx="587">
                  <c:v>48.083333333333336</c:v>
                </c:pt>
                <c:pt idx="588">
                  <c:v>48.166666666666664</c:v>
                </c:pt>
                <c:pt idx="589">
                  <c:v>48.25</c:v>
                </c:pt>
                <c:pt idx="590">
                  <c:v>48.333333333333336</c:v>
                </c:pt>
                <c:pt idx="591">
                  <c:v>48.416666666666664</c:v>
                </c:pt>
                <c:pt idx="592">
                  <c:v>48.5</c:v>
                </c:pt>
                <c:pt idx="593">
                  <c:v>48.583333333333336</c:v>
                </c:pt>
                <c:pt idx="594">
                  <c:v>48.666666666666664</c:v>
                </c:pt>
                <c:pt idx="595">
                  <c:v>48.75</c:v>
                </c:pt>
                <c:pt idx="596">
                  <c:v>48.833333333333336</c:v>
                </c:pt>
                <c:pt idx="597">
                  <c:v>48.916666666666664</c:v>
                </c:pt>
                <c:pt idx="598">
                  <c:v>49</c:v>
                </c:pt>
                <c:pt idx="599">
                  <c:v>49.083333333333336</c:v>
                </c:pt>
                <c:pt idx="600">
                  <c:v>49.166666666666664</c:v>
                </c:pt>
                <c:pt idx="601">
                  <c:v>49.25</c:v>
                </c:pt>
                <c:pt idx="602">
                  <c:v>49.333333333333336</c:v>
                </c:pt>
                <c:pt idx="603">
                  <c:v>49.416666666666664</c:v>
                </c:pt>
                <c:pt idx="604">
                  <c:v>49.5</c:v>
                </c:pt>
                <c:pt idx="605">
                  <c:v>49.583333333333336</c:v>
                </c:pt>
                <c:pt idx="606">
                  <c:v>49.666666666666664</c:v>
                </c:pt>
                <c:pt idx="607">
                  <c:v>49.75</c:v>
                </c:pt>
                <c:pt idx="608">
                  <c:v>49.833333333333336</c:v>
                </c:pt>
                <c:pt idx="609">
                  <c:v>49.916666666666664</c:v>
                </c:pt>
                <c:pt idx="610">
                  <c:v>50</c:v>
                </c:pt>
                <c:pt idx="611">
                  <c:v>50.083333333333336</c:v>
                </c:pt>
                <c:pt idx="612">
                  <c:v>50.166666666666664</c:v>
                </c:pt>
                <c:pt idx="613">
                  <c:v>50.25</c:v>
                </c:pt>
                <c:pt idx="614">
                  <c:v>50.333333333333336</c:v>
                </c:pt>
                <c:pt idx="615">
                  <c:v>50.416666666666664</c:v>
                </c:pt>
                <c:pt idx="616">
                  <c:v>50.5</c:v>
                </c:pt>
                <c:pt idx="617">
                  <c:v>50.583333333333336</c:v>
                </c:pt>
                <c:pt idx="618">
                  <c:v>50.666666666666664</c:v>
                </c:pt>
                <c:pt idx="619">
                  <c:v>50.75</c:v>
                </c:pt>
                <c:pt idx="620">
                  <c:v>50.833333333333336</c:v>
                </c:pt>
                <c:pt idx="621">
                  <c:v>50.916666666666664</c:v>
                </c:pt>
                <c:pt idx="622">
                  <c:v>51</c:v>
                </c:pt>
                <c:pt idx="623">
                  <c:v>51.083333333333336</c:v>
                </c:pt>
                <c:pt idx="624">
                  <c:v>51.166666666666664</c:v>
                </c:pt>
                <c:pt idx="625">
                  <c:v>51.25</c:v>
                </c:pt>
                <c:pt idx="626">
                  <c:v>51.333333333333336</c:v>
                </c:pt>
                <c:pt idx="627">
                  <c:v>51.416666666666664</c:v>
                </c:pt>
                <c:pt idx="628">
                  <c:v>51.5</c:v>
                </c:pt>
                <c:pt idx="629">
                  <c:v>51.583333333333336</c:v>
                </c:pt>
                <c:pt idx="630">
                  <c:v>51.666666666666664</c:v>
                </c:pt>
                <c:pt idx="631">
                  <c:v>51.75</c:v>
                </c:pt>
                <c:pt idx="632">
                  <c:v>51.833333333333336</c:v>
                </c:pt>
                <c:pt idx="633">
                  <c:v>51.916666666666664</c:v>
                </c:pt>
                <c:pt idx="634">
                  <c:v>52</c:v>
                </c:pt>
                <c:pt idx="635">
                  <c:v>52.083333333333336</c:v>
                </c:pt>
                <c:pt idx="636">
                  <c:v>52.166666666666664</c:v>
                </c:pt>
                <c:pt idx="637">
                  <c:v>52.25</c:v>
                </c:pt>
                <c:pt idx="638">
                  <c:v>52.333333333333336</c:v>
                </c:pt>
                <c:pt idx="639">
                  <c:v>52.416666666666664</c:v>
                </c:pt>
                <c:pt idx="640">
                  <c:v>52.5</c:v>
                </c:pt>
                <c:pt idx="641">
                  <c:v>52.583333333333336</c:v>
                </c:pt>
                <c:pt idx="642">
                  <c:v>52.666666666666664</c:v>
                </c:pt>
                <c:pt idx="643">
                  <c:v>52.75</c:v>
                </c:pt>
                <c:pt idx="644">
                  <c:v>52.833333333333336</c:v>
                </c:pt>
                <c:pt idx="645">
                  <c:v>52.916666666666664</c:v>
                </c:pt>
                <c:pt idx="646">
                  <c:v>53</c:v>
                </c:pt>
                <c:pt idx="647">
                  <c:v>53.083333333333336</c:v>
                </c:pt>
                <c:pt idx="648">
                  <c:v>53.166666666666664</c:v>
                </c:pt>
                <c:pt idx="649">
                  <c:v>53.25</c:v>
                </c:pt>
                <c:pt idx="650">
                  <c:v>53.333333333333336</c:v>
                </c:pt>
                <c:pt idx="651">
                  <c:v>53.416666666666664</c:v>
                </c:pt>
                <c:pt idx="652">
                  <c:v>53.5</c:v>
                </c:pt>
                <c:pt idx="653">
                  <c:v>53.583333333333336</c:v>
                </c:pt>
                <c:pt idx="654">
                  <c:v>53.666666666666664</c:v>
                </c:pt>
                <c:pt idx="655">
                  <c:v>53.75</c:v>
                </c:pt>
                <c:pt idx="656">
                  <c:v>53.833333333333336</c:v>
                </c:pt>
                <c:pt idx="657">
                  <c:v>53.916666666666664</c:v>
                </c:pt>
                <c:pt idx="658">
                  <c:v>54</c:v>
                </c:pt>
                <c:pt idx="659">
                  <c:v>54.083333333333336</c:v>
                </c:pt>
                <c:pt idx="660">
                  <c:v>54.166666666666664</c:v>
                </c:pt>
                <c:pt idx="661">
                  <c:v>54.25</c:v>
                </c:pt>
                <c:pt idx="662">
                  <c:v>54.333333333333336</c:v>
                </c:pt>
                <c:pt idx="663">
                  <c:v>54.416666666666664</c:v>
                </c:pt>
                <c:pt idx="664">
                  <c:v>54.5</c:v>
                </c:pt>
                <c:pt idx="665">
                  <c:v>54.583333333333336</c:v>
                </c:pt>
                <c:pt idx="666">
                  <c:v>54.666666666666664</c:v>
                </c:pt>
                <c:pt idx="667">
                  <c:v>54.75</c:v>
                </c:pt>
                <c:pt idx="668">
                  <c:v>54.833333333333336</c:v>
                </c:pt>
                <c:pt idx="669">
                  <c:v>54.916666666666664</c:v>
                </c:pt>
                <c:pt idx="670">
                  <c:v>55</c:v>
                </c:pt>
                <c:pt idx="671">
                  <c:v>55.083333333333336</c:v>
                </c:pt>
                <c:pt idx="672">
                  <c:v>55.166666666666664</c:v>
                </c:pt>
                <c:pt idx="673">
                  <c:v>55.25</c:v>
                </c:pt>
                <c:pt idx="674">
                  <c:v>55.333333333333336</c:v>
                </c:pt>
                <c:pt idx="675">
                  <c:v>55.416666666666664</c:v>
                </c:pt>
                <c:pt idx="676">
                  <c:v>55.5</c:v>
                </c:pt>
                <c:pt idx="677">
                  <c:v>55.583333333333336</c:v>
                </c:pt>
                <c:pt idx="678">
                  <c:v>55.666666666666664</c:v>
                </c:pt>
                <c:pt idx="679">
                  <c:v>55.75</c:v>
                </c:pt>
                <c:pt idx="680">
                  <c:v>55.833333333333336</c:v>
                </c:pt>
                <c:pt idx="681">
                  <c:v>55.916666666666664</c:v>
                </c:pt>
                <c:pt idx="682">
                  <c:v>56</c:v>
                </c:pt>
                <c:pt idx="683">
                  <c:v>56.083333333333336</c:v>
                </c:pt>
                <c:pt idx="684">
                  <c:v>56.166666666666664</c:v>
                </c:pt>
                <c:pt idx="685">
                  <c:v>56.25</c:v>
                </c:pt>
                <c:pt idx="686">
                  <c:v>56.333333333333336</c:v>
                </c:pt>
                <c:pt idx="687">
                  <c:v>56.416666666666664</c:v>
                </c:pt>
                <c:pt idx="688">
                  <c:v>56.5</c:v>
                </c:pt>
                <c:pt idx="689">
                  <c:v>56.583333333333336</c:v>
                </c:pt>
                <c:pt idx="690">
                  <c:v>56.666666666666664</c:v>
                </c:pt>
                <c:pt idx="691">
                  <c:v>56.75</c:v>
                </c:pt>
                <c:pt idx="692">
                  <c:v>56.833333333333336</c:v>
                </c:pt>
                <c:pt idx="693">
                  <c:v>56.916666666666664</c:v>
                </c:pt>
                <c:pt idx="694">
                  <c:v>57</c:v>
                </c:pt>
                <c:pt idx="695">
                  <c:v>57.083333333333336</c:v>
                </c:pt>
                <c:pt idx="696">
                  <c:v>57.166666666666664</c:v>
                </c:pt>
                <c:pt idx="697">
                  <c:v>57.25</c:v>
                </c:pt>
                <c:pt idx="698">
                  <c:v>57.333333333333336</c:v>
                </c:pt>
                <c:pt idx="699">
                  <c:v>57.416666666666664</c:v>
                </c:pt>
                <c:pt idx="700">
                  <c:v>57.5</c:v>
                </c:pt>
                <c:pt idx="701">
                  <c:v>57.583333333333336</c:v>
                </c:pt>
                <c:pt idx="702">
                  <c:v>57.666666666666664</c:v>
                </c:pt>
                <c:pt idx="703">
                  <c:v>57.75</c:v>
                </c:pt>
                <c:pt idx="704">
                  <c:v>57.833333333333336</c:v>
                </c:pt>
                <c:pt idx="705">
                  <c:v>57.916666666666664</c:v>
                </c:pt>
                <c:pt idx="706">
                  <c:v>58</c:v>
                </c:pt>
                <c:pt idx="707">
                  <c:v>58.083333333333336</c:v>
                </c:pt>
                <c:pt idx="708">
                  <c:v>58.166666666666664</c:v>
                </c:pt>
                <c:pt idx="709">
                  <c:v>58.25</c:v>
                </c:pt>
                <c:pt idx="710">
                  <c:v>58.333333333333336</c:v>
                </c:pt>
                <c:pt idx="711">
                  <c:v>58.416666666666664</c:v>
                </c:pt>
                <c:pt idx="712">
                  <c:v>58.5</c:v>
                </c:pt>
                <c:pt idx="713">
                  <c:v>58.583333333333336</c:v>
                </c:pt>
                <c:pt idx="714">
                  <c:v>58.666666666666664</c:v>
                </c:pt>
                <c:pt idx="715">
                  <c:v>58.75</c:v>
                </c:pt>
                <c:pt idx="716">
                  <c:v>58.833333333333336</c:v>
                </c:pt>
                <c:pt idx="717">
                  <c:v>58.916666666666664</c:v>
                </c:pt>
                <c:pt idx="718">
                  <c:v>59</c:v>
                </c:pt>
                <c:pt idx="719">
                  <c:v>59.083333333333336</c:v>
                </c:pt>
                <c:pt idx="720">
                  <c:v>59.166666666666664</c:v>
                </c:pt>
                <c:pt idx="721">
                  <c:v>59.25</c:v>
                </c:pt>
                <c:pt idx="722">
                  <c:v>59.333333333333336</c:v>
                </c:pt>
                <c:pt idx="723">
                  <c:v>59.416666666666664</c:v>
                </c:pt>
                <c:pt idx="724">
                  <c:v>59.5</c:v>
                </c:pt>
                <c:pt idx="725">
                  <c:v>59.583333333333336</c:v>
                </c:pt>
                <c:pt idx="726">
                  <c:v>59.666666666666664</c:v>
                </c:pt>
                <c:pt idx="727">
                  <c:v>59.75</c:v>
                </c:pt>
                <c:pt idx="728">
                  <c:v>59.833333333333336</c:v>
                </c:pt>
                <c:pt idx="729">
                  <c:v>59.916666666666664</c:v>
                </c:pt>
                <c:pt idx="730">
                  <c:v>60</c:v>
                </c:pt>
                <c:pt idx="731">
                  <c:v>60.166666666666664</c:v>
                </c:pt>
                <c:pt idx="732">
                  <c:v>60.333333333333336</c:v>
                </c:pt>
                <c:pt idx="733">
                  <c:v>60.5</c:v>
                </c:pt>
                <c:pt idx="734">
                  <c:v>60.666666666666664</c:v>
                </c:pt>
                <c:pt idx="735">
                  <c:v>60.833333333333336</c:v>
                </c:pt>
                <c:pt idx="736">
                  <c:v>61</c:v>
                </c:pt>
                <c:pt idx="737">
                  <c:v>61.166666666666664</c:v>
                </c:pt>
                <c:pt idx="738">
                  <c:v>61.333333333333336</c:v>
                </c:pt>
                <c:pt idx="739">
                  <c:v>61.5</c:v>
                </c:pt>
                <c:pt idx="740">
                  <c:v>61.666666666666664</c:v>
                </c:pt>
                <c:pt idx="741">
                  <c:v>61.833333333333336</c:v>
                </c:pt>
                <c:pt idx="742">
                  <c:v>62</c:v>
                </c:pt>
                <c:pt idx="743">
                  <c:v>62.166666666666664</c:v>
                </c:pt>
                <c:pt idx="744">
                  <c:v>62.333333333333336</c:v>
                </c:pt>
                <c:pt idx="745">
                  <c:v>62.5</c:v>
                </c:pt>
                <c:pt idx="746">
                  <c:v>62.666666666666664</c:v>
                </c:pt>
                <c:pt idx="747">
                  <c:v>62.833333333333336</c:v>
                </c:pt>
                <c:pt idx="748">
                  <c:v>63</c:v>
                </c:pt>
                <c:pt idx="749">
                  <c:v>63.166666666666664</c:v>
                </c:pt>
                <c:pt idx="750">
                  <c:v>63.333333333333336</c:v>
                </c:pt>
                <c:pt idx="751">
                  <c:v>63.5</c:v>
                </c:pt>
                <c:pt idx="752">
                  <c:v>63.666666666666664</c:v>
                </c:pt>
                <c:pt idx="753">
                  <c:v>63.833333333333336</c:v>
                </c:pt>
                <c:pt idx="754">
                  <c:v>64</c:v>
                </c:pt>
                <c:pt idx="755">
                  <c:v>64.166666666666671</c:v>
                </c:pt>
                <c:pt idx="756">
                  <c:v>64.333333333333329</c:v>
                </c:pt>
                <c:pt idx="757">
                  <c:v>64.5</c:v>
                </c:pt>
                <c:pt idx="758">
                  <c:v>64.666666666666671</c:v>
                </c:pt>
                <c:pt idx="759">
                  <c:v>64.833333333333329</c:v>
                </c:pt>
                <c:pt idx="760">
                  <c:v>65</c:v>
                </c:pt>
                <c:pt idx="761">
                  <c:v>65.166666666666671</c:v>
                </c:pt>
                <c:pt idx="762">
                  <c:v>65.333333333333329</c:v>
                </c:pt>
                <c:pt idx="763">
                  <c:v>65.5</c:v>
                </c:pt>
                <c:pt idx="764">
                  <c:v>65.666666666666671</c:v>
                </c:pt>
                <c:pt idx="765">
                  <c:v>65.833333333333329</c:v>
                </c:pt>
                <c:pt idx="766">
                  <c:v>66</c:v>
                </c:pt>
                <c:pt idx="767">
                  <c:v>66.166666666666671</c:v>
                </c:pt>
                <c:pt idx="768">
                  <c:v>66.333333333333329</c:v>
                </c:pt>
                <c:pt idx="769">
                  <c:v>66.5</c:v>
                </c:pt>
                <c:pt idx="770">
                  <c:v>66.666666666666671</c:v>
                </c:pt>
                <c:pt idx="771">
                  <c:v>66.833333333333329</c:v>
                </c:pt>
                <c:pt idx="772">
                  <c:v>67</c:v>
                </c:pt>
                <c:pt idx="773">
                  <c:v>67.166666666666671</c:v>
                </c:pt>
                <c:pt idx="774">
                  <c:v>67.333333333333329</c:v>
                </c:pt>
                <c:pt idx="775">
                  <c:v>67.5</c:v>
                </c:pt>
                <c:pt idx="776">
                  <c:v>67.666666666666671</c:v>
                </c:pt>
                <c:pt idx="777">
                  <c:v>67.833333333333329</c:v>
                </c:pt>
                <c:pt idx="778">
                  <c:v>68</c:v>
                </c:pt>
                <c:pt idx="779">
                  <c:v>68.166666666666671</c:v>
                </c:pt>
                <c:pt idx="780">
                  <c:v>68.333333333333329</c:v>
                </c:pt>
                <c:pt idx="781">
                  <c:v>68.5</c:v>
                </c:pt>
                <c:pt idx="782">
                  <c:v>68.666666666666671</c:v>
                </c:pt>
                <c:pt idx="783">
                  <c:v>68.833333333333329</c:v>
                </c:pt>
                <c:pt idx="784">
                  <c:v>69</c:v>
                </c:pt>
                <c:pt idx="785">
                  <c:v>69.166666666666671</c:v>
                </c:pt>
                <c:pt idx="786">
                  <c:v>69.333333333333329</c:v>
                </c:pt>
                <c:pt idx="787">
                  <c:v>69.5</c:v>
                </c:pt>
                <c:pt idx="788">
                  <c:v>69.666666666666671</c:v>
                </c:pt>
                <c:pt idx="789">
                  <c:v>69.833333333333329</c:v>
                </c:pt>
                <c:pt idx="790">
                  <c:v>70</c:v>
                </c:pt>
                <c:pt idx="791">
                  <c:v>70.166666666666671</c:v>
                </c:pt>
                <c:pt idx="792">
                  <c:v>70.333333333333329</c:v>
                </c:pt>
                <c:pt idx="793">
                  <c:v>70.5</c:v>
                </c:pt>
                <c:pt idx="794">
                  <c:v>70.666666666666671</c:v>
                </c:pt>
                <c:pt idx="795">
                  <c:v>70.833333333333329</c:v>
                </c:pt>
                <c:pt idx="796">
                  <c:v>71</c:v>
                </c:pt>
                <c:pt idx="797">
                  <c:v>71.166666666666671</c:v>
                </c:pt>
                <c:pt idx="798">
                  <c:v>71.333333333333329</c:v>
                </c:pt>
                <c:pt idx="799">
                  <c:v>71.5</c:v>
                </c:pt>
                <c:pt idx="800">
                  <c:v>71.666666666666671</c:v>
                </c:pt>
                <c:pt idx="801">
                  <c:v>71.833333333333329</c:v>
                </c:pt>
                <c:pt idx="802">
                  <c:v>72</c:v>
                </c:pt>
                <c:pt idx="803">
                  <c:v>72.166666666666671</c:v>
                </c:pt>
                <c:pt idx="804">
                  <c:v>72.333333333333329</c:v>
                </c:pt>
                <c:pt idx="805">
                  <c:v>72.5</c:v>
                </c:pt>
                <c:pt idx="806">
                  <c:v>72.666666666666671</c:v>
                </c:pt>
                <c:pt idx="807">
                  <c:v>72.833333333333329</c:v>
                </c:pt>
                <c:pt idx="808">
                  <c:v>73</c:v>
                </c:pt>
                <c:pt idx="809">
                  <c:v>73.166666666666671</c:v>
                </c:pt>
                <c:pt idx="810">
                  <c:v>73.333333333333329</c:v>
                </c:pt>
                <c:pt idx="811">
                  <c:v>73.5</c:v>
                </c:pt>
                <c:pt idx="812">
                  <c:v>73.666666666666671</c:v>
                </c:pt>
                <c:pt idx="813">
                  <c:v>73.833333333333329</c:v>
                </c:pt>
                <c:pt idx="814">
                  <c:v>74</c:v>
                </c:pt>
                <c:pt idx="815">
                  <c:v>74.166666666666671</c:v>
                </c:pt>
                <c:pt idx="816">
                  <c:v>74.333333333333329</c:v>
                </c:pt>
                <c:pt idx="817">
                  <c:v>74.5</c:v>
                </c:pt>
                <c:pt idx="818">
                  <c:v>74.666666666666671</c:v>
                </c:pt>
                <c:pt idx="819">
                  <c:v>74.833333333333329</c:v>
                </c:pt>
                <c:pt idx="820">
                  <c:v>75</c:v>
                </c:pt>
                <c:pt idx="821">
                  <c:v>75.166666666666671</c:v>
                </c:pt>
                <c:pt idx="822">
                  <c:v>75.333333333333329</c:v>
                </c:pt>
                <c:pt idx="823">
                  <c:v>75.5</c:v>
                </c:pt>
                <c:pt idx="824">
                  <c:v>75.666666666666671</c:v>
                </c:pt>
                <c:pt idx="825">
                  <c:v>75.833333333333329</c:v>
                </c:pt>
                <c:pt idx="826">
                  <c:v>76</c:v>
                </c:pt>
                <c:pt idx="827">
                  <c:v>76.166666666666671</c:v>
                </c:pt>
                <c:pt idx="828">
                  <c:v>76.333333333333329</c:v>
                </c:pt>
                <c:pt idx="829">
                  <c:v>76.5</c:v>
                </c:pt>
                <c:pt idx="830">
                  <c:v>76.666666666666671</c:v>
                </c:pt>
                <c:pt idx="831">
                  <c:v>76.833333333333329</c:v>
                </c:pt>
                <c:pt idx="832">
                  <c:v>77</c:v>
                </c:pt>
                <c:pt idx="833">
                  <c:v>77.166666666666671</c:v>
                </c:pt>
                <c:pt idx="834">
                  <c:v>77.333333333333329</c:v>
                </c:pt>
                <c:pt idx="835">
                  <c:v>77.5</c:v>
                </c:pt>
                <c:pt idx="836">
                  <c:v>77.666666666666671</c:v>
                </c:pt>
                <c:pt idx="837">
                  <c:v>77.833333333333329</c:v>
                </c:pt>
                <c:pt idx="838">
                  <c:v>78</c:v>
                </c:pt>
                <c:pt idx="839">
                  <c:v>78.166666666666671</c:v>
                </c:pt>
                <c:pt idx="840">
                  <c:v>78.333333333333329</c:v>
                </c:pt>
                <c:pt idx="841">
                  <c:v>78.5</c:v>
                </c:pt>
                <c:pt idx="842">
                  <c:v>78.666666666666671</c:v>
                </c:pt>
                <c:pt idx="843">
                  <c:v>78.833333333333329</c:v>
                </c:pt>
                <c:pt idx="844">
                  <c:v>79</c:v>
                </c:pt>
                <c:pt idx="845">
                  <c:v>79.166666666666671</c:v>
                </c:pt>
                <c:pt idx="846">
                  <c:v>79.333333333333329</c:v>
                </c:pt>
                <c:pt idx="847">
                  <c:v>79.5</c:v>
                </c:pt>
                <c:pt idx="848">
                  <c:v>79.666666666666671</c:v>
                </c:pt>
                <c:pt idx="849">
                  <c:v>79.833333333333329</c:v>
                </c:pt>
                <c:pt idx="850">
                  <c:v>80</c:v>
                </c:pt>
                <c:pt idx="851">
                  <c:v>80.166666666666671</c:v>
                </c:pt>
                <c:pt idx="852">
                  <c:v>80.333333333333329</c:v>
                </c:pt>
                <c:pt idx="853">
                  <c:v>80.5</c:v>
                </c:pt>
                <c:pt idx="854">
                  <c:v>80.666666666666671</c:v>
                </c:pt>
                <c:pt idx="855">
                  <c:v>80.833333333333329</c:v>
                </c:pt>
                <c:pt idx="856">
                  <c:v>81</c:v>
                </c:pt>
                <c:pt idx="857">
                  <c:v>81.166666666666671</c:v>
                </c:pt>
                <c:pt idx="858">
                  <c:v>81.333333333333329</c:v>
                </c:pt>
                <c:pt idx="859">
                  <c:v>81.5</c:v>
                </c:pt>
                <c:pt idx="860">
                  <c:v>81.666666666666671</c:v>
                </c:pt>
                <c:pt idx="861">
                  <c:v>81.833333333333329</c:v>
                </c:pt>
                <c:pt idx="862">
                  <c:v>82</c:v>
                </c:pt>
                <c:pt idx="863">
                  <c:v>82.166666666666671</c:v>
                </c:pt>
                <c:pt idx="864">
                  <c:v>82.333333333333329</c:v>
                </c:pt>
                <c:pt idx="865">
                  <c:v>82.5</c:v>
                </c:pt>
                <c:pt idx="866">
                  <c:v>82.666666666666671</c:v>
                </c:pt>
                <c:pt idx="867">
                  <c:v>82.833333333333329</c:v>
                </c:pt>
                <c:pt idx="868">
                  <c:v>83</c:v>
                </c:pt>
                <c:pt idx="869">
                  <c:v>83.166666666666671</c:v>
                </c:pt>
                <c:pt idx="870">
                  <c:v>83.333333333333329</c:v>
                </c:pt>
                <c:pt idx="871">
                  <c:v>83.5</c:v>
                </c:pt>
                <c:pt idx="872">
                  <c:v>83.666666666666671</c:v>
                </c:pt>
                <c:pt idx="873">
                  <c:v>83.833333333333329</c:v>
                </c:pt>
                <c:pt idx="874">
                  <c:v>84</c:v>
                </c:pt>
                <c:pt idx="875">
                  <c:v>84.166666666666671</c:v>
                </c:pt>
                <c:pt idx="876">
                  <c:v>84.333333333333329</c:v>
                </c:pt>
                <c:pt idx="877">
                  <c:v>84.5</c:v>
                </c:pt>
                <c:pt idx="878">
                  <c:v>84.666666666666671</c:v>
                </c:pt>
                <c:pt idx="879">
                  <c:v>84.833333333333329</c:v>
                </c:pt>
                <c:pt idx="880">
                  <c:v>85</c:v>
                </c:pt>
                <c:pt idx="881">
                  <c:v>85.166666666666671</c:v>
                </c:pt>
                <c:pt idx="882">
                  <c:v>85.333333333333329</c:v>
                </c:pt>
                <c:pt idx="883">
                  <c:v>85.5</c:v>
                </c:pt>
                <c:pt idx="884">
                  <c:v>85.666666666666671</c:v>
                </c:pt>
                <c:pt idx="885">
                  <c:v>85.833333333333329</c:v>
                </c:pt>
                <c:pt idx="886">
                  <c:v>86</c:v>
                </c:pt>
                <c:pt idx="887">
                  <c:v>86.166666666666671</c:v>
                </c:pt>
                <c:pt idx="888">
                  <c:v>86.333333333333329</c:v>
                </c:pt>
                <c:pt idx="889">
                  <c:v>86.5</c:v>
                </c:pt>
                <c:pt idx="890">
                  <c:v>86.666666666666671</c:v>
                </c:pt>
                <c:pt idx="891">
                  <c:v>86.833333333333329</c:v>
                </c:pt>
                <c:pt idx="892">
                  <c:v>87</c:v>
                </c:pt>
                <c:pt idx="893">
                  <c:v>87.166666666666671</c:v>
                </c:pt>
                <c:pt idx="894">
                  <c:v>87.333333333333329</c:v>
                </c:pt>
                <c:pt idx="895">
                  <c:v>87.5</c:v>
                </c:pt>
                <c:pt idx="896">
                  <c:v>87.666666666666671</c:v>
                </c:pt>
                <c:pt idx="897">
                  <c:v>87.833333333333329</c:v>
                </c:pt>
                <c:pt idx="898">
                  <c:v>88</c:v>
                </c:pt>
                <c:pt idx="899">
                  <c:v>88.166666666666671</c:v>
                </c:pt>
                <c:pt idx="900">
                  <c:v>88.333333333333329</c:v>
                </c:pt>
                <c:pt idx="901">
                  <c:v>88.5</c:v>
                </c:pt>
                <c:pt idx="902">
                  <c:v>88.666666666666671</c:v>
                </c:pt>
                <c:pt idx="903">
                  <c:v>88.833333333333329</c:v>
                </c:pt>
                <c:pt idx="904">
                  <c:v>89</c:v>
                </c:pt>
                <c:pt idx="905">
                  <c:v>89.166666666666671</c:v>
                </c:pt>
                <c:pt idx="906">
                  <c:v>89.333333333333329</c:v>
                </c:pt>
                <c:pt idx="907">
                  <c:v>89.5</c:v>
                </c:pt>
                <c:pt idx="908">
                  <c:v>89.666666666666671</c:v>
                </c:pt>
                <c:pt idx="909">
                  <c:v>89.833333333333329</c:v>
                </c:pt>
                <c:pt idx="910">
                  <c:v>90</c:v>
                </c:pt>
                <c:pt idx="911">
                  <c:v>90.166666666666671</c:v>
                </c:pt>
                <c:pt idx="912">
                  <c:v>90.333333333333329</c:v>
                </c:pt>
                <c:pt idx="913">
                  <c:v>90.5</c:v>
                </c:pt>
                <c:pt idx="914">
                  <c:v>90.666666666666671</c:v>
                </c:pt>
                <c:pt idx="915">
                  <c:v>90.833333333333329</c:v>
                </c:pt>
                <c:pt idx="916">
                  <c:v>91</c:v>
                </c:pt>
                <c:pt idx="917">
                  <c:v>91.166666666666671</c:v>
                </c:pt>
                <c:pt idx="918">
                  <c:v>91.333333333333329</c:v>
                </c:pt>
                <c:pt idx="919">
                  <c:v>91.5</c:v>
                </c:pt>
                <c:pt idx="920">
                  <c:v>91.666666666666671</c:v>
                </c:pt>
                <c:pt idx="921">
                  <c:v>91.833333333333329</c:v>
                </c:pt>
                <c:pt idx="922">
                  <c:v>92</c:v>
                </c:pt>
                <c:pt idx="923">
                  <c:v>92.166666666666671</c:v>
                </c:pt>
                <c:pt idx="924">
                  <c:v>92.333333333333329</c:v>
                </c:pt>
                <c:pt idx="925">
                  <c:v>92.5</c:v>
                </c:pt>
                <c:pt idx="926">
                  <c:v>92.666666666666671</c:v>
                </c:pt>
                <c:pt idx="927">
                  <c:v>92.833333333333329</c:v>
                </c:pt>
                <c:pt idx="928">
                  <c:v>93</c:v>
                </c:pt>
                <c:pt idx="929">
                  <c:v>93.166666666666671</c:v>
                </c:pt>
                <c:pt idx="930">
                  <c:v>93.333333333333329</c:v>
                </c:pt>
                <c:pt idx="931">
                  <c:v>93.5</c:v>
                </c:pt>
                <c:pt idx="932">
                  <c:v>93.666666666666671</c:v>
                </c:pt>
                <c:pt idx="933">
                  <c:v>93.833333333333329</c:v>
                </c:pt>
                <c:pt idx="934">
                  <c:v>94</c:v>
                </c:pt>
                <c:pt idx="935">
                  <c:v>94.166666666666671</c:v>
                </c:pt>
                <c:pt idx="936">
                  <c:v>94.333333333333329</c:v>
                </c:pt>
                <c:pt idx="937">
                  <c:v>94.5</c:v>
                </c:pt>
                <c:pt idx="938">
                  <c:v>94.666666666666671</c:v>
                </c:pt>
                <c:pt idx="939">
                  <c:v>94.833333333333329</c:v>
                </c:pt>
                <c:pt idx="940">
                  <c:v>95</c:v>
                </c:pt>
                <c:pt idx="941">
                  <c:v>95.166666666666671</c:v>
                </c:pt>
                <c:pt idx="942">
                  <c:v>95.333333333333329</c:v>
                </c:pt>
                <c:pt idx="943">
                  <c:v>95.5</c:v>
                </c:pt>
                <c:pt idx="944">
                  <c:v>95.666666666666671</c:v>
                </c:pt>
                <c:pt idx="945">
                  <c:v>95.833333333333329</c:v>
                </c:pt>
                <c:pt idx="946">
                  <c:v>96</c:v>
                </c:pt>
                <c:pt idx="947">
                  <c:v>96.166666666666671</c:v>
                </c:pt>
                <c:pt idx="948">
                  <c:v>96.333333333333329</c:v>
                </c:pt>
                <c:pt idx="949">
                  <c:v>96.5</c:v>
                </c:pt>
                <c:pt idx="950">
                  <c:v>96.666666666666671</c:v>
                </c:pt>
                <c:pt idx="951">
                  <c:v>96.833333333333329</c:v>
                </c:pt>
                <c:pt idx="952">
                  <c:v>97</c:v>
                </c:pt>
                <c:pt idx="953">
                  <c:v>97.166666666666671</c:v>
                </c:pt>
                <c:pt idx="954">
                  <c:v>97.333333333333329</c:v>
                </c:pt>
                <c:pt idx="955">
                  <c:v>97.5</c:v>
                </c:pt>
                <c:pt idx="956">
                  <c:v>97.666666666666671</c:v>
                </c:pt>
                <c:pt idx="957">
                  <c:v>97.833333333333329</c:v>
                </c:pt>
                <c:pt idx="958">
                  <c:v>98</c:v>
                </c:pt>
                <c:pt idx="959">
                  <c:v>98.166666666666671</c:v>
                </c:pt>
                <c:pt idx="960">
                  <c:v>98.333333333333329</c:v>
                </c:pt>
                <c:pt idx="961">
                  <c:v>98.5</c:v>
                </c:pt>
                <c:pt idx="962">
                  <c:v>98.666666666666671</c:v>
                </c:pt>
                <c:pt idx="963">
                  <c:v>98.833333333333329</c:v>
                </c:pt>
                <c:pt idx="964">
                  <c:v>99</c:v>
                </c:pt>
                <c:pt idx="965">
                  <c:v>99.166666666666671</c:v>
                </c:pt>
                <c:pt idx="966">
                  <c:v>99.333333333333329</c:v>
                </c:pt>
                <c:pt idx="967">
                  <c:v>99.5</c:v>
                </c:pt>
                <c:pt idx="968">
                  <c:v>99.666666666666671</c:v>
                </c:pt>
                <c:pt idx="969">
                  <c:v>99.833333333333329</c:v>
                </c:pt>
                <c:pt idx="970">
                  <c:v>100</c:v>
                </c:pt>
                <c:pt idx="971">
                  <c:v>100.16666666666667</c:v>
                </c:pt>
                <c:pt idx="972">
                  <c:v>100.33333333333333</c:v>
                </c:pt>
                <c:pt idx="973">
                  <c:v>100.5</c:v>
                </c:pt>
                <c:pt idx="974">
                  <c:v>100.66666666666667</c:v>
                </c:pt>
                <c:pt idx="975">
                  <c:v>100.83333333333333</c:v>
                </c:pt>
                <c:pt idx="976">
                  <c:v>101</c:v>
                </c:pt>
                <c:pt idx="977">
                  <c:v>101.16666666666667</c:v>
                </c:pt>
                <c:pt idx="978">
                  <c:v>101.33333333333333</c:v>
                </c:pt>
                <c:pt idx="979">
                  <c:v>101.5</c:v>
                </c:pt>
                <c:pt idx="980">
                  <c:v>101.66666666666667</c:v>
                </c:pt>
                <c:pt idx="981">
                  <c:v>101.83333333333333</c:v>
                </c:pt>
                <c:pt idx="982">
                  <c:v>102</c:v>
                </c:pt>
                <c:pt idx="983">
                  <c:v>102.16666666666667</c:v>
                </c:pt>
                <c:pt idx="984">
                  <c:v>102.33333333333333</c:v>
                </c:pt>
                <c:pt idx="985">
                  <c:v>102.5</c:v>
                </c:pt>
                <c:pt idx="986">
                  <c:v>102.66666666666667</c:v>
                </c:pt>
                <c:pt idx="987">
                  <c:v>102.83333333333333</c:v>
                </c:pt>
                <c:pt idx="988">
                  <c:v>103</c:v>
                </c:pt>
                <c:pt idx="989">
                  <c:v>103.16666666666667</c:v>
                </c:pt>
                <c:pt idx="990">
                  <c:v>103.33333333333333</c:v>
                </c:pt>
                <c:pt idx="991">
                  <c:v>103.5</c:v>
                </c:pt>
                <c:pt idx="992">
                  <c:v>103.66666666666667</c:v>
                </c:pt>
                <c:pt idx="993">
                  <c:v>103.83333333333333</c:v>
                </c:pt>
                <c:pt idx="994">
                  <c:v>104</c:v>
                </c:pt>
                <c:pt idx="995">
                  <c:v>104.16666666666667</c:v>
                </c:pt>
                <c:pt idx="996">
                  <c:v>104.33333333333333</c:v>
                </c:pt>
                <c:pt idx="997">
                  <c:v>104.5</c:v>
                </c:pt>
                <c:pt idx="998">
                  <c:v>104.66666666666667</c:v>
                </c:pt>
                <c:pt idx="999">
                  <c:v>104.83333333333333</c:v>
                </c:pt>
                <c:pt idx="1000">
                  <c:v>105</c:v>
                </c:pt>
                <c:pt idx="1001">
                  <c:v>105.16666666666667</c:v>
                </c:pt>
                <c:pt idx="1002">
                  <c:v>105.33333333333333</c:v>
                </c:pt>
                <c:pt idx="1003">
                  <c:v>105.5</c:v>
                </c:pt>
                <c:pt idx="1004">
                  <c:v>105.66666666666667</c:v>
                </c:pt>
                <c:pt idx="1005">
                  <c:v>105.83333333333333</c:v>
                </c:pt>
                <c:pt idx="1006">
                  <c:v>106</c:v>
                </c:pt>
                <c:pt idx="1007">
                  <c:v>106.16666666666667</c:v>
                </c:pt>
                <c:pt idx="1008">
                  <c:v>106.33333333333333</c:v>
                </c:pt>
                <c:pt idx="1009">
                  <c:v>106.5</c:v>
                </c:pt>
                <c:pt idx="1010">
                  <c:v>106.66666666666667</c:v>
                </c:pt>
                <c:pt idx="1011">
                  <c:v>106.83333333333333</c:v>
                </c:pt>
                <c:pt idx="1012">
                  <c:v>107</c:v>
                </c:pt>
                <c:pt idx="1013">
                  <c:v>107.16666666666667</c:v>
                </c:pt>
                <c:pt idx="1014">
                  <c:v>107.33333333333333</c:v>
                </c:pt>
                <c:pt idx="1015">
                  <c:v>107.5</c:v>
                </c:pt>
                <c:pt idx="1016">
                  <c:v>107.66666666666667</c:v>
                </c:pt>
                <c:pt idx="1017">
                  <c:v>107.83333333333333</c:v>
                </c:pt>
                <c:pt idx="1018">
                  <c:v>108</c:v>
                </c:pt>
                <c:pt idx="1019">
                  <c:v>108.16666666666667</c:v>
                </c:pt>
                <c:pt idx="1020">
                  <c:v>108.33333333333333</c:v>
                </c:pt>
                <c:pt idx="1021">
                  <c:v>108.5</c:v>
                </c:pt>
                <c:pt idx="1022">
                  <c:v>108.66666666666667</c:v>
                </c:pt>
                <c:pt idx="1023">
                  <c:v>108.83333333333333</c:v>
                </c:pt>
                <c:pt idx="1024">
                  <c:v>109</c:v>
                </c:pt>
                <c:pt idx="1025">
                  <c:v>109.16666666666667</c:v>
                </c:pt>
                <c:pt idx="1026">
                  <c:v>109.33333333333333</c:v>
                </c:pt>
                <c:pt idx="1027">
                  <c:v>109.5</c:v>
                </c:pt>
                <c:pt idx="1028">
                  <c:v>109.66666666666667</c:v>
                </c:pt>
                <c:pt idx="1029">
                  <c:v>109.83333333333333</c:v>
                </c:pt>
                <c:pt idx="1030">
                  <c:v>110</c:v>
                </c:pt>
                <c:pt idx="1031">
                  <c:v>110.16666666666667</c:v>
                </c:pt>
                <c:pt idx="1032">
                  <c:v>110.33333333333333</c:v>
                </c:pt>
                <c:pt idx="1033">
                  <c:v>110.5</c:v>
                </c:pt>
                <c:pt idx="1034">
                  <c:v>110.66666666666667</c:v>
                </c:pt>
                <c:pt idx="1035">
                  <c:v>110.83333333333333</c:v>
                </c:pt>
                <c:pt idx="1036">
                  <c:v>111</c:v>
                </c:pt>
                <c:pt idx="1037">
                  <c:v>111.16666666666667</c:v>
                </c:pt>
                <c:pt idx="1038">
                  <c:v>111.33333333333333</c:v>
                </c:pt>
                <c:pt idx="1039">
                  <c:v>111.5</c:v>
                </c:pt>
                <c:pt idx="1040">
                  <c:v>111.66666666666667</c:v>
                </c:pt>
                <c:pt idx="1041">
                  <c:v>111.83333333333333</c:v>
                </c:pt>
                <c:pt idx="1042">
                  <c:v>112</c:v>
                </c:pt>
                <c:pt idx="1043">
                  <c:v>112.16666666666667</c:v>
                </c:pt>
                <c:pt idx="1044">
                  <c:v>112.33333333333333</c:v>
                </c:pt>
                <c:pt idx="1045">
                  <c:v>112.5</c:v>
                </c:pt>
                <c:pt idx="1046">
                  <c:v>112.66666666666667</c:v>
                </c:pt>
                <c:pt idx="1047">
                  <c:v>112.83333333333333</c:v>
                </c:pt>
                <c:pt idx="1048">
                  <c:v>113</c:v>
                </c:pt>
                <c:pt idx="1049">
                  <c:v>113.16666666666667</c:v>
                </c:pt>
                <c:pt idx="1050">
                  <c:v>113.33333333333333</c:v>
                </c:pt>
                <c:pt idx="1051">
                  <c:v>113.5</c:v>
                </c:pt>
                <c:pt idx="1052">
                  <c:v>113.66666666666667</c:v>
                </c:pt>
                <c:pt idx="1053">
                  <c:v>113.83333333333333</c:v>
                </c:pt>
                <c:pt idx="1054">
                  <c:v>114</c:v>
                </c:pt>
                <c:pt idx="1055">
                  <c:v>114.16666666666667</c:v>
                </c:pt>
                <c:pt idx="1056">
                  <c:v>114.33333333333333</c:v>
                </c:pt>
                <c:pt idx="1057">
                  <c:v>114.5</c:v>
                </c:pt>
                <c:pt idx="1058">
                  <c:v>114.66666666666667</c:v>
                </c:pt>
                <c:pt idx="1059">
                  <c:v>114.83333333333333</c:v>
                </c:pt>
                <c:pt idx="1060">
                  <c:v>115</c:v>
                </c:pt>
                <c:pt idx="1061">
                  <c:v>115.16666666666667</c:v>
                </c:pt>
                <c:pt idx="1062">
                  <c:v>115.33333333333333</c:v>
                </c:pt>
                <c:pt idx="1063">
                  <c:v>115.5</c:v>
                </c:pt>
                <c:pt idx="1064">
                  <c:v>115.66666666666667</c:v>
                </c:pt>
                <c:pt idx="1065">
                  <c:v>115.83333333333333</c:v>
                </c:pt>
                <c:pt idx="1066">
                  <c:v>116</c:v>
                </c:pt>
                <c:pt idx="1067">
                  <c:v>116.16666666666667</c:v>
                </c:pt>
                <c:pt idx="1068">
                  <c:v>116.33333333333333</c:v>
                </c:pt>
                <c:pt idx="1069">
                  <c:v>116.5</c:v>
                </c:pt>
                <c:pt idx="1070">
                  <c:v>116.66666666666667</c:v>
                </c:pt>
                <c:pt idx="1071">
                  <c:v>116.83333333333333</c:v>
                </c:pt>
                <c:pt idx="1072">
                  <c:v>117</c:v>
                </c:pt>
                <c:pt idx="1073">
                  <c:v>117.16666666666667</c:v>
                </c:pt>
                <c:pt idx="1074">
                  <c:v>117.33333333333333</c:v>
                </c:pt>
                <c:pt idx="1075">
                  <c:v>117.5</c:v>
                </c:pt>
                <c:pt idx="1076">
                  <c:v>117.66666666666667</c:v>
                </c:pt>
                <c:pt idx="1077">
                  <c:v>117.83333333333333</c:v>
                </c:pt>
                <c:pt idx="1078">
                  <c:v>118</c:v>
                </c:pt>
                <c:pt idx="1079">
                  <c:v>118.16666666666667</c:v>
                </c:pt>
                <c:pt idx="1080">
                  <c:v>118.33333333333333</c:v>
                </c:pt>
                <c:pt idx="1081">
                  <c:v>118.5</c:v>
                </c:pt>
                <c:pt idx="1082">
                  <c:v>118.66666666666667</c:v>
                </c:pt>
                <c:pt idx="1083">
                  <c:v>118.83333333333333</c:v>
                </c:pt>
                <c:pt idx="1084">
                  <c:v>119</c:v>
                </c:pt>
                <c:pt idx="1085">
                  <c:v>119.16666666666667</c:v>
                </c:pt>
                <c:pt idx="1086">
                  <c:v>119.33333333333333</c:v>
                </c:pt>
                <c:pt idx="1087">
                  <c:v>119.5</c:v>
                </c:pt>
                <c:pt idx="1088">
                  <c:v>119.66666666666667</c:v>
                </c:pt>
                <c:pt idx="1089">
                  <c:v>119.83333333333333</c:v>
                </c:pt>
                <c:pt idx="1090">
                  <c:v>120</c:v>
                </c:pt>
                <c:pt idx="1091">
                  <c:v>120.16666666666667</c:v>
                </c:pt>
                <c:pt idx="1092">
                  <c:v>120.33333333333333</c:v>
                </c:pt>
                <c:pt idx="1093">
                  <c:v>120.5</c:v>
                </c:pt>
                <c:pt idx="1094">
                  <c:v>120.66666666666667</c:v>
                </c:pt>
                <c:pt idx="1095">
                  <c:v>120.83333333333333</c:v>
                </c:pt>
                <c:pt idx="1096">
                  <c:v>121</c:v>
                </c:pt>
                <c:pt idx="1097">
                  <c:v>121.16666666666667</c:v>
                </c:pt>
                <c:pt idx="1098">
                  <c:v>121.33333333333333</c:v>
                </c:pt>
                <c:pt idx="1099">
                  <c:v>121.5</c:v>
                </c:pt>
                <c:pt idx="1100">
                  <c:v>121.66666666666667</c:v>
                </c:pt>
              </c:numCache>
            </c:numRef>
          </c:xVal>
          <c:yVal>
            <c:numRef>
              <c:f>'Eleveld TCI'!$K$4:$K$1104</c:f>
              <c:numCache>
                <c:formatCode>0.0</c:formatCode>
                <c:ptCount val="1101"/>
                <c:pt idx="0">
                  <c:v>0</c:v>
                </c:pt>
                <c:pt idx="1">
                  <c:v>0.45133325388124113</c:v>
                </c:pt>
                <c:pt idx="2">
                  <c:v>0.89661031024951021</c:v>
                </c:pt>
                <c:pt idx="3">
                  <c:v>1.3359152563388197</c:v>
                </c:pt>
                <c:pt idx="4">
                  <c:v>1.7693310102755504</c:v>
                </c:pt>
                <c:pt idx="5">
                  <c:v>2.1969393373340886</c:v>
                </c:pt>
                <c:pt idx="6">
                  <c:v>2.6188208659664385</c:v>
                </c:pt>
                <c:pt idx="7">
                  <c:v>3.0350551036089519</c:v>
                </c:pt>
                <c:pt idx="8">
                  <c:v>3.4457204522692795</c:v>
                </c:pt>
                <c:pt idx="9">
                  <c:v>3.8508942238965935</c:v>
                </c:pt>
                <c:pt idx="10">
                  <c:v>4.2506526555380946</c:v>
                </c:pt>
                <c:pt idx="11">
                  <c:v>4.6450709242847834</c:v>
                </c:pt>
                <c:pt idx="12">
                  <c:v>5.8127011815947549</c:v>
                </c:pt>
                <c:pt idx="13">
                  <c:v>7.6812796529600798</c:v>
                </c:pt>
                <c:pt idx="14">
                  <c:v>9.4256237608370217</c:v>
                </c:pt>
                <c:pt idx="15">
                  <c:v>11.054339399227624</c:v>
                </c:pt>
                <c:pt idx="16">
                  <c:v>12.575435330933233</c:v>
                </c:pt>
                <c:pt idx="17">
                  <c:v>13.996364623187644</c:v>
                </c:pt>
                <c:pt idx="18">
                  <c:v>15.324063208014572</c:v>
                </c:pt>
                <c:pt idx="19">
                  <c:v>16.564985766828826</c:v>
                </c:pt>
                <c:pt idx="20">
                  <c:v>17.725139124955607</c:v>
                </c:pt>
                <c:pt idx="21">
                  <c:v>18.810113328858158</c:v>
                </c:pt>
                <c:pt idx="22">
                  <c:v>19.825110566873885</c:v>
                </c:pt>
                <c:pt idx="23">
                  <c:v>20.774972083100842</c:v>
                </c:pt>
                <c:pt idx="24">
                  <c:v>21.664203223692677</c:v>
                </c:pt>
                <c:pt idx="25">
                  <c:v>22.045663491275597</c:v>
                </c:pt>
                <c:pt idx="26">
                  <c:v>20.599479463469173</c:v>
                </c:pt>
                <c:pt idx="27">
                  <c:v>19.25341891261532</c:v>
                </c:pt>
                <c:pt idx="28">
                  <c:v>18.000534804327518</c:v>
                </c:pt>
                <c:pt idx="29">
                  <c:v>16.83436216658508</c:v>
                </c:pt>
                <c:pt idx="30">
                  <c:v>15.748884638762842</c:v>
                </c:pt>
                <c:pt idx="31">
                  <c:v>14.738503341870015</c:v>
                </c:pt>
                <c:pt idx="32">
                  <c:v>13.798007908926385</c:v>
                </c:pt>
                <c:pt idx="33">
                  <c:v>12.922549525580823</c:v>
                </c:pt>
                <c:pt idx="34">
                  <c:v>12.107615841478681</c:v>
                </c:pt>
                <c:pt idx="35">
                  <c:v>11.349007622564169</c:v>
                </c:pt>
                <c:pt idx="36">
                  <c:v>10.642817023511842</c:v>
                </c:pt>
                <c:pt idx="37">
                  <c:v>9.9854073678641946</c:v>
                </c:pt>
                <c:pt idx="38">
                  <c:v>9.3733943312535271</c:v>
                </c:pt>
                <c:pt idx="39">
                  <c:v>8.8036284303461247</c:v>
                </c:pt>
                <c:pt idx="40">
                  <c:v>8.2731787269028807</c:v>
                </c:pt>
                <c:pt idx="41">
                  <c:v>7.7793176626377383</c:v>
                </c:pt>
                <c:pt idx="42">
                  <c:v>7.3195069464063121</c:v>
                </c:pt>
                <c:pt idx="43">
                  <c:v>6.8913844207020638</c:v>
                </c:pt>
                <c:pt idx="44">
                  <c:v>6.4927518395044963</c:v>
                </c:pt>
                <c:pt idx="45">
                  <c:v>6.1215634942394024</c:v>
                </c:pt>
                <c:pt idx="46">
                  <c:v>5.7759156289994928</c:v>
                </c:pt>
                <c:pt idx="47">
                  <c:v>5.4540365902575259</c:v>
                </c:pt>
                <c:pt idx="48">
                  <c:v>5.1542776601044897</c:v>
                </c:pt>
                <c:pt idx="49">
                  <c:v>4.8751045255820893</c:v>
                </c:pt>
                <c:pt idx="50">
                  <c:v>4.6150893399700594</c:v>
                </c:pt>
                <c:pt idx="51">
                  <c:v>4.3729033349517579</c:v>
                </c:pt>
                <c:pt idx="52">
                  <c:v>4.1473099454318065</c:v>
                </c:pt>
                <c:pt idx="53">
                  <c:v>4.0154418555203089</c:v>
                </c:pt>
                <c:pt idx="54">
                  <c:v>4.0091285308922968</c:v>
                </c:pt>
                <c:pt idx="55">
                  <c:v>4.0006984613546228</c:v>
                </c:pt>
                <c:pt idx="56">
                  <c:v>4.0008378447249831</c:v>
                </c:pt>
                <c:pt idx="57">
                  <c:v>4.0002612871705425</c:v>
                </c:pt>
                <c:pt idx="58">
                  <c:v>4.0003078937369443</c:v>
                </c:pt>
                <c:pt idx="59">
                  <c:v>4.0002647198890049</c:v>
                </c:pt>
                <c:pt idx="60">
                  <c:v>4.0002693944699663</c:v>
                </c:pt>
                <c:pt idx="61">
                  <c:v>4.0002648455039909</c:v>
                </c:pt>
                <c:pt idx="62">
                  <c:v>4.0002641330037312</c:v>
                </c:pt>
                <c:pt idx="63">
                  <c:v>4.0002625514716508</c:v>
                </c:pt>
                <c:pt idx="64">
                  <c:v>4.0002612926163472</c:v>
                </c:pt>
                <c:pt idx="65">
                  <c:v>4.0002599607465621</c:v>
                </c:pt>
                <c:pt idx="66">
                  <c:v>4.0002586623155532</c:v>
                </c:pt>
                <c:pt idx="67">
                  <c:v>4.000257363597937</c:v>
                </c:pt>
                <c:pt idx="68">
                  <c:v>4.0002560739615367</c:v>
                </c:pt>
                <c:pt idx="69">
                  <c:v>4.0002547904792749</c:v>
                </c:pt>
                <c:pt idx="70">
                  <c:v>4.0002535139401783</c:v>
                </c:pt>
                <c:pt idx="71">
                  <c:v>4.0002522440593351</c:v>
                </c:pt>
                <c:pt idx="72">
                  <c:v>4.0002509808733739</c:v>
                </c:pt>
                <c:pt idx="73">
                  <c:v>4.0002497243254913</c:v>
                </c:pt>
                <c:pt idx="74">
                  <c:v>4.0002484743869093</c:v>
                </c:pt>
                <c:pt idx="75">
                  <c:v>4.0002472310208903</c:v>
                </c:pt>
                <c:pt idx="76">
                  <c:v>4.0002459941932891</c:v>
                </c:pt>
                <c:pt idx="77">
                  <c:v>4.0002447638694401</c:v>
                </c:pt>
                <c:pt idx="78">
                  <c:v>4.0002435400150667</c:v>
                </c:pt>
                <c:pt idx="79">
                  <c:v>4.000242322596014</c:v>
                </c:pt>
                <c:pt idx="80">
                  <c:v>4.0002411115783234</c:v>
                </c:pt>
                <c:pt idx="81">
                  <c:v>4.0002399069282113</c:v>
                </c:pt>
                <c:pt idx="82">
                  <c:v>4.0002387086120743</c:v>
                </c:pt>
                <c:pt idx="83">
                  <c:v>4.0002375165964832</c:v>
                </c:pt>
                <c:pt idx="84">
                  <c:v>4.0002363308481907</c:v>
                </c:pt>
                <c:pt idx="85">
                  <c:v>4.0002351513341194</c:v>
                </c:pt>
                <c:pt idx="86">
                  <c:v>4.0002339780213694</c:v>
                </c:pt>
                <c:pt idx="87">
                  <c:v>4.0002328108772165</c:v>
                </c:pt>
                <c:pt idx="88">
                  <c:v>4.0002316498691028</c:v>
                </c:pt>
                <c:pt idx="89">
                  <c:v>4.000230494964649</c:v>
                </c:pt>
                <c:pt idx="90">
                  <c:v>4.0002293461316443</c:v>
                </c:pt>
                <c:pt idx="91">
                  <c:v>4.000228203338045</c:v>
                </c:pt>
                <c:pt idx="92">
                  <c:v>4.0002270665519815</c:v>
                </c:pt>
                <c:pt idx="93">
                  <c:v>4.0002259357417493</c:v>
                </c:pt>
                <c:pt idx="94">
                  <c:v>4.0002248108758121</c:v>
                </c:pt>
                <c:pt idx="95">
                  <c:v>4.0002236919228</c:v>
                </c:pt>
                <c:pt idx="96">
                  <c:v>4.0002225788515089</c:v>
                </c:pt>
                <c:pt idx="97">
                  <c:v>4.0002214716308995</c:v>
                </c:pt>
                <c:pt idx="98">
                  <c:v>4.0002203702300951</c:v>
                </c:pt>
                <c:pt idx="99">
                  <c:v>4.0002192746183836</c:v>
                </c:pt>
                <c:pt idx="100">
                  <c:v>4.000218184765215</c:v>
                </c:pt>
                <c:pt idx="101">
                  <c:v>4.0002171006401994</c:v>
                </c:pt>
                <c:pt idx="102">
                  <c:v>4.0002160222131069</c:v>
                </c:pt>
                <c:pt idx="103">
                  <c:v>4.0002149494538699</c:v>
                </c:pt>
                <c:pt idx="104">
                  <c:v>4.0002138823325772</c:v>
                </c:pt>
                <c:pt idx="105">
                  <c:v>4.0002128208194749</c:v>
                </c:pt>
                <c:pt idx="106">
                  <c:v>4.0002117648849698</c:v>
                </c:pt>
                <c:pt idx="107">
                  <c:v>4.0002107144996204</c:v>
                </c:pt>
                <c:pt idx="108">
                  <c:v>4.0002096696341436</c:v>
                </c:pt>
                <c:pt idx="109">
                  <c:v>4.0002086302594089</c:v>
                </c:pt>
                <c:pt idx="110">
                  <c:v>4.0002075963464412</c:v>
                </c:pt>
                <c:pt idx="111">
                  <c:v>4.00020656786642</c:v>
                </c:pt>
                <c:pt idx="112">
                  <c:v>4.0002055447906697</c:v>
                </c:pt>
                <c:pt idx="113">
                  <c:v>4.0002045270906761</c:v>
                </c:pt>
                <c:pt idx="114">
                  <c:v>4.0002035147380681</c:v>
                </c:pt>
                <c:pt idx="115">
                  <c:v>4.0002025077046275</c:v>
                </c:pt>
                <c:pt idx="116">
                  <c:v>4.0002015059622833</c:v>
                </c:pt>
                <c:pt idx="117">
                  <c:v>4.0002005094831139</c:v>
                </c:pt>
                <c:pt idx="118">
                  <c:v>4.0001995182393468</c:v>
                </c:pt>
                <c:pt idx="119">
                  <c:v>4.0001985322033518</c:v>
                </c:pt>
                <c:pt idx="120">
                  <c:v>4.0001975513476484</c:v>
                </c:pt>
                <c:pt idx="121">
                  <c:v>4.0001965756448987</c:v>
                </c:pt>
                <c:pt idx="122">
                  <c:v>4.0001956050679102</c:v>
                </c:pt>
                <c:pt idx="123">
                  <c:v>4.0001946395896359</c:v>
                </c:pt>
                <c:pt idx="124">
                  <c:v>4.0001936791831669</c:v>
                </c:pt>
                <c:pt idx="125">
                  <c:v>4.0001927238217405</c:v>
                </c:pt>
                <c:pt idx="126">
                  <c:v>4.0001917734787336</c:v>
                </c:pt>
                <c:pt idx="127">
                  <c:v>4.0001908281276624</c:v>
                </c:pt>
                <c:pt idx="128">
                  <c:v>4.0001898877421862</c:v>
                </c:pt>
                <c:pt idx="129">
                  <c:v>4.0001889522961012</c:v>
                </c:pt>
                <c:pt idx="130">
                  <c:v>4.000188021763341</c:v>
                </c:pt>
                <c:pt idx="131">
                  <c:v>4.0001870961179788</c:v>
                </c:pt>
                <c:pt idx="132">
                  <c:v>4.0001861753342238</c:v>
                </c:pt>
                <c:pt idx="133">
                  <c:v>4.0001852593864209</c:v>
                </c:pt>
                <c:pt idx="134">
                  <c:v>4.0001843482490518</c:v>
                </c:pt>
                <c:pt idx="135">
                  <c:v>4.0001834418967306</c:v>
                </c:pt>
                <c:pt idx="136">
                  <c:v>4.0001825403042073</c:v>
                </c:pt>
                <c:pt idx="137">
                  <c:v>4.000181643446366</c:v>
                </c:pt>
                <c:pt idx="138">
                  <c:v>4.0001807512982204</c:v>
                </c:pt>
                <c:pt idx="139">
                  <c:v>4.0001798638349193</c:v>
                </c:pt>
                <c:pt idx="140">
                  <c:v>4.0001789810317394</c:v>
                </c:pt>
                <c:pt idx="141">
                  <c:v>4.0001781028640906</c:v>
                </c:pt>
                <c:pt idx="142">
                  <c:v>4.0001772293075124</c:v>
                </c:pt>
                <c:pt idx="143">
                  <c:v>4.0001763603376714</c:v>
                </c:pt>
                <c:pt idx="144">
                  <c:v>4.0001754959303648</c:v>
                </c:pt>
                <c:pt idx="145">
                  <c:v>4.0001746360615167</c:v>
                </c:pt>
                <c:pt idx="146">
                  <c:v>4.0001737807071764</c:v>
                </c:pt>
                <c:pt idx="147">
                  <c:v>4.000172929843524</c:v>
                </c:pt>
                <c:pt idx="148">
                  <c:v>4.0001720834468619</c:v>
                </c:pt>
                <c:pt idx="149">
                  <c:v>4.0001712414936188</c:v>
                </c:pt>
                <c:pt idx="150">
                  <c:v>4.0001704039603467</c:v>
                </c:pt>
                <c:pt idx="151">
                  <c:v>4.000169570823723</c:v>
                </c:pt>
                <c:pt idx="152">
                  <c:v>4.0001687420605476</c:v>
                </c:pt>
                <c:pt idx="153">
                  <c:v>4.0001679176477429</c:v>
                </c:pt>
                <c:pt idx="154">
                  <c:v>4.0001670975623522</c:v>
                </c:pt>
                <c:pt idx="155">
                  <c:v>4.0001662817815413</c:v>
                </c:pt>
                <c:pt idx="156">
                  <c:v>4.0001654702825942</c:v>
                </c:pt>
                <c:pt idx="157">
                  <c:v>4.0001646630429191</c:v>
                </c:pt>
                <c:pt idx="158">
                  <c:v>4.0001638600400398</c:v>
                </c:pt>
                <c:pt idx="159">
                  <c:v>4.0001630612516008</c:v>
                </c:pt>
                <c:pt idx="160">
                  <c:v>4.0001622666553613</c:v>
                </c:pt>
                <c:pt idx="161">
                  <c:v>4.0001614762292039</c:v>
                </c:pt>
                <c:pt idx="162">
                  <c:v>4.0001606899511204</c:v>
                </c:pt>
                <c:pt idx="163">
                  <c:v>4.0001599077992269</c:v>
                </c:pt>
                <c:pt idx="164">
                  <c:v>4.0001591297517463</c:v>
                </c:pt>
                <c:pt idx="165">
                  <c:v>4.0001583557870237</c:v>
                </c:pt>
                <c:pt idx="166">
                  <c:v>4.0001575858835166</c:v>
                </c:pt>
                <c:pt idx="167">
                  <c:v>4.0001568200197939</c:v>
                </c:pt>
                <c:pt idx="168">
                  <c:v>4.0001560581745386</c:v>
                </c:pt>
                <c:pt idx="169">
                  <c:v>4.000155300326548</c:v>
                </c:pt>
                <c:pt idx="170">
                  <c:v>4.0001545464547297</c:v>
                </c:pt>
                <c:pt idx="171">
                  <c:v>4.000153796538104</c:v>
                </c:pt>
                <c:pt idx="172">
                  <c:v>4.0001530505557987</c:v>
                </c:pt>
                <c:pt idx="173">
                  <c:v>4.0001523084870554</c:v>
                </c:pt>
                <c:pt idx="174">
                  <c:v>4.0001515703112247</c:v>
                </c:pt>
                <c:pt idx="175">
                  <c:v>4.000150836007764</c:v>
                </c:pt>
                <c:pt idx="176">
                  <c:v>4.0001501055562416</c:v>
                </c:pt>
                <c:pt idx="177">
                  <c:v>4.0001493789363325</c:v>
                </c:pt>
                <c:pt idx="178">
                  <c:v>4.0001486561278181</c:v>
                </c:pt>
                <c:pt idx="179">
                  <c:v>4.0001479371105884</c:v>
                </c:pt>
                <c:pt idx="180">
                  <c:v>4.0001472218646406</c:v>
                </c:pt>
                <c:pt idx="181">
                  <c:v>4.0001465103700715</c:v>
                </c:pt>
                <c:pt idx="182">
                  <c:v>4.00014580260709</c:v>
                </c:pt>
                <c:pt idx="183">
                  <c:v>4.0001450985560059</c:v>
                </c:pt>
                <c:pt idx="184">
                  <c:v>4.0001443981972331</c:v>
                </c:pt>
                <c:pt idx="185">
                  <c:v>4.0001437015112895</c:v>
                </c:pt>
                <c:pt idx="186">
                  <c:v>4.0001430084787959</c:v>
                </c:pt>
                <c:pt idx="187">
                  <c:v>4.0001423190804752</c:v>
                </c:pt>
                <c:pt idx="188">
                  <c:v>4.0001416332971518</c:v>
                </c:pt>
                <c:pt idx="189">
                  <c:v>4.0001409511097528</c:v>
                </c:pt>
                <c:pt idx="190">
                  <c:v>4.0001402724993032</c:v>
                </c:pt>
                <c:pt idx="191">
                  <c:v>4.0001395974469292</c:v>
                </c:pt>
                <c:pt idx="192">
                  <c:v>4.0001389259338591</c:v>
                </c:pt>
                <c:pt idx="193">
                  <c:v>4.0001382579414164</c:v>
                </c:pt>
                <c:pt idx="194">
                  <c:v>4.0001375934510275</c:v>
                </c:pt>
                <c:pt idx="195">
                  <c:v>4.0001369324442138</c:v>
                </c:pt>
                <c:pt idx="196">
                  <c:v>4.0001362749025926</c:v>
                </c:pt>
                <c:pt idx="197">
                  <c:v>4.0001356208078827</c:v>
                </c:pt>
                <c:pt idx="198">
                  <c:v>4.0001349701418976</c:v>
                </c:pt>
                <c:pt idx="199">
                  <c:v>4.0001343228865434</c:v>
                </c:pt>
                <c:pt idx="200">
                  <c:v>4.0001336790238282</c:v>
                </c:pt>
                <c:pt idx="201">
                  <c:v>4.0001330385358509</c:v>
                </c:pt>
                <c:pt idx="202">
                  <c:v>4.0001324014048043</c:v>
                </c:pt>
                <c:pt idx="203">
                  <c:v>4.0001317676129773</c:v>
                </c:pt>
                <c:pt idx="204">
                  <c:v>4.0001311371427519</c:v>
                </c:pt>
                <c:pt idx="205">
                  <c:v>4.0001305099766018</c:v>
                </c:pt>
                <c:pt idx="206">
                  <c:v>4.0001298860970946</c:v>
                </c:pt>
                <c:pt idx="207">
                  <c:v>4.0001292654868905</c:v>
                </c:pt>
                <c:pt idx="208">
                  <c:v>4.0001286481287384</c:v>
                </c:pt>
                <c:pt idx="209">
                  <c:v>4.0001280340054812</c:v>
                </c:pt>
                <c:pt idx="210">
                  <c:v>4.000127423100051</c:v>
                </c:pt>
                <c:pt idx="211">
                  <c:v>4.0001268153954692</c:v>
                </c:pt>
                <c:pt idx="212">
                  <c:v>4.0001262108748499</c:v>
                </c:pt>
                <c:pt idx="213">
                  <c:v>4.0001256095213931</c:v>
                </c:pt>
                <c:pt idx="214">
                  <c:v>4.0001250113183877</c:v>
                </c:pt>
                <c:pt idx="215">
                  <c:v>4.0001244162492142</c:v>
                </c:pt>
                <c:pt idx="216">
                  <c:v>4.0001238242973347</c:v>
                </c:pt>
                <c:pt idx="217">
                  <c:v>4.0001232354463054</c:v>
                </c:pt>
                <c:pt idx="218">
                  <c:v>4.0001226496797662</c:v>
                </c:pt>
                <c:pt idx="219">
                  <c:v>4.000122066981441</c:v>
                </c:pt>
                <c:pt idx="220">
                  <c:v>4.0001214873351447</c:v>
                </c:pt>
                <c:pt idx="221">
                  <c:v>4.0001209107247728</c:v>
                </c:pt>
                <c:pt idx="222">
                  <c:v>4.0001203371343088</c:v>
                </c:pt>
                <c:pt idx="223">
                  <c:v>4.0001197665478196</c:v>
                </c:pt>
                <c:pt idx="224">
                  <c:v>4.0001191989494576</c:v>
                </c:pt>
                <c:pt idx="225">
                  <c:v>4.0001186343234565</c:v>
                </c:pt>
                <c:pt idx="226">
                  <c:v>4.0001180726541339</c:v>
                </c:pt>
                <c:pt idx="227">
                  <c:v>4.0001175139258915</c:v>
                </c:pt>
                <c:pt idx="228">
                  <c:v>4.000116958123213</c:v>
                </c:pt>
                <c:pt idx="229">
                  <c:v>4.0001164052306635</c:v>
                </c:pt>
                <c:pt idx="230">
                  <c:v>4.000115855232889</c:v>
                </c:pt>
                <c:pt idx="231">
                  <c:v>4.0001153081146184</c:v>
                </c:pt>
                <c:pt idx="232">
                  <c:v>4.0001147638606582</c:v>
                </c:pt>
                <c:pt idx="233">
                  <c:v>4.0001142224558972</c:v>
                </c:pt>
                <c:pt idx="234">
                  <c:v>4.0001136838853055</c:v>
                </c:pt>
                <c:pt idx="235">
                  <c:v>4.0001131481339289</c:v>
                </c:pt>
                <c:pt idx="236">
                  <c:v>4.0001126151868949</c:v>
                </c:pt>
                <c:pt idx="237">
                  <c:v>4.0001120850294081</c:v>
                </c:pt>
                <c:pt idx="238">
                  <c:v>4.0001115576467514</c:v>
                </c:pt>
                <c:pt idx="239">
                  <c:v>4.0001110330242859</c:v>
                </c:pt>
                <c:pt idx="240">
                  <c:v>4.0001105111474509</c:v>
                </c:pt>
                <c:pt idx="241">
                  <c:v>4.0001099920017582</c:v>
                </c:pt>
                <c:pt idx="242">
                  <c:v>4.0001094755728044</c:v>
                </c:pt>
                <c:pt idx="243">
                  <c:v>4.0001089618462515</c:v>
                </c:pt>
                <c:pt idx="244">
                  <c:v>4.0001084508078453</c:v>
                </c:pt>
                <c:pt idx="245">
                  <c:v>4.0001079424434058</c:v>
                </c:pt>
                <c:pt idx="246">
                  <c:v>4.0001074367388227</c:v>
                </c:pt>
                <c:pt idx="247">
                  <c:v>4.0001069336800663</c:v>
                </c:pt>
                <c:pt idx="248">
                  <c:v>4.0001064332531771</c:v>
                </c:pt>
                <c:pt idx="249">
                  <c:v>4.000105935444271</c:v>
                </c:pt>
                <c:pt idx="250">
                  <c:v>4.0001054402395377</c:v>
                </c:pt>
                <c:pt idx="251">
                  <c:v>4.0001049476252373</c:v>
                </c:pt>
                <c:pt idx="252">
                  <c:v>4.0001044575877067</c:v>
                </c:pt>
                <c:pt idx="253">
                  <c:v>4.0001039701133481</c:v>
                </c:pt>
                <c:pt idx="254">
                  <c:v>4.0001034851886423</c:v>
                </c:pt>
                <c:pt idx="255">
                  <c:v>4.0001030028001381</c:v>
                </c:pt>
                <c:pt idx="256">
                  <c:v>4.0001025229344576</c:v>
                </c:pt>
                <c:pt idx="257">
                  <c:v>4.0001020455782887</c:v>
                </c:pt>
                <c:pt idx="258">
                  <c:v>4.0001015707183951</c:v>
                </c:pt>
                <c:pt idx="259">
                  <c:v>4.0001010983416085</c:v>
                </c:pt>
                <c:pt idx="260">
                  <c:v>4.0001006284348275</c:v>
                </c:pt>
                <c:pt idx="261">
                  <c:v>4.0001001609850233</c:v>
                </c:pt>
                <c:pt idx="262">
                  <c:v>4.0000996959792339</c:v>
                </c:pt>
                <c:pt idx="263">
                  <c:v>4.0000992334045673</c:v>
                </c:pt>
                <c:pt idx="264">
                  <c:v>4.0000987732481983</c:v>
                </c:pt>
                <c:pt idx="265">
                  <c:v>4.0000983154973699</c:v>
                </c:pt>
                <c:pt idx="266">
                  <c:v>4.0000978601393919</c:v>
                </c:pt>
                <c:pt idx="267">
                  <c:v>4.0000974071616415</c:v>
                </c:pt>
                <c:pt idx="268">
                  <c:v>4.0000969565515625</c:v>
                </c:pt>
                <c:pt idx="269">
                  <c:v>4.0000965082966653</c:v>
                </c:pt>
                <c:pt idx="270">
                  <c:v>4.0000960623845252</c:v>
                </c:pt>
                <c:pt idx="271">
                  <c:v>4.000095618802785</c:v>
                </c:pt>
                <c:pt idx="272">
                  <c:v>4.0000951775391504</c:v>
                </c:pt>
                <c:pt idx="273">
                  <c:v>4.0000947385813941</c:v>
                </c:pt>
                <c:pt idx="274">
                  <c:v>4.0000943019173505</c:v>
                </c:pt>
                <c:pt idx="275">
                  <c:v>4.0000938675349227</c:v>
                </c:pt>
                <c:pt idx="276">
                  <c:v>4.0000934354220741</c:v>
                </c:pt>
                <c:pt idx="277">
                  <c:v>4.0000930055668302</c:v>
                </c:pt>
                <c:pt idx="278">
                  <c:v>4.0000925779572851</c:v>
                </c:pt>
                <c:pt idx="279">
                  <c:v>4.0000921525815922</c:v>
                </c:pt>
                <c:pt idx="280">
                  <c:v>4.0000917294279672</c:v>
                </c:pt>
                <c:pt idx="281">
                  <c:v>4.0000913084846887</c:v>
                </c:pt>
                <c:pt idx="282">
                  <c:v>4.0000908897400986</c:v>
                </c:pt>
                <c:pt idx="283">
                  <c:v>4.0000904731825973</c:v>
                </c:pt>
                <c:pt idx="284">
                  <c:v>4.0000900588006481</c:v>
                </c:pt>
                <c:pt idx="285">
                  <c:v>4.0000896465827758</c:v>
                </c:pt>
                <c:pt idx="286">
                  <c:v>4.0000892365175664</c:v>
                </c:pt>
                <c:pt idx="287">
                  <c:v>4.0000888285936629</c:v>
                </c:pt>
                <c:pt idx="288">
                  <c:v>4.0000884227997711</c:v>
                </c:pt>
                <c:pt idx="289">
                  <c:v>4.0000880191246564</c:v>
                </c:pt>
                <c:pt idx="290">
                  <c:v>4.0000876175571412</c:v>
                </c:pt>
                <c:pt idx="291">
                  <c:v>4.0000872180861089</c:v>
                </c:pt>
                <c:pt idx="292">
                  <c:v>4.0000868207005027</c:v>
                </c:pt>
                <c:pt idx="293">
                  <c:v>4.0000864253893189</c:v>
                </c:pt>
                <c:pt idx="294">
                  <c:v>4.0000860321416187</c:v>
                </c:pt>
                <c:pt idx="295">
                  <c:v>4.0000856409465175</c:v>
                </c:pt>
                <c:pt idx="296">
                  <c:v>4.0000852517931884</c:v>
                </c:pt>
                <c:pt idx="297">
                  <c:v>4.0000848646708604</c:v>
                </c:pt>
                <c:pt idx="298">
                  <c:v>4.0000844795688213</c:v>
                </c:pt>
                <c:pt idx="299">
                  <c:v>4.0000840964764164</c:v>
                </c:pt>
                <c:pt idx="300">
                  <c:v>4.0000837153830435</c:v>
                </c:pt>
                <c:pt idx="301">
                  <c:v>4.0000833362781592</c:v>
                </c:pt>
                <c:pt idx="302">
                  <c:v>4.0000829591512765</c:v>
                </c:pt>
                <c:pt idx="303">
                  <c:v>4.0000825839919623</c:v>
                </c:pt>
                <c:pt idx="304">
                  <c:v>4.0000822107898353</c:v>
                </c:pt>
                <c:pt idx="305">
                  <c:v>4.0000818395345767</c:v>
                </c:pt>
                <c:pt idx="306">
                  <c:v>4.0000814702159158</c:v>
                </c:pt>
                <c:pt idx="307">
                  <c:v>4.0000811028236374</c:v>
                </c:pt>
                <c:pt idx="308">
                  <c:v>4.0000807373475826</c:v>
                </c:pt>
                <c:pt idx="309">
                  <c:v>4.000080373777644</c:v>
                </c:pt>
                <c:pt idx="310">
                  <c:v>4.0000800121037674</c:v>
                </c:pt>
                <c:pt idx="311">
                  <c:v>4.0000796523159519</c:v>
                </c:pt>
                <c:pt idx="312">
                  <c:v>4.0000792944042516</c:v>
                </c:pt>
                <c:pt idx="313">
                  <c:v>4.0000789383587705</c:v>
                </c:pt>
                <c:pt idx="314">
                  <c:v>4.0000785841696649</c:v>
                </c:pt>
                <c:pt idx="315">
                  <c:v>4.0000782318271453</c:v>
                </c:pt>
                <c:pt idx="316">
                  <c:v>4.0000778813214701</c:v>
                </c:pt>
                <c:pt idx="317">
                  <c:v>4.0000775326429538</c:v>
                </c:pt>
                <c:pt idx="318">
                  <c:v>4.0000771857819579</c:v>
                </c:pt>
                <c:pt idx="319">
                  <c:v>4.0000768407288971</c:v>
                </c:pt>
                <c:pt idx="320">
                  <c:v>4.0000764974742369</c:v>
                </c:pt>
                <c:pt idx="321">
                  <c:v>4.0000761560084905</c:v>
                </c:pt>
                <c:pt idx="322">
                  <c:v>4.0000758163222256</c:v>
                </c:pt>
                <c:pt idx="323">
                  <c:v>4.0000754784060542</c:v>
                </c:pt>
                <c:pt idx="324">
                  <c:v>4.0000751422506422</c:v>
                </c:pt>
                <c:pt idx="325">
                  <c:v>4.0000748078467039</c:v>
                </c:pt>
                <c:pt idx="326">
                  <c:v>4.0000744751850013</c:v>
                </c:pt>
                <c:pt idx="327">
                  <c:v>4.0000741442563452</c:v>
                </c:pt>
                <c:pt idx="328">
                  <c:v>4.0000738150515964</c:v>
                </c:pt>
                <c:pt idx="329">
                  <c:v>4.0000734875616626</c:v>
                </c:pt>
                <c:pt idx="330">
                  <c:v>4.0000731617775021</c:v>
                </c:pt>
                <c:pt idx="331">
                  <c:v>4.0000728376901158</c:v>
                </c:pt>
                <c:pt idx="332">
                  <c:v>4.0000725152905572</c:v>
                </c:pt>
                <c:pt idx="333">
                  <c:v>4.000072194569924</c:v>
                </c:pt>
                <c:pt idx="334">
                  <c:v>4.0000718755193629</c:v>
                </c:pt>
                <c:pt idx="335">
                  <c:v>4.000071558130065</c:v>
                </c:pt>
                <c:pt idx="336">
                  <c:v>4.0000712423932701</c:v>
                </c:pt>
                <c:pt idx="337">
                  <c:v>4.0000709283002633</c:v>
                </c:pt>
                <c:pt idx="338">
                  <c:v>4.0000706158423762</c:v>
                </c:pt>
                <c:pt idx="339">
                  <c:v>4.0000703050109827</c:v>
                </c:pt>
                <c:pt idx="340">
                  <c:v>4.000069995797511</c:v>
                </c:pt>
                <c:pt idx="341">
                  <c:v>4.000069688193423</c:v>
                </c:pt>
                <c:pt idx="342">
                  <c:v>4.0000693821902349</c:v>
                </c:pt>
                <c:pt idx="343">
                  <c:v>4.0000690777795018</c:v>
                </c:pt>
                <c:pt idx="344">
                  <c:v>4.0000687749528288</c:v>
                </c:pt>
                <c:pt idx="345">
                  <c:v>4.0000684737018597</c:v>
                </c:pt>
                <c:pt idx="346">
                  <c:v>4.0000681740182866</c:v>
                </c:pt>
                <c:pt idx="347">
                  <c:v>4.0000678758938433</c:v>
                </c:pt>
                <c:pt idx="348">
                  <c:v>4.0000675793203069</c:v>
                </c:pt>
                <c:pt idx="349">
                  <c:v>4.0000672842895009</c:v>
                </c:pt>
                <c:pt idx="350">
                  <c:v>4.0000669907932878</c:v>
                </c:pt>
                <c:pt idx="351">
                  <c:v>4.0000666988235771</c:v>
                </c:pt>
                <c:pt idx="352">
                  <c:v>4.0000664083723176</c:v>
                </c:pt>
                <c:pt idx="353">
                  <c:v>4.0000661194315024</c:v>
                </c:pt>
                <c:pt idx="354">
                  <c:v>4.000065831993167</c:v>
                </c:pt>
                <c:pt idx="355">
                  <c:v>4.0000655460493872</c:v>
                </c:pt>
                <c:pt idx="356">
                  <c:v>4.0000652615922823</c:v>
                </c:pt>
                <c:pt idx="357">
                  <c:v>4.0000649786140139</c:v>
                </c:pt>
                <c:pt idx="358">
                  <c:v>4.0000646971067821</c:v>
                </c:pt>
                <c:pt idx="359">
                  <c:v>4.0000644170628323</c:v>
                </c:pt>
                <c:pt idx="360">
                  <c:v>4.0000641384744462</c:v>
                </c:pt>
                <c:pt idx="361">
                  <c:v>4.0000638613339499</c:v>
                </c:pt>
                <c:pt idx="362">
                  <c:v>4.0000635856337077</c:v>
                </c:pt>
                <c:pt idx="363">
                  <c:v>4.0000633113661257</c:v>
                </c:pt>
                <c:pt idx="364">
                  <c:v>4.0000630385236482</c:v>
                </c:pt>
                <c:pt idx="365">
                  <c:v>4.000062767098763</c:v>
                </c:pt>
                <c:pt idx="366">
                  <c:v>4.0000624970839933</c:v>
                </c:pt>
                <c:pt idx="367">
                  <c:v>4.0000622284719043</c:v>
                </c:pt>
                <c:pt idx="368">
                  <c:v>4.0000619612550992</c:v>
                </c:pt>
                <c:pt idx="369">
                  <c:v>4.0000616954262229</c:v>
                </c:pt>
                <c:pt idx="370">
                  <c:v>4.0000614309779543</c:v>
                </c:pt>
                <c:pt idx="371">
                  <c:v>4.0000611679030156</c:v>
                </c:pt>
                <c:pt idx="372">
                  <c:v>4.0000609061941654</c:v>
                </c:pt>
                <c:pt idx="373">
                  <c:v>4.0000606458441998</c:v>
                </c:pt>
                <c:pt idx="374">
                  <c:v>4.0000603868459539</c:v>
                </c:pt>
                <c:pt idx="375">
                  <c:v>4.0000601291923017</c:v>
                </c:pt>
                <c:pt idx="376">
                  <c:v>4.0000598728761529</c:v>
                </c:pt>
                <c:pt idx="377">
                  <c:v>4.0000596178904555</c:v>
                </c:pt>
                <c:pt idx="378">
                  <c:v>4.0000593642281936</c:v>
                </c:pt>
                <c:pt idx="379">
                  <c:v>4.0000591118823916</c:v>
                </c:pt>
                <c:pt idx="380">
                  <c:v>4.0000588608461056</c:v>
                </c:pt>
                <c:pt idx="381">
                  <c:v>4.0000586111124328</c:v>
                </c:pt>
                <c:pt idx="382">
                  <c:v>4.0000583626745057</c:v>
                </c:pt>
                <c:pt idx="383">
                  <c:v>4.0000581155254906</c:v>
                </c:pt>
                <c:pt idx="384">
                  <c:v>4.0000578696585958</c:v>
                </c:pt>
                <c:pt idx="385">
                  <c:v>4.0000576250670568</c:v>
                </c:pt>
                <c:pt idx="386">
                  <c:v>4.0000573817441518</c:v>
                </c:pt>
                <c:pt idx="387">
                  <c:v>4.0000571396831921</c:v>
                </c:pt>
                <c:pt idx="388">
                  <c:v>4.0000568988775234</c:v>
                </c:pt>
                <c:pt idx="389">
                  <c:v>4.0000566593205296</c:v>
                </c:pt>
                <c:pt idx="390">
                  <c:v>4.0000564210056258</c:v>
                </c:pt>
                <c:pt idx="391">
                  <c:v>4.0000561839262643</c:v>
                </c:pt>
                <c:pt idx="392">
                  <c:v>4.0000559480759295</c:v>
                </c:pt>
                <c:pt idx="393">
                  <c:v>4.0000557134481447</c:v>
                </c:pt>
                <c:pt idx="394">
                  <c:v>4.0000554800364618</c:v>
                </c:pt>
                <c:pt idx="395">
                  <c:v>4.0000552478344709</c:v>
                </c:pt>
                <c:pt idx="396">
                  <c:v>4.0000550168357938</c:v>
                </c:pt>
                <c:pt idx="397">
                  <c:v>4.0000547870340872</c:v>
                </c:pt>
                <c:pt idx="398">
                  <c:v>4.0000545584230407</c:v>
                </c:pt>
                <c:pt idx="399">
                  <c:v>4.0000543309963774</c:v>
                </c:pt>
                <c:pt idx="400">
                  <c:v>4.0000541047478526</c:v>
                </c:pt>
                <c:pt idx="401">
                  <c:v>4.000053879671257</c:v>
                </c:pt>
                <c:pt idx="402">
                  <c:v>4.0000536557604107</c:v>
                </c:pt>
                <c:pt idx="403">
                  <c:v>4.0000534330091693</c:v>
                </c:pt>
                <c:pt idx="404">
                  <c:v>4.0000532114114185</c:v>
                </c:pt>
                <c:pt idx="405">
                  <c:v>4.0000529909610787</c:v>
                </c:pt>
                <c:pt idx="406">
                  <c:v>4.0000527716520997</c:v>
                </c:pt>
                <c:pt idx="407">
                  <c:v>4.0000525534784668</c:v>
                </c:pt>
                <c:pt idx="408">
                  <c:v>4.0000523364341918</c:v>
                </c:pt>
                <c:pt idx="409">
                  <c:v>4.0000521205133257</c:v>
                </c:pt>
                <c:pt idx="410">
                  <c:v>4.0000519057099417</c:v>
                </c:pt>
                <c:pt idx="411">
                  <c:v>4.0000516920181521</c:v>
                </c:pt>
                <c:pt idx="412">
                  <c:v>4.0000514794320967</c:v>
                </c:pt>
                <c:pt idx="413">
                  <c:v>4.0000512679459455</c:v>
                </c:pt>
                <c:pt idx="414">
                  <c:v>4.0000510575539021</c:v>
                </c:pt>
                <c:pt idx="415">
                  <c:v>4.0000508482501971</c:v>
                </c:pt>
                <c:pt idx="416">
                  <c:v>4.0000506400290963</c:v>
                </c:pt>
                <c:pt idx="417">
                  <c:v>4.0000504328848905</c:v>
                </c:pt>
                <c:pt idx="418">
                  <c:v>4.0000502268119051</c:v>
                </c:pt>
                <c:pt idx="419">
                  <c:v>4.0000500218044914</c:v>
                </c:pt>
                <c:pt idx="420">
                  <c:v>4.0000498178570352</c:v>
                </c:pt>
                <c:pt idx="421">
                  <c:v>4.0000496149639462</c:v>
                </c:pt>
                <c:pt idx="422">
                  <c:v>4.0000494131196698</c:v>
                </c:pt>
                <c:pt idx="423">
                  <c:v>4.0000492123186762</c:v>
                </c:pt>
                <c:pt idx="424">
                  <c:v>4.0000490125554657</c:v>
                </c:pt>
                <c:pt idx="425">
                  <c:v>4.00004881382457</c:v>
                </c:pt>
                <c:pt idx="426">
                  <c:v>4.0000486161205462</c:v>
                </c:pt>
                <c:pt idx="427">
                  <c:v>4.0000484194379826</c:v>
                </c:pt>
                <c:pt idx="428">
                  <c:v>4.0000482237714952</c:v>
                </c:pt>
                <c:pt idx="429">
                  <c:v>4.0000480291157281</c:v>
                </c:pt>
                <c:pt idx="430">
                  <c:v>4.0000478354653541</c:v>
                </c:pt>
                <c:pt idx="431">
                  <c:v>4.0000476428150753</c:v>
                </c:pt>
                <c:pt idx="432">
                  <c:v>4.0000474511596176</c:v>
                </c:pt>
                <c:pt idx="433">
                  <c:v>4.0000472604937416</c:v>
                </c:pt>
                <c:pt idx="434">
                  <c:v>4.0000470708122293</c:v>
                </c:pt>
                <c:pt idx="435">
                  <c:v>4.0000468821098911</c:v>
                </c:pt>
                <c:pt idx="436">
                  <c:v>4.0000466943815693</c:v>
                </c:pt>
                <c:pt idx="437">
                  <c:v>4.0000465076221294</c:v>
                </c:pt>
                <c:pt idx="438">
                  <c:v>4.0000463218264652</c:v>
                </c:pt>
                <c:pt idx="439">
                  <c:v>4.0000461369894946</c:v>
                </c:pt>
                <c:pt idx="440">
                  <c:v>4.0000459531061683</c:v>
                </c:pt>
                <c:pt idx="441">
                  <c:v>4.0000457701714582</c:v>
                </c:pt>
                <c:pt idx="442">
                  <c:v>4.0000455881803667</c:v>
                </c:pt>
                <c:pt idx="443">
                  <c:v>4.0000454071279199</c:v>
                </c:pt>
                <c:pt idx="444">
                  <c:v>4.0000452270091698</c:v>
                </c:pt>
                <c:pt idx="445">
                  <c:v>4.0000450478191985</c:v>
                </c:pt>
                <c:pt idx="446">
                  <c:v>4.0000448695531068</c:v>
                </c:pt>
                <c:pt idx="447">
                  <c:v>4.0000446922060311</c:v>
                </c:pt>
                <c:pt idx="448">
                  <c:v>4.0000445157731246</c:v>
                </c:pt>
                <c:pt idx="449">
                  <c:v>4.0000443402495689</c:v>
                </c:pt>
                <c:pt idx="450">
                  <c:v>4.0000441656305767</c:v>
                </c:pt>
                <c:pt idx="451">
                  <c:v>4.0000439919113759</c:v>
                </c:pt>
                <c:pt idx="452">
                  <c:v>4.0000438190872272</c:v>
                </c:pt>
                <c:pt idx="453">
                  <c:v>4.0000436471534133</c:v>
                </c:pt>
                <c:pt idx="454">
                  <c:v>4.000043476105243</c:v>
                </c:pt>
                <c:pt idx="455">
                  <c:v>4.0000433059380471</c:v>
                </c:pt>
                <c:pt idx="456">
                  <c:v>4.0000431366471876</c:v>
                </c:pt>
                <c:pt idx="457">
                  <c:v>4.0000429682280414</c:v>
                </c:pt>
                <c:pt idx="458">
                  <c:v>4.0000428006760185</c:v>
                </c:pt>
                <c:pt idx="459">
                  <c:v>4.0000426339865482</c:v>
                </c:pt>
                <c:pt idx="460">
                  <c:v>4.0000424681550859</c:v>
                </c:pt>
                <c:pt idx="461">
                  <c:v>4.0000423031771088</c:v>
                </c:pt>
                <c:pt idx="462">
                  <c:v>4.0000421390481229</c:v>
                </c:pt>
                <c:pt idx="463">
                  <c:v>4.0000419757636507</c:v>
                </c:pt>
                <c:pt idx="464">
                  <c:v>4.0000418133192444</c:v>
                </c:pt>
                <c:pt idx="465">
                  <c:v>4.0000416517104771</c:v>
                </c:pt>
                <c:pt idx="466">
                  <c:v>4.0000414909329463</c:v>
                </c:pt>
                <c:pt idx="467">
                  <c:v>4.0000413309822713</c:v>
                </c:pt>
                <c:pt idx="468">
                  <c:v>4.0000411718540958</c:v>
                </c:pt>
                <c:pt idx="469">
                  <c:v>4.0000410135440854</c:v>
                </c:pt>
                <c:pt idx="470">
                  <c:v>4.0000408560479297</c:v>
                </c:pt>
                <c:pt idx="471">
                  <c:v>4.0000406993613407</c:v>
                </c:pt>
                <c:pt idx="472">
                  <c:v>4.0000405434800514</c:v>
                </c:pt>
                <c:pt idx="473">
                  <c:v>4.0000403883998219</c:v>
                </c:pt>
                <c:pt idx="474">
                  <c:v>4.0000402341164278</c:v>
                </c:pt>
                <c:pt idx="475">
                  <c:v>4.0000400806256744</c:v>
                </c:pt>
                <c:pt idx="476">
                  <c:v>4.0000399279233827</c:v>
                </c:pt>
                <c:pt idx="477">
                  <c:v>4.0000397760053996</c:v>
                </c:pt>
                <c:pt idx="478">
                  <c:v>4.0000396248675942</c:v>
                </c:pt>
                <c:pt idx="479">
                  <c:v>4.0000394745058525</c:v>
                </c:pt>
                <c:pt idx="480">
                  <c:v>4.0000393249160897</c:v>
                </c:pt>
                <c:pt idx="481">
                  <c:v>4.0000391760942371</c:v>
                </c:pt>
                <c:pt idx="482">
                  <c:v>4.000039028036249</c:v>
                </c:pt>
                <c:pt idx="483">
                  <c:v>4.0000388807381011</c:v>
                </c:pt>
                <c:pt idx="484">
                  <c:v>4.0000387341957913</c:v>
                </c:pt>
                <c:pt idx="485">
                  <c:v>4.000038588405336</c:v>
                </c:pt>
                <c:pt idx="486">
                  <c:v>4.0000384433627749</c:v>
                </c:pt>
                <c:pt idx="487">
                  <c:v>4.000038299064169</c:v>
                </c:pt>
                <c:pt idx="488">
                  <c:v>4.0000381555055968</c:v>
                </c:pt>
                <c:pt idx="489">
                  <c:v>4.0000380126831638</c:v>
                </c:pt>
                <c:pt idx="490">
                  <c:v>4.0000378705929878</c:v>
                </c:pt>
                <c:pt idx="491">
                  <c:v>4.0000377292312139</c:v>
                </c:pt>
                <c:pt idx="492">
                  <c:v>4.0000375885940036</c:v>
                </c:pt>
                <c:pt idx="493">
                  <c:v>4.0000374486775412</c:v>
                </c:pt>
                <c:pt idx="494">
                  <c:v>4.0000373094780288</c:v>
                </c:pt>
                <c:pt idx="495">
                  <c:v>4.00003717099169</c:v>
                </c:pt>
                <c:pt idx="496">
                  <c:v>4.0000370332147694</c:v>
                </c:pt>
                <c:pt idx="497">
                  <c:v>4.0000368961435289</c:v>
                </c:pt>
                <c:pt idx="498">
                  <c:v>4.0000367597742503</c:v>
                </c:pt>
                <c:pt idx="499">
                  <c:v>4.0000366241032381</c:v>
                </c:pt>
                <c:pt idx="500">
                  <c:v>4.0000364891268134</c:v>
                </c:pt>
                <c:pt idx="501">
                  <c:v>4.0000363548413178</c:v>
                </c:pt>
                <c:pt idx="502">
                  <c:v>4.0000362212431106</c:v>
                </c:pt>
                <c:pt idx="503">
                  <c:v>4.0000360883285726</c:v>
                </c:pt>
                <c:pt idx="504">
                  <c:v>4.0000359560941048</c:v>
                </c:pt>
                <c:pt idx="505">
                  <c:v>4.0000358245361216</c:v>
                </c:pt>
                <c:pt idx="506">
                  <c:v>4.0000356936510624</c:v>
                </c:pt>
                <c:pt idx="507">
                  <c:v>4.0000355634353824</c:v>
                </c:pt>
                <c:pt idx="508">
                  <c:v>4.0000354338855546</c:v>
                </c:pt>
                <c:pt idx="509">
                  <c:v>4.0000353049980744</c:v>
                </c:pt>
                <c:pt idx="510">
                  <c:v>4.0000351767694502</c:v>
                </c:pt>
                <c:pt idx="511">
                  <c:v>4.0000350491962156</c:v>
                </c:pt>
                <c:pt idx="512">
                  <c:v>4.0000349222749163</c:v>
                </c:pt>
                <c:pt idx="513">
                  <c:v>4.0000347960021196</c:v>
                </c:pt>
                <c:pt idx="514">
                  <c:v>4.0000346703744096</c:v>
                </c:pt>
                <c:pt idx="515">
                  <c:v>4.0000345453883899</c:v>
                </c:pt>
                <c:pt idx="516">
                  <c:v>4.0000344210406809</c:v>
                </c:pt>
                <c:pt idx="517">
                  <c:v>4.0000342973279208</c:v>
                </c:pt>
                <c:pt idx="518">
                  <c:v>4.000034174246764</c:v>
                </c:pt>
                <c:pt idx="519">
                  <c:v>4.0000340517938877</c:v>
                </c:pt>
                <c:pt idx="520">
                  <c:v>4.0000339299659791</c:v>
                </c:pt>
                <c:pt idx="521">
                  <c:v>4.0000338087597509</c:v>
                </c:pt>
                <c:pt idx="522">
                  <c:v>4.0000336881719267</c:v>
                </c:pt>
                <c:pt idx="523">
                  <c:v>4.0000335681992514</c:v>
                </c:pt>
                <c:pt idx="524">
                  <c:v>4.0000334488384848</c:v>
                </c:pt>
                <c:pt idx="525">
                  <c:v>4.0000333300864046</c:v>
                </c:pt>
                <c:pt idx="526">
                  <c:v>4.0000332119398072</c:v>
                </c:pt>
                <c:pt idx="527">
                  <c:v>4.0000330943955023</c:v>
                </c:pt>
                <c:pt idx="528">
                  <c:v>4.0000329774503181</c:v>
                </c:pt>
                <c:pt idx="529">
                  <c:v>4.0000328611011016</c:v>
                </c:pt>
                <c:pt idx="530">
                  <c:v>4.000032745344714</c:v>
                </c:pt>
                <c:pt idx="531">
                  <c:v>4.0000326301780325</c:v>
                </c:pt>
                <c:pt idx="532">
                  <c:v>4.0000325155979537</c:v>
                </c:pt>
                <c:pt idx="533">
                  <c:v>4.0000324016013886</c:v>
                </c:pt>
                <c:pt idx="534">
                  <c:v>4.0000322881852632</c:v>
                </c:pt>
                <c:pt idx="535">
                  <c:v>4.000032175346524</c:v>
                </c:pt>
                <c:pt idx="536">
                  <c:v>4.0000320630821298</c:v>
                </c:pt>
                <c:pt idx="537">
                  <c:v>4.0000319513890554</c:v>
                </c:pt>
                <c:pt idx="538">
                  <c:v>4.0000318402642945</c:v>
                </c:pt>
                <c:pt idx="539">
                  <c:v>4.0000317297048538</c:v>
                </c:pt>
                <c:pt idx="540">
                  <c:v>4.000031619707757</c:v>
                </c:pt>
                <c:pt idx="541">
                  <c:v>4.0000315102700448</c:v>
                </c:pt>
                <c:pt idx="542">
                  <c:v>4.0000314013887692</c:v>
                </c:pt>
                <c:pt idx="543">
                  <c:v>4.0000312930610038</c:v>
                </c:pt>
                <c:pt idx="544">
                  <c:v>4.0000311852838317</c:v>
                </c:pt>
                <c:pt idx="545">
                  <c:v>4.0000310780543575</c:v>
                </c:pt>
                <c:pt idx="546">
                  <c:v>4.0000309713696964</c:v>
                </c:pt>
                <c:pt idx="547">
                  <c:v>4.0000308652269796</c:v>
                </c:pt>
                <c:pt idx="548">
                  <c:v>4.0000307596233542</c:v>
                </c:pt>
                <c:pt idx="549">
                  <c:v>4.0000306545559834</c:v>
                </c:pt>
                <c:pt idx="550">
                  <c:v>4.0000305500220428</c:v>
                </c:pt>
                <c:pt idx="551">
                  <c:v>4.0000304460187257</c:v>
                </c:pt>
                <c:pt idx="552">
                  <c:v>4.000030342543238</c:v>
                </c:pt>
                <c:pt idx="553">
                  <c:v>4.0000302395928014</c:v>
                </c:pt>
                <c:pt idx="554">
                  <c:v>4.0000301371646509</c:v>
                </c:pt>
                <c:pt idx="555">
                  <c:v>4.0000300352560396</c:v>
                </c:pt>
                <c:pt idx="556">
                  <c:v>4.0000299338642309</c:v>
                </c:pt>
                <c:pt idx="557">
                  <c:v>4.0000298329865061</c:v>
                </c:pt>
                <c:pt idx="558">
                  <c:v>4.0000297326201579</c:v>
                </c:pt>
                <c:pt idx="559">
                  <c:v>4.0000296327624945</c:v>
                </c:pt>
                <c:pt idx="560">
                  <c:v>4.0000295334108387</c:v>
                </c:pt>
                <c:pt idx="561">
                  <c:v>4.0000294345625278</c:v>
                </c:pt>
                <c:pt idx="562">
                  <c:v>4.0000293362149133</c:v>
                </c:pt>
                <c:pt idx="563">
                  <c:v>4.0000292383653573</c:v>
                </c:pt>
                <c:pt idx="564">
                  <c:v>4.0000291410112405</c:v>
                </c:pt>
                <c:pt idx="565">
                  <c:v>4.0000290441499544</c:v>
                </c:pt>
                <c:pt idx="566">
                  <c:v>4.0000289477789046</c:v>
                </c:pt>
                <c:pt idx="567">
                  <c:v>4.0000288518955136</c:v>
                </c:pt>
                <c:pt idx="568">
                  <c:v>4.0000287564972119</c:v>
                </c:pt>
                <c:pt idx="569">
                  <c:v>4.0000286615814487</c:v>
                </c:pt>
                <c:pt idx="570">
                  <c:v>4.0000285671456846</c:v>
                </c:pt>
                <c:pt idx="571">
                  <c:v>4.000028473187391</c:v>
                </c:pt>
                <c:pt idx="572">
                  <c:v>4.000028379704057</c:v>
                </c:pt>
                <c:pt idx="573">
                  <c:v>4.0000282866931851</c:v>
                </c:pt>
                <c:pt idx="574">
                  <c:v>4.0000281941522848</c:v>
                </c:pt>
                <c:pt idx="575">
                  <c:v>4.0000281020788861</c:v>
                </c:pt>
                <c:pt idx="576">
                  <c:v>4.000028010470527</c:v>
                </c:pt>
                <c:pt idx="577">
                  <c:v>4.0000279193247623</c:v>
                </c:pt>
                <c:pt idx="578">
                  <c:v>4.0000278286391557</c:v>
                </c:pt>
                <c:pt idx="579">
                  <c:v>4.0000277384112879</c:v>
                </c:pt>
                <c:pt idx="580">
                  <c:v>4.0000276486387483</c:v>
                </c:pt>
                <c:pt idx="581">
                  <c:v>4.0000275593191432</c:v>
                </c:pt>
                <c:pt idx="582">
                  <c:v>4.0000274704500871</c:v>
                </c:pt>
                <c:pt idx="583">
                  <c:v>4.0000273820292112</c:v>
                </c:pt>
                <c:pt idx="584">
                  <c:v>4.0000272940541564</c:v>
                </c:pt>
                <c:pt idx="585">
                  <c:v>4.000027206522577</c:v>
                </c:pt>
                <c:pt idx="586">
                  <c:v>4.0000271194321408</c:v>
                </c:pt>
                <c:pt idx="587">
                  <c:v>4.0000270327805252</c:v>
                </c:pt>
                <c:pt idx="588">
                  <c:v>4.0000269465654235</c:v>
                </c:pt>
                <c:pt idx="589">
                  <c:v>4.0000268607845371</c:v>
                </c:pt>
                <c:pt idx="590">
                  <c:v>4.0000267754355825</c:v>
                </c:pt>
                <c:pt idx="591">
                  <c:v>4.0000266905162869</c:v>
                </c:pt>
                <c:pt idx="592">
                  <c:v>4.0000266060243908</c:v>
                </c:pt>
                <c:pt idx="593">
                  <c:v>4.0000265219576443</c:v>
                </c:pt>
                <c:pt idx="594">
                  <c:v>4.0000264383138111</c:v>
                </c:pt>
                <c:pt idx="595">
                  <c:v>4.000026355090669</c:v>
                </c:pt>
                <c:pt idx="596">
                  <c:v>4.0000262722860009</c:v>
                </c:pt>
                <c:pt idx="597">
                  <c:v>4.0000261898976079</c:v>
                </c:pt>
                <c:pt idx="598">
                  <c:v>4.0000261079233015</c:v>
                </c:pt>
                <c:pt idx="599">
                  <c:v>4.0000260263609011</c:v>
                </c:pt>
                <c:pt idx="600">
                  <c:v>4.0000259452082387</c:v>
                </c:pt>
                <c:pt idx="601">
                  <c:v>4.0000258644631632</c:v>
                </c:pt>
                <c:pt idx="602">
                  <c:v>4.0000257841235278</c:v>
                </c:pt>
                <c:pt idx="603">
                  <c:v>4.0000257041872009</c:v>
                </c:pt>
                <c:pt idx="604">
                  <c:v>4.0000256246520607</c:v>
                </c:pt>
                <c:pt idx="605">
                  <c:v>4.0000255455159976</c:v>
                </c:pt>
                <c:pt idx="606">
                  <c:v>4.0000254667769122</c:v>
                </c:pt>
                <c:pt idx="607">
                  <c:v>4.000025388432717</c:v>
                </c:pt>
                <c:pt idx="608">
                  <c:v>4.0000253104813339</c:v>
                </c:pt>
                <c:pt idx="609">
                  <c:v>4.0000252329207004</c:v>
                </c:pt>
                <c:pt idx="610">
                  <c:v>4.0000251557487569</c:v>
                </c:pt>
                <c:pt idx="611">
                  <c:v>4.0000250789634624</c:v>
                </c:pt>
                <c:pt idx="612">
                  <c:v>4.000025002562781</c:v>
                </c:pt>
                <c:pt idx="613">
                  <c:v>4.0000249265446932</c:v>
                </c:pt>
                <c:pt idx="614">
                  <c:v>4.0000248509071836</c:v>
                </c:pt>
                <c:pt idx="615">
                  <c:v>4.0000247756482548</c:v>
                </c:pt>
                <c:pt idx="616">
                  <c:v>4.0000247007659109</c:v>
                </c:pt>
                <c:pt idx="617">
                  <c:v>4.0000246262581767</c:v>
                </c:pt>
                <c:pt idx="618">
                  <c:v>4.0000245521230786</c:v>
                </c:pt>
                <c:pt idx="619">
                  <c:v>4.0000244783586592</c:v>
                </c:pt>
                <c:pt idx="620">
                  <c:v>4.0000244049629687</c:v>
                </c:pt>
                <c:pt idx="621">
                  <c:v>4.0000243319340703</c:v>
                </c:pt>
                <c:pt idx="622">
                  <c:v>4.000024259270031</c:v>
                </c:pt>
                <c:pt idx="623">
                  <c:v>4.0000241869689352</c:v>
                </c:pt>
                <c:pt idx="624">
                  <c:v>4.0000241150288751</c:v>
                </c:pt>
                <c:pt idx="625">
                  <c:v>4.0000240434479517</c:v>
                </c:pt>
                <c:pt idx="626">
                  <c:v>4.0000239722242759</c:v>
                </c:pt>
                <c:pt idx="627">
                  <c:v>4.0000239013559709</c:v>
                </c:pt>
                <c:pt idx="628">
                  <c:v>4.000023830841168</c:v>
                </c:pt>
                <c:pt idx="629">
                  <c:v>4.0000237606780074</c:v>
                </c:pt>
                <c:pt idx="630">
                  <c:v>4.0000236908646425</c:v>
                </c:pt>
                <c:pt idx="631">
                  <c:v>4.0000236213992331</c:v>
                </c:pt>
                <c:pt idx="632">
                  <c:v>4.0000235522799512</c:v>
                </c:pt>
                <c:pt idx="633">
                  <c:v>4.0000234835049762</c:v>
                </c:pt>
                <c:pt idx="634">
                  <c:v>4.0000234150724969</c:v>
                </c:pt>
                <c:pt idx="635">
                  <c:v>4.0000233469807158</c:v>
                </c:pt>
                <c:pt idx="636">
                  <c:v>4.0000232792278405</c:v>
                </c:pt>
                <c:pt idx="637">
                  <c:v>4.0000232118120893</c:v>
                </c:pt>
                <c:pt idx="638">
                  <c:v>4.0000231447316912</c:v>
                </c:pt>
                <c:pt idx="639">
                  <c:v>4.0000230779848822</c:v>
                </c:pt>
                <c:pt idx="640">
                  <c:v>4.0000230115699091</c:v>
                </c:pt>
                <c:pt idx="641">
                  <c:v>4.0000229454850293</c:v>
                </c:pt>
                <c:pt idx="642">
                  <c:v>4.0000228797285056</c:v>
                </c:pt>
                <c:pt idx="643">
                  <c:v>4.0000228142986147</c:v>
                </c:pt>
                <c:pt idx="644">
                  <c:v>4.0000227491936382</c:v>
                </c:pt>
                <c:pt idx="645">
                  <c:v>4.0000226844118689</c:v>
                </c:pt>
                <c:pt idx="646">
                  <c:v>4.0000226199516069</c:v>
                </c:pt>
                <c:pt idx="647">
                  <c:v>4.0000225558111664</c:v>
                </c:pt>
                <c:pt idx="648">
                  <c:v>4.0000224919888634</c:v>
                </c:pt>
                <c:pt idx="649">
                  <c:v>4.0000224284830255</c:v>
                </c:pt>
                <c:pt idx="650">
                  <c:v>4.0000223652919917</c:v>
                </c:pt>
                <c:pt idx="651">
                  <c:v>4.0000223024141084</c:v>
                </c:pt>
                <c:pt idx="652">
                  <c:v>4.000022239847727</c:v>
                </c:pt>
                <c:pt idx="653">
                  <c:v>4.0000221775912141</c:v>
                </c:pt>
                <c:pt idx="654">
                  <c:v>4.0000221156429383</c:v>
                </c:pt>
                <c:pt idx="655">
                  <c:v>4.000022054001283</c:v>
                </c:pt>
                <c:pt idx="656">
                  <c:v>4.0000219926646352</c:v>
                </c:pt>
                <c:pt idx="657">
                  <c:v>4.0000219316313919</c:v>
                </c:pt>
                <c:pt idx="658">
                  <c:v>4.0000218708999622</c:v>
                </c:pt>
                <c:pt idx="659">
                  <c:v>4.0000218104687555</c:v>
                </c:pt>
                <c:pt idx="660">
                  <c:v>4.0000217503361988</c:v>
                </c:pt>
                <c:pt idx="661">
                  <c:v>4.0000216905007209</c:v>
                </c:pt>
                <c:pt idx="662">
                  <c:v>4.0000216309607621</c:v>
                </c:pt>
                <c:pt idx="663">
                  <c:v>4.0000215717147691</c:v>
                </c:pt>
                <c:pt idx="664">
                  <c:v>4.0000215127611982</c:v>
                </c:pt>
                <c:pt idx="665">
                  <c:v>4.0000214540985137</c:v>
                </c:pt>
                <c:pt idx="666">
                  <c:v>4.0000213957251862</c:v>
                </c:pt>
                <c:pt idx="667">
                  <c:v>4.000021337639696</c:v>
                </c:pt>
                <c:pt idx="668">
                  <c:v>4.0000212798405332</c:v>
                </c:pt>
                <c:pt idx="669">
                  <c:v>4.0000212223261906</c:v>
                </c:pt>
                <c:pt idx="670">
                  <c:v>4.0000211650951751</c:v>
                </c:pt>
                <c:pt idx="671">
                  <c:v>4.0000211081459955</c:v>
                </c:pt>
                <c:pt idx="672">
                  <c:v>4.0000210514771757</c:v>
                </c:pt>
                <c:pt idx="673">
                  <c:v>4.0000209950872394</c:v>
                </c:pt>
                <c:pt idx="674">
                  <c:v>4.0000209389747239</c:v>
                </c:pt>
                <c:pt idx="675">
                  <c:v>4.0000208831381707</c:v>
                </c:pt>
                <c:pt idx="676">
                  <c:v>4.0000208275761322</c:v>
                </c:pt>
                <c:pt idx="677">
                  <c:v>4.0000207722871668</c:v>
                </c:pt>
                <c:pt idx="678">
                  <c:v>4.0000207172698392</c:v>
                </c:pt>
                <c:pt idx="679">
                  <c:v>4.0000206625227221</c:v>
                </c:pt>
                <c:pt idx="680">
                  <c:v>4.0000206080443999</c:v>
                </c:pt>
                <c:pt idx="681">
                  <c:v>4.0000205538334583</c:v>
                </c:pt>
                <c:pt idx="682">
                  <c:v>4.0000204998884943</c:v>
                </c:pt>
                <c:pt idx="683">
                  <c:v>4.0000204462081124</c:v>
                </c:pt>
                <c:pt idx="684">
                  <c:v>4.0000203927909208</c:v>
                </c:pt>
                <c:pt idx="685">
                  <c:v>4.0000203396355385</c:v>
                </c:pt>
                <c:pt idx="686">
                  <c:v>4.0000202867405932</c:v>
                </c:pt>
                <c:pt idx="687">
                  <c:v>4.0000202341047135</c:v>
                </c:pt>
                <c:pt idx="688">
                  <c:v>4.0000201817265433</c:v>
                </c:pt>
                <c:pt idx="689">
                  <c:v>4.000020129604728</c:v>
                </c:pt>
                <c:pt idx="690">
                  <c:v>4.0000200777379211</c:v>
                </c:pt>
                <c:pt idx="691">
                  <c:v>4.0000200261247842</c:v>
                </c:pt>
                <c:pt idx="692">
                  <c:v>4.0000199747639869</c:v>
                </c:pt>
                <c:pt idx="693">
                  <c:v>4.000019923654202</c:v>
                </c:pt>
                <c:pt idx="694">
                  <c:v>4.0000198727941152</c:v>
                </c:pt>
                <c:pt idx="695">
                  <c:v>4.0000198221824128</c:v>
                </c:pt>
                <c:pt idx="696">
                  <c:v>4.0000197718177946</c:v>
                </c:pt>
                <c:pt idx="697">
                  <c:v>4.0000197216989593</c:v>
                </c:pt>
                <c:pt idx="698">
                  <c:v>4.000019671824619</c:v>
                </c:pt>
                <c:pt idx="699">
                  <c:v>4.0000196221934914</c:v>
                </c:pt>
                <c:pt idx="700">
                  <c:v>4.0000195728042982</c:v>
                </c:pt>
                <c:pt idx="701">
                  <c:v>4.0000195236557721</c:v>
                </c:pt>
                <c:pt idx="702">
                  <c:v>4.0000194747466482</c:v>
                </c:pt>
                <c:pt idx="703">
                  <c:v>4.0000194260756698</c:v>
                </c:pt>
                <c:pt idx="704">
                  <c:v>4.0000193776415882</c:v>
                </c:pt>
                <c:pt idx="705">
                  <c:v>4.0000193294431607</c:v>
                </c:pt>
                <c:pt idx="706">
                  <c:v>4.0000192814791493</c:v>
                </c:pt>
                <c:pt idx="707">
                  <c:v>4.0000192337483247</c:v>
                </c:pt>
                <c:pt idx="708">
                  <c:v>4.000019186249463</c:v>
                </c:pt>
                <c:pt idx="709">
                  <c:v>4.0000191389813482</c:v>
                </c:pt>
                <c:pt idx="710">
                  <c:v>4.0000190919427681</c:v>
                </c:pt>
                <c:pt idx="711">
                  <c:v>4.0000190451325208</c:v>
                </c:pt>
                <c:pt idx="712">
                  <c:v>4.0000189985494048</c:v>
                </c:pt>
                <c:pt idx="713">
                  <c:v>4.0000189521922316</c:v>
                </c:pt>
                <c:pt idx="714">
                  <c:v>4.0000189060598137</c:v>
                </c:pt>
                <c:pt idx="715">
                  <c:v>4.0000188601509734</c:v>
                </c:pt>
                <c:pt idx="716">
                  <c:v>4.0000188144645374</c:v>
                </c:pt>
                <c:pt idx="717">
                  <c:v>4.0000187689993387</c:v>
                </c:pt>
                <c:pt idx="718">
                  <c:v>4.0000187237542182</c:v>
                </c:pt>
                <c:pt idx="719">
                  <c:v>4.0000186787280194</c:v>
                </c:pt>
                <c:pt idx="720">
                  <c:v>4.0000186339195958</c:v>
                </c:pt>
                <c:pt idx="721">
                  <c:v>4.0000185893278033</c:v>
                </c:pt>
                <c:pt idx="722">
                  <c:v>4.0000185449515087</c:v>
                </c:pt>
                <c:pt idx="723">
                  <c:v>4.0000185007895785</c:v>
                </c:pt>
                <c:pt idx="724">
                  <c:v>4.0000184568408903</c:v>
                </c:pt>
                <c:pt idx="725">
                  <c:v>4.0000184131043239</c:v>
                </c:pt>
                <c:pt idx="726">
                  <c:v>4.000018369578771</c:v>
                </c:pt>
                <c:pt idx="727">
                  <c:v>4.0000183262631221</c:v>
                </c:pt>
                <c:pt idx="728">
                  <c:v>4.0000182831562743</c:v>
                </c:pt>
                <c:pt idx="729">
                  <c:v>4.0000182402571376</c:v>
                </c:pt>
                <c:pt idx="730">
                  <c:v>4.0000545442422508</c:v>
                </c:pt>
                <c:pt idx="731">
                  <c:v>4.0000675880262406</c:v>
                </c:pt>
                <c:pt idx="732">
                  <c:v>4.0000703821115176</c:v>
                </c:pt>
                <c:pt idx="733">
                  <c:v>4.0000714263099786</c:v>
                </c:pt>
                <c:pt idx="734">
                  <c:v>4.0000713315232259</c:v>
                </c:pt>
                <c:pt idx="735">
                  <c:v>4.0000711571757517</c:v>
                </c:pt>
                <c:pt idx="736">
                  <c:v>4.0000708436919963</c:v>
                </c:pt>
                <c:pt idx="737">
                  <c:v>4.0000705412249173</c:v>
                </c:pt>
                <c:pt idx="738">
                  <c:v>4.000070221681387</c:v>
                </c:pt>
                <c:pt idx="739">
                  <c:v>4.0000699089405707</c:v>
                </c:pt>
                <c:pt idx="740">
                  <c:v>4.0000695960085109</c:v>
                </c:pt>
                <c:pt idx="741">
                  <c:v>4.0000692869938757</c:v>
                </c:pt>
                <c:pt idx="742">
                  <c:v>4.0000689803775318</c:v>
                </c:pt>
                <c:pt idx="743">
                  <c:v>4.0000686768831377</c:v>
                </c:pt>
                <c:pt idx="744">
                  <c:v>4.00006837617949</c:v>
                </c:pt>
                <c:pt idx="745">
                  <c:v>4.0000680783777396</c:v>
                </c:pt>
                <c:pt idx="746">
                  <c:v>4.0000677833886433</c:v>
                </c:pt>
                <c:pt idx="747">
                  <c:v>4.0000674912094309</c:v>
                </c:pt>
                <c:pt idx="748">
                  <c:v>4.0000672017991894</c:v>
                </c:pt>
                <c:pt idx="749">
                  <c:v>4.0000669151340214</c:v>
                </c:pt>
                <c:pt idx="750">
                  <c:v>4.0000666311829391</c:v>
                </c:pt>
                <c:pt idx="751">
                  <c:v>4.000066349918491</c:v>
                </c:pt>
                <c:pt idx="752">
                  <c:v>4.0000660713121015</c:v>
                </c:pt>
                <c:pt idx="753">
                  <c:v>4.0000657953361136</c:v>
                </c:pt>
                <c:pt idx="754">
                  <c:v>4.0000655219628944</c:v>
                </c:pt>
                <c:pt idx="755">
                  <c:v>4.0000652511652168</c:v>
                </c:pt>
                <c:pt idx="756">
                  <c:v>4.0000649829160917</c:v>
                </c:pt>
                <c:pt idx="757">
                  <c:v>4.0000647171888382</c:v>
                </c:pt>
                <c:pt idx="758">
                  <c:v>4.0000644539570454</c:v>
                </c:pt>
                <c:pt idx="759">
                  <c:v>4.0000641931945875</c:v>
                </c:pt>
                <c:pt idx="760">
                  <c:v>4.0000639348756089</c:v>
                </c:pt>
                <c:pt idx="761">
                  <c:v>4.0000636789745334</c:v>
                </c:pt>
                <c:pt idx="762">
                  <c:v>4.000063425466049</c:v>
                </c:pt>
                <c:pt idx="763">
                  <c:v>4.0000631743251152</c:v>
                </c:pt>
                <c:pt idx="764">
                  <c:v>4.0000629255269526</c:v>
                </c:pt>
                <c:pt idx="765">
                  <c:v>4.0000626790470442</c:v>
                </c:pt>
                <c:pt idx="766">
                  <c:v>4.0000624348611344</c:v>
                </c:pt>
                <c:pt idx="767">
                  <c:v>4.0000621929452196</c:v>
                </c:pt>
                <c:pt idx="768">
                  <c:v>4.0000619532755524</c:v>
                </c:pt>
                <c:pt idx="769">
                  <c:v>4.0000617158286351</c:v>
                </c:pt>
                <c:pt idx="770">
                  <c:v>4.0000614805812171</c:v>
                </c:pt>
                <c:pt idx="771">
                  <c:v>4.0000612475102963</c:v>
                </c:pt>
                <c:pt idx="772">
                  <c:v>4.0000610165931096</c:v>
                </c:pt>
                <c:pt idx="773">
                  <c:v>4.0000607878071364</c:v>
                </c:pt>
                <c:pt idx="774">
                  <c:v>4.000060561130093</c:v>
                </c:pt>
                <c:pt idx="775">
                  <c:v>4.0000603365399314</c:v>
                </c:pt>
                <c:pt idx="776">
                  <c:v>4.0000601140148362</c:v>
                </c:pt>
                <c:pt idx="777">
                  <c:v>4.0000598935332228</c:v>
                </c:pt>
                <c:pt idx="778">
                  <c:v>4.0000596750737332</c:v>
                </c:pt>
                <c:pt idx="779">
                  <c:v>4.0000594586152349</c:v>
                </c:pt>
                <c:pt idx="780">
                  <c:v>4.0000592441368186</c:v>
                </c:pt>
                <c:pt idx="781">
                  <c:v>4.0000590316177984</c:v>
                </c:pt>
                <c:pt idx="782">
                  <c:v>4.0000588210377019</c:v>
                </c:pt>
                <c:pt idx="783">
                  <c:v>4.0000586123762769</c:v>
                </c:pt>
                <c:pt idx="784">
                  <c:v>4.0000584056134816</c:v>
                </c:pt>
                <c:pt idx="785">
                  <c:v>4.00005820072949</c:v>
                </c:pt>
                <c:pt idx="786">
                  <c:v>4.0000579977046797</c:v>
                </c:pt>
                <c:pt idx="787">
                  <c:v>4.0000577965196413</c:v>
                </c:pt>
                <c:pt idx="788">
                  <c:v>4.0000575971551662</c:v>
                </c:pt>
                <c:pt idx="789">
                  <c:v>4.000057399592249</c:v>
                </c:pt>
                <c:pt idx="790">
                  <c:v>4.0000572038120872</c:v>
                </c:pt>
                <c:pt idx="791">
                  <c:v>4.0000570097960759</c:v>
                </c:pt>
                <c:pt idx="792">
                  <c:v>4.0000568175258016</c:v>
                </c:pt>
                <c:pt idx="793">
                  <c:v>4.0000566269830538</c:v>
                </c:pt>
                <c:pt idx="794">
                  <c:v>4.0000564381498069</c:v>
                </c:pt>
                <c:pt idx="795">
                  <c:v>4.0000562510082309</c:v>
                </c:pt>
                <c:pt idx="796">
                  <c:v>4.0000560655406785</c:v>
                </c:pt>
                <c:pt idx="797">
                  <c:v>4.0000558817296952</c:v>
                </c:pt>
                <c:pt idx="798">
                  <c:v>4.0000556995580032</c:v>
                </c:pt>
                <c:pt idx="799">
                  <c:v>4.0000555190085141</c:v>
                </c:pt>
                <c:pt idx="800">
                  <c:v>4.0000553400643151</c:v>
                </c:pt>
                <c:pt idx="801">
                  <c:v>4.0000551627086729</c:v>
                </c:pt>
                <c:pt idx="802">
                  <c:v>4.0000549869250328</c:v>
                </c:pt>
                <c:pt idx="803">
                  <c:v>4.0000548126970115</c:v>
                </c:pt>
                <c:pt idx="804">
                  <c:v>4.0000546400084032</c:v>
                </c:pt>
                <c:pt idx="805">
                  <c:v>4.0000544688431665</c:v>
                </c:pt>
                <c:pt idx="806">
                  <c:v>4.0000542991854369</c:v>
                </c:pt>
                <c:pt idx="807">
                  <c:v>4.0000541310195112</c:v>
                </c:pt>
                <c:pt idx="808">
                  <c:v>4.0000539643298536</c:v>
                </c:pt>
                <c:pt idx="809">
                  <c:v>4.0000537991010958</c:v>
                </c:pt>
                <c:pt idx="810">
                  <c:v>4.000053635318026</c:v>
                </c:pt>
                <c:pt idx="811">
                  <c:v>4.0000534729655959</c:v>
                </c:pt>
                <c:pt idx="812">
                  <c:v>4.0000533120289168</c:v>
                </c:pt>
                <c:pt idx="813">
                  <c:v>4.0000531524932557</c:v>
                </c:pt>
                <c:pt idx="814">
                  <c:v>4.0000529943440348</c:v>
                </c:pt>
                <c:pt idx="815">
                  <c:v>4.0000528375668303</c:v>
                </c:pt>
                <c:pt idx="816">
                  <c:v>4.0000526821473716</c:v>
                </c:pt>
                <c:pt idx="817">
                  <c:v>4.0000525280715395</c:v>
                </c:pt>
                <c:pt idx="818">
                  <c:v>4.0000523753253585</c:v>
                </c:pt>
                <c:pt idx="819">
                  <c:v>4.0000522238950085</c:v>
                </c:pt>
                <c:pt idx="820">
                  <c:v>4.0000520737668079</c:v>
                </c:pt>
                <c:pt idx="821">
                  <c:v>4.0000519249272255</c:v>
                </c:pt>
                <c:pt idx="822">
                  <c:v>4.0000517773628665</c:v>
                </c:pt>
                <c:pt idx="823">
                  <c:v>4.0000516310604839</c:v>
                </c:pt>
                <c:pt idx="824">
                  <c:v>4.0000514860069654</c:v>
                </c:pt>
                <c:pt idx="825">
                  <c:v>4.0000513421893409</c:v>
                </c:pt>
                <c:pt idx="826">
                  <c:v>4.0000511995947745</c:v>
                </c:pt>
                <c:pt idx="827">
                  <c:v>4.0000510582105662</c:v>
                </c:pt>
                <c:pt idx="828">
                  <c:v>4.0000509180241508</c:v>
                </c:pt>
                <c:pt idx="829">
                  <c:v>4.0000507790230948</c:v>
                </c:pt>
                <c:pt idx="830">
                  <c:v>4.000050641195096</c:v>
                </c:pt>
                <c:pt idx="831">
                  <c:v>4.0000505045279846</c:v>
                </c:pt>
                <c:pt idx="832">
                  <c:v>4.0000503690097124</c:v>
                </c:pt>
                <c:pt idx="833">
                  <c:v>4.0000502346283673</c:v>
                </c:pt>
                <c:pt idx="834">
                  <c:v>4.000050101372155</c:v>
                </c:pt>
                <c:pt idx="835">
                  <c:v>4.0000499692294103</c:v>
                </c:pt>
                <c:pt idx="836">
                  <c:v>4.0000498381885912</c:v>
                </c:pt>
                <c:pt idx="837">
                  <c:v>4.0000497082382731</c:v>
                </c:pt>
                <c:pt idx="838">
                  <c:v>4.0000495793671558</c:v>
                </c:pt>
                <c:pt idx="839">
                  <c:v>4.000049451564057</c:v>
                </c:pt>
                <c:pt idx="840">
                  <c:v>4.0000493248179145</c:v>
                </c:pt>
                <c:pt idx="841">
                  <c:v>4.0000491991177771</c:v>
                </c:pt>
                <c:pt idx="842">
                  <c:v>4.000049074452817</c:v>
                </c:pt>
                <c:pt idx="843">
                  <c:v>4.0000489508123147</c:v>
                </c:pt>
                <c:pt idx="844">
                  <c:v>4.0000488281856637</c:v>
                </c:pt>
                <c:pt idx="845">
                  <c:v>4.0000487065623735</c:v>
                </c:pt>
                <c:pt idx="846">
                  <c:v>4.0000485859320616</c:v>
                </c:pt>
                <c:pt idx="847">
                  <c:v>4.000048466284456</c:v>
                </c:pt>
                <c:pt idx="848">
                  <c:v>4.0000483476093907</c:v>
                </c:pt>
                <c:pt idx="849">
                  <c:v>4.0000482298968105</c:v>
                </c:pt>
                <c:pt idx="850">
                  <c:v>4.0000481131367627</c:v>
                </c:pt>
                <c:pt idx="851">
                  <c:v>4.0000479973194016</c:v>
                </c:pt>
                <c:pt idx="852">
                  <c:v>4.0000478824349868</c:v>
                </c:pt>
                <c:pt idx="853">
                  <c:v>4.0000477684738769</c:v>
                </c:pt>
                <c:pt idx="854">
                  <c:v>4.0000476554265347</c:v>
                </c:pt>
                <c:pt idx="855">
                  <c:v>4.0000475432835225</c:v>
                </c:pt>
                <c:pt idx="856">
                  <c:v>4.0000474320355037</c:v>
                </c:pt>
                <c:pt idx="857">
                  <c:v>4.0000473216732377</c:v>
                </c:pt>
                <c:pt idx="858">
                  <c:v>4.0000472121875852</c:v>
                </c:pt>
                <c:pt idx="859">
                  <c:v>4.0000471035694973</c:v>
                </c:pt>
                <c:pt idx="860">
                  <c:v>4.0000469958100267</c:v>
                </c:pt>
                <c:pt idx="861">
                  <c:v>4.0000468889003162</c:v>
                </c:pt>
                <c:pt idx="862">
                  <c:v>4.0000467828316042</c:v>
                </c:pt>
                <c:pt idx="863">
                  <c:v>4.0000466775952219</c:v>
                </c:pt>
                <c:pt idx="864">
                  <c:v>4.0000465731825896</c:v>
                </c:pt>
                <c:pt idx="865">
                  <c:v>4.0000464695852189</c:v>
                </c:pt>
                <c:pt idx="866">
                  <c:v>4.0000463667947121</c:v>
                </c:pt>
                <c:pt idx="867">
                  <c:v>4.0000462648027595</c:v>
                </c:pt>
                <c:pt idx="868">
                  <c:v>4.0000461636011382</c:v>
                </c:pt>
                <c:pt idx="869">
                  <c:v>4.0000460631817125</c:v>
                </c:pt>
                <c:pt idx="870">
                  <c:v>4.0000459635364338</c:v>
                </c:pt>
                <c:pt idx="871">
                  <c:v>4.0000458646573351</c:v>
                </c:pt>
                <c:pt idx="872">
                  <c:v>4.0000457665365383</c:v>
                </c:pt>
                <c:pt idx="873">
                  <c:v>4.0000456691662425</c:v>
                </c:pt>
                <c:pt idx="874">
                  <c:v>4.0000455725387321</c:v>
                </c:pt>
                <c:pt idx="875">
                  <c:v>4.0000454766463758</c:v>
                </c:pt>
                <c:pt idx="876">
                  <c:v>4.000045381481617</c:v>
                </c:pt>
                <c:pt idx="877">
                  <c:v>4.0000452870369827</c:v>
                </c:pt>
                <c:pt idx="878">
                  <c:v>4.0000451933050769</c:v>
                </c:pt>
                <c:pt idx="879">
                  <c:v>4.000045100278582</c:v>
                </c:pt>
                <c:pt idx="880">
                  <c:v>4.0000450079502583</c:v>
                </c:pt>
                <c:pt idx="881">
                  <c:v>4.0000449163129401</c:v>
                </c:pt>
                <c:pt idx="882">
                  <c:v>4.0000448253595415</c:v>
                </c:pt>
                <c:pt idx="883">
                  <c:v>4.0000447350830468</c:v>
                </c:pt>
                <c:pt idx="884">
                  <c:v>4.0000446454765166</c:v>
                </c:pt>
                <c:pt idx="885">
                  <c:v>4.0000445565330844</c:v>
                </c:pt>
                <c:pt idx="886">
                  <c:v>4.0000444682459557</c:v>
                </c:pt>
                <c:pt idx="887">
                  <c:v>4.0000443806084069</c:v>
                </c:pt>
                <c:pt idx="888">
                  <c:v>4.0000442936137892</c:v>
                </c:pt>
                <c:pt idx="889">
                  <c:v>4.0000442072555167</c:v>
                </c:pt>
                <c:pt idx="890">
                  <c:v>4.0000441215270799</c:v>
                </c:pt>
                <c:pt idx="891">
                  <c:v>4.0000440364220324</c:v>
                </c:pt>
                <c:pt idx="892">
                  <c:v>4.0000439519340025</c:v>
                </c:pt>
                <c:pt idx="893">
                  <c:v>4.0000438680566761</c:v>
                </c:pt>
                <c:pt idx="894">
                  <c:v>4.0000437847838164</c:v>
                </c:pt>
                <c:pt idx="895">
                  <c:v>4.0000437021092425</c:v>
                </c:pt>
                <c:pt idx="896">
                  <c:v>4.0000436200268457</c:v>
                </c:pt>
                <c:pt idx="897">
                  <c:v>4.0000435385305799</c:v>
                </c:pt>
                <c:pt idx="898">
                  <c:v>4.0000434576144581</c:v>
                </c:pt>
                <c:pt idx="899">
                  <c:v>4.0000433772725641</c:v>
                </c:pt>
                <c:pt idx="900">
                  <c:v>4.0000432974990376</c:v>
                </c:pt>
                <c:pt idx="901">
                  <c:v>4.0000432182880834</c:v>
                </c:pt>
                <c:pt idx="902">
                  <c:v>4.0000431396339664</c:v>
                </c:pt>
                <c:pt idx="903">
                  <c:v>4.0000430615310139</c:v>
                </c:pt>
                <c:pt idx="904">
                  <c:v>4.0000429839736071</c:v>
                </c:pt>
                <c:pt idx="905">
                  <c:v>4.0000429069561934</c:v>
                </c:pt>
                <c:pt idx="906">
                  <c:v>4.0000428304732747</c:v>
                </c:pt>
                <c:pt idx="907">
                  <c:v>4.0000427545194119</c:v>
                </c:pt>
                <c:pt idx="908">
                  <c:v>4.0000426790892245</c:v>
                </c:pt>
                <c:pt idx="909">
                  <c:v>4.0000426041773842</c:v>
                </c:pt>
                <c:pt idx="910">
                  <c:v>4.0000425297786251</c:v>
                </c:pt>
                <c:pt idx="911">
                  <c:v>4.0000424558877308</c:v>
                </c:pt>
                <c:pt idx="912">
                  <c:v>4.0000423824995446</c:v>
                </c:pt>
                <c:pt idx="913">
                  <c:v>4.0000423096089612</c:v>
                </c:pt>
                <c:pt idx="914">
                  <c:v>4.0000422372109314</c:v>
                </c:pt>
                <c:pt idx="915">
                  <c:v>4.0000421653004556</c:v>
                </c:pt>
                <c:pt idx="916">
                  <c:v>4.0000420938725911</c:v>
                </c:pt>
                <c:pt idx="917">
                  <c:v>4.0000420229224432</c:v>
                </c:pt>
                <c:pt idx="918">
                  <c:v>4.000041952445172</c:v>
                </c:pt>
                <c:pt idx="919">
                  <c:v>4.0000418824359887</c:v>
                </c:pt>
                <c:pt idx="920">
                  <c:v>4.0000418128901511</c:v>
                </c:pt>
                <c:pt idx="921">
                  <c:v>4.0000417438029707</c:v>
                </c:pt>
                <c:pt idx="922">
                  <c:v>4.0000416751698058</c:v>
                </c:pt>
                <c:pt idx="923">
                  <c:v>4.0000416069860663</c:v>
                </c:pt>
                <c:pt idx="924">
                  <c:v>4.0000415392472091</c:v>
                </c:pt>
                <c:pt idx="925">
                  <c:v>4.0000414719487374</c:v>
                </c:pt>
                <c:pt idx="926">
                  <c:v>4.000041405086205</c:v>
                </c:pt>
                <c:pt idx="927">
                  <c:v>4.0000413386552083</c:v>
                </c:pt>
                <c:pt idx="928">
                  <c:v>4.0000412726513952</c:v>
                </c:pt>
                <c:pt idx="929">
                  <c:v>4.0000412070704536</c:v>
                </c:pt>
                <c:pt idx="930">
                  <c:v>4.0000411419081239</c:v>
                </c:pt>
                <c:pt idx="931">
                  <c:v>4.0000410771601818</c:v>
                </c:pt>
                <c:pt idx="932">
                  <c:v>4.0000410128224573</c:v>
                </c:pt>
                <c:pt idx="933">
                  <c:v>4.0000409488908195</c:v>
                </c:pt>
                <c:pt idx="934">
                  <c:v>4.0000408853611811</c:v>
                </c:pt>
                <c:pt idx="935">
                  <c:v>4.0000408222294972</c:v>
                </c:pt>
                <c:pt idx="936">
                  <c:v>4.0000407594917666</c:v>
                </c:pt>
                <c:pt idx="937">
                  <c:v>4.0000406971440308</c:v>
                </c:pt>
                <c:pt idx="938">
                  <c:v>4.0000406351823719</c:v>
                </c:pt>
                <c:pt idx="939">
                  <c:v>4.000040573602913</c:v>
                </c:pt>
                <c:pt idx="940">
                  <c:v>4.0000405124018199</c:v>
                </c:pt>
                <c:pt idx="941">
                  <c:v>4.0000404515752965</c:v>
                </c:pt>
                <c:pt idx="942">
                  <c:v>4.0000403911195868</c:v>
                </c:pt>
                <c:pt idx="943">
                  <c:v>4.000040331030978</c:v>
                </c:pt>
                <c:pt idx="944">
                  <c:v>4.0000402713057897</c:v>
                </c:pt>
                <c:pt idx="945">
                  <c:v>4.0000402119403864</c:v>
                </c:pt>
                <c:pt idx="946">
                  <c:v>4.0000401529311675</c:v>
                </c:pt>
                <c:pt idx="947">
                  <c:v>4.0000400942745706</c:v>
                </c:pt>
                <c:pt idx="948">
                  <c:v>4.000040035967074</c:v>
                </c:pt>
                <c:pt idx="949">
                  <c:v>4.0000399780051872</c:v>
                </c:pt>
                <c:pt idx="950">
                  <c:v>4.0000399203854622</c:v>
                </c:pt>
                <c:pt idx="951">
                  <c:v>4.0000398631044831</c:v>
                </c:pt>
                <c:pt idx="952">
                  <c:v>4.0000398061588722</c:v>
                </c:pt>
                <c:pt idx="953">
                  <c:v>4.0000397495452873</c:v>
                </c:pt>
                <c:pt idx="954">
                  <c:v>4.000039693260419</c:v>
                </c:pt>
                <c:pt idx="955">
                  <c:v>4.000039637300997</c:v>
                </c:pt>
                <c:pt idx="956">
                  <c:v>4.0000395816637813</c:v>
                </c:pt>
                <c:pt idx="957">
                  <c:v>4.0000395263455664</c:v>
                </c:pt>
                <c:pt idx="958">
                  <c:v>4.0000394713431833</c:v>
                </c:pt>
                <c:pt idx="959">
                  <c:v>4.0000394166534941</c:v>
                </c:pt>
                <c:pt idx="960">
                  <c:v>4.0000393622733954</c:v>
                </c:pt>
                <c:pt idx="961">
                  <c:v>4.0000393081998142</c:v>
                </c:pt>
                <c:pt idx="962">
                  <c:v>4.0000392544297121</c:v>
                </c:pt>
                <c:pt idx="963">
                  <c:v>4.0000392009600807</c:v>
                </c:pt>
                <c:pt idx="964">
                  <c:v>4.0000391477879456</c:v>
                </c:pt>
                <c:pt idx="965">
                  <c:v>4.0000390949103606</c:v>
                </c:pt>
                <c:pt idx="966">
                  <c:v>4.0000390423244134</c:v>
                </c:pt>
                <c:pt idx="967">
                  <c:v>4.0000389900272202</c:v>
                </c:pt>
                <c:pt idx="968">
                  <c:v>4.0000389380159289</c:v>
                </c:pt>
                <c:pt idx="969">
                  <c:v>4.0000388862877161</c:v>
                </c:pt>
                <c:pt idx="970">
                  <c:v>4.0000388348397893</c:v>
                </c:pt>
                <c:pt idx="971">
                  <c:v>4.0000387836693854</c:v>
                </c:pt>
                <c:pt idx="972">
                  <c:v>4.0000387327737705</c:v>
                </c:pt>
                <c:pt idx="973">
                  <c:v>4.0000386821502358</c:v>
                </c:pt>
                <c:pt idx="974">
                  <c:v>4.000038631796107</c:v>
                </c:pt>
                <c:pt idx="975">
                  <c:v>4.0000385817087336</c:v>
                </c:pt>
                <c:pt idx="976">
                  <c:v>4.0000385318854921</c:v>
                </c:pt>
                <c:pt idx="977">
                  <c:v>4.0000384823237924</c:v>
                </c:pt>
                <c:pt idx="978">
                  <c:v>4.0000384330210652</c:v>
                </c:pt>
                <c:pt idx="979">
                  <c:v>4.000038383974772</c:v>
                </c:pt>
                <c:pt idx="980">
                  <c:v>4.0000383351824</c:v>
                </c:pt>
                <c:pt idx="981">
                  <c:v>4.0000382866414625</c:v>
                </c:pt>
                <c:pt idx="982">
                  <c:v>4.0000382383494975</c:v>
                </c:pt>
                <c:pt idx="983">
                  <c:v>4.0000381903040712</c:v>
                </c:pt>
                <c:pt idx="984">
                  <c:v>4.0000381425027758</c:v>
                </c:pt>
                <c:pt idx="985">
                  <c:v>4.0000380949432257</c:v>
                </c:pt>
                <c:pt idx="986">
                  <c:v>4.0000380476230646</c:v>
                </c:pt>
                <c:pt idx="987">
                  <c:v>4.0000380005399565</c:v>
                </c:pt>
                <c:pt idx="988">
                  <c:v>4.0000379536915904</c:v>
                </c:pt>
                <c:pt idx="989">
                  <c:v>4.0000379070756855</c:v>
                </c:pt>
                <c:pt idx="990">
                  <c:v>4.0000378606899778</c:v>
                </c:pt>
                <c:pt idx="991">
                  <c:v>4.00003781453223</c:v>
                </c:pt>
                <c:pt idx="992">
                  <c:v>4.0000377686002286</c:v>
                </c:pt>
                <c:pt idx="993">
                  <c:v>4.0000377228917827</c:v>
                </c:pt>
                <c:pt idx="994">
                  <c:v>4.000037677404725</c:v>
                </c:pt>
                <c:pt idx="995">
                  <c:v>4.0000376321369098</c:v>
                </c:pt>
                <c:pt idx="996">
                  <c:v>4.0000375870862142</c:v>
                </c:pt>
                <c:pt idx="997">
                  <c:v>4.0000375422505403</c:v>
                </c:pt>
                <c:pt idx="998">
                  <c:v>4.0000374976278064</c:v>
                </c:pt>
                <c:pt idx="999">
                  <c:v>4.0000374532159588</c:v>
                </c:pt>
                <c:pt idx="1000">
                  <c:v>4.0000374090129638</c:v>
                </c:pt>
                <c:pt idx="1001">
                  <c:v>4.000037365016806</c:v>
                </c:pt>
                <c:pt idx="1002">
                  <c:v>4.0000373212254914</c:v>
                </c:pt>
                <c:pt idx="1003">
                  <c:v>4.0000372776370519</c:v>
                </c:pt>
                <c:pt idx="1004">
                  <c:v>4.0000372342495352</c:v>
                </c:pt>
                <c:pt idx="1005">
                  <c:v>4.0000371910610122</c:v>
                </c:pt>
                <c:pt idx="1006">
                  <c:v>4.0000371480695716</c:v>
                </c:pt>
                <c:pt idx="1007">
                  <c:v>4.0000371052733232</c:v>
                </c:pt>
                <c:pt idx="1008">
                  <c:v>4.0000370626703985</c:v>
                </c:pt>
                <c:pt idx="1009">
                  <c:v>4.0000370202589464</c:v>
                </c:pt>
                <c:pt idx="1010">
                  <c:v>4.0000369780371345</c:v>
                </c:pt>
                <c:pt idx="1011">
                  <c:v>4.000036936003152</c:v>
                </c:pt>
                <c:pt idx="1012">
                  <c:v>4.0000368941552056</c:v>
                </c:pt>
                <c:pt idx="1013">
                  <c:v>4.0000368524915224</c:v>
                </c:pt>
                <c:pt idx="1014">
                  <c:v>4.0000368110103439</c:v>
                </c:pt>
                <c:pt idx="1015">
                  <c:v>4.0000367697099373</c:v>
                </c:pt>
                <c:pt idx="1016">
                  <c:v>4.0000367285885803</c:v>
                </c:pt>
                <c:pt idx="1017">
                  <c:v>4.0000366876445721</c:v>
                </c:pt>
                <c:pt idx="1018">
                  <c:v>4.0000366468762305</c:v>
                </c:pt>
                <c:pt idx="1019">
                  <c:v>4.0000366062818911</c:v>
                </c:pt>
                <c:pt idx="1020">
                  <c:v>4.0000365658599044</c:v>
                </c:pt>
                <c:pt idx="1021">
                  <c:v>4.0000365256086399</c:v>
                </c:pt>
                <c:pt idx="1022">
                  <c:v>4.0000364855264845</c:v>
                </c:pt>
                <c:pt idx="1023">
                  <c:v>4.0000364456118414</c:v>
                </c:pt>
                <c:pt idx="1024">
                  <c:v>4.0000364058631286</c:v>
                </c:pt>
                <c:pt idx="1025">
                  <c:v>4.0000363662787866</c:v>
                </c:pt>
                <c:pt idx="1026">
                  <c:v>4.0000363268572645</c:v>
                </c:pt>
                <c:pt idx="1027">
                  <c:v>4.000036287597033</c:v>
                </c:pt>
                <c:pt idx="1028">
                  <c:v>4.0000362484965777</c:v>
                </c:pt>
                <c:pt idx="1029">
                  <c:v>4.0000362095543993</c:v>
                </c:pt>
                <c:pt idx="1030">
                  <c:v>4.0000361707690137</c:v>
                </c:pt>
                <c:pt idx="1031">
                  <c:v>4.0000361321389537</c:v>
                </c:pt>
                <c:pt idx="1032">
                  <c:v>4.0000360936627679</c:v>
                </c:pt>
                <c:pt idx="1033">
                  <c:v>4.0000360553390175</c:v>
                </c:pt>
                <c:pt idx="1034">
                  <c:v>4.0000360171662797</c:v>
                </c:pt>
                <c:pt idx="1035">
                  <c:v>4.000035979143151</c:v>
                </c:pt>
                <c:pt idx="1036">
                  <c:v>4.0000359412682345</c:v>
                </c:pt>
                <c:pt idx="1037">
                  <c:v>4.0000359035401543</c:v>
                </c:pt>
                <c:pt idx="1038">
                  <c:v>4.0000358659575461</c:v>
                </c:pt>
                <c:pt idx="1039">
                  <c:v>4.0000358285190627</c:v>
                </c:pt>
                <c:pt idx="1040">
                  <c:v>4.0000357912233646</c:v>
                </c:pt>
                <c:pt idx="1041">
                  <c:v>4.0000357540691347</c:v>
                </c:pt>
                <c:pt idx="1042">
                  <c:v>4.0000357170550638</c:v>
                </c:pt>
                <c:pt idx="1043">
                  <c:v>4.0000356801798587</c:v>
                </c:pt>
                <c:pt idx="1044">
                  <c:v>4.0000356434422386</c:v>
                </c:pt>
                <c:pt idx="1045">
                  <c:v>4.0000356068409371</c:v>
                </c:pt>
                <c:pt idx="1046">
                  <c:v>4.0000355703747008</c:v>
                </c:pt>
                <c:pt idx="1047">
                  <c:v>4.0000355340422882</c:v>
                </c:pt>
                <c:pt idx="1048">
                  <c:v>4.0000354978424726</c:v>
                </c:pt>
                <c:pt idx="1049">
                  <c:v>4.0000354617740399</c:v>
                </c:pt>
                <c:pt idx="1050">
                  <c:v>4.0000354258357866</c:v>
                </c:pt>
                <c:pt idx="1051">
                  <c:v>4.0000353900265253</c:v>
                </c:pt>
                <c:pt idx="1052">
                  <c:v>4.0000353543450764</c:v>
                </c:pt>
                <c:pt idx="1053">
                  <c:v>4.0000353187902773</c:v>
                </c:pt>
                <c:pt idx="1054">
                  <c:v>4.0000352833609742</c:v>
                </c:pt>
                <c:pt idx="1055">
                  <c:v>4.0000352480560268</c:v>
                </c:pt>
                <c:pt idx="1056">
                  <c:v>4.0000352128743071</c:v>
                </c:pt>
                <c:pt idx="1057">
                  <c:v>4.0000351778146985</c:v>
                </c:pt>
                <c:pt idx="1058">
                  <c:v>4.0000351428760945</c:v>
                </c:pt>
                <c:pt idx="1059">
                  <c:v>4.0000351080574035</c:v>
                </c:pt>
                <c:pt idx="1060">
                  <c:v>4.00003507335754</c:v>
                </c:pt>
                <c:pt idx="1061">
                  <c:v>4.0000350387754366</c:v>
                </c:pt>
                <c:pt idx="1062">
                  <c:v>4.000035004310031</c:v>
                </c:pt>
                <c:pt idx="1063">
                  <c:v>4.0000349699602777</c:v>
                </c:pt>
                <c:pt idx="1064">
                  <c:v>4.000034935725135</c:v>
                </c:pt>
                <c:pt idx="1065">
                  <c:v>4.0000349016035779</c:v>
                </c:pt>
                <c:pt idx="1066">
                  <c:v>4.0000348675945911</c:v>
                </c:pt>
                <c:pt idx="1067">
                  <c:v>4.0000348336971667</c:v>
                </c:pt>
                <c:pt idx="1068">
                  <c:v>4.0000347999103116</c:v>
                </c:pt>
                <c:pt idx="1069">
                  <c:v>4.0000347662330409</c:v>
                </c:pt>
                <c:pt idx="1070">
                  <c:v>4.0000347326643793</c:v>
                </c:pt>
                <c:pt idx="1071">
                  <c:v>4.0000346992033613</c:v>
                </c:pt>
                <c:pt idx="1072">
                  <c:v>4.0000346658490358</c:v>
                </c:pt>
                <c:pt idx="1073">
                  <c:v>4.0000346326004568</c:v>
                </c:pt>
                <c:pt idx="1074">
                  <c:v>4.0000345994566899</c:v>
                </c:pt>
                <c:pt idx="1075">
                  <c:v>4.0000345664168089</c:v>
                </c:pt>
                <c:pt idx="1076">
                  <c:v>4.0000345334799006</c:v>
                </c:pt>
                <c:pt idx="1077">
                  <c:v>4.0000345006450591</c:v>
                </c:pt>
                <c:pt idx="1078">
                  <c:v>4.0000344679113873</c:v>
                </c:pt>
                <c:pt idx="1079">
                  <c:v>4.0000344352779997</c:v>
                </c:pt>
                <c:pt idx="1080">
                  <c:v>4.000034402744018</c:v>
                </c:pt>
                <c:pt idx="1081">
                  <c:v>4.0000343703085743</c:v>
                </c:pt>
                <c:pt idx="1082">
                  <c:v>4.0000343379708072</c:v>
                </c:pt>
                <c:pt idx="1083">
                  <c:v>4.0000343057298693</c:v>
                </c:pt>
                <c:pt idx="1084">
                  <c:v>4.0000342735849159</c:v>
                </c:pt>
                <c:pt idx="1085">
                  <c:v>4.0000342415351158</c:v>
                </c:pt>
                <c:pt idx="1086">
                  <c:v>4.0000342095796455</c:v>
                </c:pt>
                <c:pt idx="1087">
                  <c:v>4.0000341777176871</c:v>
                </c:pt>
                <c:pt idx="1088">
                  <c:v>4.0000341459484359</c:v>
                </c:pt>
                <c:pt idx="1089">
                  <c:v>4.0000341142710925</c:v>
                </c:pt>
                <c:pt idx="1090">
                  <c:v>4.0000340826848646</c:v>
                </c:pt>
                <c:pt idx="1091">
                  <c:v>4.0000340511889716</c:v>
                </c:pt>
                <c:pt idx="1092">
                  <c:v>4.0000340197826398</c:v>
                </c:pt>
                <c:pt idx="1093">
                  <c:v>4.0000339884651019</c:v>
                </c:pt>
                <c:pt idx="1094">
                  <c:v>4.0000339572356012</c:v>
                </c:pt>
                <c:pt idx="1095">
                  <c:v>4.0000339260933844</c:v>
                </c:pt>
                <c:pt idx="1096">
                  <c:v>4.0000338950377134</c:v>
                </c:pt>
                <c:pt idx="1097">
                  <c:v>4.0000338640678503</c:v>
                </c:pt>
                <c:pt idx="1098">
                  <c:v>4.0000338331830694</c:v>
                </c:pt>
                <c:pt idx="1099">
                  <c:v>4.0000338023826512</c:v>
                </c:pt>
                <c:pt idx="1100">
                  <c:v>4.0000337716658816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05-45B4-B672-DE7525628C42}"/>
            </c:ext>
          </c:extLst>
        </c:ser>
        <c:ser>
          <c:idx val="1"/>
          <c:order val="1"/>
          <c:tx>
            <c:strRef>
              <c:f>'Eleveld TCI'!$L$2</c:f>
              <c:strCache>
                <c:ptCount val="1"/>
                <c:pt idx="0">
                  <c:v>Concentration Effect</c:v>
                </c:pt>
              </c:strCache>
            </c:strRef>
          </c:tx>
          <c:spPr>
            <a:ln w="50800" cap="flat">
              <a:solidFill>
                <a:schemeClr val="accent3">
                  <a:hueOff val="362282"/>
                  <a:satOff val="31803"/>
                  <a:lumOff val="-18242"/>
                </a:schemeClr>
              </a:solidFill>
              <a:prstDash val="solid"/>
              <a:miter lim="400000"/>
            </a:ln>
            <a:effectLst/>
          </c:spPr>
          <c:marker>
            <c:symbol val="none"/>
          </c:marker>
          <c:xVal>
            <c:numRef>
              <c:f>'Eleveld TCI'!$J$4:$J$1104</c:f>
              <c:numCache>
                <c:formatCode>0.00</c:formatCode>
                <c:ptCount val="110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0.25</c:v>
                </c:pt>
                <c:pt idx="14">
                  <c:v>0.33333333333333331</c:v>
                </c:pt>
                <c:pt idx="15">
                  <c:v>0.41666666666666669</c:v>
                </c:pt>
                <c:pt idx="16">
                  <c:v>0.5</c:v>
                </c:pt>
                <c:pt idx="17">
                  <c:v>0.58333333333333337</c:v>
                </c:pt>
                <c:pt idx="18">
                  <c:v>0.66666666666666663</c:v>
                </c:pt>
                <c:pt idx="19">
                  <c:v>0.75</c:v>
                </c:pt>
                <c:pt idx="20">
                  <c:v>0.83333333333333337</c:v>
                </c:pt>
                <c:pt idx="21">
                  <c:v>0.91666666666666663</c:v>
                </c:pt>
                <c:pt idx="22">
                  <c:v>1</c:v>
                </c:pt>
                <c:pt idx="23">
                  <c:v>1.0833333333333333</c:v>
                </c:pt>
                <c:pt idx="24">
                  <c:v>1.1666666666666667</c:v>
                </c:pt>
                <c:pt idx="25">
                  <c:v>1.25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1.5</c:v>
                </c:pt>
                <c:pt idx="29">
                  <c:v>1.5833333333333333</c:v>
                </c:pt>
                <c:pt idx="30">
                  <c:v>1.6666666666666667</c:v>
                </c:pt>
                <c:pt idx="31">
                  <c:v>1.75</c:v>
                </c:pt>
                <c:pt idx="32">
                  <c:v>1.8333333333333333</c:v>
                </c:pt>
                <c:pt idx="33">
                  <c:v>1.9166666666666667</c:v>
                </c:pt>
                <c:pt idx="34">
                  <c:v>2</c:v>
                </c:pt>
                <c:pt idx="35">
                  <c:v>2.0833333333333335</c:v>
                </c:pt>
                <c:pt idx="36">
                  <c:v>2.1666666666666665</c:v>
                </c:pt>
                <c:pt idx="37">
                  <c:v>2.25</c:v>
                </c:pt>
                <c:pt idx="38">
                  <c:v>2.3333333333333335</c:v>
                </c:pt>
                <c:pt idx="39">
                  <c:v>2.4166666666666665</c:v>
                </c:pt>
                <c:pt idx="40">
                  <c:v>2.5</c:v>
                </c:pt>
                <c:pt idx="41">
                  <c:v>2.5833333333333335</c:v>
                </c:pt>
                <c:pt idx="42">
                  <c:v>2.6666666666666665</c:v>
                </c:pt>
                <c:pt idx="43">
                  <c:v>2.75</c:v>
                </c:pt>
                <c:pt idx="44">
                  <c:v>2.8333333333333335</c:v>
                </c:pt>
                <c:pt idx="45">
                  <c:v>2.9166666666666665</c:v>
                </c:pt>
                <c:pt idx="46">
                  <c:v>3</c:v>
                </c:pt>
                <c:pt idx="47">
                  <c:v>3.0833333333333335</c:v>
                </c:pt>
                <c:pt idx="48">
                  <c:v>3.1666666666666665</c:v>
                </c:pt>
                <c:pt idx="49">
                  <c:v>3.25</c:v>
                </c:pt>
                <c:pt idx="50">
                  <c:v>3.3333333333333335</c:v>
                </c:pt>
                <c:pt idx="51">
                  <c:v>3.4166666666666665</c:v>
                </c:pt>
                <c:pt idx="52">
                  <c:v>3.5</c:v>
                </c:pt>
                <c:pt idx="53">
                  <c:v>3.5833333333333335</c:v>
                </c:pt>
                <c:pt idx="54">
                  <c:v>3.6666666666666665</c:v>
                </c:pt>
                <c:pt idx="55">
                  <c:v>3.75</c:v>
                </c:pt>
                <c:pt idx="56">
                  <c:v>3.8333333333333335</c:v>
                </c:pt>
                <c:pt idx="57">
                  <c:v>3.9166666666666665</c:v>
                </c:pt>
                <c:pt idx="58">
                  <c:v>4</c:v>
                </c:pt>
                <c:pt idx="59">
                  <c:v>4.083333333333333</c:v>
                </c:pt>
                <c:pt idx="60">
                  <c:v>4.166666666666667</c:v>
                </c:pt>
                <c:pt idx="61">
                  <c:v>4.25</c:v>
                </c:pt>
                <c:pt idx="62">
                  <c:v>4.333333333333333</c:v>
                </c:pt>
                <c:pt idx="63">
                  <c:v>4.416666666666667</c:v>
                </c:pt>
                <c:pt idx="64">
                  <c:v>4.5</c:v>
                </c:pt>
                <c:pt idx="65">
                  <c:v>4.583333333333333</c:v>
                </c:pt>
                <c:pt idx="66">
                  <c:v>4.666666666666667</c:v>
                </c:pt>
                <c:pt idx="67">
                  <c:v>4.75</c:v>
                </c:pt>
                <c:pt idx="68">
                  <c:v>4.833333333333333</c:v>
                </c:pt>
                <c:pt idx="69">
                  <c:v>4.916666666666667</c:v>
                </c:pt>
                <c:pt idx="70">
                  <c:v>5</c:v>
                </c:pt>
                <c:pt idx="71">
                  <c:v>5.083333333333333</c:v>
                </c:pt>
                <c:pt idx="72">
                  <c:v>5.166666666666667</c:v>
                </c:pt>
                <c:pt idx="73">
                  <c:v>5.25</c:v>
                </c:pt>
                <c:pt idx="74">
                  <c:v>5.333333333333333</c:v>
                </c:pt>
                <c:pt idx="75">
                  <c:v>5.416666666666667</c:v>
                </c:pt>
                <c:pt idx="76">
                  <c:v>5.5</c:v>
                </c:pt>
                <c:pt idx="77">
                  <c:v>5.583333333333333</c:v>
                </c:pt>
                <c:pt idx="78">
                  <c:v>5.666666666666667</c:v>
                </c:pt>
                <c:pt idx="79">
                  <c:v>5.75</c:v>
                </c:pt>
                <c:pt idx="80">
                  <c:v>5.833333333333333</c:v>
                </c:pt>
                <c:pt idx="81">
                  <c:v>5.916666666666667</c:v>
                </c:pt>
                <c:pt idx="82">
                  <c:v>6</c:v>
                </c:pt>
                <c:pt idx="83">
                  <c:v>6.083333333333333</c:v>
                </c:pt>
                <c:pt idx="84">
                  <c:v>6.166666666666667</c:v>
                </c:pt>
                <c:pt idx="85">
                  <c:v>6.25</c:v>
                </c:pt>
                <c:pt idx="86">
                  <c:v>6.333333333333333</c:v>
                </c:pt>
                <c:pt idx="87">
                  <c:v>6.416666666666667</c:v>
                </c:pt>
                <c:pt idx="88">
                  <c:v>6.5</c:v>
                </c:pt>
                <c:pt idx="89">
                  <c:v>6.583333333333333</c:v>
                </c:pt>
                <c:pt idx="90">
                  <c:v>6.666666666666667</c:v>
                </c:pt>
                <c:pt idx="91">
                  <c:v>6.75</c:v>
                </c:pt>
                <c:pt idx="92">
                  <c:v>6.833333333333333</c:v>
                </c:pt>
                <c:pt idx="93">
                  <c:v>6.916666666666667</c:v>
                </c:pt>
                <c:pt idx="94">
                  <c:v>7</c:v>
                </c:pt>
                <c:pt idx="95">
                  <c:v>7.083333333333333</c:v>
                </c:pt>
                <c:pt idx="96">
                  <c:v>7.166666666666667</c:v>
                </c:pt>
                <c:pt idx="97">
                  <c:v>7.25</c:v>
                </c:pt>
                <c:pt idx="98">
                  <c:v>7.333333333333333</c:v>
                </c:pt>
                <c:pt idx="99">
                  <c:v>7.416666666666667</c:v>
                </c:pt>
                <c:pt idx="100">
                  <c:v>7.5</c:v>
                </c:pt>
                <c:pt idx="101">
                  <c:v>7.583333333333333</c:v>
                </c:pt>
                <c:pt idx="102">
                  <c:v>7.666666666666667</c:v>
                </c:pt>
                <c:pt idx="103">
                  <c:v>7.75</c:v>
                </c:pt>
                <c:pt idx="104">
                  <c:v>7.833333333333333</c:v>
                </c:pt>
                <c:pt idx="105">
                  <c:v>7.916666666666667</c:v>
                </c:pt>
                <c:pt idx="106">
                  <c:v>8</c:v>
                </c:pt>
                <c:pt idx="107">
                  <c:v>8.0833333333333339</c:v>
                </c:pt>
                <c:pt idx="108">
                  <c:v>8.1666666666666661</c:v>
                </c:pt>
                <c:pt idx="109">
                  <c:v>8.25</c:v>
                </c:pt>
                <c:pt idx="110">
                  <c:v>8.3333333333333339</c:v>
                </c:pt>
                <c:pt idx="111">
                  <c:v>8.4166666666666661</c:v>
                </c:pt>
                <c:pt idx="112">
                  <c:v>8.5</c:v>
                </c:pt>
                <c:pt idx="113">
                  <c:v>8.5833333333333339</c:v>
                </c:pt>
                <c:pt idx="114">
                  <c:v>8.6666666666666661</c:v>
                </c:pt>
                <c:pt idx="115">
                  <c:v>8.75</c:v>
                </c:pt>
                <c:pt idx="116">
                  <c:v>8.8333333333333339</c:v>
                </c:pt>
                <c:pt idx="117">
                  <c:v>8.9166666666666661</c:v>
                </c:pt>
                <c:pt idx="118">
                  <c:v>9</c:v>
                </c:pt>
                <c:pt idx="119">
                  <c:v>9.0833333333333339</c:v>
                </c:pt>
                <c:pt idx="120">
                  <c:v>9.1666666666666661</c:v>
                </c:pt>
                <c:pt idx="121">
                  <c:v>9.25</c:v>
                </c:pt>
                <c:pt idx="122">
                  <c:v>9.3333333333333339</c:v>
                </c:pt>
                <c:pt idx="123">
                  <c:v>9.4166666666666661</c:v>
                </c:pt>
                <c:pt idx="124">
                  <c:v>9.5</c:v>
                </c:pt>
                <c:pt idx="125">
                  <c:v>9.5833333333333339</c:v>
                </c:pt>
                <c:pt idx="126">
                  <c:v>9.6666666666666661</c:v>
                </c:pt>
                <c:pt idx="127">
                  <c:v>9.75</c:v>
                </c:pt>
                <c:pt idx="128">
                  <c:v>9.8333333333333339</c:v>
                </c:pt>
                <c:pt idx="129">
                  <c:v>9.9166666666666661</c:v>
                </c:pt>
                <c:pt idx="130">
                  <c:v>10</c:v>
                </c:pt>
                <c:pt idx="131">
                  <c:v>10.083333333333334</c:v>
                </c:pt>
                <c:pt idx="132">
                  <c:v>10.166666666666666</c:v>
                </c:pt>
                <c:pt idx="133">
                  <c:v>10.25</c:v>
                </c:pt>
                <c:pt idx="134">
                  <c:v>10.333333333333334</c:v>
                </c:pt>
                <c:pt idx="135">
                  <c:v>10.416666666666666</c:v>
                </c:pt>
                <c:pt idx="136">
                  <c:v>10.5</c:v>
                </c:pt>
                <c:pt idx="137">
                  <c:v>10.583333333333334</c:v>
                </c:pt>
                <c:pt idx="138">
                  <c:v>10.666666666666666</c:v>
                </c:pt>
                <c:pt idx="139">
                  <c:v>10.75</c:v>
                </c:pt>
                <c:pt idx="140">
                  <c:v>10.833333333333334</c:v>
                </c:pt>
                <c:pt idx="141">
                  <c:v>10.916666666666666</c:v>
                </c:pt>
                <c:pt idx="142">
                  <c:v>11</c:v>
                </c:pt>
                <c:pt idx="143">
                  <c:v>11.083333333333334</c:v>
                </c:pt>
                <c:pt idx="144">
                  <c:v>11.166666666666666</c:v>
                </c:pt>
                <c:pt idx="145">
                  <c:v>11.25</c:v>
                </c:pt>
                <c:pt idx="146">
                  <c:v>11.333333333333334</c:v>
                </c:pt>
                <c:pt idx="147">
                  <c:v>11.416666666666666</c:v>
                </c:pt>
                <c:pt idx="148">
                  <c:v>11.5</c:v>
                </c:pt>
                <c:pt idx="149">
                  <c:v>11.583333333333334</c:v>
                </c:pt>
                <c:pt idx="150">
                  <c:v>11.666666666666666</c:v>
                </c:pt>
                <c:pt idx="151">
                  <c:v>11.75</c:v>
                </c:pt>
                <c:pt idx="152">
                  <c:v>11.833333333333334</c:v>
                </c:pt>
                <c:pt idx="153">
                  <c:v>11.916666666666666</c:v>
                </c:pt>
                <c:pt idx="154">
                  <c:v>12</c:v>
                </c:pt>
                <c:pt idx="155">
                  <c:v>12.083333333333334</c:v>
                </c:pt>
                <c:pt idx="156">
                  <c:v>12.166666666666666</c:v>
                </c:pt>
                <c:pt idx="157">
                  <c:v>12.25</c:v>
                </c:pt>
                <c:pt idx="158">
                  <c:v>12.333333333333334</c:v>
                </c:pt>
                <c:pt idx="159">
                  <c:v>12.416666666666666</c:v>
                </c:pt>
                <c:pt idx="160">
                  <c:v>12.5</c:v>
                </c:pt>
                <c:pt idx="161">
                  <c:v>12.583333333333334</c:v>
                </c:pt>
                <c:pt idx="162">
                  <c:v>12.666666666666666</c:v>
                </c:pt>
                <c:pt idx="163">
                  <c:v>12.75</c:v>
                </c:pt>
                <c:pt idx="164">
                  <c:v>12.833333333333334</c:v>
                </c:pt>
                <c:pt idx="165">
                  <c:v>12.916666666666666</c:v>
                </c:pt>
                <c:pt idx="166">
                  <c:v>13</c:v>
                </c:pt>
                <c:pt idx="167">
                  <c:v>13.083333333333334</c:v>
                </c:pt>
                <c:pt idx="168">
                  <c:v>13.166666666666666</c:v>
                </c:pt>
                <c:pt idx="169">
                  <c:v>13.25</c:v>
                </c:pt>
                <c:pt idx="170">
                  <c:v>13.333333333333334</c:v>
                </c:pt>
                <c:pt idx="171">
                  <c:v>13.416666666666666</c:v>
                </c:pt>
                <c:pt idx="172">
                  <c:v>13.5</c:v>
                </c:pt>
                <c:pt idx="173">
                  <c:v>13.583333333333334</c:v>
                </c:pt>
                <c:pt idx="174">
                  <c:v>13.666666666666666</c:v>
                </c:pt>
                <c:pt idx="175">
                  <c:v>13.75</c:v>
                </c:pt>
                <c:pt idx="176">
                  <c:v>13.833333333333334</c:v>
                </c:pt>
                <c:pt idx="177">
                  <c:v>13.916666666666666</c:v>
                </c:pt>
                <c:pt idx="178">
                  <c:v>14</c:v>
                </c:pt>
                <c:pt idx="179">
                  <c:v>14.083333333333334</c:v>
                </c:pt>
                <c:pt idx="180">
                  <c:v>14.166666666666666</c:v>
                </c:pt>
                <c:pt idx="181">
                  <c:v>14.25</c:v>
                </c:pt>
                <c:pt idx="182">
                  <c:v>14.333333333333334</c:v>
                </c:pt>
                <c:pt idx="183">
                  <c:v>14.416666666666666</c:v>
                </c:pt>
                <c:pt idx="184">
                  <c:v>14.5</c:v>
                </c:pt>
                <c:pt idx="185">
                  <c:v>14.583333333333334</c:v>
                </c:pt>
                <c:pt idx="186">
                  <c:v>14.666666666666666</c:v>
                </c:pt>
                <c:pt idx="187">
                  <c:v>14.75</c:v>
                </c:pt>
                <c:pt idx="188">
                  <c:v>14.833333333333334</c:v>
                </c:pt>
                <c:pt idx="189">
                  <c:v>14.916666666666666</c:v>
                </c:pt>
                <c:pt idx="190">
                  <c:v>15</c:v>
                </c:pt>
                <c:pt idx="191">
                  <c:v>15.083333333333334</c:v>
                </c:pt>
                <c:pt idx="192">
                  <c:v>15.166666666666666</c:v>
                </c:pt>
                <c:pt idx="193">
                  <c:v>15.25</c:v>
                </c:pt>
                <c:pt idx="194">
                  <c:v>15.333333333333334</c:v>
                </c:pt>
                <c:pt idx="195">
                  <c:v>15.416666666666666</c:v>
                </c:pt>
                <c:pt idx="196">
                  <c:v>15.5</c:v>
                </c:pt>
                <c:pt idx="197">
                  <c:v>15.583333333333334</c:v>
                </c:pt>
                <c:pt idx="198">
                  <c:v>15.666666666666666</c:v>
                </c:pt>
                <c:pt idx="199">
                  <c:v>15.75</c:v>
                </c:pt>
                <c:pt idx="200">
                  <c:v>15.833333333333334</c:v>
                </c:pt>
                <c:pt idx="201">
                  <c:v>15.916666666666666</c:v>
                </c:pt>
                <c:pt idx="202">
                  <c:v>16</c:v>
                </c:pt>
                <c:pt idx="203">
                  <c:v>16.083333333333332</c:v>
                </c:pt>
                <c:pt idx="204">
                  <c:v>16.166666666666668</c:v>
                </c:pt>
                <c:pt idx="205">
                  <c:v>16.25</c:v>
                </c:pt>
                <c:pt idx="206">
                  <c:v>16.333333333333332</c:v>
                </c:pt>
                <c:pt idx="207">
                  <c:v>16.416666666666668</c:v>
                </c:pt>
                <c:pt idx="208">
                  <c:v>16.5</c:v>
                </c:pt>
                <c:pt idx="209">
                  <c:v>16.583333333333332</c:v>
                </c:pt>
                <c:pt idx="210">
                  <c:v>16.666666666666668</c:v>
                </c:pt>
                <c:pt idx="211">
                  <c:v>16.75</c:v>
                </c:pt>
                <c:pt idx="212">
                  <c:v>16.833333333333332</c:v>
                </c:pt>
                <c:pt idx="213">
                  <c:v>16.916666666666668</c:v>
                </c:pt>
                <c:pt idx="214">
                  <c:v>17</c:v>
                </c:pt>
                <c:pt idx="215">
                  <c:v>17.083333333333332</c:v>
                </c:pt>
                <c:pt idx="216">
                  <c:v>17.166666666666668</c:v>
                </c:pt>
                <c:pt idx="217">
                  <c:v>17.25</c:v>
                </c:pt>
                <c:pt idx="218">
                  <c:v>17.333333333333332</c:v>
                </c:pt>
                <c:pt idx="219">
                  <c:v>17.416666666666668</c:v>
                </c:pt>
                <c:pt idx="220">
                  <c:v>17.5</c:v>
                </c:pt>
                <c:pt idx="221">
                  <c:v>17.583333333333332</c:v>
                </c:pt>
                <c:pt idx="222">
                  <c:v>17.666666666666668</c:v>
                </c:pt>
                <c:pt idx="223">
                  <c:v>17.75</c:v>
                </c:pt>
                <c:pt idx="224">
                  <c:v>17.833333333333332</c:v>
                </c:pt>
                <c:pt idx="225">
                  <c:v>17.916666666666668</c:v>
                </c:pt>
                <c:pt idx="226">
                  <c:v>18</c:v>
                </c:pt>
                <c:pt idx="227">
                  <c:v>18.083333333333332</c:v>
                </c:pt>
                <c:pt idx="228">
                  <c:v>18.166666666666668</c:v>
                </c:pt>
                <c:pt idx="229">
                  <c:v>18.25</c:v>
                </c:pt>
                <c:pt idx="230">
                  <c:v>18.333333333333332</c:v>
                </c:pt>
                <c:pt idx="231">
                  <c:v>18.416666666666668</c:v>
                </c:pt>
                <c:pt idx="232">
                  <c:v>18.5</c:v>
                </c:pt>
                <c:pt idx="233">
                  <c:v>18.583333333333332</c:v>
                </c:pt>
                <c:pt idx="234">
                  <c:v>18.666666666666668</c:v>
                </c:pt>
                <c:pt idx="235">
                  <c:v>18.75</c:v>
                </c:pt>
                <c:pt idx="236">
                  <c:v>18.833333333333332</c:v>
                </c:pt>
                <c:pt idx="237">
                  <c:v>18.916666666666668</c:v>
                </c:pt>
                <c:pt idx="238">
                  <c:v>19</c:v>
                </c:pt>
                <c:pt idx="239">
                  <c:v>19.083333333333332</c:v>
                </c:pt>
                <c:pt idx="240">
                  <c:v>19.166666666666668</c:v>
                </c:pt>
                <c:pt idx="241">
                  <c:v>19.25</c:v>
                </c:pt>
                <c:pt idx="242">
                  <c:v>19.333333333333332</c:v>
                </c:pt>
                <c:pt idx="243">
                  <c:v>19.416666666666668</c:v>
                </c:pt>
                <c:pt idx="244">
                  <c:v>19.5</c:v>
                </c:pt>
                <c:pt idx="245">
                  <c:v>19.583333333333332</c:v>
                </c:pt>
                <c:pt idx="246">
                  <c:v>19.666666666666668</c:v>
                </c:pt>
                <c:pt idx="247">
                  <c:v>19.75</c:v>
                </c:pt>
                <c:pt idx="248">
                  <c:v>19.833333333333332</c:v>
                </c:pt>
                <c:pt idx="249">
                  <c:v>19.916666666666668</c:v>
                </c:pt>
                <c:pt idx="250">
                  <c:v>20</c:v>
                </c:pt>
                <c:pt idx="251">
                  <c:v>20.083333333333332</c:v>
                </c:pt>
                <c:pt idx="252">
                  <c:v>20.166666666666668</c:v>
                </c:pt>
                <c:pt idx="253">
                  <c:v>20.25</c:v>
                </c:pt>
                <c:pt idx="254">
                  <c:v>20.333333333333332</c:v>
                </c:pt>
                <c:pt idx="255">
                  <c:v>20.416666666666668</c:v>
                </c:pt>
                <c:pt idx="256">
                  <c:v>20.5</c:v>
                </c:pt>
                <c:pt idx="257">
                  <c:v>20.583333333333332</c:v>
                </c:pt>
                <c:pt idx="258">
                  <c:v>20.666666666666668</c:v>
                </c:pt>
                <c:pt idx="259">
                  <c:v>20.75</c:v>
                </c:pt>
                <c:pt idx="260">
                  <c:v>20.833333333333332</c:v>
                </c:pt>
                <c:pt idx="261">
                  <c:v>20.916666666666668</c:v>
                </c:pt>
                <c:pt idx="262">
                  <c:v>21</c:v>
                </c:pt>
                <c:pt idx="263">
                  <c:v>21.083333333333332</c:v>
                </c:pt>
                <c:pt idx="264">
                  <c:v>21.166666666666668</c:v>
                </c:pt>
                <c:pt idx="265">
                  <c:v>21.25</c:v>
                </c:pt>
                <c:pt idx="266">
                  <c:v>21.333333333333332</c:v>
                </c:pt>
                <c:pt idx="267">
                  <c:v>21.416666666666668</c:v>
                </c:pt>
                <c:pt idx="268">
                  <c:v>21.5</c:v>
                </c:pt>
                <c:pt idx="269">
                  <c:v>21.583333333333332</c:v>
                </c:pt>
                <c:pt idx="270">
                  <c:v>21.666666666666668</c:v>
                </c:pt>
                <c:pt idx="271">
                  <c:v>21.75</c:v>
                </c:pt>
                <c:pt idx="272">
                  <c:v>21.833333333333332</c:v>
                </c:pt>
                <c:pt idx="273">
                  <c:v>21.916666666666668</c:v>
                </c:pt>
                <c:pt idx="274">
                  <c:v>22</c:v>
                </c:pt>
                <c:pt idx="275">
                  <c:v>22.083333333333332</c:v>
                </c:pt>
                <c:pt idx="276">
                  <c:v>22.166666666666668</c:v>
                </c:pt>
                <c:pt idx="277">
                  <c:v>22.25</c:v>
                </c:pt>
                <c:pt idx="278">
                  <c:v>22.333333333333332</c:v>
                </c:pt>
                <c:pt idx="279">
                  <c:v>22.416666666666668</c:v>
                </c:pt>
                <c:pt idx="280">
                  <c:v>22.5</c:v>
                </c:pt>
                <c:pt idx="281">
                  <c:v>22.583333333333332</c:v>
                </c:pt>
                <c:pt idx="282">
                  <c:v>22.666666666666668</c:v>
                </c:pt>
                <c:pt idx="283">
                  <c:v>22.75</c:v>
                </c:pt>
                <c:pt idx="284">
                  <c:v>22.833333333333332</c:v>
                </c:pt>
                <c:pt idx="285">
                  <c:v>22.916666666666668</c:v>
                </c:pt>
                <c:pt idx="286">
                  <c:v>23</c:v>
                </c:pt>
                <c:pt idx="287">
                  <c:v>23.083333333333332</c:v>
                </c:pt>
                <c:pt idx="288">
                  <c:v>23.166666666666668</c:v>
                </c:pt>
                <c:pt idx="289">
                  <c:v>23.25</c:v>
                </c:pt>
                <c:pt idx="290">
                  <c:v>23.333333333333332</c:v>
                </c:pt>
                <c:pt idx="291">
                  <c:v>23.416666666666668</c:v>
                </c:pt>
                <c:pt idx="292">
                  <c:v>23.5</c:v>
                </c:pt>
                <c:pt idx="293">
                  <c:v>23.583333333333332</c:v>
                </c:pt>
                <c:pt idx="294">
                  <c:v>23.666666666666668</c:v>
                </c:pt>
                <c:pt idx="295">
                  <c:v>23.75</c:v>
                </c:pt>
                <c:pt idx="296">
                  <c:v>23.833333333333332</c:v>
                </c:pt>
                <c:pt idx="297">
                  <c:v>23.916666666666668</c:v>
                </c:pt>
                <c:pt idx="298">
                  <c:v>24</c:v>
                </c:pt>
                <c:pt idx="299">
                  <c:v>24.083333333333332</c:v>
                </c:pt>
                <c:pt idx="300">
                  <c:v>24.166666666666668</c:v>
                </c:pt>
                <c:pt idx="301">
                  <c:v>24.25</c:v>
                </c:pt>
                <c:pt idx="302">
                  <c:v>24.333333333333332</c:v>
                </c:pt>
                <c:pt idx="303">
                  <c:v>24.416666666666668</c:v>
                </c:pt>
                <c:pt idx="304">
                  <c:v>24.5</c:v>
                </c:pt>
                <c:pt idx="305">
                  <c:v>24.583333333333332</c:v>
                </c:pt>
                <c:pt idx="306">
                  <c:v>24.666666666666668</c:v>
                </c:pt>
                <c:pt idx="307">
                  <c:v>24.75</c:v>
                </c:pt>
                <c:pt idx="308">
                  <c:v>24.833333333333332</c:v>
                </c:pt>
                <c:pt idx="309">
                  <c:v>24.916666666666668</c:v>
                </c:pt>
                <c:pt idx="310">
                  <c:v>25</c:v>
                </c:pt>
                <c:pt idx="311">
                  <c:v>25.083333333333332</c:v>
                </c:pt>
                <c:pt idx="312">
                  <c:v>25.166666666666668</c:v>
                </c:pt>
                <c:pt idx="313">
                  <c:v>25.25</c:v>
                </c:pt>
                <c:pt idx="314">
                  <c:v>25.333333333333332</c:v>
                </c:pt>
                <c:pt idx="315">
                  <c:v>25.416666666666668</c:v>
                </c:pt>
                <c:pt idx="316">
                  <c:v>25.5</c:v>
                </c:pt>
                <c:pt idx="317">
                  <c:v>25.583333333333332</c:v>
                </c:pt>
                <c:pt idx="318">
                  <c:v>25.666666666666668</c:v>
                </c:pt>
                <c:pt idx="319">
                  <c:v>25.75</c:v>
                </c:pt>
                <c:pt idx="320">
                  <c:v>25.833333333333332</c:v>
                </c:pt>
                <c:pt idx="321">
                  <c:v>25.916666666666668</c:v>
                </c:pt>
                <c:pt idx="322">
                  <c:v>26</c:v>
                </c:pt>
                <c:pt idx="323">
                  <c:v>26.083333333333332</c:v>
                </c:pt>
                <c:pt idx="324">
                  <c:v>26.166666666666668</c:v>
                </c:pt>
                <c:pt idx="325">
                  <c:v>26.25</c:v>
                </c:pt>
                <c:pt idx="326">
                  <c:v>26.333333333333332</c:v>
                </c:pt>
                <c:pt idx="327">
                  <c:v>26.416666666666668</c:v>
                </c:pt>
                <c:pt idx="328">
                  <c:v>26.5</c:v>
                </c:pt>
                <c:pt idx="329">
                  <c:v>26.583333333333332</c:v>
                </c:pt>
                <c:pt idx="330">
                  <c:v>26.666666666666668</c:v>
                </c:pt>
                <c:pt idx="331">
                  <c:v>26.75</c:v>
                </c:pt>
                <c:pt idx="332">
                  <c:v>26.833333333333332</c:v>
                </c:pt>
                <c:pt idx="333">
                  <c:v>26.916666666666668</c:v>
                </c:pt>
                <c:pt idx="334">
                  <c:v>27</c:v>
                </c:pt>
                <c:pt idx="335">
                  <c:v>27.083333333333332</c:v>
                </c:pt>
                <c:pt idx="336">
                  <c:v>27.166666666666668</c:v>
                </c:pt>
                <c:pt idx="337">
                  <c:v>27.25</c:v>
                </c:pt>
                <c:pt idx="338">
                  <c:v>27.333333333333332</c:v>
                </c:pt>
                <c:pt idx="339">
                  <c:v>27.416666666666668</c:v>
                </c:pt>
                <c:pt idx="340">
                  <c:v>27.5</c:v>
                </c:pt>
                <c:pt idx="341">
                  <c:v>27.583333333333332</c:v>
                </c:pt>
                <c:pt idx="342">
                  <c:v>27.666666666666668</c:v>
                </c:pt>
                <c:pt idx="343">
                  <c:v>27.75</c:v>
                </c:pt>
                <c:pt idx="344">
                  <c:v>27.833333333333332</c:v>
                </c:pt>
                <c:pt idx="345">
                  <c:v>27.916666666666668</c:v>
                </c:pt>
                <c:pt idx="346">
                  <c:v>28</c:v>
                </c:pt>
                <c:pt idx="347">
                  <c:v>28.083333333333332</c:v>
                </c:pt>
                <c:pt idx="348">
                  <c:v>28.166666666666668</c:v>
                </c:pt>
                <c:pt idx="349">
                  <c:v>28.25</c:v>
                </c:pt>
                <c:pt idx="350">
                  <c:v>28.333333333333332</c:v>
                </c:pt>
                <c:pt idx="351">
                  <c:v>28.416666666666668</c:v>
                </c:pt>
                <c:pt idx="352">
                  <c:v>28.5</c:v>
                </c:pt>
                <c:pt idx="353">
                  <c:v>28.583333333333332</c:v>
                </c:pt>
                <c:pt idx="354">
                  <c:v>28.666666666666668</c:v>
                </c:pt>
                <c:pt idx="355">
                  <c:v>28.75</c:v>
                </c:pt>
                <c:pt idx="356">
                  <c:v>28.833333333333332</c:v>
                </c:pt>
                <c:pt idx="357">
                  <c:v>28.916666666666668</c:v>
                </c:pt>
                <c:pt idx="358">
                  <c:v>29</c:v>
                </c:pt>
                <c:pt idx="359">
                  <c:v>29.083333333333332</c:v>
                </c:pt>
                <c:pt idx="360">
                  <c:v>29.166666666666668</c:v>
                </c:pt>
                <c:pt idx="361">
                  <c:v>29.25</c:v>
                </c:pt>
                <c:pt idx="362">
                  <c:v>29.333333333333332</c:v>
                </c:pt>
                <c:pt idx="363">
                  <c:v>29.416666666666668</c:v>
                </c:pt>
                <c:pt idx="364">
                  <c:v>29.5</c:v>
                </c:pt>
                <c:pt idx="365">
                  <c:v>29.583333333333332</c:v>
                </c:pt>
                <c:pt idx="366">
                  <c:v>29.666666666666668</c:v>
                </c:pt>
                <c:pt idx="367">
                  <c:v>29.75</c:v>
                </c:pt>
                <c:pt idx="368">
                  <c:v>29.833333333333332</c:v>
                </c:pt>
                <c:pt idx="369">
                  <c:v>29.916666666666668</c:v>
                </c:pt>
                <c:pt idx="370">
                  <c:v>30</c:v>
                </c:pt>
                <c:pt idx="371">
                  <c:v>30.083333333333332</c:v>
                </c:pt>
                <c:pt idx="372">
                  <c:v>30.166666666666668</c:v>
                </c:pt>
                <c:pt idx="373">
                  <c:v>30.25</c:v>
                </c:pt>
                <c:pt idx="374">
                  <c:v>30.333333333333332</c:v>
                </c:pt>
                <c:pt idx="375">
                  <c:v>30.416666666666668</c:v>
                </c:pt>
                <c:pt idx="376">
                  <c:v>30.5</c:v>
                </c:pt>
                <c:pt idx="377">
                  <c:v>30.583333333333332</c:v>
                </c:pt>
                <c:pt idx="378">
                  <c:v>30.666666666666668</c:v>
                </c:pt>
                <c:pt idx="379">
                  <c:v>30.75</c:v>
                </c:pt>
                <c:pt idx="380">
                  <c:v>30.833333333333332</c:v>
                </c:pt>
                <c:pt idx="381">
                  <c:v>30.916666666666668</c:v>
                </c:pt>
                <c:pt idx="382">
                  <c:v>31</c:v>
                </c:pt>
                <c:pt idx="383">
                  <c:v>31.083333333333332</c:v>
                </c:pt>
                <c:pt idx="384">
                  <c:v>31.166666666666668</c:v>
                </c:pt>
                <c:pt idx="385">
                  <c:v>31.25</c:v>
                </c:pt>
                <c:pt idx="386">
                  <c:v>31.333333333333332</c:v>
                </c:pt>
                <c:pt idx="387">
                  <c:v>31.416666666666668</c:v>
                </c:pt>
                <c:pt idx="388">
                  <c:v>31.5</c:v>
                </c:pt>
                <c:pt idx="389">
                  <c:v>31.583333333333332</c:v>
                </c:pt>
                <c:pt idx="390">
                  <c:v>31.666666666666668</c:v>
                </c:pt>
                <c:pt idx="391">
                  <c:v>31.75</c:v>
                </c:pt>
                <c:pt idx="392">
                  <c:v>31.833333333333332</c:v>
                </c:pt>
                <c:pt idx="393">
                  <c:v>31.916666666666668</c:v>
                </c:pt>
                <c:pt idx="394">
                  <c:v>32</c:v>
                </c:pt>
                <c:pt idx="395">
                  <c:v>32.083333333333336</c:v>
                </c:pt>
                <c:pt idx="396">
                  <c:v>32.166666666666664</c:v>
                </c:pt>
                <c:pt idx="397">
                  <c:v>32.25</c:v>
                </c:pt>
                <c:pt idx="398">
                  <c:v>32.333333333333336</c:v>
                </c:pt>
                <c:pt idx="399">
                  <c:v>32.416666666666664</c:v>
                </c:pt>
                <c:pt idx="400">
                  <c:v>32.5</c:v>
                </c:pt>
                <c:pt idx="401">
                  <c:v>32.583333333333336</c:v>
                </c:pt>
                <c:pt idx="402">
                  <c:v>32.666666666666664</c:v>
                </c:pt>
                <c:pt idx="403">
                  <c:v>32.75</c:v>
                </c:pt>
                <c:pt idx="404">
                  <c:v>32.833333333333336</c:v>
                </c:pt>
                <c:pt idx="405">
                  <c:v>32.916666666666664</c:v>
                </c:pt>
                <c:pt idx="406">
                  <c:v>33</c:v>
                </c:pt>
                <c:pt idx="407">
                  <c:v>33.083333333333336</c:v>
                </c:pt>
                <c:pt idx="408">
                  <c:v>33.166666666666664</c:v>
                </c:pt>
                <c:pt idx="409">
                  <c:v>33.25</c:v>
                </c:pt>
                <c:pt idx="410">
                  <c:v>33.333333333333336</c:v>
                </c:pt>
                <c:pt idx="411">
                  <c:v>33.416666666666664</c:v>
                </c:pt>
                <c:pt idx="412">
                  <c:v>33.5</c:v>
                </c:pt>
                <c:pt idx="413">
                  <c:v>33.583333333333336</c:v>
                </c:pt>
                <c:pt idx="414">
                  <c:v>33.666666666666664</c:v>
                </c:pt>
                <c:pt idx="415">
                  <c:v>33.75</c:v>
                </c:pt>
                <c:pt idx="416">
                  <c:v>33.833333333333336</c:v>
                </c:pt>
                <c:pt idx="417">
                  <c:v>33.916666666666664</c:v>
                </c:pt>
                <c:pt idx="418">
                  <c:v>34</c:v>
                </c:pt>
                <c:pt idx="419">
                  <c:v>34.083333333333336</c:v>
                </c:pt>
                <c:pt idx="420">
                  <c:v>34.166666666666664</c:v>
                </c:pt>
                <c:pt idx="421">
                  <c:v>34.25</c:v>
                </c:pt>
                <c:pt idx="422">
                  <c:v>34.333333333333336</c:v>
                </c:pt>
                <c:pt idx="423">
                  <c:v>34.416666666666664</c:v>
                </c:pt>
                <c:pt idx="424">
                  <c:v>34.5</c:v>
                </c:pt>
                <c:pt idx="425">
                  <c:v>34.583333333333336</c:v>
                </c:pt>
                <c:pt idx="426">
                  <c:v>34.666666666666664</c:v>
                </c:pt>
                <c:pt idx="427">
                  <c:v>34.75</c:v>
                </c:pt>
                <c:pt idx="428">
                  <c:v>34.833333333333336</c:v>
                </c:pt>
                <c:pt idx="429">
                  <c:v>34.916666666666664</c:v>
                </c:pt>
                <c:pt idx="430">
                  <c:v>35</c:v>
                </c:pt>
                <c:pt idx="431">
                  <c:v>35.083333333333336</c:v>
                </c:pt>
                <c:pt idx="432">
                  <c:v>35.166666666666664</c:v>
                </c:pt>
                <c:pt idx="433">
                  <c:v>35.25</c:v>
                </c:pt>
                <c:pt idx="434">
                  <c:v>35.333333333333336</c:v>
                </c:pt>
                <c:pt idx="435">
                  <c:v>35.416666666666664</c:v>
                </c:pt>
                <c:pt idx="436">
                  <c:v>35.5</c:v>
                </c:pt>
                <c:pt idx="437">
                  <c:v>35.583333333333336</c:v>
                </c:pt>
                <c:pt idx="438">
                  <c:v>35.666666666666664</c:v>
                </c:pt>
                <c:pt idx="439">
                  <c:v>35.75</c:v>
                </c:pt>
                <c:pt idx="440">
                  <c:v>35.833333333333336</c:v>
                </c:pt>
                <c:pt idx="441">
                  <c:v>35.916666666666664</c:v>
                </c:pt>
                <c:pt idx="442">
                  <c:v>36</c:v>
                </c:pt>
                <c:pt idx="443">
                  <c:v>36.083333333333336</c:v>
                </c:pt>
                <c:pt idx="444">
                  <c:v>36.166666666666664</c:v>
                </c:pt>
                <c:pt idx="445">
                  <c:v>36.25</c:v>
                </c:pt>
                <c:pt idx="446">
                  <c:v>36.333333333333336</c:v>
                </c:pt>
                <c:pt idx="447">
                  <c:v>36.416666666666664</c:v>
                </c:pt>
                <c:pt idx="448">
                  <c:v>36.5</c:v>
                </c:pt>
                <c:pt idx="449">
                  <c:v>36.583333333333336</c:v>
                </c:pt>
                <c:pt idx="450">
                  <c:v>36.666666666666664</c:v>
                </c:pt>
                <c:pt idx="451">
                  <c:v>36.75</c:v>
                </c:pt>
                <c:pt idx="452">
                  <c:v>36.833333333333336</c:v>
                </c:pt>
                <c:pt idx="453">
                  <c:v>36.916666666666664</c:v>
                </c:pt>
                <c:pt idx="454">
                  <c:v>37</c:v>
                </c:pt>
                <c:pt idx="455">
                  <c:v>37.083333333333336</c:v>
                </c:pt>
                <c:pt idx="456">
                  <c:v>37.166666666666664</c:v>
                </c:pt>
                <c:pt idx="457">
                  <c:v>37.25</c:v>
                </c:pt>
                <c:pt idx="458">
                  <c:v>37.333333333333336</c:v>
                </c:pt>
                <c:pt idx="459">
                  <c:v>37.416666666666664</c:v>
                </c:pt>
                <c:pt idx="460">
                  <c:v>37.5</c:v>
                </c:pt>
                <c:pt idx="461">
                  <c:v>37.583333333333336</c:v>
                </c:pt>
                <c:pt idx="462">
                  <c:v>37.666666666666664</c:v>
                </c:pt>
                <c:pt idx="463">
                  <c:v>37.75</c:v>
                </c:pt>
                <c:pt idx="464">
                  <c:v>37.833333333333336</c:v>
                </c:pt>
                <c:pt idx="465">
                  <c:v>37.916666666666664</c:v>
                </c:pt>
                <c:pt idx="466">
                  <c:v>38</c:v>
                </c:pt>
                <c:pt idx="467">
                  <c:v>38.083333333333336</c:v>
                </c:pt>
                <c:pt idx="468">
                  <c:v>38.166666666666664</c:v>
                </c:pt>
                <c:pt idx="469">
                  <c:v>38.25</c:v>
                </c:pt>
                <c:pt idx="470">
                  <c:v>38.333333333333336</c:v>
                </c:pt>
                <c:pt idx="471">
                  <c:v>38.416666666666664</c:v>
                </c:pt>
                <c:pt idx="472">
                  <c:v>38.5</c:v>
                </c:pt>
                <c:pt idx="473">
                  <c:v>38.583333333333336</c:v>
                </c:pt>
                <c:pt idx="474">
                  <c:v>38.666666666666664</c:v>
                </c:pt>
                <c:pt idx="475">
                  <c:v>38.75</c:v>
                </c:pt>
                <c:pt idx="476">
                  <c:v>38.833333333333336</c:v>
                </c:pt>
                <c:pt idx="477">
                  <c:v>38.916666666666664</c:v>
                </c:pt>
                <c:pt idx="478">
                  <c:v>39</c:v>
                </c:pt>
                <c:pt idx="479">
                  <c:v>39.083333333333336</c:v>
                </c:pt>
                <c:pt idx="480">
                  <c:v>39.166666666666664</c:v>
                </c:pt>
                <c:pt idx="481">
                  <c:v>39.25</c:v>
                </c:pt>
                <c:pt idx="482">
                  <c:v>39.333333333333336</c:v>
                </c:pt>
                <c:pt idx="483">
                  <c:v>39.416666666666664</c:v>
                </c:pt>
                <c:pt idx="484">
                  <c:v>39.5</c:v>
                </c:pt>
                <c:pt idx="485">
                  <c:v>39.583333333333336</c:v>
                </c:pt>
                <c:pt idx="486">
                  <c:v>39.666666666666664</c:v>
                </c:pt>
                <c:pt idx="487">
                  <c:v>39.75</c:v>
                </c:pt>
                <c:pt idx="488">
                  <c:v>39.833333333333336</c:v>
                </c:pt>
                <c:pt idx="489">
                  <c:v>39.916666666666664</c:v>
                </c:pt>
                <c:pt idx="490">
                  <c:v>40</c:v>
                </c:pt>
                <c:pt idx="491">
                  <c:v>40.083333333333336</c:v>
                </c:pt>
                <c:pt idx="492">
                  <c:v>40.166666666666664</c:v>
                </c:pt>
                <c:pt idx="493">
                  <c:v>40.25</c:v>
                </c:pt>
                <c:pt idx="494">
                  <c:v>40.333333333333336</c:v>
                </c:pt>
                <c:pt idx="495">
                  <c:v>40.416666666666664</c:v>
                </c:pt>
                <c:pt idx="496">
                  <c:v>40.5</c:v>
                </c:pt>
                <c:pt idx="497">
                  <c:v>40.583333333333336</c:v>
                </c:pt>
                <c:pt idx="498">
                  <c:v>40.666666666666664</c:v>
                </c:pt>
                <c:pt idx="499">
                  <c:v>40.75</c:v>
                </c:pt>
                <c:pt idx="500">
                  <c:v>40.833333333333336</c:v>
                </c:pt>
                <c:pt idx="501">
                  <c:v>40.916666666666664</c:v>
                </c:pt>
                <c:pt idx="502">
                  <c:v>41</c:v>
                </c:pt>
                <c:pt idx="503">
                  <c:v>41.083333333333336</c:v>
                </c:pt>
                <c:pt idx="504">
                  <c:v>41.166666666666664</c:v>
                </c:pt>
                <c:pt idx="505">
                  <c:v>41.25</c:v>
                </c:pt>
                <c:pt idx="506">
                  <c:v>41.333333333333336</c:v>
                </c:pt>
                <c:pt idx="507">
                  <c:v>41.416666666666664</c:v>
                </c:pt>
                <c:pt idx="508">
                  <c:v>41.5</c:v>
                </c:pt>
                <c:pt idx="509">
                  <c:v>41.583333333333336</c:v>
                </c:pt>
                <c:pt idx="510">
                  <c:v>41.666666666666664</c:v>
                </c:pt>
                <c:pt idx="511">
                  <c:v>41.75</c:v>
                </c:pt>
                <c:pt idx="512">
                  <c:v>41.833333333333336</c:v>
                </c:pt>
                <c:pt idx="513">
                  <c:v>41.916666666666664</c:v>
                </c:pt>
                <c:pt idx="514">
                  <c:v>42</c:v>
                </c:pt>
                <c:pt idx="515">
                  <c:v>42.083333333333336</c:v>
                </c:pt>
                <c:pt idx="516">
                  <c:v>42.166666666666664</c:v>
                </c:pt>
                <c:pt idx="517">
                  <c:v>42.25</c:v>
                </c:pt>
                <c:pt idx="518">
                  <c:v>42.333333333333336</c:v>
                </c:pt>
                <c:pt idx="519">
                  <c:v>42.416666666666664</c:v>
                </c:pt>
                <c:pt idx="520">
                  <c:v>42.5</c:v>
                </c:pt>
                <c:pt idx="521">
                  <c:v>42.583333333333336</c:v>
                </c:pt>
                <c:pt idx="522">
                  <c:v>42.666666666666664</c:v>
                </c:pt>
                <c:pt idx="523">
                  <c:v>42.75</c:v>
                </c:pt>
                <c:pt idx="524">
                  <c:v>42.833333333333336</c:v>
                </c:pt>
                <c:pt idx="525">
                  <c:v>42.916666666666664</c:v>
                </c:pt>
                <c:pt idx="526">
                  <c:v>43</c:v>
                </c:pt>
                <c:pt idx="527">
                  <c:v>43.083333333333336</c:v>
                </c:pt>
                <c:pt idx="528">
                  <c:v>43.166666666666664</c:v>
                </c:pt>
                <c:pt idx="529">
                  <c:v>43.25</c:v>
                </c:pt>
                <c:pt idx="530">
                  <c:v>43.333333333333336</c:v>
                </c:pt>
                <c:pt idx="531">
                  <c:v>43.416666666666664</c:v>
                </c:pt>
                <c:pt idx="532">
                  <c:v>43.5</c:v>
                </c:pt>
                <c:pt idx="533">
                  <c:v>43.583333333333336</c:v>
                </c:pt>
                <c:pt idx="534">
                  <c:v>43.666666666666664</c:v>
                </c:pt>
                <c:pt idx="535">
                  <c:v>43.75</c:v>
                </c:pt>
                <c:pt idx="536">
                  <c:v>43.833333333333336</c:v>
                </c:pt>
                <c:pt idx="537">
                  <c:v>43.916666666666664</c:v>
                </c:pt>
                <c:pt idx="538">
                  <c:v>44</c:v>
                </c:pt>
                <c:pt idx="539">
                  <c:v>44.083333333333336</c:v>
                </c:pt>
                <c:pt idx="540">
                  <c:v>44.166666666666664</c:v>
                </c:pt>
                <c:pt idx="541">
                  <c:v>44.25</c:v>
                </c:pt>
                <c:pt idx="542">
                  <c:v>44.333333333333336</c:v>
                </c:pt>
                <c:pt idx="543">
                  <c:v>44.416666666666664</c:v>
                </c:pt>
                <c:pt idx="544">
                  <c:v>44.5</c:v>
                </c:pt>
                <c:pt idx="545">
                  <c:v>44.583333333333336</c:v>
                </c:pt>
                <c:pt idx="546">
                  <c:v>44.666666666666664</c:v>
                </c:pt>
                <c:pt idx="547">
                  <c:v>44.75</c:v>
                </c:pt>
                <c:pt idx="548">
                  <c:v>44.833333333333336</c:v>
                </c:pt>
                <c:pt idx="549">
                  <c:v>44.916666666666664</c:v>
                </c:pt>
                <c:pt idx="550">
                  <c:v>45</c:v>
                </c:pt>
                <c:pt idx="551">
                  <c:v>45.083333333333336</c:v>
                </c:pt>
                <c:pt idx="552">
                  <c:v>45.166666666666664</c:v>
                </c:pt>
                <c:pt idx="553">
                  <c:v>45.25</c:v>
                </c:pt>
                <c:pt idx="554">
                  <c:v>45.333333333333336</c:v>
                </c:pt>
                <c:pt idx="555">
                  <c:v>45.416666666666664</c:v>
                </c:pt>
                <c:pt idx="556">
                  <c:v>45.5</c:v>
                </c:pt>
                <c:pt idx="557">
                  <c:v>45.583333333333336</c:v>
                </c:pt>
                <c:pt idx="558">
                  <c:v>45.666666666666664</c:v>
                </c:pt>
                <c:pt idx="559">
                  <c:v>45.75</c:v>
                </c:pt>
                <c:pt idx="560">
                  <c:v>45.833333333333336</c:v>
                </c:pt>
                <c:pt idx="561">
                  <c:v>45.916666666666664</c:v>
                </c:pt>
                <c:pt idx="562">
                  <c:v>46</c:v>
                </c:pt>
                <c:pt idx="563">
                  <c:v>46.083333333333336</c:v>
                </c:pt>
                <c:pt idx="564">
                  <c:v>46.166666666666664</c:v>
                </c:pt>
                <c:pt idx="565">
                  <c:v>46.25</c:v>
                </c:pt>
                <c:pt idx="566">
                  <c:v>46.333333333333336</c:v>
                </c:pt>
                <c:pt idx="567">
                  <c:v>46.416666666666664</c:v>
                </c:pt>
                <c:pt idx="568">
                  <c:v>46.5</c:v>
                </c:pt>
                <c:pt idx="569">
                  <c:v>46.583333333333336</c:v>
                </c:pt>
                <c:pt idx="570">
                  <c:v>46.666666666666664</c:v>
                </c:pt>
                <c:pt idx="571">
                  <c:v>46.75</c:v>
                </c:pt>
                <c:pt idx="572">
                  <c:v>46.833333333333336</c:v>
                </c:pt>
                <c:pt idx="573">
                  <c:v>46.916666666666664</c:v>
                </c:pt>
                <c:pt idx="574">
                  <c:v>47</c:v>
                </c:pt>
                <c:pt idx="575">
                  <c:v>47.083333333333336</c:v>
                </c:pt>
                <c:pt idx="576">
                  <c:v>47.166666666666664</c:v>
                </c:pt>
                <c:pt idx="577">
                  <c:v>47.25</c:v>
                </c:pt>
                <c:pt idx="578">
                  <c:v>47.333333333333336</c:v>
                </c:pt>
                <c:pt idx="579">
                  <c:v>47.416666666666664</c:v>
                </c:pt>
                <c:pt idx="580">
                  <c:v>47.5</c:v>
                </c:pt>
                <c:pt idx="581">
                  <c:v>47.583333333333336</c:v>
                </c:pt>
                <c:pt idx="582">
                  <c:v>47.666666666666664</c:v>
                </c:pt>
                <c:pt idx="583">
                  <c:v>47.75</c:v>
                </c:pt>
                <c:pt idx="584">
                  <c:v>47.833333333333336</c:v>
                </c:pt>
                <c:pt idx="585">
                  <c:v>47.916666666666664</c:v>
                </c:pt>
                <c:pt idx="586">
                  <c:v>48</c:v>
                </c:pt>
                <c:pt idx="587">
                  <c:v>48.083333333333336</c:v>
                </c:pt>
                <c:pt idx="588">
                  <c:v>48.166666666666664</c:v>
                </c:pt>
                <c:pt idx="589">
                  <c:v>48.25</c:v>
                </c:pt>
                <c:pt idx="590">
                  <c:v>48.333333333333336</c:v>
                </c:pt>
                <c:pt idx="591">
                  <c:v>48.416666666666664</c:v>
                </c:pt>
                <c:pt idx="592">
                  <c:v>48.5</c:v>
                </c:pt>
                <c:pt idx="593">
                  <c:v>48.583333333333336</c:v>
                </c:pt>
                <c:pt idx="594">
                  <c:v>48.666666666666664</c:v>
                </c:pt>
                <c:pt idx="595">
                  <c:v>48.75</c:v>
                </c:pt>
                <c:pt idx="596">
                  <c:v>48.833333333333336</c:v>
                </c:pt>
                <c:pt idx="597">
                  <c:v>48.916666666666664</c:v>
                </c:pt>
                <c:pt idx="598">
                  <c:v>49</c:v>
                </c:pt>
                <c:pt idx="599">
                  <c:v>49.083333333333336</c:v>
                </c:pt>
                <c:pt idx="600">
                  <c:v>49.166666666666664</c:v>
                </c:pt>
                <c:pt idx="601">
                  <c:v>49.25</c:v>
                </c:pt>
                <c:pt idx="602">
                  <c:v>49.333333333333336</c:v>
                </c:pt>
                <c:pt idx="603">
                  <c:v>49.416666666666664</c:v>
                </c:pt>
                <c:pt idx="604">
                  <c:v>49.5</c:v>
                </c:pt>
                <c:pt idx="605">
                  <c:v>49.583333333333336</c:v>
                </c:pt>
                <c:pt idx="606">
                  <c:v>49.666666666666664</c:v>
                </c:pt>
                <c:pt idx="607">
                  <c:v>49.75</c:v>
                </c:pt>
                <c:pt idx="608">
                  <c:v>49.833333333333336</c:v>
                </c:pt>
                <c:pt idx="609">
                  <c:v>49.916666666666664</c:v>
                </c:pt>
                <c:pt idx="610">
                  <c:v>50</c:v>
                </c:pt>
                <c:pt idx="611">
                  <c:v>50.083333333333336</c:v>
                </c:pt>
                <c:pt idx="612">
                  <c:v>50.166666666666664</c:v>
                </c:pt>
                <c:pt idx="613">
                  <c:v>50.25</c:v>
                </c:pt>
                <c:pt idx="614">
                  <c:v>50.333333333333336</c:v>
                </c:pt>
                <c:pt idx="615">
                  <c:v>50.416666666666664</c:v>
                </c:pt>
                <c:pt idx="616">
                  <c:v>50.5</c:v>
                </c:pt>
                <c:pt idx="617">
                  <c:v>50.583333333333336</c:v>
                </c:pt>
                <c:pt idx="618">
                  <c:v>50.666666666666664</c:v>
                </c:pt>
                <c:pt idx="619">
                  <c:v>50.75</c:v>
                </c:pt>
                <c:pt idx="620">
                  <c:v>50.833333333333336</c:v>
                </c:pt>
                <c:pt idx="621">
                  <c:v>50.916666666666664</c:v>
                </c:pt>
                <c:pt idx="622">
                  <c:v>51</c:v>
                </c:pt>
                <c:pt idx="623">
                  <c:v>51.083333333333336</c:v>
                </c:pt>
                <c:pt idx="624">
                  <c:v>51.166666666666664</c:v>
                </c:pt>
                <c:pt idx="625">
                  <c:v>51.25</c:v>
                </c:pt>
                <c:pt idx="626">
                  <c:v>51.333333333333336</c:v>
                </c:pt>
                <c:pt idx="627">
                  <c:v>51.416666666666664</c:v>
                </c:pt>
                <c:pt idx="628">
                  <c:v>51.5</c:v>
                </c:pt>
                <c:pt idx="629">
                  <c:v>51.583333333333336</c:v>
                </c:pt>
                <c:pt idx="630">
                  <c:v>51.666666666666664</c:v>
                </c:pt>
                <c:pt idx="631">
                  <c:v>51.75</c:v>
                </c:pt>
                <c:pt idx="632">
                  <c:v>51.833333333333336</c:v>
                </c:pt>
                <c:pt idx="633">
                  <c:v>51.916666666666664</c:v>
                </c:pt>
                <c:pt idx="634">
                  <c:v>52</c:v>
                </c:pt>
                <c:pt idx="635">
                  <c:v>52.083333333333336</c:v>
                </c:pt>
                <c:pt idx="636">
                  <c:v>52.166666666666664</c:v>
                </c:pt>
                <c:pt idx="637">
                  <c:v>52.25</c:v>
                </c:pt>
                <c:pt idx="638">
                  <c:v>52.333333333333336</c:v>
                </c:pt>
                <c:pt idx="639">
                  <c:v>52.416666666666664</c:v>
                </c:pt>
                <c:pt idx="640">
                  <c:v>52.5</c:v>
                </c:pt>
                <c:pt idx="641">
                  <c:v>52.583333333333336</c:v>
                </c:pt>
                <c:pt idx="642">
                  <c:v>52.666666666666664</c:v>
                </c:pt>
                <c:pt idx="643">
                  <c:v>52.75</c:v>
                </c:pt>
                <c:pt idx="644">
                  <c:v>52.833333333333336</c:v>
                </c:pt>
                <c:pt idx="645">
                  <c:v>52.916666666666664</c:v>
                </c:pt>
                <c:pt idx="646">
                  <c:v>53</c:v>
                </c:pt>
                <c:pt idx="647">
                  <c:v>53.083333333333336</c:v>
                </c:pt>
                <c:pt idx="648">
                  <c:v>53.166666666666664</c:v>
                </c:pt>
                <c:pt idx="649">
                  <c:v>53.25</c:v>
                </c:pt>
                <c:pt idx="650">
                  <c:v>53.333333333333336</c:v>
                </c:pt>
                <c:pt idx="651">
                  <c:v>53.416666666666664</c:v>
                </c:pt>
                <c:pt idx="652">
                  <c:v>53.5</c:v>
                </c:pt>
                <c:pt idx="653">
                  <c:v>53.583333333333336</c:v>
                </c:pt>
                <c:pt idx="654">
                  <c:v>53.666666666666664</c:v>
                </c:pt>
                <c:pt idx="655">
                  <c:v>53.75</c:v>
                </c:pt>
                <c:pt idx="656">
                  <c:v>53.833333333333336</c:v>
                </c:pt>
                <c:pt idx="657">
                  <c:v>53.916666666666664</c:v>
                </c:pt>
                <c:pt idx="658">
                  <c:v>54</c:v>
                </c:pt>
                <c:pt idx="659">
                  <c:v>54.083333333333336</c:v>
                </c:pt>
                <c:pt idx="660">
                  <c:v>54.166666666666664</c:v>
                </c:pt>
                <c:pt idx="661">
                  <c:v>54.25</c:v>
                </c:pt>
                <c:pt idx="662">
                  <c:v>54.333333333333336</c:v>
                </c:pt>
                <c:pt idx="663">
                  <c:v>54.416666666666664</c:v>
                </c:pt>
                <c:pt idx="664">
                  <c:v>54.5</c:v>
                </c:pt>
                <c:pt idx="665">
                  <c:v>54.583333333333336</c:v>
                </c:pt>
                <c:pt idx="666">
                  <c:v>54.666666666666664</c:v>
                </c:pt>
                <c:pt idx="667">
                  <c:v>54.75</c:v>
                </c:pt>
                <c:pt idx="668">
                  <c:v>54.833333333333336</c:v>
                </c:pt>
                <c:pt idx="669">
                  <c:v>54.916666666666664</c:v>
                </c:pt>
                <c:pt idx="670">
                  <c:v>55</c:v>
                </c:pt>
                <c:pt idx="671">
                  <c:v>55.083333333333336</c:v>
                </c:pt>
                <c:pt idx="672">
                  <c:v>55.166666666666664</c:v>
                </c:pt>
                <c:pt idx="673">
                  <c:v>55.25</c:v>
                </c:pt>
                <c:pt idx="674">
                  <c:v>55.333333333333336</c:v>
                </c:pt>
                <c:pt idx="675">
                  <c:v>55.416666666666664</c:v>
                </c:pt>
                <c:pt idx="676">
                  <c:v>55.5</c:v>
                </c:pt>
                <c:pt idx="677">
                  <c:v>55.583333333333336</c:v>
                </c:pt>
                <c:pt idx="678">
                  <c:v>55.666666666666664</c:v>
                </c:pt>
                <c:pt idx="679">
                  <c:v>55.75</c:v>
                </c:pt>
                <c:pt idx="680">
                  <c:v>55.833333333333336</c:v>
                </c:pt>
                <c:pt idx="681">
                  <c:v>55.916666666666664</c:v>
                </c:pt>
                <c:pt idx="682">
                  <c:v>56</c:v>
                </c:pt>
                <c:pt idx="683">
                  <c:v>56.083333333333336</c:v>
                </c:pt>
                <c:pt idx="684">
                  <c:v>56.166666666666664</c:v>
                </c:pt>
                <c:pt idx="685">
                  <c:v>56.25</c:v>
                </c:pt>
                <c:pt idx="686">
                  <c:v>56.333333333333336</c:v>
                </c:pt>
                <c:pt idx="687">
                  <c:v>56.416666666666664</c:v>
                </c:pt>
                <c:pt idx="688">
                  <c:v>56.5</c:v>
                </c:pt>
                <c:pt idx="689">
                  <c:v>56.583333333333336</c:v>
                </c:pt>
                <c:pt idx="690">
                  <c:v>56.666666666666664</c:v>
                </c:pt>
                <c:pt idx="691">
                  <c:v>56.75</c:v>
                </c:pt>
                <c:pt idx="692">
                  <c:v>56.833333333333336</c:v>
                </c:pt>
                <c:pt idx="693">
                  <c:v>56.916666666666664</c:v>
                </c:pt>
                <c:pt idx="694">
                  <c:v>57</c:v>
                </c:pt>
                <c:pt idx="695">
                  <c:v>57.083333333333336</c:v>
                </c:pt>
                <c:pt idx="696">
                  <c:v>57.166666666666664</c:v>
                </c:pt>
                <c:pt idx="697">
                  <c:v>57.25</c:v>
                </c:pt>
                <c:pt idx="698">
                  <c:v>57.333333333333336</c:v>
                </c:pt>
                <c:pt idx="699">
                  <c:v>57.416666666666664</c:v>
                </c:pt>
                <c:pt idx="700">
                  <c:v>57.5</c:v>
                </c:pt>
                <c:pt idx="701">
                  <c:v>57.583333333333336</c:v>
                </c:pt>
                <c:pt idx="702">
                  <c:v>57.666666666666664</c:v>
                </c:pt>
                <c:pt idx="703">
                  <c:v>57.75</c:v>
                </c:pt>
                <c:pt idx="704">
                  <c:v>57.833333333333336</c:v>
                </c:pt>
                <c:pt idx="705">
                  <c:v>57.916666666666664</c:v>
                </c:pt>
                <c:pt idx="706">
                  <c:v>58</c:v>
                </c:pt>
                <c:pt idx="707">
                  <c:v>58.083333333333336</c:v>
                </c:pt>
                <c:pt idx="708">
                  <c:v>58.166666666666664</c:v>
                </c:pt>
                <c:pt idx="709">
                  <c:v>58.25</c:v>
                </c:pt>
                <c:pt idx="710">
                  <c:v>58.333333333333336</c:v>
                </c:pt>
                <c:pt idx="711">
                  <c:v>58.416666666666664</c:v>
                </c:pt>
                <c:pt idx="712">
                  <c:v>58.5</c:v>
                </c:pt>
                <c:pt idx="713">
                  <c:v>58.583333333333336</c:v>
                </c:pt>
                <c:pt idx="714">
                  <c:v>58.666666666666664</c:v>
                </c:pt>
                <c:pt idx="715">
                  <c:v>58.75</c:v>
                </c:pt>
                <c:pt idx="716">
                  <c:v>58.833333333333336</c:v>
                </c:pt>
                <c:pt idx="717">
                  <c:v>58.916666666666664</c:v>
                </c:pt>
                <c:pt idx="718">
                  <c:v>59</c:v>
                </c:pt>
                <c:pt idx="719">
                  <c:v>59.083333333333336</c:v>
                </c:pt>
                <c:pt idx="720">
                  <c:v>59.166666666666664</c:v>
                </c:pt>
                <c:pt idx="721">
                  <c:v>59.25</c:v>
                </c:pt>
                <c:pt idx="722">
                  <c:v>59.333333333333336</c:v>
                </c:pt>
                <c:pt idx="723">
                  <c:v>59.416666666666664</c:v>
                </c:pt>
                <c:pt idx="724">
                  <c:v>59.5</c:v>
                </c:pt>
                <c:pt idx="725">
                  <c:v>59.583333333333336</c:v>
                </c:pt>
                <c:pt idx="726">
                  <c:v>59.666666666666664</c:v>
                </c:pt>
                <c:pt idx="727">
                  <c:v>59.75</c:v>
                </c:pt>
                <c:pt idx="728">
                  <c:v>59.833333333333336</c:v>
                </c:pt>
                <c:pt idx="729">
                  <c:v>59.916666666666664</c:v>
                </c:pt>
                <c:pt idx="730">
                  <c:v>60</c:v>
                </c:pt>
                <c:pt idx="731">
                  <c:v>60.166666666666664</c:v>
                </c:pt>
                <c:pt idx="732">
                  <c:v>60.333333333333336</c:v>
                </c:pt>
                <c:pt idx="733">
                  <c:v>60.5</c:v>
                </c:pt>
                <c:pt idx="734">
                  <c:v>60.666666666666664</c:v>
                </c:pt>
                <c:pt idx="735">
                  <c:v>60.833333333333336</c:v>
                </c:pt>
                <c:pt idx="736">
                  <c:v>61</c:v>
                </c:pt>
                <c:pt idx="737">
                  <c:v>61.166666666666664</c:v>
                </c:pt>
                <c:pt idx="738">
                  <c:v>61.333333333333336</c:v>
                </c:pt>
                <c:pt idx="739">
                  <c:v>61.5</c:v>
                </c:pt>
                <c:pt idx="740">
                  <c:v>61.666666666666664</c:v>
                </c:pt>
                <c:pt idx="741">
                  <c:v>61.833333333333336</c:v>
                </c:pt>
                <c:pt idx="742">
                  <c:v>62</c:v>
                </c:pt>
                <c:pt idx="743">
                  <c:v>62.166666666666664</c:v>
                </c:pt>
                <c:pt idx="744">
                  <c:v>62.333333333333336</c:v>
                </c:pt>
                <c:pt idx="745">
                  <c:v>62.5</c:v>
                </c:pt>
                <c:pt idx="746">
                  <c:v>62.666666666666664</c:v>
                </c:pt>
                <c:pt idx="747">
                  <c:v>62.833333333333336</c:v>
                </c:pt>
                <c:pt idx="748">
                  <c:v>63</c:v>
                </c:pt>
                <c:pt idx="749">
                  <c:v>63.166666666666664</c:v>
                </c:pt>
                <c:pt idx="750">
                  <c:v>63.333333333333336</c:v>
                </c:pt>
                <c:pt idx="751">
                  <c:v>63.5</c:v>
                </c:pt>
                <c:pt idx="752">
                  <c:v>63.666666666666664</c:v>
                </c:pt>
                <c:pt idx="753">
                  <c:v>63.833333333333336</c:v>
                </c:pt>
                <c:pt idx="754">
                  <c:v>64</c:v>
                </c:pt>
                <c:pt idx="755">
                  <c:v>64.166666666666671</c:v>
                </c:pt>
                <c:pt idx="756">
                  <c:v>64.333333333333329</c:v>
                </c:pt>
                <c:pt idx="757">
                  <c:v>64.5</c:v>
                </c:pt>
                <c:pt idx="758">
                  <c:v>64.666666666666671</c:v>
                </c:pt>
                <c:pt idx="759">
                  <c:v>64.833333333333329</c:v>
                </c:pt>
                <c:pt idx="760">
                  <c:v>65</c:v>
                </c:pt>
                <c:pt idx="761">
                  <c:v>65.166666666666671</c:v>
                </c:pt>
                <c:pt idx="762">
                  <c:v>65.333333333333329</c:v>
                </c:pt>
                <c:pt idx="763">
                  <c:v>65.5</c:v>
                </c:pt>
                <c:pt idx="764">
                  <c:v>65.666666666666671</c:v>
                </c:pt>
                <c:pt idx="765">
                  <c:v>65.833333333333329</c:v>
                </c:pt>
                <c:pt idx="766">
                  <c:v>66</c:v>
                </c:pt>
                <c:pt idx="767">
                  <c:v>66.166666666666671</c:v>
                </c:pt>
                <c:pt idx="768">
                  <c:v>66.333333333333329</c:v>
                </c:pt>
                <c:pt idx="769">
                  <c:v>66.5</c:v>
                </c:pt>
                <c:pt idx="770">
                  <c:v>66.666666666666671</c:v>
                </c:pt>
                <c:pt idx="771">
                  <c:v>66.833333333333329</c:v>
                </c:pt>
                <c:pt idx="772">
                  <c:v>67</c:v>
                </c:pt>
                <c:pt idx="773">
                  <c:v>67.166666666666671</c:v>
                </c:pt>
                <c:pt idx="774">
                  <c:v>67.333333333333329</c:v>
                </c:pt>
                <c:pt idx="775">
                  <c:v>67.5</c:v>
                </c:pt>
                <c:pt idx="776">
                  <c:v>67.666666666666671</c:v>
                </c:pt>
                <c:pt idx="777">
                  <c:v>67.833333333333329</c:v>
                </c:pt>
                <c:pt idx="778">
                  <c:v>68</c:v>
                </c:pt>
                <c:pt idx="779">
                  <c:v>68.166666666666671</c:v>
                </c:pt>
                <c:pt idx="780">
                  <c:v>68.333333333333329</c:v>
                </c:pt>
                <c:pt idx="781">
                  <c:v>68.5</c:v>
                </c:pt>
                <c:pt idx="782">
                  <c:v>68.666666666666671</c:v>
                </c:pt>
                <c:pt idx="783">
                  <c:v>68.833333333333329</c:v>
                </c:pt>
                <c:pt idx="784">
                  <c:v>69</c:v>
                </c:pt>
                <c:pt idx="785">
                  <c:v>69.166666666666671</c:v>
                </c:pt>
                <c:pt idx="786">
                  <c:v>69.333333333333329</c:v>
                </c:pt>
                <c:pt idx="787">
                  <c:v>69.5</c:v>
                </c:pt>
                <c:pt idx="788">
                  <c:v>69.666666666666671</c:v>
                </c:pt>
                <c:pt idx="789">
                  <c:v>69.833333333333329</c:v>
                </c:pt>
                <c:pt idx="790">
                  <c:v>70</c:v>
                </c:pt>
                <c:pt idx="791">
                  <c:v>70.166666666666671</c:v>
                </c:pt>
                <c:pt idx="792">
                  <c:v>70.333333333333329</c:v>
                </c:pt>
                <c:pt idx="793">
                  <c:v>70.5</c:v>
                </c:pt>
                <c:pt idx="794">
                  <c:v>70.666666666666671</c:v>
                </c:pt>
                <c:pt idx="795">
                  <c:v>70.833333333333329</c:v>
                </c:pt>
                <c:pt idx="796">
                  <c:v>71</c:v>
                </c:pt>
                <c:pt idx="797">
                  <c:v>71.166666666666671</c:v>
                </c:pt>
                <c:pt idx="798">
                  <c:v>71.333333333333329</c:v>
                </c:pt>
                <c:pt idx="799">
                  <c:v>71.5</c:v>
                </c:pt>
                <c:pt idx="800">
                  <c:v>71.666666666666671</c:v>
                </c:pt>
                <c:pt idx="801">
                  <c:v>71.833333333333329</c:v>
                </c:pt>
                <c:pt idx="802">
                  <c:v>72</c:v>
                </c:pt>
                <c:pt idx="803">
                  <c:v>72.166666666666671</c:v>
                </c:pt>
                <c:pt idx="804">
                  <c:v>72.333333333333329</c:v>
                </c:pt>
                <c:pt idx="805">
                  <c:v>72.5</c:v>
                </c:pt>
                <c:pt idx="806">
                  <c:v>72.666666666666671</c:v>
                </c:pt>
                <c:pt idx="807">
                  <c:v>72.833333333333329</c:v>
                </c:pt>
                <c:pt idx="808">
                  <c:v>73</c:v>
                </c:pt>
                <c:pt idx="809">
                  <c:v>73.166666666666671</c:v>
                </c:pt>
                <c:pt idx="810">
                  <c:v>73.333333333333329</c:v>
                </c:pt>
                <c:pt idx="811">
                  <c:v>73.5</c:v>
                </c:pt>
                <c:pt idx="812">
                  <c:v>73.666666666666671</c:v>
                </c:pt>
                <c:pt idx="813">
                  <c:v>73.833333333333329</c:v>
                </c:pt>
                <c:pt idx="814">
                  <c:v>74</c:v>
                </c:pt>
                <c:pt idx="815">
                  <c:v>74.166666666666671</c:v>
                </c:pt>
                <c:pt idx="816">
                  <c:v>74.333333333333329</c:v>
                </c:pt>
                <c:pt idx="817">
                  <c:v>74.5</c:v>
                </c:pt>
                <c:pt idx="818">
                  <c:v>74.666666666666671</c:v>
                </c:pt>
                <c:pt idx="819">
                  <c:v>74.833333333333329</c:v>
                </c:pt>
                <c:pt idx="820">
                  <c:v>75</c:v>
                </c:pt>
                <c:pt idx="821">
                  <c:v>75.166666666666671</c:v>
                </c:pt>
                <c:pt idx="822">
                  <c:v>75.333333333333329</c:v>
                </c:pt>
                <c:pt idx="823">
                  <c:v>75.5</c:v>
                </c:pt>
                <c:pt idx="824">
                  <c:v>75.666666666666671</c:v>
                </c:pt>
                <c:pt idx="825">
                  <c:v>75.833333333333329</c:v>
                </c:pt>
                <c:pt idx="826">
                  <c:v>76</c:v>
                </c:pt>
                <c:pt idx="827">
                  <c:v>76.166666666666671</c:v>
                </c:pt>
                <c:pt idx="828">
                  <c:v>76.333333333333329</c:v>
                </c:pt>
                <c:pt idx="829">
                  <c:v>76.5</c:v>
                </c:pt>
                <c:pt idx="830">
                  <c:v>76.666666666666671</c:v>
                </c:pt>
                <c:pt idx="831">
                  <c:v>76.833333333333329</c:v>
                </c:pt>
                <c:pt idx="832">
                  <c:v>77</c:v>
                </c:pt>
                <c:pt idx="833">
                  <c:v>77.166666666666671</c:v>
                </c:pt>
                <c:pt idx="834">
                  <c:v>77.333333333333329</c:v>
                </c:pt>
                <c:pt idx="835">
                  <c:v>77.5</c:v>
                </c:pt>
                <c:pt idx="836">
                  <c:v>77.666666666666671</c:v>
                </c:pt>
                <c:pt idx="837">
                  <c:v>77.833333333333329</c:v>
                </c:pt>
                <c:pt idx="838">
                  <c:v>78</c:v>
                </c:pt>
                <c:pt idx="839">
                  <c:v>78.166666666666671</c:v>
                </c:pt>
                <c:pt idx="840">
                  <c:v>78.333333333333329</c:v>
                </c:pt>
                <c:pt idx="841">
                  <c:v>78.5</c:v>
                </c:pt>
                <c:pt idx="842">
                  <c:v>78.666666666666671</c:v>
                </c:pt>
                <c:pt idx="843">
                  <c:v>78.833333333333329</c:v>
                </c:pt>
                <c:pt idx="844">
                  <c:v>79</c:v>
                </c:pt>
                <c:pt idx="845">
                  <c:v>79.166666666666671</c:v>
                </c:pt>
                <c:pt idx="846">
                  <c:v>79.333333333333329</c:v>
                </c:pt>
                <c:pt idx="847">
                  <c:v>79.5</c:v>
                </c:pt>
                <c:pt idx="848">
                  <c:v>79.666666666666671</c:v>
                </c:pt>
                <c:pt idx="849">
                  <c:v>79.833333333333329</c:v>
                </c:pt>
                <c:pt idx="850">
                  <c:v>80</c:v>
                </c:pt>
                <c:pt idx="851">
                  <c:v>80.166666666666671</c:v>
                </c:pt>
                <c:pt idx="852">
                  <c:v>80.333333333333329</c:v>
                </c:pt>
                <c:pt idx="853">
                  <c:v>80.5</c:v>
                </c:pt>
                <c:pt idx="854">
                  <c:v>80.666666666666671</c:v>
                </c:pt>
                <c:pt idx="855">
                  <c:v>80.833333333333329</c:v>
                </c:pt>
                <c:pt idx="856">
                  <c:v>81</c:v>
                </c:pt>
                <c:pt idx="857">
                  <c:v>81.166666666666671</c:v>
                </c:pt>
                <c:pt idx="858">
                  <c:v>81.333333333333329</c:v>
                </c:pt>
                <c:pt idx="859">
                  <c:v>81.5</c:v>
                </c:pt>
                <c:pt idx="860">
                  <c:v>81.666666666666671</c:v>
                </c:pt>
                <c:pt idx="861">
                  <c:v>81.833333333333329</c:v>
                </c:pt>
                <c:pt idx="862">
                  <c:v>82</c:v>
                </c:pt>
                <c:pt idx="863">
                  <c:v>82.166666666666671</c:v>
                </c:pt>
                <c:pt idx="864">
                  <c:v>82.333333333333329</c:v>
                </c:pt>
                <c:pt idx="865">
                  <c:v>82.5</c:v>
                </c:pt>
                <c:pt idx="866">
                  <c:v>82.666666666666671</c:v>
                </c:pt>
                <c:pt idx="867">
                  <c:v>82.833333333333329</c:v>
                </c:pt>
                <c:pt idx="868">
                  <c:v>83</c:v>
                </c:pt>
                <c:pt idx="869">
                  <c:v>83.166666666666671</c:v>
                </c:pt>
                <c:pt idx="870">
                  <c:v>83.333333333333329</c:v>
                </c:pt>
                <c:pt idx="871">
                  <c:v>83.5</c:v>
                </c:pt>
                <c:pt idx="872">
                  <c:v>83.666666666666671</c:v>
                </c:pt>
                <c:pt idx="873">
                  <c:v>83.833333333333329</c:v>
                </c:pt>
                <c:pt idx="874">
                  <c:v>84</c:v>
                </c:pt>
                <c:pt idx="875">
                  <c:v>84.166666666666671</c:v>
                </c:pt>
                <c:pt idx="876">
                  <c:v>84.333333333333329</c:v>
                </c:pt>
                <c:pt idx="877">
                  <c:v>84.5</c:v>
                </c:pt>
                <c:pt idx="878">
                  <c:v>84.666666666666671</c:v>
                </c:pt>
                <c:pt idx="879">
                  <c:v>84.833333333333329</c:v>
                </c:pt>
                <c:pt idx="880">
                  <c:v>85</c:v>
                </c:pt>
                <c:pt idx="881">
                  <c:v>85.166666666666671</c:v>
                </c:pt>
                <c:pt idx="882">
                  <c:v>85.333333333333329</c:v>
                </c:pt>
                <c:pt idx="883">
                  <c:v>85.5</c:v>
                </c:pt>
                <c:pt idx="884">
                  <c:v>85.666666666666671</c:v>
                </c:pt>
                <c:pt idx="885">
                  <c:v>85.833333333333329</c:v>
                </c:pt>
                <c:pt idx="886">
                  <c:v>86</c:v>
                </c:pt>
                <c:pt idx="887">
                  <c:v>86.166666666666671</c:v>
                </c:pt>
                <c:pt idx="888">
                  <c:v>86.333333333333329</c:v>
                </c:pt>
                <c:pt idx="889">
                  <c:v>86.5</c:v>
                </c:pt>
                <c:pt idx="890">
                  <c:v>86.666666666666671</c:v>
                </c:pt>
                <c:pt idx="891">
                  <c:v>86.833333333333329</c:v>
                </c:pt>
                <c:pt idx="892">
                  <c:v>87</c:v>
                </c:pt>
                <c:pt idx="893">
                  <c:v>87.166666666666671</c:v>
                </c:pt>
                <c:pt idx="894">
                  <c:v>87.333333333333329</c:v>
                </c:pt>
                <c:pt idx="895">
                  <c:v>87.5</c:v>
                </c:pt>
                <c:pt idx="896">
                  <c:v>87.666666666666671</c:v>
                </c:pt>
                <c:pt idx="897">
                  <c:v>87.833333333333329</c:v>
                </c:pt>
                <c:pt idx="898">
                  <c:v>88</c:v>
                </c:pt>
                <c:pt idx="899">
                  <c:v>88.166666666666671</c:v>
                </c:pt>
                <c:pt idx="900">
                  <c:v>88.333333333333329</c:v>
                </c:pt>
                <c:pt idx="901">
                  <c:v>88.5</c:v>
                </c:pt>
                <c:pt idx="902">
                  <c:v>88.666666666666671</c:v>
                </c:pt>
                <c:pt idx="903">
                  <c:v>88.833333333333329</c:v>
                </c:pt>
                <c:pt idx="904">
                  <c:v>89</c:v>
                </c:pt>
                <c:pt idx="905">
                  <c:v>89.166666666666671</c:v>
                </c:pt>
                <c:pt idx="906">
                  <c:v>89.333333333333329</c:v>
                </c:pt>
                <c:pt idx="907">
                  <c:v>89.5</c:v>
                </c:pt>
                <c:pt idx="908">
                  <c:v>89.666666666666671</c:v>
                </c:pt>
                <c:pt idx="909">
                  <c:v>89.833333333333329</c:v>
                </c:pt>
                <c:pt idx="910">
                  <c:v>90</c:v>
                </c:pt>
                <c:pt idx="911">
                  <c:v>90.166666666666671</c:v>
                </c:pt>
                <c:pt idx="912">
                  <c:v>90.333333333333329</c:v>
                </c:pt>
                <c:pt idx="913">
                  <c:v>90.5</c:v>
                </c:pt>
                <c:pt idx="914">
                  <c:v>90.666666666666671</c:v>
                </c:pt>
                <c:pt idx="915">
                  <c:v>90.833333333333329</c:v>
                </c:pt>
                <c:pt idx="916">
                  <c:v>91</c:v>
                </c:pt>
                <c:pt idx="917">
                  <c:v>91.166666666666671</c:v>
                </c:pt>
                <c:pt idx="918">
                  <c:v>91.333333333333329</c:v>
                </c:pt>
                <c:pt idx="919">
                  <c:v>91.5</c:v>
                </c:pt>
                <c:pt idx="920">
                  <c:v>91.666666666666671</c:v>
                </c:pt>
                <c:pt idx="921">
                  <c:v>91.833333333333329</c:v>
                </c:pt>
                <c:pt idx="922">
                  <c:v>92</c:v>
                </c:pt>
                <c:pt idx="923">
                  <c:v>92.166666666666671</c:v>
                </c:pt>
                <c:pt idx="924">
                  <c:v>92.333333333333329</c:v>
                </c:pt>
                <c:pt idx="925">
                  <c:v>92.5</c:v>
                </c:pt>
                <c:pt idx="926">
                  <c:v>92.666666666666671</c:v>
                </c:pt>
                <c:pt idx="927">
                  <c:v>92.833333333333329</c:v>
                </c:pt>
                <c:pt idx="928">
                  <c:v>93</c:v>
                </c:pt>
                <c:pt idx="929">
                  <c:v>93.166666666666671</c:v>
                </c:pt>
                <c:pt idx="930">
                  <c:v>93.333333333333329</c:v>
                </c:pt>
                <c:pt idx="931">
                  <c:v>93.5</c:v>
                </c:pt>
                <c:pt idx="932">
                  <c:v>93.666666666666671</c:v>
                </c:pt>
                <c:pt idx="933">
                  <c:v>93.833333333333329</c:v>
                </c:pt>
                <c:pt idx="934">
                  <c:v>94</c:v>
                </c:pt>
                <c:pt idx="935">
                  <c:v>94.166666666666671</c:v>
                </c:pt>
                <c:pt idx="936">
                  <c:v>94.333333333333329</c:v>
                </c:pt>
                <c:pt idx="937">
                  <c:v>94.5</c:v>
                </c:pt>
                <c:pt idx="938">
                  <c:v>94.666666666666671</c:v>
                </c:pt>
                <c:pt idx="939">
                  <c:v>94.833333333333329</c:v>
                </c:pt>
                <c:pt idx="940">
                  <c:v>95</c:v>
                </c:pt>
                <c:pt idx="941">
                  <c:v>95.166666666666671</c:v>
                </c:pt>
                <c:pt idx="942">
                  <c:v>95.333333333333329</c:v>
                </c:pt>
                <c:pt idx="943">
                  <c:v>95.5</c:v>
                </c:pt>
                <c:pt idx="944">
                  <c:v>95.666666666666671</c:v>
                </c:pt>
                <c:pt idx="945">
                  <c:v>95.833333333333329</c:v>
                </c:pt>
                <c:pt idx="946">
                  <c:v>96</c:v>
                </c:pt>
                <c:pt idx="947">
                  <c:v>96.166666666666671</c:v>
                </c:pt>
                <c:pt idx="948">
                  <c:v>96.333333333333329</c:v>
                </c:pt>
                <c:pt idx="949">
                  <c:v>96.5</c:v>
                </c:pt>
                <c:pt idx="950">
                  <c:v>96.666666666666671</c:v>
                </c:pt>
                <c:pt idx="951">
                  <c:v>96.833333333333329</c:v>
                </c:pt>
                <c:pt idx="952">
                  <c:v>97</c:v>
                </c:pt>
                <c:pt idx="953">
                  <c:v>97.166666666666671</c:v>
                </c:pt>
                <c:pt idx="954">
                  <c:v>97.333333333333329</c:v>
                </c:pt>
                <c:pt idx="955">
                  <c:v>97.5</c:v>
                </c:pt>
                <c:pt idx="956">
                  <c:v>97.666666666666671</c:v>
                </c:pt>
                <c:pt idx="957">
                  <c:v>97.833333333333329</c:v>
                </c:pt>
                <c:pt idx="958">
                  <c:v>98</c:v>
                </c:pt>
                <c:pt idx="959">
                  <c:v>98.166666666666671</c:v>
                </c:pt>
                <c:pt idx="960">
                  <c:v>98.333333333333329</c:v>
                </c:pt>
                <c:pt idx="961">
                  <c:v>98.5</c:v>
                </c:pt>
                <c:pt idx="962">
                  <c:v>98.666666666666671</c:v>
                </c:pt>
                <c:pt idx="963">
                  <c:v>98.833333333333329</c:v>
                </c:pt>
                <c:pt idx="964">
                  <c:v>99</c:v>
                </c:pt>
                <c:pt idx="965">
                  <c:v>99.166666666666671</c:v>
                </c:pt>
                <c:pt idx="966">
                  <c:v>99.333333333333329</c:v>
                </c:pt>
                <c:pt idx="967">
                  <c:v>99.5</c:v>
                </c:pt>
                <c:pt idx="968">
                  <c:v>99.666666666666671</c:v>
                </c:pt>
                <c:pt idx="969">
                  <c:v>99.833333333333329</c:v>
                </c:pt>
                <c:pt idx="970">
                  <c:v>100</c:v>
                </c:pt>
                <c:pt idx="971">
                  <c:v>100.16666666666667</c:v>
                </c:pt>
                <c:pt idx="972">
                  <c:v>100.33333333333333</c:v>
                </c:pt>
                <c:pt idx="973">
                  <c:v>100.5</c:v>
                </c:pt>
                <c:pt idx="974">
                  <c:v>100.66666666666667</c:v>
                </c:pt>
                <c:pt idx="975">
                  <c:v>100.83333333333333</c:v>
                </c:pt>
                <c:pt idx="976">
                  <c:v>101</c:v>
                </c:pt>
                <c:pt idx="977">
                  <c:v>101.16666666666667</c:v>
                </c:pt>
                <c:pt idx="978">
                  <c:v>101.33333333333333</c:v>
                </c:pt>
                <c:pt idx="979">
                  <c:v>101.5</c:v>
                </c:pt>
                <c:pt idx="980">
                  <c:v>101.66666666666667</c:v>
                </c:pt>
                <c:pt idx="981">
                  <c:v>101.83333333333333</c:v>
                </c:pt>
                <c:pt idx="982">
                  <c:v>102</c:v>
                </c:pt>
                <c:pt idx="983">
                  <c:v>102.16666666666667</c:v>
                </c:pt>
                <c:pt idx="984">
                  <c:v>102.33333333333333</c:v>
                </c:pt>
                <c:pt idx="985">
                  <c:v>102.5</c:v>
                </c:pt>
                <c:pt idx="986">
                  <c:v>102.66666666666667</c:v>
                </c:pt>
                <c:pt idx="987">
                  <c:v>102.83333333333333</c:v>
                </c:pt>
                <c:pt idx="988">
                  <c:v>103</c:v>
                </c:pt>
                <c:pt idx="989">
                  <c:v>103.16666666666667</c:v>
                </c:pt>
                <c:pt idx="990">
                  <c:v>103.33333333333333</c:v>
                </c:pt>
                <c:pt idx="991">
                  <c:v>103.5</c:v>
                </c:pt>
                <c:pt idx="992">
                  <c:v>103.66666666666667</c:v>
                </c:pt>
                <c:pt idx="993">
                  <c:v>103.83333333333333</c:v>
                </c:pt>
                <c:pt idx="994">
                  <c:v>104</c:v>
                </c:pt>
                <c:pt idx="995">
                  <c:v>104.16666666666667</c:v>
                </c:pt>
                <c:pt idx="996">
                  <c:v>104.33333333333333</c:v>
                </c:pt>
                <c:pt idx="997">
                  <c:v>104.5</c:v>
                </c:pt>
                <c:pt idx="998">
                  <c:v>104.66666666666667</c:v>
                </c:pt>
                <c:pt idx="999">
                  <c:v>104.83333333333333</c:v>
                </c:pt>
                <c:pt idx="1000">
                  <c:v>105</c:v>
                </c:pt>
                <c:pt idx="1001">
                  <c:v>105.16666666666667</c:v>
                </c:pt>
                <c:pt idx="1002">
                  <c:v>105.33333333333333</c:v>
                </c:pt>
                <c:pt idx="1003">
                  <c:v>105.5</c:v>
                </c:pt>
                <c:pt idx="1004">
                  <c:v>105.66666666666667</c:v>
                </c:pt>
                <c:pt idx="1005">
                  <c:v>105.83333333333333</c:v>
                </c:pt>
                <c:pt idx="1006">
                  <c:v>106</c:v>
                </c:pt>
                <c:pt idx="1007">
                  <c:v>106.16666666666667</c:v>
                </c:pt>
                <c:pt idx="1008">
                  <c:v>106.33333333333333</c:v>
                </c:pt>
                <c:pt idx="1009">
                  <c:v>106.5</c:v>
                </c:pt>
                <c:pt idx="1010">
                  <c:v>106.66666666666667</c:v>
                </c:pt>
                <c:pt idx="1011">
                  <c:v>106.83333333333333</c:v>
                </c:pt>
                <c:pt idx="1012">
                  <c:v>107</c:v>
                </c:pt>
                <c:pt idx="1013">
                  <c:v>107.16666666666667</c:v>
                </c:pt>
                <c:pt idx="1014">
                  <c:v>107.33333333333333</c:v>
                </c:pt>
                <c:pt idx="1015">
                  <c:v>107.5</c:v>
                </c:pt>
                <c:pt idx="1016">
                  <c:v>107.66666666666667</c:v>
                </c:pt>
                <c:pt idx="1017">
                  <c:v>107.83333333333333</c:v>
                </c:pt>
                <c:pt idx="1018">
                  <c:v>108</c:v>
                </c:pt>
                <c:pt idx="1019">
                  <c:v>108.16666666666667</c:v>
                </c:pt>
                <c:pt idx="1020">
                  <c:v>108.33333333333333</c:v>
                </c:pt>
                <c:pt idx="1021">
                  <c:v>108.5</c:v>
                </c:pt>
                <c:pt idx="1022">
                  <c:v>108.66666666666667</c:v>
                </c:pt>
                <c:pt idx="1023">
                  <c:v>108.83333333333333</c:v>
                </c:pt>
                <c:pt idx="1024">
                  <c:v>109</c:v>
                </c:pt>
                <c:pt idx="1025">
                  <c:v>109.16666666666667</c:v>
                </c:pt>
                <c:pt idx="1026">
                  <c:v>109.33333333333333</c:v>
                </c:pt>
                <c:pt idx="1027">
                  <c:v>109.5</c:v>
                </c:pt>
                <c:pt idx="1028">
                  <c:v>109.66666666666667</c:v>
                </c:pt>
                <c:pt idx="1029">
                  <c:v>109.83333333333333</c:v>
                </c:pt>
                <c:pt idx="1030">
                  <c:v>110</c:v>
                </c:pt>
                <c:pt idx="1031">
                  <c:v>110.16666666666667</c:v>
                </c:pt>
                <c:pt idx="1032">
                  <c:v>110.33333333333333</c:v>
                </c:pt>
                <c:pt idx="1033">
                  <c:v>110.5</c:v>
                </c:pt>
                <c:pt idx="1034">
                  <c:v>110.66666666666667</c:v>
                </c:pt>
                <c:pt idx="1035">
                  <c:v>110.83333333333333</c:v>
                </c:pt>
                <c:pt idx="1036">
                  <c:v>111</c:v>
                </c:pt>
                <c:pt idx="1037">
                  <c:v>111.16666666666667</c:v>
                </c:pt>
                <c:pt idx="1038">
                  <c:v>111.33333333333333</c:v>
                </c:pt>
                <c:pt idx="1039">
                  <c:v>111.5</c:v>
                </c:pt>
                <c:pt idx="1040">
                  <c:v>111.66666666666667</c:v>
                </c:pt>
                <c:pt idx="1041">
                  <c:v>111.83333333333333</c:v>
                </c:pt>
                <c:pt idx="1042">
                  <c:v>112</c:v>
                </c:pt>
                <c:pt idx="1043">
                  <c:v>112.16666666666667</c:v>
                </c:pt>
                <c:pt idx="1044">
                  <c:v>112.33333333333333</c:v>
                </c:pt>
                <c:pt idx="1045">
                  <c:v>112.5</c:v>
                </c:pt>
                <c:pt idx="1046">
                  <c:v>112.66666666666667</c:v>
                </c:pt>
                <c:pt idx="1047">
                  <c:v>112.83333333333333</c:v>
                </c:pt>
                <c:pt idx="1048">
                  <c:v>113</c:v>
                </c:pt>
                <c:pt idx="1049">
                  <c:v>113.16666666666667</c:v>
                </c:pt>
                <c:pt idx="1050">
                  <c:v>113.33333333333333</c:v>
                </c:pt>
                <c:pt idx="1051">
                  <c:v>113.5</c:v>
                </c:pt>
                <c:pt idx="1052">
                  <c:v>113.66666666666667</c:v>
                </c:pt>
                <c:pt idx="1053">
                  <c:v>113.83333333333333</c:v>
                </c:pt>
                <c:pt idx="1054">
                  <c:v>114</c:v>
                </c:pt>
                <c:pt idx="1055">
                  <c:v>114.16666666666667</c:v>
                </c:pt>
                <c:pt idx="1056">
                  <c:v>114.33333333333333</c:v>
                </c:pt>
                <c:pt idx="1057">
                  <c:v>114.5</c:v>
                </c:pt>
                <c:pt idx="1058">
                  <c:v>114.66666666666667</c:v>
                </c:pt>
                <c:pt idx="1059">
                  <c:v>114.83333333333333</c:v>
                </c:pt>
                <c:pt idx="1060">
                  <c:v>115</c:v>
                </c:pt>
                <c:pt idx="1061">
                  <c:v>115.16666666666667</c:v>
                </c:pt>
                <c:pt idx="1062">
                  <c:v>115.33333333333333</c:v>
                </c:pt>
                <c:pt idx="1063">
                  <c:v>115.5</c:v>
                </c:pt>
                <c:pt idx="1064">
                  <c:v>115.66666666666667</c:v>
                </c:pt>
                <c:pt idx="1065">
                  <c:v>115.83333333333333</c:v>
                </c:pt>
                <c:pt idx="1066">
                  <c:v>116</c:v>
                </c:pt>
                <c:pt idx="1067">
                  <c:v>116.16666666666667</c:v>
                </c:pt>
                <c:pt idx="1068">
                  <c:v>116.33333333333333</c:v>
                </c:pt>
                <c:pt idx="1069">
                  <c:v>116.5</c:v>
                </c:pt>
                <c:pt idx="1070">
                  <c:v>116.66666666666667</c:v>
                </c:pt>
                <c:pt idx="1071">
                  <c:v>116.83333333333333</c:v>
                </c:pt>
                <c:pt idx="1072">
                  <c:v>117</c:v>
                </c:pt>
                <c:pt idx="1073">
                  <c:v>117.16666666666667</c:v>
                </c:pt>
                <c:pt idx="1074">
                  <c:v>117.33333333333333</c:v>
                </c:pt>
                <c:pt idx="1075">
                  <c:v>117.5</c:v>
                </c:pt>
                <c:pt idx="1076">
                  <c:v>117.66666666666667</c:v>
                </c:pt>
                <c:pt idx="1077">
                  <c:v>117.83333333333333</c:v>
                </c:pt>
                <c:pt idx="1078">
                  <c:v>118</c:v>
                </c:pt>
                <c:pt idx="1079">
                  <c:v>118.16666666666667</c:v>
                </c:pt>
                <c:pt idx="1080">
                  <c:v>118.33333333333333</c:v>
                </c:pt>
                <c:pt idx="1081">
                  <c:v>118.5</c:v>
                </c:pt>
                <c:pt idx="1082">
                  <c:v>118.66666666666667</c:v>
                </c:pt>
                <c:pt idx="1083">
                  <c:v>118.83333333333333</c:v>
                </c:pt>
                <c:pt idx="1084">
                  <c:v>119</c:v>
                </c:pt>
                <c:pt idx="1085">
                  <c:v>119.16666666666667</c:v>
                </c:pt>
                <c:pt idx="1086">
                  <c:v>119.33333333333333</c:v>
                </c:pt>
                <c:pt idx="1087">
                  <c:v>119.5</c:v>
                </c:pt>
                <c:pt idx="1088">
                  <c:v>119.66666666666667</c:v>
                </c:pt>
                <c:pt idx="1089">
                  <c:v>119.83333333333333</c:v>
                </c:pt>
                <c:pt idx="1090">
                  <c:v>120</c:v>
                </c:pt>
                <c:pt idx="1091">
                  <c:v>120.16666666666667</c:v>
                </c:pt>
                <c:pt idx="1092">
                  <c:v>120.33333333333333</c:v>
                </c:pt>
                <c:pt idx="1093">
                  <c:v>120.5</c:v>
                </c:pt>
                <c:pt idx="1094">
                  <c:v>120.66666666666667</c:v>
                </c:pt>
                <c:pt idx="1095">
                  <c:v>120.83333333333333</c:v>
                </c:pt>
                <c:pt idx="1096">
                  <c:v>121</c:v>
                </c:pt>
                <c:pt idx="1097">
                  <c:v>121.16666666666667</c:v>
                </c:pt>
                <c:pt idx="1098">
                  <c:v>121.33333333333333</c:v>
                </c:pt>
                <c:pt idx="1099">
                  <c:v>121.5</c:v>
                </c:pt>
                <c:pt idx="1100">
                  <c:v>121.66666666666667</c:v>
                </c:pt>
              </c:numCache>
            </c:numRef>
          </c:xVal>
          <c:yVal>
            <c:numRef>
              <c:f>'Eleveld TCI'!$L$4:$L$1104</c:f>
              <c:numCache>
                <c:formatCode>0.0</c:formatCode>
                <c:ptCount val="1101"/>
                <c:pt idx="0">
                  <c:v>0</c:v>
                </c:pt>
                <c:pt idx="1">
                  <c:v>0</c:v>
                </c:pt>
                <c:pt idx="2">
                  <c:v>9.4077899123523405E-4</c:v>
                </c:pt>
                <c:pt idx="3">
                  <c:v>2.8077521664912602E-3</c:v>
                </c:pt>
                <c:pt idx="4">
                  <c:v>5.5865403949194037E-3</c:v>
                </c:pt>
                <c:pt idx="5">
                  <c:v>9.262967356376205E-3</c:v>
                </c:pt>
                <c:pt idx="6">
                  <c:v>1.3823056715620145E-2</c:v>
                </c:pt>
                <c:pt idx="7">
                  <c:v>1.9253029335811425E-2</c:v>
                </c:pt>
                <c:pt idx="8">
                  <c:v>2.5539300530768316E-2</c:v>
                </c:pt>
                <c:pt idx="9">
                  <c:v>3.2668477355441136E-2</c:v>
                </c:pt>
                <c:pt idx="10">
                  <c:v>4.0627355934072462E-2</c:v>
                </c:pt>
                <c:pt idx="11">
                  <c:v>4.9402918825519546E-2</c:v>
                </c:pt>
                <c:pt idx="12">
                  <c:v>5.8982332425222189E-2</c:v>
                </c:pt>
                <c:pt idx="13">
                  <c:v>9.4962250378689744E-2</c:v>
                </c:pt>
                <c:pt idx="14">
                  <c:v>0.17402852758977227</c:v>
                </c:pt>
                <c:pt idx="15">
                  <c:v>0.27045069852448078</c:v>
                </c:pt>
                <c:pt idx="16">
                  <c:v>0.38284277074823558</c:v>
                </c:pt>
                <c:pt idx="17">
                  <c:v>0.50991666604259045</c:v>
                </c:pt>
                <c:pt idx="18">
                  <c:v>0.65047540833956208</c:v>
                </c:pt>
                <c:pt idx="19">
                  <c:v>0.80340678453738468</c:v>
                </c:pt>
                <c:pt idx="20">
                  <c:v>0.96767744538189149</c:v>
                </c:pt>
                <c:pt idx="21">
                  <c:v>1.1423274158748777</c:v>
                </c:pt>
                <c:pt idx="22">
                  <c:v>1.3264649867899392</c:v>
                </c:pt>
                <c:pt idx="23">
                  <c:v>1.5192619608483671</c:v>
                </c:pt>
                <c:pt idx="24">
                  <c:v>1.719949228942925</c:v>
                </c:pt>
                <c:pt idx="25">
                  <c:v>1.9278126535052229</c:v>
                </c:pt>
                <c:pt idx="26">
                  <c:v>2.1374853427456064</c:v>
                </c:pt>
                <c:pt idx="27">
                  <c:v>2.3299003271913938</c:v>
                </c:pt>
                <c:pt idx="28">
                  <c:v>2.5062809794702887</c:v>
                </c:pt>
                <c:pt idx="29">
                  <c:v>2.6677655184217151</c:v>
                </c:pt>
                <c:pt idx="30">
                  <c:v>2.8154129207489813</c:v>
                </c:pt>
                <c:pt idx="31">
                  <c:v>2.9502084224254892</c:v>
                </c:pt>
                <c:pt idx="32">
                  <c:v>3.0730686383228161</c:v>
                </c:pt>
                <c:pt idx="33">
                  <c:v>3.18484632655308</c:v>
                </c:pt>
                <c:pt idx="34">
                  <c:v>3.2863348221796396</c:v>
                </c:pt>
                <c:pt idx="35">
                  <c:v>3.378272163239405</c:v>
                </c:pt>
                <c:pt idx="36">
                  <c:v>3.4613449304279666</c:v>
                </c:pt>
                <c:pt idx="37">
                  <c:v>3.5361918203171525</c:v>
                </c:pt>
                <c:pt idx="38">
                  <c:v>3.6034069705958465</c:v>
                </c:pt>
                <c:pt idx="39">
                  <c:v>3.6635430545417895</c:v>
                </c:pt>
                <c:pt idx="40">
                  <c:v>3.7171141607380171</c:v>
                </c:pt>
                <c:pt idx="41">
                  <c:v>3.7645984729363713</c:v>
                </c:pt>
                <c:pt idx="42">
                  <c:v>3.8064407639364251</c:v>
                </c:pt>
                <c:pt idx="43">
                  <c:v>3.8430547163858084</c:v>
                </c:pt>
                <c:pt idx="44">
                  <c:v>3.8748250825123609</c:v>
                </c:pt>
                <c:pt idx="45">
                  <c:v>3.9021096939651083</c:v>
                </c:pt>
                <c:pt idx="46">
                  <c:v>3.9252413321654775</c:v>
                </c:pt>
                <c:pt idx="47">
                  <c:v>3.9445294688483843</c:v>
                </c:pt>
                <c:pt idx="48">
                  <c:v>3.9602618858011507</c:v>
                </c:pt>
                <c:pt idx="49">
                  <c:v>3.9727061821831278</c:v>
                </c:pt>
                <c:pt idx="50">
                  <c:v>3.9821111772271958</c:v>
                </c:pt>
                <c:pt idx="51">
                  <c:v>3.9887082155829807</c:v>
                </c:pt>
                <c:pt idx="52">
                  <c:v>3.9927123820578529</c:v>
                </c:pt>
                <c:pt idx="53">
                  <c:v>3.994323632042954</c:v>
                </c:pt>
                <c:pt idx="54">
                  <c:v>3.9945437308370142</c:v>
                </c:pt>
                <c:pt idx="55">
                  <c:v>3.9946957368477101</c:v>
                </c:pt>
                <c:pt idx="56">
                  <c:v>3.9947582985696495</c:v>
                </c:pt>
                <c:pt idx="57">
                  <c:v>3.994821660943793</c:v>
                </c:pt>
                <c:pt idx="58">
                  <c:v>3.9948783539309627</c:v>
                </c:pt>
                <c:pt idx="59">
                  <c:v>3.9949349417952251</c:v>
                </c:pt>
                <c:pt idx="60">
                  <c:v>3.994990489920867</c:v>
                </c:pt>
                <c:pt idx="61">
                  <c:v>3.9950455078311786</c:v>
                </c:pt>
                <c:pt idx="62">
                  <c:v>3.9950999049223359</c:v>
                </c:pt>
                <c:pt idx="63">
                  <c:v>3.9951537276491473</c:v>
                </c:pt>
                <c:pt idx="64">
                  <c:v>3.9952069729405237</c:v>
                </c:pt>
                <c:pt idx="65">
                  <c:v>3.995259650177633</c:v>
                </c:pt>
                <c:pt idx="66">
                  <c:v>3.9953117645198892</c:v>
                </c:pt>
                <c:pt idx="67">
                  <c:v>3.9953633221824139</c:v>
                </c:pt>
                <c:pt idx="68">
                  <c:v>3.9954143289640589</c:v>
                </c:pt>
                <c:pt idx="69">
                  <c:v>3.9954647907008729</c:v>
                </c:pt>
                <c:pt idx="70">
                  <c:v>3.9955147131375734</c:v>
                </c:pt>
                <c:pt idx="71">
                  <c:v>3.9955641019672288</c:v>
                </c:pt>
                <c:pt idx="72">
                  <c:v>3.9956129628206032</c:v>
                </c:pt>
                <c:pt idx="73">
                  <c:v>3.9956613012701578</c:v>
                </c:pt>
                <c:pt idx="74">
                  <c:v>3.9957091228296844</c:v>
                </c:pt>
                <c:pt idx="75">
                  <c:v>3.9957564329552087</c:v>
                </c:pt>
                <c:pt idx="76">
                  <c:v>3.9958032370455094</c:v>
                </c:pt>
                <c:pt idx="77">
                  <c:v>3.9958495404427423</c:v>
                </c:pt>
                <c:pt idx="78">
                  <c:v>3.9958953484330251</c:v>
                </c:pt>
                <c:pt idx="79">
                  <c:v>3.9959406662470247</c:v>
                </c:pt>
                <c:pt idx="80">
                  <c:v>3.995985499060537</c:v>
                </c:pt>
                <c:pt idx="81">
                  <c:v>3.9960298519950608</c:v>
                </c:pt>
                <c:pt idx="82">
                  <c:v>3.9960737301183653</c:v>
                </c:pt>
                <c:pt idx="83">
                  <c:v>3.9961171384450522</c:v>
                </c:pt>
                <c:pt idx="84">
                  <c:v>3.9961600819371115</c:v>
                </c:pt>
                <c:pt idx="85">
                  <c:v>3.9962025655044711</c:v>
                </c:pt>
                <c:pt idx="86">
                  <c:v>3.9962445940055429</c:v>
                </c:pt>
                <c:pt idx="87">
                  <c:v>3.9962861722477596</c:v>
                </c:pt>
                <c:pt idx="88">
                  <c:v>3.996327304988109</c:v>
                </c:pt>
                <c:pt idx="89">
                  <c:v>3.9963679969336612</c:v>
                </c:pt>
                <c:pt idx="90">
                  <c:v>3.996408252742091</c:v>
                </c:pt>
                <c:pt idx="91">
                  <c:v>3.9964480770221935</c:v>
                </c:pt>
                <c:pt idx="92">
                  <c:v>3.9964874743343968</c:v>
                </c:pt>
                <c:pt idx="93">
                  <c:v>3.9965264491912662</c:v>
                </c:pt>
                <c:pt idx="94">
                  <c:v>3.9965650060580065</c:v>
                </c:pt>
                <c:pt idx="95">
                  <c:v>3.9966031493529552</c:v>
                </c:pt>
                <c:pt idx="96">
                  <c:v>3.9966408834480753</c:v>
                </c:pt>
                <c:pt idx="97">
                  <c:v>3.9966782126694387</c:v>
                </c:pt>
                <c:pt idx="98">
                  <c:v>3.996715141297706</c:v>
                </c:pt>
                <c:pt idx="99">
                  <c:v>3.9967516735686024</c:v>
                </c:pt>
                <c:pt idx="100">
                  <c:v>3.9967878136733872</c:v>
                </c:pt>
                <c:pt idx="101">
                  <c:v>3.996823565759319</c:v>
                </c:pt>
                <c:pt idx="102">
                  <c:v>3.9968589339301164</c:v>
                </c:pt>
                <c:pt idx="103">
                  <c:v>3.9968939222464126</c:v>
                </c:pt>
                <c:pt idx="104">
                  <c:v>3.9969285347262069</c:v>
                </c:pt>
                <c:pt idx="105">
                  <c:v>3.9969627753453105</c:v>
                </c:pt>
                <c:pt idx="106">
                  <c:v>3.9969966480377872</c:v>
                </c:pt>
                <c:pt idx="107">
                  <c:v>3.9970301566963915</c:v>
                </c:pt>
                <c:pt idx="108">
                  <c:v>3.9970633051729991</c:v>
                </c:pt>
                <c:pt idx="109">
                  <c:v>3.9970960972790355</c:v>
                </c:pt>
                <c:pt idx="110">
                  <c:v>3.9971285367858997</c:v>
                </c:pt>
                <c:pt idx="111">
                  <c:v>3.9971606274253819</c:v>
                </c:pt>
                <c:pt idx="112">
                  <c:v>3.9971923728900784</c:v>
                </c:pt>
                <c:pt idx="113">
                  <c:v>3.9972237768338017</c:v>
                </c:pt>
                <c:pt idx="114">
                  <c:v>3.9972548428719858</c:v>
                </c:pt>
                <c:pt idx="115">
                  <c:v>3.9972855745820892</c:v>
                </c:pt>
                <c:pt idx="116">
                  <c:v>3.9973159755039904</c:v>
                </c:pt>
                <c:pt idx="117">
                  <c:v>3.9973460491403818</c:v>
                </c:pt>
                <c:pt idx="118">
                  <c:v>3.9973757989571599</c:v>
                </c:pt>
                <c:pt idx="119">
                  <c:v>3.9974052283838084</c:v>
                </c:pt>
                <c:pt idx="120">
                  <c:v>3.9974343408137809</c:v>
                </c:pt>
                <c:pt idx="121">
                  <c:v>3.9974631396048768</c:v>
                </c:pt>
                <c:pt idx="122">
                  <c:v>3.9974916280796151</c:v>
                </c:pt>
                <c:pt idx="123">
                  <c:v>3.997519809525603</c:v>
                </c:pt>
                <c:pt idx="124">
                  <c:v>3.9975476871959024</c:v>
                </c:pt>
                <c:pt idx="125">
                  <c:v>3.9975752643093898</c:v>
                </c:pt>
                <c:pt idx="126">
                  <c:v>3.9976025440511158</c:v>
                </c:pt>
                <c:pt idx="127">
                  <c:v>3.9976295295726572</c:v>
                </c:pt>
                <c:pt idx="128">
                  <c:v>3.9976562239924691</c:v>
                </c:pt>
                <c:pt idx="129">
                  <c:v>3.9976826303962305</c:v>
                </c:pt>
                <c:pt idx="130">
                  <c:v>3.9977087518371879</c:v>
                </c:pt>
                <c:pt idx="131">
                  <c:v>3.9977345913364943</c:v>
                </c:pt>
                <c:pt idx="132">
                  <c:v>3.9977601518835457</c:v>
                </c:pt>
                <c:pt idx="133">
                  <c:v>3.9977854364363128</c:v>
                </c:pt>
                <c:pt idx="134">
                  <c:v>3.9978104479216703</c:v>
                </c:pt>
                <c:pt idx="135">
                  <c:v>3.9978351892357225</c:v>
                </c:pt>
                <c:pt idx="136">
                  <c:v>3.9978596632441254</c:v>
                </c:pt>
                <c:pt idx="137">
                  <c:v>3.9978838727824053</c:v>
                </c:pt>
                <c:pt idx="138">
                  <c:v>3.9979078206562737</c:v>
                </c:pt>
                <c:pt idx="139">
                  <c:v>3.997931509641941</c:v>
                </c:pt>
                <c:pt idx="140">
                  <c:v>3.9979549424864236</c:v>
                </c:pt>
                <c:pt idx="141">
                  <c:v>3.9979781219078503</c:v>
                </c:pt>
                <c:pt idx="142">
                  <c:v>3.9980010505957648</c:v>
                </c:pt>
                <c:pt idx="143">
                  <c:v>3.9980237312114251</c:v>
                </c:pt>
                <c:pt idx="144">
                  <c:v>3.9980461663880984</c:v>
                </c:pt>
                <c:pt idx="145">
                  <c:v>3.9980683587313566</c:v>
                </c:pt>
                <c:pt idx="146">
                  <c:v>3.9980903108193635</c:v>
                </c:pt>
                <c:pt idx="147">
                  <c:v>3.9981120252031639</c:v>
                </c:pt>
                <c:pt idx="148">
                  <c:v>3.9981335044069666</c:v>
                </c:pt>
                <c:pt idx="149">
                  <c:v>3.9981547509284252</c:v>
                </c:pt>
                <c:pt idx="150">
                  <c:v>3.9981757672389171</c:v>
                </c:pt>
                <c:pt idx="151">
                  <c:v>3.9981965557838173</c:v>
                </c:pt>
                <c:pt idx="152">
                  <c:v>3.9982171189827724</c:v>
                </c:pt>
                <c:pt idx="153">
                  <c:v>3.9982374592299688</c:v>
                </c:pt>
                <c:pt idx="154">
                  <c:v>3.9982575788943993</c:v>
                </c:pt>
                <c:pt idx="155">
                  <c:v>3.9982774803201275</c:v>
                </c:pt>
                <c:pt idx="156">
                  <c:v>3.9982971658265489</c:v>
                </c:pt>
                <c:pt idx="157">
                  <c:v>3.998316637708649</c:v>
                </c:pt>
                <c:pt idx="158">
                  <c:v>3.9983358982372583</c:v>
                </c:pt>
                <c:pt idx="159">
                  <c:v>3.9983549496593067</c:v>
                </c:pt>
                <c:pt idx="160">
                  <c:v>3.9983737941980726</c:v>
                </c:pt>
                <c:pt idx="161">
                  <c:v>3.9983924340534318</c:v>
                </c:pt>
                <c:pt idx="162">
                  <c:v>3.9984108714021009</c:v>
                </c:pt>
                <c:pt idx="163">
                  <c:v>3.998429108397882</c:v>
                </c:pt>
                <c:pt idx="164">
                  <c:v>3.9984471471719014</c:v>
                </c:pt>
                <c:pt idx="165">
                  <c:v>3.998464989832847</c:v>
                </c:pt>
                <c:pt idx="166">
                  <c:v>3.9984826384672036</c:v>
                </c:pt>
                <c:pt idx="167">
                  <c:v>3.9985000951394869</c:v>
                </c:pt>
                <c:pt idx="168">
                  <c:v>3.9985173618924708</c:v>
                </c:pt>
                <c:pt idx="169">
                  <c:v>3.9985344407474179</c:v>
                </c:pt>
                <c:pt idx="170">
                  <c:v>3.9985513337043037</c:v>
                </c:pt>
                <c:pt idx="171">
                  <c:v>3.9985680427420394</c:v>
                </c:pt>
                <c:pt idx="172">
                  <c:v>3.9985845698186924</c:v>
                </c:pt>
                <c:pt idx="173">
                  <c:v>3.9986009168717063</c:v>
                </c:pt>
                <c:pt idx="174">
                  <c:v>3.9986170858181151</c:v>
                </c:pt>
                <c:pt idx="175">
                  <c:v>3.9986330785547581</c:v>
                </c:pt>
                <c:pt idx="176">
                  <c:v>3.9986488969584908</c:v>
                </c:pt>
                <c:pt idx="177">
                  <c:v>3.9986645428863952</c:v>
                </c:pt>
                <c:pt idx="178">
                  <c:v>3.9986800181759867</c:v>
                </c:pt>
                <c:pt idx="179">
                  <c:v>3.9986953246454187</c:v>
                </c:pt>
                <c:pt idx="180">
                  <c:v>3.9987104640936852</c:v>
                </c:pt>
                <c:pt idx="181">
                  <c:v>3.9987254383008235</c:v>
                </c:pt>
                <c:pt idx="182">
                  <c:v>3.9987402490281108</c:v>
                </c:pt>
                <c:pt idx="183">
                  <c:v>3.9987548980182614</c:v>
                </c:pt>
                <c:pt idx="184">
                  <c:v>3.998769386995622</c:v>
                </c:pt>
                <c:pt idx="185">
                  <c:v>3.9987837176663632</c:v>
                </c:pt>
                <c:pt idx="186">
                  <c:v>3.9987978917186706</c:v>
                </c:pt>
                <c:pt idx="187">
                  <c:v>3.9988119108229334</c:v>
                </c:pt>
                <c:pt idx="188">
                  <c:v>3.9988257766319304</c:v>
                </c:pt>
                <c:pt idx="189">
                  <c:v>3.9988394907810152</c:v>
                </c:pt>
                <c:pt idx="190">
                  <c:v>3.9988530548882983</c:v>
                </c:pt>
                <c:pt idx="191">
                  <c:v>3.998866470554828</c:v>
                </c:pt>
                <c:pt idx="192">
                  <c:v>3.9988797393647704</c:v>
                </c:pt>
                <c:pt idx="193">
                  <c:v>3.998892862885584</c:v>
                </c:pt>
                <c:pt idx="194">
                  <c:v>3.9989058426681976</c:v>
                </c:pt>
                <c:pt idx="195">
                  <c:v>3.998918680247181</c:v>
                </c:pt>
                <c:pt idx="196">
                  <c:v>3.9989313771409192</c:v>
                </c:pt>
                <c:pt idx="197">
                  <c:v>3.9989439348517792</c:v>
                </c:pt>
                <c:pt idx="198">
                  <c:v>3.998956354866281</c:v>
                </c:pt>
                <c:pt idx="199">
                  <c:v>3.9989686386552608</c:v>
                </c:pt>
                <c:pt idx="200">
                  <c:v>3.9989807876740375</c:v>
                </c:pt>
                <c:pt idx="201">
                  <c:v>3.998992803362575</c:v>
                </c:pt>
                <c:pt idx="202">
                  <c:v>3.9990046871456428</c:v>
                </c:pt>
                <c:pt idx="203">
                  <c:v>3.9990164404329755</c:v>
                </c:pt>
                <c:pt idx="204">
                  <c:v>3.9990280646194307</c:v>
                </c:pt>
                <c:pt idx="205">
                  <c:v>3.9990395610851444</c:v>
                </c:pt>
                <c:pt idx="206">
                  <c:v>3.9990509311956863</c:v>
                </c:pt>
                <c:pt idx="207">
                  <c:v>3.9990621763022123</c:v>
                </c:pt>
                <c:pt idx="208">
                  <c:v>3.9990732977416155</c:v>
                </c:pt>
                <c:pt idx="209">
                  <c:v>3.9990842968366751</c:v>
                </c:pt>
                <c:pt idx="210">
                  <c:v>3.999095174896206</c:v>
                </c:pt>
                <c:pt idx="211">
                  <c:v>3.9991059332152039</c:v>
                </c:pt>
                <c:pt idx="212">
                  <c:v>3.9991165730749909</c:v>
                </c:pt>
                <c:pt idx="213">
                  <c:v>3.9991270957433596</c:v>
                </c:pt>
                <c:pt idx="214">
                  <c:v>3.9991375024747131</c:v>
                </c:pt>
                <c:pt idx="215">
                  <c:v>3.9991477945102081</c:v>
                </c:pt>
                <c:pt idx="216">
                  <c:v>3.999157973077891</c:v>
                </c:pt>
                <c:pt idx="217">
                  <c:v>3.9991680393928379</c:v>
                </c:pt>
                <c:pt idx="218">
                  <c:v>3.9991779946572894</c:v>
                </c:pt>
                <c:pt idx="219">
                  <c:v>3.9991878400607854</c:v>
                </c:pt>
                <c:pt idx="220">
                  <c:v>3.9991975767802987</c:v>
                </c:pt>
                <c:pt idx="221">
                  <c:v>3.9992072059803667</c:v>
                </c:pt>
                <c:pt idx="222">
                  <c:v>3.9992167288132219</c:v>
                </c:pt>
                <c:pt idx="223">
                  <c:v>3.9992261464189207</c:v>
                </c:pt>
                <c:pt idx="224">
                  <c:v>3.9992354599254725</c:v>
                </c:pt>
                <c:pt idx="225">
                  <c:v>3.9992446704489644</c:v>
                </c:pt>
                <c:pt idx="226">
                  <c:v>3.9992537790936868</c:v>
                </c:pt>
                <c:pt idx="227">
                  <c:v>3.9992627869522583</c:v>
                </c:pt>
                <c:pt idx="228">
                  <c:v>3.999271695105747</c:v>
                </c:pt>
                <c:pt idx="229">
                  <c:v>3.9992805046237923</c:v>
                </c:pt>
                <c:pt idx="230">
                  <c:v>3.9992892165647245</c:v>
                </c:pt>
                <c:pt idx="231">
                  <c:v>3.9992978319756838</c:v>
                </c:pt>
                <c:pt idx="232">
                  <c:v>3.9993063518927379</c:v>
                </c:pt>
                <c:pt idx="233">
                  <c:v>3.9993147773409974</c:v>
                </c:pt>
                <c:pt idx="234">
                  <c:v>3.9993231093347323</c:v>
                </c:pt>
                <c:pt idx="235">
                  <c:v>3.9993313488774849</c:v>
                </c:pt>
                <c:pt idx="236">
                  <c:v>3.9993394969621816</c:v>
                </c:pt>
                <c:pt idx="237">
                  <c:v>3.9993475545712465</c:v>
                </c:pt>
                <c:pt idx="238">
                  <c:v>3.9993555226767099</c:v>
                </c:pt>
                <c:pt idx="239">
                  <c:v>3.9993634022403177</c:v>
                </c:pt>
                <c:pt idx="240">
                  <c:v>3.9993711942136403</c:v>
                </c:pt>
                <c:pt idx="241">
                  <c:v>3.9993788995381783</c:v>
                </c:pt>
                <c:pt idx="242">
                  <c:v>3.9993865191454692</c:v>
                </c:pt>
                <c:pt idx="243">
                  <c:v>3.9993940539571917</c:v>
                </c:pt>
                <c:pt idx="244">
                  <c:v>3.9994015048852689</c:v>
                </c:pt>
                <c:pt idx="245">
                  <c:v>3.999408872831971</c:v>
                </c:pt>
                <c:pt idx="246">
                  <c:v>3.9994161586900172</c:v>
                </c:pt>
                <c:pt idx="247">
                  <c:v>3.9994233633426748</c:v>
                </c:pt>
                <c:pt idx="248">
                  <c:v>3.9994304876638602</c:v>
                </c:pt>
                <c:pt idx="249">
                  <c:v>3.9994375325182352</c:v>
                </c:pt>
                <c:pt idx="250">
                  <c:v>3.999444498761306</c:v>
                </c:pt>
                <c:pt idx="251">
                  <c:v>3.9994513872395183</c:v>
                </c:pt>
                <c:pt idx="252">
                  <c:v>3.9994581987903524</c:v>
                </c:pt>
                <c:pt idx="253">
                  <c:v>3.9994649342424182</c:v>
                </c:pt>
                <c:pt idx="254">
                  <c:v>3.9994715944155481</c:v>
                </c:pt>
                <c:pt idx="255">
                  <c:v>3.9994781801208887</c:v>
                </c:pt>
                <c:pt idx="256">
                  <c:v>3.9994846921609923</c:v>
                </c:pt>
                <c:pt idx="257">
                  <c:v>3.9994911313299082</c:v>
                </c:pt>
                <c:pt idx="258">
                  <c:v>3.9994974984132705</c:v>
                </c:pt>
                <c:pt idx="259">
                  <c:v>3.9995037941883873</c:v>
                </c:pt>
                <c:pt idx="260">
                  <c:v>3.9995100194243287</c:v>
                </c:pt>
                <c:pt idx="261">
                  <c:v>3.9995161748820127</c:v>
                </c:pt>
                <c:pt idx="262">
                  <c:v>3.9995222613142904</c:v>
                </c:pt>
                <c:pt idx="263">
                  <c:v>3.9995282794660323</c:v>
                </c:pt>
                <c:pt idx="264">
                  <c:v>3.9995342300742105</c:v>
                </c:pt>
                <c:pt idx="265">
                  <c:v>3.9995401138679831</c:v>
                </c:pt>
                <c:pt idx="266">
                  <c:v>3.9995459315687762</c:v>
                </c:pt>
                <c:pt idx="267">
                  <c:v>3.9995516838903638</c:v>
                </c:pt>
                <c:pt idx="268">
                  <c:v>3.9995573715389496</c:v>
                </c:pt>
                <c:pt idx="269">
                  <c:v>3.9995629952132465</c:v>
                </c:pt>
                <c:pt idx="270">
                  <c:v>3.9995685556045553</c:v>
                </c:pt>
                <c:pt idx="271">
                  <c:v>3.9995740533968416</c:v>
                </c:pt>
                <c:pt idx="272">
                  <c:v>3.9995794892668139</c:v>
                </c:pt>
                <c:pt idx="273">
                  <c:v>3.9995848638840004</c:v>
                </c:pt>
                <c:pt idx="274">
                  <c:v>3.9995901779108238</c:v>
                </c:pt>
                <c:pt idx="275">
                  <c:v>3.9995954320026756</c:v>
                </c:pt>
                <c:pt idx="276">
                  <c:v>3.9996006268079909</c:v>
                </c:pt>
                <c:pt idx="277">
                  <c:v>3.9996057629683208</c:v>
                </c:pt>
                <c:pt idx="278">
                  <c:v>3.9996108411184057</c:v>
                </c:pt>
                <c:pt idx="279">
                  <c:v>3.9996158618862467</c:v>
                </c:pt>
                <c:pt idx="280">
                  <c:v>3.9996208258931758</c:v>
                </c:pt>
                <c:pt idx="281">
                  <c:v>3.9996257337539265</c:v>
                </c:pt>
                <c:pt idx="282">
                  <c:v>3.9996305860767034</c:v>
                </c:pt>
                <c:pt idx="283">
                  <c:v>3.999635383463251</c:v>
                </c:pt>
                <c:pt idx="284">
                  <c:v>3.9996401265089205</c:v>
                </c:pt>
                <c:pt idx="285">
                  <c:v>3.9996448158027396</c:v>
                </c:pt>
                <c:pt idx="286">
                  <c:v>3.9996494519274757</c:v>
                </c:pt>
                <c:pt idx="287">
                  <c:v>3.9996540354597045</c:v>
                </c:pt>
                <c:pt idx="288">
                  <c:v>3.9996585669698739</c:v>
                </c:pt>
                <c:pt idx="289">
                  <c:v>3.9996630470223691</c:v>
                </c:pt>
                <c:pt idx="290">
                  <c:v>3.9996674761755751</c:v>
                </c:pt>
                <c:pt idx="291">
                  <c:v>3.9996718549819419</c:v>
                </c:pt>
                <c:pt idx="292">
                  <c:v>3.9996761839880453</c:v>
                </c:pt>
                <c:pt idx="293">
                  <c:v>3.999680463734649</c:v>
                </c:pt>
                <c:pt idx="294">
                  <c:v>3.999684694756767</c:v>
                </c:pt>
                <c:pt idx="295">
                  <c:v>3.9996888775837225</c:v>
                </c:pt>
                <c:pt idx="296">
                  <c:v>3.999693012739209</c:v>
                </c:pt>
                <c:pt idx="297">
                  <c:v>3.9996971007413489</c:v>
                </c:pt>
                <c:pt idx="298">
                  <c:v>3.9997011421027522</c:v>
                </c:pt>
                <c:pt idx="299">
                  <c:v>3.9997051373305745</c:v>
                </c:pt>
                <c:pt idx="300">
                  <c:v>3.9997090869265759</c:v>
                </c:pt>
                <c:pt idx="301">
                  <c:v>3.9997129913871747</c:v>
                </c:pt>
                <c:pt idx="302">
                  <c:v>3.9997168512035071</c:v>
                </c:pt>
                <c:pt idx="303">
                  <c:v>3.9997206668614806</c:v>
                </c:pt>
                <c:pt idx="304">
                  <c:v>3.99972443884183</c:v>
                </c:pt>
                <c:pt idx="305">
                  <c:v>3.9997281676201712</c:v>
                </c:pt>
                <c:pt idx="306">
                  <c:v>3.9997318536670559</c:v>
                </c:pt>
                <c:pt idx="307">
                  <c:v>3.9997354974480239</c:v>
                </c:pt>
                <c:pt idx="308">
                  <c:v>3.9997390994236577</c:v>
                </c:pt>
                <c:pt idx="309">
                  <c:v>3.9997426600496326</c:v>
                </c:pt>
                <c:pt idx="310">
                  <c:v>3.9997461797767704</c:v>
                </c:pt>
                <c:pt idx="311">
                  <c:v>3.9997496590510884</c:v>
                </c:pt>
                <c:pt idx="312">
                  <c:v>3.9997530983138523</c:v>
                </c:pt>
                <c:pt idx="313">
                  <c:v>3.9997564980016245</c:v>
                </c:pt>
                <c:pt idx="314">
                  <c:v>3.9997598585463141</c:v>
                </c:pt>
                <c:pt idx="315">
                  <c:v>3.9997631803752269</c:v>
                </c:pt>
                <c:pt idx="316">
                  <c:v>3.9997664639111128</c:v>
                </c:pt>
                <c:pt idx="317">
                  <c:v>3.999769709572214</c:v>
                </c:pt>
                <c:pt idx="318">
                  <c:v>3.9997729177723134</c:v>
                </c:pt>
                <c:pt idx="319">
                  <c:v>3.9997760889207798</c:v>
                </c:pt>
                <c:pt idx="320">
                  <c:v>3.9997792234226166</c:v>
                </c:pt>
                <c:pt idx="321">
                  <c:v>3.9997823216785062</c:v>
                </c:pt>
                <c:pt idx="322">
                  <c:v>3.9997853840848565</c:v>
                </c:pt>
                <c:pt idx="323">
                  <c:v>3.9997884110338453</c:v>
                </c:pt>
                <c:pt idx="324">
                  <c:v>3.9997914029134654</c:v>
                </c:pt>
                <c:pt idx="325">
                  <c:v>3.9997943601075687</c:v>
                </c:pt>
                <c:pt idx="326">
                  <c:v>3.9997972829959094</c:v>
                </c:pt>
                <c:pt idx="327">
                  <c:v>3.9998001719541878</c:v>
                </c:pt>
                <c:pt idx="328">
                  <c:v>3.9998030273540928</c:v>
                </c:pt>
                <c:pt idx="329">
                  <c:v>3.999805849563344</c:v>
                </c:pt>
                <c:pt idx="330">
                  <c:v>3.9998086389457339</c:v>
                </c:pt>
                <c:pt idx="331">
                  <c:v>3.9998113958611694</c:v>
                </c:pt>
                <c:pt idx="332">
                  <c:v>3.9998141206657123</c:v>
                </c:pt>
                <c:pt idx="333">
                  <c:v>3.9998168137116203</c:v>
                </c:pt>
                <c:pt idx="334">
                  <c:v>3.9998194753473872</c:v>
                </c:pt>
                <c:pt idx="335">
                  <c:v>3.9998221059177821</c:v>
                </c:pt>
                <c:pt idx="336">
                  <c:v>3.9998247057638894</c:v>
                </c:pt>
                <c:pt idx="337">
                  <c:v>3.9998272752231472</c:v>
                </c:pt>
                <c:pt idx="338">
                  <c:v>3.9998298146293858</c:v>
                </c:pt>
                <c:pt idx="339">
                  <c:v>3.9998323243128659</c:v>
                </c:pt>
                <c:pt idx="340">
                  <c:v>3.9998348046003165</c:v>
                </c:pt>
                <c:pt idx="341">
                  <c:v>3.9998372558149717</c:v>
                </c:pt>
                <c:pt idx="342">
                  <c:v>3.9998396782766079</c:v>
                </c:pt>
                <c:pt idx="343">
                  <c:v>3.9998420723015804</c:v>
                </c:pt>
                <c:pt idx="344">
                  <c:v>3.9998444382028593</c:v>
                </c:pt>
                <c:pt idx="345">
                  <c:v>3.9998467762900654</c:v>
                </c:pt>
                <c:pt idx="346">
                  <c:v>3.9998490868695056</c:v>
                </c:pt>
                <c:pt idx="347">
                  <c:v>3.9998513702442078</c:v>
                </c:pt>
                <c:pt idx="348">
                  <c:v>3.9998536267139548</c:v>
                </c:pt>
                <c:pt idx="349">
                  <c:v>3.9998558565753206</c:v>
                </c:pt>
                <c:pt idx="350">
                  <c:v>3.999858060121702</c:v>
                </c:pt>
                <c:pt idx="351">
                  <c:v>3.9998602376433534</c:v>
                </c:pt>
                <c:pt idx="352">
                  <c:v>3.9998623894274199</c:v>
                </c:pt>
                <c:pt idx="353">
                  <c:v>3.9998645157579698</c:v>
                </c:pt>
                <c:pt idx="354">
                  <c:v>3.9998666169160275</c:v>
                </c:pt>
                <c:pt idx="355">
                  <c:v>3.9998686931796055</c:v>
                </c:pt>
                <c:pt idx="356">
                  <c:v>3.9998707448237361</c:v>
                </c:pt>
                <c:pt idx="357">
                  <c:v>3.999872772120503</c:v>
                </c:pt>
                <c:pt idx="358">
                  <c:v>3.9998747753390727</c:v>
                </c:pt>
                <c:pt idx="359">
                  <c:v>3.999876754745725</c:v>
                </c:pt>
                <c:pt idx="360">
                  <c:v>3.9998787106038836</c:v>
                </c:pt>
                <c:pt idx="361">
                  <c:v>3.9998806431741465</c:v>
                </c:pt>
                <c:pt idx="362">
                  <c:v>3.9998825527143151</c:v>
                </c:pt>
                <c:pt idx="363">
                  <c:v>3.9998844394794251</c:v>
                </c:pt>
                <c:pt idx="364">
                  <c:v>3.9998863037217744</c:v>
                </c:pt>
                <c:pt idx="365">
                  <c:v>3.9998881456909534</c:v>
                </c:pt>
                <c:pt idx="366">
                  <c:v>3.9998899656338724</c:v>
                </c:pt>
                <c:pt idx="367">
                  <c:v>3.9998917637947904</c:v>
                </c:pt>
                <c:pt idx="368">
                  <c:v>3.9998935404153428</c:v>
                </c:pt>
                <c:pt idx="369">
                  <c:v>3.9998952957345706</c:v>
                </c:pt>
                <c:pt idx="370">
                  <c:v>3.9998970299889458</c:v>
                </c:pt>
                <c:pt idx="371">
                  <c:v>3.9998987434124005</c:v>
                </c:pt>
                <c:pt idx="372">
                  <c:v>3.9999004362363517</c:v>
                </c:pt>
                <c:pt idx="373">
                  <c:v>3.9999021086897302</c:v>
                </c:pt>
                <c:pt idx="374">
                  <c:v>3.9999037609990045</c:v>
                </c:pt>
                <c:pt idx="375">
                  <c:v>3.9999053933882096</c:v>
                </c:pt>
                <c:pt idx="376">
                  <c:v>3.9999070060789701</c:v>
                </c:pt>
                <c:pt idx="377">
                  <c:v>3.9999085992905274</c:v>
                </c:pt>
                <c:pt idx="378">
                  <c:v>3.9999101732397642</c:v>
                </c:pt>
                <c:pt idx="379">
                  <c:v>3.99991172814123</c:v>
                </c:pt>
                <c:pt idx="380">
                  <c:v>3.9999132642071653</c:v>
                </c:pt>
                <c:pt idx="381">
                  <c:v>3.9999147816475258</c:v>
                </c:pt>
                <c:pt idx="382">
                  <c:v>3.9999162806700079</c:v>
                </c:pt>
                <c:pt idx="383">
                  <c:v>3.9999177614800714</c:v>
                </c:pt>
                <c:pt idx="384">
                  <c:v>3.9999192242809634</c:v>
                </c:pt>
                <c:pt idx="385">
                  <c:v>3.9999206692737417</c:v>
                </c:pt>
                <c:pt idx="386">
                  <c:v>3.9999220966572988</c:v>
                </c:pt>
                <c:pt idx="387">
                  <c:v>3.999923506628384</c:v>
                </c:pt>
                <c:pt idx="388">
                  <c:v>3.9999248993816257</c:v>
                </c:pt>
                <c:pt idx="389">
                  <c:v>3.9999262751095555</c:v>
                </c:pt>
                <c:pt idx="390">
                  <c:v>3.9999276340026286</c:v>
                </c:pt>
                <c:pt idx="391">
                  <c:v>3.9999289762492469</c:v>
                </c:pt>
                <c:pt idx="392">
                  <c:v>3.9999303020357808</c:v>
                </c:pt>
                <c:pt idx="393">
                  <c:v>3.9999316115465899</c:v>
                </c:pt>
                <c:pt idx="394">
                  <c:v>3.9999329049640453</c:v>
                </c:pt>
                <c:pt idx="395">
                  <c:v>3.9999341824685497</c:v>
                </c:pt>
                <c:pt idx="396">
                  <c:v>3.9999354442385595</c:v>
                </c:pt>
                <c:pt idx="397">
                  <c:v>3.9999366904506037</c:v>
                </c:pt>
                <c:pt idx="398">
                  <c:v>3.9999379212793067</c:v>
                </c:pt>
                <c:pt idx="399">
                  <c:v>3.9999391368974058</c:v>
                </c:pt>
                <c:pt idx="400">
                  <c:v>3.9999403374757732</c:v>
                </c:pt>
                <c:pt idx="401">
                  <c:v>3.9999415231834354</c:v>
                </c:pt>
                <c:pt idx="402">
                  <c:v>3.9999426941875922</c:v>
                </c:pt>
                <c:pt idx="403">
                  <c:v>3.9999438506536364</c:v>
                </c:pt>
                <c:pt idx="404">
                  <c:v>3.9999449927451729</c:v>
                </c:pt>
                <c:pt idx="405">
                  <c:v>3.9999461206240383</c:v>
                </c:pt>
                <c:pt idx="406">
                  <c:v>3.9999472344503189</c:v>
                </c:pt>
                <c:pt idx="407">
                  <c:v>3.9999483343823687</c:v>
                </c:pt>
                <c:pt idx="408">
                  <c:v>3.9999494205768298</c:v>
                </c:pt>
                <c:pt idx="409">
                  <c:v>3.9999504931886487</c:v>
                </c:pt>
                <c:pt idx="410">
                  <c:v>3.9999515523710949</c:v>
                </c:pt>
                <c:pt idx="411">
                  <c:v>3.9999525982757791</c:v>
                </c:pt>
                <c:pt idx="412">
                  <c:v>3.9999536310526707</c:v>
                </c:pt>
                <c:pt idx="413">
                  <c:v>3.999954650850114</c:v>
                </c:pt>
                <c:pt idx="414">
                  <c:v>3.9999556578148479</c:v>
                </c:pt>
                <c:pt idx="415">
                  <c:v>3.99995665209202</c:v>
                </c:pt>
                <c:pt idx="416">
                  <c:v>3.9999576338252063</c:v>
                </c:pt>
                <c:pt idx="417">
                  <c:v>3.9999586031564256</c:v>
                </c:pt>
                <c:pt idx="418">
                  <c:v>3.999959560226158</c:v>
                </c:pt>
                <c:pt idx="419">
                  <c:v>3.9999605051733598</c:v>
                </c:pt>
                <c:pt idx="420">
                  <c:v>3.9999614381354807</c:v>
                </c:pt>
                <c:pt idx="421">
                  <c:v>3.9999623592484785</c:v>
                </c:pt>
                <c:pt idx="422">
                  <c:v>3.9999632686468365</c:v>
                </c:pt>
                <c:pt idx="423">
                  <c:v>3.9999641664635779</c:v>
                </c:pt>
                <c:pt idx="424">
                  <c:v>3.9999650528302824</c:v>
                </c:pt>
                <c:pt idx="425">
                  <c:v>3.9999659278771005</c:v>
                </c:pt>
                <c:pt idx="426">
                  <c:v>3.9999667917327701</c:v>
                </c:pt>
                <c:pt idx="427">
                  <c:v>3.9999676445246299</c:v>
                </c:pt>
                <c:pt idx="428">
                  <c:v>3.9999684863786351</c:v>
                </c:pt>
                <c:pt idx="429">
                  <c:v>3.9999693174193727</c:v>
                </c:pt>
                <c:pt idx="430">
                  <c:v>3.9999701377700743</c:v>
                </c:pt>
                <c:pt idx="431">
                  <c:v>3.9999709475526326</c:v>
                </c:pt>
                <c:pt idx="432">
                  <c:v>3.9999717468876144</c:v>
                </c:pt>
                <c:pt idx="433">
                  <c:v>3.9999725358942744</c:v>
                </c:pt>
                <c:pt idx="434">
                  <c:v>3.9999733146905707</c:v>
                </c:pt>
                <c:pt idx="435">
                  <c:v>3.9999740833931772</c:v>
                </c:pt>
                <c:pt idx="436">
                  <c:v>3.9999748421174979</c:v>
                </c:pt>
                <c:pt idx="437">
                  <c:v>3.9999755909776797</c:v>
                </c:pt>
                <c:pt idx="438">
                  <c:v>3.9999763300866271</c:v>
                </c:pt>
                <c:pt idx="439">
                  <c:v>3.9999770595560142</c:v>
                </c:pt>
                <c:pt idx="440">
                  <c:v>3.9999777794962981</c:v>
                </c:pt>
                <c:pt idx="441">
                  <c:v>3.9999784900167326</c:v>
                </c:pt>
                <c:pt idx="442">
                  <c:v>3.9999791912253797</c:v>
                </c:pt>
                <c:pt idx="443">
                  <c:v>3.9999798832291242</c:v>
                </c:pt>
                <c:pt idx="444">
                  <c:v>3.9999805661336838</c:v>
                </c:pt>
                <c:pt idx="445">
                  <c:v>3.9999812400436237</c:v>
                </c:pt>
                <c:pt idx="446">
                  <c:v>3.9999819050623677</c:v>
                </c:pt>
                <c:pt idx="447">
                  <c:v>3.9999825612922111</c:v>
                </c:pt>
                <c:pt idx="448">
                  <c:v>3.9999832088343314</c:v>
                </c:pt>
                <c:pt idx="449">
                  <c:v>3.9999838477888017</c:v>
                </c:pt>
                <c:pt idx="450">
                  <c:v>3.9999844782546021</c:v>
                </c:pt>
                <c:pt idx="451">
                  <c:v>3.9999851003296305</c:v>
                </c:pt>
                <c:pt idx="452">
                  <c:v>3.9999857141107156</c:v>
                </c:pt>
                <c:pt idx="453">
                  <c:v>3.9999863196936269</c:v>
                </c:pt>
                <c:pt idx="454">
                  <c:v>3.9999869171730871</c:v>
                </c:pt>
                <c:pt idx="455">
                  <c:v>3.9999875066427824</c:v>
                </c:pt>
                <c:pt idx="456">
                  <c:v>3.9999880881953742</c:v>
                </c:pt>
                <c:pt idx="457">
                  <c:v>3.9999886619225093</c:v>
                </c:pt>
                <c:pt idx="458">
                  <c:v>3.9999892279148321</c:v>
                </c:pt>
                <c:pt idx="459">
                  <c:v>3.9999897862619935</c:v>
                </c:pt>
                <c:pt idx="460">
                  <c:v>3.9999903370526626</c:v>
                </c:pt>
                <c:pt idx="461">
                  <c:v>3.9999908803745376</c:v>
                </c:pt>
                <c:pt idx="462">
                  <c:v>3.9999914163143551</c:v>
                </c:pt>
                <c:pt idx="463">
                  <c:v>3.9999919449579004</c:v>
                </c:pt>
                <c:pt idx="464">
                  <c:v>3.9999924663900193</c:v>
                </c:pt>
                <c:pt idx="465">
                  <c:v>3.9999929806946257</c:v>
                </c:pt>
                <c:pt idx="466">
                  <c:v>3.9999934879547134</c:v>
                </c:pt>
                <c:pt idx="467">
                  <c:v>3.9999939882523656</c:v>
                </c:pt>
                <c:pt idx="468">
                  <c:v>3.9999944816687636</c:v>
                </c:pt>
                <c:pt idx="469">
                  <c:v>3.9999949682841978</c:v>
                </c:pt>
                <c:pt idx="470">
                  <c:v>3.9999954481780762</c:v>
                </c:pt>
                <c:pt idx="471">
                  <c:v>3.9999959214289351</c:v>
                </c:pt>
                <c:pt idx="472">
                  <c:v>3.9999963881144467</c:v>
                </c:pt>
                <c:pt idx="473">
                  <c:v>3.9999968483114294</c:v>
                </c:pt>
                <c:pt idx="474">
                  <c:v>3.9999973020958568</c:v>
                </c:pt>
                <c:pt idx="475">
                  <c:v>3.9999977495428669</c:v>
                </c:pt>
                <c:pt idx="476">
                  <c:v>3.999998190726771</c:v>
                </c:pt>
                <c:pt idx="477">
                  <c:v>3.9999986257210618</c:v>
                </c:pt>
                <c:pt idx="478">
                  <c:v>3.999999054598423</c:v>
                </c:pt>
                <c:pt idx="479">
                  <c:v>3.9999994774307379</c:v>
                </c:pt>
                <c:pt idx="480">
                  <c:v>3.9999998942890977</c:v>
                </c:pt>
                <c:pt idx="481">
                  <c:v>4.0000003052438098</c:v>
                </c:pt>
                <c:pt idx="482">
                  <c:v>4.0000007103644064</c:v>
                </c:pt>
                <c:pt idx="483">
                  <c:v>4.0000011097196539</c:v>
                </c:pt>
                <c:pt idx="484">
                  <c:v>4.0000015033775593</c:v>
                </c:pt>
                <c:pt idx="485">
                  <c:v>4.0000018914053781</c:v>
                </c:pt>
                <c:pt idx="486">
                  <c:v>4.000002273869625</c:v>
                </c:pt>
                <c:pt idx="487">
                  <c:v>4.0000026508360795</c:v>
                </c:pt>
                <c:pt idx="488">
                  <c:v>4.0000030223697944</c:v>
                </c:pt>
                <c:pt idx="489">
                  <c:v>4.0000033885351032</c:v>
                </c:pt>
                <c:pt idx="490">
                  <c:v>4.0000037493956295</c:v>
                </c:pt>
                <c:pt idx="491">
                  <c:v>4.000004105014292</c:v>
                </c:pt>
                <c:pt idx="492">
                  <c:v>4.0000044554533147</c:v>
                </c:pt>
                <c:pt idx="493">
                  <c:v>4.0000048007742324</c:v>
                </c:pt>
                <c:pt idx="494">
                  <c:v>4.0000051410378985</c:v>
                </c:pt>
                <c:pt idx="495">
                  <c:v>4.0000054763044934</c:v>
                </c:pt>
                <c:pt idx="496">
                  <c:v>4.0000058066335304</c:v>
                </c:pt>
                <c:pt idx="497">
                  <c:v>4.0000061320838638</c:v>
                </c:pt>
                <c:pt idx="498">
                  <c:v>4.0000064527136949</c:v>
                </c:pt>
                <c:pt idx="499">
                  <c:v>4.0000067685805805</c:v>
                </c:pt>
                <c:pt idx="500">
                  <c:v>4.0000070797414384</c:v>
                </c:pt>
                <c:pt idx="501">
                  <c:v>4.0000073862525545</c:v>
                </c:pt>
                <c:pt idx="502">
                  <c:v>4.0000076881695907</c:v>
                </c:pt>
                <c:pt idx="503">
                  <c:v>4.0000079855475912</c:v>
                </c:pt>
                <c:pt idx="504">
                  <c:v>4.0000082784409878</c:v>
                </c:pt>
                <c:pt idx="505">
                  <c:v>4.0000085669036078</c:v>
                </c:pt>
                <c:pt idx="506">
                  <c:v>4.0000088509886806</c:v>
                </c:pt>
                <c:pt idx="507">
                  <c:v>4.0000091307488423</c:v>
                </c:pt>
                <c:pt idx="508">
                  <c:v>4.0000094062361455</c:v>
                </c:pt>
                <c:pt idx="509">
                  <c:v>4.0000096775020619</c:v>
                </c:pt>
                <c:pt idx="510">
                  <c:v>4.0000099445974913</c:v>
                </c:pt>
                <c:pt idx="511">
                  <c:v>4.0000102075727657</c:v>
                </c:pt>
                <c:pt idx="512">
                  <c:v>4.0000104664776579</c:v>
                </c:pt>
                <c:pt idx="513">
                  <c:v>4.0000107213613836</c:v>
                </c:pt>
                <c:pt idx="514">
                  <c:v>4.0000109722726123</c:v>
                </c:pt>
                <c:pt idx="515">
                  <c:v>4.0000112192594681</c:v>
                </c:pt>
                <c:pt idx="516">
                  <c:v>4.0000114623695406</c:v>
                </c:pt>
                <c:pt idx="517">
                  <c:v>4.0000117016498873</c:v>
                </c:pt>
                <c:pt idx="518">
                  <c:v>4.0000119371470397</c:v>
                </c:pt>
                <c:pt idx="519">
                  <c:v>4.0000121689070092</c:v>
                </c:pt>
                <c:pt idx="520">
                  <c:v>4.0000123969752943</c:v>
                </c:pt>
                <c:pt idx="521">
                  <c:v>4.0000126213968841</c:v>
                </c:pt>
                <c:pt idx="522">
                  <c:v>4.0000128422162637</c:v>
                </c:pt>
                <c:pt idx="523">
                  <c:v>4.0000130594774221</c:v>
                </c:pt>
                <c:pt idx="524">
                  <c:v>4.0000132732238551</c:v>
                </c:pt>
                <c:pt idx="525">
                  <c:v>4.000013483498571</c:v>
                </c:pt>
                <c:pt idx="526">
                  <c:v>4.0000136903440975</c:v>
                </c:pt>
                <c:pt idx="527">
                  <c:v>4.0000138938024836</c:v>
                </c:pt>
                <c:pt idx="528">
                  <c:v>4.0000140939153095</c:v>
                </c:pt>
                <c:pt idx="529">
                  <c:v>4.0000142907236862</c:v>
                </c:pt>
                <c:pt idx="530">
                  <c:v>4.0000144842682657</c:v>
                </c:pt>
                <c:pt idx="531">
                  <c:v>4.0000146745892415</c:v>
                </c:pt>
                <c:pt idx="532">
                  <c:v>4.000014861726358</c:v>
                </c:pt>
                <c:pt idx="533">
                  <c:v>4.0000150457189108</c:v>
                </c:pt>
                <c:pt idx="534">
                  <c:v>4.0000152266057549</c:v>
                </c:pt>
                <c:pt idx="535">
                  <c:v>4.0000154044253087</c:v>
                </c:pt>
                <c:pt idx="536">
                  <c:v>4.0000155792155576</c:v>
                </c:pt>
                <c:pt idx="537">
                  <c:v>4.0000157510140593</c:v>
                </c:pt>
                <c:pt idx="538">
                  <c:v>4.0000159198579492</c:v>
                </c:pt>
                <c:pt idx="539">
                  <c:v>4.000016085783944</c:v>
                </c:pt>
                <c:pt idx="540">
                  <c:v>4.0000162488283459</c:v>
                </c:pt>
                <c:pt idx="541">
                  <c:v>4.0000164090270491</c:v>
                </c:pt>
                <c:pt idx="542">
                  <c:v>4.0000165664155425</c:v>
                </c:pt>
                <c:pt idx="543">
                  <c:v>4.0000167210289135</c:v>
                </c:pt>
                <c:pt idx="544">
                  <c:v>4.0000168729018535</c:v>
                </c:pt>
                <c:pt idx="545">
                  <c:v>4.0000170220686631</c:v>
                </c:pt>
                <c:pt idx="546">
                  <c:v>4.0000171685632537</c:v>
                </c:pt>
                <c:pt idx="547">
                  <c:v>4.0000173124191543</c:v>
                </c:pt>
                <c:pt idx="548">
                  <c:v>4.0000174536695141</c:v>
                </c:pt>
                <c:pt idx="549">
                  <c:v>4.0000175923471071</c:v>
                </c:pt>
                <c:pt idx="550">
                  <c:v>4.0000177284843357</c:v>
                </c:pt>
                <c:pt idx="551">
                  <c:v>4.0000178621132365</c:v>
                </c:pt>
                <c:pt idx="552">
                  <c:v>4.000017993265482</c:v>
                </c:pt>
                <c:pt idx="553">
                  <c:v>4.0000181219723849</c:v>
                </c:pt>
                <c:pt idx="554">
                  <c:v>4.0000182482649036</c:v>
                </c:pt>
                <c:pt idx="555">
                  <c:v>4.0000183721736455</c:v>
                </c:pt>
                <c:pt idx="556">
                  <c:v>4.0000184937288692</c:v>
                </c:pt>
                <c:pt idx="557">
                  <c:v>4.0000186129604893</c:v>
                </c:pt>
                <c:pt idx="558">
                  <c:v>4.0000187298980814</c:v>
                </c:pt>
                <c:pt idx="559">
                  <c:v>4.0000188445708833</c:v>
                </c:pt>
                <c:pt idx="560">
                  <c:v>4.0000189570078017</c:v>
                </c:pt>
                <c:pt idx="561">
                  <c:v>4.0000190672374121</c:v>
                </c:pt>
                <c:pt idx="562">
                  <c:v>4.0000191752879664</c:v>
                </c:pt>
                <c:pt idx="563">
                  <c:v>4.0000192811873934</c:v>
                </c:pt>
                <c:pt idx="564">
                  <c:v>4.0000193849633039</c:v>
                </c:pt>
                <c:pt idx="565">
                  <c:v>4.0000194866429926</c:v>
                </c:pt>
                <c:pt idx="566">
                  <c:v>4.0000195862534431</c:v>
                </c:pt>
                <c:pt idx="567">
                  <c:v>4.0000196838213311</c:v>
                </c:pt>
                <c:pt idx="568">
                  <c:v>4.0000197793730274</c:v>
                </c:pt>
                <c:pt idx="569">
                  <c:v>4.0000198729346002</c:v>
                </c:pt>
                <c:pt idx="570">
                  <c:v>4.0000199645318206</c:v>
                </c:pt>
                <c:pt idx="571">
                  <c:v>4.0000200541901645</c:v>
                </c:pt>
                <c:pt idx="572">
                  <c:v>4.0000201419348151</c:v>
                </c:pt>
                <c:pt idx="573">
                  <c:v>4.0000202277906673</c:v>
                </c:pt>
                <c:pt idx="574">
                  <c:v>4.0000203117823308</c:v>
                </c:pt>
                <c:pt idx="575">
                  <c:v>4.0000203939341334</c:v>
                </c:pt>
                <c:pt idx="576">
                  <c:v>4.000020474270122</c:v>
                </c:pt>
                <c:pt idx="577">
                  <c:v>4.0000205528140684</c:v>
                </c:pt>
                <c:pt idx="578">
                  <c:v>4.0000206295894714</c:v>
                </c:pt>
                <c:pt idx="579">
                  <c:v>4.0000207046195584</c:v>
                </c:pt>
                <c:pt idx="580">
                  <c:v>4.0000207779272907</c:v>
                </c:pt>
                <c:pt idx="581">
                  <c:v>4.0000208495353649</c:v>
                </c:pt>
                <c:pt idx="582">
                  <c:v>4.0000209194662144</c:v>
                </c:pt>
                <c:pt idx="583">
                  <c:v>4.0000209877420163</c:v>
                </c:pt>
                <c:pt idx="584">
                  <c:v>4.0000210543846908</c:v>
                </c:pt>
                <c:pt idx="585">
                  <c:v>4.0000211194159059</c:v>
                </c:pt>
                <c:pt idx="586">
                  <c:v>4.0000211828570773</c:v>
                </c:pt>
                <c:pt idx="587">
                  <c:v>4.0000212447293748</c:v>
                </c:pt>
                <c:pt idx="588">
                  <c:v>4.0000213050537239</c:v>
                </c:pt>
                <c:pt idx="589">
                  <c:v>4.0000213638508058</c:v>
                </c:pt>
                <c:pt idx="590">
                  <c:v>4.0000214211410645</c:v>
                </c:pt>
                <c:pt idx="591">
                  <c:v>4.0000214769447053</c:v>
                </c:pt>
                <c:pt idx="592">
                  <c:v>4.0000215312817007</c:v>
                </c:pt>
                <c:pt idx="593">
                  <c:v>4.0000215841717912</c:v>
                </c:pt>
                <c:pt idx="594">
                  <c:v>4.0000216356344866</c:v>
                </c:pt>
                <c:pt idx="595">
                  <c:v>4.000021685689072</c:v>
                </c:pt>
                <c:pt idx="596">
                  <c:v>4.0000217343546076</c:v>
                </c:pt>
                <c:pt idx="597">
                  <c:v>4.0000217816499317</c:v>
                </c:pt>
                <c:pt idx="598">
                  <c:v>4.0000218275936632</c:v>
                </c:pt>
                <c:pt idx="599">
                  <c:v>4.0000218722042051</c:v>
                </c:pt>
                <c:pt idx="600">
                  <c:v>4.0000219154997447</c:v>
                </c:pt>
                <c:pt idx="601">
                  <c:v>4.0000219574982578</c:v>
                </c:pt>
                <c:pt idx="602">
                  <c:v>4.0000219982175098</c:v>
                </c:pt>
                <c:pt idx="603">
                  <c:v>4.000022037675059</c:v>
                </c:pt>
                <c:pt idx="604">
                  <c:v>4.0000220758882596</c:v>
                </c:pt>
                <c:pt idx="605">
                  <c:v>4.0000221128742606</c:v>
                </c:pt>
                <c:pt idx="606">
                  <c:v>4.0000221486500118</c:v>
                </c:pt>
                <c:pt idx="607">
                  <c:v>4.0000221832322636</c:v>
                </c:pt>
                <c:pt idx="608">
                  <c:v>4.0000222166375714</c:v>
                </c:pt>
                <c:pt idx="609">
                  <c:v>4.0000222488822947</c:v>
                </c:pt>
                <c:pt idx="610">
                  <c:v>4.0000222799826028</c:v>
                </c:pt>
                <c:pt idx="611">
                  <c:v>4.0000223099544732</c:v>
                </c:pt>
                <c:pt idx="612">
                  <c:v>4.0000223388136966</c:v>
                </c:pt>
                <c:pt idx="613">
                  <c:v>4.0000223665758785</c:v>
                </c:pt>
                <c:pt idx="614">
                  <c:v>4.0000223932564394</c:v>
                </c:pt>
                <c:pt idx="615">
                  <c:v>4.0000224188706186</c:v>
                </c:pt>
                <c:pt idx="616">
                  <c:v>4.0000224434334761</c:v>
                </c:pt>
                <c:pt idx="617">
                  <c:v>4.0000224669598943</c:v>
                </c:pt>
                <c:pt idx="618">
                  <c:v>4.0000224894645786</c:v>
                </c:pt>
                <c:pt idx="619">
                  <c:v>4.0000225109620615</c:v>
                </c:pt>
                <c:pt idx="620">
                  <c:v>4.0000225314667039</c:v>
                </c:pt>
                <c:pt idx="621">
                  <c:v>4.0000225509926963</c:v>
                </c:pt>
                <c:pt idx="622">
                  <c:v>4.0000225695540612</c:v>
                </c:pt>
                <c:pt idx="623">
                  <c:v>4.0000225871646542</c:v>
                </c:pt>
                <c:pt idx="624">
                  <c:v>4.0000226038381683</c:v>
                </c:pt>
                <c:pt idx="625">
                  <c:v>4.0000226195881323</c:v>
                </c:pt>
                <c:pt idx="626">
                  <c:v>4.0000226344279142</c:v>
                </c:pt>
                <c:pt idx="627">
                  <c:v>4.0000226483707237</c:v>
                </c:pt>
                <c:pt idx="628">
                  <c:v>4.0000226614296128</c:v>
                </c:pt>
                <c:pt idx="629">
                  <c:v>4.0000226736174787</c:v>
                </c:pt>
                <c:pt idx="630">
                  <c:v>4.0000226849470639</c:v>
                </c:pt>
                <c:pt idx="631">
                  <c:v>4.0000226954309595</c:v>
                </c:pt>
                <c:pt idx="632">
                  <c:v>4.000022705081606</c:v>
                </c:pt>
                <c:pt idx="633">
                  <c:v>4.000022713911294</c:v>
                </c:pt>
                <c:pt idx="634">
                  <c:v>4.0000227219321696</c:v>
                </c:pt>
                <c:pt idx="635">
                  <c:v>4.0000227291562309</c:v>
                </c:pt>
                <c:pt idx="636">
                  <c:v>4.0000227355953344</c:v>
                </c:pt>
                <c:pt idx="637">
                  <c:v>4.0000227412611924</c:v>
                </c:pt>
                <c:pt idx="638">
                  <c:v>4.0000227461653779</c:v>
                </c:pt>
                <c:pt idx="639">
                  <c:v>4.0000227503193244</c:v>
                </c:pt>
                <c:pt idx="640">
                  <c:v>4.0000227537343269</c:v>
                </c:pt>
                <c:pt idx="641">
                  <c:v>4.0000227564215463</c:v>
                </c:pt>
                <c:pt idx="642">
                  <c:v>4.0000227583920074</c:v>
                </c:pt>
                <c:pt idx="643">
                  <c:v>4.0000227596566029</c:v>
                </c:pt>
                <c:pt idx="644">
                  <c:v>4.000022760226094</c:v>
                </c:pt>
                <c:pt idx="645">
                  <c:v>4.0000227601111114</c:v>
                </c:pt>
                <c:pt idx="646">
                  <c:v>4.0000227593221567</c:v>
                </c:pt>
                <c:pt idx="647">
                  <c:v>4.0000227578696057</c:v>
                </c:pt>
                <c:pt idx="648">
                  <c:v>4.000022755763708</c:v>
                </c:pt>
                <c:pt idx="649">
                  <c:v>4.000022753014588</c:v>
                </c:pt>
                <c:pt idx="650">
                  <c:v>4.0000227496322482</c:v>
                </c:pt>
                <c:pt idx="651">
                  <c:v>4.0000227456265689</c:v>
                </c:pt>
                <c:pt idx="652">
                  <c:v>4.000022741007311</c:v>
                </c:pt>
                <c:pt idx="653">
                  <c:v>4.0000227357841149</c:v>
                </c:pt>
                <c:pt idx="654">
                  <c:v>4.0000227299665054</c:v>
                </c:pt>
                <c:pt idx="655">
                  <c:v>4.0000227235638892</c:v>
                </c:pt>
                <c:pt idx="656">
                  <c:v>4.0000227165855593</c:v>
                </c:pt>
                <c:pt idx="657">
                  <c:v>4.000022709040695</c:v>
                </c:pt>
                <c:pt idx="658">
                  <c:v>4.0000227009383638</c:v>
                </c:pt>
                <c:pt idx="659">
                  <c:v>4.0000226922875202</c:v>
                </c:pt>
                <c:pt idx="660">
                  <c:v>4.0000226830970105</c:v>
                </c:pt>
                <c:pt idx="661">
                  <c:v>4.0000226733755708</c:v>
                </c:pt>
                <c:pt idx="662">
                  <c:v>4.0000226631318316</c:v>
                </c:pt>
                <c:pt idx="663">
                  <c:v>4.0000226523743168</c:v>
                </c:pt>
                <c:pt idx="664">
                  <c:v>4.0000226411114443</c:v>
                </c:pt>
                <c:pt idx="665">
                  <c:v>4.0000226293515286</c:v>
                </c:pt>
                <c:pt idx="666">
                  <c:v>4.0000226171027817</c:v>
                </c:pt>
                <c:pt idx="667">
                  <c:v>4.0000226043733145</c:v>
                </c:pt>
                <c:pt idx="668">
                  <c:v>4.0000225911711365</c:v>
                </c:pt>
                <c:pt idx="669">
                  <c:v>4.0000225775041587</c:v>
                </c:pt>
                <c:pt idx="670">
                  <c:v>4.0000225633801945</c:v>
                </c:pt>
                <c:pt idx="671">
                  <c:v>4.0000225488069585</c:v>
                </c:pt>
                <c:pt idx="672">
                  <c:v>4.0000225337920714</c:v>
                </c:pt>
                <c:pt idx="673">
                  <c:v>4.0000225183430578</c:v>
                </c:pt>
                <c:pt idx="674">
                  <c:v>4.000022502467349</c:v>
                </c:pt>
                <c:pt idx="675">
                  <c:v>4.0000224861722833</c:v>
                </c:pt>
                <c:pt idx="676">
                  <c:v>4.0000224694651072</c:v>
                </c:pt>
                <c:pt idx="677">
                  <c:v>4.0000224523529777</c:v>
                </c:pt>
                <c:pt idx="678">
                  <c:v>4.0000224348429603</c:v>
                </c:pt>
                <c:pt idx="679">
                  <c:v>4.0000224169420333</c:v>
                </c:pt>
                <c:pt idx="680">
                  <c:v>4.0000223986570873</c:v>
                </c:pt>
                <c:pt idx="681">
                  <c:v>4.0000223799949257</c:v>
                </c:pt>
                <c:pt idx="682">
                  <c:v>4.0000223609622676</c:v>
                </c:pt>
                <c:pt idx="683">
                  <c:v>4.000022341565745</c:v>
                </c:pt>
                <c:pt idx="684">
                  <c:v>4.0000223218119091</c:v>
                </c:pt>
                <c:pt idx="685">
                  <c:v>4.0000223017072258</c:v>
                </c:pt>
                <c:pt idx="686">
                  <c:v>4.0000222812580812</c:v>
                </c:pt>
                <c:pt idx="687">
                  <c:v>4.0000222604707787</c:v>
                </c:pt>
                <c:pt idx="688">
                  <c:v>4.0000222393515434</c:v>
                </c:pt>
                <c:pt idx="689">
                  <c:v>4.0000222179065208</c:v>
                </c:pt>
                <c:pt idx="690">
                  <c:v>4.0000221961417779</c:v>
                </c:pt>
                <c:pt idx="691">
                  <c:v>4.0000221740633046</c:v>
                </c:pt>
                <c:pt idx="692">
                  <c:v>4.0000221516770145</c:v>
                </c:pt>
                <c:pt idx="693">
                  <c:v>4.0000221289887454</c:v>
                </c:pt>
                <c:pt idx="694">
                  <c:v>4.0000221060042609</c:v>
                </c:pt>
                <c:pt idx="695">
                  <c:v>4.0000220827292514</c:v>
                </c:pt>
                <c:pt idx="696">
                  <c:v>4.0000220591693321</c:v>
                </c:pt>
                <c:pt idx="697">
                  <c:v>4.0000220353300486</c:v>
                </c:pt>
                <c:pt idx="698">
                  <c:v>4.0000220112168741</c:v>
                </c:pt>
                <c:pt idx="699">
                  <c:v>4.0000219868352112</c:v>
                </c:pt>
                <c:pt idx="700">
                  <c:v>4.0000219621903925</c:v>
                </c:pt>
                <c:pt idx="701">
                  <c:v>4.0000219372876824</c:v>
                </c:pt>
                <c:pt idx="702">
                  <c:v>4.0000219121322766</c:v>
                </c:pt>
                <c:pt idx="703">
                  <c:v>4.0000218867293045</c:v>
                </c:pt>
                <c:pt idx="704">
                  <c:v>4.0000218610838285</c:v>
                </c:pt>
                <c:pt idx="705">
                  <c:v>4.0000218352008448</c:v>
                </c:pt>
                <c:pt idx="706">
                  <c:v>4.0000218090852844</c:v>
                </c:pt>
                <c:pt idx="707">
                  <c:v>4.0000217827420146</c:v>
                </c:pt>
                <c:pt idx="708">
                  <c:v>4.0000217561758387</c:v>
                </c:pt>
                <c:pt idx="709">
                  <c:v>4.0000217293914977</c:v>
                </c:pt>
                <c:pt idx="710">
                  <c:v>4.0000217023936706</c:v>
                </c:pt>
                <c:pt idx="711">
                  <c:v>4.0000216751869742</c:v>
                </c:pt>
                <c:pt idx="712">
                  <c:v>4.0000216477759656</c:v>
                </c:pt>
                <c:pt idx="713">
                  <c:v>4.0000216201651408</c:v>
                </c:pt>
                <c:pt idx="714">
                  <c:v>4.0000215923589373</c:v>
                </c:pt>
                <c:pt idx="715">
                  <c:v>4.0000215643617336</c:v>
                </c:pt>
                <c:pt idx="716">
                  <c:v>4.0000215361778508</c:v>
                </c:pt>
                <c:pt idx="717">
                  <c:v>4.0000215078115531</c:v>
                </c:pt>
                <c:pt idx="718">
                  <c:v>4.0000214792670468</c:v>
                </c:pt>
                <c:pt idx="719">
                  <c:v>4.0000214505484832</c:v>
                </c:pt>
                <c:pt idx="720">
                  <c:v>4.0000214216599579</c:v>
                </c:pt>
                <c:pt idx="721">
                  <c:v>4.0000213926055119</c:v>
                </c:pt>
                <c:pt idx="722">
                  <c:v>4.0000213633891315</c:v>
                </c:pt>
                <c:pt idx="723">
                  <c:v>4.0000213340147512</c:v>
                </c:pt>
                <c:pt idx="724">
                  <c:v>4.0000213044862525</c:v>
                </c:pt>
                <c:pt idx="725">
                  <c:v>4.0000212748074633</c:v>
                </c:pt>
                <c:pt idx="726">
                  <c:v>4.0000212449821602</c:v>
                </c:pt>
                <c:pt idx="727">
                  <c:v>4.0000212150140699</c:v>
                </c:pt>
                <c:pt idx="728">
                  <c:v>4.0000211849068688</c:v>
                </c:pt>
                <c:pt idx="729">
                  <c:v>4.0000211546641822</c:v>
                </c:pt>
                <c:pt idx="730">
                  <c:v>4.0000211242895878</c:v>
                </c:pt>
                <c:pt idx="731">
                  <c:v>4.0000218209098586</c:v>
                </c:pt>
                <c:pt idx="732">
                  <c:v>4.0000227748998691</c:v>
                </c:pt>
                <c:pt idx="733">
                  <c:v>4.0000237672456391</c:v>
                </c:pt>
                <c:pt idx="734">
                  <c:v>4.0000247606722503</c:v>
                </c:pt>
                <c:pt idx="735">
                  <c:v>4.0000257314156604</c:v>
                </c:pt>
                <c:pt idx="736">
                  <c:v>4.0000266782902898</c:v>
                </c:pt>
                <c:pt idx="737">
                  <c:v>4.0000275988934515</c:v>
                </c:pt>
                <c:pt idx="738">
                  <c:v>4.0000284940023967</c:v>
                </c:pt>
                <c:pt idx="739">
                  <c:v>4.0000293637925886</c:v>
                </c:pt>
                <c:pt idx="740">
                  <c:v>4.0000302089335813</c:v>
                </c:pt>
                <c:pt idx="741">
                  <c:v>4.0000310299351876</c:v>
                </c:pt>
                <c:pt idx="742">
                  <c:v>4.0000318273822355</c:v>
                </c:pt>
                <c:pt idx="743">
                  <c:v>4.0000326018156978</c:v>
                </c:pt>
                <c:pt idx="744">
                  <c:v>4.0000333537803554</c:v>
                </c:pt>
                <c:pt idx="745">
                  <c:v>4.0000340838027286</c:v>
                </c:pt>
                <c:pt idx="746">
                  <c:v>4.0000347924006814</c:v>
                </c:pt>
                <c:pt idx="747">
                  <c:v>4.000035480079422</c:v>
                </c:pt>
                <c:pt idx="748">
                  <c:v>4.0000361473335708</c:v>
                </c:pt>
                <c:pt idx="749">
                  <c:v>4.0000367946465838</c:v>
                </c:pt>
                <c:pt idx="750">
                  <c:v>4.0000374224913422</c:v>
                </c:pt>
                <c:pt idx="751">
                  <c:v>4.0000380313302255</c:v>
                </c:pt>
                <c:pt idx="752">
                  <c:v>4.0000386216154009</c:v>
                </c:pt>
                <c:pt idx="753">
                  <c:v>4.000039193789017</c:v>
                </c:pt>
                <c:pt idx="754">
                  <c:v>4.0000397482834273</c:v>
                </c:pt>
                <c:pt idx="755">
                  <c:v>4.0000402855213988</c:v>
                </c:pt>
                <c:pt idx="756">
                  <c:v>4.0000408059163179</c:v>
                </c:pt>
                <c:pt idx="757">
                  <c:v>4.0000413098723913</c:v>
                </c:pt>
                <c:pt idx="758">
                  <c:v>4.0000417977848457</c:v>
                </c:pt>
                <c:pt idx="759">
                  <c:v>4.000042270040117</c:v>
                </c:pt>
                <c:pt idx="760">
                  <c:v>4.0000427270160426</c:v>
                </c:pt>
                <c:pt idx="761">
                  <c:v>4.000043169082045</c:v>
                </c:pt>
                <c:pt idx="762">
                  <c:v>4.0000435965993129</c:v>
                </c:pt>
                <c:pt idx="763">
                  <c:v>4.0000440099209786</c:v>
                </c:pt>
                <c:pt idx="764">
                  <c:v>4.0000444093922924</c:v>
                </c:pt>
                <c:pt idx="765">
                  <c:v>4.0000447953507905</c:v>
                </c:pt>
                <c:pt idx="766">
                  <c:v>4.000045168126463</c:v>
                </c:pt>
                <c:pt idx="767">
                  <c:v>4.0000455280419152</c:v>
                </c:pt>
                <c:pt idx="768">
                  <c:v>4.0000458754125283</c:v>
                </c:pt>
                <c:pt idx="769">
                  <c:v>4.0000462105466141</c:v>
                </c:pt>
                <c:pt idx="770">
                  <c:v>4.0000465337455688</c:v>
                </c:pt>
                <c:pt idx="771">
                  <c:v>4.0000468453040199</c:v>
                </c:pt>
                <c:pt idx="772">
                  <c:v>4.000047145509976</c:v>
                </c:pt>
                <c:pt idx="773">
                  <c:v>4.0000474346449666</c:v>
                </c:pt>
                <c:pt idx="774">
                  <c:v>4.0000477129841832</c:v>
                </c:pt>
                <c:pt idx="775">
                  <c:v>4.0000479807966176</c:v>
                </c:pt>
                <c:pt idx="776">
                  <c:v>4.0000482383451947</c:v>
                </c:pt>
                <c:pt idx="777">
                  <c:v>4.0000484858869036</c:v>
                </c:pt>
                <c:pt idx="778">
                  <c:v>4.0000487236729274</c:v>
                </c:pt>
                <c:pt idx="779">
                  <c:v>4.0000489519487683</c:v>
                </c:pt>
                <c:pt idx="780">
                  <c:v>4.0000491709543695</c:v>
                </c:pt>
                <c:pt idx="781">
                  <c:v>4.0000493809242386</c:v>
                </c:pt>
                <c:pt idx="782">
                  <c:v>4.0000495820875628</c:v>
                </c:pt>
                <c:pt idx="783">
                  <c:v>4.0000497746683248</c:v>
                </c:pt>
                <c:pt idx="784">
                  <c:v>4.000049958885417</c:v>
                </c:pt>
                <c:pt idx="785">
                  <c:v>4.000050134952752</c:v>
                </c:pt>
                <c:pt idx="786">
                  <c:v>4.0000503030793686</c:v>
                </c:pt>
                <c:pt idx="787">
                  <c:v>4.0000504634695409</c:v>
                </c:pt>
                <c:pt idx="788">
                  <c:v>4.0000506163228797</c:v>
                </c:pt>
                <c:pt idx="789">
                  <c:v>4.0000507618344345</c:v>
                </c:pt>
                <c:pt idx="790">
                  <c:v>4.0000509001947933</c:v>
                </c:pt>
                <c:pt idx="791">
                  <c:v>4.0000510315901794</c:v>
                </c:pt>
                <c:pt idx="792">
                  <c:v>4.0000511562025469</c:v>
                </c:pt>
                <c:pt idx="793">
                  <c:v>4.0000512742096719</c:v>
                </c:pt>
                <c:pt idx="794">
                  <c:v>4.0000513857852473</c:v>
                </c:pt>
                <c:pt idx="795">
                  <c:v>4.0000514910989686</c:v>
                </c:pt>
                <c:pt idx="796">
                  <c:v>4.0000515903166223</c:v>
                </c:pt>
                <c:pt idx="797">
                  <c:v>4.0000516836001712</c:v>
                </c:pt>
                <c:pt idx="798">
                  <c:v>4.0000517711078389</c:v>
                </c:pt>
                <c:pt idx="799">
                  <c:v>4.0000518529941909</c:v>
                </c:pt>
                <c:pt idx="800">
                  <c:v>4.0000519294102146</c:v>
                </c:pt>
                <c:pt idx="801">
                  <c:v>4.0000520005033966</c:v>
                </c:pt>
                <c:pt idx="802">
                  <c:v>4.0000520664178012</c:v>
                </c:pt>
                <c:pt idx="803">
                  <c:v>4.0000521272941452</c:v>
                </c:pt>
                <c:pt idx="804">
                  <c:v>4.0000521832698697</c:v>
                </c:pt>
                <c:pt idx="805">
                  <c:v>4.000052234479214</c:v>
                </c:pt>
                <c:pt idx="806">
                  <c:v>4.0000522810532839</c:v>
                </c:pt>
                <c:pt idx="807">
                  <c:v>4.0000523231201228</c:v>
                </c:pt>
                <c:pt idx="808">
                  <c:v>4.0000523608047773</c:v>
                </c:pt>
                <c:pt idx="809">
                  <c:v>4.0000523942293631</c:v>
                </c:pt>
                <c:pt idx="810">
                  <c:v>4.0000524235131305</c:v>
                </c:pt>
                <c:pt idx="811">
                  <c:v>4.0000524487725277</c:v>
                </c:pt>
                <c:pt idx="812">
                  <c:v>4.0000524701212612</c:v>
                </c:pt>
                <c:pt idx="813">
                  <c:v>4.0000524876703567</c:v>
                </c:pt>
                <c:pt idx="814">
                  <c:v>4.0000525015282191</c:v>
                </c:pt>
                <c:pt idx="815">
                  <c:v>4.00005251180069</c:v>
                </c:pt>
                <c:pt idx="816">
                  <c:v>4.0000525185911036</c:v>
                </c:pt>
                <c:pt idx="817">
                  <c:v>4.0000525220003427</c:v>
                </c:pt>
                <c:pt idx="818">
                  <c:v>4.000052522126893</c:v>
                </c:pt>
                <c:pt idx="819">
                  <c:v>4.0000525190668972</c:v>
                </c:pt>
                <c:pt idx="820">
                  <c:v>4.0000525129142037</c:v>
                </c:pt>
                <c:pt idx="821">
                  <c:v>4.0000525037604211</c:v>
                </c:pt>
                <c:pt idx="822">
                  <c:v>4.0000524916949658</c:v>
                </c:pt>
                <c:pt idx="823">
                  <c:v>4.000052476805112</c:v>
                </c:pt>
                <c:pt idx="824">
                  <c:v>4.0000524591760369</c:v>
                </c:pt>
                <c:pt idx="825">
                  <c:v>4.0000524388908705</c:v>
                </c:pt>
                <c:pt idx="826">
                  <c:v>4.0000524160307389</c:v>
                </c:pt>
                <c:pt idx="827">
                  <c:v>4.00005239067481</c:v>
                </c:pt>
                <c:pt idx="828">
                  <c:v>4.0000523629003357</c:v>
                </c:pt>
                <c:pt idx="829">
                  <c:v>4.0000523327826976</c:v>
                </c:pt>
                <c:pt idx="830">
                  <c:v>4.0000523003954456</c:v>
                </c:pt>
                <c:pt idx="831">
                  <c:v>4.0000522658103401</c:v>
                </c:pt>
                <c:pt idx="832">
                  <c:v>4.0000522290973919</c:v>
                </c:pt>
                <c:pt idx="833">
                  <c:v>4.0000521903249018</c:v>
                </c:pt>
                <c:pt idx="834">
                  <c:v>4.0000521495594983</c:v>
                </c:pt>
                <c:pt idx="835">
                  <c:v>4.0000521068661756</c:v>
                </c:pt>
                <c:pt idx="836">
                  <c:v>4.0000520623083293</c:v>
                </c:pt>
                <c:pt idx="837">
                  <c:v>4.0000520159477944</c:v>
                </c:pt>
                <c:pt idx="838">
                  <c:v>4.0000519678448763</c:v>
                </c:pt>
                <c:pt idx="839">
                  <c:v>4.0000519180583902</c:v>
                </c:pt>
                <c:pt idx="840">
                  <c:v>4.0000518666456921</c:v>
                </c:pt>
                <c:pt idx="841">
                  <c:v>4.0000518136627097</c:v>
                </c:pt>
                <c:pt idx="842">
                  <c:v>4.0000517591639788</c:v>
                </c:pt>
                <c:pt idx="843">
                  <c:v>4.0000517032026721</c:v>
                </c:pt>
                <c:pt idx="844">
                  <c:v>4.0000516458306308</c:v>
                </c:pt>
                <c:pt idx="845">
                  <c:v>4.000051587098393</c:v>
                </c:pt>
                <c:pt idx="846">
                  <c:v>4.0000515270552262</c:v>
                </c:pt>
                <c:pt idx="847">
                  <c:v>4.0000514657491548</c:v>
                </c:pt>
                <c:pt idx="848">
                  <c:v>4.000051403226986</c:v>
                </c:pt>
                <c:pt idx="849">
                  <c:v>4.000051339534342</c:v>
                </c:pt>
                <c:pt idx="850">
                  <c:v>4.0000512747156822</c:v>
                </c:pt>
                <c:pt idx="851">
                  <c:v>4.000051208814333</c:v>
                </c:pt>
                <c:pt idx="852">
                  <c:v>4.0000511418725129</c:v>
                </c:pt>
                <c:pt idx="853">
                  <c:v>4.0000510739313562</c:v>
                </c:pt>
                <c:pt idx="854">
                  <c:v>4.0000510050309392</c:v>
                </c:pt>
                <c:pt idx="855">
                  <c:v>4.0000509352103037</c:v>
                </c:pt>
                <c:pt idx="856">
                  <c:v>4.0000508645074824</c:v>
                </c:pt>
                <c:pt idx="857">
                  <c:v>4.0000507929595184</c:v>
                </c:pt>
                <c:pt idx="858">
                  <c:v>4.0000507206024922</c:v>
                </c:pt>
                <c:pt idx="859">
                  <c:v>4.0000506474715403</c:v>
                </c:pt>
                <c:pt idx="860">
                  <c:v>4.0000505736008787</c:v>
                </c:pt>
                <c:pt idx="861">
                  <c:v>4.0000504990238239</c:v>
                </c:pt>
                <c:pt idx="862">
                  <c:v>4.0000504237728132</c:v>
                </c:pt>
                <c:pt idx="863">
                  <c:v>4.0000503478794247</c:v>
                </c:pt>
                <c:pt idx="864">
                  <c:v>4.0000502713743975</c:v>
                </c:pt>
                <c:pt idx="865">
                  <c:v>4.0000501942876525</c:v>
                </c:pt>
                <c:pt idx="866">
                  <c:v>4.0000501166483078</c:v>
                </c:pt>
                <c:pt idx="867">
                  <c:v>4.0000500384847015</c:v>
                </c:pt>
                <c:pt idx="868">
                  <c:v>4.0000499598244064</c:v>
                </c:pt>
                <c:pt idx="869">
                  <c:v>4.0000498806942497</c:v>
                </c:pt>
                <c:pt idx="870">
                  <c:v>4.0000498011203307</c:v>
                </c:pt>
                <c:pt idx="871">
                  <c:v>4.0000497211280353</c:v>
                </c:pt>
                <c:pt idx="872">
                  <c:v>4.0000496407420547</c:v>
                </c:pt>
                <c:pt idx="873">
                  <c:v>4.0000495599864019</c:v>
                </c:pt>
                <c:pt idx="874">
                  <c:v>4.0000494788844261</c:v>
                </c:pt>
                <c:pt idx="875">
                  <c:v>4.0000493974588291</c:v>
                </c:pt>
                <c:pt idx="876">
                  <c:v>4.0000493157316805</c:v>
                </c:pt>
                <c:pt idx="877">
                  <c:v>4.0000492337244324</c:v>
                </c:pt>
                <c:pt idx="878">
                  <c:v>4.0000491514579339</c:v>
                </c:pt>
                <c:pt idx="879">
                  <c:v>4.0000490689524453</c:v>
                </c:pt>
                <c:pt idx="880">
                  <c:v>4.000048986227652</c:v>
                </c:pt>
                <c:pt idx="881">
                  <c:v>4.0000489033026794</c:v>
                </c:pt>
                <c:pt idx="882">
                  <c:v>4.0000488201961026</c:v>
                </c:pt>
                <c:pt idx="883">
                  <c:v>4.0000487369259625</c:v>
                </c:pt>
                <c:pt idx="884">
                  <c:v>4.0000486535097792</c:v>
                </c:pt>
                <c:pt idx="885">
                  <c:v>4.0000485699645614</c:v>
                </c:pt>
                <c:pt idx="886">
                  <c:v>4.0000484863068211</c:v>
                </c:pt>
                <c:pt idx="887">
                  <c:v>4.0000484025525838</c:v>
                </c:pt>
                <c:pt idx="888">
                  <c:v>4.0000483187174005</c:v>
                </c:pt>
                <c:pt idx="889">
                  <c:v>4.0000482348163606</c:v>
                </c:pt>
                <c:pt idx="890">
                  <c:v>4.0000481508641013</c:v>
                </c:pt>
                <c:pt idx="891">
                  <c:v>4.0000480668748191</c:v>
                </c:pt>
                <c:pt idx="892">
                  <c:v>4.000047982862279</c:v>
                </c:pt>
                <c:pt idx="893">
                  <c:v>4.0000478988398278</c:v>
                </c:pt>
                <c:pt idx="894">
                  <c:v>4.0000478148204017</c:v>
                </c:pt>
                <c:pt idx="895">
                  <c:v>4.0000477308165374</c:v>
                </c:pt>
                <c:pt idx="896">
                  <c:v>4.0000476468403816</c:v>
                </c:pt>
                <c:pt idx="897">
                  <c:v>4.0000475629037</c:v>
                </c:pt>
                <c:pt idx="898">
                  <c:v>4.000047479017887</c:v>
                </c:pt>
                <c:pt idx="899">
                  <c:v>4.0000473951939757</c:v>
                </c:pt>
                <c:pt idx="900">
                  <c:v>4.0000473114426454</c:v>
                </c:pt>
                <c:pt idx="901">
                  <c:v>4.0000472277742301</c:v>
                </c:pt>
                <c:pt idx="902">
                  <c:v>4.000047144198728</c:v>
                </c:pt>
                <c:pt idx="903">
                  <c:v>4.0000470607258096</c:v>
                </c:pt>
                <c:pt idx="904">
                  <c:v>4.0000469773648248</c:v>
                </c:pt>
                <c:pt idx="905">
                  <c:v>4.0000468941248126</c:v>
                </c:pt>
                <c:pt idx="906">
                  <c:v>4.0000468110145073</c:v>
                </c:pt>
                <c:pt idx="907">
                  <c:v>4.0000467280423457</c:v>
                </c:pt>
                <c:pt idx="908">
                  <c:v>4.0000466452164769</c:v>
                </c:pt>
                <c:pt idx="909">
                  <c:v>4.0000465625447665</c:v>
                </c:pt>
                <c:pt idx="910">
                  <c:v>4.0000464800348068</c:v>
                </c:pt>
                <c:pt idx="911">
                  <c:v>4.0000463976939198</c:v>
                </c:pt>
                <c:pt idx="912">
                  <c:v>4.0000463155291683</c:v>
                </c:pt>
                <c:pt idx="913">
                  <c:v>4.0000462335473594</c:v>
                </c:pt>
                <c:pt idx="914">
                  <c:v>4.0000461517550523</c:v>
                </c:pt>
                <c:pt idx="915">
                  <c:v>4.0000460701585636</c:v>
                </c:pt>
                <c:pt idx="916">
                  <c:v>4.0000459887639748</c:v>
                </c:pt>
                <c:pt idx="917">
                  <c:v>4.0000459075771362</c:v>
                </c:pt>
                <c:pt idx="918">
                  <c:v>4.0000458266036762</c:v>
                </c:pt>
                <c:pt idx="919">
                  <c:v>4.0000457458490031</c:v>
                </c:pt>
                <c:pt idx="920">
                  <c:v>4.0000456653183143</c:v>
                </c:pt>
                <c:pt idx="921">
                  <c:v>4.0000455850165979</c:v>
                </c:pt>
                <c:pt idx="922">
                  <c:v>4.000045504948643</c:v>
                </c:pt>
                <c:pt idx="923">
                  <c:v>4.0000454251190396</c:v>
                </c:pt>
                <c:pt idx="924">
                  <c:v>4.0000453455321878</c:v>
                </c:pt>
                <c:pt idx="925">
                  <c:v>4.0000452661923003</c:v>
                </c:pt>
                <c:pt idx="926">
                  <c:v>4.0000451871034102</c:v>
                </c:pt>
                <c:pt idx="927">
                  <c:v>4.0000451082693713</c:v>
                </c:pt>
                <c:pt idx="928">
                  <c:v>4.000045029693867</c:v>
                </c:pt>
                <c:pt idx="929">
                  <c:v>4.0000449513804126</c:v>
                </c:pt>
                <c:pt idx="930">
                  <c:v>4.0000448733323601</c:v>
                </c:pt>
                <c:pt idx="931">
                  <c:v>4.0000447955529035</c:v>
                </c:pt>
                <c:pt idx="932">
                  <c:v>4.0000447180450811</c:v>
                </c:pt>
                <c:pt idx="933">
                  <c:v>4.0000446408117822</c:v>
                </c:pt>
                <c:pt idx="934">
                  <c:v>4.0000445638557496</c:v>
                </c:pt>
                <c:pt idx="935">
                  <c:v>4.0000444871795819</c:v>
                </c:pt>
                <c:pt idx="936">
                  <c:v>4.0000444107857422</c:v>
                </c:pt>
                <c:pt idx="937">
                  <c:v>4.0000443346765557</c:v>
                </c:pt>
                <c:pt idx="938">
                  <c:v>4.0000442588542198</c:v>
                </c:pt>
                <c:pt idx="939">
                  <c:v>4.0000441833208011</c:v>
                </c:pt>
                <c:pt idx="940">
                  <c:v>4.000044108078245</c:v>
                </c:pt>
                <c:pt idx="941">
                  <c:v>4.0000440331283755</c:v>
                </c:pt>
                <c:pt idx="942">
                  <c:v>4.0000439584728991</c:v>
                </c:pt>
                <c:pt idx="943">
                  <c:v>4.0000438841134089</c:v>
                </c:pt>
                <c:pt idx="944">
                  <c:v>4.0000438100513875</c:v>
                </c:pt>
                <c:pt idx="945">
                  <c:v>4.0000437362882098</c:v>
                </c:pt>
                <c:pt idx="946">
                  <c:v>4.0000436628251457</c:v>
                </c:pt>
                <c:pt idx="947">
                  <c:v>4.0000435896633633</c:v>
                </c:pt>
                <c:pt idx="948">
                  <c:v>4.0000435168039337</c:v>
                </c:pt>
                <c:pt idx="949">
                  <c:v>4.0000434442478312</c:v>
                </c:pt>
                <c:pt idx="950">
                  <c:v>4.000043371995937</c:v>
                </c:pt>
                <c:pt idx="951">
                  <c:v>4.0000433000490423</c:v>
                </c:pt>
                <c:pt idx="952">
                  <c:v>4.0000432284078498</c:v>
                </c:pt>
                <c:pt idx="953">
                  <c:v>4.0000431570729784</c:v>
                </c:pt>
                <c:pt idx="954">
                  <c:v>4.0000430860449647</c:v>
                </c:pt>
                <c:pt idx="955">
                  <c:v>4.0000430153242634</c:v>
                </c:pt>
                <c:pt idx="956">
                  <c:v>4.0000429449112529</c:v>
                </c:pt>
                <c:pt idx="957">
                  <c:v>4.0000428748062351</c:v>
                </c:pt>
                <c:pt idx="958">
                  <c:v>4.0000428050094401</c:v>
                </c:pt>
                <c:pt idx="959">
                  <c:v>4.0000427355210268</c:v>
                </c:pt>
                <c:pt idx="960">
                  <c:v>4.0000426663410842</c:v>
                </c:pt>
                <c:pt idx="961">
                  <c:v>4.0000425974696361</c:v>
                </c:pt>
                <c:pt idx="962">
                  <c:v>4.0000425289066417</c:v>
                </c:pt>
                <c:pt idx="963">
                  <c:v>4.0000424606519971</c:v>
                </c:pt>
                <c:pt idx="964">
                  <c:v>4.0000423927055371</c:v>
                </c:pt>
                <c:pt idx="965">
                  <c:v>4.0000423250670396</c:v>
                </c:pt>
                <c:pt idx="966">
                  <c:v>4.0000422577362258</c:v>
                </c:pt>
                <c:pt idx="967">
                  <c:v>4.0000421907127599</c:v>
                </c:pt>
                <c:pt idx="968">
                  <c:v>4.0000421239962556</c:v>
                </c:pt>
                <c:pt idx="969">
                  <c:v>4.0000420575862732</c:v>
                </c:pt>
                <c:pt idx="970">
                  <c:v>4.0000419914823242</c:v>
                </c:pt>
                <c:pt idx="971">
                  <c:v>4.0000419256838713</c:v>
                </c:pt>
                <c:pt idx="972">
                  <c:v>4.0000418601903318</c:v>
                </c:pt>
                <c:pt idx="973">
                  <c:v>4.0000417950010778</c:v>
                </c:pt>
                <c:pt idx="974">
                  <c:v>4.0000417301154387</c:v>
                </c:pt>
                <c:pt idx="975">
                  <c:v>4.0000416655327005</c:v>
                </c:pt>
                <c:pt idx="976">
                  <c:v>4.0000416012521098</c:v>
                </c:pt>
                <c:pt idx="977">
                  <c:v>4.0000415372728746</c:v>
                </c:pt>
                <c:pt idx="978">
                  <c:v>4.0000414735941652</c:v>
                </c:pt>
                <c:pt idx="979">
                  <c:v>4.0000414102151147</c:v>
                </c:pt>
                <c:pt idx="980">
                  <c:v>4.0000413471348226</c:v>
                </c:pt>
                <c:pt idx="981">
                  <c:v>4.0000412843523545</c:v>
                </c:pt>
                <c:pt idx="982">
                  <c:v>4.0000412218667432</c:v>
                </c:pt>
                <c:pt idx="983">
                  <c:v>4.0000411596769903</c:v>
                </c:pt>
                <c:pt idx="984">
                  <c:v>4.0000410977820682</c:v>
                </c:pt>
                <c:pt idx="985">
                  <c:v>4.00004103618092</c:v>
                </c:pt>
                <c:pt idx="986">
                  <c:v>4.0000409748724612</c:v>
                </c:pt>
                <c:pt idx="987">
                  <c:v>4.0000409138555808</c:v>
                </c:pt>
                <c:pt idx="988">
                  <c:v>4.0000408531291418</c:v>
                </c:pt>
                <c:pt idx="989">
                  <c:v>4.0000407926919834</c:v>
                </c:pt>
                <c:pt idx="990">
                  <c:v>4.0000407325429217</c:v>
                </c:pt>
                <c:pt idx="991">
                  <c:v>4.0000406726807487</c:v>
                </c:pt>
                <c:pt idx="992">
                  <c:v>4.000040613104237</c:v>
                </c:pt>
                <c:pt idx="993">
                  <c:v>4.0000405538121377</c:v>
                </c:pt>
                <c:pt idx="994">
                  <c:v>4.0000404948031818</c:v>
                </c:pt>
                <c:pt idx="995">
                  <c:v>4.0000404360760822</c:v>
                </c:pt>
                <c:pt idx="996">
                  <c:v>4.0000403776295341</c:v>
                </c:pt>
                <c:pt idx="997">
                  <c:v>4.0000403194622152</c:v>
                </c:pt>
                <c:pt idx="998">
                  <c:v>4.0000402615727868</c:v>
                </c:pt>
                <c:pt idx="999">
                  <c:v>4.0000402039598955</c:v>
                </c:pt>
                <c:pt idx="1000">
                  <c:v>4.0000401466221724</c:v>
                </c:pt>
                <c:pt idx="1001">
                  <c:v>4.0000400895582358</c:v>
                </c:pt>
                <c:pt idx="1002">
                  <c:v>4.0000400327666892</c:v>
                </c:pt>
                <c:pt idx="1003">
                  <c:v>4.0000399762461258</c:v>
                </c:pt>
                <c:pt idx="1004">
                  <c:v>4.0000399199951246</c:v>
                </c:pt>
                <c:pt idx="1005">
                  <c:v>4.0000398640122556</c:v>
                </c:pt>
                <c:pt idx="1006">
                  <c:v>4.0000398082960782</c:v>
                </c:pt>
                <c:pt idx="1007">
                  <c:v>4.000039752845141</c:v>
                </c:pt>
                <c:pt idx="1008">
                  <c:v>4.0000396976579831</c:v>
                </c:pt>
                <c:pt idx="1009">
                  <c:v>4.0000396427331371</c:v>
                </c:pt>
                <c:pt idx="1010">
                  <c:v>4.0000395880691251</c:v>
                </c:pt>
                <c:pt idx="1011">
                  <c:v>4.0000395336644639</c:v>
                </c:pt>
                <c:pt idx="1012">
                  <c:v>4.000039479517663</c:v>
                </c:pt>
                <c:pt idx="1013">
                  <c:v>4.0000394256272251</c:v>
                </c:pt>
                <c:pt idx="1014">
                  <c:v>4.0000393719916465</c:v>
                </c:pt>
                <c:pt idx="1015">
                  <c:v>4.0000393186094199</c:v>
                </c:pt>
                <c:pt idx="1016">
                  <c:v>4.0000392654790318</c:v>
                </c:pt>
                <c:pt idx="1017">
                  <c:v>4.0000392125989652</c:v>
                </c:pt>
                <c:pt idx="1018">
                  <c:v>4.0000391599676997</c:v>
                </c:pt>
                <c:pt idx="1019">
                  <c:v>4.0000391075837101</c:v>
                </c:pt>
                <c:pt idx="1020">
                  <c:v>4.0000390554454688</c:v>
                </c:pt>
                <c:pt idx="1021">
                  <c:v>4.0000390035514464</c:v>
                </c:pt>
                <c:pt idx="1022">
                  <c:v>4.0000389519001107</c:v>
                </c:pt>
                <c:pt idx="1023">
                  <c:v>4.0000389004899279</c:v>
                </c:pt>
                <c:pt idx="1024">
                  <c:v>4.0000388493193633</c:v>
                </c:pt>
                <c:pt idx="1025">
                  <c:v>4.000038798386881</c:v>
                </c:pt>
                <c:pt idx="1026">
                  <c:v>4.0000387476909447</c:v>
                </c:pt>
                <c:pt idx="1027">
                  <c:v>4.0000386972300168</c:v>
                </c:pt>
                <c:pt idx="1028">
                  <c:v>4.0000386470025617</c:v>
                </c:pt>
                <c:pt idx="1029">
                  <c:v>4.000038597007042</c:v>
                </c:pt>
                <c:pt idx="1030">
                  <c:v>4.0000385472419238</c:v>
                </c:pt>
                <c:pt idx="1031">
                  <c:v>4.0000384977056713</c:v>
                </c:pt>
                <c:pt idx="1032">
                  <c:v>4.0000384483967526</c:v>
                </c:pt>
                <c:pt idx="1033">
                  <c:v>4.0000383993136364</c:v>
                </c:pt>
                <c:pt idx="1034">
                  <c:v>4.0000383504547932</c:v>
                </c:pt>
                <c:pt idx="1035">
                  <c:v>4.0000383018186954</c:v>
                </c:pt>
                <c:pt idx="1036">
                  <c:v>4.0000382534038197</c:v>
                </c:pt>
                <c:pt idx="1037">
                  <c:v>4.0000382052086429</c:v>
                </c:pt>
                <c:pt idx="1038">
                  <c:v>4.0000381572316472</c:v>
                </c:pt>
                <c:pt idx="1039">
                  <c:v>4.0000381094713164</c:v>
                </c:pt>
                <c:pt idx="1040">
                  <c:v>4.0000380619261389</c:v>
                </c:pt>
                <c:pt idx="1041">
                  <c:v>4.0000380145946064</c:v>
                </c:pt>
                <c:pt idx="1042">
                  <c:v>4.0000379674752136</c:v>
                </c:pt>
                <c:pt idx="1043">
                  <c:v>4.0000379205664611</c:v>
                </c:pt>
                <c:pt idx="1044">
                  <c:v>4.0000378738668525</c:v>
                </c:pt>
                <c:pt idx="1045">
                  <c:v>4.0000378273748955</c:v>
                </c:pt>
                <c:pt idx="1046">
                  <c:v>4.0000377810891035</c:v>
                </c:pt>
                <c:pt idx="1047">
                  <c:v>4.0000377350079948</c:v>
                </c:pt>
                <c:pt idx="1048">
                  <c:v>4.0000376891300924</c:v>
                </c:pt>
                <c:pt idx="1049">
                  <c:v>4.0000376434539247</c:v>
                </c:pt>
                <c:pt idx="1050">
                  <c:v>4.0000375979780243</c:v>
                </c:pt>
                <c:pt idx="1051">
                  <c:v>4.0000375527009311</c:v>
                </c:pt>
                <c:pt idx="1052">
                  <c:v>4.0000375076211894</c:v>
                </c:pt>
                <c:pt idx="1053">
                  <c:v>4.0000374627373496</c:v>
                </c:pt>
                <c:pt idx="1054">
                  <c:v>4.0000374180479685</c:v>
                </c:pt>
                <c:pt idx="1055">
                  <c:v>4.000037373551609</c:v>
                </c:pt>
                <c:pt idx="1056">
                  <c:v>4.0000373292468394</c:v>
                </c:pt>
                <c:pt idx="1057">
                  <c:v>4.0000372851322341</c:v>
                </c:pt>
                <c:pt idx="1058">
                  <c:v>4.0000372412063756</c:v>
                </c:pt>
                <c:pt idx="1059">
                  <c:v>4.0000371974678517</c:v>
                </c:pt>
                <c:pt idx="1060">
                  <c:v>4.0000371539152564</c:v>
                </c:pt>
                <c:pt idx="1061">
                  <c:v>4.0000371105471917</c:v>
                </c:pt>
                <c:pt idx="1062">
                  <c:v>4.0000370673622649</c:v>
                </c:pt>
                <c:pt idx="1063">
                  <c:v>4.0000370243590924</c:v>
                </c:pt>
                <c:pt idx="1064">
                  <c:v>4.0000369815362955</c:v>
                </c:pt>
                <c:pt idx="1065">
                  <c:v>4.000036938892503</c:v>
                </c:pt>
                <c:pt idx="1066">
                  <c:v>4.0000368964263515</c:v>
                </c:pt>
                <c:pt idx="1067">
                  <c:v>4.0000368541364848</c:v>
                </c:pt>
                <c:pt idx="1068">
                  <c:v>4.0000368120215546</c:v>
                </c:pt>
                <c:pt idx="1069">
                  <c:v>4.000036770080218</c:v>
                </c:pt>
                <c:pt idx="1070">
                  <c:v>4.0000367283111418</c:v>
                </c:pt>
                <c:pt idx="1071">
                  <c:v>4.0000366867129982</c:v>
                </c:pt>
                <c:pt idx="1072">
                  <c:v>4.0000366452844682</c:v>
                </c:pt>
                <c:pt idx="1073">
                  <c:v>4.000036604024241</c:v>
                </c:pt>
                <c:pt idx="1074">
                  <c:v>4.0000365629310117</c:v>
                </c:pt>
                <c:pt idx="1075">
                  <c:v>4.0000365220034846</c:v>
                </c:pt>
                <c:pt idx="1076">
                  <c:v>4.0000364812403708</c:v>
                </c:pt>
                <c:pt idx="1077">
                  <c:v>4.0000364406403905</c:v>
                </c:pt>
                <c:pt idx="1078">
                  <c:v>4.0000364002022701</c:v>
                </c:pt>
                <c:pt idx="1079">
                  <c:v>4.0000363599247448</c:v>
                </c:pt>
                <c:pt idx="1080">
                  <c:v>4.0000363198065569</c:v>
                </c:pt>
                <c:pt idx="1081">
                  <c:v>4.0000362798464577</c:v>
                </c:pt>
                <c:pt idx="1082">
                  <c:v>4.0000362400432055</c:v>
                </c:pt>
                <c:pt idx="1083">
                  <c:v>4.0000362003955674</c:v>
                </c:pt>
                <c:pt idx="1084">
                  <c:v>4.0000361609023178</c:v>
                </c:pt>
                <c:pt idx="1085">
                  <c:v>4.0000361215622391</c:v>
                </c:pt>
                <c:pt idx="1086">
                  <c:v>4.0000360823741223</c:v>
                </c:pt>
                <c:pt idx="1087">
                  <c:v>4.0000360433367659</c:v>
                </c:pt>
                <c:pt idx="1088">
                  <c:v>4.0000360044489769</c:v>
                </c:pt>
                <c:pt idx="1089">
                  <c:v>4.0000359657095697</c:v>
                </c:pt>
                <c:pt idx="1090">
                  <c:v>4.0000359271173673</c:v>
                </c:pt>
                <c:pt idx="1091">
                  <c:v>4.0000358886712011</c:v>
                </c:pt>
                <c:pt idx="1092">
                  <c:v>4.0000358503699092</c:v>
                </c:pt>
                <c:pt idx="1093">
                  <c:v>4.0000358122123387</c:v>
                </c:pt>
                <c:pt idx="1094">
                  <c:v>4.0000357741973449</c:v>
                </c:pt>
                <c:pt idx="1095">
                  <c:v>4.0000357363237908</c:v>
                </c:pt>
                <c:pt idx="1096">
                  <c:v>4.0000356985905476</c:v>
                </c:pt>
                <c:pt idx="1097">
                  <c:v>4.0000356609964944</c:v>
                </c:pt>
                <c:pt idx="1098">
                  <c:v>4.0000356235405192</c:v>
                </c:pt>
                <c:pt idx="1099">
                  <c:v>4.0000355862215171</c:v>
                </c:pt>
                <c:pt idx="1100">
                  <c:v>4.0000355490383912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05-45B4-B672-DE7525628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4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lang="en-AU" sz="1000" b="0" i="0" u="none" strike="noStrike">
                    <a:solidFill>
                      <a:srgbClr val="000000"/>
                    </a:solidFill>
                    <a:latin typeface="Helvetica Neue"/>
                  </a:rPr>
                  <a:t>Time(min)</a:t>
                </a:r>
              </a:p>
            </c:rich>
          </c:tx>
          <c:overlay val="1"/>
        </c:title>
        <c:numFmt formatCode="0" sourceLinked="0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3"/>
        <c:crosses val="autoZero"/>
        <c:crossBetween val="between"/>
        <c:majorUnit val="5"/>
      </c:valAx>
      <c:valAx>
        <c:axId val="2094734553"/>
        <c:scaling>
          <c:orientation val="minMax"/>
          <c:max val="8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lang="en-AU" sz="1000" b="0" i="0" u="none" strike="noStrike">
                    <a:solidFill>
                      <a:srgbClr val="000000"/>
                    </a:solidFill>
                    <a:latin typeface="Helvetica Neue"/>
                  </a:rPr>
                  <a:t>µg/ml</a:t>
                </a:r>
              </a:p>
            </c:rich>
          </c:tx>
          <c:overlay val="1"/>
        </c:title>
        <c:numFmt formatCode="0.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2"/>
        <c:crosses val="autoZero"/>
        <c:crossBetween val="between"/>
        <c:majorUnit val="2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8.2033099999999998E-2"/>
          <c:y val="0"/>
          <c:w val="0.90741799999999995"/>
          <c:h val="6.1904099999999997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2499999999999"/>
          <c:y val="0.11683399999999999"/>
          <c:w val="0.86763599999999996"/>
          <c:h val="0.764788000000000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'Marsh TCI'!$K$3</c:f>
              <c:strCache>
                <c:ptCount val="1"/>
                <c:pt idx="0">
                  <c:v>Concentration</c:v>
                </c:pt>
              </c:strCache>
            </c:strRef>
          </c:tx>
          <c:spPr>
            <a:ln w="38100" cap="flat">
              <a:solidFill>
                <a:schemeClr val="accent5">
                  <a:hueOff val="-82419"/>
                  <a:satOff val="-9513"/>
                  <a:lumOff val="-16343"/>
                </a:schemeClr>
              </a:solidFill>
              <a:prstDash val="solid"/>
              <a:miter lim="400000"/>
            </a:ln>
            <a:effectLst/>
          </c:spPr>
          <c:marker>
            <c:symbol val="none"/>
          </c:marker>
          <c:xVal>
            <c:numRef>
              <c:f>'Marsh TCI'!$J$4:$J$1104</c:f>
              <c:numCache>
                <c:formatCode>0.00</c:formatCode>
                <c:ptCount val="110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0.25</c:v>
                </c:pt>
                <c:pt idx="14">
                  <c:v>0.33333333333333331</c:v>
                </c:pt>
                <c:pt idx="15">
                  <c:v>0.41666666666666669</c:v>
                </c:pt>
                <c:pt idx="16">
                  <c:v>0.5</c:v>
                </c:pt>
                <c:pt idx="17">
                  <c:v>0.58333333333333337</c:v>
                </c:pt>
                <c:pt idx="18">
                  <c:v>0.66666666666666663</c:v>
                </c:pt>
                <c:pt idx="19">
                  <c:v>0.75</c:v>
                </c:pt>
                <c:pt idx="20">
                  <c:v>0.83333333333333337</c:v>
                </c:pt>
                <c:pt idx="21">
                  <c:v>0.91666666666666663</c:v>
                </c:pt>
                <c:pt idx="22">
                  <c:v>1</c:v>
                </c:pt>
                <c:pt idx="23">
                  <c:v>1.0833333333333333</c:v>
                </c:pt>
                <c:pt idx="24">
                  <c:v>1.1666666666666667</c:v>
                </c:pt>
                <c:pt idx="25">
                  <c:v>1.25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1.5</c:v>
                </c:pt>
                <c:pt idx="29">
                  <c:v>1.5833333333333333</c:v>
                </c:pt>
                <c:pt idx="30">
                  <c:v>1.6666666666666667</c:v>
                </c:pt>
                <c:pt idx="31">
                  <c:v>1.75</c:v>
                </c:pt>
                <c:pt idx="32">
                  <c:v>1.8333333333333333</c:v>
                </c:pt>
                <c:pt idx="33">
                  <c:v>1.9166666666666667</c:v>
                </c:pt>
                <c:pt idx="34">
                  <c:v>2</c:v>
                </c:pt>
                <c:pt idx="35">
                  <c:v>2.0833333333333335</c:v>
                </c:pt>
                <c:pt idx="36">
                  <c:v>2.1666666666666665</c:v>
                </c:pt>
                <c:pt idx="37">
                  <c:v>2.25</c:v>
                </c:pt>
                <c:pt idx="38">
                  <c:v>2.3333333333333335</c:v>
                </c:pt>
                <c:pt idx="39">
                  <c:v>2.4166666666666665</c:v>
                </c:pt>
                <c:pt idx="40">
                  <c:v>2.5</c:v>
                </c:pt>
                <c:pt idx="41">
                  <c:v>2.5833333333333335</c:v>
                </c:pt>
                <c:pt idx="42">
                  <c:v>2.6666666666666665</c:v>
                </c:pt>
                <c:pt idx="43">
                  <c:v>2.75</c:v>
                </c:pt>
                <c:pt idx="44">
                  <c:v>2.8333333333333335</c:v>
                </c:pt>
                <c:pt idx="45">
                  <c:v>2.9166666666666665</c:v>
                </c:pt>
                <c:pt idx="46">
                  <c:v>3</c:v>
                </c:pt>
                <c:pt idx="47">
                  <c:v>3.0833333333333335</c:v>
                </c:pt>
                <c:pt idx="48">
                  <c:v>3.1666666666666665</c:v>
                </c:pt>
                <c:pt idx="49">
                  <c:v>3.25</c:v>
                </c:pt>
                <c:pt idx="50">
                  <c:v>3.3333333333333335</c:v>
                </c:pt>
                <c:pt idx="51">
                  <c:v>3.4166666666666665</c:v>
                </c:pt>
                <c:pt idx="52">
                  <c:v>3.5</c:v>
                </c:pt>
                <c:pt idx="53">
                  <c:v>3.5833333333333335</c:v>
                </c:pt>
                <c:pt idx="54">
                  <c:v>3.6666666666666665</c:v>
                </c:pt>
                <c:pt idx="55">
                  <c:v>3.75</c:v>
                </c:pt>
                <c:pt idx="56">
                  <c:v>3.8333333333333335</c:v>
                </c:pt>
                <c:pt idx="57">
                  <c:v>3.9166666666666665</c:v>
                </c:pt>
                <c:pt idx="58">
                  <c:v>4</c:v>
                </c:pt>
                <c:pt idx="59">
                  <c:v>4.083333333333333</c:v>
                </c:pt>
                <c:pt idx="60">
                  <c:v>4.166666666666667</c:v>
                </c:pt>
                <c:pt idx="61">
                  <c:v>4.25</c:v>
                </c:pt>
                <c:pt idx="62">
                  <c:v>4.333333333333333</c:v>
                </c:pt>
                <c:pt idx="63">
                  <c:v>4.416666666666667</c:v>
                </c:pt>
                <c:pt idx="64">
                  <c:v>4.5</c:v>
                </c:pt>
                <c:pt idx="65">
                  <c:v>4.583333333333333</c:v>
                </c:pt>
                <c:pt idx="66">
                  <c:v>4.666666666666667</c:v>
                </c:pt>
                <c:pt idx="67">
                  <c:v>4.75</c:v>
                </c:pt>
                <c:pt idx="68">
                  <c:v>4.833333333333333</c:v>
                </c:pt>
                <c:pt idx="69">
                  <c:v>4.916666666666667</c:v>
                </c:pt>
                <c:pt idx="70">
                  <c:v>5</c:v>
                </c:pt>
                <c:pt idx="71">
                  <c:v>5.083333333333333</c:v>
                </c:pt>
                <c:pt idx="72">
                  <c:v>5.166666666666667</c:v>
                </c:pt>
                <c:pt idx="73">
                  <c:v>5.25</c:v>
                </c:pt>
                <c:pt idx="74">
                  <c:v>5.333333333333333</c:v>
                </c:pt>
                <c:pt idx="75">
                  <c:v>5.416666666666667</c:v>
                </c:pt>
                <c:pt idx="76">
                  <c:v>5.5</c:v>
                </c:pt>
                <c:pt idx="77">
                  <c:v>5.583333333333333</c:v>
                </c:pt>
                <c:pt idx="78">
                  <c:v>5.666666666666667</c:v>
                </c:pt>
                <c:pt idx="79">
                  <c:v>5.75</c:v>
                </c:pt>
                <c:pt idx="80">
                  <c:v>5.833333333333333</c:v>
                </c:pt>
                <c:pt idx="81">
                  <c:v>5.916666666666667</c:v>
                </c:pt>
                <c:pt idx="82">
                  <c:v>6</c:v>
                </c:pt>
                <c:pt idx="83">
                  <c:v>6.083333333333333</c:v>
                </c:pt>
                <c:pt idx="84">
                  <c:v>6.166666666666667</c:v>
                </c:pt>
                <c:pt idx="85">
                  <c:v>6.25</c:v>
                </c:pt>
                <c:pt idx="86">
                  <c:v>6.333333333333333</c:v>
                </c:pt>
                <c:pt idx="87">
                  <c:v>6.416666666666667</c:v>
                </c:pt>
                <c:pt idx="88">
                  <c:v>6.5</c:v>
                </c:pt>
                <c:pt idx="89">
                  <c:v>6.583333333333333</c:v>
                </c:pt>
                <c:pt idx="90">
                  <c:v>6.666666666666667</c:v>
                </c:pt>
                <c:pt idx="91">
                  <c:v>6.75</c:v>
                </c:pt>
                <c:pt idx="92">
                  <c:v>6.833333333333333</c:v>
                </c:pt>
                <c:pt idx="93">
                  <c:v>6.916666666666667</c:v>
                </c:pt>
                <c:pt idx="94">
                  <c:v>7</c:v>
                </c:pt>
                <c:pt idx="95">
                  <c:v>7.083333333333333</c:v>
                </c:pt>
                <c:pt idx="96">
                  <c:v>7.166666666666667</c:v>
                </c:pt>
                <c:pt idx="97">
                  <c:v>7.25</c:v>
                </c:pt>
                <c:pt idx="98">
                  <c:v>7.333333333333333</c:v>
                </c:pt>
                <c:pt idx="99">
                  <c:v>7.416666666666667</c:v>
                </c:pt>
                <c:pt idx="100">
                  <c:v>7.5</c:v>
                </c:pt>
                <c:pt idx="101">
                  <c:v>7.583333333333333</c:v>
                </c:pt>
                <c:pt idx="102">
                  <c:v>7.666666666666667</c:v>
                </c:pt>
                <c:pt idx="103">
                  <c:v>7.75</c:v>
                </c:pt>
                <c:pt idx="104">
                  <c:v>7.833333333333333</c:v>
                </c:pt>
                <c:pt idx="105">
                  <c:v>7.916666666666667</c:v>
                </c:pt>
                <c:pt idx="106">
                  <c:v>8</c:v>
                </c:pt>
                <c:pt idx="107">
                  <c:v>8.0833333333333339</c:v>
                </c:pt>
                <c:pt idx="108">
                  <c:v>8.1666666666666661</c:v>
                </c:pt>
                <c:pt idx="109">
                  <c:v>8.25</c:v>
                </c:pt>
                <c:pt idx="110">
                  <c:v>8.3333333333333339</c:v>
                </c:pt>
                <c:pt idx="111">
                  <c:v>8.4166666666666661</c:v>
                </c:pt>
                <c:pt idx="112">
                  <c:v>8.5</c:v>
                </c:pt>
                <c:pt idx="113">
                  <c:v>8.5833333333333339</c:v>
                </c:pt>
                <c:pt idx="114">
                  <c:v>8.6666666666666661</c:v>
                </c:pt>
                <c:pt idx="115">
                  <c:v>8.75</c:v>
                </c:pt>
                <c:pt idx="116">
                  <c:v>8.8333333333333339</c:v>
                </c:pt>
                <c:pt idx="117">
                  <c:v>8.9166666666666661</c:v>
                </c:pt>
                <c:pt idx="118">
                  <c:v>9</c:v>
                </c:pt>
                <c:pt idx="119">
                  <c:v>9.0833333333333339</c:v>
                </c:pt>
                <c:pt idx="120">
                  <c:v>9.1666666666666661</c:v>
                </c:pt>
                <c:pt idx="121">
                  <c:v>9.25</c:v>
                </c:pt>
                <c:pt idx="122">
                  <c:v>9.3333333333333339</c:v>
                </c:pt>
                <c:pt idx="123">
                  <c:v>9.4166666666666661</c:v>
                </c:pt>
                <c:pt idx="124">
                  <c:v>9.5</c:v>
                </c:pt>
                <c:pt idx="125">
                  <c:v>9.5833333333333339</c:v>
                </c:pt>
                <c:pt idx="126">
                  <c:v>9.6666666666666661</c:v>
                </c:pt>
                <c:pt idx="127">
                  <c:v>9.75</c:v>
                </c:pt>
                <c:pt idx="128">
                  <c:v>9.8333333333333339</c:v>
                </c:pt>
                <c:pt idx="129">
                  <c:v>9.9166666666666661</c:v>
                </c:pt>
                <c:pt idx="130">
                  <c:v>10</c:v>
                </c:pt>
                <c:pt idx="131">
                  <c:v>10.083333333333334</c:v>
                </c:pt>
                <c:pt idx="132">
                  <c:v>10.166666666666666</c:v>
                </c:pt>
                <c:pt idx="133">
                  <c:v>10.25</c:v>
                </c:pt>
                <c:pt idx="134">
                  <c:v>10.333333333333334</c:v>
                </c:pt>
                <c:pt idx="135">
                  <c:v>10.416666666666666</c:v>
                </c:pt>
                <c:pt idx="136">
                  <c:v>10.5</c:v>
                </c:pt>
                <c:pt idx="137">
                  <c:v>10.583333333333334</c:v>
                </c:pt>
                <c:pt idx="138">
                  <c:v>10.666666666666666</c:v>
                </c:pt>
                <c:pt idx="139">
                  <c:v>10.75</c:v>
                </c:pt>
                <c:pt idx="140">
                  <c:v>10.833333333333334</c:v>
                </c:pt>
                <c:pt idx="141">
                  <c:v>10.916666666666666</c:v>
                </c:pt>
                <c:pt idx="142">
                  <c:v>11</c:v>
                </c:pt>
                <c:pt idx="143">
                  <c:v>11.083333333333334</c:v>
                </c:pt>
                <c:pt idx="144">
                  <c:v>11.166666666666666</c:v>
                </c:pt>
                <c:pt idx="145">
                  <c:v>11.25</c:v>
                </c:pt>
                <c:pt idx="146">
                  <c:v>11.333333333333334</c:v>
                </c:pt>
                <c:pt idx="147">
                  <c:v>11.416666666666666</c:v>
                </c:pt>
                <c:pt idx="148">
                  <c:v>11.5</c:v>
                </c:pt>
                <c:pt idx="149">
                  <c:v>11.583333333333334</c:v>
                </c:pt>
                <c:pt idx="150">
                  <c:v>11.666666666666666</c:v>
                </c:pt>
                <c:pt idx="151">
                  <c:v>11.75</c:v>
                </c:pt>
                <c:pt idx="152">
                  <c:v>11.833333333333334</c:v>
                </c:pt>
                <c:pt idx="153">
                  <c:v>11.916666666666666</c:v>
                </c:pt>
                <c:pt idx="154">
                  <c:v>12</c:v>
                </c:pt>
                <c:pt idx="155">
                  <c:v>12.083333333333334</c:v>
                </c:pt>
                <c:pt idx="156">
                  <c:v>12.166666666666666</c:v>
                </c:pt>
                <c:pt idx="157">
                  <c:v>12.25</c:v>
                </c:pt>
                <c:pt idx="158">
                  <c:v>12.333333333333334</c:v>
                </c:pt>
                <c:pt idx="159">
                  <c:v>12.416666666666666</c:v>
                </c:pt>
                <c:pt idx="160">
                  <c:v>12.5</c:v>
                </c:pt>
                <c:pt idx="161">
                  <c:v>12.583333333333334</c:v>
                </c:pt>
                <c:pt idx="162">
                  <c:v>12.666666666666666</c:v>
                </c:pt>
                <c:pt idx="163">
                  <c:v>12.75</c:v>
                </c:pt>
                <c:pt idx="164">
                  <c:v>12.833333333333334</c:v>
                </c:pt>
                <c:pt idx="165">
                  <c:v>12.916666666666666</c:v>
                </c:pt>
                <c:pt idx="166">
                  <c:v>13</c:v>
                </c:pt>
                <c:pt idx="167">
                  <c:v>13.083333333333334</c:v>
                </c:pt>
                <c:pt idx="168">
                  <c:v>13.166666666666666</c:v>
                </c:pt>
                <c:pt idx="169">
                  <c:v>13.25</c:v>
                </c:pt>
                <c:pt idx="170">
                  <c:v>13.333333333333334</c:v>
                </c:pt>
                <c:pt idx="171">
                  <c:v>13.416666666666666</c:v>
                </c:pt>
                <c:pt idx="172">
                  <c:v>13.5</c:v>
                </c:pt>
                <c:pt idx="173">
                  <c:v>13.583333333333334</c:v>
                </c:pt>
                <c:pt idx="174">
                  <c:v>13.666666666666666</c:v>
                </c:pt>
                <c:pt idx="175">
                  <c:v>13.75</c:v>
                </c:pt>
                <c:pt idx="176">
                  <c:v>13.833333333333334</c:v>
                </c:pt>
                <c:pt idx="177">
                  <c:v>13.916666666666666</c:v>
                </c:pt>
                <c:pt idx="178">
                  <c:v>14</c:v>
                </c:pt>
                <c:pt idx="179">
                  <c:v>14.083333333333334</c:v>
                </c:pt>
                <c:pt idx="180">
                  <c:v>14.166666666666666</c:v>
                </c:pt>
                <c:pt idx="181">
                  <c:v>14.25</c:v>
                </c:pt>
                <c:pt idx="182">
                  <c:v>14.333333333333334</c:v>
                </c:pt>
                <c:pt idx="183">
                  <c:v>14.416666666666666</c:v>
                </c:pt>
                <c:pt idx="184">
                  <c:v>14.5</c:v>
                </c:pt>
                <c:pt idx="185">
                  <c:v>14.583333333333334</c:v>
                </c:pt>
                <c:pt idx="186">
                  <c:v>14.666666666666666</c:v>
                </c:pt>
                <c:pt idx="187">
                  <c:v>14.75</c:v>
                </c:pt>
                <c:pt idx="188">
                  <c:v>14.833333333333334</c:v>
                </c:pt>
                <c:pt idx="189">
                  <c:v>14.916666666666666</c:v>
                </c:pt>
                <c:pt idx="190">
                  <c:v>15</c:v>
                </c:pt>
                <c:pt idx="191">
                  <c:v>15.083333333333334</c:v>
                </c:pt>
                <c:pt idx="192">
                  <c:v>15.166666666666666</c:v>
                </c:pt>
                <c:pt idx="193">
                  <c:v>15.25</c:v>
                </c:pt>
                <c:pt idx="194">
                  <c:v>15.333333333333334</c:v>
                </c:pt>
                <c:pt idx="195">
                  <c:v>15.416666666666666</c:v>
                </c:pt>
                <c:pt idx="196">
                  <c:v>15.5</c:v>
                </c:pt>
                <c:pt idx="197">
                  <c:v>15.583333333333334</c:v>
                </c:pt>
                <c:pt idx="198">
                  <c:v>15.666666666666666</c:v>
                </c:pt>
                <c:pt idx="199">
                  <c:v>15.75</c:v>
                </c:pt>
                <c:pt idx="200">
                  <c:v>15.833333333333334</c:v>
                </c:pt>
                <c:pt idx="201">
                  <c:v>15.916666666666666</c:v>
                </c:pt>
                <c:pt idx="202">
                  <c:v>16</c:v>
                </c:pt>
                <c:pt idx="203">
                  <c:v>16.083333333333332</c:v>
                </c:pt>
                <c:pt idx="204">
                  <c:v>16.166666666666668</c:v>
                </c:pt>
                <c:pt idx="205">
                  <c:v>16.25</c:v>
                </c:pt>
                <c:pt idx="206">
                  <c:v>16.333333333333332</c:v>
                </c:pt>
                <c:pt idx="207">
                  <c:v>16.416666666666668</c:v>
                </c:pt>
                <c:pt idx="208">
                  <c:v>16.5</c:v>
                </c:pt>
                <c:pt idx="209">
                  <c:v>16.583333333333332</c:v>
                </c:pt>
                <c:pt idx="210">
                  <c:v>16.666666666666668</c:v>
                </c:pt>
                <c:pt idx="211">
                  <c:v>16.75</c:v>
                </c:pt>
                <c:pt idx="212">
                  <c:v>16.833333333333332</c:v>
                </c:pt>
                <c:pt idx="213">
                  <c:v>16.916666666666668</c:v>
                </c:pt>
                <c:pt idx="214">
                  <c:v>17</c:v>
                </c:pt>
                <c:pt idx="215">
                  <c:v>17.083333333333332</c:v>
                </c:pt>
                <c:pt idx="216">
                  <c:v>17.166666666666668</c:v>
                </c:pt>
                <c:pt idx="217">
                  <c:v>17.25</c:v>
                </c:pt>
                <c:pt idx="218">
                  <c:v>17.333333333333332</c:v>
                </c:pt>
                <c:pt idx="219">
                  <c:v>17.416666666666668</c:v>
                </c:pt>
                <c:pt idx="220">
                  <c:v>17.5</c:v>
                </c:pt>
                <c:pt idx="221">
                  <c:v>17.583333333333332</c:v>
                </c:pt>
                <c:pt idx="222">
                  <c:v>17.666666666666668</c:v>
                </c:pt>
                <c:pt idx="223">
                  <c:v>17.75</c:v>
                </c:pt>
                <c:pt idx="224">
                  <c:v>17.833333333333332</c:v>
                </c:pt>
                <c:pt idx="225">
                  <c:v>17.916666666666668</c:v>
                </c:pt>
                <c:pt idx="226">
                  <c:v>18</c:v>
                </c:pt>
                <c:pt idx="227">
                  <c:v>18.083333333333332</c:v>
                </c:pt>
                <c:pt idx="228">
                  <c:v>18.166666666666668</c:v>
                </c:pt>
                <c:pt idx="229">
                  <c:v>18.25</c:v>
                </c:pt>
                <c:pt idx="230">
                  <c:v>18.333333333333332</c:v>
                </c:pt>
                <c:pt idx="231">
                  <c:v>18.416666666666668</c:v>
                </c:pt>
                <c:pt idx="232">
                  <c:v>18.5</c:v>
                </c:pt>
                <c:pt idx="233">
                  <c:v>18.583333333333332</c:v>
                </c:pt>
                <c:pt idx="234">
                  <c:v>18.666666666666668</c:v>
                </c:pt>
                <c:pt idx="235">
                  <c:v>18.75</c:v>
                </c:pt>
                <c:pt idx="236">
                  <c:v>18.833333333333332</c:v>
                </c:pt>
                <c:pt idx="237">
                  <c:v>18.916666666666668</c:v>
                </c:pt>
                <c:pt idx="238">
                  <c:v>19</c:v>
                </c:pt>
                <c:pt idx="239">
                  <c:v>19.083333333333332</c:v>
                </c:pt>
                <c:pt idx="240">
                  <c:v>19.166666666666668</c:v>
                </c:pt>
                <c:pt idx="241">
                  <c:v>19.25</c:v>
                </c:pt>
                <c:pt idx="242">
                  <c:v>19.333333333333332</c:v>
                </c:pt>
                <c:pt idx="243">
                  <c:v>19.416666666666668</c:v>
                </c:pt>
                <c:pt idx="244">
                  <c:v>19.5</c:v>
                </c:pt>
                <c:pt idx="245">
                  <c:v>19.583333333333332</c:v>
                </c:pt>
                <c:pt idx="246">
                  <c:v>19.666666666666668</c:v>
                </c:pt>
                <c:pt idx="247">
                  <c:v>19.75</c:v>
                </c:pt>
                <c:pt idx="248">
                  <c:v>19.833333333333332</c:v>
                </c:pt>
                <c:pt idx="249">
                  <c:v>19.916666666666668</c:v>
                </c:pt>
                <c:pt idx="250">
                  <c:v>20</c:v>
                </c:pt>
                <c:pt idx="251">
                  <c:v>20.083333333333332</c:v>
                </c:pt>
                <c:pt idx="252">
                  <c:v>20.166666666666668</c:v>
                </c:pt>
                <c:pt idx="253">
                  <c:v>20.25</c:v>
                </c:pt>
                <c:pt idx="254">
                  <c:v>20.333333333333332</c:v>
                </c:pt>
                <c:pt idx="255">
                  <c:v>20.416666666666668</c:v>
                </c:pt>
                <c:pt idx="256">
                  <c:v>20.5</c:v>
                </c:pt>
                <c:pt idx="257">
                  <c:v>20.583333333333332</c:v>
                </c:pt>
                <c:pt idx="258">
                  <c:v>20.666666666666668</c:v>
                </c:pt>
                <c:pt idx="259">
                  <c:v>20.75</c:v>
                </c:pt>
                <c:pt idx="260">
                  <c:v>20.833333333333332</c:v>
                </c:pt>
                <c:pt idx="261">
                  <c:v>20.916666666666668</c:v>
                </c:pt>
                <c:pt idx="262">
                  <c:v>21</c:v>
                </c:pt>
                <c:pt idx="263">
                  <c:v>21.083333333333332</c:v>
                </c:pt>
                <c:pt idx="264">
                  <c:v>21.166666666666668</c:v>
                </c:pt>
                <c:pt idx="265">
                  <c:v>21.25</c:v>
                </c:pt>
                <c:pt idx="266">
                  <c:v>21.333333333333332</c:v>
                </c:pt>
                <c:pt idx="267">
                  <c:v>21.416666666666668</c:v>
                </c:pt>
                <c:pt idx="268">
                  <c:v>21.5</c:v>
                </c:pt>
                <c:pt idx="269">
                  <c:v>21.583333333333332</c:v>
                </c:pt>
                <c:pt idx="270">
                  <c:v>21.666666666666668</c:v>
                </c:pt>
                <c:pt idx="271">
                  <c:v>21.75</c:v>
                </c:pt>
                <c:pt idx="272">
                  <c:v>21.833333333333332</c:v>
                </c:pt>
                <c:pt idx="273">
                  <c:v>21.916666666666668</c:v>
                </c:pt>
                <c:pt idx="274">
                  <c:v>22</c:v>
                </c:pt>
                <c:pt idx="275">
                  <c:v>22.083333333333332</c:v>
                </c:pt>
                <c:pt idx="276">
                  <c:v>22.166666666666668</c:v>
                </c:pt>
                <c:pt idx="277">
                  <c:v>22.25</c:v>
                </c:pt>
                <c:pt idx="278">
                  <c:v>22.333333333333332</c:v>
                </c:pt>
                <c:pt idx="279">
                  <c:v>22.416666666666668</c:v>
                </c:pt>
                <c:pt idx="280">
                  <c:v>22.5</c:v>
                </c:pt>
                <c:pt idx="281">
                  <c:v>22.583333333333332</c:v>
                </c:pt>
                <c:pt idx="282">
                  <c:v>22.666666666666668</c:v>
                </c:pt>
                <c:pt idx="283">
                  <c:v>22.75</c:v>
                </c:pt>
                <c:pt idx="284">
                  <c:v>22.833333333333332</c:v>
                </c:pt>
                <c:pt idx="285">
                  <c:v>22.916666666666668</c:v>
                </c:pt>
                <c:pt idx="286">
                  <c:v>23</c:v>
                </c:pt>
                <c:pt idx="287">
                  <c:v>23.083333333333332</c:v>
                </c:pt>
                <c:pt idx="288">
                  <c:v>23.166666666666668</c:v>
                </c:pt>
                <c:pt idx="289">
                  <c:v>23.25</c:v>
                </c:pt>
                <c:pt idx="290">
                  <c:v>23.333333333333332</c:v>
                </c:pt>
                <c:pt idx="291">
                  <c:v>23.416666666666668</c:v>
                </c:pt>
                <c:pt idx="292">
                  <c:v>23.5</c:v>
                </c:pt>
                <c:pt idx="293">
                  <c:v>23.583333333333332</c:v>
                </c:pt>
                <c:pt idx="294">
                  <c:v>23.666666666666668</c:v>
                </c:pt>
                <c:pt idx="295">
                  <c:v>23.75</c:v>
                </c:pt>
                <c:pt idx="296">
                  <c:v>23.833333333333332</c:v>
                </c:pt>
                <c:pt idx="297">
                  <c:v>23.916666666666668</c:v>
                </c:pt>
                <c:pt idx="298">
                  <c:v>24</c:v>
                </c:pt>
                <c:pt idx="299">
                  <c:v>24.083333333333332</c:v>
                </c:pt>
                <c:pt idx="300">
                  <c:v>24.166666666666668</c:v>
                </c:pt>
                <c:pt idx="301">
                  <c:v>24.25</c:v>
                </c:pt>
                <c:pt idx="302">
                  <c:v>24.333333333333332</c:v>
                </c:pt>
                <c:pt idx="303">
                  <c:v>24.416666666666668</c:v>
                </c:pt>
                <c:pt idx="304">
                  <c:v>24.5</c:v>
                </c:pt>
                <c:pt idx="305">
                  <c:v>24.583333333333332</c:v>
                </c:pt>
                <c:pt idx="306">
                  <c:v>24.666666666666668</c:v>
                </c:pt>
                <c:pt idx="307">
                  <c:v>24.75</c:v>
                </c:pt>
                <c:pt idx="308">
                  <c:v>24.833333333333332</c:v>
                </c:pt>
                <c:pt idx="309">
                  <c:v>24.916666666666668</c:v>
                </c:pt>
                <c:pt idx="310">
                  <c:v>25</c:v>
                </c:pt>
                <c:pt idx="311">
                  <c:v>25.083333333333332</c:v>
                </c:pt>
                <c:pt idx="312">
                  <c:v>25.166666666666668</c:v>
                </c:pt>
                <c:pt idx="313">
                  <c:v>25.25</c:v>
                </c:pt>
                <c:pt idx="314">
                  <c:v>25.333333333333332</c:v>
                </c:pt>
                <c:pt idx="315">
                  <c:v>25.416666666666668</c:v>
                </c:pt>
                <c:pt idx="316">
                  <c:v>25.5</c:v>
                </c:pt>
                <c:pt idx="317">
                  <c:v>25.583333333333332</c:v>
                </c:pt>
                <c:pt idx="318">
                  <c:v>25.666666666666668</c:v>
                </c:pt>
                <c:pt idx="319">
                  <c:v>25.75</c:v>
                </c:pt>
                <c:pt idx="320">
                  <c:v>25.833333333333332</c:v>
                </c:pt>
                <c:pt idx="321">
                  <c:v>25.916666666666668</c:v>
                </c:pt>
                <c:pt idx="322">
                  <c:v>26</c:v>
                </c:pt>
                <c:pt idx="323">
                  <c:v>26.083333333333332</c:v>
                </c:pt>
                <c:pt idx="324">
                  <c:v>26.166666666666668</c:v>
                </c:pt>
                <c:pt idx="325">
                  <c:v>26.25</c:v>
                </c:pt>
                <c:pt idx="326">
                  <c:v>26.333333333333332</c:v>
                </c:pt>
                <c:pt idx="327">
                  <c:v>26.416666666666668</c:v>
                </c:pt>
                <c:pt idx="328">
                  <c:v>26.5</c:v>
                </c:pt>
                <c:pt idx="329">
                  <c:v>26.583333333333332</c:v>
                </c:pt>
                <c:pt idx="330">
                  <c:v>26.666666666666668</c:v>
                </c:pt>
                <c:pt idx="331">
                  <c:v>26.75</c:v>
                </c:pt>
                <c:pt idx="332">
                  <c:v>26.833333333333332</c:v>
                </c:pt>
                <c:pt idx="333">
                  <c:v>26.916666666666668</c:v>
                </c:pt>
                <c:pt idx="334">
                  <c:v>27</c:v>
                </c:pt>
                <c:pt idx="335">
                  <c:v>27.083333333333332</c:v>
                </c:pt>
                <c:pt idx="336">
                  <c:v>27.166666666666668</c:v>
                </c:pt>
                <c:pt idx="337">
                  <c:v>27.25</c:v>
                </c:pt>
                <c:pt idx="338">
                  <c:v>27.333333333333332</c:v>
                </c:pt>
                <c:pt idx="339">
                  <c:v>27.416666666666668</c:v>
                </c:pt>
                <c:pt idx="340">
                  <c:v>27.5</c:v>
                </c:pt>
                <c:pt idx="341">
                  <c:v>27.583333333333332</c:v>
                </c:pt>
                <c:pt idx="342">
                  <c:v>27.666666666666668</c:v>
                </c:pt>
                <c:pt idx="343">
                  <c:v>27.75</c:v>
                </c:pt>
                <c:pt idx="344">
                  <c:v>27.833333333333332</c:v>
                </c:pt>
                <c:pt idx="345">
                  <c:v>27.916666666666668</c:v>
                </c:pt>
                <c:pt idx="346">
                  <c:v>28</c:v>
                </c:pt>
                <c:pt idx="347">
                  <c:v>28.083333333333332</c:v>
                </c:pt>
                <c:pt idx="348">
                  <c:v>28.166666666666668</c:v>
                </c:pt>
                <c:pt idx="349">
                  <c:v>28.25</c:v>
                </c:pt>
                <c:pt idx="350">
                  <c:v>28.333333333333332</c:v>
                </c:pt>
                <c:pt idx="351">
                  <c:v>28.416666666666668</c:v>
                </c:pt>
                <c:pt idx="352">
                  <c:v>28.5</c:v>
                </c:pt>
                <c:pt idx="353">
                  <c:v>28.583333333333332</c:v>
                </c:pt>
                <c:pt idx="354">
                  <c:v>28.666666666666668</c:v>
                </c:pt>
                <c:pt idx="355">
                  <c:v>28.75</c:v>
                </c:pt>
                <c:pt idx="356">
                  <c:v>28.833333333333332</c:v>
                </c:pt>
                <c:pt idx="357">
                  <c:v>28.916666666666668</c:v>
                </c:pt>
                <c:pt idx="358">
                  <c:v>29</c:v>
                </c:pt>
                <c:pt idx="359">
                  <c:v>29.083333333333332</c:v>
                </c:pt>
                <c:pt idx="360">
                  <c:v>29.166666666666668</c:v>
                </c:pt>
                <c:pt idx="361">
                  <c:v>29.25</c:v>
                </c:pt>
                <c:pt idx="362">
                  <c:v>29.333333333333332</c:v>
                </c:pt>
                <c:pt idx="363">
                  <c:v>29.416666666666668</c:v>
                </c:pt>
                <c:pt idx="364">
                  <c:v>29.5</c:v>
                </c:pt>
                <c:pt idx="365">
                  <c:v>29.583333333333332</c:v>
                </c:pt>
                <c:pt idx="366">
                  <c:v>29.666666666666668</c:v>
                </c:pt>
                <c:pt idx="367">
                  <c:v>29.75</c:v>
                </c:pt>
                <c:pt idx="368">
                  <c:v>29.833333333333332</c:v>
                </c:pt>
                <c:pt idx="369">
                  <c:v>29.916666666666668</c:v>
                </c:pt>
                <c:pt idx="370">
                  <c:v>30</c:v>
                </c:pt>
                <c:pt idx="371">
                  <c:v>30.083333333333332</c:v>
                </c:pt>
                <c:pt idx="372">
                  <c:v>30.166666666666668</c:v>
                </c:pt>
                <c:pt idx="373">
                  <c:v>30.25</c:v>
                </c:pt>
                <c:pt idx="374">
                  <c:v>30.333333333333332</c:v>
                </c:pt>
                <c:pt idx="375">
                  <c:v>30.416666666666668</c:v>
                </c:pt>
                <c:pt idx="376">
                  <c:v>30.5</c:v>
                </c:pt>
                <c:pt idx="377">
                  <c:v>30.583333333333332</c:v>
                </c:pt>
                <c:pt idx="378">
                  <c:v>30.666666666666668</c:v>
                </c:pt>
                <c:pt idx="379">
                  <c:v>30.75</c:v>
                </c:pt>
                <c:pt idx="380">
                  <c:v>30.833333333333332</c:v>
                </c:pt>
                <c:pt idx="381">
                  <c:v>30.916666666666668</c:v>
                </c:pt>
                <c:pt idx="382">
                  <c:v>31</c:v>
                </c:pt>
                <c:pt idx="383">
                  <c:v>31.083333333333332</c:v>
                </c:pt>
                <c:pt idx="384">
                  <c:v>31.166666666666668</c:v>
                </c:pt>
                <c:pt idx="385">
                  <c:v>31.25</c:v>
                </c:pt>
                <c:pt idx="386">
                  <c:v>31.333333333333332</c:v>
                </c:pt>
                <c:pt idx="387">
                  <c:v>31.416666666666668</c:v>
                </c:pt>
                <c:pt idx="388">
                  <c:v>31.5</c:v>
                </c:pt>
                <c:pt idx="389">
                  <c:v>31.583333333333332</c:v>
                </c:pt>
                <c:pt idx="390">
                  <c:v>31.666666666666668</c:v>
                </c:pt>
                <c:pt idx="391">
                  <c:v>31.75</c:v>
                </c:pt>
                <c:pt idx="392">
                  <c:v>31.833333333333332</c:v>
                </c:pt>
                <c:pt idx="393">
                  <c:v>31.916666666666668</c:v>
                </c:pt>
                <c:pt idx="394">
                  <c:v>32</c:v>
                </c:pt>
                <c:pt idx="395">
                  <c:v>32.083333333333336</c:v>
                </c:pt>
                <c:pt idx="396">
                  <c:v>32.166666666666664</c:v>
                </c:pt>
                <c:pt idx="397">
                  <c:v>32.25</c:v>
                </c:pt>
                <c:pt idx="398">
                  <c:v>32.333333333333336</c:v>
                </c:pt>
                <c:pt idx="399">
                  <c:v>32.416666666666664</c:v>
                </c:pt>
                <c:pt idx="400">
                  <c:v>32.5</c:v>
                </c:pt>
                <c:pt idx="401">
                  <c:v>32.583333333333336</c:v>
                </c:pt>
                <c:pt idx="402">
                  <c:v>32.666666666666664</c:v>
                </c:pt>
                <c:pt idx="403">
                  <c:v>32.75</c:v>
                </c:pt>
                <c:pt idx="404">
                  <c:v>32.833333333333336</c:v>
                </c:pt>
                <c:pt idx="405">
                  <c:v>32.916666666666664</c:v>
                </c:pt>
                <c:pt idx="406">
                  <c:v>33</c:v>
                </c:pt>
                <c:pt idx="407">
                  <c:v>33.083333333333336</c:v>
                </c:pt>
                <c:pt idx="408">
                  <c:v>33.166666666666664</c:v>
                </c:pt>
                <c:pt idx="409">
                  <c:v>33.25</c:v>
                </c:pt>
                <c:pt idx="410">
                  <c:v>33.333333333333336</c:v>
                </c:pt>
                <c:pt idx="411">
                  <c:v>33.416666666666664</c:v>
                </c:pt>
                <c:pt idx="412">
                  <c:v>33.5</c:v>
                </c:pt>
                <c:pt idx="413">
                  <c:v>33.583333333333336</c:v>
                </c:pt>
                <c:pt idx="414">
                  <c:v>33.666666666666664</c:v>
                </c:pt>
                <c:pt idx="415">
                  <c:v>33.75</c:v>
                </c:pt>
                <c:pt idx="416">
                  <c:v>33.833333333333336</c:v>
                </c:pt>
                <c:pt idx="417">
                  <c:v>33.916666666666664</c:v>
                </c:pt>
                <c:pt idx="418">
                  <c:v>34</c:v>
                </c:pt>
                <c:pt idx="419">
                  <c:v>34.083333333333336</c:v>
                </c:pt>
                <c:pt idx="420">
                  <c:v>34.166666666666664</c:v>
                </c:pt>
                <c:pt idx="421">
                  <c:v>34.25</c:v>
                </c:pt>
                <c:pt idx="422">
                  <c:v>34.333333333333336</c:v>
                </c:pt>
                <c:pt idx="423">
                  <c:v>34.416666666666664</c:v>
                </c:pt>
                <c:pt idx="424">
                  <c:v>34.5</c:v>
                </c:pt>
                <c:pt idx="425">
                  <c:v>34.583333333333336</c:v>
                </c:pt>
                <c:pt idx="426">
                  <c:v>34.666666666666664</c:v>
                </c:pt>
                <c:pt idx="427">
                  <c:v>34.75</c:v>
                </c:pt>
                <c:pt idx="428">
                  <c:v>34.833333333333336</c:v>
                </c:pt>
                <c:pt idx="429">
                  <c:v>34.916666666666664</c:v>
                </c:pt>
                <c:pt idx="430">
                  <c:v>35</c:v>
                </c:pt>
                <c:pt idx="431">
                  <c:v>35.083333333333336</c:v>
                </c:pt>
                <c:pt idx="432">
                  <c:v>35.166666666666664</c:v>
                </c:pt>
                <c:pt idx="433">
                  <c:v>35.25</c:v>
                </c:pt>
                <c:pt idx="434">
                  <c:v>35.333333333333336</c:v>
                </c:pt>
                <c:pt idx="435">
                  <c:v>35.416666666666664</c:v>
                </c:pt>
                <c:pt idx="436">
                  <c:v>35.5</c:v>
                </c:pt>
                <c:pt idx="437">
                  <c:v>35.583333333333336</c:v>
                </c:pt>
                <c:pt idx="438">
                  <c:v>35.666666666666664</c:v>
                </c:pt>
                <c:pt idx="439">
                  <c:v>35.75</c:v>
                </c:pt>
                <c:pt idx="440">
                  <c:v>35.833333333333336</c:v>
                </c:pt>
                <c:pt idx="441">
                  <c:v>35.916666666666664</c:v>
                </c:pt>
                <c:pt idx="442">
                  <c:v>36</c:v>
                </c:pt>
                <c:pt idx="443">
                  <c:v>36.083333333333336</c:v>
                </c:pt>
                <c:pt idx="444">
                  <c:v>36.166666666666664</c:v>
                </c:pt>
                <c:pt idx="445">
                  <c:v>36.25</c:v>
                </c:pt>
                <c:pt idx="446">
                  <c:v>36.333333333333336</c:v>
                </c:pt>
                <c:pt idx="447">
                  <c:v>36.416666666666664</c:v>
                </c:pt>
                <c:pt idx="448">
                  <c:v>36.5</c:v>
                </c:pt>
                <c:pt idx="449">
                  <c:v>36.583333333333336</c:v>
                </c:pt>
                <c:pt idx="450">
                  <c:v>36.666666666666664</c:v>
                </c:pt>
                <c:pt idx="451">
                  <c:v>36.75</c:v>
                </c:pt>
                <c:pt idx="452">
                  <c:v>36.833333333333336</c:v>
                </c:pt>
                <c:pt idx="453">
                  <c:v>36.916666666666664</c:v>
                </c:pt>
                <c:pt idx="454">
                  <c:v>37</c:v>
                </c:pt>
                <c:pt idx="455">
                  <c:v>37.083333333333336</c:v>
                </c:pt>
                <c:pt idx="456">
                  <c:v>37.166666666666664</c:v>
                </c:pt>
                <c:pt idx="457">
                  <c:v>37.25</c:v>
                </c:pt>
                <c:pt idx="458">
                  <c:v>37.333333333333336</c:v>
                </c:pt>
                <c:pt idx="459">
                  <c:v>37.416666666666664</c:v>
                </c:pt>
                <c:pt idx="460">
                  <c:v>37.5</c:v>
                </c:pt>
                <c:pt idx="461">
                  <c:v>37.583333333333336</c:v>
                </c:pt>
                <c:pt idx="462">
                  <c:v>37.666666666666664</c:v>
                </c:pt>
                <c:pt idx="463">
                  <c:v>37.75</c:v>
                </c:pt>
                <c:pt idx="464">
                  <c:v>37.833333333333336</c:v>
                </c:pt>
                <c:pt idx="465">
                  <c:v>37.916666666666664</c:v>
                </c:pt>
                <c:pt idx="466">
                  <c:v>38</c:v>
                </c:pt>
                <c:pt idx="467">
                  <c:v>38.083333333333336</c:v>
                </c:pt>
                <c:pt idx="468">
                  <c:v>38.166666666666664</c:v>
                </c:pt>
                <c:pt idx="469">
                  <c:v>38.25</c:v>
                </c:pt>
                <c:pt idx="470">
                  <c:v>38.333333333333336</c:v>
                </c:pt>
                <c:pt idx="471">
                  <c:v>38.416666666666664</c:v>
                </c:pt>
                <c:pt idx="472">
                  <c:v>38.5</c:v>
                </c:pt>
                <c:pt idx="473">
                  <c:v>38.583333333333336</c:v>
                </c:pt>
                <c:pt idx="474">
                  <c:v>38.666666666666664</c:v>
                </c:pt>
                <c:pt idx="475">
                  <c:v>38.75</c:v>
                </c:pt>
                <c:pt idx="476">
                  <c:v>38.833333333333336</c:v>
                </c:pt>
                <c:pt idx="477">
                  <c:v>38.916666666666664</c:v>
                </c:pt>
                <c:pt idx="478">
                  <c:v>39</c:v>
                </c:pt>
                <c:pt idx="479">
                  <c:v>39.083333333333336</c:v>
                </c:pt>
                <c:pt idx="480">
                  <c:v>39.166666666666664</c:v>
                </c:pt>
                <c:pt idx="481">
                  <c:v>39.25</c:v>
                </c:pt>
                <c:pt idx="482">
                  <c:v>39.333333333333336</c:v>
                </c:pt>
                <c:pt idx="483">
                  <c:v>39.416666666666664</c:v>
                </c:pt>
                <c:pt idx="484">
                  <c:v>39.5</c:v>
                </c:pt>
                <c:pt idx="485">
                  <c:v>39.583333333333336</c:v>
                </c:pt>
                <c:pt idx="486">
                  <c:v>39.666666666666664</c:v>
                </c:pt>
                <c:pt idx="487">
                  <c:v>39.75</c:v>
                </c:pt>
                <c:pt idx="488">
                  <c:v>39.833333333333336</c:v>
                </c:pt>
                <c:pt idx="489">
                  <c:v>39.916666666666664</c:v>
                </c:pt>
                <c:pt idx="490">
                  <c:v>40</c:v>
                </c:pt>
                <c:pt idx="491">
                  <c:v>40.083333333333336</c:v>
                </c:pt>
                <c:pt idx="492">
                  <c:v>40.166666666666664</c:v>
                </c:pt>
                <c:pt idx="493">
                  <c:v>40.25</c:v>
                </c:pt>
                <c:pt idx="494">
                  <c:v>40.333333333333336</c:v>
                </c:pt>
                <c:pt idx="495">
                  <c:v>40.416666666666664</c:v>
                </c:pt>
                <c:pt idx="496">
                  <c:v>40.5</c:v>
                </c:pt>
                <c:pt idx="497">
                  <c:v>40.583333333333336</c:v>
                </c:pt>
                <c:pt idx="498">
                  <c:v>40.666666666666664</c:v>
                </c:pt>
                <c:pt idx="499">
                  <c:v>40.75</c:v>
                </c:pt>
                <c:pt idx="500">
                  <c:v>40.833333333333336</c:v>
                </c:pt>
                <c:pt idx="501">
                  <c:v>40.916666666666664</c:v>
                </c:pt>
                <c:pt idx="502">
                  <c:v>41</c:v>
                </c:pt>
                <c:pt idx="503">
                  <c:v>41.083333333333336</c:v>
                </c:pt>
                <c:pt idx="504">
                  <c:v>41.166666666666664</c:v>
                </c:pt>
                <c:pt idx="505">
                  <c:v>41.25</c:v>
                </c:pt>
                <c:pt idx="506">
                  <c:v>41.333333333333336</c:v>
                </c:pt>
                <c:pt idx="507">
                  <c:v>41.416666666666664</c:v>
                </c:pt>
                <c:pt idx="508">
                  <c:v>41.5</c:v>
                </c:pt>
                <c:pt idx="509">
                  <c:v>41.583333333333336</c:v>
                </c:pt>
                <c:pt idx="510">
                  <c:v>41.666666666666664</c:v>
                </c:pt>
                <c:pt idx="511">
                  <c:v>41.75</c:v>
                </c:pt>
                <c:pt idx="512">
                  <c:v>41.833333333333336</c:v>
                </c:pt>
                <c:pt idx="513">
                  <c:v>41.916666666666664</c:v>
                </c:pt>
                <c:pt idx="514">
                  <c:v>42</c:v>
                </c:pt>
                <c:pt idx="515">
                  <c:v>42.083333333333336</c:v>
                </c:pt>
                <c:pt idx="516">
                  <c:v>42.166666666666664</c:v>
                </c:pt>
                <c:pt idx="517">
                  <c:v>42.25</c:v>
                </c:pt>
                <c:pt idx="518">
                  <c:v>42.333333333333336</c:v>
                </c:pt>
                <c:pt idx="519">
                  <c:v>42.416666666666664</c:v>
                </c:pt>
                <c:pt idx="520">
                  <c:v>42.5</c:v>
                </c:pt>
                <c:pt idx="521">
                  <c:v>42.583333333333336</c:v>
                </c:pt>
                <c:pt idx="522">
                  <c:v>42.666666666666664</c:v>
                </c:pt>
                <c:pt idx="523">
                  <c:v>42.75</c:v>
                </c:pt>
                <c:pt idx="524">
                  <c:v>42.833333333333336</c:v>
                </c:pt>
                <c:pt idx="525">
                  <c:v>42.916666666666664</c:v>
                </c:pt>
                <c:pt idx="526">
                  <c:v>43</c:v>
                </c:pt>
                <c:pt idx="527">
                  <c:v>43.083333333333336</c:v>
                </c:pt>
                <c:pt idx="528">
                  <c:v>43.166666666666664</c:v>
                </c:pt>
                <c:pt idx="529">
                  <c:v>43.25</c:v>
                </c:pt>
                <c:pt idx="530">
                  <c:v>43.333333333333336</c:v>
                </c:pt>
                <c:pt idx="531">
                  <c:v>43.416666666666664</c:v>
                </c:pt>
                <c:pt idx="532">
                  <c:v>43.5</c:v>
                </c:pt>
                <c:pt idx="533">
                  <c:v>43.583333333333336</c:v>
                </c:pt>
                <c:pt idx="534">
                  <c:v>43.666666666666664</c:v>
                </c:pt>
                <c:pt idx="535">
                  <c:v>43.75</c:v>
                </c:pt>
                <c:pt idx="536">
                  <c:v>43.833333333333336</c:v>
                </c:pt>
                <c:pt idx="537">
                  <c:v>43.916666666666664</c:v>
                </c:pt>
                <c:pt idx="538">
                  <c:v>44</c:v>
                </c:pt>
                <c:pt idx="539">
                  <c:v>44.083333333333336</c:v>
                </c:pt>
                <c:pt idx="540">
                  <c:v>44.166666666666664</c:v>
                </c:pt>
                <c:pt idx="541">
                  <c:v>44.25</c:v>
                </c:pt>
                <c:pt idx="542">
                  <c:v>44.333333333333336</c:v>
                </c:pt>
                <c:pt idx="543">
                  <c:v>44.416666666666664</c:v>
                </c:pt>
                <c:pt idx="544">
                  <c:v>44.5</c:v>
                </c:pt>
                <c:pt idx="545">
                  <c:v>44.583333333333336</c:v>
                </c:pt>
                <c:pt idx="546">
                  <c:v>44.666666666666664</c:v>
                </c:pt>
                <c:pt idx="547">
                  <c:v>44.75</c:v>
                </c:pt>
                <c:pt idx="548">
                  <c:v>44.833333333333336</c:v>
                </c:pt>
                <c:pt idx="549">
                  <c:v>44.916666666666664</c:v>
                </c:pt>
                <c:pt idx="550">
                  <c:v>45</c:v>
                </c:pt>
                <c:pt idx="551">
                  <c:v>45.083333333333336</c:v>
                </c:pt>
                <c:pt idx="552">
                  <c:v>45.166666666666664</c:v>
                </c:pt>
                <c:pt idx="553">
                  <c:v>45.25</c:v>
                </c:pt>
                <c:pt idx="554">
                  <c:v>45.333333333333336</c:v>
                </c:pt>
                <c:pt idx="555">
                  <c:v>45.416666666666664</c:v>
                </c:pt>
                <c:pt idx="556">
                  <c:v>45.5</c:v>
                </c:pt>
                <c:pt idx="557">
                  <c:v>45.583333333333336</c:v>
                </c:pt>
                <c:pt idx="558">
                  <c:v>45.666666666666664</c:v>
                </c:pt>
                <c:pt idx="559">
                  <c:v>45.75</c:v>
                </c:pt>
                <c:pt idx="560">
                  <c:v>45.833333333333336</c:v>
                </c:pt>
                <c:pt idx="561">
                  <c:v>45.916666666666664</c:v>
                </c:pt>
                <c:pt idx="562">
                  <c:v>46</c:v>
                </c:pt>
                <c:pt idx="563">
                  <c:v>46.083333333333336</c:v>
                </c:pt>
                <c:pt idx="564">
                  <c:v>46.166666666666664</c:v>
                </c:pt>
                <c:pt idx="565">
                  <c:v>46.25</c:v>
                </c:pt>
                <c:pt idx="566">
                  <c:v>46.333333333333336</c:v>
                </c:pt>
                <c:pt idx="567">
                  <c:v>46.416666666666664</c:v>
                </c:pt>
                <c:pt idx="568">
                  <c:v>46.5</c:v>
                </c:pt>
                <c:pt idx="569">
                  <c:v>46.583333333333336</c:v>
                </c:pt>
                <c:pt idx="570">
                  <c:v>46.666666666666664</c:v>
                </c:pt>
                <c:pt idx="571">
                  <c:v>46.75</c:v>
                </c:pt>
                <c:pt idx="572">
                  <c:v>46.833333333333336</c:v>
                </c:pt>
                <c:pt idx="573">
                  <c:v>46.916666666666664</c:v>
                </c:pt>
                <c:pt idx="574">
                  <c:v>47</c:v>
                </c:pt>
                <c:pt idx="575">
                  <c:v>47.083333333333336</c:v>
                </c:pt>
                <c:pt idx="576">
                  <c:v>47.166666666666664</c:v>
                </c:pt>
                <c:pt idx="577">
                  <c:v>47.25</c:v>
                </c:pt>
                <c:pt idx="578">
                  <c:v>47.333333333333336</c:v>
                </c:pt>
                <c:pt idx="579">
                  <c:v>47.416666666666664</c:v>
                </c:pt>
                <c:pt idx="580">
                  <c:v>47.5</c:v>
                </c:pt>
                <c:pt idx="581">
                  <c:v>47.583333333333336</c:v>
                </c:pt>
                <c:pt idx="582">
                  <c:v>47.666666666666664</c:v>
                </c:pt>
                <c:pt idx="583">
                  <c:v>47.75</c:v>
                </c:pt>
                <c:pt idx="584">
                  <c:v>47.833333333333336</c:v>
                </c:pt>
                <c:pt idx="585">
                  <c:v>47.916666666666664</c:v>
                </c:pt>
                <c:pt idx="586">
                  <c:v>48</c:v>
                </c:pt>
                <c:pt idx="587">
                  <c:v>48.083333333333336</c:v>
                </c:pt>
                <c:pt idx="588">
                  <c:v>48.166666666666664</c:v>
                </c:pt>
                <c:pt idx="589">
                  <c:v>48.25</c:v>
                </c:pt>
                <c:pt idx="590">
                  <c:v>48.333333333333336</c:v>
                </c:pt>
                <c:pt idx="591">
                  <c:v>48.416666666666664</c:v>
                </c:pt>
                <c:pt idx="592">
                  <c:v>48.5</c:v>
                </c:pt>
                <c:pt idx="593">
                  <c:v>48.583333333333336</c:v>
                </c:pt>
                <c:pt idx="594">
                  <c:v>48.666666666666664</c:v>
                </c:pt>
                <c:pt idx="595">
                  <c:v>48.75</c:v>
                </c:pt>
                <c:pt idx="596">
                  <c:v>48.833333333333336</c:v>
                </c:pt>
                <c:pt idx="597">
                  <c:v>48.916666666666664</c:v>
                </c:pt>
                <c:pt idx="598">
                  <c:v>49</c:v>
                </c:pt>
                <c:pt idx="599">
                  <c:v>49.083333333333336</c:v>
                </c:pt>
                <c:pt idx="600">
                  <c:v>49.166666666666664</c:v>
                </c:pt>
                <c:pt idx="601">
                  <c:v>49.25</c:v>
                </c:pt>
                <c:pt idx="602">
                  <c:v>49.333333333333336</c:v>
                </c:pt>
                <c:pt idx="603">
                  <c:v>49.416666666666664</c:v>
                </c:pt>
                <c:pt idx="604">
                  <c:v>49.5</c:v>
                </c:pt>
                <c:pt idx="605">
                  <c:v>49.583333333333336</c:v>
                </c:pt>
                <c:pt idx="606">
                  <c:v>49.666666666666664</c:v>
                </c:pt>
                <c:pt idx="607">
                  <c:v>49.75</c:v>
                </c:pt>
                <c:pt idx="608">
                  <c:v>49.833333333333336</c:v>
                </c:pt>
                <c:pt idx="609">
                  <c:v>49.916666666666664</c:v>
                </c:pt>
                <c:pt idx="610">
                  <c:v>50</c:v>
                </c:pt>
                <c:pt idx="611">
                  <c:v>50.083333333333336</c:v>
                </c:pt>
                <c:pt idx="612">
                  <c:v>50.166666666666664</c:v>
                </c:pt>
                <c:pt idx="613">
                  <c:v>50.25</c:v>
                </c:pt>
                <c:pt idx="614">
                  <c:v>50.333333333333336</c:v>
                </c:pt>
                <c:pt idx="615">
                  <c:v>50.416666666666664</c:v>
                </c:pt>
                <c:pt idx="616">
                  <c:v>50.5</c:v>
                </c:pt>
                <c:pt idx="617">
                  <c:v>50.583333333333336</c:v>
                </c:pt>
                <c:pt idx="618">
                  <c:v>50.666666666666664</c:v>
                </c:pt>
                <c:pt idx="619">
                  <c:v>50.75</c:v>
                </c:pt>
                <c:pt idx="620">
                  <c:v>50.833333333333336</c:v>
                </c:pt>
                <c:pt idx="621">
                  <c:v>50.916666666666664</c:v>
                </c:pt>
                <c:pt idx="622">
                  <c:v>51</c:v>
                </c:pt>
                <c:pt idx="623">
                  <c:v>51.083333333333336</c:v>
                </c:pt>
                <c:pt idx="624">
                  <c:v>51.166666666666664</c:v>
                </c:pt>
                <c:pt idx="625">
                  <c:v>51.25</c:v>
                </c:pt>
                <c:pt idx="626">
                  <c:v>51.333333333333336</c:v>
                </c:pt>
                <c:pt idx="627">
                  <c:v>51.416666666666664</c:v>
                </c:pt>
                <c:pt idx="628">
                  <c:v>51.5</c:v>
                </c:pt>
                <c:pt idx="629">
                  <c:v>51.583333333333336</c:v>
                </c:pt>
                <c:pt idx="630">
                  <c:v>51.666666666666664</c:v>
                </c:pt>
                <c:pt idx="631">
                  <c:v>51.75</c:v>
                </c:pt>
                <c:pt idx="632">
                  <c:v>51.833333333333336</c:v>
                </c:pt>
                <c:pt idx="633">
                  <c:v>51.916666666666664</c:v>
                </c:pt>
                <c:pt idx="634">
                  <c:v>52</c:v>
                </c:pt>
                <c:pt idx="635">
                  <c:v>52.083333333333336</c:v>
                </c:pt>
                <c:pt idx="636">
                  <c:v>52.166666666666664</c:v>
                </c:pt>
                <c:pt idx="637">
                  <c:v>52.25</c:v>
                </c:pt>
                <c:pt idx="638">
                  <c:v>52.333333333333336</c:v>
                </c:pt>
                <c:pt idx="639">
                  <c:v>52.416666666666664</c:v>
                </c:pt>
                <c:pt idx="640">
                  <c:v>52.5</c:v>
                </c:pt>
                <c:pt idx="641">
                  <c:v>52.583333333333336</c:v>
                </c:pt>
                <c:pt idx="642">
                  <c:v>52.666666666666664</c:v>
                </c:pt>
                <c:pt idx="643">
                  <c:v>52.75</c:v>
                </c:pt>
                <c:pt idx="644">
                  <c:v>52.833333333333336</c:v>
                </c:pt>
                <c:pt idx="645">
                  <c:v>52.916666666666664</c:v>
                </c:pt>
                <c:pt idx="646">
                  <c:v>53</c:v>
                </c:pt>
                <c:pt idx="647">
                  <c:v>53.083333333333336</c:v>
                </c:pt>
                <c:pt idx="648">
                  <c:v>53.166666666666664</c:v>
                </c:pt>
                <c:pt idx="649">
                  <c:v>53.25</c:v>
                </c:pt>
                <c:pt idx="650">
                  <c:v>53.333333333333336</c:v>
                </c:pt>
                <c:pt idx="651">
                  <c:v>53.416666666666664</c:v>
                </c:pt>
                <c:pt idx="652">
                  <c:v>53.5</c:v>
                </c:pt>
                <c:pt idx="653">
                  <c:v>53.583333333333336</c:v>
                </c:pt>
                <c:pt idx="654">
                  <c:v>53.666666666666664</c:v>
                </c:pt>
                <c:pt idx="655">
                  <c:v>53.75</c:v>
                </c:pt>
                <c:pt idx="656">
                  <c:v>53.833333333333336</c:v>
                </c:pt>
                <c:pt idx="657">
                  <c:v>53.916666666666664</c:v>
                </c:pt>
                <c:pt idx="658">
                  <c:v>54</c:v>
                </c:pt>
                <c:pt idx="659">
                  <c:v>54.083333333333336</c:v>
                </c:pt>
                <c:pt idx="660">
                  <c:v>54.166666666666664</c:v>
                </c:pt>
                <c:pt idx="661">
                  <c:v>54.25</c:v>
                </c:pt>
                <c:pt idx="662">
                  <c:v>54.333333333333336</c:v>
                </c:pt>
                <c:pt idx="663">
                  <c:v>54.416666666666664</c:v>
                </c:pt>
                <c:pt idx="664">
                  <c:v>54.5</c:v>
                </c:pt>
                <c:pt idx="665">
                  <c:v>54.583333333333336</c:v>
                </c:pt>
                <c:pt idx="666">
                  <c:v>54.666666666666664</c:v>
                </c:pt>
                <c:pt idx="667">
                  <c:v>54.75</c:v>
                </c:pt>
                <c:pt idx="668">
                  <c:v>54.833333333333336</c:v>
                </c:pt>
                <c:pt idx="669">
                  <c:v>54.916666666666664</c:v>
                </c:pt>
                <c:pt idx="670">
                  <c:v>55</c:v>
                </c:pt>
                <c:pt idx="671">
                  <c:v>55.083333333333336</c:v>
                </c:pt>
                <c:pt idx="672">
                  <c:v>55.166666666666664</c:v>
                </c:pt>
                <c:pt idx="673">
                  <c:v>55.25</c:v>
                </c:pt>
                <c:pt idx="674">
                  <c:v>55.333333333333336</c:v>
                </c:pt>
                <c:pt idx="675">
                  <c:v>55.416666666666664</c:v>
                </c:pt>
                <c:pt idx="676">
                  <c:v>55.5</c:v>
                </c:pt>
                <c:pt idx="677">
                  <c:v>55.583333333333336</c:v>
                </c:pt>
                <c:pt idx="678">
                  <c:v>55.666666666666664</c:v>
                </c:pt>
                <c:pt idx="679">
                  <c:v>55.75</c:v>
                </c:pt>
                <c:pt idx="680">
                  <c:v>55.833333333333336</c:v>
                </c:pt>
                <c:pt idx="681">
                  <c:v>55.916666666666664</c:v>
                </c:pt>
                <c:pt idx="682">
                  <c:v>56</c:v>
                </c:pt>
                <c:pt idx="683">
                  <c:v>56.083333333333336</c:v>
                </c:pt>
                <c:pt idx="684">
                  <c:v>56.166666666666664</c:v>
                </c:pt>
                <c:pt idx="685">
                  <c:v>56.25</c:v>
                </c:pt>
                <c:pt idx="686">
                  <c:v>56.333333333333336</c:v>
                </c:pt>
                <c:pt idx="687">
                  <c:v>56.416666666666664</c:v>
                </c:pt>
                <c:pt idx="688">
                  <c:v>56.5</c:v>
                </c:pt>
                <c:pt idx="689">
                  <c:v>56.583333333333336</c:v>
                </c:pt>
                <c:pt idx="690">
                  <c:v>56.666666666666664</c:v>
                </c:pt>
                <c:pt idx="691">
                  <c:v>56.75</c:v>
                </c:pt>
                <c:pt idx="692">
                  <c:v>56.833333333333336</c:v>
                </c:pt>
                <c:pt idx="693">
                  <c:v>56.916666666666664</c:v>
                </c:pt>
                <c:pt idx="694">
                  <c:v>57</c:v>
                </c:pt>
                <c:pt idx="695">
                  <c:v>57.083333333333336</c:v>
                </c:pt>
                <c:pt idx="696">
                  <c:v>57.166666666666664</c:v>
                </c:pt>
                <c:pt idx="697">
                  <c:v>57.25</c:v>
                </c:pt>
                <c:pt idx="698">
                  <c:v>57.333333333333336</c:v>
                </c:pt>
                <c:pt idx="699">
                  <c:v>57.416666666666664</c:v>
                </c:pt>
                <c:pt idx="700">
                  <c:v>57.5</c:v>
                </c:pt>
                <c:pt idx="701">
                  <c:v>57.583333333333336</c:v>
                </c:pt>
                <c:pt idx="702">
                  <c:v>57.666666666666664</c:v>
                </c:pt>
                <c:pt idx="703">
                  <c:v>57.75</c:v>
                </c:pt>
                <c:pt idx="704">
                  <c:v>57.833333333333336</c:v>
                </c:pt>
                <c:pt idx="705">
                  <c:v>57.916666666666664</c:v>
                </c:pt>
                <c:pt idx="706">
                  <c:v>58</c:v>
                </c:pt>
                <c:pt idx="707">
                  <c:v>58.083333333333336</c:v>
                </c:pt>
                <c:pt idx="708">
                  <c:v>58.166666666666664</c:v>
                </c:pt>
                <c:pt idx="709">
                  <c:v>58.25</c:v>
                </c:pt>
                <c:pt idx="710">
                  <c:v>58.333333333333336</c:v>
                </c:pt>
                <c:pt idx="711">
                  <c:v>58.416666666666664</c:v>
                </c:pt>
                <c:pt idx="712">
                  <c:v>58.5</c:v>
                </c:pt>
                <c:pt idx="713">
                  <c:v>58.583333333333336</c:v>
                </c:pt>
                <c:pt idx="714">
                  <c:v>58.666666666666664</c:v>
                </c:pt>
                <c:pt idx="715">
                  <c:v>58.75</c:v>
                </c:pt>
                <c:pt idx="716">
                  <c:v>58.833333333333336</c:v>
                </c:pt>
                <c:pt idx="717">
                  <c:v>58.916666666666664</c:v>
                </c:pt>
                <c:pt idx="718">
                  <c:v>59</c:v>
                </c:pt>
                <c:pt idx="719">
                  <c:v>59.083333333333336</c:v>
                </c:pt>
                <c:pt idx="720">
                  <c:v>59.166666666666664</c:v>
                </c:pt>
                <c:pt idx="721">
                  <c:v>59.25</c:v>
                </c:pt>
                <c:pt idx="722">
                  <c:v>59.333333333333336</c:v>
                </c:pt>
                <c:pt idx="723">
                  <c:v>59.416666666666664</c:v>
                </c:pt>
                <c:pt idx="724">
                  <c:v>59.5</c:v>
                </c:pt>
                <c:pt idx="725">
                  <c:v>59.583333333333336</c:v>
                </c:pt>
                <c:pt idx="726">
                  <c:v>59.666666666666664</c:v>
                </c:pt>
                <c:pt idx="727">
                  <c:v>59.75</c:v>
                </c:pt>
                <c:pt idx="728">
                  <c:v>59.833333333333336</c:v>
                </c:pt>
                <c:pt idx="729">
                  <c:v>59.916666666666664</c:v>
                </c:pt>
                <c:pt idx="730">
                  <c:v>60</c:v>
                </c:pt>
                <c:pt idx="731">
                  <c:v>60.166666666666664</c:v>
                </c:pt>
                <c:pt idx="732">
                  <c:v>60.333333333333336</c:v>
                </c:pt>
                <c:pt idx="733">
                  <c:v>60.5</c:v>
                </c:pt>
                <c:pt idx="734">
                  <c:v>60.666666666666664</c:v>
                </c:pt>
                <c:pt idx="735">
                  <c:v>60.833333333333336</c:v>
                </c:pt>
                <c:pt idx="736">
                  <c:v>61</c:v>
                </c:pt>
                <c:pt idx="737">
                  <c:v>61.166666666666664</c:v>
                </c:pt>
                <c:pt idx="738">
                  <c:v>61.333333333333336</c:v>
                </c:pt>
                <c:pt idx="739">
                  <c:v>61.5</c:v>
                </c:pt>
                <c:pt idx="740">
                  <c:v>61.666666666666664</c:v>
                </c:pt>
                <c:pt idx="741">
                  <c:v>61.833333333333336</c:v>
                </c:pt>
                <c:pt idx="742">
                  <c:v>62</c:v>
                </c:pt>
                <c:pt idx="743">
                  <c:v>62.166666666666664</c:v>
                </c:pt>
                <c:pt idx="744">
                  <c:v>62.333333333333336</c:v>
                </c:pt>
                <c:pt idx="745">
                  <c:v>62.5</c:v>
                </c:pt>
                <c:pt idx="746">
                  <c:v>62.666666666666664</c:v>
                </c:pt>
                <c:pt idx="747">
                  <c:v>62.833333333333336</c:v>
                </c:pt>
                <c:pt idx="748">
                  <c:v>63</c:v>
                </c:pt>
                <c:pt idx="749">
                  <c:v>63.166666666666664</c:v>
                </c:pt>
                <c:pt idx="750">
                  <c:v>63.333333333333336</c:v>
                </c:pt>
                <c:pt idx="751">
                  <c:v>63.5</c:v>
                </c:pt>
                <c:pt idx="752">
                  <c:v>63.666666666666664</c:v>
                </c:pt>
                <c:pt idx="753">
                  <c:v>63.833333333333336</c:v>
                </c:pt>
                <c:pt idx="754">
                  <c:v>64</c:v>
                </c:pt>
                <c:pt idx="755">
                  <c:v>64.166666666666671</c:v>
                </c:pt>
                <c:pt idx="756">
                  <c:v>64.333333333333329</c:v>
                </c:pt>
                <c:pt idx="757">
                  <c:v>64.5</c:v>
                </c:pt>
                <c:pt idx="758">
                  <c:v>64.666666666666671</c:v>
                </c:pt>
                <c:pt idx="759">
                  <c:v>64.833333333333329</c:v>
                </c:pt>
                <c:pt idx="760">
                  <c:v>65</c:v>
                </c:pt>
                <c:pt idx="761">
                  <c:v>65.166666666666671</c:v>
                </c:pt>
                <c:pt idx="762">
                  <c:v>65.333333333333329</c:v>
                </c:pt>
                <c:pt idx="763">
                  <c:v>65.5</c:v>
                </c:pt>
                <c:pt idx="764">
                  <c:v>65.666666666666671</c:v>
                </c:pt>
                <c:pt idx="765">
                  <c:v>65.833333333333329</c:v>
                </c:pt>
                <c:pt idx="766">
                  <c:v>66</c:v>
                </c:pt>
                <c:pt idx="767">
                  <c:v>66.166666666666671</c:v>
                </c:pt>
                <c:pt idx="768">
                  <c:v>66.333333333333329</c:v>
                </c:pt>
                <c:pt idx="769">
                  <c:v>66.5</c:v>
                </c:pt>
                <c:pt idx="770">
                  <c:v>66.666666666666671</c:v>
                </c:pt>
                <c:pt idx="771">
                  <c:v>66.833333333333329</c:v>
                </c:pt>
                <c:pt idx="772">
                  <c:v>67</c:v>
                </c:pt>
                <c:pt idx="773">
                  <c:v>67.166666666666671</c:v>
                </c:pt>
                <c:pt idx="774">
                  <c:v>67.333333333333329</c:v>
                </c:pt>
                <c:pt idx="775">
                  <c:v>67.5</c:v>
                </c:pt>
                <c:pt idx="776">
                  <c:v>67.666666666666671</c:v>
                </c:pt>
                <c:pt idx="777">
                  <c:v>67.833333333333329</c:v>
                </c:pt>
                <c:pt idx="778">
                  <c:v>68</c:v>
                </c:pt>
                <c:pt idx="779">
                  <c:v>68.166666666666671</c:v>
                </c:pt>
                <c:pt idx="780">
                  <c:v>68.333333333333329</c:v>
                </c:pt>
                <c:pt idx="781">
                  <c:v>68.5</c:v>
                </c:pt>
                <c:pt idx="782">
                  <c:v>68.666666666666671</c:v>
                </c:pt>
                <c:pt idx="783">
                  <c:v>68.833333333333329</c:v>
                </c:pt>
                <c:pt idx="784">
                  <c:v>69</c:v>
                </c:pt>
                <c:pt idx="785">
                  <c:v>69.166666666666671</c:v>
                </c:pt>
                <c:pt idx="786">
                  <c:v>69.333333333333329</c:v>
                </c:pt>
                <c:pt idx="787">
                  <c:v>69.5</c:v>
                </c:pt>
                <c:pt idx="788">
                  <c:v>69.666666666666671</c:v>
                </c:pt>
                <c:pt idx="789">
                  <c:v>69.833333333333329</c:v>
                </c:pt>
                <c:pt idx="790">
                  <c:v>70</c:v>
                </c:pt>
                <c:pt idx="791">
                  <c:v>70.166666666666671</c:v>
                </c:pt>
                <c:pt idx="792">
                  <c:v>70.333333333333329</c:v>
                </c:pt>
                <c:pt idx="793">
                  <c:v>70.5</c:v>
                </c:pt>
                <c:pt idx="794">
                  <c:v>70.666666666666671</c:v>
                </c:pt>
                <c:pt idx="795">
                  <c:v>70.833333333333329</c:v>
                </c:pt>
                <c:pt idx="796">
                  <c:v>71</c:v>
                </c:pt>
                <c:pt idx="797">
                  <c:v>71.166666666666671</c:v>
                </c:pt>
                <c:pt idx="798">
                  <c:v>71.333333333333329</c:v>
                </c:pt>
                <c:pt idx="799">
                  <c:v>71.5</c:v>
                </c:pt>
                <c:pt idx="800">
                  <c:v>71.666666666666671</c:v>
                </c:pt>
                <c:pt idx="801">
                  <c:v>71.833333333333329</c:v>
                </c:pt>
                <c:pt idx="802">
                  <c:v>72</c:v>
                </c:pt>
                <c:pt idx="803">
                  <c:v>72.166666666666671</c:v>
                </c:pt>
                <c:pt idx="804">
                  <c:v>72.333333333333329</c:v>
                </c:pt>
                <c:pt idx="805">
                  <c:v>72.5</c:v>
                </c:pt>
                <c:pt idx="806">
                  <c:v>72.666666666666671</c:v>
                </c:pt>
                <c:pt idx="807">
                  <c:v>72.833333333333329</c:v>
                </c:pt>
                <c:pt idx="808">
                  <c:v>73</c:v>
                </c:pt>
                <c:pt idx="809">
                  <c:v>73.166666666666671</c:v>
                </c:pt>
                <c:pt idx="810">
                  <c:v>73.333333333333329</c:v>
                </c:pt>
                <c:pt idx="811">
                  <c:v>73.5</c:v>
                </c:pt>
                <c:pt idx="812">
                  <c:v>73.666666666666671</c:v>
                </c:pt>
                <c:pt idx="813">
                  <c:v>73.833333333333329</c:v>
                </c:pt>
                <c:pt idx="814">
                  <c:v>74</c:v>
                </c:pt>
                <c:pt idx="815">
                  <c:v>74.166666666666671</c:v>
                </c:pt>
                <c:pt idx="816">
                  <c:v>74.333333333333329</c:v>
                </c:pt>
                <c:pt idx="817">
                  <c:v>74.5</c:v>
                </c:pt>
                <c:pt idx="818">
                  <c:v>74.666666666666671</c:v>
                </c:pt>
                <c:pt idx="819">
                  <c:v>74.833333333333329</c:v>
                </c:pt>
                <c:pt idx="820">
                  <c:v>75</c:v>
                </c:pt>
                <c:pt idx="821">
                  <c:v>75.166666666666671</c:v>
                </c:pt>
                <c:pt idx="822">
                  <c:v>75.333333333333329</c:v>
                </c:pt>
                <c:pt idx="823">
                  <c:v>75.5</c:v>
                </c:pt>
                <c:pt idx="824">
                  <c:v>75.666666666666671</c:v>
                </c:pt>
                <c:pt idx="825">
                  <c:v>75.833333333333329</c:v>
                </c:pt>
                <c:pt idx="826">
                  <c:v>76</c:v>
                </c:pt>
                <c:pt idx="827">
                  <c:v>76.166666666666671</c:v>
                </c:pt>
                <c:pt idx="828">
                  <c:v>76.333333333333329</c:v>
                </c:pt>
                <c:pt idx="829">
                  <c:v>76.5</c:v>
                </c:pt>
                <c:pt idx="830">
                  <c:v>76.666666666666671</c:v>
                </c:pt>
                <c:pt idx="831">
                  <c:v>76.833333333333329</c:v>
                </c:pt>
                <c:pt idx="832">
                  <c:v>77</c:v>
                </c:pt>
                <c:pt idx="833">
                  <c:v>77.166666666666671</c:v>
                </c:pt>
                <c:pt idx="834">
                  <c:v>77.333333333333329</c:v>
                </c:pt>
                <c:pt idx="835">
                  <c:v>77.5</c:v>
                </c:pt>
                <c:pt idx="836">
                  <c:v>77.666666666666671</c:v>
                </c:pt>
                <c:pt idx="837">
                  <c:v>77.833333333333329</c:v>
                </c:pt>
                <c:pt idx="838">
                  <c:v>78</c:v>
                </c:pt>
                <c:pt idx="839">
                  <c:v>78.166666666666671</c:v>
                </c:pt>
                <c:pt idx="840">
                  <c:v>78.333333333333329</c:v>
                </c:pt>
                <c:pt idx="841">
                  <c:v>78.5</c:v>
                </c:pt>
                <c:pt idx="842">
                  <c:v>78.666666666666671</c:v>
                </c:pt>
                <c:pt idx="843">
                  <c:v>78.833333333333329</c:v>
                </c:pt>
                <c:pt idx="844">
                  <c:v>79</c:v>
                </c:pt>
                <c:pt idx="845">
                  <c:v>79.166666666666671</c:v>
                </c:pt>
                <c:pt idx="846">
                  <c:v>79.333333333333329</c:v>
                </c:pt>
                <c:pt idx="847">
                  <c:v>79.5</c:v>
                </c:pt>
                <c:pt idx="848">
                  <c:v>79.666666666666671</c:v>
                </c:pt>
                <c:pt idx="849">
                  <c:v>79.833333333333329</c:v>
                </c:pt>
                <c:pt idx="850">
                  <c:v>80</c:v>
                </c:pt>
                <c:pt idx="851">
                  <c:v>80.166666666666671</c:v>
                </c:pt>
                <c:pt idx="852">
                  <c:v>80.333333333333329</c:v>
                </c:pt>
                <c:pt idx="853">
                  <c:v>80.5</c:v>
                </c:pt>
                <c:pt idx="854">
                  <c:v>80.666666666666671</c:v>
                </c:pt>
                <c:pt idx="855">
                  <c:v>80.833333333333329</c:v>
                </c:pt>
                <c:pt idx="856">
                  <c:v>81</c:v>
                </c:pt>
                <c:pt idx="857">
                  <c:v>81.166666666666671</c:v>
                </c:pt>
                <c:pt idx="858">
                  <c:v>81.333333333333329</c:v>
                </c:pt>
                <c:pt idx="859">
                  <c:v>81.5</c:v>
                </c:pt>
                <c:pt idx="860">
                  <c:v>81.666666666666671</c:v>
                </c:pt>
                <c:pt idx="861">
                  <c:v>81.833333333333329</c:v>
                </c:pt>
                <c:pt idx="862">
                  <c:v>82</c:v>
                </c:pt>
                <c:pt idx="863">
                  <c:v>82.166666666666671</c:v>
                </c:pt>
                <c:pt idx="864">
                  <c:v>82.333333333333329</c:v>
                </c:pt>
                <c:pt idx="865">
                  <c:v>82.5</c:v>
                </c:pt>
                <c:pt idx="866">
                  <c:v>82.666666666666671</c:v>
                </c:pt>
                <c:pt idx="867">
                  <c:v>82.833333333333329</c:v>
                </c:pt>
                <c:pt idx="868">
                  <c:v>83</c:v>
                </c:pt>
                <c:pt idx="869">
                  <c:v>83.166666666666671</c:v>
                </c:pt>
                <c:pt idx="870">
                  <c:v>83.333333333333329</c:v>
                </c:pt>
                <c:pt idx="871">
                  <c:v>83.5</c:v>
                </c:pt>
                <c:pt idx="872">
                  <c:v>83.666666666666671</c:v>
                </c:pt>
                <c:pt idx="873">
                  <c:v>83.833333333333329</c:v>
                </c:pt>
                <c:pt idx="874">
                  <c:v>84</c:v>
                </c:pt>
                <c:pt idx="875">
                  <c:v>84.166666666666671</c:v>
                </c:pt>
                <c:pt idx="876">
                  <c:v>84.333333333333329</c:v>
                </c:pt>
                <c:pt idx="877">
                  <c:v>84.5</c:v>
                </c:pt>
                <c:pt idx="878">
                  <c:v>84.666666666666671</c:v>
                </c:pt>
                <c:pt idx="879">
                  <c:v>84.833333333333329</c:v>
                </c:pt>
                <c:pt idx="880">
                  <c:v>85</c:v>
                </c:pt>
                <c:pt idx="881">
                  <c:v>85.166666666666671</c:v>
                </c:pt>
                <c:pt idx="882">
                  <c:v>85.333333333333329</c:v>
                </c:pt>
                <c:pt idx="883">
                  <c:v>85.5</c:v>
                </c:pt>
                <c:pt idx="884">
                  <c:v>85.666666666666671</c:v>
                </c:pt>
                <c:pt idx="885">
                  <c:v>85.833333333333329</c:v>
                </c:pt>
                <c:pt idx="886">
                  <c:v>86</c:v>
                </c:pt>
                <c:pt idx="887">
                  <c:v>86.166666666666671</c:v>
                </c:pt>
                <c:pt idx="888">
                  <c:v>86.333333333333329</c:v>
                </c:pt>
                <c:pt idx="889">
                  <c:v>86.5</c:v>
                </c:pt>
                <c:pt idx="890">
                  <c:v>86.666666666666671</c:v>
                </c:pt>
                <c:pt idx="891">
                  <c:v>86.833333333333329</c:v>
                </c:pt>
                <c:pt idx="892">
                  <c:v>87</c:v>
                </c:pt>
                <c:pt idx="893">
                  <c:v>87.166666666666671</c:v>
                </c:pt>
                <c:pt idx="894">
                  <c:v>87.333333333333329</c:v>
                </c:pt>
                <c:pt idx="895">
                  <c:v>87.5</c:v>
                </c:pt>
                <c:pt idx="896">
                  <c:v>87.666666666666671</c:v>
                </c:pt>
                <c:pt idx="897">
                  <c:v>87.833333333333329</c:v>
                </c:pt>
                <c:pt idx="898">
                  <c:v>88</c:v>
                </c:pt>
                <c:pt idx="899">
                  <c:v>88.166666666666671</c:v>
                </c:pt>
                <c:pt idx="900">
                  <c:v>88.333333333333329</c:v>
                </c:pt>
                <c:pt idx="901">
                  <c:v>88.5</c:v>
                </c:pt>
                <c:pt idx="902">
                  <c:v>88.666666666666671</c:v>
                </c:pt>
                <c:pt idx="903">
                  <c:v>88.833333333333329</c:v>
                </c:pt>
                <c:pt idx="904">
                  <c:v>89</c:v>
                </c:pt>
                <c:pt idx="905">
                  <c:v>89.166666666666671</c:v>
                </c:pt>
                <c:pt idx="906">
                  <c:v>89.333333333333329</c:v>
                </c:pt>
                <c:pt idx="907">
                  <c:v>89.5</c:v>
                </c:pt>
                <c:pt idx="908">
                  <c:v>89.666666666666671</c:v>
                </c:pt>
                <c:pt idx="909">
                  <c:v>89.833333333333329</c:v>
                </c:pt>
                <c:pt idx="910">
                  <c:v>90</c:v>
                </c:pt>
                <c:pt idx="911">
                  <c:v>90.166666666666671</c:v>
                </c:pt>
                <c:pt idx="912">
                  <c:v>90.333333333333329</c:v>
                </c:pt>
                <c:pt idx="913">
                  <c:v>90.5</c:v>
                </c:pt>
                <c:pt idx="914">
                  <c:v>90.666666666666671</c:v>
                </c:pt>
                <c:pt idx="915">
                  <c:v>90.833333333333329</c:v>
                </c:pt>
                <c:pt idx="916">
                  <c:v>91</c:v>
                </c:pt>
                <c:pt idx="917">
                  <c:v>91.166666666666671</c:v>
                </c:pt>
                <c:pt idx="918">
                  <c:v>91.333333333333329</c:v>
                </c:pt>
                <c:pt idx="919">
                  <c:v>91.5</c:v>
                </c:pt>
                <c:pt idx="920">
                  <c:v>91.666666666666671</c:v>
                </c:pt>
                <c:pt idx="921">
                  <c:v>91.833333333333329</c:v>
                </c:pt>
                <c:pt idx="922">
                  <c:v>92</c:v>
                </c:pt>
                <c:pt idx="923">
                  <c:v>92.166666666666671</c:v>
                </c:pt>
                <c:pt idx="924">
                  <c:v>92.333333333333329</c:v>
                </c:pt>
                <c:pt idx="925">
                  <c:v>92.5</c:v>
                </c:pt>
                <c:pt idx="926">
                  <c:v>92.666666666666671</c:v>
                </c:pt>
                <c:pt idx="927">
                  <c:v>92.833333333333329</c:v>
                </c:pt>
                <c:pt idx="928">
                  <c:v>93</c:v>
                </c:pt>
                <c:pt idx="929">
                  <c:v>93.166666666666671</c:v>
                </c:pt>
                <c:pt idx="930">
                  <c:v>93.333333333333329</c:v>
                </c:pt>
                <c:pt idx="931">
                  <c:v>93.5</c:v>
                </c:pt>
                <c:pt idx="932">
                  <c:v>93.666666666666671</c:v>
                </c:pt>
                <c:pt idx="933">
                  <c:v>93.833333333333329</c:v>
                </c:pt>
                <c:pt idx="934">
                  <c:v>94</c:v>
                </c:pt>
                <c:pt idx="935">
                  <c:v>94.166666666666671</c:v>
                </c:pt>
                <c:pt idx="936">
                  <c:v>94.333333333333329</c:v>
                </c:pt>
                <c:pt idx="937">
                  <c:v>94.5</c:v>
                </c:pt>
                <c:pt idx="938">
                  <c:v>94.666666666666671</c:v>
                </c:pt>
                <c:pt idx="939">
                  <c:v>94.833333333333329</c:v>
                </c:pt>
                <c:pt idx="940">
                  <c:v>95</c:v>
                </c:pt>
                <c:pt idx="941">
                  <c:v>95.166666666666671</c:v>
                </c:pt>
                <c:pt idx="942">
                  <c:v>95.333333333333329</c:v>
                </c:pt>
                <c:pt idx="943">
                  <c:v>95.5</c:v>
                </c:pt>
                <c:pt idx="944">
                  <c:v>95.666666666666671</c:v>
                </c:pt>
                <c:pt idx="945">
                  <c:v>95.833333333333329</c:v>
                </c:pt>
                <c:pt idx="946">
                  <c:v>96</c:v>
                </c:pt>
                <c:pt idx="947">
                  <c:v>96.166666666666671</c:v>
                </c:pt>
                <c:pt idx="948">
                  <c:v>96.333333333333329</c:v>
                </c:pt>
                <c:pt idx="949">
                  <c:v>96.5</c:v>
                </c:pt>
                <c:pt idx="950">
                  <c:v>96.666666666666671</c:v>
                </c:pt>
                <c:pt idx="951">
                  <c:v>96.833333333333329</c:v>
                </c:pt>
                <c:pt idx="952">
                  <c:v>97</c:v>
                </c:pt>
                <c:pt idx="953">
                  <c:v>97.166666666666671</c:v>
                </c:pt>
                <c:pt idx="954">
                  <c:v>97.333333333333329</c:v>
                </c:pt>
                <c:pt idx="955">
                  <c:v>97.5</c:v>
                </c:pt>
                <c:pt idx="956">
                  <c:v>97.666666666666671</c:v>
                </c:pt>
                <c:pt idx="957">
                  <c:v>97.833333333333329</c:v>
                </c:pt>
                <c:pt idx="958">
                  <c:v>98</c:v>
                </c:pt>
                <c:pt idx="959">
                  <c:v>98.166666666666671</c:v>
                </c:pt>
                <c:pt idx="960">
                  <c:v>98.333333333333329</c:v>
                </c:pt>
                <c:pt idx="961">
                  <c:v>98.5</c:v>
                </c:pt>
                <c:pt idx="962">
                  <c:v>98.666666666666671</c:v>
                </c:pt>
                <c:pt idx="963">
                  <c:v>98.833333333333329</c:v>
                </c:pt>
                <c:pt idx="964">
                  <c:v>99</c:v>
                </c:pt>
                <c:pt idx="965">
                  <c:v>99.166666666666671</c:v>
                </c:pt>
                <c:pt idx="966">
                  <c:v>99.333333333333329</c:v>
                </c:pt>
                <c:pt idx="967">
                  <c:v>99.5</c:v>
                </c:pt>
                <c:pt idx="968">
                  <c:v>99.666666666666671</c:v>
                </c:pt>
                <c:pt idx="969">
                  <c:v>99.833333333333329</c:v>
                </c:pt>
                <c:pt idx="970">
                  <c:v>100</c:v>
                </c:pt>
                <c:pt idx="971">
                  <c:v>100.16666666666667</c:v>
                </c:pt>
                <c:pt idx="972">
                  <c:v>100.33333333333333</c:v>
                </c:pt>
                <c:pt idx="973">
                  <c:v>100.5</c:v>
                </c:pt>
                <c:pt idx="974">
                  <c:v>100.66666666666667</c:v>
                </c:pt>
                <c:pt idx="975">
                  <c:v>100.83333333333333</c:v>
                </c:pt>
                <c:pt idx="976">
                  <c:v>101</c:v>
                </c:pt>
                <c:pt idx="977">
                  <c:v>101.16666666666667</c:v>
                </c:pt>
                <c:pt idx="978">
                  <c:v>101.33333333333333</c:v>
                </c:pt>
                <c:pt idx="979">
                  <c:v>101.5</c:v>
                </c:pt>
                <c:pt idx="980">
                  <c:v>101.66666666666667</c:v>
                </c:pt>
                <c:pt idx="981">
                  <c:v>101.83333333333333</c:v>
                </c:pt>
                <c:pt idx="982">
                  <c:v>102</c:v>
                </c:pt>
                <c:pt idx="983">
                  <c:v>102.16666666666667</c:v>
                </c:pt>
                <c:pt idx="984">
                  <c:v>102.33333333333333</c:v>
                </c:pt>
                <c:pt idx="985">
                  <c:v>102.5</c:v>
                </c:pt>
                <c:pt idx="986">
                  <c:v>102.66666666666667</c:v>
                </c:pt>
                <c:pt idx="987">
                  <c:v>102.83333333333333</c:v>
                </c:pt>
                <c:pt idx="988">
                  <c:v>103</c:v>
                </c:pt>
                <c:pt idx="989">
                  <c:v>103.16666666666667</c:v>
                </c:pt>
                <c:pt idx="990">
                  <c:v>103.33333333333333</c:v>
                </c:pt>
                <c:pt idx="991">
                  <c:v>103.5</c:v>
                </c:pt>
                <c:pt idx="992">
                  <c:v>103.66666666666667</c:v>
                </c:pt>
                <c:pt idx="993">
                  <c:v>103.83333333333333</c:v>
                </c:pt>
                <c:pt idx="994">
                  <c:v>104</c:v>
                </c:pt>
                <c:pt idx="995">
                  <c:v>104.16666666666667</c:v>
                </c:pt>
                <c:pt idx="996">
                  <c:v>104.33333333333333</c:v>
                </c:pt>
                <c:pt idx="997">
                  <c:v>104.5</c:v>
                </c:pt>
                <c:pt idx="998">
                  <c:v>104.66666666666667</c:v>
                </c:pt>
                <c:pt idx="999">
                  <c:v>104.83333333333333</c:v>
                </c:pt>
                <c:pt idx="1000">
                  <c:v>105</c:v>
                </c:pt>
                <c:pt idx="1001">
                  <c:v>105.16666666666667</c:v>
                </c:pt>
                <c:pt idx="1002">
                  <c:v>105.33333333333333</c:v>
                </c:pt>
                <c:pt idx="1003">
                  <c:v>105.5</c:v>
                </c:pt>
                <c:pt idx="1004">
                  <c:v>105.66666666666667</c:v>
                </c:pt>
                <c:pt idx="1005">
                  <c:v>105.83333333333333</c:v>
                </c:pt>
                <c:pt idx="1006">
                  <c:v>106</c:v>
                </c:pt>
                <c:pt idx="1007">
                  <c:v>106.16666666666667</c:v>
                </c:pt>
                <c:pt idx="1008">
                  <c:v>106.33333333333333</c:v>
                </c:pt>
                <c:pt idx="1009">
                  <c:v>106.5</c:v>
                </c:pt>
                <c:pt idx="1010">
                  <c:v>106.66666666666667</c:v>
                </c:pt>
                <c:pt idx="1011">
                  <c:v>106.83333333333333</c:v>
                </c:pt>
                <c:pt idx="1012">
                  <c:v>107</c:v>
                </c:pt>
                <c:pt idx="1013">
                  <c:v>107.16666666666667</c:v>
                </c:pt>
                <c:pt idx="1014">
                  <c:v>107.33333333333333</c:v>
                </c:pt>
                <c:pt idx="1015">
                  <c:v>107.5</c:v>
                </c:pt>
                <c:pt idx="1016">
                  <c:v>107.66666666666667</c:v>
                </c:pt>
                <c:pt idx="1017">
                  <c:v>107.83333333333333</c:v>
                </c:pt>
                <c:pt idx="1018">
                  <c:v>108</c:v>
                </c:pt>
                <c:pt idx="1019">
                  <c:v>108.16666666666667</c:v>
                </c:pt>
                <c:pt idx="1020">
                  <c:v>108.33333333333333</c:v>
                </c:pt>
                <c:pt idx="1021">
                  <c:v>108.5</c:v>
                </c:pt>
                <c:pt idx="1022">
                  <c:v>108.66666666666667</c:v>
                </c:pt>
                <c:pt idx="1023">
                  <c:v>108.83333333333333</c:v>
                </c:pt>
                <c:pt idx="1024">
                  <c:v>109</c:v>
                </c:pt>
                <c:pt idx="1025">
                  <c:v>109.16666666666667</c:v>
                </c:pt>
                <c:pt idx="1026">
                  <c:v>109.33333333333333</c:v>
                </c:pt>
                <c:pt idx="1027">
                  <c:v>109.5</c:v>
                </c:pt>
                <c:pt idx="1028">
                  <c:v>109.66666666666667</c:v>
                </c:pt>
                <c:pt idx="1029">
                  <c:v>109.83333333333333</c:v>
                </c:pt>
                <c:pt idx="1030">
                  <c:v>110</c:v>
                </c:pt>
                <c:pt idx="1031">
                  <c:v>110.16666666666667</c:v>
                </c:pt>
                <c:pt idx="1032">
                  <c:v>110.33333333333333</c:v>
                </c:pt>
                <c:pt idx="1033">
                  <c:v>110.5</c:v>
                </c:pt>
                <c:pt idx="1034">
                  <c:v>110.66666666666667</c:v>
                </c:pt>
                <c:pt idx="1035">
                  <c:v>110.83333333333333</c:v>
                </c:pt>
                <c:pt idx="1036">
                  <c:v>111</c:v>
                </c:pt>
                <c:pt idx="1037">
                  <c:v>111.16666666666667</c:v>
                </c:pt>
                <c:pt idx="1038">
                  <c:v>111.33333333333333</c:v>
                </c:pt>
                <c:pt idx="1039">
                  <c:v>111.5</c:v>
                </c:pt>
                <c:pt idx="1040">
                  <c:v>111.66666666666667</c:v>
                </c:pt>
                <c:pt idx="1041">
                  <c:v>111.83333333333333</c:v>
                </c:pt>
                <c:pt idx="1042">
                  <c:v>112</c:v>
                </c:pt>
                <c:pt idx="1043">
                  <c:v>112.16666666666667</c:v>
                </c:pt>
                <c:pt idx="1044">
                  <c:v>112.33333333333333</c:v>
                </c:pt>
                <c:pt idx="1045">
                  <c:v>112.5</c:v>
                </c:pt>
                <c:pt idx="1046">
                  <c:v>112.66666666666667</c:v>
                </c:pt>
                <c:pt idx="1047">
                  <c:v>112.83333333333333</c:v>
                </c:pt>
                <c:pt idx="1048">
                  <c:v>113</c:v>
                </c:pt>
                <c:pt idx="1049">
                  <c:v>113.16666666666667</c:v>
                </c:pt>
                <c:pt idx="1050">
                  <c:v>113.33333333333333</c:v>
                </c:pt>
                <c:pt idx="1051">
                  <c:v>113.5</c:v>
                </c:pt>
                <c:pt idx="1052">
                  <c:v>113.66666666666667</c:v>
                </c:pt>
                <c:pt idx="1053">
                  <c:v>113.83333333333333</c:v>
                </c:pt>
                <c:pt idx="1054">
                  <c:v>114</c:v>
                </c:pt>
                <c:pt idx="1055">
                  <c:v>114.16666666666667</c:v>
                </c:pt>
                <c:pt idx="1056">
                  <c:v>114.33333333333333</c:v>
                </c:pt>
                <c:pt idx="1057">
                  <c:v>114.5</c:v>
                </c:pt>
                <c:pt idx="1058">
                  <c:v>114.66666666666667</c:v>
                </c:pt>
                <c:pt idx="1059">
                  <c:v>114.83333333333333</c:v>
                </c:pt>
                <c:pt idx="1060">
                  <c:v>115</c:v>
                </c:pt>
                <c:pt idx="1061">
                  <c:v>115.16666666666667</c:v>
                </c:pt>
                <c:pt idx="1062">
                  <c:v>115.33333333333333</c:v>
                </c:pt>
                <c:pt idx="1063">
                  <c:v>115.5</c:v>
                </c:pt>
                <c:pt idx="1064">
                  <c:v>115.66666666666667</c:v>
                </c:pt>
                <c:pt idx="1065">
                  <c:v>115.83333333333333</c:v>
                </c:pt>
                <c:pt idx="1066">
                  <c:v>116</c:v>
                </c:pt>
                <c:pt idx="1067">
                  <c:v>116.16666666666667</c:v>
                </c:pt>
                <c:pt idx="1068">
                  <c:v>116.33333333333333</c:v>
                </c:pt>
                <c:pt idx="1069">
                  <c:v>116.5</c:v>
                </c:pt>
                <c:pt idx="1070">
                  <c:v>116.66666666666667</c:v>
                </c:pt>
                <c:pt idx="1071">
                  <c:v>116.83333333333333</c:v>
                </c:pt>
                <c:pt idx="1072">
                  <c:v>117</c:v>
                </c:pt>
                <c:pt idx="1073">
                  <c:v>117.16666666666667</c:v>
                </c:pt>
                <c:pt idx="1074">
                  <c:v>117.33333333333333</c:v>
                </c:pt>
                <c:pt idx="1075">
                  <c:v>117.5</c:v>
                </c:pt>
                <c:pt idx="1076">
                  <c:v>117.66666666666667</c:v>
                </c:pt>
                <c:pt idx="1077">
                  <c:v>117.83333333333333</c:v>
                </c:pt>
                <c:pt idx="1078">
                  <c:v>118</c:v>
                </c:pt>
                <c:pt idx="1079">
                  <c:v>118.16666666666667</c:v>
                </c:pt>
                <c:pt idx="1080">
                  <c:v>118.33333333333333</c:v>
                </c:pt>
                <c:pt idx="1081">
                  <c:v>118.5</c:v>
                </c:pt>
                <c:pt idx="1082">
                  <c:v>118.66666666666667</c:v>
                </c:pt>
                <c:pt idx="1083">
                  <c:v>118.83333333333333</c:v>
                </c:pt>
                <c:pt idx="1084">
                  <c:v>119</c:v>
                </c:pt>
                <c:pt idx="1085">
                  <c:v>119.16666666666667</c:v>
                </c:pt>
                <c:pt idx="1086">
                  <c:v>119.33333333333333</c:v>
                </c:pt>
                <c:pt idx="1087">
                  <c:v>119.5</c:v>
                </c:pt>
                <c:pt idx="1088">
                  <c:v>119.66666666666667</c:v>
                </c:pt>
                <c:pt idx="1089">
                  <c:v>119.83333333333333</c:v>
                </c:pt>
                <c:pt idx="1090">
                  <c:v>120</c:v>
                </c:pt>
                <c:pt idx="1091">
                  <c:v>120.16666666666667</c:v>
                </c:pt>
                <c:pt idx="1092">
                  <c:v>120.33333333333333</c:v>
                </c:pt>
                <c:pt idx="1093">
                  <c:v>120.5</c:v>
                </c:pt>
                <c:pt idx="1094">
                  <c:v>120.66666666666667</c:v>
                </c:pt>
                <c:pt idx="1095">
                  <c:v>120.83333333333333</c:v>
                </c:pt>
                <c:pt idx="1096">
                  <c:v>121</c:v>
                </c:pt>
                <c:pt idx="1097">
                  <c:v>121.16666666666667</c:v>
                </c:pt>
                <c:pt idx="1098">
                  <c:v>121.33333333333333</c:v>
                </c:pt>
                <c:pt idx="1099">
                  <c:v>121.5</c:v>
                </c:pt>
                <c:pt idx="1100">
                  <c:v>121.66666666666667</c:v>
                </c:pt>
              </c:numCache>
            </c:numRef>
          </c:xVal>
          <c:yVal>
            <c:numRef>
              <c:f>'Marsh TCI'!$K$4:$K$1104</c:f>
              <c:numCache>
                <c:formatCode>0.0</c:formatCode>
                <c:ptCount val="1101"/>
                <c:pt idx="0">
                  <c:v>0</c:v>
                </c:pt>
                <c:pt idx="1">
                  <c:v>0.16426834877455812</c:v>
                </c:pt>
                <c:pt idx="2">
                  <c:v>0.32778956396792019</c:v>
                </c:pt>
                <c:pt idx="3">
                  <c:v>0.49056733087840992</c:v>
                </c:pt>
                <c:pt idx="4">
                  <c:v>0.65260531647890208</c:v>
                </c:pt>
                <c:pt idx="5">
                  <c:v>0.81390716950802189</c:v>
                </c:pt>
                <c:pt idx="6">
                  <c:v>0.97447652056088996</c:v>
                </c:pt>
                <c:pt idx="7">
                  <c:v>1.1343169821794161</c:v>
                </c:pt>
                <c:pt idx="8">
                  <c:v>1.2934321489421441</c:v>
                </c:pt>
                <c:pt idx="9">
                  <c:v>1.4518255975536474</c:v>
                </c:pt>
                <c:pt idx="10">
                  <c:v>1.6095008869334821</c:v>
                </c:pt>
                <c:pt idx="11">
                  <c:v>1.7664615583046979</c:v>
                </c:pt>
                <c:pt idx="12">
                  <c:v>2.2352287492006879</c:v>
                </c:pt>
                <c:pt idx="13">
                  <c:v>3.0059401604999101</c:v>
                </c:pt>
                <c:pt idx="14">
                  <c:v>3.7592483754264108</c:v>
                </c:pt>
                <c:pt idx="15">
                  <c:v>4.4955816809963238</c:v>
                </c:pt>
                <c:pt idx="16">
                  <c:v>5.2153577329929188</c:v>
                </c:pt>
                <c:pt idx="17">
                  <c:v>5.9189838200929161</c:v>
                </c:pt>
                <c:pt idx="18">
                  <c:v>6.6068571214301732</c:v>
                </c:pt>
                <c:pt idx="19">
                  <c:v>7.2793649577597961</c:v>
                </c:pt>
                <c:pt idx="20">
                  <c:v>7.9368850363816854</c:v>
                </c:pt>
                <c:pt idx="21">
                  <c:v>8.5797856899785785</c:v>
                </c:pt>
                <c:pt idx="22">
                  <c:v>9.2084261095197846</c:v>
                </c:pt>
                <c:pt idx="23">
                  <c:v>9.8231565713780729</c:v>
                </c:pt>
                <c:pt idx="24">
                  <c:v>10.424318658803497</c:v>
                </c:pt>
                <c:pt idx="25">
                  <c:v>11.012245477894345</c:v>
                </c:pt>
                <c:pt idx="26">
                  <c:v>11.09445682187831</c:v>
                </c:pt>
                <c:pt idx="27">
                  <c:v>10.846727577280681</c:v>
                </c:pt>
                <c:pt idx="28">
                  <c:v>10.605087662444234</c:v>
                </c:pt>
                <c:pt idx="29">
                  <c:v>10.369385942080889</c:v>
                </c:pt>
                <c:pt idx="30">
                  <c:v>10.139475035718208</c:v>
                </c:pt>
                <c:pt idx="31">
                  <c:v>9.9152112244051995</c:v>
                </c:pt>
                <c:pt idx="32">
                  <c:v>9.6964543597361956</c:v>
                </c:pt>
                <c:pt idx="33">
                  <c:v>9.4830677751351988</c:v>
                </c:pt>
                <c:pt idx="34">
                  <c:v>9.2749181993445227</c:v>
                </c:pt>
                <c:pt idx="35">
                  <c:v>9.0718756720629603</c:v>
                </c:pt>
                <c:pt idx="36">
                  <c:v>8.8738134616800739</c:v>
                </c:pt>
                <c:pt idx="37">
                  <c:v>8.6806079850545288</c:v>
                </c:pt>
                <c:pt idx="38">
                  <c:v>8.4921387292856707</c:v>
                </c:pt>
                <c:pt idx="39">
                  <c:v>8.3082881754288387</c:v>
                </c:pt>
                <c:pt idx="40">
                  <c:v>8.1289417241060899</c:v>
                </c:pt>
                <c:pt idx="41">
                  <c:v>7.9539876229652764</c:v>
                </c:pt>
                <c:pt idx="42">
                  <c:v>7.7833168959415229</c:v>
                </c:pt>
                <c:pt idx="43">
                  <c:v>7.6168232742763289</c:v>
                </c:pt>
                <c:pt idx="44">
                  <c:v>7.4544031292506245</c:v>
                </c:pt>
                <c:pt idx="45">
                  <c:v>7.2959554065891972</c:v>
                </c:pt>
                <c:pt idx="46">
                  <c:v>7.1413815624949493</c:v>
                </c:pt>
                <c:pt idx="47">
                  <c:v>6.99058550127251</c:v>
                </c:pt>
                <c:pt idx="48">
                  <c:v>6.8434735145016914</c:v>
                </c:pt>
                <c:pt idx="49">
                  <c:v>6.6999542217222849</c:v>
                </c:pt>
                <c:pt idx="50">
                  <c:v>6.5599385125926633</c:v>
                </c:pt>
                <c:pt idx="51">
                  <c:v>6.4233394904855388</c:v>
                </c:pt>
                <c:pt idx="52">
                  <c:v>6.2900724174851979</c:v>
                </c:pt>
                <c:pt idx="53">
                  <c:v>6.1600546607513689</c:v>
                </c:pt>
                <c:pt idx="54">
                  <c:v>6.0332056402157805</c:v>
                </c:pt>
                <c:pt idx="55">
                  <c:v>5.9094467775782835</c:v>
                </c:pt>
                <c:pt idx="56">
                  <c:v>5.7887014465702666</c:v>
                </c:pt>
                <c:pt idx="57">
                  <c:v>5.6708949244538553</c:v>
                </c:pt>
                <c:pt idx="58">
                  <c:v>5.5559543447262039</c:v>
                </c:pt>
                <c:pt idx="59">
                  <c:v>5.4438086509989292</c:v>
                </c:pt>
                <c:pt idx="60">
                  <c:v>5.3343885520234986</c:v>
                </c:pt>
                <c:pt idx="61">
                  <c:v>5.2276264778340824</c:v>
                </c:pt>
                <c:pt idx="62">
                  <c:v>5.1234565369801235</c:v>
                </c:pt>
                <c:pt idx="63">
                  <c:v>5.0218144748215323</c:v>
                </c:pt>
                <c:pt idx="64">
                  <c:v>4.9226376328601109</c:v>
                </c:pt>
                <c:pt idx="65">
                  <c:v>4.8258649090814698</c:v>
                </c:pt>
                <c:pt idx="66">
                  <c:v>4.7314367192823052</c:v>
                </c:pt>
                <c:pt idx="67">
                  <c:v>4.6392949593585788</c:v>
                </c:pt>
                <c:pt idx="68">
                  <c:v>4.5493829685307068</c:v>
                </c:pt>
                <c:pt idx="69">
                  <c:v>4.461645493482493</c:v>
                </c:pt>
                <c:pt idx="70">
                  <c:v>4.3760286533910797</c:v>
                </c:pt>
                <c:pt idx="71">
                  <c:v>4.292479905825803</c:v>
                </c:pt>
                <c:pt idx="72">
                  <c:v>4.2109480134943444</c:v>
                </c:pt>
                <c:pt idx="73">
                  <c:v>4.1313830118151351</c:v>
                </c:pt>
                <c:pt idx="74">
                  <c:v>4.0537361772954759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4.0000000000000009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3.9999999999999991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3.9999999999999991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4</c:v>
                </c:pt>
                <c:pt idx="680">
                  <c:v>4</c:v>
                </c:pt>
                <c:pt idx="681">
                  <c:v>4</c:v>
                </c:pt>
                <c:pt idx="682">
                  <c:v>4</c:v>
                </c:pt>
                <c:pt idx="683">
                  <c:v>4</c:v>
                </c:pt>
                <c:pt idx="684">
                  <c:v>4</c:v>
                </c:pt>
                <c:pt idx="685">
                  <c:v>4</c:v>
                </c:pt>
                <c:pt idx="686">
                  <c:v>4</c:v>
                </c:pt>
                <c:pt idx="687">
                  <c:v>4</c:v>
                </c:pt>
                <c:pt idx="688">
                  <c:v>4</c:v>
                </c:pt>
                <c:pt idx="689">
                  <c:v>4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</c:v>
                </c:pt>
                <c:pt idx="723">
                  <c:v>4</c:v>
                </c:pt>
                <c:pt idx="724">
                  <c:v>4</c:v>
                </c:pt>
                <c:pt idx="725">
                  <c:v>4</c:v>
                </c:pt>
                <c:pt idx="726">
                  <c:v>4</c:v>
                </c:pt>
                <c:pt idx="727">
                  <c:v>4</c:v>
                </c:pt>
                <c:pt idx="728">
                  <c:v>4</c:v>
                </c:pt>
                <c:pt idx="729">
                  <c:v>4</c:v>
                </c:pt>
                <c:pt idx="730">
                  <c:v>4</c:v>
                </c:pt>
                <c:pt idx="731">
                  <c:v>4</c:v>
                </c:pt>
                <c:pt idx="732">
                  <c:v>4</c:v>
                </c:pt>
                <c:pt idx="733">
                  <c:v>4</c:v>
                </c:pt>
                <c:pt idx="734">
                  <c:v>4</c:v>
                </c:pt>
                <c:pt idx="735">
                  <c:v>4</c:v>
                </c:pt>
                <c:pt idx="736">
                  <c:v>4</c:v>
                </c:pt>
                <c:pt idx="737">
                  <c:v>4</c:v>
                </c:pt>
                <c:pt idx="738">
                  <c:v>4</c:v>
                </c:pt>
                <c:pt idx="739">
                  <c:v>4</c:v>
                </c:pt>
                <c:pt idx="740">
                  <c:v>4</c:v>
                </c:pt>
                <c:pt idx="741">
                  <c:v>4</c:v>
                </c:pt>
                <c:pt idx="742">
                  <c:v>4</c:v>
                </c:pt>
                <c:pt idx="743">
                  <c:v>4</c:v>
                </c:pt>
                <c:pt idx="744">
                  <c:v>4</c:v>
                </c:pt>
                <c:pt idx="745">
                  <c:v>4</c:v>
                </c:pt>
                <c:pt idx="746">
                  <c:v>4</c:v>
                </c:pt>
                <c:pt idx="747">
                  <c:v>4</c:v>
                </c:pt>
                <c:pt idx="748">
                  <c:v>4</c:v>
                </c:pt>
                <c:pt idx="749">
                  <c:v>4</c:v>
                </c:pt>
                <c:pt idx="750">
                  <c:v>4</c:v>
                </c:pt>
                <c:pt idx="751">
                  <c:v>4</c:v>
                </c:pt>
                <c:pt idx="752">
                  <c:v>4</c:v>
                </c:pt>
                <c:pt idx="753">
                  <c:v>4</c:v>
                </c:pt>
                <c:pt idx="754">
                  <c:v>4</c:v>
                </c:pt>
                <c:pt idx="755">
                  <c:v>4</c:v>
                </c:pt>
                <c:pt idx="756">
                  <c:v>4</c:v>
                </c:pt>
                <c:pt idx="757">
                  <c:v>4</c:v>
                </c:pt>
                <c:pt idx="758">
                  <c:v>4</c:v>
                </c:pt>
                <c:pt idx="759">
                  <c:v>4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4</c:v>
                </c:pt>
                <c:pt idx="766">
                  <c:v>4</c:v>
                </c:pt>
                <c:pt idx="767">
                  <c:v>4</c:v>
                </c:pt>
                <c:pt idx="768">
                  <c:v>4</c:v>
                </c:pt>
                <c:pt idx="769">
                  <c:v>4</c:v>
                </c:pt>
                <c:pt idx="770">
                  <c:v>4</c:v>
                </c:pt>
                <c:pt idx="771">
                  <c:v>4</c:v>
                </c:pt>
                <c:pt idx="772">
                  <c:v>4</c:v>
                </c:pt>
                <c:pt idx="773">
                  <c:v>4</c:v>
                </c:pt>
                <c:pt idx="774">
                  <c:v>4</c:v>
                </c:pt>
                <c:pt idx="775">
                  <c:v>4</c:v>
                </c:pt>
                <c:pt idx="776">
                  <c:v>4</c:v>
                </c:pt>
                <c:pt idx="777">
                  <c:v>4</c:v>
                </c:pt>
                <c:pt idx="778">
                  <c:v>4</c:v>
                </c:pt>
                <c:pt idx="779">
                  <c:v>4</c:v>
                </c:pt>
                <c:pt idx="780">
                  <c:v>4</c:v>
                </c:pt>
                <c:pt idx="781">
                  <c:v>4</c:v>
                </c:pt>
                <c:pt idx="782">
                  <c:v>4</c:v>
                </c:pt>
                <c:pt idx="783">
                  <c:v>4</c:v>
                </c:pt>
                <c:pt idx="784">
                  <c:v>4</c:v>
                </c:pt>
                <c:pt idx="785">
                  <c:v>4</c:v>
                </c:pt>
                <c:pt idx="786">
                  <c:v>4</c:v>
                </c:pt>
                <c:pt idx="787">
                  <c:v>4</c:v>
                </c:pt>
                <c:pt idx="788">
                  <c:v>4</c:v>
                </c:pt>
                <c:pt idx="789">
                  <c:v>4</c:v>
                </c:pt>
                <c:pt idx="790">
                  <c:v>4</c:v>
                </c:pt>
                <c:pt idx="791">
                  <c:v>4</c:v>
                </c:pt>
                <c:pt idx="792">
                  <c:v>4</c:v>
                </c:pt>
                <c:pt idx="793">
                  <c:v>4</c:v>
                </c:pt>
                <c:pt idx="794">
                  <c:v>4</c:v>
                </c:pt>
                <c:pt idx="795">
                  <c:v>4</c:v>
                </c:pt>
                <c:pt idx="796">
                  <c:v>4</c:v>
                </c:pt>
                <c:pt idx="797">
                  <c:v>4</c:v>
                </c:pt>
                <c:pt idx="798">
                  <c:v>4</c:v>
                </c:pt>
                <c:pt idx="799">
                  <c:v>4</c:v>
                </c:pt>
                <c:pt idx="800">
                  <c:v>4</c:v>
                </c:pt>
                <c:pt idx="801">
                  <c:v>4</c:v>
                </c:pt>
                <c:pt idx="802">
                  <c:v>4</c:v>
                </c:pt>
                <c:pt idx="803">
                  <c:v>4</c:v>
                </c:pt>
                <c:pt idx="804">
                  <c:v>4</c:v>
                </c:pt>
                <c:pt idx="805">
                  <c:v>4</c:v>
                </c:pt>
                <c:pt idx="806">
                  <c:v>4</c:v>
                </c:pt>
                <c:pt idx="807">
                  <c:v>4</c:v>
                </c:pt>
                <c:pt idx="808">
                  <c:v>4</c:v>
                </c:pt>
                <c:pt idx="809">
                  <c:v>4</c:v>
                </c:pt>
                <c:pt idx="810">
                  <c:v>4</c:v>
                </c:pt>
                <c:pt idx="811">
                  <c:v>4</c:v>
                </c:pt>
                <c:pt idx="812">
                  <c:v>4</c:v>
                </c:pt>
                <c:pt idx="813">
                  <c:v>4</c:v>
                </c:pt>
                <c:pt idx="814">
                  <c:v>4</c:v>
                </c:pt>
                <c:pt idx="815">
                  <c:v>4</c:v>
                </c:pt>
                <c:pt idx="816">
                  <c:v>4</c:v>
                </c:pt>
                <c:pt idx="817">
                  <c:v>4</c:v>
                </c:pt>
                <c:pt idx="818">
                  <c:v>4</c:v>
                </c:pt>
                <c:pt idx="819">
                  <c:v>4</c:v>
                </c:pt>
                <c:pt idx="820">
                  <c:v>4</c:v>
                </c:pt>
                <c:pt idx="821">
                  <c:v>4</c:v>
                </c:pt>
                <c:pt idx="822">
                  <c:v>4</c:v>
                </c:pt>
                <c:pt idx="823">
                  <c:v>4</c:v>
                </c:pt>
                <c:pt idx="824">
                  <c:v>4</c:v>
                </c:pt>
                <c:pt idx="825">
                  <c:v>4</c:v>
                </c:pt>
                <c:pt idx="826">
                  <c:v>4</c:v>
                </c:pt>
                <c:pt idx="827">
                  <c:v>4</c:v>
                </c:pt>
                <c:pt idx="828">
                  <c:v>4</c:v>
                </c:pt>
                <c:pt idx="829">
                  <c:v>4</c:v>
                </c:pt>
                <c:pt idx="830">
                  <c:v>4</c:v>
                </c:pt>
                <c:pt idx="831">
                  <c:v>4</c:v>
                </c:pt>
                <c:pt idx="832">
                  <c:v>4</c:v>
                </c:pt>
                <c:pt idx="833">
                  <c:v>4</c:v>
                </c:pt>
                <c:pt idx="834">
                  <c:v>4</c:v>
                </c:pt>
                <c:pt idx="835">
                  <c:v>4</c:v>
                </c:pt>
                <c:pt idx="836">
                  <c:v>4</c:v>
                </c:pt>
                <c:pt idx="837">
                  <c:v>4</c:v>
                </c:pt>
                <c:pt idx="838">
                  <c:v>4</c:v>
                </c:pt>
                <c:pt idx="839">
                  <c:v>4</c:v>
                </c:pt>
                <c:pt idx="840">
                  <c:v>4</c:v>
                </c:pt>
                <c:pt idx="841">
                  <c:v>4</c:v>
                </c:pt>
                <c:pt idx="842">
                  <c:v>4</c:v>
                </c:pt>
                <c:pt idx="843">
                  <c:v>4</c:v>
                </c:pt>
                <c:pt idx="844">
                  <c:v>4</c:v>
                </c:pt>
                <c:pt idx="845">
                  <c:v>4</c:v>
                </c:pt>
                <c:pt idx="846">
                  <c:v>4</c:v>
                </c:pt>
                <c:pt idx="847">
                  <c:v>4</c:v>
                </c:pt>
                <c:pt idx="848">
                  <c:v>4</c:v>
                </c:pt>
                <c:pt idx="849">
                  <c:v>4</c:v>
                </c:pt>
                <c:pt idx="850">
                  <c:v>4</c:v>
                </c:pt>
                <c:pt idx="851">
                  <c:v>4</c:v>
                </c:pt>
                <c:pt idx="852">
                  <c:v>4</c:v>
                </c:pt>
                <c:pt idx="853">
                  <c:v>4</c:v>
                </c:pt>
                <c:pt idx="854">
                  <c:v>4</c:v>
                </c:pt>
                <c:pt idx="855">
                  <c:v>4</c:v>
                </c:pt>
                <c:pt idx="856">
                  <c:v>4</c:v>
                </c:pt>
                <c:pt idx="857">
                  <c:v>4</c:v>
                </c:pt>
                <c:pt idx="858">
                  <c:v>4</c:v>
                </c:pt>
                <c:pt idx="859">
                  <c:v>4</c:v>
                </c:pt>
                <c:pt idx="860">
                  <c:v>4</c:v>
                </c:pt>
                <c:pt idx="861">
                  <c:v>4</c:v>
                </c:pt>
                <c:pt idx="862">
                  <c:v>4</c:v>
                </c:pt>
                <c:pt idx="863">
                  <c:v>4</c:v>
                </c:pt>
                <c:pt idx="864">
                  <c:v>4</c:v>
                </c:pt>
                <c:pt idx="865">
                  <c:v>4</c:v>
                </c:pt>
                <c:pt idx="866">
                  <c:v>4</c:v>
                </c:pt>
                <c:pt idx="867">
                  <c:v>4</c:v>
                </c:pt>
                <c:pt idx="868">
                  <c:v>4</c:v>
                </c:pt>
                <c:pt idx="869">
                  <c:v>4</c:v>
                </c:pt>
                <c:pt idx="870">
                  <c:v>4</c:v>
                </c:pt>
                <c:pt idx="871">
                  <c:v>4</c:v>
                </c:pt>
                <c:pt idx="872">
                  <c:v>4</c:v>
                </c:pt>
                <c:pt idx="873">
                  <c:v>4</c:v>
                </c:pt>
                <c:pt idx="874">
                  <c:v>4</c:v>
                </c:pt>
                <c:pt idx="875">
                  <c:v>4</c:v>
                </c:pt>
                <c:pt idx="876">
                  <c:v>4</c:v>
                </c:pt>
                <c:pt idx="877">
                  <c:v>4</c:v>
                </c:pt>
                <c:pt idx="878">
                  <c:v>4</c:v>
                </c:pt>
                <c:pt idx="879">
                  <c:v>4</c:v>
                </c:pt>
                <c:pt idx="880">
                  <c:v>4</c:v>
                </c:pt>
                <c:pt idx="881">
                  <c:v>4</c:v>
                </c:pt>
                <c:pt idx="882">
                  <c:v>4</c:v>
                </c:pt>
                <c:pt idx="883">
                  <c:v>4</c:v>
                </c:pt>
                <c:pt idx="884">
                  <c:v>4</c:v>
                </c:pt>
                <c:pt idx="885">
                  <c:v>4</c:v>
                </c:pt>
                <c:pt idx="886">
                  <c:v>4</c:v>
                </c:pt>
                <c:pt idx="887">
                  <c:v>4</c:v>
                </c:pt>
                <c:pt idx="888">
                  <c:v>4</c:v>
                </c:pt>
                <c:pt idx="889">
                  <c:v>4</c:v>
                </c:pt>
                <c:pt idx="890">
                  <c:v>4</c:v>
                </c:pt>
                <c:pt idx="891">
                  <c:v>4</c:v>
                </c:pt>
                <c:pt idx="892">
                  <c:v>4</c:v>
                </c:pt>
                <c:pt idx="893">
                  <c:v>4</c:v>
                </c:pt>
                <c:pt idx="894">
                  <c:v>4</c:v>
                </c:pt>
                <c:pt idx="895">
                  <c:v>4</c:v>
                </c:pt>
                <c:pt idx="896">
                  <c:v>4</c:v>
                </c:pt>
                <c:pt idx="897">
                  <c:v>4</c:v>
                </c:pt>
                <c:pt idx="898">
                  <c:v>4</c:v>
                </c:pt>
                <c:pt idx="899">
                  <c:v>4</c:v>
                </c:pt>
                <c:pt idx="900">
                  <c:v>4</c:v>
                </c:pt>
                <c:pt idx="901">
                  <c:v>4</c:v>
                </c:pt>
                <c:pt idx="902">
                  <c:v>4</c:v>
                </c:pt>
                <c:pt idx="903">
                  <c:v>4</c:v>
                </c:pt>
                <c:pt idx="904">
                  <c:v>4</c:v>
                </c:pt>
                <c:pt idx="905">
                  <c:v>4</c:v>
                </c:pt>
                <c:pt idx="906">
                  <c:v>4</c:v>
                </c:pt>
                <c:pt idx="907">
                  <c:v>4</c:v>
                </c:pt>
                <c:pt idx="908">
                  <c:v>4</c:v>
                </c:pt>
                <c:pt idx="909">
                  <c:v>4</c:v>
                </c:pt>
                <c:pt idx="910">
                  <c:v>4</c:v>
                </c:pt>
                <c:pt idx="911">
                  <c:v>4</c:v>
                </c:pt>
                <c:pt idx="912">
                  <c:v>4</c:v>
                </c:pt>
                <c:pt idx="913">
                  <c:v>4</c:v>
                </c:pt>
                <c:pt idx="914">
                  <c:v>4</c:v>
                </c:pt>
                <c:pt idx="915">
                  <c:v>4</c:v>
                </c:pt>
                <c:pt idx="916">
                  <c:v>4</c:v>
                </c:pt>
                <c:pt idx="917">
                  <c:v>4</c:v>
                </c:pt>
                <c:pt idx="918">
                  <c:v>4</c:v>
                </c:pt>
                <c:pt idx="919">
                  <c:v>4</c:v>
                </c:pt>
                <c:pt idx="920">
                  <c:v>4</c:v>
                </c:pt>
                <c:pt idx="921">
                  <c:v>4</c:v>
                </c:pt>
                <c:pt idx="922">
                  <c:v>4</c:v>
                </c:pt>
                <c:pt idx="923">
                  <c:v>4</c:v>
                </c:pt>
                <c:pt idx="924">
                  <c:v>4</c:v>
                </c:pt>
                <c:pt idx="925">
                  <c:v>4</c:v>
                </c:pt>
                <c:pt idx="926">
                  <c:v>4</c:v>
                </c:pt>
                <c:pt idx="927">
                  <c:v>4</c:v>
                </c:pt>
                <c:pt idx="928">
                  <c:v>4</c:v>
                </c:pt>
                <c:pt idx="929">
                  <c:v>4</c:v>
                </c:pt>
                <c:pt idx="930">
                  <c:v>4</c:v>
                </c:pt>
                <c:pt idx="931">
                  <c:v>4</c:v>
                </c:pt>
                <c:pt idx="932">
                  <c:v>4</c:v>
                </c:pt>
                <c:pt idx="933">
                  <c:v>4</c:v>
                </c:pt>
                <c:pt idx="934">
                  <c:v>4</c:v>
                </c:pt>
                <c:pt idx="935">
                  <c:v>4</c:v>
                </c:pt>
                <c:pt idx="936">
                  <c:v>4</c:v>
                </c:pt>
                <c:pt idx="937">
                  <c:v>4</c:v>
                </c:pt>
                <c:pt idx="938">
                  <c:v>4</c:v>
                </c:pt>
                <c:pt idx="939">
                  <c:v>4</c:v>
                </c:pt>
                <c:pt idx="940">
                  <c:v>4</c:v>
                </c:pt>
                <c:pt idx="941">
                  <c:v>4</c:v>
                </c:pt>
                <c:pt idx="942">
                  <c:v>4</c:v>
                </c:pt>
                <c:pt idx="943">
                  <c:v>4</c:v>
                </c:pt>
                <c:pt idx="944">
                  <c:v>4</c:v>
                </c:pt>
                <c:pt idx="945">
                  <c:v>4</c:v>
                </c:pt>
                <c:pt idx="946">
                  <c:v>4</c:v>
                </c:pt>
                <c:pt idx="947">
                  <c:v>4</c:v>
                </c:pt>
                <c:pt idx="948">
                  <c:v>4</c:v>
                </c:pt>
                <c:pt idx="949">
                  <c:v>4</c:v>
                </c:pt>
                <c:pt idx="950">
                  <c:v>4</c:v>
                </c:pt>
                <c:pt idx="951">
                  <c:v>4</c:v>
                </c:pt>
                <c:pt idx="952">
                  <c:v>4</c:v>
                </c:pt>
                <c:pt idx="953">
                  <c:v>4</c:v>
                </c:pt>
                <c:pt idx="954">
                  <c:v>4</c:v>
                </c:pt>
                <c:pt idx="955">
                  <c:v>4</c:v>
                </c:pt>
                <c:pt idx="956">
                  <c:v>4</c:v>
                </c:pt>
                <c:pt idx="957">
                  <c:v>4</c:v>
                </c:pt>
                <c:pt idx="958">
                  <c:v>4</c:v>
                </c:pt>
                <c:pt idx="959">
                  <c:v>4</c:v>
                </c:pt>
                <c:pt idx="960">
                  <c:v>4</c:v>
                </c:pt>
                <c:pt idx="961">
                  <c:v>4</c:v>
                </c:pt>
                <c:pt idx="962">
                  <c:v>4</c:v>
                </c:pt>
                <c:pt idx="963">
                  <c:v>4</c:v>
                </c:pt>
                <c:pt idx="964">
                  <c:v>4</c:v>
                </c:pt>
                <c:pt idx="965">
                  <c:v>4</c:v>
                </c:pt>
                <c:pt idx="966">
                  <c:v>4</c:v>
                </c:pt>
                <c:pt idx="967">
                  <c:v>4</c:v>
                </c:pt>
                <c:pt idx="968">
                  <c:v>4</c:v>
                </c:pt>
                <c:pt idx="969">
                  <c:v>4</c:v>
                </c:pt>
                <c:pt idx="970">
                  <c:v>4</c:v>
                </c:pt>
                <c:pt idx="971">
                  <c:v>4</c:v>
                </c:pt>
                <c:pt idx="972">
                  <c:v>4</c:v>
                </c:pt>
                <c:pt idx="973">
                  <c:v>4</c:v>
                </c:pt>
                <c:pt idx="974">
                  <c:v>4</c:v>
                </c:pt>
                <c:pt idx="975">
                  <c:v>4</c:v>
                </c:pt>
                <c:pt idx="976">
                  <c:v>4</c:v>
                </c:pt>
                <c:pt idx="977">
                  <c:v>4</c:v>
                </c:pt>
                <c:pt idx="978">
                  <c:v>4</c:v>
                </c:pt>
                <c:pt idx="979">
                  <c:v>4</c:v>
                </c:pt>
                <c:pt idx="980">
                  <c:v>4</c:v>
                </c:pt>
                <c:pt idx="981">
                  <c:v>4</c:v>
                </c:pt>
                <c:pt idx="982">
                  <c:v>4</c:v>
                </c:pt>
                <c:pt idx="983">
                  <c:v>4</c:v>
                </c:pt>
                <c:pt idx="984">
                  <c:v>4</c:v>
                </c:pt>
                <c:pt idx="985">
                  <c:v>4</c:v>
                </c:pt>
                <c:pt idx="986">
                  <c:v>4</c:v>
                </c:pt>
                <c:pt idx="987">
                  <c:v>4</c:v>
                </c:pt>
                <c:pt idx="988">
                  <c:v>4</c:v>
                </c:pt>
                <c:pt idx="989">
                  <c:v>4</c:v>
                </c:pt>
                <c:pt idx="990">
                  <c:v>4</c:v>
                </c:pt>
                <c:pt idx="991">
                  <c:v>4</c:v>
                </c:pt>
                <c:pt idx="992">
                  <c:v>4</c:v>
                </c:pt>
                <c:pt idx="993">
                  <c:v>4</c:v>
                </c:pt>
                <c:pt idx="994">
                  <c:v>4</c:v>
                </c:pt>
                <c:pt idx="995">
                  <c:v>4</c:v>
                </c:pt>
                <c:pt idx="996">
                  <c:v>4</c:v>
                </c:pt>
                <c:pt idx="997">
                  <c:v>4</c:v>
                </c:pt>
                <c:pt idx="998">
                  <c:v>4</c:v>
                </c:pt>
                <c:pt idx="999">
                  <c:v>4</c:v>
                </c:pt>
                <c:pt idx="1000">
                  <c:v>4</c:v>
                </c:pt>
                <c:pt idx="1001">
                  <c:v>4</c:v>
                </c:pt>
                <c:pt idx="1002">
                  <c:v>4</c:v>
                </c:pt>
                <c:pt idx="1003">
                  <c:v>4</c:v>
                </c:pt>
                <c:pt idx="1004">
                  <c:v>4</c:v>
                </c:pt>
                <c:pt idx="1005">
                  <c:v>4</c:v>
                </c:pt>
                <c:pt idx="1006">
                  <c:v>4</c:v>
                </c:pt>
                <c:pt idx="1007">
                  <c:v>4</c:v>
                </c:pt>
                <c:pt idx="1008">
                  <c:v>4</c:v>
                </c:pt>
                <c:pt idx="1009">
                  <c:v>4</c:v>
                </c:pt>
                <c:pt idx="1010">
                  <c:v>4</c:v>
                </c:pt>
                <c:pt idx="1011">
                  <c:v>4</c:v>
                </c:pt>
                <c:pt idx="1012">
                  <c:v>4</c:v>
                </c:pt>
                <c:pt idx="1013">
                  <c:v>4</c:v>
                </c:pt>
                <c:pt idx="1014">
                  <c:v>4</c:v>
                </c:pt>
                <c:pt idx="1015">
                  <c:v>4</c:v>
                </c:pt>
                <c:pt idx="1016">
                  <c:v>4</c:v>
                </c:pt>
                <c:pt idx="1017">
                  <c:v>4</c:v>
                </c:pt>
                <c:pt idx="1018">
                  <c:v>4</c:v>
                </c:pt>
                <c:pt idx="1019">
                  <c:v>4</c:v>
                </c:pt>
                <c:pt idx="1020">
                  <c:v>4</c:v>
                </c:pt>
                <c:pt idx="1021">
                  <c:v>4</c:v>
                </c:pt>
                <c:pt idx="1022">
                  <c:v>4</c:v>
                </c:pt>
                <c:pt idx="1023">
                  <c:v>4</c:v>
                </c:pt>
                <c:pt idx="1024">
                  <c:v>4</c:v>
                </c:pt>
                <c:pt idx="1025">
                  <c:v>4</c:v>
                </c:pt>
                <c:pt idx="1026">
                  <c:v>4</c:v>
                </c:pt>
                <c:pt idx="1027">
                  <c:v>4</c:v>
                </c:pt>
                <c:pt idx="1028">
                  <c:v>4</c:v>
                </c:pt>
                <c:pt idx="1029">
                  <c:v>4</c:v>
                </c:pt>
                <c:pt idx="1030">
                  <c:v>4</c:v>
                </c:pt>
                <c:pt idx="1031">
                  <c:v>4</c:v>
                </c:pt>
                <c:pt idx="1032">
                  <c:v>4</c:v>
                </c:pt>
                <c:pt idx="1033">
                  <c:v>4</c:v>
                </c:pt>
                <c:pt idx="1034">
                  <c:v>4</c:v>
                </c:pt>
                <c:pt idx="1035">
                  <c:v>4</c:v>
                </c:pt>
                <c:pt idx="1036">
                  <c:v>4</c:v>
                </c:pt>
                <c:pt idx="1037">
                  <c:v>4</c:v>
                </c:pt>
                <c:pt idx="1038">
                  <c:v>4</c:v>
                </c:pt>
                <c:pt idx="1039">
                  <c:v>4</c:v>
                </c:pt>
                <c:pt idx="1040">
                  <c:v>4</c:v>
                </c:pt>
                <c:pt idx="1041">
                  <c:v>4</c:v>
                </c:pt>
                <c:pt idx="1042">
                  <c:v>4</c:v>
                </c:pt>
                <c:pt idx="1043">
                  <c:v>4</c:v>
                </c:pt>
                <c:pt idx="1044">
                  <c:v>4</c:v>
                </c:pt>
                <c:pt idx="1045">
                  <c:v>4</c:v>
                </c:pt>
                <c:pt idx="1046">
                  <c:v>4</c:v>
                </c:pt>
                <c:pt idx="1047">
                  <c:v>4</c:v>
                </c:pt>
                <c:pt idx="1048">
                  <c:v>4</c:v>
                </c:pt>
                <c:pt idx="1049">
                  <c:v>4</c:v>
                </c:pt>
                <c:pt idx="1050">
                  <c:v>4</c:v>
                </c:pt>
                <c:pt idx="1051">
                  <c:v>4</c:v>
                </c:pt>
                <c:pt idx="1052">
                  <c:v>4</c:v>
                </c:pt>
                <c:pt idx="1053">
                  <c:v>4</c:v>
                </c:pt>
                <c:pt idx="1054">
                  <c:v>4</c:v>
                </c:pt>
                <c:pt idx="1055">
                  <c:v>4</c:v>
                </c:pt>
                <c:pt idx="1056">
                  <c:v>4</c:v>
                </c:pt>
                <c:pt idx="1057">
                  <c:v>4</c:v>
                </c:pt>
                <c:pt idx="1058">
                  <c:v>4</c:v>
                </c:pt>
                <c:pt idx="1059">
                  <c:v>4</c:v>
                </c:pt>
                <c:pt idx="1060">
                  <c:v>4</c:v>
                </c:pt>
                <c:pt idx="1061">
                  <c:v>4</c:v>
                </c:pt>
                <c:pt idx="1062">
                  <c:v>4</c:v>
                </c:pt>
                <c:pt idx="1063">
                  <c:v>4</c:v>
                </c:pt>
                <c:pt idx="1064">
                  <c:v>4</c:v>
                </c:pt>
                <c:pt idx="1065">
                  <c:v>4</c:v>
                </c:pt>
                <c:pt idx="1066">
                  <c:v>4</c:v>
                </c:pt>
                <c:pt idx="1067">
                  <c:v>4</c:v>
                </c:pt>
                <c:pt idx="1068">
                  <c:v>4</c:v>
                </c:pt>
                <c:pt idx="1069">
                  <c:v>4</c:v>
                </c:pt>
                <c:pt idx="1070">
                  <c:v>4</c:v>
                </c:pt>
                <c:pt idx="1071">
                  <c:v>4</c:v>
                </c:pt>
                <c:pt idx="1072">
                  <c:v>4</c:v>
                </c:pt>
                <c:pt idx="1073">
                  <c:v>4</c:v>
                </c:pt>
                <c:pt idx="1074">
                  <c:v>4</c:v>
                </c:pt>
                <c:pt idx="1075">
                  <c:v>4</c:v>
                </c:pt>
                <c:pt idx="1076">
                  <c:v>4</c:v>
                </c:pt>
                <c:pt idx="1077">
                  <c:v>4</c:v>
                </c:pt>
                <c:pt idx="1078">
                  <c:v>4</c:v>
                </c:pt>
                <c:pt idx="1079">
                  <c:v>4</c:v>
                </c:pt>
                <c:pt idx="1080">
                  <c:v>4</c:v>
                </c:pt>
                <c:pt idx="1081">
                  <c:v>4</c:v>
                </c:pt>
                <c:pt idx="1082">
                  <c:v>4</c:v>
                </c:pt>
                <c:pt idx="1083">
                  <c:v>4</c:v>
                </c:pt>
                <c:pt idx="1084">
                  <c:v>4</c:v>
                </c:pt>
                <c:pt idx="1085">
                  <c:v>4</c:v>
                </c:pt>
                <c:pt idx="1086">
                  <c:v>4</c:v>
                </c:pt>
                <c:pt idx="1087">
                  <c:v>4</c:v>
                </c:pt>
                <c:pt idx="1088">
                  <c:v>4</c:v>
                </c:pt>
                <c:pt idx="1089">
                  <c:v>4</c:v>
                </c:pt>
                <c:pt idx="1090">
                  <c:v>4</c:v>
                </c:pt>
                <c:pt idx="1091">
                  <c:v>4</c:v>
                </c:pt>
                <c:pt idx="1092">
                  <c:v>4</c:v>
                </c:pt>
                <c:pt idx="1093">
                  <c:v>4</c:v>
                </c:pt>
                <c:pt idx="1094">
                  <c:v>4</c:v>
                </c:pt>
                <c:pt idx="1095">
                  <c:v>4</c:v>
                </c:pt>
                <c:pt idx="1096">
                  <c:v>4</c:v>
                </c:pt>
                <c:pt idx="1097">
                  <c:v>4</c:v>
                </c:pt>
                <c:pt idx="1098">
                  <c:v>4</c:v>
                </c:pt>
                <c:pt idx="1099">
                  <c:v>4</c:v>
                </c:pt>
                <c:pt idx="110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A6-4637-AF9F-0DC132B23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lang="en-AU" sz="1000" b="0" i="0" u="none" strike="noStrike">
                    <a:solidFill>
                      <a:srgbClr val="000000"/>
                    </a:solidFill>
                    <a:latin typeface="Helvetica Neue"/>
                  </a:rPr>
                  <a:t>Time(min)</a:t>
                </a:r>
              </a:p>
            </c:rich>
          </c:tx>
          <c:overlay val="1"/>
        </c:title>
        <c:numFmt formatCode="0" sourceLinked="0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3"/>
        <c:crosses val="autoZero"/>
        <c:crossBetween val="between"/>
        <c:majorUnit val="25"/>
        <c:minorUnit val="12.5"/>
      </c:val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lang="en-AU" sz="1000" b="0" i="0" u="none" strike="noStrike">
                    <a:solidFill>
                      <a:srgbClr val="000000"/>
                    </a:solidFill>
                    <a:latin typeface="Helvetica Neue"/>
                  </a:rPr>
                  <a:t>µgr/ml </a:t>
                </a:r>
              </a:p>
            </c:rich>
          </c:tx>
          <c:overlay val="1"/>
        </c:title>
        <c:numFmt formatCode="0.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2"/>
        <c:crosses val="autoZero"/>
        <c:crossBetween val="between"/>
        <c:majorUnit val="1"/>
        <c:minorUnit val="0.3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6.8498500000000004E-2"/>
          <c:y val="0"/>
          <c:w val="0.91382200000000002"/>
          <c:h val="6.1904099999999997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169"/>
          <c:y val="0.11683399999999999"/>
          <c:w val="0.86155599999999999"/>
          <c:h val="0.764788000000000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'Regime Tester'!$I$2</c:f>
              <c:strCache>
                <c:ptCount val="1"/>
                <c:pt idx="0">
                  <c:v>Concentration</c:v>
                </c:pt>
              </c:strCache>
            </c:strRef>
          </c:tx>
          <c:spPr>
            <a:ln w="25400" cap="flat">
              <a:solidFill>
                <a:schemeClr val="accent5">
                  <a:hueOff val="-82419"/>
                  <a:satOff val="-9513"/>
                  <a:lumOff val="-16343"/>
                </a:schemeClr>
              </a:solidFill>
              <a:prstDash val="solid"/>
              <a:miter lim="400000"/>
            </a:ln>
            <a:effectLst/>
          </c:spPr>
          <c:marker>
            <c:symbol val="none"/>
          </c:marker>
          <c:xVal>
            <c:numRef>
              <c:f>'Regime Tester'!$H$4:$H$1104</c:f>
              <c:numCache>
                <c:formatCode>0.00</c:formatCode>
                <c:ptCount val="110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0.25</c:v>
                </c:pt>
                <c:pt idx="14">
                  <c:v>0.33333333333333331</c:v>
                </c:pt>
                <c:pt idx="15">
                  <c:v>0.41666666666666669</c:v>
                </c:pt>
                <c:pt idx="16">
                  <c:v>0.5</c:v>
                </c:pt>
                <c:pt idx="17">
                  <c:v>0.58333333333333337</c:v>
                </c:pt>
                <c:pt idx="18">
                  <c:v>0.66666666666666663</c:v>
                </c:pt>
                <c:pt idx="19">
                  <c:v>0.75</c:v>
                </c:pt>
                <c:pt idx="20">
                  <c:v>0.83333333333333337</c:v>
                </c:pt>
                <c:pt idx="21">
                  <c:v>0.91666666666666663</c:v>
                </c:pt>
                <c:pt idx="22">
                  <c:v>1</c:v>
                </c:pt>
                <c:pt idx="23">
                  <c:v>1.0833333333333333</c:v>
                </c:pt>
                <c:pt idx="24">
                  <c:v>1.1666666666666667</c:v>
                </c:pt>
                <c:pt idx="25">
                  <c:v>1.25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1.5</c:v>
                </c:pt>
                <c:pt idx="29">
                  <c:v>1.5833333333333333</c:v>
                </c:pt>
                <c:pt idx="30">
                  <c:v>1.6666666666666667</c:v>
                </c:pt>
                <c:pt idx="31">
                  <c:v>1.75</c:v>
                </c:pt>
                <c:pt idx="32">
                  <c:v>1.8333333333333333</c:v>
                </c:pt>
                <c:pt idx="33">
                  <c:v>1.9166666666666667</c:v>
                </c:pt>
                <c:pt idx="34">
                  <c:v>2</c:v>
                </c:pt>
                <c:pt idx="35">
                  <c:v>2.0833333333333335</c:v>
                </c:pt>
                <c:pt idx="36">
                  <c:v>2.1666666666666665</c:v>
                </c:pt>
                <c:pt idx="37">
                  <c:v>2.25</c:v>
                </c:pt>
                <c:pt idx="38">
                  <c:v>2.3333333333333335</c:v>
                </c:pt>
                <c:pt idx="39">
                  <c:v>2.4166666666666665</c:v>
                </c:pt>
                <c:pt idx="40">
                  <c:v>2.5</c:v>
                </c:pt>
                <c:pt idx="41">
                  <c:v>2.5833333333333335</c:v>
                </c:pt>
                <c:pt idx="42">
                  <c:v>2.6666666666666665</c:v>
                </c:pt>
                <c:pt idx="43">
                  <c:v>2.75</c:v>
                </c:pt>
                <c:pt idx="44">
                  <c:v>2.8333333333333335</c:v>
                </c:pt>
                <c:pt idx="45">
                  <c:v>2.9166666666666665</c:v>
                </c:pt>
                <c:pt idx="46">
                  <c:v>3</c:v>
                </c:pt>
                <c:pt idx="47">
                  <c:v>3.0833333333333335</c:v>
                </c:pt>
                <c:pt idx="48">
                  <c:v>3.1666666666666665</c:v>
                </c:pt>
                <c:pt idx="49">
                  <c:v>3.25</c:v>
                </c:pt>
                <c:pt idx="50">
                  <c:v>3.3333333333333335</c:v>
                </c:pt>
                <c:pt idx="51">
                  <c:v>3.4166666666666665</c:v>
                </c:pt>
                <c:pt idx="52">
                  <c:v>3.5</c:v>
                </c:pt>
                <c:pt idx="53">
                  <c:v>3.5833333333333335</c:v>
                </c:pt>
                <c:pt idx="54">
                  <c:v>3.6666666666666665</c:v>
                </c:pt>
                <c:pt idx="55">
                  <c:v>3.75</c:v>
                </c:pt>
                <c:pt idx="56">
                  <c:v>3.8333333333333335</c:v>
                </c:pt>
                <c:pt idx="57">
                  <c:v>3.9166666666666665</c:v>
                </c:pt>
                <c:pt idx="58">
                  <c:v>4</c:v>
                </c:pt>
                <c:pt idx="59">
                  <c:v>4.083333333333333</c:v>
                </c:pt>
                <c:pt idx="60">
                  <c:v>4.166666666666667</c:v>
                </c:pt>
                <c:pt idx="61">
                  <c:v>4.25</c:v>
                </c:pt>
                <c:pt idx="62">
                  <c:v>4.333333333333333</c:v>
                </c:pt>
                <c:pt idx="63">
                  <c:v>4.416666666666667</c:v>
                </c:pt>
                <c:pt idx="64">
                  <c:v>4.5</c:v>
                </c:pt>
                <c:pt idx="65">
                  <c:v>4.583333333333333</c:v>
                </c:pt>
                <c:pt idx="66">
                  <c:v>4.666666666666667</c:v>
                </c:pt>
                <c:pt idx="67">
                  <c:v>4.75</c:v>
                </c:pt>
                <c:pt idx="68">
                  <c:v>4.833333333333333</c:v>
                </c:pt>
                <c:pt idx="69">
                  <c:v>4.916666666666667</c:v>
                </c:pt>
                <c:pt idx="70">
                  <c:v>5</c:v>
                </c:pt>
                <c:pt idx="71">
                  <c:v>5.083333333333333</c:v>
                </c:pt>
                <c:pt idx="72">
                  <c:v>5.166666666666667</c:v>
                </c:pt>
                <c:pt idx="73">
                  <c:v>5.25</c:v>
                </c:pt>
                <c:pt idx="74">
                  <c:v>5.333333333333333</c:v>
                </c:pt>
                <c:pt idx="75">
                  <c:v>5.416666666666667</c:v>
                </c:pt>
                <c:pt idx="76">
                  <c:v>5.5</c:v>
                </c:pt>
                <c:pt idx="77">
                  <c:v>5.583333333333333</c:v>
                </c:pt>
                <c:pt idx="78">
                  <c:v>5.666666666666667</c:v>
                </c:pt>
                <c:pt idx="79">
                  <c:v>5.75</c:v>
                </c:pt>
                <c:pt idx="80">
                  <c:v>5.833333333333333</c:v>
                </c:pt>
                <c:pt idx="81">
                  <c:v>5.916666666666667</c:v>
                </c:pt>
                <c:pt idx="82">
                  <c:v>6</c:v>
                </c:pt>
                <c:pt idx="83">
                  <c:v>6.083333333333333</c:v>
                </c:pt>
                <c:pt idx="84">
                  <c:v>6.166666666666667</c:v>
                </c:pt>
                <c:pt idx="85">
                  <c:v>6.25</c:v>
                </c:pt>
                <c:pt idx="86">
                  <c:v>6.333333333333333</c:v>
                </c:pt>
                <c:pt idx="87">
                  <c:v>6.416666666666667</c:v>
                </c:pt>
                <c:pt idx="88">
                  <c:v>6.5</c:v>
                </c:pt>
                <c:pt idx="89">
                  <c:v>6.583333333333333</c:v>
                </c:pt>
                <c:pt idx="90">
                  <c:v>6.666666666666667</c:v>
                </c:pt>
                <c:pt idx="91">
                  <c:v>6.75</c:v>
                </c:pt>
                <c:pt idx="92">
                  <c:v>6.833333333333333</c:v>
                </c:pt>
                <c:pt idx="93">
                  <c:v>6.916666666666667</c:v>
                </c:pt>
                <c:pt idx="94">
                  <c:v>7</c:v>
                </c:pt>
                <c:pt idx="95">
                  <c:v>7.083333333333333</c:v>
                </c:pt>
                <c:pt idx="96">
                  <c:v>7.166666666666667</c:v>
                </c:pt>
                <c:pt idx="97">
                  <c:v>7.25</c:v>
                </c:pt>
                <c:pt idx="98">
                  <c:v>7.333333333333333</c:v>
                </c:pt>
                <c:pt idx="99">
                  <c:v>7.416666666666667</c:v>
                </c:pt>
                <c:pt idx="100">
                  <c:v>7.5</c:v>
                </c:pt>
                <c:pt idx="101">
                  <c:v>7.583333333333333</c:v>
                </c:pt>
                <c:pt idx="102">
                  <c:v>7.666666666666667</c:v>
                </c:pt>
                <c:pt idx="103">
                  <c:v>7.75</c:v>
                </c:pt>
                <c:pt idx="104">
                  <c:v>7.833333333333333</c:v>
                </c:pt>
                <c:pt idx="105">
                  <c:v>7.916666666666667</c:v>
                </c:pt>
                <c:pt idx="106">
                  <c:v>8</c:v>
                </c:pt>
                <c:pt idx="107">
                  <c:v>8.0833333333333339</c:v>
                </c:pt>
                <c:pt idx="108">
                  <c:v>8.1666666666666661</c:v>
                </c:pt>
                <c:pt idx="109">
                  <c:v>8.25</c:v>
                </c:pt>
                <c:pt idx="110">
                  <c:v>8.3333333333333339</c:v>
                </c:pt>
                <c:pt idx="111">
                  <c:v>8.4166666666666661</c:v>
                </c:pt>
                <c:pt idx="112">
                  <c:v>8.5</c:v>
                </c:pt>
                <c:pt idx="113">
                  <c:v>8.5833333333333339</c:v>
                </c:pt>
                <c:pt idx="114">
                  <c:v>8.6666666666666661</c:v>
                </c:pt>
                <c:pt idx="115">
                  <c:v>8.75</c:v>
                </c:pt>
                <c:pt idx="116">
                  <c:v>8.8333333333333339</c:v>
                </c:pt>
                <c:pt idx="117">
                  <c:v>8.9166666666666661</c:v>
                </c:pt>
                <c:pt idx="118">
                  <c:v>9</c:v>
                </c:pt>
                <c:pt idx="119">
                  <c:v>9.0833333333333339</c:v>
                </c:pt>
                <c:pt idx="120">
                  <c:v>9.1666666666666661</c:v>
                </c:pt>
                <c:pt idx="121">
                  <c:v>9.25</c:v>
                </c:pt>
                <c:pt idx="122">
                  <c:v>9.3333333333333339</c:v>
                </c:pt>
                <c:pt idx="123">
                  <c:v>9.4166666666666661</c:v>
                </c:pt>
                <c:pt idx="124">
                  <c:v>9.5</c:v>
                </c:pt>
                <c:pt idx="125">
                  <c:v>9.5833333333333339</c:v>
                </c:pt>
                <c:pt idx="126">
                  <c:v>9.6666666666666661</c:v>
                </c:pt>
                <c:pt idx="127">
                  <c:v>9.75</c:v>
                </c:pt>
                <c:pt idx="128">
                  <c:v>9.8333333333333339</c:v>
                </c:pt>
                <c:pt idx="129">
                  <c:v>9.9166666666666661</c:v>
                </c:pt>
                <c:pt idx="130">
                  <c:v>10</c:v>
                </c:pt>
                <c:pt idx="131">
                  <c:v>10.083333333333334</c:v>
                </c:pt>
                <c:pt idx="132">
                  <c:v>10.166666666666666</c:v>
                </c:pt>
                <c:pt idx="133">
                  <c:v>10.25</c:v>
                </c:pt>
                <c:pt idx="134">
                  <c:v>10.333333333333334</c:v>
                </c:pt>
                <c:pt idx="135">
                  <c:v>10.416666666666666</c:v>
                </c:pt>
                <c:pt idx="136">
                  <c:v>10.5</c:v>
                </c:pt>
                <c:pt idx="137">
                  <c:v>10.583333333333334</c:v>
                </c:pt>
                <c:pt idx="138">
                  <c:v>10.666666666666666</c:v>
                </c:pt>
                <c:pt idx="139">
                  <c:v>10.75</c:v>
                </c:pt>
                <c:pt idx="140">
                  <c:v>10.833333333333334</c:v>
                </c:pt>
                <c:pt idx="141">
                  <c:v>10.916666666666666</c:v>
                </c:pt>
                <c:pt idx="142">
                  <c:v>11</c:v>
                </c:pt>
                <c:pt idx="143">
                  <c:v>11.083333333333334</c:v>
                </c:pt>
                <c:pt idx="144">
                  <c:v>11.166666666666666</c:v>
                </c:pt>
                <c:pt idx="145">
                  <c:v>11.25</c:v>
                </c:pt>
                <c:pt idx="146">
                  <c:v>11.333333333333334</c:v>
                </c:pt>
                <c:pt idx="147">
                  <c:v>11.416666666666666</c:v>
                </c:pt>
                <c:pt idx="148">
                  <c:v>11.5</c:v>
                </c:pt>
                <c:pt idx="149">
                  <c:v>11.583333333333334</c:v>
                </c:pt>
                <c:pt idx="150">
                  <c:v>11.666666666666666</c:v>
                </c:pt>
                <c:pt idx="151">
                  <c:v>11.75</c:v>
                </c:pt>
                <c:pt idx="152">
                  <c:v>11.833333333333334</c:v>
                </c:pt>
                <c:pt idx="153">
                  <c:v>11.916666666666666</c:v>
                </c:pt>
                <c:pt idx="154">
                  <c:v>12</c:v>
                </c:pt>
                <c:pt idx="155">
                  <c:v>12.083333333333334</c:v>
                </c:pt>
                <c:pt idx="156">
                  <c:v>12.166666666666666</c:v>
                </c:pt>
                <c:pt idx="157">
                  <c:v>12.25</c:v>
                </c:pt>
                <c:pt idx="158">
                  <c:v>12.333333333333334</c:v>
                </c:pt>
                <c:pt idx="159">
                  <c:v>12.416666666666666</c:v>
                </c:pt>
                <c:pt idx="160">
                  <c:v>12.5</c:v>
                </c:pt>
                <c:pt idx="161">
                  <c:v>12.583333333333334</c:v>
                </c:pt>
                <c:pt idx="162">
                  <c:v>12.666666666666666</c:v>
                </c:pt>
                <c:pt idx="163">
                  <c:v>12.75</c:v>
                </c:pt>
                <c:pt idx="164">
                  <c:v>12.833333333333334</c:v>
                </c:pt>
                <c:pt idx="165">
                  <c:v>12.916666666666666</c:v>
                </c:pt>
                <c:pt idx="166">
                  <c:v>13</c:v>
                </c:pt>
                <c:pt idx="167">
                  <c:v>13.083333333333334</c:v>
                </c:pt>
                <c:pt idx="168">
                  <c:v>13.166666666666666</c:v>
                </c:pt>
                <c:pt idx="169">
                  <c:v>13.25</c:v>
                </c:pt>
                <c:pt idx="170">
                  <c:v>13.333333333333334</c:v>
                </c:pt>
                <c:pt idx="171">
                  <c:v>13.416666666666666</c:v>
                </c:pt>
                <c:pt idx="172">
                  <c:v>13.5</c:v>
                </c:pt>
                <c:pt idx="173">
                  <c:v>13.583333333333334</c:v>
                </c:pt>
                <c:pt idx="174">
                  <c:v>13.666666666666666</c:v>
                </c:pt>
                <c:pt idx="175">
                  <c:v>13.75</c:v>
                </c:pt>
                <c:pt idx="176">
                  <c:v>13.833333333333334</c:v>
                </c:pt>
                <c:pt idx="177">
                  <c:v>13.916666666666666</c:v>
                </c:pt>
                <c:pt idx="178">
                  <c:v>14</c:v>
                </c:pt>
                <c:pt idx="179">
                  <c:v>14.083333333333334</c:v>
                </c:pt>
                <c:pt idx="180">
                  <c:v>14.166666666666666</c:v>
                </c:pt>
                <c:pt idx="181">
                  <c:v>14.25</c:v>
                </c:pt>
                <c:pt idx="182">
                  <c:v>14.333333333333334</c:v>
                </c:pt>
                <c:pt idx="183">
                  <c:v>14.416666666666666</c:v>
                </c:pt>
                <c:pt idx="184">
                  <c:v>14.5</c:v>
                </c:pt>
                <c:pt idx="185">
                  <c:v>14.583333333333334</c:v>
                </c:pt>
                <c:pt idx="186">
                  <c:v>14.666666666666666</c:v>
                </c:pt>
                <c:pt idx="187">
                  <c:v>14.75</c:v>
                </c:pt>
                <c:pt idx="188">
                  <c:v>14.833333333333334</c:v>
                </c:pt>
                <c:pt idx="189">
                  <c:v>14.916666666666666</c:v>
                </c:pt>
                <c:pt idx="190">
                  <c:v>15</c:v>
                </c:pt>
                <c:pt idx="191">
                  <c:v>15.083333333333334</c:v>
                </c:pt>
                <c:pt idx="192">
                  <c:v>15.166666666666666</c:v>
                </c:pt>
                <c:pt idx="193">
                  <c:v>15.25</c:v>
                </c:pt>
                <c:pt idx="194">
                  <c:v>15.333333333333334</c:v>
                </c:pt>
                <c:pt idx="195">
                  <c:v>15.416666666666666</c:v>
                </c:pt>
                <c:pt idx="196">
                  <c:v>15.5</c:v>
                </c:pt>
                <c:pt idx="197">
                  <c:v>15.583333333333334</c:v>
                </c:pt>
                <c:pt idx="198">
                  <c:v>15.666666666666666</c:v>
                </c:pt>
                <c:pt idx="199">
                  <c:v>15.75</c:v>
                </c:pt>
                <c:pt idx="200">
                  <c:v>15.833333333333334</c:v>
                </c:pt>
                <c:pt idx="201">
                  <c:v>15.916666666666666</c:v>
                </c:pt>
                <c:pt idx="202">
                  <c:v>16</c:v>
                </c:pt>
                <c:pt idx="203">
                  <c:v>16.083333333333332</c:v>
                </c:pt>
                <c:pt idx="204">
                  <c:v>16.166666666666668</c:v>
                </c:pt>
                <c:pt idx="205">
                  <c:v>16.25</c:v>
                </c:pt>
                <c:pt idx="206">
                  <c:v>16.333333333333332</c:v>
                </c:pt>
                <c:pt idx="207">
                  <c:v>16.416666666666668</c:v>
                </c:pt>
                <c:pt idx="208">
                  <c:v>16.5</c:v>
                </c:pt>
                <c:pt idx="209">
                  <c:v>16.583333333333332</c:v>
                </c:pt>
                <c:pt idx="210">
                  <c:v>16.666666666666668</c:v>
                </c:pt>
                <c:pt idx="211">
                  <c:v>16.75</c:v>
                </c:pt>
                <c:pt idx="212">
                  <c:v>16.833333333333332</c:v>
                </c:pt>
                <c:pt idx="213">
                  <c:v>16.916666666666668</c:v>
                </c:pt>
                <c:pt idx="214">
                  <c:v>17</c:v>
                </c:pt>
                <c:pt idx="215">
                  <c:v>17.083333333333332</c:v>
                </c:pt>
                <c:pt idx="216">
                  <c:v>17.166666666666668</c:v>
                </c:pt>
                <c:pt idx="217">
                  <c:v>17.25</c:v>
                </c:pt>
                <c:pt idx="218">
                  <c:v>17.333333333333332</c:v>
                </c:pt>
                <c:pt idx="219">
                  <c:v>17.416666666666668</c:v>
                </c:pt>
                <c:pt idx="220">
                  <c:v>17.5</c:v>
                </c:pt>
                <c:pt idx="221">
                  <c:v>17.583333333333332</c:v>
                </c:pt>
                <c:pt idx="222">
                  <c:v>17.666666666666668</c:v>
                </c:pt>
                <c:pt idx="223">
                  <c:v>17.75</c:v>
                </c:pt>
                <c:pt idx="224">
                  <c:v>17.833333333333332</c:v>
                </c:pt>
                <c:pt idx="225">
                  <c:v>17.916666666666668</c:v>
                </c:pt>
                <c:pt idx="226">
                  <c:v>18</c:v>
                </c:pt>
                <c:pt idx="227">
                  <c:v>18.083333333333332</c:v>
                </c:pt>
                <c:pt idx="228">
                  <c:v>18.166666666666668</c:v>
                </c:pt>
                <c:pt idx="229">
                  <c:v>18.25</c:v>
                </c:pt>
                <c:pt idx="230">
                  <c:v>18.333333333333332</c:v>
                </c:pt>
                <c:pt idx="231">
                  <c:v>18.416666666666668</c:v>
                </c:pt>
                <c:pt idx="232">
                  <c:v>18.5</c:v>
                </c:pt>
                <c:pt idx="233">
                  <c:v>18.583333333333332</c:v>
                </c:pt>
                <c:pt idx="234">
                  <c:v>18.666666666666668</c:v>
                </c:pt>
                <c:pt idx="235">
                  <c:v>18.75</c:v>
                </c:pt>
                <c:pt idx="236">
                  <c:v>18.833333333333332</c:v>
                </c:pt>
                <c:pt idx="237">
                  <c:v>18.916666666666668</c:v>
                </c:pt>
                <c:pt idx="238">
                  <c:v>19</c:v>
                </c:pt>
                <c:pt idx="239">
                  <c:v>19.083333333333332</c:v>
                </c:pt>
                <c:pt idx="240">
                  <c:v>19.166666666666668</c:v>
                </c:pt>
                <c:pt idx="241">
                  <c:v>19.25</c:v>
                </c:pt>
                <c:pt idx="242">
                  <c:v>19.333333333333332</c:v>
                </c:pt>
                <c:pt idx="243">
                  <c:v>19.416666666666668</c:v>
                </c:pt>
                <c:pt idx="244">
                  <c:v>19.5</c:v>
                </c:pt>
                <c:pt idx="245">
                  <c:v>19.583333333333332</c:v>
                </c:pt>
                <c:pt idx="246">
                  <c:v>19.666666666666668</c:v>
                </c:pt>
                <c:pt idx="247">
                  <c:v>19.75</c:v>
                </c:pt>
                <c:pt idx="248">
                  <c:v>19.833333333333332</c:v>
                </c:pt>
                <c:pt idx="249">
                  <c:v>19.916666666666668</c:v>
                </c:pt>
                <c:pt idx="250">
                  <c:v>20</c:v>
                </c:pt>
                <c:pt idx="251">
                  <c:v>20.083333333333332</c:v>
                </c:pt>
                <c:pt idx="252">
                  <c:v>20.166666666666668</c:v>
                </c:pt>
                <c:pt idx="253">
                  <c:v>20.25</c:v>
                </c:pt>
                <c:pt idx="254">
                  <c:v>20.333333333333332</c:v>
                </c:pt>
                <c:pt idx="255">
                  <c:v>20.416666666666668</c:v>
                </c:pt>
                <c:pt idx="256">
                  <c:v>20.5</c:v>
                </c:pt>
                <c:pt idx="257">
                  <c:v>20.583333333333332</c:v>
                </c:pt>
                <c:pt idx="258">
                  <c:v>20.666666666666668</c:v>
                </c:pt>
                <c:pt idx="259">
                  <c:v>20.75</c:v>
                </c:pt>
                <c:pt idx="260">
                  <c:v>20.833333333333332</c:v>
                </c:pt>
                <c:pt idx="261">
                  <c:v>20.916666666666668</c:v>
                </c:pt>
                <c:pt idx="262">
                  <c:v>21</c:v>
                </c:pt>
                <c:pt idx="263">
                  <c:v>21.083333333333332</c:v>
                </c:pt>
                <c:pt idx="264">
                  <c:v>21.166666666666668</c:v>
                </c:pt>
                <c:pt idx="265">
                  <c:v>21.25</c:v>
                </c:pt>
                <c:pt idx="266">
                  <c:v>21.333333333333332</c:v>
                </c:pt>
                <c:pt idx="267">
                  <c:v>21.416666666666668</c:v>
                </c:pt>
                <c:pt idx="268">
                  <c:v>21.5</c:v>
                </c:pt>
                <c:pt idx="269">
                  <c:v>21.583333333333332</c:v>
                </c:pt>
                <c:pt idx="270">
                  <c:v>21.666666666666668</c:v>
                </c:pt>
                <c:pt idx="271">
                  <c:v>21.75</c:v>
                </c:pt>
                <c:pt idx="272">
                  <c:v>21.833333333333332</c:v>
                </c:pt>
                <c:pt idx="273">
                  <c:v>21.916666666666668</c:v>
                </c:pt>
                <c:pt idx="274">
                  <c:v>22</c:v>
                </c:pt>
                <c:pt idx="275">
                  <c:v>22.083333333333332</c:v>
                </c:pt>
                <c:pt idx="276">
                  <c:v>22.166666666666668</c:v>
                </c:pt>
                <c:pt idx="277">
                  <c:v>22.25</c:v>
                </c:pt>
                <c:pt idx="278">
                  <c:v>22.333333333333332</c:v>
                </c:pt>
                <c:pt idx="279">
                  <c:v>22.416666666666668</c:v>
                </c:pt>
                <c:pt idx="280">
                  <c:v>22.5</c:v>
                </c:pt>
                <c:pt idx="281">
                  <c:v>22.583333333333332</c:v>
                </c:pt>
                <c:pt idx="282">
                  <c:v>22.666666666666668</c:v>
                </c:pt>
                <c:pt idx="283">
                  <c:v>22.75</c:v>
                </c:pt>
                <c:pt idx="284">
                  <c:v>22.833333333333332</c:v>
                </c:pt>
                <c:pt idx="285">
                  <c:v>22.916666666666668</c:v>
                </c:pt>
                <c:pt idx="286">
                  <c:v>23</c:v>
                </c:pt>
                <c:pt idx="287">
                  <c:v>23.083333333333332</c:v>
                </c:pt>
                <c:pt idx="288">
                  <c:v>23.166666666666668</c:v>
                </c:pt>
                <c:pt idx="289">
                  <c:v>23.25</c:v>
                </c:pt>
                <c:pt idx="290">
                  <c:v>23.333333333333332</c:v>
                </c:pt>
                <c:pt idx="291">
                  <c:v>23.416666666666668</c:v>
                </c:pt>
                <c:pt idx="292">
                  <c:v>23.5</c:v>
                </c:pt>
                <c:pt idx="293">
                  <c:v>23.583333333333332</c:v>
                </c:pt>
                <c:pt idx="294">
                  <c:v>23.666666666666668</c:v>
                </c:pt>
                <c:pt idx="295">
                  <c:v>23.75</c:v>
                </c:pt>
                <c:pt idx="296">
                  <c:v>23.833333333333332</c:v>
                </c:pt>
                <c:pt idx="297">
                  <c:v>23.916666666666668</c:v>
                </c:pt>
                <c:pt idx="298">
                  <c:v>24</c:v>
                </c:pt>
                <c:pt idx="299">
                  <c:v>24.083333333333332</c:v>
                </c:pt>
                <c:pt idx="300">
                  <c:v>24.166666666666668</c:v>
                </c:pt>
                <c:pt idx="301">
                  <c:v>24.25</c:v>
                </c:pt>
                <c:pt idx="302">
                  <c:v>24.333333333333332</c:v>
                </c:pt>
                <c:pt idx="303">
                  <c:v>24.416666666666668</c:v>
                </c:pt>
                <c:pt idx="304">
                  <c:v>24.5</c:v>
                </c:pt>
                <c:pt idx="305">
                  <c:v>24.583333333333332</c:v>
                </c:pt>
                <c:pt idx="306">
                  <c:v>24.666666666666668</c:v>
                </c:pt>
                <c:pt idx="307">
                  <c:v>24.75</c:v>
                </c:pt>
                <c:pt idx="308">
                  <c:v>24.833333333333332</c:v>
                </c:pt>
                <c:pt idx="309">
                  <c:v>24.916666666666668</c:v>
                </c:pt>
                <c:pt idx="310">
                  <c:v>25</c:v>
                </c:pt>
                <c:pt idx="311">
                  <c:v>25.083333333333332</c:v>
                </c:pt>
                <c:pt idx="312">
                  <c:v>25.166666666666668</c:v>
                </c:pt>
                <c:pt idx="313">
                  <c:v>25.25</c:v>
                </c:pt>
                <c:pt idx="314">
                  <c:v>25.333333333333332</c:v>
                </c:pt>
                <c:pt idx="315">
                  <c:v>25.416666666666668</c:v>
                </c:pt>
                <c:pt idx="316">
                  <c:v>25.5</c:v>
                </c:pt>
                <c:pt idx="317">
                  <c:v>25.583333333333332</c:v>
                </c:pt>
                <c:pt idx="318">
                  <c:v>25.666666666666668</c:v>
                </c:pt>
                <c:pt idx="319">
                  <c:v>25.75</c:v>
                </c:pt>
                <c:pt idx="320">
                  <c:v>25.833333333333332</c:v>
                </c:pt>
                <c:pt idx="321">
                  <c:v>25.916666666666668</c:v>
                </c:pt>
                <c:pt idx="322">
                  <c:v>26</c:v>
                </c:pt>
                <c:pt idx="323">
                  <c:v>26.083333333333332</c:v>
                </c:pt>
                <c:pt idx="324">
                  <c:v>26.166666666666668</c:v>
                </c:pt>
                <c:pt idx="325">
                  <c:v>26.25</c:v>
                </c:pt>
                <c:pt idx="326">
                  <c:v>26.333333333333332</c:v>
                </c:pt>
                <c:pt idx="327">
                  <c:v>26.416666666666668</c:v>
                </c:pt>
                <c:pt idx="328">
                  <c:v>26.5</c:v>
                </c:pt>
                <c:pt idx="329">
                  <c:v>26.583333333333332</c:v>
                </c:pt>
                <c:pt idx="330">
                  <c:v>26.666666666666668</c:v>
                </c:pt>
                <c:pt idx="331">
                  <c:v>26.75</c:v>
                </c:pt>
                <c:pt idx="332">
                  <c:v>26.833333333333332</c:v>
                </c:pt>
                <c:pt idx="333">
                  <c:v>26.916666666666668</c:v>
                </c:pt>
                <c:pt idx="334">
                  <c:v>27</c:v>
                </c:pt>
                <c:pt idx="335">
                  <c:v>27.083333333333332</c:v>
                </c:pt>
                <c:pt idx="336">
                  <c:v>27.166666666666668</c:v>
                </c:pt>
                <c:pt idx="337">
                  <c:v>27.25</c:v>
                </c:pt>
                <c:pt idx="338">
                  <c:v>27.333333333333332</c:v>
                </c:pt>
                <c:pt idx="339">
                  <c:v>27.416666666666668</c:v>
                </c:pt>
                <c:pt idx="340">
                  <c:v>27.5</c:v>
                </c:pt>
                <c:pt idx="341">
                  <c:v>27.583333333333332</c:v>
                </c:pt>
                <c:pt idx="342">
                  <c:v>27.666666666666668</c:v>
                </c:pt>
                <c:pt idx="343">
                  <c:v>27.75</c:v>
                </c:pt>
                <c:pt idx="344">
                  <c:v>27.833333333333332</c:v>
                </c:pt>
                <c:pt idx="345">
                  <c:v>27.916666666666668</c:v>
                </c:pt>
                <c:pt idx="346">
                  <c:v>28</c:v>
                </c:pt>
                <c:pt idx="347">
                  <c:v>28.083333333333332</c:v>
                </c:pt>
                <c:pt idx="348">
                  <c:v>28.166666666666668</c:v>
                </c:pt>
                <c:pt idx="349">
                  <c:v>28.25</c:v>
                </c:pt>
                <c:pt idx="350">
                  <c:v>28.333333333333332</c:v>
                </c:pt>
                <c:pt idx="351">
                  <c:v>28.416666666666668</c:v>
                </c:pt>
                <c:pt idx="352">
                  <c:v>28.5</c:v>
                </c:pt>
                <c:pt idx="353">
                  <c:v>28.583333333333332</c:v>
                </c:pt>
                <c:pt idx="354">
                  <c:v>28.666666666666668</c:v>
                </c:pt>
                <c:pt idx="355">
                  <c:v>28.75</c:v>
                </c:pt>
                <c:pt idx="356">
                  <c:v>28.833333333333332</c:v>
                </c:pt>
                <c:pt idx="357">
                  <c:v>28.916666666666668</c:v>
                </c:pt>
                <c:pt idx="358">
                  <c:v>29</c:v>
                </c:pt>
                <c:pt idx="359">
                  <c:v>29.083333333333332</c:v>
                </c:pt>
                <c:pt idx="360">
                  <c:v>29.166666666666668</c:v>
                </c:pt>
                <c:pt idx="361">
                  <c:v>29.25</c:v>
                </c:pt>
                <c:pt idx="362">
                  <c:v>29.333333333333332</c:v>
                </c:pt>
                <c:pt idx="363">
                  <c:v>29.416666666666668</c:v>
                </c:pt>
                <c:pt idx="364">
                  <c:v>29.5</c:v>
                </c:pt>
                <c:pt idx="365">
                  <c:v>29.583333333333332</c:v>
                </c:pt>
                <c:pt idx="366">
                  <c:v>29.666666666666668</c:v>
                </c:pt>
                <c:pt idx="367">
                  <c:v>29.75</c:v>
                </c:pt>
                <c:pt idx="368">
                  <c:v>29.833333333333332</c:v>
                </c:pt>
                <c:pt idx="369">
                  <c:v>29.916666666666668</c:v>
                </c:pt>
                <c:pt idx="370">
                  <c:v>30</c:v>
                </c:pt>
                <c:pt idx="371">
                  <c:v>30.083333333333332</c:v>
                </c:pt>
                <c:pt idx="372">
                  <c:v>30.166666666666668</c:v>
                </c:pt>
                <c:pt idx="373">
                  <c:v>30.25</c:v>
                </c:pt>
                <c:pt idx="374">
                  <c:v>30.333333333333332</c:v>
                </c:pt>
                <c:pt idx="375">
                  <c:v>30.416666666666668</c:v>
                </c:pt>
                <c:pt idx="376">
                  <c:v>30.5</c:v>
                </c:pt>
                <c:pt idx="377">
                  <c:v>30.583333333333332</c:v>
                </c:pt>
                <c:pt idx="378">
                  <c:v>30.666666666666668</c:v>
                </c:pt>
                <c:pt idx="379">
                  <c:v>30.75</c:v>
                </c:pt>
                <c:pt idx="380">
                  <c:v>30.833333333333332</c:v>
                </c:pt>
                <c:pt idx="381">
                  <c:v>30.916666666666668</c:v>
                </c:pt>
                <c:pt idx="382">
                  <c:v>31</c:v>
                </c:pt>
                <c:pt idx="383">
                  <c:v>31.083333333333332</c:v>
                </c:pt>
                <c:pt idx="384">
                  <c:v>31.166666666666668</c:v>
                </c:pt>
                <c:pt idx="385">
                  <c:v>31.25</c:v>
                </c:pt>
                <c:pt idx="386">
                  <c:v>31.333333333333332</c:v>
                </c:pt>
                <c:pt idx="387">
                  <c:v>31.416666666666668</c:v>
                </c:pt>
                <c:pt idx="388">
                  <c:v>31.5</c:v>
                </c:pt>
                <c:pt idx="389">
                  <c:v>31.583333333333332</c:v>
                </c:pt>
                <c:pt idx="390">
                  <c:v>31.666666666666668</c:v>
                </c:pt>
                <c:pt idx="391">
                  <c:v>31.75</c:v>
                </c:pt>
                <c:pt idx="392">
                  <c:v>31.833333333333332</c:v>
                </c:pt>
                <c:pt idx="393">
                  <c:v>31.916666666666668</c:v>
                </c:pt>
                <c:pt idx="394">
                  <c:v>32</c:v>
                </c:pt>
                <c:pt idx="395">
                  <c:v>32.083333333333336</c:v>
                </c:pt>
                <c:pt idx="396">
                  <c:v>32.166666666666664</c:v>
                </c:pt>
                <c:pt idx="397">
                  <c:v>32.25</c:v>
                </c:pt>
                <c:pt idx="398">
                  <c:v>32.333333333333336</c:v>
                </c:pt>
                <c:pt idx="399">
                  <c:v>32.416666666666664</c:v>
                </c:pt>
                <c:pt idx="400">
                  <c:v>32.5</c:v>
                </c:pt>
                <c:pt idx="401">
                  <c:v>32.583333333333336</c:v>
                </c:pt>
                <c:pt idx="402">
                  <c:v>32.666666666666664</c:v>
                </c:pt>
                <c:pt idx="403">
                  <c:v>32.75</c:v>
                </c:pt>
                <c:pt idx="404">
                  <c:v>32.833333333333336</c:v>
                </c:pt>
                <c:pt idx="405">
                  <c:v>32.916666666666664</c:v>
                </c:pt>
                <c:pt idx="406">
                  <c:v>33</c:v>
                </c:pt>
                <c:pt idx="407">
                  <c:v>33.083333333333336</c:v>
                </c:pt>
                <c:pt idx="408">
                  <c:v>33.166666666666664</c:v>
                </c:pt>
                <c:pt idx="409">
                  <c:v>33.25</c:v>
                </c:pt>
                <c:pt idx="410">
                  <c:v>33.333333333333336</c:v>
                </c:pt>
                <c:pt idx="411">
                  <c:v>33.416666666666664</c:v>
                </c:pt>
                <c:pt idx="412">
                  <c:v>33.5</c:v>
                </c:pt>
                <c:pt idx="413">
                  <c:v>33.583333333333336</c:v>
                </c:pt>
                <c:pt idx="414">
                  <c:v>33.666666666666664</c:v>
                </c:pt>
                <c:pt idx="415">
                  <c:v>33.75</c:v>
                </c:pt>
                <c:pt idx="416">
                  <c:v>33.833333333333336</c:v>
                </c:pt>
                <c:pt idx="417">
                  <c:v>33.916666666666664</c:v>
                </c:pt>
                <c:pt idx="418">
                  <c:v>34</c:v>
                </c:pt>
                <c:pt idx="419">
                  <c:v>34.083333333333336</c:v>
                </c:pt>
                <c:pt idx="420">
                  <c:v>34.166666666666664</c:v>
                </c:pt>
                <c:pt idx="421">
                  <c:v>34.25</c:v>
                </c:pt>
                <c:pt idx="422">
                  <c:v>34.333333333333336</c:v>
                </c:pt>
                <c:pt idx="423">
                  <c:v>34.416666666666664</c:v>
                </c:pt>
                <c:pt idx="424">
                  <c:v>34.5</c:v>
                </c:pt>
                <c:pt idx="425">
                  <c:v>34.583333333333336</c:v>
                </c:pt>
                <c:pt idx="426">
                  <c:v>34.666666666666664</c:v>
                </c:pt>
                <c:pt idx="427">
                  <c:v>34.75</c:v>
                </c:pt>
                <c:pt idx="428">
                  <c:v>34.833333333333336</c:v>
                </c:pt>
                <c:pt idx="429">
                  <c:v>34.916666666666664</c:v>
                </c:pt>
                <c:pt idx="430">
                  <c:v>35</c:v>
                </c:pt>
                <c:pt idx="431">
                  <c:v>35.083333333333336</c:v>
                </c:pt>
                <c:pt idx="432">
                  <c:v>35.166666666666664</c:v>
                </c:pt>
                <c:pt idx="433">
                  <c:v>35.25</c:v>
                </c:pt>
                <c:pt idx="434">
                  <c:v>35.333333333333336</c:v>
                </c:pt>
                <c:pt idx="435">
                  <c:v>35.416666666666664</c:v>
                </c:pt>
                <c:pt idx="436">
                  <c:v>35.5</c:v>
                </c:pt>
                <c:pt idx="437">
                  <c:v>35.583333333333336</c:v>
                </c:pt>
                <c:pt idx="438">
                  <c:v>35.666666666666664</c:v>
                </c:pt>
                <c:pt idx="439">
                  <c:v>35.75</c:v>
                </c:pt>
                <c:pt idx="440">
                  <c:v>35.833333333333336</c:v>
                </c:pt>
                <c:pt idx="441">
                  <c:v>35.916666666666664</c:v>
                </c:pt>
                <c:pt idx="442">
                  <c:v>36</c:v>
                </c:pt>
                <c:pt idx="443">
                  <c:v>36.083333333333336</c:v>
                </c:pt>
                <c:pt idx="444">
                  <c:v>36.166666666666664</c:v>
                </c:pt>
                <c:pt idx="445">
                  <c:v>36.25</c:v>
                </c:pt>
                <c:pt idx="446">
                  <c:v>36.333333333333336</c:v>
                </c:pt>
                <c:pt idx="447">
                  <c:v>36.416666666666664</c:v>
                </c:pt>
                <c:pt idx="448">
                  <c:v>36.5</c:v>
                </c:pt>
                <c:pt idx="449">
                  <c:v>36.583333333333336</c:v>
                </c:pt>
                <c:pt idx="450">
                  <c:v>36.666666666666664</c:v>
                </c:pt>
                <c:pt idx="451">
                  <c:v>36.75</c:v>
                </c:pt>
                <c:pt idx="452">
                  <c:v>36.833333333333336</c:v>
                </c:pt>
                <c:pt idx="453">
                  <c:v>36.916666666666664</c:v>
                </c:pt>
                <c:pt idx="454">
                  <c:v>37</c:v>
                </c:pt>
                <c:pt idx="455">
                  <c:v>37.083333333333336</c:v>
                </c:pt>
                <c:pt idx="456">
                  <c:v>37.166666666666664</c:v>
                </c:pt>
                <c:pt idx="457">
                  <c:v>37.25</c:v>
                </c:pt>
                <c:pt idx="458">
                  <c:v>37.333333333333336</c:v>
                </c:pt>
                <c:pt idx="459">
                  <c:v>37.416666666666664</c:v>
                </c:pt>
                <c:pt idx="460">
                  <c:v>37.5</c:v>
                </c:pt>
                <c:pt idx="461">
                  <c:v>37.583333333333336</c:v>
                </c:pt>
                <c:pt idx="462">
                  <c:v>37.666666666666664</c:v>
                </c:pt>
                <c:pt idx="463">
                  <c:v>37.75</c:v>
                </c:pt>
                <c:pt idx="464">
                  <c:v>37.833333333333336</c:v>
                </c:pt>
                <c:pt idx="465">
                  <c:v>37.916666666666664</c:v>
                </c:pt>
                <c:pt idx="466">
                  <c:v>38</c:v>
                </c:pt>
                <c:pt idx="467">
                  <c:v>38.083333333333336</c:v>
                </c:pt>
                <c:pt idx="468">
                  <c:v>38.166666666666664</c:v>
                </c:pt>
                <c:pt idx="469">
                  <c:v>38.25</c:v>
                </c:pt>
                <c:pt idx="470">
                  <c:v>38.333333333333336</c:v>
                </c:pt>
                <c:pt idx="471">
                  <c:v>38.416666666666664</c:v>
                </c:pt>
                <c:pt idx="472">
                  <c:v>38.5</c:v>
                </c:pt>
                <c:pt idx="473">
                  <c:v>38.583333333333336</c:v>
                </c:pt>
                <c:pt idx="474">
                  <c:v>38.666666666666664</c:v>
                </c:pt>
                <c:pt idx="475">
                  <c:v>38.75</c:v>
                </c:pt>
                <c:pt idx="476">
                  <c:v>38.833333333333336</c:v>
                </c:pt>
                <c:pt idx="477">
                  <c:v>38.916666666666664</c:v>
                </c:pt>
                <c:pt idx="478">
                  <c:v>39</c:v>
                </c:pt>
                <c:pt idx="479">
                  <c:v>39.083333333333336</c:v>
                </c:pt>
                <c:pt idx="480">
                  <c:v>39.166666666666664</c:v>
                </c:pt>
                <c:pt idx="481">
                  <c:v>39.25</c:v>
                </c:pt>
                <c:pt idx="482">
                  <c:v>39.333333333333336</c:v>
                </c:pt>
                <c:pt idx="483">
                  <c:v>39.416666666666664</c:v>
                </c:pt>
                <c:pt idx="484">
                  <c:v>39.5</c:v>
                </c:pt>
                <c:pt idx="485">
                  <c:v>39.583333333333336</c:v>
                </c:pt>
                <c:pt idx="486">
                  <c:v>39.666666666666664</c:v>
                </c:pt>
                <c:pt idx="487">
                  <c:v>39.75</c:v>
                </c:pt>
                <c:pt idx="488">
                  <c:v>39.833333333333336</c:v>
                </c:pt>
                <c:pt idx="489">
                  <c:v>39.916666666666664</c:v>
                </c:pt>
                <c:pt idx="490">
                  <c:v>40</c:v>
                </c:pt>
                <c:pt idx="491">
                  <c:v>40.083333333333336</c:v>
                </c:pt>
                <c:pt idx="492">
                  <c:v>40.166666666666664</c:v>
                </c:pt>
                <c:pt idx="493">
                  <c:v>40.25</c:v>
                </c:pt>
                <c:pt idx="494">
                  <c:v>40.333333333333336</c:v>
                </c:pt>
                <c:pt idx="495">
                  <c:v>40.416666666666664</c:v>
                </c:pt>
                <c:pt idx="496">
                  <c:v>40.5</c:v>
                </c:pt>
                <c:pt idx="497">
                  <c:v>40.583333333333336</c:v>
                </c:pt>
                <c:pt idx="498">
                  <c:v>40.666666666666664</c:v>
                </c:pt>
                <c:pt idx="499">
                  <c:v>40.75</c:v>
                </c:pt>
                <c:pt idx="500">
                  <c:v>40.833333333333336</c:v>
                </c:pt>
                <c:pt idx="501">
                  <c:v>40.916666666666664</c:v>
                </c:pt>
                <c:pt idx="502">
                  <c:v>41</c:v>
                </c:pt>
                <c:pt idx="503">
                  <c:v>41.083333333333336</c:v>
                </c:pt>
                <c:pt idx="504">
                  <c:v>41.166666666666664</c:v>
                </c:pt>
                <c:pt idx="505">
                  <c:v>41.25</c:v>
                </c:pt>
                <c:pt idx="506">
                  <c:v>41.333333333333336</c:v>
                </c:pt>
                <c:pt idx="507">
                  <c:v>41.416666666666664</c:v>
                </c:pt>
                <c:pt idx="508">
                  <c:v>41.5</c:v>
                </c:pt>
                <c:pt idx="509">
                  <c:v>41.583333333333336</c:v>
                </c:pt>
                <c:pt idx="510">
                  <c:v>41.666666666666664</c:v>
                </c:pt>
                <c:pt idx="511">
                  <c:v>41.75</c:v>
                </c:pt>
                <c:pt idx="512">
                  <c:v>41.833333333333336</c:v>
                </c:pt>
                <c:pt idx="513">
                  <c:v>41.916666666666664</c:v>
                </c:pt>
                <c:pt idx="514">
                  <c:v>42</c:v>
                </c:pt>
                <c:pt idx="515">
                  <c:v>42.083333333333336</c:v>
                </c:pt>
                <c:pt idx="516">
                  <c:v>42.166666666666664</c:v>
                </c:pt>
                <c:pt idx="517">
                  <c:v>42.25</c:v>
                </c:pt>
                <c:pt idx="518">
                  <c:v>42.333333333333336</c:v>
                </c:pt>
                <c:pt idx="519">
                  <c:v>42.416666666666664</c:v>
                </c:pt>
                <c:pt idx="520">
                  <c:v>42.5</c:v>
                </c:pt>
                <c:pt idx="521">
                  <c:v>42.583333333333336</c:v>
                </c:pt>
                <c:pt idx="522">
                  <c:v>42.666666666666664</c:v>
                </c:pt>
                <c:pt idx="523">
                  <c:v>42.75</c:v>
                </c:pt>
                <c:pt idx="524">
                  <c:v>42.833333333333336</c:v>
                </c:pt>
                <c:pt idx="525">
                  <c:v>42.916666666666664</c:v>
                </c:pt>
                <c:pt idx="526">
                  <c:v>43</c:v>
                </c:pt>
                <c:pt idx="527">
                  <c:v>43.083333333333336</c:v>
                </c:pt>
                <c:pt idx="528">
                  <c:v>43.166666666666664</c:v>
                </c:pt>
                <c:pt idx="529">
                  <c:v>43.25</c:v>
                </c:pt>
                <c:pt idx="530">
                  <c:v>43.333333333333336</c:v>
                </c:pt>
                <c:pt idx="531">
                  <c:v>43.416666666666664</c:v>
                </c:pt>
                <c:pt idx="532">
                  <c:v>43.5</c:v>
                </c:pt>
                <c:pt idx="533">
                  <c:v>43.583333333333336</c:v>
                </c:pt>
                <c:pt idx="534">
                  <c:v>43.666666666666664</c:v>
                </c:pt>
                <c:pt idx="535">
                  <c:v>43.75</c:v>
                </c:pt>
                <c:pt idx="536">
                  <c:v>43.833333333333336</c:v>
                </c:pt>
                <c:pt idx="537">
                  <c:v>43.916666666666664</c:v>
                </c:pt>
                <c:pt idx="538">
                  <c:v>44</c:v>
                </c:pt>
                <c:pt idx="539">
                  <c:v>44.083333333333336</c:v>
                </c:pt>
                <c:pt idx="540">
                  <c:v>44.166666666666664</c:v>
                </c:pt>
                <c:pt idx="541">
                  <c:v>44.25</c:v>
                </c:pt>
                <c:pt idx="542">
                  <c:v>44.333333333333336</c:v>
                </c:pt>
                <c:pt idx="543">
                  <c:v>44.416666666666664</c:v>
                </c:pt>
                <c:pt idx="544">
                  <c:v>44.5</c:v>
                </c:pt>
                <c:pt idx="545">
                  <c:v>44.583333333333336</c:v>
                </c:pt>
                <c:pt idx="546">
                  <c:v>44.666666666666664</c:v>
                </c:pt>
                <c:pt idx="547">
                  <c:v>44.75</c:v>
                </c:pt>
                <c:pt idx="548">
                  <c:v>44.833333333333336</c:v>
                </c:pt>
                <c:pt idx="549">
                  <c:v>44.916666666666664</c:v>
                </c:pt>
                <c:pt idx="550">
                  <c:v>45</c:v>
                </c:pt>
                <c:pt idx="551">
                  <c:v>45.083333333333336</c:v>
                </c:pt>
                <c:pt idx="552">
                  <c:v>45.166666666666664</c:v>
                </c:pt>
                <c:pt idx="553">
                  <c:v>45.25</c:v>
                </c:pt>
                <c:pt idx="554">
                  <c:v>45.333333333333336</c:v>
                </c:pt>
                <c:pt idx="555">
                  <c:v>45.416666666666664</c:v>
                </c:pt>
                <c:pt idx="556">
                  <c:v>45.5</c:v>
                </c:pt>
                <c:pt idx="557">
                  <c:v>45.583333333333336</c:v>
                </c:pt>
                <c:pt idx="558">
                  <c:v>45.666666666666664</c:v>
                </c:pt>
                <c:pt idx="559">
                  <c:v>45.75</c:v>
                </c:pt>
                <c:pt idx="560">
                  <c:v>45.833333333333336</c:v>
                </c:pt>
                <c:pt idx="561">
                  <c:v>45.916666666666664</c:v>
                </c:pt>
                <c:pt idx="562">
                  <c:v>46</c:v>
                </c:pt>
                <c:pt idx="563">
                  <c:v>46.083333333333336</c:v>
                </c:pt>
                <c:pt idx="564">
                  <c:v>46.166666666666664</c:v>
                </c:pt>
                <c:pt idx="565">
                  <c:v>46.25</c:v>
                </c:pt>
                <c:pt idx="566">
                  <c:v>46.333333333333336</c:v>
                </c:pt>
                <c:pt idx="567">
                  <c:v>46.416666666666664</c:v>
                </c:pt>
                <c:pt idx="568">
                  <c:v>46.5</c:v>
                </c:pt>
                <c:pt idx="569">
                  <c:v>46.583333333333336</c:v>
                </c:pt>
                <c:pt idx="570">
                  <c:v>46.666666666666664</c:v>
                </c:pt>
                <c:pt idx="571">
                  <c:v>46.75</c:v>
                </c:pt>
                <c:pt idx="572">
                  <c:v>46.833333333333336</c:v>
                </c:pt>
                <c:pt idx="573">
                  <c:v>46.916666666666664</c:v>
                </c:pt>
                <c:pt idx="574">
                  <c:v>47</c:v>
                </c:pt>
                <c:pt idx="575">
                  <c:v>47.083333333333336</c:v>
                </c:pt>
                <c:pt idx="576">
                  <c:v>47.166666666666664</c:v>
                </c:pt>
                <c:pt idx="577">
                  <c:v>47.25</c:v>
                </c:pt>
                <c:pt idx="578">
                  <c:v>47.333333333333336</c:v>
                </c:pt>
                <c:pt idx="579">
                  <c:v>47.416666666666664</c:v>
                </c:pt>
                <c:pt idx="580">
                  <c:v>47.5</c:v>
                </c:pt>
                <c:pt idx="581">
                  <c:v>47.583333333333336</c:v>
                </c:pt>
                <c:pt idx="582">
                  <c:v>47.666666666666664</c:v>
                </c:pt>
                <c:pt idx="583">
                  <c:v>47.75</c:v>
                </c:pt>
                <c:pt idx="584">
                  <c:v>47.833333333333336</c:v>
                </c:pt>
                <c:pt idx="585">
                  <c:v>47.916666666666664</c:v>
                </c:pt>
                <c:pt idx="586">
                  <c:v>48</c:v>
                </c:pt>
                <c:pt idx="587">
                  <c:v>48.083333333333336</c:v>
                </c:pt>
                <c:pt idx="588">
                  <c:v>48.166666666666664</c:v>
                </c:pt>
                <c:pt idx="589">
                  <c:v>48.25</c:v>
                </c:pt>
                <c:pt idx="590">
                  <c:v>48.333333333333336</c:v>
                </c:pt>
                <c:pt idx="591">
                  <c:v>48.416666666666664</c:v>
                </c:pt>
                <c:pt idx="592">
                  <c:v>48.5</c:v>
                </c:pt>
                <c:pt idx="593">
                  <c:v>48.583333333333336</c:v>
                </c:pt>
                <c:pt idx="594">
                  <c:v>48.666666666666664</c:v>
                </c:pt>
                <c:pt idx="595">
                  <c:v>48.75</c:v>
                </c:pt>
                <c:pt idx="596">
                  <c:v>48.833333333333336</c:v>
                </c:pt>
                <c:pt idx="597">
                  <c:v>48.916666666666664</c:v>
                </c:pt>
                <c:pt idx="598">
                  <c:v>49</c:v>
                </c:pt>
                <c:pt idx="599">
                  <c:v>49.083333333333336</c:v>
                </c:pt>
                <c:pt idx="600">
                  <c:v>49.166666666666664</c:v>
                </c:pt>
                <c:pt idx="601">
                  <c:v>49.25</c:v>
                </c:pt>
                <c:pt idx="602">
                  <c:v>49.333333333333336</c:v>
                </c:pt>
                <c:pt idx="603">
                  <c:v>49.416666666666664</c:v>
                </c:pt>
                <c:pt idx="604">
                  <c:v>49.5</c:v>
                </c:pt>
                <c:pt idx="605">
                  <c:v>49.583333333333336</c:v>
                </c:pt>
                <c:pt idx="606">
                  <c:v>49.666666666666664</c:v>
                </c:pt>
                <c:pt idx="607">
                  <c:v>49.75</c:v>
                </c:pt>
                <c:pt idx="608">
                  <c:v>49.833333333333336</c:v>
                </c:pt>
                <c:pt idx="609">
                  <c:v>49.916666666666664</c:v>
                </c:pt>
                <c:pt idx="610">
                  <c:v>50</c:v>
                </c:pt>
                <c:pt idx="611">
                  <c:v>50.083333333333336</c:v>
                </c:pt>
                <c:pt idx="612">
                  <c:v>50.166666666666664</c:v>
                </c:pt>
                <c:pt idx="613">
                  <c:v>50.25</c:v>
                </c:pt>
                <c:pt idx="614">
                  <c:v>50.333333333333336</c:v>
                </c:pt>
                <c:pt idx="615">
                  <c:v>50.416666666666664</c:v>
                </c:pt>
                <c:pt idx="616">
                  <c:v>50.5</c:v>
                </c:pt>
                <c:pt idx="617">
                  <c:v>50.583333333333336</c:v>
                </c:pt>
                <c:pt idx="618">
                  <c:v>50.666666666666664</c:v>
                </c:pt>
                <c:pt idx="619">
                  <c:v>50.75</c:v>
                </c:pt>
                <c:pt idx="620">
                  <c:v>50.833333333333336</c:v>
                </c:pt>
                <c:pt idx="621">
                  <c:v>50.916666666666664</c:v>
                </c:pt>
                <c:pt idx="622">
                  <c:v>51</c:v>
                </c:pt>
                <c:pt idx="623">
                  <c:v>51.083333333333336</c:v>
                </c:pt>
                <c:pt idx="624">
                  <c:v>51.166666666666664</c:v>
                </c:pt>
                <c:pt idx="625">
                  <c:v>51.25</c:v>
                </c:pt>
                <c:pt idx="626">
                  <c:v>51.333333333333336</c:v>
                </c:pt>
                <c:pt idx="627">
                  <c:v>51.416666666666664</c:v>
                </c:pt>
                <c:pt idx="628">
                  <c:v>51.5</c:v>
                </c:pt>
                <c:pt idx="629">
                  <c:v>51.583333333333336</c:v>
                </c:pt>
                <c:pt idx="630">
                  <c:v>51.666666666666664</c:v>
                </c:pt>
                <c:pt idx="631">
                  <c:v>51.75</c:v>
                </c:pt>
                <c:pt idx="632">
                  <c:v>51.833333333333336</c:v>
                </c:pt>
                <c:pt idx="633">
                  <c:v>51.916666666666664</c:v>
                </c:pt>
                <c:pt idx="634">
                  <c:v>52</c:v>
                </c:pt>
                <c:pt idx="635">
                  <c:v>52.083333333333336</c:v>
                </c:pt>
                <c:pt idx="636">
                  <c:v>52.166666666666664</c:v>
                </c:pt>
                <c:pt idx="637">
                  <c:v>52.25</c:v>
                </c:pt>
                <c:pt idx="638">
                  <c:v>52.333333333333336</c:v>
                </c:pt>
                <c:pt idx="639">
                  <c:v>52.416666666666664</c:v>
                </c:pt>
                <c:pt idx="640">
                  <c:v>52.5</c:v>
                </c:pt>
                <c:pt idx="641">
                  <c:v>52.583333333333336</c:v>
                </c:pt>
                <c:pt idx="642">
                  <c:v>52.666666666666664</c:v>
                </c:pt>
                <c:pt idx="643">
                  <c:v>52.75</c:v>
                </c:pt>
                <c:pt idx="644">
                  <c:v>52.833333333333336</c:v>
                </c:pt>
                <c:pt idx="645">
                  <c:v>52.916666666666664</c:v>
                </c:pt>
                <c:pt idx="646">
                  <c:v>53</c:v>
                </c:pt>
                <c:pt idx="647">
                  <c:v>53.083333333333336</c:v>
                </c:pt>
                <c:pt idx="648">
                  <c:v>53.166666666666664</c:v>
                </c:pt>
                <c:pt idx="649">
                  <c:v>53.25</c:v>
                </c:pt>
                <c:pt idx="650">
                  <c:v>53.333333333333336</c:v>
                </c:pt>
                <c:pt idx="651">
                  <c:v>53.416666666666664</c:v>
                </c:pt>
                <c:pt idx="652">
                  <c:v>53.5</c:v>
                </c:pt>
                <c:pt idx="653">
                  <c:v>53.583333333333336</c:v>
                </c:pt>
                <c:pt idx="654">
                  <c:v>53.666666666666664</c:v>
                </c:pt>
                <c:pt idx="655">
                  <c:v>53.75</c:v>
                </c:pt>
                <c:pt idx="656">
                  <c:v>53.833333333333336</c:v>
                </c:pt>
                <c:pt idx="657">
                  <c:v>53.916666666666664</c:v>
                </c:pt>
                <c:pt idx="658">
                  <c:v>54</c:v>
                </c:pt>
                <c:pt idx="659">
                  <c:v>54.083333333333336</c:v>
                </c:pt>
                <c:pt idx="660">
                  <c:v>54.166666666666664</c:v>
                </c:pt>
                <c:pt idx="661">
                  <c:v>54.25</c:v>
                </c:pt>
                <c:pt idx="662">
                  <c:v>54.333333333333336</c:v>
                </c:pt>
                <c:pt idx="663">
                  <c:v>54.416666666666664</c:v>
                </c:pt>
                <c:pt idx="664">
                  <c:v>54.5</c:v>
                </c:pt>
                <c:pt idx="665">
                  <c:v>54.583333333333336</c:v>
                </c:pt>
                <c:pt idx="666">
                  <c:v>54.666666666666664</c:v>
                </c:pt>
                <c:pt idx="667">
                  <c:v>54.75</c:v>
                </c:pt>
                <c:pt idx="668">
                  <c:v>54.833333333333336</c:v>
                </c:pt>
                <c:pt idx="669">
                  <c:v>54.916666666666664</c:v>
                </c:pt>
                <c:pt idx="670">
                  <c:v>55</c:v>
                </c:pt>
                <c:pt idx="671">
                  <c:v>55.083333333333336</c:v>
                </c:pt>
                <c:pt idx="672">
                  <c:v>55.166666666666664</c:v>
                </c:pt>
                <c:pt idx="673">
                  <c:v>55.25</c:v>
                </c:pt>
                <c:pt idx="674">
                  <c:v>55.333333333333336</c:v>
                </c:pt>
                <c:pt idx="675">
                  <c:v>55.416666666666664</c:v>
                </c:pt>
                <c:pt idx="676">
                  <c:v>55.5</c:v>
                </c:pt>
                <c:pt idx="677">
                  <c:v>55.583333333333336</c:v>
                </c:pt>
                <c:pt idx="678">
                  <c:v>55.666666666666664</c:v>
                </c:pt>
                <c:pt idx="679">
                  <c:v>55.75</c:v>
                </c:pt>
                <c:pt idx="680">
                  <c:v>55.833333333333336</c:v>
                </c:pt>
                <c:pt idx="681">
                  <c:v>55.916666666666664</c:v>
                </c:pt>
                <c:pt idx="682">
                  <c:v>56</c:v>
                </c:pt>
                <c:pt idx="683">
                  <c:v>56.083333333333336</c:v>
                </c:pt>
                <c:pt idx="684">
                  <c:v>56.166666666666664</c:v>
                </c:pt>
                <c:pt idx="685">
                  <c:v>56.25</c:v>
                </c:pt>
                <c:pt idx="686">
                  <c:v>56.333333333333336</c:v>
                </c:pt>
                <c:pt idx="687">
                  <c:v>56.416666666666664</c:v>
                </c:pt>
                <c:pt idx="688">
                  <c:v>56.5</c:v>
                </c:pt>
                <c:pt idx="689">
                  <c:v>56.583333333333336</c:v>
                </c:pt>
                <c:pt idx="690">
                  <c:v>56.666666666666664</c:v>
                </c:pt>
                <c:pt idx="691">
                  <c:v>56.75</c:v>
                </c:pt>
                <c:pt idx="692">
                  <c:v>56.833333333333336</c:v>
                </c:pt>
                <c:pt idx="693">
                  <c:v>56.916666666666664</c:v>
                </c:pt>
                <c:pt idx="694">
                  <c:v>57</c:v>
                </c:pt>
                <c:pt idx="695">
                  <c:v>57.083333333333336</c:v>
                </c:pt>
                <c:pt idx="696">
                  <c:v>57.166666666666664</c:v>
                </c:pt>
                <c:pt idx="697">
                  <c:v>57.25</c:v>
                </c:pt>
                <c:pt idx="698">
                  <c:v>57.333333333333336</c:v>
                </c:pt>
                <c:pt idx="699">
                  <c:v>57.416666666666664</c:v>
                </c:pt>
                <c:pt idx="700">
                  <c:v>57.5</c:v>
                </c:pt>
                <c:pt idx="701">
                  <c:v>57.583333333333336</c:v>
                </c:pt>
                <c:pt idx="702">
                  <c:v>57.666666666666664</c:v>
                </c:pt>
                <c:pt idx="703">
                  <c:v>57.75</c:v>
                </c:pt>
                <c:pt idx="704">
                  <c:v>57.833333333333336</c:v>
                </c:pt>
                <c:pt idx="705">
                  <c:v>57.916666666666664</c:v>
                </c:pt>
                <c:pt idx="706">
                  <c:v>58</c:v>
                </c:pt>
                <c:pt idx="707">
                  <c:v>58.083333333333336</c:v>
                </c:pt>
                <c:pt idx="708">
                  <c:v>58.166666666666664</c:v>
                </c:pt>
                <c:pt idx="709">
                  <c:v>58.25</c:v>
                </c:pt>
                <c:pt idx="710">
                  <c:v>58.333333333333336</c:v>
                </c:pt>
                <c:pt idx="711">
                  <c:v>58.416666666666664</c:v>
                </c:pt>
                <c:pt idx="712">
                  <c:v>58.5</c:v>
                </c:pt>
                <c:pt idx="713">
                  <c:v>58.583333333333336</c:v>
                </c:pt>
                <c:pt idx="714">
                  <c:v>58.666666666666664</c:v>
                </c:pt>
                <c:pt idx="715">
                  <c:v>58.75</c:v>
                </c:pt>
                <c:pt idx="716">
                  <c:v>58.833333333333336</c:v>
                </c:pt>
                <c:pt idx="717">
                  <c:v>58.916666666666664</c:v>
                </c:pt>
                <c:pt idx="718">
                  <c:v>59</c:v>
                </c:pt>
                <c:pt idx="719">
                  <c:v>59.083333333333336</c:v>
                </c:pt>
                <c:pt idx="720">
                  <c:v>59.166666666666664</c:v>
                </c:pt>
                <c:pt idx="721">
                  <c:v>59.25</c:v>
                </c:pt>
                <c:pt idx="722">
                  <c:v>59.333333333333336</c:v>
                </c:pt>
                <c:pt idx="723">
                  <c:v>59.416666666666664</c:v>
                </c:pt>
                <c:pt idx="724">
                  <c:v>59.5</c:v>
                </c:pt>
                <c:pt idx="725">
                  <c:v>59.583333333333336</c:v>
                </c:pt>
                <c:pt idx="726">
                  <c:v>59.666666666666664</c:v>
                </c:pt>
                <c:pt idx="727">
                  <c:v>59.75</c:v>
                </c:pt>
                <c:pt idx="728">
                  <c:v>59.833333333333336</c:v>
                </c:pt>
                <c:pt idx="729">
                  <c:v>59.916666666666664</c:v>
                </c:pt>
                <c:pt idx="730">
                  <c:v>60</c:v>
                </c:pt>
                <c:pt idx="731">
                  <c:v>60.166666666666664</c:v>
                </c:pt>
                <c:pt idx="732">
                  <c:v>60.333333333333336</c:v>
                </c:pt>
                <c:pt idx="733">
                  <c:v>60.5</c:v>
                </c:pt>
                <c:pt idx="734">
                  <c:v>60.666666666666664</c:v>
                </c:pt>
                <c:pt idx="735">
                  <c:v>60.833333333333336</c:v>
                </c:pt>
                <c:pt idx="736">
                  <c:v>61</c:v>
                </c:pt>
                <c:pt idx="737">
                  <c:v>61.166666666666664</c:v>
                </c:pt>
                <c:pt idx="738">
                  <c:v>61.333333333333336</c:v>
                </c:pt>
                <c:pt idx="739">
                  <c:v>61.5</c:v>
                </c:pt>
                <c:pt idx="740">
                  <c:v>61.666666666666664</c:v>
                </c:pt>
                <c:pt idx="741">
                  <c:v>61.833333333333336</c:v>
                </c:pt>
                <c:pt idx="742">
                  <c:v>62</c:v>
                </c:pt>
                <c:pt idx="743">
                  <c:v>62.166666666666664</c:v>
                </c:pt>
                <c:pt idx="744">
                  <c:v>62.333333333333336</c:v>
                </c:pt>
                <c:pt idx="745">
                  <c:v>62.5</c:v>
                </c:pt>
                <c:pt idx="746">
                  <c:v>62.666666666666664</c:v>
                </c:pt>
                <c:pt idx="747">
                  <c:v>62.833333333333336</c:v>
                </c:pt>
                <c:pt idx="748">
                  <c:v>63</c:v>
                </c:pt>
                <c:pt idx="749">
                  <c:v>63.166666666666664</c:v>
                </c:pt>
                <c:pt idx="750">
                  <c:v>63.333333333333336</c:v>
                </c:pt>
                <c:pt idx="751">
                  <c:v>63.5</c:v>
                </c:pt>
                <c:pt idx="752">
                  <c:v>63.666666666666664</c:v>
                </c:pt>
                <c:pt idx="753">
                  <c:v>63.833333333333336</c:v>
                </c:pt>
                <c:pt idx="754">
                  <c:v>64</c:v>
                </c:pt>
                <c:pt idx="755">
                  <c:v>64.166666666666671</c:v>
                </c:pt>
                <c:pt idx="756">
                  <c:v>64.333333333333329</c:v>
                </c:pt>
                <c:pt idx="757">
                  <c:v>64.5</c:v>
                </c:pt>
                <c:pt idx="758">
                  <c:v>64.666666666666671</c:v>
                </c:pt>
                <c:pt idx="759">
                  <c:v>64.833333333333329</c:v>
                </c:pt>
                <c:pt idx="760">
                  <c:v>65</c:v>
                </c:pt>
                <c:pt idx="761">
                  <c:v>65.166666666666671</c:v>
                </c:pt>
                <c:pt idx="762">
                  <c:v>65.333333333333329</c:v>
                </c:pt>
                <c:pt idx="763">
                  <c:v>65.5</c:v>
                </c:pt>
                <c:pt idx="764">
                  <c:v>65.666666666666671</c:v>
                </c:pt>
                <c:pt idx="765">
                  <c:v>65.833333333333329</c:v>
                </c:pt>
                <c:pt idx="766">
                  <c:v>66</c:v>
                </c:pt>
                <c:pt idx="767">
                  <c:v>66.166666666666671</c:v>
                </c:pt>
                <c:pt idx="768">
                  <c:v>66.333333333333329</c:v>
                </c:pt>
                <c:pt idx="769">
                  <c:v>66.5</c:v>
                </c:pt>
                <c:pt idx="770">
                  <c:v>66.666666666666671</c:v>
                </c:pt>
                <c:pt idx="771">
                  <c:v>66.833333333333329</c:v>
                </c:pt>
                <c:pt idx="772">
                  <c:v>67</c:v>
                </c:pt>
                <c:pt idx="773">
                  <c:v>67.166666666666671</c:v>
                </c:pt>
                <c:pt idx="774">
                  <c:v>67.333333333333329</c:v>
                </c:pt>
                <c:pt idx="775">
                  <c:v>67.5</c:v>
                </c:pt>
                <c:pt idx="776">
                  <c:v>67.666666666666671</c:v>
                </c:pt>
                <c:pt idx="777">
                  <c:v>67.833333333333329</c:v>
                </c:pt>
                <c:pt idx="778">
                  <c:v>68</c:v>
                </c:pt>
                <c:pt idx="779">
                  <c:v>68.166666666666671</c:v>
                </c:pt>
                <c:pt idx="780">
                  <c:v>68.333333333333329</c:v>
                </c:pt>
                <c:pt idx="781">
                  <c:v>68.5</c:v>
                </c:pt>
                <c:pt idx="782">
                  <c:v>68.666666666666671</c:v>
                </c:pt>
                <c:pt idx="783">
                  <c:v>68.833333333333329</c:v>
                </c:pt>
                <c:pt idx="784">
                  <c:v>69</c:v>
                </c:pt>
                <c:pt idx="785">
                  <c:v>69.166666666666671</c:v>
                </c:pt>
                <c:pt idx="786">
                  <c:v>69.333333333333329</c:v>
                </c:pt>
                <c:pt idx="787">
                  <c:v>69.5</c:v>
                </c:pt>
                <c:pt idx="788">
                  <c:v>69.666666666666671</c:v>
                </c:pt>
                <c:pt idx="789">
                  <c:v>69.833333333333329</c:v>
                </c:pt>
                <c:pt idx="790">
                  <c:v>70</c:v>
                </c:pt>
                <c:pt idx="791">
                  <c:v>70.166666666666671</c:v>
                </c:pt>
                <c:pt idx="792">
                  <c:v>70.333333333333329</c:v>
                </c:pt>
                <c:pt idx="793">
                  <c:v>70.5</c:v>
                </c:pt>
                <c:pt idx="794">
                  <c:v>70.666666666666671</c:v>
                </c:pt>
                <c:pt idx="795">
                  <c:v>70.833333333333329</c:v>
                </c:pt>
                <c:pt idx="796">
                  <c:v>71</c:v>
                </c:pt>
                <c:pt idx="797">
                  <c:v>71.166666666666671</c:v>
                </c:pt>
                <c:pt idx="798">
                  <c:v>71.333333333333329</c:v>
                </c:pt>
                <c:pt idx="799">
                  <c:v>71.5</c:v>
                </c:pt>
                <c:pt idx="800">
                  <c:v>71.666666666666671</c:v>
                </c:pt>
                <c:pt idx="801">
                  <c:v>71.833333333333329</c:v>
                </c:pt>
                <c:pt idx="802">
                  <c:v>72</c:v>
                </c:pt>
                <c:pt idx="803">
                  <c:v>72.166666666666671</c:v>
                </c:pt>
                <c:pt idx="804">
                  <c:v>72.333333333333329</c:v>
                </c:pt>
                <c:pt idx="805">
                  <c:v>72.5</c:v>
                </c:pt>
                <c:pt idx="806">
                  <c:v>72.666666666666671</c:v>
                </c:pt>
                <c:pt idx="807">
                  <c:v>72.833333333333329</c:v>
                </c:pt>
                <c:pt idx="808">
                  <c:v>73</c:v>
                </c:pt>
                <c:pt idx="809">
                  <c:v>73.166666666666671</c:v>
                </c:pt>
                <c:pt idx="810">
                  <c:v>73.333333333333329</c:v>
                </c:pt>
                <c:pt idx="811">
                  <c:v>73.5</c:v>
                </c:pt>
                <c:pt idx="812">
                  <c:v>73.666666666666671</c:v>
                </c:pt>
                <c:pt idx="813">
                  <c:v>73.833333333333329</c:v>
                </c:pt>
                <c:pt idx="814">
                  <c:v>74</c:v>
                </c:pt>
                <c:pt idx="815">
                  <c:v>74.166666666666671</c:v>
                </c:pt>
                <c:pt idx="816">
                  <c:v>74.333333333333329</c:v>
                </c:pt>
                <c:pt idx="817">
                  <c:v>74.5</c:v>
                </c:pt>
                <c:pt idx="818">
                  <c:v>74.666666666666671</c:v>
                </c:pt>
                <c:pt idx="819">
                  <c:v>74.833333333333329</c:v>
                </c:pt>
                <c:pt idx="820">
                  <c:v>75</c:v>
                </c:pt>
                <c:pt idx="821">
                  <c:v>75.166666666666671</c:v>
                </c:pt>
                <c:pt idx="822">
                  <c:v>75.333333333333329</c:v>
                </c:pt>
                <c:pt idx="823">
                  <c:v>75.5</c:v>
                </c:pt>
                <c:pt idx="824">
                  <c:v>75.666666666666671</c:v>
                </c:pt>
                <c:pt idx="825">
                  <c:v>75.833333333333329</c:v>
                </c:pt>
                <c:pt idx="826">
                  <c:v>76</c:v>
                </c:pt>
                <c:pt idx="827">
                  <c:v>76.166666666666671</c:v>
                </c:pt>
                <c:pt idx="828">
                  <c:v>76.333333333333329</c:v>
                </c:pt>
                <c:pt idx="829">
                  <c:v>76.5</c:v>
                </c:pt>
                <c:pt idx="830">
                  <c:v>76.666666666666671</c:v>
                </c:pt>
                <c:pt idx="831">
                  <c:v>76.833333333333329</c:v>
                </c:pt>
                <c:pt idx="832">
                  <c:v>77</c:v>
                </c:pt>
                <c:pt idx="833">
                  <c:v>77.166666666666671</c:v>
                </c:pt>
                <c:pt idx="834">
                  <c:v>77.333333333333329</c:v>
                </c:pt>
                <c:pt idx="835">
                  <c:v>77.5</c:v>
                </c:pt>
                <c:pt idx="836">
                  <c:v>77.666666666666671</c:v>
                </c:pt>
                <c:pt idx="837">
                  <c:v>77.833333333333329</c:v>
                </c:pt>
                <c:pt idx="838">
                  <c:v>78</c:v>
                </c:pt>
                <c:pt idx="839">
                  <c:v>78.166666666666671</c:v>
                </c:pt>
                <c:pt idx="840">
                  <c:v>78.333333333333329</c:v>
                </c:pt>
                <c:pt idx="841">
                  <c:v>78.5</c:v>
                </c:pt>
                <c:pt idx="842">
                  <c:v>78.666666666666671</c:v>
                </c:pt>
                <c:pt idx="843">
                  <c:v>78.833333333333329</c:v>
                </c:pt>
                <c:pt idx="844">
                  <c:v>79</c:v>
                </c:pt>
                <c:pt idx="845">
                  <c:v>79.166666666666671</c:v>
                </c:pt>
                <c:pt idx="846">
                  <c:v>79.333333333333329</c:v>
                </c:pt>
                <c:pt idx="847">
                  <c:v>79.5</c:v>
                </c:pt>
                <c:pt idx="848">
                  <c:v>79.666666666666671</c:v>
                </c:pt>
                <c:pt idx="849">
                  <c:v>79.833333333333329</c:v>
                </c:pt>
                <c:pt idx="850">
                  <c:v>80</c:v>
                </c:pt>
                <c:pt idx="851">
                  <c:v>80.166666666666671</c:v>
                </c:pt>
                <c:pt idx="852">
                  <c:v>80.333333333333329</c:v>
                </c:pt>
                <c:pt idx="853">
                  <c:v>80.5</c:v>
                </c:pt>
                <c:pt idx="854">
                  <c:v>80.666666666666671</c:v>
                </c:pt>
                <c:pt idx="855">
                  <c:v>80.833333333333329</c:v>
                </c:pt>
                <c:pt idx="856">
                  <c:v>81</c:v>
                </c:pt>
                <c:pt idx="857">
                  <c:v>81.166666666666671</c:v>
                </c:pt>
                <c:pt idx="858">
                  <c:v>81.333333333333329</c:v>
                </c:pt>
                <c:pt idx="859">
                  <c:v>81.5</c:v>
                </c:pt>
                <c:pt idx="860">
                  <c:v>81.666666666666671</c:v>
                </c:pt>
                <c:pt idx="861">
                  <c:v>81.833333333333329</c:v>
                </c:pt>
                <c:pt idx="862">
                  <c:v>82</c:v>
                </c:pt>
                <c:pt idx="863">
                  <c:v>82.166666666666671</c:v>
                </c:pt>
                <c:pt idx="864">
                  <c:v>82.333333333333329</c:v>
                </c:pt>
                <c:pt idx="865">
                  <c:v>82.5</c:v>
                </c:pt>
                <c:pt idx="866">
                  <c:v>82.666666666666671</c:v>
                </c:pt>
                <c:pt idx="867">
                  <c:v>82.833333333333329</c:v>
                </c:pt>
                <c:pt idx="868">
                  <c:v>83</c:v>
                </c:pt>
                <c:pt idx="869">
                  <c:v>83.166666666666671</c:v>
                </c:pt>
                <c:pt idx="870">
                  <c:v>83.333333333333329</c:v>
                </c:pt>
                <c:pt idx="871">
                  <c:v>83.5</c:v>
                </c:pt>
                <c:pt idx="872">
                  <c:v>83.666666666666671</c:v>
                </c:pt>
                <c:pt idx="873">
                  <c:v>83.833333333333329</c:v>
                </c:pt>
                <c:pt idx="874">
                  <c:v>84</c:v>
                </c:pt>
                <c:pt idx="875">
                  <c:v>84.166666666666671</c:v>
                </c:pt>
                <c:pt idx="876">
                  <c:v>84.333333333333329</c:v>
                </c:pt>
                <c:pt idx="877">
                  <c:v>84.5</c:v>
                </c:pt>
                <c:pt idx="878">
                  <c:v>84.666666666666671</c:v>
                </c:pt>
                <c:pt idx="879">
                  <c:v>84.833333333333329</c:v>
                </c:pt>
                <c:pt idx="880">
                  <c:v>85</c:v>
                </c:pt>
                <c:pt idx="881">
                  <c:v>85.166666666666671</c:v>
                </c:pt>
                <c:pt idx="882">
                  <c:v>85.333333333333329</c:v>
                </c:pt>
                <c:pt idx="883">
                  <c:v>85.5</c:v>
                </c:pt>
                <c:pt idx="884">
                  <c:v>85.666666666666671</c:v>
                </c:pt>
                <c:pt idx="885">
                  <c:v>85.833333333333329</c:v>
                </c:pt>
                <c:pt idx="886">
                  <c:v>86</c:v>
                </c:pt>
                <c:pt idx="887">
                  <c:v>86.166666666666671</c:v>
                </c:pt>
                <c:pt idx="888">
                  <c:v>86.333333333333329</c:v>
                </c:pt>
                <c:pt idx="889">
                  <c:v>86.5</c:v>
                </c:pt>
                <c:pt idx="890">
                  <c:v>86.666666666666671</c:v>
                </c:pt>
                <c:pt idx="891">
                  <c:v>86.833333333333329</c:v>
                </c:pt>
                <c:pt idx="892">
                  <c:v>87</c:v>
                </c:pt>
                <c:pt idx="893">
                  <c:v>87.166666666666671</c:v>
                </c:pt>
                <c:pt idx="894">
                  <c:v>87.333333333333329</c:v>
                </c:pt>
                <c:pt idx="895">
                  <c:v>87.5</c:v>
                </c:pt>
                <c:pt idx="896">
                  <c:v>87.666666666666671</c:v>
                </c:pt>
                <c:pt idx="897">
                  <c:v>87.833333333333329</c:v>
                </c:pt>
                <c:pt idx="898">
                  <c:v>88</c:v>
                </c:pt>
                <c:pt idx="899">
                  <c:v>88.166666666666671</c:v>
                </c:pt>
                <c:pt idx="900">
                  <c:v>88.333333333333329</c:v>
                </c:pt>
                <c:pt idx="901">
                  <c:v>88.5</c:v>
                </c:pt>
                <c:pt idx="902">
                  <c:v>88.666666666666671</c:v>
                </c:pt>
                <c:pt idx="903">
                  <c:v>88.833333333333329</c:v>
                </c:pt>
                <c:pt idx="904">
                  <c:v>89</c:v>
                </c:pt>
                <c:pt idx="905">
                  <c:v>89.166666666666671</c:v>
                </c:pt>
                <c:pt idx="906">
                  <c:v>89.333333333333329</c:v>
                </c:pt>
                <c:pt idx="907">
                  <c:v>89.5</c:v>
                </c:pt>
                <c:pt idx="908">
                  <c:v>89.666666666666671</c:v>
                </c:pt>
                <c:pt idx="909">
                  <c:v>89.833333333333329</c:v>
                </c:pt>
                <c:pt idx="910">
                  <c:v>90</c:v>
                </c:pt>
                <c:pt idx="911">
                  <c:v>90.166666666666671</c:v>
                </c:pt>
                <c:pt idx="912">
                  <c:v>90.333333333333329</c:v>
                </c:pt>
                <c:pt idx="913">
                  <c:v>90.5</c:v>
                </c:pt>
                <c:pt idx="914">
                  <c:v>90.666666666666671</c:v>
                </c:pt>
                <c:pt idx="915">
                  <c:v>90.833333333333329</c:v>
                </c:pt>
                <c:pt idx="916">
                  <c:v>91</c:v>
                </c:pt>
                <c:pt idx="917">
                  <c:v>91.166666666666671</c:v>
                </c:pt>
                <c:pt idx="918">
                  <c:v>91.333333333333329</c:v>
                </c:pt>
                <c:pt idx="919">
                  <c:v>91.5</c:v>
                </c:pt>
                <c:pt idx="920">
                  <c:v>91.666666666666671</c:v>
                </c:pt>
                <c:pt idx="921">
                  <c:v>91.833333333333329</c:v>
                </c:pt>
                <c:pt idx="922">
                  <c:v>92</c:v>
                </c:pt>
                <c:pt idx="923">
                  <c:v>92.166666666666671</c:v>
                </c:pt>
                <c:pt idx="924">
                  <c:v>92.333333333333329</c:v>
                </c:pt>
                <c:pt idx="925">
                  <c:v>92.5</c:v>
                </c:pt>
                <c:pt idx="926">
                  <c:v>92.666666666666671</c:v>
                </c:pt>
                <c:pt idx="927">
                  <c:v>92.833333333333329</c:v>
                </c:pt>
                <c:pt idx="928">
                  <c:v>93</c:v>
                </c:pt>
                <c:pt idx="929">
                  <c:v>93.166666666666671</c:v>
                </c:pt>
                <c:pt idx="930">
                  <c:v>93.333333333333329</c:v>
                </c:pt>
                <c:pt idx="931">
                  <c:v>93.5</c:v>
                </c:pt>
                <c:pt idx="932">
                  <c:v>93.666666666666671</c:v>
                </c:pt>
                <c:pt idx="933">
                  <c:v>93.833333333333329</c:v>
                </c:pt>
                <c:pt idx="934">
                  <c:v>94</c:v>
                </c:pt>
                <c:pt idx="935">
                  <c:v>94.166666666666671</c:v>
                </c:pt>
                <c:pt idx="936">
                  <c:v>94.333333333333329</c:v>
                </c:pt>
                <c:pt idx="937">
                  <c:v>94.5</c:v>
                </c:pt>
                <c:pt idx="938">
                  <c:v>94.666666666666671</c:v>
                </c:pt>
                <c:pt idx="939">
                  <c:v>94.833333333333329</c:v>
                </c:pt>
                <c:pt idx="940">
                  <c:v>95</c:v>
                </c:pt>
                <c:pt idx="941">
                  <c:v>95.166666666666671</c:v>
                </c:pt>
                <c:pt idx="942">
                  <c:v>95.333333333333329</c:v>
                </c:pt>
                <c:pt idx="943">
                  <c:v>95.5</c:v>
                </c:pt>
                <c:pt idx="944">
                  <c:v>95.666666666666671</c:v>
                </c:pt>
                <c:pt idx="945">
                  <c:v>95.833333333333329</c:v>
                </c:pt>
                <c:pt idx="946">
                  <c:v>96</c:v>
                </c:pt>
                <c:pt idx="947">
                  <c:v>96.166666666666671</c:v>
                </c:pt>
                <c:pt idx="948">
                  <c:v>96.333333333333329</c:v>
                </c:pt>
                <c:pt idx="949">
                  <c:v>96.5</c:v>
                </c:pt>
                <c:pt idx="950">
                  <c:v>96.666666666666671</c:v>
                </c:pt>
                <c:pt idx="951">
                  <c:v>96.833333333333329</c:v>
                </c:pt>
                <c:pt idx="952">
                  <c:v>97</c:v>
                </c:pt>
                <c:pt idx="953">
                  <c:v>97.166666666666671</c:v>
                </c:pt>
                <c:pt idx="954">
                  <c:v>97.333333333333329</c:v>
                </c:pt>
                <c:pt idx="955">
                  <c:v>97.5</c:v>
                </c:pt>
                <c:pt idx="956">
                  <c:v>97.666666666666671</c:v>
                </c:pt>
                <c:pt idx="957">
                  <c:v>97.833333333333329</c:v>
                </c:pt>
                <c:pt idx="958">
                  <c:v>98</c:v>
                </c:pt>
                <c:pt idx="959">
                  <c:v>98.166666666666671</c:v>
                </c:pt>
                <c:pt idx="960">
                  <c:v>98.333333333333329</c:v>
                </c:pt>
                <c:pt idx="961">
                  <c:v>98.5</c:v>
                </c:pt>
                <c:pt idx="962">
                  <c:v>98.666666666666671</c:v>
                </c:pt>
                <c:pt idx="963">
                  <c:v>98.833333333333329</c:v>
                </c:pt>
                <c:pt idx="964">
                  <c:v>99</c:v>
                </c:pt>
                <c:pt idx="965">
                  <c:v>99.166666666666671</c:v>
                </c:pt>
                <c:pt idx="966">
                  <c:v>99.333333333333329</c:v>
                </c:pt>
                <c:pt idx="967">
                  <c:v>99.5</c:v>
                </c:pt>
                <c:pt idx="968">
                  <c:v>99.666666666666671</c:v>
                </c:pt>
                <c:pt idx="969">
                  <c:v>99.833333333333329</c:v>
                </c:pt>
                <c:pt idx="970">
                  <c:v>100</c:v>
                </c:pt>
                <c:pt idx="971">
                  <c:v>100.16666666666667</c:v>
                </c:pt>
                <c:pt idx="972">
                  <c:v>100.33333333333333</c:v>
                </c:pt>
                <c:pt idx="973">
                  <c:v>100.5</c:v>
                </c:pt>
                <c:pt idx="974">
                  <c:v>100.66666666666667</c:v>
                </c:pt>
                <c:pt idx="975">
                  <c:v>100.83333333333333</c:v>
                </c:pt>
                <c:pt idx="976">
                  <c:v>101</c:v>
                </c:pt>
                <c:pt idx="977">
                  <c:v>101.16666666666667</c:v>
                </c:pt>
                <c:pt idx="978">
                  <c:v>101.33333333333333</c:v>
                </c:pt>
                <c:pt idx="979">
                  <c:v>101.5</c:v>
                </c:pt>
                <c:pt idx="980">
                  <c:v>101.66666666666667</c:v>
                </c:pt>
                <c:pt idx="981">
                  <c:v>101.83333333333333</c:v>
                </c:pt>
                <c:pt idx="982">
                  <c:v>102</c:v>
                </c:pt>
                <c:pt idx="983">
                  <c:v>102.16666666666667</c:v>
                </c:pt>
                <c:pt idx="984">
                  <c:v>102.33333333333333</c:v>
                </c:pt>
                <c:pt idx="985">
                  <c:v>102.5</c:v>
                </c:pt>
                <c:pt idx="986">
                  <c:v>102.66666666666667</c:v>
                </c:pt>
                <c:pt idx="987">
                  <c:v>102.83333333333333</c:v>
                </c:pt>
                <c:pt idx="988">
                  <c:v>103</c:v>
                </c:pt>
                <c:pt idx="989">
                  <c:v>103.16666666666667</c:v>
                </c:pt>
                <c:pt idx="990">
                  <c:v>103.33333333333333</c:v>
                </c:pt>
                <c:pt idx="991">
                  <c:v>103.5</c:v>
                </c:pt>
                <c:pt idx="992">
                  <c:v>103.66666666666667</c:v>
                </c:pt>
                <c:pt idx="993">
                  <c:v>103.83333333333333</c:v>
                </c:pt>
                <c:pt idx="994">
                  <c:v>104</c:v>
                </c:pt>
                <c:pt idx="995">
                  <c:v>104.16666666666667</c:v>
                </c:pt>
                <c:pt idx="996">
                  <c:v>104.33333333333333</c:v>
                </c:pt>
                <c:pt idx="997">
                  <c:v>104.5</c:v>
                </c:pt>
                <c:pt idx="998">
                  <c:v>104.66666666666667</c:v>
                </c:pt>
                <c:pt idx="999">
                  <c:v>104.83333333333333</c:v>
                </c:pt>
                <c:pt idx="1000">
                  <c:v>105</c:v>
                </c:pt>
                <c:pt idx="1001">
                  <c:v>105.16666666666667</c:v>
                </c:pt>
                <c:pt idx="1002">
                  <c:v>105.33333333333333</c:v>
                </c:pt>
                <c:pt idx="1003">
                  <c:v>105.5</c:v>
                </c:pt>
                <c:pt idx="1004">
                  <c:v>105.66666666666667</c:v>
                </c:pt>
                <c:pt idx="1005">
                  <c:v>105.83333333333333</c:v>
                </c:pt>
                <c:pt idx="1006">
                  <c:v>106</c:v>
                </c:pt>
                <c:pt idx="1007">
                  <c:v>106.16666666666667</c:v>
                </c:pt>
                <c:pt idx="1008">
                  <c:v>106.33333333333333</c:v>
                </c:pt>
                <c:pt idx="1009">
                  <c:v>106.5</c:v>
                </c:pt>
                <c:pt idx="1010">
                  <c:v>106.66666666666667</c:v>
                </c:pt>
                <c:pt idx="1011">
                  <c:v>106.83333333333333</c:v>
                </c:pt>
                <c:pt idx="1012">
                  <c:v>107</c:v>
                </c:pt>
                <c:pt idx="1013">
                  <c:v>107.16666666666667</c:v>
                </c:pt>
                <c:pt idx="1014">
                  <c:v>107.33333333333333</c:v>
                </c:pt>
                <c:pt idx="1015">
                  <c:v>107.5</c:v>
                </c:pt>
                <c:pt idx="1016">
                  <c:v>107.66666666666667</c:v>
                </c:pt>
                <c:pt idx="1017">
                  <c:v>107.83333333333333</c:v>
                </c:pt>
                <c:pt idx="1018">
                  <c:v>108</c:v>
                </c:pt>
                <c:pt idx="1019">
                  <c:v>108.16666666666667</c:v>
                </c:pt>
                <c:pt idx="1020">
                  <c:v>108.33333333333333</c:v>
                </c:pt>
                <c:pt idx="1021">
                  <c:v>108.5</c:v>
                </c:pt>
                <c:pt idx="1022">
                  <c:v>108.66666666666667</c:v>
                </c:pt>
                <c:pt idx="1023">
                  <c:v>108.83333333333333</c:v>
                </c:pt>
                <c:pt idx="1024">
                  <c:v>109</c:v>
                </c:pt>
                <c:pt idx="1025">
                  <c:v>109.16666666666667</c:v>
                </c:pt>
                <c:pt idx="1026">
                  <c:v>109.33333333333333</c:v>
                </c:pt>
                <c:pt idx="1027">
                  <c:v>109.5</c:v>
                </c:pt>
                <c:pt idx="1028">
                  <c:v>109.66666666666667</c:v>
                </c:pt>
                <c:pt idx="1029">
                  <c:v>109.83333333333333</c:v>
                </c:pt>
                <c:pt idx="1030">
                  <c:v>110</c:v>
                </c:pt>
                <c:pt idx="1031">
                  <c:v>110.16666666666667</c:v>
                </c:pt>
                <c:pt idx="1032">
                  <c:v>110.33333333333333</c:v>
                </c:pt>
                <c:pt idx="1033">
                  <c:v>110.5</c:v>
                </c:pt>
                <c:pt idx="1034">
                  <c:v>110.66666666666667</c:v>
                </c:pt>
                <c:pt idx="1035">
                  <c:v>110.83333333333333</c:v>
                </c:pt>
                <c:pt idx="1036">
                  <c:v>111</c:v>
                </c:pt>
                <c:pt idx="1037">
                  <c:v>111.16666666666667</c:v>
                </c:pt>
                <c:pt idx="1038">
                  <c:v>111.33333333333333</c:v>
                </c:pt>
                <c:pt idx="1039">
                  <c:v>111.5</c:v>
                </c:pt>
                <c:pt idx="1040">
                  <c:v>111.66666666666667</c:v>
                </c:pt>
                <c:pt idx="1041">
                  <c:v>111.83333333333333</c:v>
                </c:pt>
                <c:pt idx="1042">
                  <c:v>112</c:v>
                </c:pt>
                <c:pt idx="1043">
                  <c:v>112.16666666666667</c:v>
                </c:pt>
                <c:pt idx="1044">
                  <c:v>112.33333333333333</c:v>
                </c:pt>
                <c:pt idx="1045">
                  <c:v>112.5</c:v>
                </c:pt>
                <c:pt idx="1046">
                  <c:v>112.66666666666667</c:v>
                </c:pt>
                <c:pt idx="1047">
                  <c:v>112.83333333333333</c:v>
                </c:pt>
                <c:pt idx="1048">
                  <c:v>113</c:v>
                </c:pt>
                <c:pt idx="1049">
                  <c:v>113.16666666666667</c:v>
                </c:pt>
                <c:pt idx="1050">
                  <c:v>113.33333333333333</c:v>
                </c:pt>
                <c:pt idx="1051">
                  <c:v>113.5</c:v>
                </c:pt>
                <c:pt idx="1052">
                  <c:v>113.66666666666667</c:v>
                </c:pt>
                <c:pt idx="1053">
                  <c:v>113.83333333333333</c:v>
                </c:pt>
                <c:pt idx="1054">
                  <c:v>114</c:v>
                </c:pt>
                <c:pt idx="1055">
                  <c:v>114.16666666666667</c:v>
                </c:pt>
                <c:pt idx="1056">
                  <c:v>114.33333333333333</c:v>
                </c:pt>
                <c:pt idx="1057">
                  <c:v>114.5</c:v>
                </c:pt>
                <c:pt idx="1058">
                  <c:v>114.66666666666667</c:v>
                </c:pt>
                <c:pt idx="1059">
                  <c:v>114.83333333333333</c:v>
                </c:pt>
                <c:pt idx="1060">
                  <c:v>115</c:v>
                </c:pt>
                <c:pt idx="1061">
                  <c:v>115.16666666666667</c:v>
                </c:pt>
                <c:pt idx="1062">
                  <c:v>115.33333333333333</c:v>
                </c:pt>
                <c:pt idx="1063">
                  <c:v>115.5</c:v>
                </c:pt>
                <c:pt idx="1064">
                  <c:v>115.66666666666667</c:v>
                </c:pt>
                <c:pt idx="1065">
                  <c:v>115.83333333333333</c:v>
                </c:pt>
                <c:pt idx="1066">
                  <c:v>116</c:v>
                </c:pt>
                <c:pt idx="1067">
                  <c:v>116.16666666666667</c:v>
                </c:pt>
                <c:pt idx="1068">
                  <c:v>116.33333333333333</c:v>
                </c:pt>
                <c:pt idx="1069">
                  <c:v>116.5</c:v>
                </c:pt>
                <c:pt idx="1070">
                  <c:v>116.66666666666667</c:v>
                </c:pt>
                <c:pt idx="1071">
                  <c:v>116.83333333333333</c:v>
                </c:pt>
                <c:pt idx="1072">
                  <c:v>117</c:v>
                </c:pt>
                <c:pt idx="1073">
                  <c:v>117.16666666666667</c:v>
                </c:pt>
                <c:pt idx="1074">
                  <c:v>117.33333333333333</c:v>
                </c:pt>
                <c:pt idx="1075">
                  <c:v>117.5</c:v>
                </c:pt>
                <c:pt idx="1076">
                  <c:v>117.66666666666667</c:v>
                </c:pt>
                <c:pt idx="1077">
                  <c:v>117.83333333333333</c:v>
                </c:pt>
                <c:pt idx="1078">
                  <c:v>118</c:v>
                </c:pt>
                <c:pt idx="1079">
                  <c:v>118.16666666666667</c:v>
                </c:pt>
                <c:pt idx="1080">
                  <c:v>118.33333333333333</c:v>
                </c:pt>
                <c:pt idx="1081">
                  <c:v>118.5</c:v>
                </c:pt>
                <c:pt idx="1082">
                  <c:v>118.66666666666667</c:v>
                </c:pt>
                <c:pt idx="1083">
                  <c:v>118.83333333333333</c:v>
                </c:pt>
                <c:pt idx="1084">
                  <c:v>119</c:v>
                </c:pt>
                <c:pt idx="1085">
                  <c:v>119.16666666666667</c:v>
                </c:pt>
                <c:pt idx="1086">
                  <c:v>119.33333333333333</c:v>
                </c:pt>
                <c:pt idx="1087">
                  <c:v>119.5</c:v>
                </c:pt>
                <c:pt idx="1088">
                  <c:v>119.66666666666667</c:v>
                </c:pt>
                <c:pt idx="1089">
                  <c:v>119.83333333333333</c:v>
                </c:pt>
                <c:pt idx="1090">
                  <c:v>120</c:v>
                </c:pt>
                <c:pt idx="1091">
                  <c:v>120.16666666666667</c:v>
                </c:pt>
                <c:pt idx="1092">
                  <c:v>120.33333333333333</c:v>
                </c:pt>
                <c:pt idx="1093">
                  <c:v>120.5</c:v>
                </c:pt>
                <c:pt idx="1094">
                  <c:v>120.66666666666667</c:v>
                </c:pt>
                <c:pt idx="1095">
                  <c:v>120.83333333333333</c:v>
                </c:pt>
                <c:pt idx="1096">
                  <c:v>121</c:v>
                </c:pt>
                <c:pt idx="1097">
                  <c:v>121.16666666666667</c:v>
                </c:pt>
                <c:pt idx="1098">
                  <c:v>121.33333333333333</c:v>
                </c:pt>
                <c:pt idx="1099">
                  <c:v>121.5</c:v>
                </c:pt>
                <c:pt idx="1100">
                  <c:v>121.66666666666667</c:v>
                </c:pt>
              </c:numCache>
            </c:numRef>
          </c:xVal>
          <c:yVal>
            <c:numRef>
              <c:f>'Regime Tester'!$I$4:$I$1104</c:f>
              <c:numCache>
                <c:formatCode>0.0</c:formatCode>
                <c:ptCount val="1101"/>
                <c:pt idx="0">
                  <c:v>0</c:v>
                </c:pt>
                <c:pt idx="1">
                  <c:v>0.45133325388124113</c:v>
                </c:pt>
                <c:pt idx="2">
                  <c:v>0.89661031024951021</c:v>
                </c:pt>
                <c:pt idx="3">
                  <c:v>1.3359152563388197</c:v>
                </c:pt>
                <c:pt idx="4">
                  <c:v>1.7693310102755504</c:v>
                </c:pt>
                <c:pt idx="5">
                  <c:v>2.1969393373340886</c:v>
                </c:pt>
                <c:pt idx="6">
                  <c:v>2.6188208659664385</c:v>
                </c:pt>
                <c:pt idx="7">
                  <c:v>3.0350551036089519</c:v>
                </c:pt>
                <c:pt idx="8">
                  <c:v>3.4457204522692795</c:v>
                </c:pt>
                <c:pt idx="9">
                  <c:v>3.8508942238965935</c:v>
                </c:pt>
                <c:pt idx="10">
                  <c:v>4.2506526555380946</c:v>
                </c:pt>
                <c:pt idx="11">
                  <c:v>4.6450709242847834</c:v>
                </c:pt>
                <c:pt idx="12">
                  <c:v>5.8127011815947549</c:v>
                </c:pt>
                <c:pt idx="13">
                  <c:v>7.6812796529600798</c:v>
                </c:pt>
                <c:pt idx="14">
                  <c:v>9.4256237608370217</c:v>
                </c:pt>
                <c:pt idx="15">
                  <c:v>11.054339399227624</c:v>
                </c:pt>
                <c:pt idx="16">
                  <c:v>12.575435330933233</c:v>
                </c:pt>
                <c:pt idx="17">
                  <c:v>13.996364623187644</c:v>
                </c:pt>
                <c:pt idx="18">
                  <c:v>15.324063208014572</c:v>
                </c:pt>
                <c:pt idx="19">
                  <c:v>16.564985766828826</c:v>
                </c:pt>
                <c:pt idx="20">
                  <c:v>17.725139124955607</c:v>
                </c:pt>
                <c:pt idx="21">
                  <c:v>18.810113328858158</c:v>
                </c:pt>
                <c:pt idx="22">
                  <c:v>19.825110566873885</c:v>
                </c:pt>
                <c:pt idx="23">
                  <c:v>20.774972083100842</c:v>
                </c:pt>
                <c:pt idx="24">
                  <c:v>21.664203223692677</c:v>
                </c:pt>
                <c:pt idx="25">
                  <c:v>22.496996745156839</c:v>
                </c:pt>
                <c:pt idx="26">
                  <c:v>23.27725450525794</c:v>
                </c:pt>
                <c:pt idx="27">
                  <c:v>22.654607887116001</c:v>
                </c:pt>
                <c:pt idx="28">
                  <c:v>21.174442805896774</c:v>
                </c:pt>
                <c:pt idx="29">
                  <c:v>19.796736560855877</c:v>
                </c:pt>
                <c:pt idx="30">
                  <c:v>18.514380130176765</c:v>
                </c:pt>
                <c:pt idx="31">
                  <c:v>17.320757794745177</c:v>
                </c:pt>
                <c:pt idx="32">
                  <c:v>16.209712907196806</c:v>
                </c:pt>
                <c:pt idx="33">
                  <c:v>15.175516036298315</c:v>
                </c:pt>
                <c:pt idx="34">
                  <c:v>14.212835321833815</c:v>
                </c:pt>
                <c:pt idx="35">
                  <c:v>13.316708886606932</c:v>
                </c:pt>
                <c:pt idx="36">
                  <c:v>12.482519162812284</c:v>
                </c:pt>
                <c:pt idx="37">
                  <c:v>11.705968999935626</c:v>
                </c:pt>
                <c:pt idx="38">
                  <c:v>10.983059430559921</c:v>
                </c:pt>
                <c:pt idx="39">
                  <c:v>10.310068979032961</c:v>
                </c:pt>
                <c:pt idx="40">
                  <c:v>9.6835344059352106</c:v>
                </c:pt>
                <c:pt idx="41">
                  <c:v>9.1002327887157257</c:v>
                </c:pt>
                <c:pt idx="42">
                  <c:v>8.5571648457775691</c:v>
                </c:pt>
                <c:pt idx="43">
                  <c:v>8.0515394177280637</c:v>
                </c:pt>
                <c:pt idx="44">
                  <c:v>7.5807590254965938</c:v>
                </c:pt>
                <c:pt idx="45">
                  <c:v>7.1424064305946144</c:v>
                </c:pt>
                <c:pt idx="46">
                  <c:v>6.7342321279778554</c:v>
                </c:pt>
                <c:pt idx="47">
                  <c:v>6.3541427067961402</c:v>
                </c:pt>
                <c:pt idx="48">
                  <c:v>6.0001900188068973</c:v>
                </c:pt>
                <c:pt idx="49">
                  <c:v>5.670561098407469</c:v>
                </c:pt>
                <c:pt idx="50">
                  <c:v>5.3635687821303426</c:v>
                </c:pt>
                <c:pt idx="51">
                  <c:v>5.0776429790645894</c:v>
                </c:pt>
                <c:pt idx="52">
                  <c:v>4.8113225470348642</c:v>
                </c:pt>
                <c:pt idx="53">
                  <c:v>4.5632477325035863</c:v>
                </c:pt>
                <c:pt idx="54">
                  <c:v>4.3321531350787756</c:v>
                </c:pt>
                <c:pt idx="55">
                  <c:v>4.1168611602244312</c:v>
                </c:pt>
                <c:pt idx="56">
                  <c:v>3.9162759262964069</c:v>
                </c:pt>
                <c:pt idx="57">
                  <c:v>3.7293775943774876</c:v>
                </c:pt>
                <c:pt idx="58">
                  <c:v>3.5552170915730703</c:v>
                </c:pt>
                <c:pt idx="59">
                  <c:v>3.3929112004646491</c:v>
                </c:pt>
                <c:pt idx="60">
                  <c:v>3.2416379893129221</c:v>
                </c:pt>
                <c:pt idx="61">
                  <c:v>3.1006325593654238</c:v>
                </c:pt>
                <c:pt idx="62">
                  <c:v>2.9691830872643572</c:v>
                </c:pt>
                <c:pt idx="63">
                  <c:v>2.8466271420772298</c:v>
                </c:pt>
                <c:pt idx="64">
                  <c:v>2.7323482578938121</c:v>
                </c:pt>
                <c:pt idx="65">
                  <c:v>2.6257727442553391</c:v>
                </c:pt>
                <c:pt idx="66">
                  <c:v>2.5263667179124276</c:v>
                </c:pt>
                <c:pt idx="67">
                  <c:v>2.4336333405534223</c:v>
                </c:pt>
                <c:pt idx="68">
                  <c:v>2.3471102482105755</c:v>
                </c:pt>
                <c:pt idx="69">
                  <c:v>2.266367159043285</c:v>
                </c:pt>
                <c:pt idx="70">
                  <c:v>2.1910036471205578</c:v>
                </c:pt>
                <c:pt idx="71">
                  <c:v>2.1206470706837703</c:v>
                </c:pt>
                <c:pt idx="72">
                  <c:v>2.0549506441701415</c:v>
                </c:pt>
                <c:pt idx="73">
                  <c:v>1.9935916440211487</c:v>
                </c:pt>
                <c:pt idx="74">
                  <c:v>1.9362697389923711</c:v>
                </c:pt>
                <c:pt idx="75">
                  <c:v>1.8827054363254312</c:v>
                </c:pt>
                <c:pt idx="76">
                  <c:v>1.8931943452336608</c:v>
                </c:pt>
                <c:pt idx="77">
                  <c:v>2.0468881666591803</c:v>
                </c:pt>
                <c:pt idx="78">
                  <c:v>2.1899170506197985</c:v>
                </c:pt>
                <c:pt idx="79">
                  <c:v>2.3230208850142859</c:v>
                </c:pt>
                <c:pt idx="80">
                  <c:v>2.4468882172086612</c:v>
                </c:pt>
                <c:pt idx="81">
                  <c:v>2.5621598166192756</c:v>
                </c:pt>
                <c:pt idx="82">
                  <c:v>2.669431990083365</c:v>
                </c:pt>
                <c:pt idx="83">
                  <c:v>2.7692596671714762</c:v>
                </c:pt>
                <c:pt idx="84">
                  <c:v>2.8621592714058259</c:v>
                </c:pt>
                <c:pt idx="85">
                  <c:v>2.9486113922408781</c:v>
                </c:pt>
                <c:pt idx="86">
                  <c:v>3.0290632716315185</c:v>
                </c:pt>
                <c:pt idx="87">
                  <c:v>3.1039311180548523</c:v>
                </c:pt>
                <c:pt idx="88">
                  <c:v>3.1736022599588662</c:v>
                </c:pt>
                <c:pt idx="89">
                  <c:v>3.2384371497803288</c:v>
                </c:pt>
                <c:pt idx="90">
                  <c:v>3.2987712289011566</c:v>
                </c:pt>
                <c:pt idx="91">
                  <c:v>3.354916663192907</c:v>
                </c:pt>
                <c:pt idx="92">
                  <c:v>3.4071639581294697</c:v>
                </c:pt>
                <c:pt idx="93">
                  <c:v>3.4557834618248831</c:v>
                </c:pt>
                <c:pt idx="94">
                  <c:v>3.501026763773317</c:v>
                </c:pt>
                <c:pt idx="95">
                  <c:v>3.5431279965285776</c:v>
                </c:pt>
                <c:pt idx="96">
                  <c:v>3.5823050470583078</c:v>
                </c:pt>
                <c:pt idx="97">
                  <c:v>3.6187606840406796</c:v>
                </c:pt>
                <c:pt idx="98">
                  <c:v>3.6526836069364346</c:v>
                </c:pt>
                <c:pt idx="99">
                  <c:v>3.684249422264402</c:v>
                </c:pt>
                <c:pt idx="100">
                  <c:v>3.7136215521319444</c:v>
                </c:pt>
                <c:pt idx="101">
                  <c:v>3.7409520797212461</c:v>
                </c:pt>
                <c:pt idx="102">
                  <c:v>3.7663825361061711</c:v>
                </c:pt>
                <c:pt idx="103">
                  <c:v>3.7900446324708574</c:v>
                </c:pt>
                <c:pt idx="104">
                  <c:v>3.812060941518661</c:v>
                </c:pt>
                <c:pt idx="105">
                  <c:v>3.832545531597245</c:v>
                </c:pt>
                <c:pt idx="106">
                  <c:v>3.8516045568208717</c:v>
                </c:pt>
                <c:pt idx="107">
                  <c:v>3.8693368062433349</c:v>
                </c:pt>
                <c:pt idx="108">
                  <c:v>3.8858342149230416</c:v>
                </c:pt>
                <c:pt idx="109">
                  <c:v>3.9011823395246368</c:v>
                </c:pt>
                <c:pt idx="110">
                  <c:v>3.9154608009179848</c:v>
                </c:pt>
                <c:pt idx="111">
                  <c:v>3.9287436960646365</c:v>
                </c:pt>
                <c:pt idx="112">
                  <c:v>3.9410999813229681</c:v>
                </c:pt>
                <c:pt idx="113">
                  <c:v>3.9525938291552549</c:v>
                </c:pt>
                <c:pt idx="114">
                  <c:v>3.9632849600824094</c:v>
                </c:pt>
                <c:pt idx="115">
                  <c:v>3.9732289516039296</c:v>
                </c:pt>
                <c:pt idx="116">
                  <c:v>3.9824775256815137</c:v>
                </c:pt>
                <c:pt idx="117">
                  <c:v>3.991078816273812</c:v>
                </c:pt>
                <c:pt idx="118">
                  <c:v>3.999077618306611</c:v>
                </c:pt>
                <c:pt idx="119">
                  <c:v>4.0065156193666578</c:v>
                </c:pt>
                <c:pt idx="120">
                  <c:v>4.0134316153179714</c:v>
                </c:pt>
                <c:pt idx="121">
                  <c:v>4.019861710956266</c:v>
                </c:pt>
                <c:pt idx="122">
                  <c:v>4.0258395067397146</c:v>
                </c:pt>
                <c:pt idx="123">
                  <c:v>4.0313962725622474</c:v>
                </c:pt>
                <c:pt idx="124">
                  <c:v>4.0365611094685114</c:v>
                </c:pt>
                <c:pt idx="125">
                  <c:v>4.0413611001472312</c:v>
                </c:pt>
                <c:pt idx="126">
                  <c:v>4.0458214489816546</c:v>
                </c:pt>
                <c:pt idx="127">
                  <c:v>4.0499656123817553</c:v>
                </c:pt>
                <c:pt idx="128">
                  <c:v>4.0538154200725218</c:v>
                </c:pt>
                <c:pt idx="129">
                  <c:v>4.057391187965905</c:v>
                </c:pt>
                <c:pt idx="130">
                  <c:v>4.0607118232004815</c:v>
                </c:pt>
                <c:pt idx="131">
                  <c:v>4.0637949218922831</c:v>
                </c:pt>
                <c:pt idx="132">
                  <c:v>4.0666568601025901</c:v>
                </c:pt>
                <c:pt idx="133">
                  <c:v>4.0693128784933874</c:v>
                </c:pt>
                <c:pt idx="134">
                  <c:v>4.0717771611084839</c:v>
                </c:pt>
                <c:pt idx="135">
                  <c:v>4.074062908687929</c:v>
                </c:pt>
                <c:pt idx="136">
                  <c:v>4.0761824068950769</c:v>
                </c:pt>
                <c:pt idx="137">
                  <c:v>4.078147089809308</c:v>
                </c:pt>
                <c:pt idx="138">
                  <c:v>4.0799675990129352</c:v>
                </c:pt>
                <c:pt idx="139">
                  <c:v>4.0816538385780126</c:v>
                </c:pt>
                <c:pt idx="140">
                  <c:v>4.0832150262375668</c:v>
                </c:pt>
                <c:pt idx="141">
                  <c:v>4.0846597410060168</c:v>
                </c:pt>
                <c:pt idx="142">
                  <c:v>4.0859959674951751</c:v>
                </c:pt>
                <c:pt idx="143">
                  <c:v>4.0872311371551291</c:v>
                </c:pt>
                <c:pt idx="144">
                  <c:v>4.0883721666533894</c:v>
                </c:pt>
                <c:pt idx="145">
                  <c:v>4.0894254935908885</c:v>
                </c:pt>
                <c:pt idx="146">
                  <c:v>4.090397109739623</c:v>
                </c:pt>
                <c:pt idx="147">
                  <c:v>4.0912925919739198</c:v>
                </c:pt>
                <c:pt idx="148">
                  <c:v>4.0921171310553666</c:v>
                </c:pt>
                <c:pt idx="149">
                  <c:v>4.0928755584203449</c:v>
                </c:pt>
                <c:pt idx="150">
                  <c:v>4.0935723711087721</c:v>
                </c:pt>
                <c:pt idx="151">
                  <c:v>4.0942117549630241</c:v>
                </c:pt>
                <c:pt idx="152">
                  <c:v>4.0947976062170888</c:v>
                </c:pt>
                <c:pt idx="153">
                  <c:v>4.0953335515876423</c:v>
                </c:pt>
                <c:pt idx="154">
                  <c:v>4.0958229669710038</c:v>
                </c:pt>
                <c:pt idx="155">
                  <c:v>4.0962689948427133</c:v>
                </c:pt>
                <c:pt idx="156">
                  <c:v>4.0966745604497579</c:v>
                </c:pt>
                <c:pt idx="157">
                  <c:v>4.0970423868792212</c:v>
                </c:pt>
                <c:pt idx="158">
                  <c:v>4.0973750090813272</c:v>
                </c:pt>
                <c:pt idx="159">
                  <c:v>4.0976747869194359</c:v>
                </c:pt>
                <c:pt idx="160">
                  <c:v>4.0979439173145016</c:v>
                </c:pt>
                <c:pt idx="161">
                  <c:v>4.0981844455468464</c:v>
                </c:pt>
                <c:pt idx="162">
                  <c:v>4.0983982757737047</c:v>
                </c:pt>
                <c:pt idx="163">
                  <c:v>4.0985871808169776</c:v>
                </c:pt>
                <c:pt idx="164">
                  <c:v>4.0987528112718259</c:v>
                </c:pt>
                <c:pt idx="165">
                  <c:v>4.0988967039832218</c:v>
                </c:pt>
                <c:pt idx="166">
                  <c:v>4.0990202899343391</c:v>
                </c:pt>
                <c:pt idx="167">
                  <c:v>4.0991249015875884</c:v>
                </c:pt>
                <c:pt idx="168">
                  <c:v>4.0992117797162466</c:v>
                </c:pt>
                <c:pt idx="169">
                  <c:v>4.0992820797620872</c:v>
                </c:pt>
                <c:pt idx="170">
                  <c:v>4.0993368777518571</c:v>
                </c:pt>
                <c:pt idx="171">
                  <c:v>4.0993771758032258</c:v>
                </c:pt>
                <c:pt idx="172">
                  <c:v>4.0994039072486981</c:v>
                </c:pt>
                <c:pt idx="173">
                  <c:v>4.0994179414039946</c:v>
                </c:pt>
                <c:pt idx="174">
                  <c:v>4.0994200880055809</c:v>
                </c:pt>
                <c:pt idx="175">
                  <c:v>4.0994111013402801</c:v>
                </c:pt>
                <c:pt idx="176">
                  <c:v>4.0993916840883662</c:v>
                </c:pt>
                <c:pt idx="177">
                  <c:v>4.0993624908999982</c:v>
                </c:pt>
                <c:pt idx="178">
                  <c:v>4.0993241317235052</c:v>
                </c:pt>
                <c:pt idx="179">
                  <c:v>4.0992771749027401</c:v>
                </c:pt>
                <c:pt idx="180">
                  <c:v>4.0992221500595356</c:v>
                </c:pt>
                <c:pt idx="181">
                  <c:v>4.09915955077616</c:v>
                </c:pt>
                <c:pt idx="182">
                  <c:v>4.0990898370916575</c:v>
                </c:pt>
                <c:pt idx="183">
                  <c:v>4.0990134378249969</c:v>
                </c:pt>
                <c:pt idx="184">
                  <c:v>4.0989307527370267</c:v>
                </c:pt>
                <c:pt idx="185">
                  <c:v>4.0988421545424414</c:v>
                </c:pt>
                <c:pt idx="186">
                  <c:v>4.0987479907821562</c:v>
                </c:pt>
                <c:pt idx="187">
                  <c:v>4.098648585565777</c:v>
                </c:pt>
                <c:pt idx="188">
                  <c:v>4.0985442411931796</c:v>
                </c:pt>
                <c:pt idx="189">
                  <c:v>4.0984352396635986</c:v>
                </c:pt>
                <c:pt idx="190">
                  <c:v>4.0983218440800098</c:v>
                </c:pt>
                <c:pt idx="191">
                  <c:v>4.0982042999560919</c:v>
                </c:pt>
                <c:pt idx="192">
                  <c:v>4.0980828364325186</c:v>
                </c:pt>
                <c:pt idx="193">
                  <c:v>4.097957667408866</c:v>
                </c:pt>
                <c:pt idx="194">
                  <c:v>4.0978289925970133</c:v>
                </c:pt>
                <c:pt idx="195">
                  <c:v>4.0976969985014522</c:v>
                </c:pt>
                <c:pt idx="196">
                  <c:v>4.0975618593316039</c:v>
                </c:pt>
                <c:pt idx="197">
                  <c:v>4.0974237378508516</c:v>
                </c:pt>
                <c:pt idx="198">
                  <c:v>4.0972827861666792</c:v>
                </c:pt>
                <c:pt idx="199">
                  <c:v>4.0971391464659996</c:v>
                </c:pt>
                <c:pt idx="200">
                  <c:v>4.0969929516994865</c:v>
                </c:pt>
                <c:pt idx="201">
                  <c:v>4.0968443262184335</c:v>
                </c:pt>
                <c:pt idx="202">
                  <c:v>4.0966933863674493</c:v>
                </c:pt>
                <c:pt idx="203">
                  <c:v>4.0965402410360463</c:v>
                </c:pt>
                <c:pt idx="204">
                  <c:v>4.0963849921719691</c:v>
                </c:pt>
                <c:pt idx="205">
                  <c:v>4.0962277352589354</c:v>
                </c:pt>
                <c:pt idx="206">
                  <c:v>4.0960685597612345</c:v>
                </c:pt>
                <c:pt idx="207">
                  <c:v>4.0959075495375066</c:v>
                </c:pt>
                <c:pt idx="208">
                  <c:v>4.0957447832258271</c:v>
                </c:pt>
                <c:pt idx="209">
                  <c:v>4.0955803346020847</c:v>
                </c:pt>
                <c:pt idx="210">
                  <c:v>4.0954142729135183</c:v>
                </c:pt>
                <c:pt idx="211">
                  <c:v>4.0952466631891387</c:v>
                </c:pt>
                <c:pt idx="212">
                  <c:v>4.0950775665286123</c:v>
                </c:pt>
                <c:pt idx="213">
                  <c:v>4.0949070403711287</c:v>
                </c:pt>
                <c:pt idx="214">
                  <c:v>4.0947351387456363</c:v>
                </c:pt>
                <c:pt idx="215">
                  <c:v>4.0945619125037318</c:v>
                </c:pt>
                <c:pt idx="216">
                  <c:v>4.0943874095364006</c:v>
                </c:pt>
                <c:pt idx="217">
                  <c:v>4.094211674975754</c:v>
                </c:pt>
                <c:pt idx="218">
                  <c:v>4.09403475138277</c:v>
                </c:pt>
                <c:pt idx="219">
                  <c:v>4.0938566789220427</c:v>
                </c:pt>
                <c:pt idx="220">
                  <c:v>4.0936774955244148</c:v>
                </c:pt>
                <c:pt idx="221">
                  <c:v>4.0934972370383482</c:v>
                </c:pt>
                <c:pt idx="222">
                  <c:v>4.0933159373708152</c:v>
                </c:pt>
                <c:pt idx="223">
                  <c:v>4.093133628618431</c:v>
                </c:pt>
                <c:pt idx="224">
                  <c:v>4.0929503411894901</c:v>
                </c:pt>
                <c:pt idx="225">
                  <c:v>4.0927661039175849</c:v>
                </c:pt>
                <c:pt idx="226">
                  <c:v>4.0925809441673353</c:v>
                </c:pt>
                <c:pt idx="227">
                  <c:v>4.092394887932806</c:v>
                </c:pt>
                <c:pt idx="228">
                  <c:v>4.092207959929123</c:v>
                </c:pt>
                <c:pt idx="229">
                  <c:v>4.0920201836777395</c:v>
                </c:pt>
                <c:pt idx="230">
                  <c:v>4.0918315815858151</c:v>
                </c:pt>
                <c:pt idx="231">
                  <c:v>4.0916421750200955</c:v>
                </c:pt>
                <c:pt idx="232">
                  <c:v>4.0914519843756949</c:v>
                </c:pt>
                <c:pt idx="233">
                  <c:v>4.0912610291401137</c:v>
                </c:pt>
                <c:pt idx="234">
                  <c:v>4.0910693279528427</c:v>
                </c:pt>
                <c:pt idx="235">
                  <c:v>4.090876898660845</c:v>
                </c:pt>
                <c:pt idx="236">
                  <c:v>4.0906837583702016</c:v>
                </c:pt>
                <c:pt idx="237">
                  <c:v>4.0904899234942</c:v>
                </c:pt>
                <c:pt idx="238">
                  <c:v>4.090295409798105</c:v>
                </c:pt>
                <c:pt idx="239">
                  <c:v>4.0901002324408315</c:v>
                </c:pt>
                <c:pt idx="240">
                  <c:v>4.0899044060137486</c:v>
                </c:pt>
                <c:pt idx="241">
                  <c:v>4.0897079445768165</c:v>
                </c:pt>
                <c:pt idx="242">
                  <c:v>4.0895108616922213</c:v>
                </c:pt>
                <c:pt idx="243">
                  <c:v>4.0893131704556973</c:v>
                </c:pt>
                <c:pt idx="244">
                  <c:v>4.0891148835257045</c:v>
                </c:pt>
                <c:pt idx="245">
                  <c:v>4.088916013150584</c:v>
                </c:pt>
                <c:pt idx="246">
                  <c:v>4.088716571193852</c:v>
                </c:pt>
                <c:pt idx="247">
                  <c:v>4.0885165691577603</c:v>
                </c:pt>
                <c:pt idx="248">
                  <c:v>4.0883160182052389</c:v>
                </c:pt>
                <c:pt idx="249">
                  <c:v>4.088114929180322</c:v>
                </c:pt>
                <c:pt idx="250">
                  <c:v>4.0879133126271929</c:v>
                </c:pt>
                <c:pt idx="251">
                  <c:v>4.0877111788079032</c:v>
                </c:pt>
                <c:pt idx="252">
                  <c:v>4.087508537718902</c:v>
                </c:pt>
                <c:pt idx="253">
                  <c:v>4.0873053991064134</c:v>
                </c:pt>
                <c:pt idx="254">
                  <c:v>4.0871017724807794</c:v>
                </c:pt>
                <c:pt idx="255">
                  <c:v>4.0868976671298176</c:v>
                </c:pt>
                <c:pt idx="256">
                  <c:v>4.0866930921312727</c:v>
                </c:pt>
                <c:pt idx="257">
                  <c:v>4.0864880563644128</c:v>
                </c:pt>
                <c:pt idx="258">
                  <c:v>4.0862825685208453</c:v>
                </c:pt>
                <c:pt idx="259">
                  <c:v>4.0860766371145978</c:v>
                </c:pt>
                <c:pt idx="260">
                  <c:v>4.0858702704915135</c:v>
                </c:pt>
                <c:pt idx="261">
                  <c:v>4.0856634768380093</c:v>
                </c:pt>
                <c:pt idx="262">
                  <c:v>4.0854562641892462</c:v>
                </c:pt>
                <c:pt idx="263">
                  <c:v>4.0852486404367516</c:v>
                </c:pt>
                <c:pt idx="264">
                  <c:v>4.0850406133355159</c:v>
                </c:pt>
                <c:pt idx="265">
                  <c:v>4.0848321905106291</c:v>
                </c:pt>
                <c:pt idx="266">
                  <c:v>4.084623379463463</c:v>
                </c:pt>
                <c:pt idx="267">
                  <c:v>4.0844141875774413</c:v>
                </c:pt>
                <c:pt idx="268">
                  <c:v>4.0842046221234254</c:v>
                </c:pt>
                <c:pt idx="269">
                  <c:v>4.0839946902647428</c:v>
                </c:pt>
                <c:pt idx="270">
                  <c:v>4.0837843990618836</c:v>
                </c:pt>
                <c:pt idx="271">
                  <c:v>4.0835737554768903</c:v>
                </c:pt>
                <c:pt idx="272">
                  <c:v>4.0833627663774346</c:v>
                </c:pt>
                <c:pt idx="273">
                  <c:v>4.0831514385406722</c:v>
                </c:pt>
                <c:pt idx="274">
                  <c:v>4.0829397786567947</c:v>
                </c:pt>
                <c:pt idx="275">
                  <c:v>4.0827277933323858</c:v>
                </c:pt>
                <c:pt idx="276">
                  <c:v>4.082515489093546</c:v>
                </c:pt>
                <c:pt idx="277">
                  <c:v>4.0823028723888202</c:v>
                </c:pt>
                <c:pt idx="278">
                  <c:v>4.0820899495919241</c:v>
                </c:pt>
                <c:pt idx="279">
                  <c:v>4.0818767270043184</c:v>
                </c:pt>
                <c:pt idx="280">
                  <c:v>4.081663210857597</c:v>
                </c:pt>
                <c:pt idx="281">
                  <c:v>4.0814494073157457</c:v>
                </c:pt>
                <c:pt idx="282">
                  <c:v>4.0812353224772364</c:v>
                </c:pt>
                <c:pt idx="283">
                  <c:v>4.0810209623770062</c:v>
                </c:pt>
                <c:pt idx="284">
                  <c:v>4.0808063329883124</c:v>
                </c:pt>
                <c:pt idx="285">
                  <c:v>4.0805914402244614</c:v>
                </c:pt>
                <c:pt idx="286">
                  <c:v>4.0803762899404523</c:v>
                </c:pt>
                <c:pt idx="287">
                  <c:v>4.0801608879344951</c:v>
                </c:pt>
                <c:pt idx="288">
                  <c:v>4.079945239949466</c:v>
                </c:pt>
                <c:pt idx="289">
                  <c:v>4.0797293516742492</c:v>
                </c:pt>
                <c:pt idx="290">
                  <c:v>4.0795132287450171</c:v>
                </c:pt>
                <c:pt idx="291">
                  <c:v>4.0792968767464313</c:v>
                </c:pt>
                <c:pt idx="292">
                  <c:v>4.0790803012127723</c:v>
                </c:pt>
                <c:pt idx="293">
                  <c:v>4.0788635076290038</c:v>
                </c:pt>
                <c:pt idx="294">
                  <c:v>4.0786465014317814</c:v>
                </c:pt>
                <c:pt idx="295">
                  <c:v>4.0784292880103985</c:v>
                </c:pt>
                <c:pt idx="296">
                  <c:v>4.0782118727076879</c:v>
                </c:pt>
                <c:pt idx="297">
                  <c:v>4.077994260820871</c:v>
                </c:pt>
                <c:pt idx="298">
                  <c:v>4.0777764576023552</c:v>
                </c:pt>
                <c:pt idx="299">
                  <c:v>4.0775584682605031</c:v>
                </c:pt>
                <c:pt idx="300">
                  <c:v>4.0773402979603448</c:v>
                </c:pt>
                <c:pt idx="301">
                  <c:v>4.0771219518242718</c:v>
                </c:pt>
                <c:pt idx="302">
                  <c:v>4.0769034349326825</c:v>
                </c:pt>
                <c:pt idx="303">
                  <c:v>4.076684752324601</c:v>
                </c:pt>
                <c:pt idx="304">
                  <c:v>4.076465908998264</c:v>
                </c:pt>
                <c:pt idx="305">
                  <c:v>4.0762469099116894</c:v>
                </c:pt>
                <c:pt idx="306">
                  <c:v>4.0760277599832007</c:v>
                </c:pt>
                <c:pt idx="307">
                  <c:v>4.075808464091943</c:v>
                </c:pt>
                <c:pt idx="308">
                  <c:v>4.075589027078375</c:v>
                </c:pt>
                <c:pt idx="309">
                  <c:v>4.0753694537447238</c:v>
                </c:pt>
                <c:pt idx="310">
                  <c:v>4.0751497488554449</c:v>
                </c:pt>
                <c:pt idx="311">
                  <c:v>4.0749299171376423</c:v>
                </c:pt>
                <c:pt idx="312">
                  <c:v>4.074709963281486</c:v>
                </c:pt>
                <c:pt idx="313">
                  <c:v>4.0744898919406038</c:v>
                </c:pt>
                <c:pt idx="314">
                  <c:v>4.0742697077324577</c:v>
                </c:pt>
                <c:pt idx="315">
                  <c:v>4.0740494152387221</c:v>
                </c:pt>
                <c:pt idx="316">
                  <c:v>4.0738290190056254</c:v>
                </c:pt>
                <c:pt idx="317">
                  <c:v>4.0736085235442943</c:v>
                </c:pt>
                <c:pt idx="318">
                  <c:v>4.0733879333310883</c:v>
                </c:pt>
                <c:pt idx="319">
                  <c:v>4.0731672528079104</c:v>
                </c:pt>
                <c:pt idx="320">
                  <c:v>4.0729464863825227</c:v>
                </c:pt>
                <c:pt idx="321">
                  <c:v>4.0727256384288397</c:v>
                </c:pt>
                <c:pt idx="322">
                  <c:v>4.0725047132872216</c:v>
                </c:pt>
                <c:pt idx="323">
                  <c:v>4.0722837152647582</c:v>
                </c:pt>
                <c:pt idx="324">
                  <c:v>4.0720626486355371</c:v>
                </c:pt>
                <c:pt idx="325">
                  <c:v>4.071841517640916</c:v>
                </c:pt>
                <c:pt idx="326">
                  <c:v>4.0716203264897821</c:v>
                </c:pt>
                <c:pt idx="327">
                  <c:v>4.0713990793588035</c:v>
                </c:pt>
                <c:pt idx="328">
                  <c:v>4.0711777803926781</c:v>
                </c:pt>
                <c:pt idx="329">
                  <c:v>4.0709564337043744</c:v>
                </c:pt>
                <c:pt idx="330">
                  <c:v>4.07073504337537</c:v>
                </c:pt>
                <c:pt idx="331">
                  <c:v>4.0705136134558835</c:v>
                </c:pt>
                <c:pt idx="332">
                  <c:v>4.0702921479650929</c:v>
                </c:pt>
                <c:pt idx="333">
                  <c:v>4.0700706508913713</c:v>
                </c:pt>
                <c:pt idx="334">
                  <c:v>4.0698491261924952</c:v>
                </c:pt>
                <c:pt idx="335">
                  <c:v>4.0696275777958597</c:v>
                </c:pt>
                <c:pt idx="336">
                  <c:v>4.0694060095986924</c:v>
                </c:pt>
                <c:pt idx="337">
                  <c:v>4.0691844254682588</c:v>
                </c:pt>
                <c:pt idx="338">
                  <c:v>4.0689628292420608</c:v>
                </c:pt>
                <c:pt idx="339">
                  <c:v>4.0687412247280434</c:v>
                </c:pt>
                <c:pt idx="340">
                  <c:v>4.0685196157047869</c:v>
                </c:pt>
                <c:pt idx="341">
                  <c:v>4.0682980059217053</c:v>
                </c:pt>
                <c:pt idx="342">
                  <c:v>4.0680763990992341</c:v>
                </c:pt>
                <c:pt idx="343">
                  <c:v>4.0678547989290195</c:v>
                </c:pt>
                <c:pt idx="344">
                  <c:v>4.0676332090741045</c:v>
                </c:pt>
                <c:pt idx="345">
                  <c:v>4.067411633169117</c:v>
                </c:pt>
                <c:pt idx="346">
                  <c:v>4.0671900748204459</c:v>
                </c:pt>
                <c:pt idx="347">
                  <c:v>4.0669685376064209</c:v>
                </c:pt>
                <c:pt idx="348">
                  <c:v>4.0667470250774977</c:v>
                </c:pt>
                <c:pt idx="349">
                  <c:v>4.066525540756424</c:v>
                </c:pt>
                <c:pt idx="350">
                  <c:v>4.0663040881384145</c:v>
                </c:pt>
                <c:pt idx="351">
                  <c:v>4.0660826706913298</c:v>
                </c:pt>
                <c:pt idx="352">
                  <c:v>4.065861291855839</c:v>
                </c:pt>
                <c:pt idx="353">
                  <c:v>4.0656399550455893</c:v>
                </c:pt>
                <c:pt idx="354">
                  <c:v>4.0654186636473781</c:v>
                </c:pt>
                <c:pt idx="355">
                  <c:v>4.0651974210213107</c:v>
                </c:pt>
                <c:pt idx="356">
                  <c:v>4.0649762305009691</c:v>
                </c:pt>
                <c:pt idx="357">
                  <c:v>4.0647550953935747</c:v>
                </c:pt>
                <c:pt idx="358">
                  <c:v>4.0645340189801429</c:v>
                </c:pt>
                <c:pt idx="359">
                  <c:v>4.0643130045156521</c:v>
                </c:pt>
                <c:pt idx="360">
                  <c:v>4.0640920552291915</c:v>
                </c:pt>
                <c:pt idx="361">
                  <c:v>4.0638711743241247</c:v>
                </c:pt>
                <c:pt idx="362">
                  <c:v>4.063650364978252</c:v>
                </c:pt>
                <c:pt idx="363">
                  <c:v>4.0634296303439461</c:v>
                </c:pt>
                <c:pt idx="364">
                  <c:v>4.0632089735483197</c:v>
                </c:pt>
                <c:pt idx="365">
                  <c:v>4.0629883976933794</c:v>
                </c:pt>
                <c:pt idx="366">
                  <c:v>4.0627679058561661</c:v>
                </c:pt>
                <c:pt idx="367">
                  <c:v>4.062547501088912</c:v>
                </c:pt>
                <c:pt idx="368">
                  <c:v>4.0623271864191937</c:v>
                </c:pt>
                <c:pt idx="369">
                  <c:v>4.0621069648500683</c:v>
                </c:pt>
                <c:pt idx="370">
                  <c:v>4.0618868393602297</c:v>
                </c:pt>
                <c:pt idx="371">
                  <c:v>4.0616668129041527</c:v>
                </c:pt>
                <c:pt idx="372">
                  <c:v>4.0614468884122372</c:v>
                </c:pt>
                <c:pt idx="373">
                  <c:v>4.0612270687909504</c:v>
                </c:pt>
                <c:pt idx="374">
                  <c:v>4.0610073569229765</c:v>
                </c:pt>
                <c:pt idx="375">
                  <c:v>4.0607877556673495</c:v>
                </c:pt>
                <c:pt idx="376">
                  <c:v>4.0605682678596011</c:v>
                </c:pt>
                <c:pt idx="377">
                  <c:v>4.0603488963119005</c:v>
                </c:pt>
                <c:pt idx="378">
                  <c:v>4.060129643813192</c:v>
                </c:pt>
                <c:pt idx="379">
                  <c:v>4.0599105131293349</c:v>
                </c:pt>
                <c:pt idx="380">
                  <c:v>4.0596915070032402</c:v>
                </c:pt>
                <c:pt idx="381">
                  <c:v>4.0594726281550129</c:v>
                </c:pt>
                <c:pt idx="382">
                  <c:v>4.05925387928208</c:v>
                </c:pt>
                <c:pt idx="383">
                  <c:v>4.0590352630593314</c:v>
                </c:pt>
                <c:pt idx="384">
                  <c:v>4.0588167821392505</c:v>
                </c:pt>
                <c:pt idx="385">
                  <c:v>4.0585984391520586</c:v>
                </c:pt>
                <c:pt idx="386">
                  <c:v>4.0583802367058324</c:v>
                </c:pt>
                <c:pt idx="387">
                  <c:v>4.0581621773866488</c:v>
                </c:pt>
                <c:pt idx="388">
                  <c:v>4.0579442637587064</c:v>
                </c:pt>
                <c:pt idx="389">
                  <c:v>4.0577264983644685</c:v>
                </c:pt>
                <c:pt idx="390">
                  <c:v>4.0575088837247826</c:v>
                </c:pt>
                <c:pt idx="391">
                  <c:v>4.0572914223390146</c:v>
                </c:pt>
                <c:pt idx="392">
                  <c:v>4.0570741166851763</c:v>
                </c:pt>
                <c:pt idx="393">
                  <c:v>4.0568569692200525</c:v>
                </c:pt>
                <c:pt idx="394">
                  <c:v>4.0566399823793313</c:v>
                </c:pt>
                <c:pt idx="395">
                  <c:v>4.0564231585777275</c:v>
                </c:pt>
                <c:pt idx="396">
                  <c:v>4.0562065002091057</c:v>
                </c:pt>
                <c:pt idx="397">
                  <c:v>4.0559900096466128</c:v>
                </c:pt>
                <c:pt idx="398">
                  <c:v>4.0557736892428</c:v>
                </c:pt>
                <c:pt idx="399">
                  <c:v>4.0555575413297404</c:v>
                </c:pt>
                <c:pt idx="400">
                  <c:v>4.0553415682191591</c:v>
                </c:pt>
                <c:pt idx="401">
                  <c:v>4.0551257722025529</c:v>
                </c:pt>
                <c:pt idx="402">
                  <c:v>4.0549101555513127</c:v>
                </c:pt>
                <c:pt idx="403">
                  <c:v>4.0546947205168395</c:v>
                </c:pt>
                <c:pt idx="404">
                  <c:v>4.0544794693306789</c:v>
                </c:pt>
                <c:pt idx="405">
                  <c:v>4.0542644042046208</c:v>
                </c:pt>
                <c:pt idx="406">
                  <c:v>4.0540495273308341</c:v>
                </c:pt>
                <c:pt idx="407">
                  <c:v>4.0538348408819775</c:v>
                </c:pt>
                <c:pt idx="408">
                  <c:v>4.0536203470113223</c:v>
                </c:pt>
                <c:pt idx="409">
                  <c:v>4.0534060478528646</c:v>
                </c:pt>
                <c:pt idx="410">
                  <c:v>4.0531919455214442</c:v>
                </c:pt>
                <c:pt idx="411">
                  <c:v>4.0529780421128585</c:v>
                </c:pt>
                <c:pt idx="412">
                  <c:v>4.0527643397039839</c:v>
                </c:pt>
                <c:pt idx="413">
                  <c:v>4.0525508403528816</c:v>
                </c:pt>
                <c:pt idx="414">
                  <c:v>4.0523375460989177</c:v>
                </c:pt>
                <c:pt idx="415">
                  <c:v>4.0521244589628767</c:v>
                </c:pt>
                <c:pt idx="416">
                  <c:v>4.0519115809470652</c:v>
                </c:pt>
                <c:pt idx="417">
                  <c:v>4.0516989140354411</c:v>
                </c:pt>
                <c:pt idx="418">
                  <c:v>4.0514864601937086</c:v>
                </c:pt>
                <c:pt idx="419">
                  <c:v>4.0512742213694386</c:v>
                </c:pt>
                <c:pt idx="420">
                  <c:v>4.0510621994921756</c:v>
                </c:pt>
                <c:pt idx="421">
                  <c:v>4.0508503964735469</c:v>
                </c:pt>
                <c:pt idx="422">
                  <c:v>4.0506388142073746</c:v>
                </c:pt>
                <c:pt idx="423">
                  <c:v>4.0504274545697827</c:v>
                </c:pt>
                <c:pt idx="424">
                  <c:v>4.050216319419305</c:v>
                </c:pt>
                <c:pt idx="425">
                  <c:v>4.0500054105969916</c:v>
                </c:pt>
                <c:pt idx="426">
                  <c:v>4.0497947299265213</c:v>
                </c:pt>
                <c:pt idx="427">
                  <c:v>4.0495842792142955</c:v>
                </c:pt>
                <c:pt idx="428">
                  <c:v>4.0493740602495594</c:v>
                </c:pt>
                <c:pt idx="429">
                  <c:v>4.0491640748044961</c:v>
                </c:pt>
                <c:pt idx="430">
                  <c:v>4.0489543246343338</c:v>
                </c:pt>
                <c:pt idx="431">
                  <c:v>4.0487448114774542</c:v>
                </c:pt>
                <c:pt idx="432">
                  <c:v>4.048535537055491</c:v>
                </c:pt>
                <c:pt idx="433">
                  <c:v>4.0483265030734321</c:v>
                </c:pt>
                <c:pt idx="434">
                  <c:v>4.0481177112197271</c:v>
                </c:pt>
                <c:pt idx="435">
                  <c:v>4.0479091631663842</c:v>
                </c:pt>
                <c:pt idx="436">
                  <c:v>4.0477008605690763</c:v>
                </c:pt>
                <c:pt idx="437">
                  <c:v>4.0474928050672361</c:v>
                </c:pt>
                <c:pt idx="438">
                  <c:v>4.0472849982841623</c:v>
                </c:pt>
                <c:pt idx="439">
                  <c:v>4.0470774418271116</c:v>
                </c:pt>
                <c:pt idx="440">
                  <c:v>4.0468701372874065</c:v>
                </c:pt>
                <c:pt idx="441">
                  <c:v>4.0466630862405273</c:v>
                </c:pt>
                <c:pt idx="442">
                  <c:v>4.0464562902462147</c:v>
                </c:pt>
                <c:pt idx="443">
                  <c:v>4.0462497508485642</c:v>
                </c:pt>
                <c:pt idx="444">
                  <c:v>4.046043469576122</c:v>
                </c:pt>
                <c:pt idx="445">
                  <c:v>4.0458374479419872</c:v>
                </c:pt>
                <c:pt idx="446">
                  <c:v>4.0456316874439038</c:v>
                </c:pt>
                <c:pt idx="447">
                  <c:v>4.0454261895643544</c:v>
                </c:pt>
                <c:pt idx="448">
                  <c:v>4.0452209557706604</c:v>
                </c:pt>
                <c:pt idx="449">
                  <c:v>4.04501598751507</c:v>
                </c:pt>
                <c:pt idx="450">
                  <c:v>4.0448112862348564</c:v>
                </c:pt>
                <c:pt idx="451">
                  <c:v>4.0446068533524135</c:v>
                </c:pt>
                <c:pt idx="452">
                  <c:v>4.0444026902753407</c:v>
                </c:pt>
                <c:pt idx="453">
                  <c:v>4.0441987983965459</c:v>
                </c:pt>
                <c:pt idx="454">
                  <c:v>4.0439951790943258</c:v>
                </c:pt>
                <c:pt idx="455">
                  <c:v>4.0437918337324694</c:v>
                </c:pt>
                <c:pt idx="456">
                  <c:v>4.04358876366034</c:v>
                </c:pt>
                <c:pt idx="457">
                  <c:v>4.043385970212964</c:v>
                </c:pt>
                <c:pt idx="458">
                  <c:v>4.0431834547111345</c:v>
                </c:pt>
                <c:pt idx="459">
                  <c:v>4.0429812184614864</c:v>
                </c:pt>
                <c:pt idx="460">
                  <c:v>4.0427792627565911</c:v>
                </c:pt>
                <c:pt idx="461">
                  <c:v>4.0425775888750453</c:v>
                </c:pt>
                <c:pt idx="462">
                  <c:v>4.0423761980815582</c:v>
                </c:pt>
                <c:pt idx="463">
                  <c:v>4.0421750916270387</c:v>
                </c:pt>
                <c:pt idx="464">
                  <c:v>4.0419742707486845</c:v>
                </c:pt>
                <c:pt idx="465">
                  <c:v>4.0417737366700655</c:v>
                </c:pt>
                <c:pt idx="466">
                  <c:v>4.0415734906012126</c:v>
                </c:pt>
                <c:pt idx="467">
                  <c:v>4.041373533738704</c:v>
                </c:pt>
                <c:pt idx="468">
                  <c:v>4.0411738672657469</c:v>
                </c:pt>
                <c:pt idx="469">
                  <c:v>4.0409744923522624</c:v>
                </c:pt>
                <c:pt idx="470">
                  <c:v>4.0407754101549767</c:v>
                </c:pt>
                <c:pt idx="471">
                  <c:v>4.0405766218174977</c:v>
                </c:pt>
                <c:pt idx="472">
                  <c:v>4.0403781284703983</c:v>
                </c:pt>
                <c:pt idx="473">
                  <c:v>4.0401799312313083</c:v>
                </c:pt>
                <c:pt idx="474">
                  <c:v>4.0399820312049801</c:v>
                </c:pt>
                <c:pt idx="475">
                  <c:v>4.0397844294833911</c:v>
                </c:pt>
                <c:pt idx="476">
                  <c:v>4.0395871271458086</c:v>
                </c:pt>
                <c:pt idx="477">
                  <c:v>4.0393901252588833</c:v>
                </c:pt>
                <c:pt idx="478">
                  <c:v>4.0391934248767178</c:v>
                </c:pt>
                <c:pt idx="479">
                  <c:v>4.038997027040959</c:v>
                </c:pt>
                <c:pt idx="480">
                  <c:v>4.0388009327808687</c:v>
                </c:pt>
                <c:pt idx="481">
                  <c:v>4.038605143113406</c:v>
                </c:pt>
                <c:pt idx="482">
                  <c:v>4.0384096590433121</c:v>
                </c:pt>
                <c:pt idx="483">
                  <c:v>4.0382144815631795</c:v>
                </c:pt>
                <c:pt idx="484">
                  <c:v>4.0380196116535334</c:v>
                </c:pt>
                <c:pt idx="485">
                  <c:v>4.0378250502829163</c:v>
                </c:pt>
                <c:pt idx="486">
                  <c:v>4.0376307984079514</c:v>
                </c:pt>
                <c:pt idx="487">
                  <c:v>4.037436856973434</c:v>
                </c:pt>
                <c:pt idx="488">
                  <c:v>4.0372432269124001</c:v>
                </c:pt>
                <c:pt idx="489">
                  <c:v>4.0370499091461971</c:v>
                </c:pt>
                <c:pt idx="490">
                  <c:v>4.0368569045845755</c:v>
                </c:pt>
                <c:pt idx="491">
                  <c:v>4.03666421412575</c:v>
                </c:pt>
                <c:pt idx="492">
                  <c:v>4.0364718386564773</c:v>
                </c:pt>
                <c:pt idx="493">
                  <c:v>4.036279779052137</c:v>
                </c:pt>
                <c:pt idx="494">
                  <c:v>4.0360880361767952</c:v>
                </c:pt>
                <c:pt idx="495">
                  <c:v>4.0358966108832881</c:v>
                </c:pt>
                <c:pt idx="496">
                  <c:v>4.035705504013289</c:v>
                </c:pt>
                <c:pt idx="497">
                  <c:v>4.0355147163973815</c:v>
                </c:pt>
                <c:pt idx="498">
                  <c:v>4.035324248855134</c:v>
                </c:pt>
                <c:pt idx="499">
                  <c:v>4.0351341021951708</c:v>
                </c:pt>
                <c:pt idx="500">
                  <c:v>4.0349442772152457</c:v>
                </c:pt>
                <c:pt idx="501">
                  <c:v>4.034754774702308</c:v>
                </c:pt>
                <c:pt idx="502">
                  <c:v>4.0345655954325776</c:v>
                </c:pt>
                <c:pt idx="503">
                  <c:v>4.0343767401716155</c:v>
                </c:pt>
                <c:pt idx="504">
                  <c:v>4.0341882096743928</c:v>
                </c:pt>
                <c:pt idx="505">
                  <c:v>4.0340000046853568</c:v>
                </c:pt>
                <c:pt idx="506">
                  <c:v>4.0338121259385069</c:v>
                </c:pt>
                <c:pt idx="507">
                  <c:v>4.0336245741574599</c:v>
                </c:pt>
                <c:pt idx="508">
                  <c:v>4.033437350055519</c:v>
                </c:pt>
                <c:pt idx="509">
                  <c:v>4.0332504543357395</c:v>
                </c:pt>
                <c:pt idx="510">
                  <c:v>4.033063887691001</c:v>
                </c:pt>
                <c:pt idx="511">
                  <c:v>4.0328776508040747</c:v>
                </c:pt>
                <c:pt idx="512">
                  <c:v>4.0326917443476846</c:v>
                </c:pt>
                <c:pt idx="513">
                  <c:v>4.0325061689845798</c:v>
                </c:pt>
                <c:pt idx="514">
                  <c:v>4.032320925367598</c:v>
                </c:pt>
                <c:pt idx="515">
                  <c:v>4.0321360141397351</c:v>
                </c:pt>
                <c:pt idx="516">
                  <c:v>4.0319514359342028</c:v>
                </c:pt>
                <c:pt idx="517">
                  <c:v>4.0317671913745023</c:v>
                </c:pt>
                <c:pt idx="518">
                  <c:v>4.0315832810744894</c:v>
                </c:pt>
                <c:pt idx="519">
                  <c:v>4.0313997056384281</c:v>
                </c:pt>
                <c:pt idx="520">
                  <c:v>4.0312164656610703</c:v>
                </c:pt>
                <c:pt idx="521">
                  <c:v>4.0310335617277033</c:v>
                </c:pt>
                <c:pt idx="522">
                  <c:v>4.0308509944142266</c:v>
                </c:pt>
                <c:pt idx="523">
                  <c:v>4.0306687642872046</c:v>
                </c:pt>
                <c:pt idx="524">
                  <c:v>4.0304868719039408</c:v>
                </c:pt>
                <c:pt idx="525">
                  <c:v>4.0303053178125312</c:v>
                </c:pt>
                <c:pt idx="526">
                  <c:v>4.0301241025519277</c:v>
                </c:pt>
                <c:pt idx="527">
                  <c:v>4.0299432266520014</c:v>
                </c:pt>
                <c:pt idx="528">
                  <c:v>4.0297626906336044</c:v>
                </c:pt>
                <c:pt idx="529">
                  <c:v>4.0295824950086274</c:v>
                </c:pt>
                <c:pt idx="530">
                  <c:v>4.0294026402800691</c:v>
                </c:pt>
                <c:pt idx="531">
                  <c:v>4.0292231269420817</c:v>
                </c:pt>
                <c:pt idx="532">
                  <c:v>4.029043955480045</c:v>
                </c:pt>
                <c:pt idx="533">
                  <c:v>4.0288651263706212</c:v>
                </c:pt>
                <c:pt idx="534">
                  <c:v>4.0286866400818102</c:v>
                </c:pt>
                <c:pt idx="535">
                  <c:v>4.0285084970730152</c:v>
                </c:pt>
                <c:pt idx="536">
                  <c:v>4.0283306977950941</c:v>
                </c:pt>
                <c:pt idx="537">
                  <c:v>4.0281532426904292</c:v>
                </c:pt>
                <c:pt idx="538">
                  <c:v>4.0279761321929692</c:v>
                </c:pt>
                <c:pt idx="539">
                  <c:v>4.0277993667283027</c:v>
                </c:pt>
                <c:pt idx="540">
                  <c:v>4.0276229467137048</c:v>
                </c:pt>
                <c:pt idx="541">
                  <c:v>4.0274468725582002</c:v>
                </c:pt>
                <c:pt idx="542">
                  <c:v>4.0272711446626133</c:v>
                </c:pt>
                <c:pt idx="543">
                  <c:v>4.027095763419636</c:v>
                </c:pt>
                <c:pt idx="544">
                  <c:v>4.0269207292138738</c:v>
                </c:pt>
                <c:pt idx="545">
                  <c:v>4.0267460424219026</c:v>
                </c:pt>
                <c:pt idx="546">
                  <c:v>4.0265717034123263</c:v>
                </c:pt>
                <c:pt idx="547">
                  <c:v>4.0263977125458341</c:v>
                </c:pt>
                <c:pt idx="548">
                  <c:v>4.0262240701752541</c:v>
                </c:pt>
                <c:pt idx="549">
                  <c:v>4.0260507766456044</c:v>
                </c:pt>
                <c:pt idx="550">
                  <c:v>4.0258778322941522</c:v>
                </c:pt>
                <c:pt idx="551">
                  <c:v>4.0257052374504614</c:v>
                </c:pt>
                <c:pt idx="552">
                  <c:v>4.0255329924364558</c:v>
                </c:pt>
                <c:pt idx="553">
                  <c:v>4.0253610975664644</c:v>
                </c:pt>
                <c:pt idx="554">
                  <c:v>4.0251895531472757</c:v>
                </c:pt>
                <c:pt idx="555">
                  <c:v>4.0250183594781941</c:v>
                </c:pt>
                <c:pt idx="556">
                  <c:v>4.0248475168510902</c:v>
                </c:pt>
                <c:pt idx="557">
                  <c:v>4.0246770255504503</c:v>
                </c:pt>
                <c:pt idx="558">
                  <c:v>4.0245068858534356</c:v>
                </c:pt>
                <c:pt idx="559">
                  <c:v>4.0243370980299229</c:v>
                </c:pt>
                <c:pt idx="560">
                  <c:v>4.0241676623425686</c:v>
                </c:pt>
                <c:pt idx="561">
                  <c:v>4.0239985790468467</c:v>
                </c:pt>
                <c:pt idx="562">
                  <c:v>4.0238298483911121</c:v>
                </c:pt>
                <c:pt idx="563">
                  <c:v>4.0236614706166405</c:v>
                </c:pt>
                <c:pt idx="564">
                  <c:v>4.0234934459576852</c:v>
                </c:pt>
                <c:pt idx="565">
                  <c:v>4.0233257746415223</c:v>
                </c:pt>
                <c:pt idx="566">
                  <c:v>4.023158456888507</c:v>
                </c:pt>
                <c:pt idx="567">
                  <c:v>4.0229914929121131</c:v>
                </c:pt>
                <c:pt idx="568">
                  <c:v>4.0228248829189956</c:v>
                </c:pt>
                <c:pt idx="569">
                  <c:v>4.0226586271090232</c:v>
                </c:pt>
                <c:pt idx="570">
                  <c:v>4.0224927256753382</c:v>
                </c:pt>
                <c:pt idx="571">
                  <c:v>4.0223271788044022</c:v>
                </c:pt>
                <c:pt idx="572">
                  <c:v>4.0221619866760454</c:v>
                </c:pt>
                <c:pt idx="573">
                  <c:v>4.0219971494635072</c:v>
                </c:pt>
                <c:pt idx="574">
                  <c:v>4.0218326673334932</c:v>
                </c:pt>
                <c:pt idx="575">
                  <c:v>4.0216685404462167</c:v>
                </c:pt>
                <c:pt idx="576">
                  <c:v>4.0215047689554435</c:v>
                </c:pt>
                <c:pt idx="577">
                  <c:v>4.0213413530085447</c:v>
                </c:pt>
                <c:pt idx="578">
                  <c:v>4.0211782927465398</c:v>
                </c:pt>
                <c:pt idx="579">
                  <c:v>4.0210155883041434</c:v>
                </c:pt>
                <c:pt idx="580">
                  <c:v>4.0208532398098091</c:v>
                </c:pt>
                <c:pt idx="581">
                  <c:v>4.0206912473857761</c:v>
                </c:pt>
                <c:pt idx="582">
                  <c:v>4.0205296111481159</c:v>
                </c:pt>
                <c:pt idx="583">
                  <c:v>4.0203683312067779</c:v>
                </c:pt>
                <c:pt idx="584">
                  <c:v>4.0202074076656302</c:v>
                </c:pt>
                <c:pt idx="585">
                  <c:v>4.0200468406225074</c:v>
                </c:pt>
                <c:pt idx="586">
                  <c:v>4.0198866301692551</c:v>
                </c:pt>
                <c:pt idx="587">
                  <c:v>4.019726776391769</c:v>
                </c:pt>
                <c:pt idx="588">
                  <c:v>4.0195672793700474</c:v>
                </c:pt>
                <c:pt idx="589">
                  <c:v>4.0194081391782284</c:v>
                </c:pt>
                <c:pt idx="590">
                  <c:v>4.0192493558846296</c:v>
                </c:pt>
                <c:pt idx="591">
                  <c:v>4.0190909295518038</c:v>
                </c:pt>
                <c:pt idx="592">
                  <c:v>4.0189328602365695</c:v>
                </c:pt>
                <c:pt idx="593">
                  <c:v>4.0187751479900591</c:v>
                </c:pt>
                <c:pt idx="594">
                  <c:v>4.018617792857758</c:v>
                </c:pt>
                <c:pt idx="595">
                  <c:v>4.0184607948795543</c:v>
                </c:pt>
                <c:pt idx="596">
                  <c:v>4.0183041540897682</c:v>
                </c:pt>
                <c:pt idx="597">
                  <c:v>4.0181478705172049</c:v>
                </c:pt>
                <c:pt idx="598">
                  <c:v>4.017991944185189</c:v>
                </c:pt>
                <c:pt idx="599">
                  <c:v>4.0178363751116102</c:v>
                </c:pt>
                <c:pt idx="600">
                  <c:v>4.0176811633089606</c:v>
                </c:pt>
                <c:pt idx="601">
                  <c:v>4.017526308784376</c:v>
                </c:pt>
                <c:pt idx="602">
                  <c:v>4.0173718115396788</c:v>
                </c:pt>
                <c:pt idx="603">
                  <c:v>4.0172176715714167</c:v>
                </c:pt>
                <c:pt idx="604">
                  <c:v>4.017063888870898</c:v>
                </c:pt>
                <c:pt idx="605">
                  <c:v>4.0169104634242405</c:v>
                </c:pt>
                <c:pt idx="606">
                  <c:v>4.0167573952124034</c:v>
                </c:pt>
                <c:pt idx="607">
                  <c:v>4.0166046842112317</c:v>
                </c:pt>
                <c:pt idx="608">
                  <c:v>4.0164523303914867</c:v>
                </c:pt>
                <c:pt idx="609">
                  <c:v>4.0163003337188989</c:v>
                </c:pt>
                <c:pt idx="610">
                  <c:v>4.0161486941541922</c:v>
                </c:pt>
                <c:pt idx="611">
                  <c:v>4.0159974116531334</c:v>
                </c:pt>
                <c:pt idx="612">
                  <c:v>4.015846486166561</c:v>
                </c:pt>
                <c:pt idx="613">
                  <c:v>4.0156959176404277</c:v>
                </c:pt>
                <c:pt idx="614">
                  <c:v>4.0155457060158399</c:v>
                </c:pt>
                <c:pt idx="615">
                  <c:v>4.0153958512290941</c:v>
                </c:pt>
                <c:pt idx="616">
                  <c:v>4.0152463532117091</c:v>
                </c:pt>
                <c:pt idx="617">
                  <c:v>4.0150972118904722</c:v>
                </c:pt>
                <c:pt idx="618">
                  <c:v>4.0149484271874671</c:v>
                </c:pt>
                <c:pt idx="619">
                  <c:v>4.0147999990201173</c:v>
                </c:pt>
                <c:pt idx="620">
                  <c:v>4.0146519273012151</c:v>
                </c:pt>
                <c:pt idx="621">
                  <c:v>4.0145042119389682</c:v>
                </c:pt>
                <c:pt idx="622">
                  <c:v>4.0143568528370244</c:v>
                </c:pt>
                <c:pt idx="623">
                  <c:v>4.014209849894514</c:v>
                </c:pt>
                <c:pt idx="624">
                  <c:v>4.0140632030060859</c:v>
                </c:pt>
                <c:pt idx="625">
                  <c:v>4.0139169120619407</c:v>
                </c:pt>
                <c:pt idx="626">
                  <c:v>4.0137709769478649</c:v>
                </c:pt>
                <c:pt idx="627">
                  <c:v>4.013625397545268</c:v>
                </c:pt>
                <c:pt idx="628">
                  <c:v>4.0134801737312147</c:v>
                </c:pt>
                <c:pt idx="629">
                  <c:v>4.0133353053784626</c:v>
                </c:pt>
                <c:pt idx="630">
                  <c:v>4.0131907923554957</c:v>
                </c:pt>
                <c:pt idx="631">
                  <c:v>4.013046634526555</c:v>
                </c:pt>
                <c:pt idx="632">
                  <c:v>4.0129028317516777</c:v>
                </c:pt>
                <c:pt idx="633">
                  <c:v>4.0127593838867295</c:v>
                </c:pt>
                <c:pt idx="634">
                  <c:v>4.0126162907834351</c:v>
                </c:pt>
                <c:pt idx="635">
                  <c:v>4.0124735522894133</c:v>
                </c:pt>
                <c:pt idx="636">
                  <c:v>4.0123311682482097</c:v>
                </c:pt>
                <c:pt idx="637">
                  <c:v>4.0121891384993358</c:v>
                </c:pt>
                <c:pt idx="638">
                  <c:v>4.0120474628782867</c:v>
                </c:pt>
                <c:pt idx="639">
                  <c:v>4.0119061412165937</c:v>
                </c:pt>
                <c:pt idx="640">
                  <c:v>4.01176517334184</c:v>
                </c:pt>
                <c:pt idx="641">
                  <c:v>4.0116245590776964</c:v>
                </c:pt>
                <c:pt idx="642">
                  <c:v>4.0114842982439649</c:v>
                </c:pt>
                <c:pt idx="643">
                  <c:v>4.0113443906565953</c:v>
                </c:pt>
                <c:pt idx="644">
                  <c:v>4.0112048361277264</c:v>
                </c:pt>
                <c:pt idx="645">
                  <c:v>4.0110656344657096</c:v>
                </c:pt>
                <c:pt idx="646">
                  <c:v>4.0109267854751467</c:v>
                </c:pt>
                <c:pt idx="647">
                  <c:v>4.0107882889569222</c:v>
                </c:pt>
                <c:pt idx="648">
                  <c:v>4.0106501447082268</c:v>
                </c:pt>
                <c:pt idx="649">
                  <c:v>4.0105123525225954</c:v>
                </c:pt>
                <c:pt idx="650">
                  <c:v>4.0103749121899304</c:v>
                </c:pt>
                <c:pt idx="651">
                  <c:v>4.0102378234965403</c:v>
                </c:pt>
                <c:pt idx="652">
                  <c:v>4.0101010862251627</c:v>
                </c:pt>
                <c:pt idx="653">
                  <c:v>4.0099647001549998</c:v>
                </c:pt>
                <c:pt idx="654">
                  <c:v>4.0098286650617423</c:v>
                </c:pt>
                <c:pt idx="655">
                  <c:v>4.0096929807176043</c:v>
                </c:pt>
                <c:pt idx="656">
                  <c:v>4.0095576468913494</c:v>
                </c:pt>
                <c:pt idx="657">
                  <c:v>4.0094226633483245</c:v>
                </c:pt>
                <c:pt idx="658">
                  <c:v>4.0092880298504809</c:v>
                </c:pt>
                <c:pt idx="659">
                  <c:v>4.0091537461564153</c:v>
                </c:pt>
                <c:pt idx="660">
                  <c:v>4.0090198120213794</c:v>
                </c:pt>
                <c:pt idx="661">
                  <c:v>4.0088862271973342</c:v>
                </c:pt>
                <c:pt idx="662">
                  <c:v>4.0087529914329529</c:v>
                </c:pt>
                <c:pt idx="663">
                  <c:v>4.0086201044736693</c:v>
                </c:pt>
                <c:pt idx="664">
                  <c:v>4.0084875660616914</c:v>
                </c:pt>
                <c:pt idx="665">
                  <c:v>4.0083553759360395</c:v>
                </c:pt>
                <c:pt idx="666">
                  <c:v>4.0082235338325658</c:v>
                </c:pt>
                <c:pt idx="667">
                  <c:v>4.0080920394839898</c:v>
                </c:pt>
                <c:pt idx="668">
                  <c:v>4.0079608926199182</c:v>
                </c:pt>
                <c:pt idx="669">
                  <c:v>4.0078300929668798</c:v>
                </c:pt>
                <c:pt idx="670">
                  <c:v>4.0076996402483429</c:v>
                </c:pt>
                <c:pt idx="671">
                  <c:v>4.0075695341847535</c:v>
                </c:pt>
                <c:pt idx="672">
                  <c:v>4.0074397744935517</c:v>
                </c:pt>
                <c:pt idx="673">
                  <c:v>4.0073103608892069</c:v>
                </c:pt>
                <c:pt idx="674">
                  <c:v>4.007181293083236</c:v>
                </c:pt>
                <c:pt idx="675">
                  <c:v>4.0070525707842366</c:v>
                </c:pt>
                <c:pt idx="676">
                  <c:v>4.0069241936979125</c:v>
                </c:pt>
                <c:pt idx="677">
                  <c:v>4.0067961615270917</c:v>
                </c:pt>
                <c:pt idx="678">
                  <c:v>4.0066684739717635</c:v>
                </c:pt>
                <c:pt idx="679">
                  <c:v>4.0065411307290955</c:v>
                </c:pt>
                <c:pt idx="680">
                  <c:v>4.0064141314934654</c:v>
                </c:pt>
                <c:pt idx="681">
                  <c:v>4.0062874759564799</c:v>
                </c:pt>
                <c:pt idx="682">
                  <c:v>4.0061611638070067</c:v>
                </c:pt>
                <c:pt idx="683">
                  <c:v>4.0060351947311936</c:v>
                </c:pt>
                <c:pt idx="684">
                  <c:v>4.0059095684124957</c:v>
                </c:pt>
                <c:pt idx="685">
                  <c:v>4.0057842845317033</c:v>
                </c:pt>
                <c:pt idx="686">
                  <c:v>4.0056593427669567</c:v>
                </c:pt>
                <c:pt idx="687">
                  <c:v>4.0055347427937846</c:v>
                </c:pt>
                <c:pt idx="688">
                  <c:v>4.005410484285119</c:v>
                </c:pt>
                <c:pt idx="689">
                  <c:v>4.0052865669113222</c:v>
                </c:pt>
                <c:pt idx="690">
                  <c:v>4.0051629903402057</c:v>
                </c:pt>
                <c:pt idx="691">
                  <c:v>4.0050397542370639</c:v>
                </c:pt>
                <c:pt idx="692">
                  <c:v>4.0049168582646884</c:v>
                </c:pt>
                <c:pt idx="693">
                  <c:v>4.0047943020833978</c:v>
                </c:pt>
                <c:pt idx="694">
                  <c:v>4.0046720853510589</c:v>
                </c:pt>
                <c:pt idx="695">
                  <c:v>4.0045502077231081</c:v>
                </c:pt>
                <c:pt idx="696">
                  <c:v>4.0044286688525785</c:v>
                </c:pt>
                <c:pt idx="697">
                  <c:v>4.0043074683901168</c:v>
                </c:pt>
                <c:pt idx="698">
                  <c:v>4.0041866059840157</c:v>
                </c:pt>
                <c:pt idx="699">
                  <c:v>4.0040660812802269</c:v>
                </c:pt>
                <c:pt idx="700">
                  <c:v>4.0039458939223866</c:v>
                </c:pt>
                <c:pt idx="701">
                  <c:v>4.0038260435518422</c:v>
                </c:pt>
                <c:pt idx="702">
                  <c:v>4.0037065298076673</c:v>
                </c:pt>
                <c:pt idx="703">
                  <c:v>4.0035873523266954</c:v>
                </c:pt>
                <c:pt idx="704">
                  <c:v>4.0034685107435264</c:v>
                </c:pt>
                <c:pt idx="705">
                  <c:v>4.0033500046905592</c:v>
                </c:pt>
                <c:pt idx="706">
                  <c:v>4.0032318337980124</c:v>
                </c:pt>
                <c:pt idx="707">
                  <c:v>4.0031139976939434</c:v>
                </c:pt>
                <c:pt idx="708">
                  <c:v>4.0029964960042674</c:v>
                </c:pt>
                <c:pt idx="709">
                  <c:v>4.0028793283527868</c:v>
                </c:pt>
                <c:pt idx="710">
                  <c:v>4.0027624943612068</c:v>
                </c:pt>
                <c:pt idx="711">
                  <c:v>4.0026459936491516</c:v>
                </c:pt>
                <c:pt idx="712">
                  <c:v>4.002529825834201</c:v>
                </c:pt>
                <c:pt idx="713">
                  <c:v>4.0024139905318927</c:v>
                </c:pt>
                <c:pt idx="714">
                  <c:v>4.0022984873557572</c:v>
                </c:pt>
                <c:pt idx="715">
                  <c:v>4.0021833159173283</c:v>
                </c:pt>
                <c:pt idx="716">
                  <c:v>4.00206847582617</c:v>
                </c:pt>
                <c:pt idx="717">
                  <c:v>4.0019539666898947</c:v>
                </c:pt>
                <c:pt idx="718">
                  <c:v>4.0018397881141841</c:v>
                </c:pt>
                <c:pt idx="719">
                  <c:v>4.0017259397028075</c:v>
                </c:pt>
                <c:pt idx="720">
                  <c:v>4.0016124210576427</c:v>
                </c:pt>
                <c:pt idx="721">
                  <c:v>4.0014992317786957</c:v>
                </c:pt>
                <c:pt idx="722">
                  <c:v>4.0013863714641236</c:v>
                </c:pt>
                <c:pt idx="723">
                  <c:v>4.0012738397102474</c:v>
                </c:pt>
                <c:pt idx="724">
                  <c:v>4.0011616361115756</c:v>
                </c:pt>
                <c:pt idx="725">
                  <c:v>4.0010497602608242</c:v>
                </c:pt>
                <c:pt idx="726">
                  <c:v>4.0009382117489372</c:v>
                </c:pt>
                <c:pt idx="727">
                  <c:v>4.0008269901650975</c:v>
                </c:pt>
                <c:pt idx="728">
                  <c:v>4.000716095096756</c:v>
                </c:pt>
                <c:pt idx="729">
                  <c:v>4.000605526129644</c:v>
                </c:pt>
                <c:pt idx="730">
                  <c:v>4.0004147179559686</c:v>
                </c:pt>
                <c:pt idx="731">
                  <c:v>4.0002210766110444</c:v>
                </c:pt>
                <c:pt idx="732">
                  <c:v>4.0000251715620703</c:v>
                </c:pt>
                <c:pt idx="733">
                  <c:v>3.9998274929356574</c:v>
                </c:pt>
                <c:pt idx="734">
                  <c:v>3.9996284625000347</c:v>
                </c:pt>
                <c:pt idx="735">
                  <c:v>3.9994284431267575</c:v>
                </c:pt>
                <c:pt idx="736">
                  <c:v>3.9992277469424544</c:v>
                </c:pt>
                <c:pt idx="737">
                  <c:v>3.9990266423519834</c:v>
                </c:pt>
                <c:pt idx="738">
                  <c:v>3.9988253600892536</c:v>
                </c:pt>
                <c:pt idx="739">
                  <c:v>3.9986240984303327</c:v>
                </c:pt>
                <c:pt idx="740">
                  <c:v>3.9984230276848431</c:v>
                </c:pt>
                <c:pt idx="741">
                  <c:v>3.9982222940655543</c:v>
                </c:pt>
                <c:pt idx="742">
                  <c:v>3.9980220230222718</c:v>
                </c:pt>
                <c:pt idx="743">
                  <c:v>3.9978223221141964</c:v>
                </c:pt>
                <c:pt idx="744">
                  <c:v>3.9976232834846477</c:v>
                </c:pt>
                <c:pt idx="745">
                  <c:v>3.9974249859932134</c:v>
                </c:pt>
                <c:pt idx="746">
                  <c:v>3.9972274970527426</c:v>
                </c:pt>
                <c:pt idx="747">
                  <c:v>3.9970308742120686</c:v>
                </c:pt>
                <c:pt idx="748">
                  <c:v>3.9968351665196478</c:v>
                </c:pt>
                <c:pt idx="749">
                  <c:v>3.9966404156984612</c:v>
                </c:pt>
                <c:pt idx="750">
                  <c:v>3.9964466571582937</c:v>
                </c:pt>
                <c:pt idx="751">
                  <c:v>3.996253920867928</c:v>
                </c:pt>
                <c:pt idx="752">
                  <c:v>3.9960622321066213</c:v>
                </c:pt>
                <c:pt idx="753">
                  <c:v>3.9958716121116105</c:v>
                </c:pt>
                <c:pt idx="754">
                  <c:v>3.9956820786360043</c:v>
                </c:pt>
                <c:pt idx="755">
                  <c:v>3.9954936464295066</c:v>
                </c:pt>
                <c:pt idx="756">
                  <c:v>3.9953063276526199</c:v>
                </c:pt>
                <c:pt idx="757">
                  <c:v>3.995120132233565</c:v>
                </c:pt>
                <c:pt idx="758">
                  <c:v>3.9949350681758311</c:v>
                </c:pt>
                <c:pt idx="759">
                  <c:v>3.9947511418232065</c:v>
                </c:pt>
                <c:pt idx="760">
                  <c:v>3.9945683580881481</c:v>
                </c:pt>
                <c:pt idx="761">
                  <c:v>3.9943867206486035</c:v>
                </c:pt>
                <c:pt idx="762">
                  <c:v>3.994206232117623</c:v>
                </c:pt>
                <c:pt idx="763">
                  <c:v>3.9940268941895378</c:v>
                </c:pt>
                <c:pt idx="764">
                  <c:v>3.9938487077659555</c:v>
                </c:pt>
                <c:pt idx="765">
                  <c:v>3.9936716730643496</c:v>
                </c:pt>
                <c:pt idx="766">
                  <c:v>3.9934957897116758</c:v>
                </c:pt>
                <c:pt idx="767">
                  <c:v>3.9933210568250632</c:v>
                </c:pt>
                <c:pt idx="768">
                  <c:v>3.9931474730813794</c:v>
                </c:pt>
                <c:pt idx="769">
                  <c:v>3.9929750367772274</c:v>
                </c:pt>
                <c:pt idx="770">
                  <c:v>3.9928037458806589</c:v>
                </c:pt>
                <c:pt idx="771">
                  <c:v>3.9926335980757925</c:v>
                </c:pt>
                <c:pt idx="772">
                  <c:v>3.9924645908012795</c:v>
                </c:pt>
                <c:pt idx="773">
                  <c:v>3.9922967212835081</c:v>
                </c:pt>
                <c:pt idx="774">
                  <c:v>3.9921299865652413</c:v>
                </c:pt>
                <c:pt idx="775">
                  <c:v>3.9919643835303313</c:v>
                </c:pt>
                <c:pt idx="776">
                  <c:v>3.9917999089250644</c:v>
                </c:pt>
                <c:pt idx="777">
                  <c:v>3.9916365593765821</c:v>
                </c:pt>
                <c:pt idx="778">
                  <c:v>3.9914743314087962</c:v>
                </c:pt>
                <c:pt idx="779">
                  <c:v>3.9913132214561422</c:v>
                </c:pt>
                <c:pt idx="780">
                  <c:v>3.9911532258754683</c:v>
                </c:pt>
                <c:pt idx="781">
                  <c:v>3.990994340956318</c:v>
                </c:pt>
                <c:pt idx="782">
                  <c:v>3.9908365629298186</c:v>
                </c:pt>
                <c:pt idx="783">
                  <c:v>3.9906798879763961</c:v>
                </c:pt>
                <c:pt idx="784">
                  <c:v>3.9905243122324383</c:v>
                </c:pt>
                <c:pt idx="785">
                  <c:v>3.9903698317960901</c:v>
                </c:pt>
                <c:pt idx="786">
                  <c:v>3.9902164427322706</c:v>
                </c:pt>
                <c:pt idx="787">
                  <c:v>3.9900641410770361</c:v>
                </c:pt>
                <c:pt idx="788">
                  <c:v>3.9899129228413779</c:v>
                </c:pt>
                <c:pt idx="789">
                  <c:v>3.989762784014526</c:v>
                </c:pt>
                <c:pt idx="790">
                  <c:v>3.9896137205668252</c:v>
                </c:pt>
                <c:pt idx="791">
                  <c:v>3.9894657284522554</c:v>
                </c:pt>
                <c:pt idx="792">
                  <c:v>3.9893188036106273</c:v>
                </c:pt>
                <c:pt idx="793">
                  <c:v>3.9891729419695214</c:v>
                </c:pt>
                <c:pt idx="794">
                  <c:v>3.989028139445975</c:v>
                </c:pt>
                <c:pt idx="795">
                  <c:v>3.9888843919479715</c:v>
                </c:pt>
                <c:pt idx="796">
                  <c:v>3.9887416953757646</c:v>
                </c:pt>
                <c:pt idx="797">
                  <c:v>3.9886000456230404</c:v>
                </c:pt>
                <c:pt idx="798">
                  <c:v>3.988459438577947</c:v>
                </c:pt>
                <c:pt idx="799">
                  <c:v>3.9883198701240272</c:v>
                </c:pt>
                <c:pt idx="800">
                  <c:v>3.9881813361410297</c:v>
                </c:pt>
                <c:pt idx="801">
                  <c:v>3.9880438325056513</c:v>
                </c:pt>
                <c:pt idx="802">
                  <c:v>3.9879073550922097</c:v>
                </c:pt>
                <c:pt idx="803">
                  <c:v>3.9877718997732328</c:v>
                </c:pt>
                <c:pt idx="804">
                  <c:v>3.9876374624200106</c:v>
                </c:pt>
                <c:pt idx="805">
                  <c:v>3.9875040389030918</c:v>
                </c:pt>
                <c:pt idx="806">
                  <c:v>3.9873716250927389</c:v>
                </c:pt>
                <c:pt idx="807">
                  <c:v>3.987240216859345</c:v>
                </c:pt>
                <c:pt idx="808">
                  <c:v>3.9871098100738274</c:v>
                </c:pt>
                <c:pt idx="809">
                  <c:v>3.9869804006079765</c:v>
                </c:pt>
                <c:pt idx="810">
                  <c:v>3.9868519843348009</c:v>
                </c:pt>
                <c:pt idx="811">
                  <c:v>3.9867245571288299</c:v>
                </c:pt>
                <c:pt idx="812">
                  <c:v>3.9865981148664185</c:v>
                </c:pt>
                <c:pt idx="813">
                  <c:v>3.9864726534260151</c:v>
                </c:pt>
                <c:pt idx="814">
                  <c:v>3.9863481686884339</c:v>
                </c:pt>
                <c:pt idx="815">
                  <c:v>3.9862246565370962</c:v>
                </c:pt>
                <c:pt idx="816">
                  <c:v>3.9861021128582705</c:v>
                </c:pt>
                <c:pt idx="817">
                  <c:v>3.9859805335413023</c:v>
                </c:pt>
                <c:pt idx="818">
                  <c:v>3.9858599144788327</c:v>
                </c:pt>
                <c:pt idx="819">
                  <c:v>3.9857402515670031</c:v>
                </c:pt>
                <c:pt idx="820">
                  <c:v>3.9856215407056643</c:v>
                </c:pt>
                <c:pt idx="821">
                  <c:v>3.9855037777985665</c:v>
                </c:pt>
                <c:pt idx="822">
                  <c:v>3.9853869587535469</c:v>
                </c:pt>
                <c:pt idx="823">
                  <c:v>3.98527107948272</c:v>
                </c:pt>
                <c:pt idx="824">
                  <c:v>3.9851561359026486</c:v>
                </c:pt>
                <c:pt idx="825">
                  <c:v>3.9850421239345182</c:v>
                </c:pt>
                <c:pt idx="826">
                  <c:v>3.9849290395043058</c:v>
                </c:pt>
                <c:pt idx="827">
                  <c:v>3.9848168785429428</c:v>
                </c:pt>
                <c:pt idx="828">
                  <c:v>3.9847056369864791</c:v>
                </c:pt>
                <c:pt idx="829">
                  <c:v>3.9845953107762297</c:v>
                </c:pt>
                <c:pt idx="830">
                  <c:v>3.9844858958589393</c:v>
                </c:pt>
                <c:pt idx="831">
                  <c:v>3.9843773881869193</c:v>
                </c:pt>
                <c:pt idx="832">
                  <c:v>3.9842697837182026</c:v>
                </c:pt>
                <c:pt idx="833">
                  <c:v>3.9841630784166799</c:v>
                </c:pt>
                <c:pt idx="834">
                  <c:v>3.9840572682522444</c:v>
                </c:pt>
                <c:pt idx="835">
                  <c:v>3.9839523492009223</c:v>
                </c:pt>
                <c:pt idx="836">
                  <c:v>3.9838483172450148</c:v>
                </c:pt>
                <c:pt idx="837">
                  <c:v>3.9837451683732255</c:v>
                </c:pt>
                <c:pt idx="838">
                  <c:v>3.9836428985807841</c:v>
                </c:pt>
                <c:pt idx="839">
                  <c:v>3.9835415038695783</c:v>
                </c:pt>
                <c:pt idx="840">
                  <c:v>3.9834409802482771</c:v>
                </c:pt>
                <c:pt idx="841">
                  <c:v>3.9833413237324518</c:v>
                </c:pt>
                <c:pt idx="842">
                  <c:v>3.9832425303446914</c:v>
                </c:pt>
                <c:pt idx="843">
                  <c:v>3.98314459611472</c:v>
                </c:pt>
                <c:pt idx="844">
                  <c:v>3.983047517079517</c:v>
                </c:pt>
                <c:pt idx="845">
                  <c:v>3.9829512892834211</c:v>
                </c:pt>
                <c:pt idx="846">
                  <c:v>3.9828559087782458</c:v>
                </c:pt>
                <c:pt idx="847">
                  <c:v>3.982761371623381</c:v>
                </c:pt>
                <c:pt idx="848">
                  <c:v>3.9826676738859086</c:v>
                </c:pt>
                <c:pt idx="849">
                  <c:v>3.9825748116406938</c:v>
                </c:pt>
                <c:pt idx="850">
                  <c:v>3.9824827809704955</c:v>
                </c:pt>
                <c:pt idx="851">
                  <c:v>3.9823915779660615</c:v>
                </c:pt>
                <c:pt idx="852">
                  <c:v>3.9823011987262298</c:v>
                </c:pt>
                <c:pt idx="853">
                  <c:v>3.982211639358018</c:v>
                </c:pt>
                <c:pt idx="854">
                  <c:v>3.982122895976727</c:v>
                </c:pt>
                <c:pt idx="855">
                  <c:v>3.9820349647060178</c:v>
                </c:pt>
                <c:pt idx="856">
                  <c:v>3.9819478416780201</c:v>
                </c:pt>
                <c:pt idx="857">
                  <c:v>3.9818615230334045</c:v>
                </c:pt>
                <c:pt idx="858">
                  <c:v>3.9817760049214717</c:v>
                </c:pt>
                <c:pt idx="859">
                  <c:v>3.9816912835002491</c:v>
                </c:pt>
                <c:pt idx="860">
                  <c:v>3.9816073549365565</c:v>
                </c:pt>
                <c:pt idx="861">
                  <c:v>3.9815242154060986</c:v>
                </c:pt>
                <c:pt idx="862">
                  <c:v>3.9814418610935407</c:v>
                </c:pt>
                <c:pt idx="863">
                  <c:v>3.9813602881925858</c:v>
                </c:pt>
                <c:pt idx="864">
                  <c:v>3.9812794929060491</c:v>
                </c:pt>
                <c:pt idx="865">
                  <c:v>3.9811994714459407</c:v>
                </c:pt>
                <c:pt idx="866">
                  <c:v>3.9811202200335236</c:v>
                </c:pt>
                <c:pt idx="867">
                  <c:v>3.9810417348993994</c:v>
                </c:pt>
                <c:pt idx="868">
                  <c:v>3.9809640122835681</c:v>
                </c:pt>
                <c:pt idx="869">
                  <c:v>3.9808870484355001</c:v>
                </c:pt>
                <c:pt idx="870">
                  <c:v>3.9808108396142017</c:v>
                </c:pt>
                <c:pt idx="871">
                  <c:v>3.9807353820882829</c:v>
                </c:pt>
                <c:pt idx="872">
                  <c:v>3.9806606721360138</c:v>
                </c:pt>
                <c:pt idx="873">
                  <c:v>3.9805867060453926</c:v>
                </c:pt>
                <c:pt idx="874">
                  <c:v>3.9805134801142041</c:v>
                </c:pt>
                <c:pt idx="875">
                  <c:v>3.9804409906500751</c:v>
                </c:pt>
                <c:pt idx="876">
                  <c:v>3.9803692339705425</c:v>
                </c:pt>
                <c:pt idx="877">
                  <c:v>3.9802982064030972</c:v>
                </c:pt>
                <c:pt idx="878">
                  <c:v>3.9802279042852442</c:v>
                </c:pt>
                <c:pt idx="879">
                  <c:v>3.9801583239645568</c:v>
                </c:pt>
                <c:pt idx="880">
                  <c:v>3.9800894617987286</c:v>
                </c:pt>
                <c:pt idx="881">
                  <c:v>3.9800213141556218</c:v>
                </c:pt>
                <c:pt idx="882">
                  <c:v>3.9799538774133185</c:v>
                </c:pt>
                <c:pt idx="883">
                  <c:v>3.9798871479601674</c:v>
                </c:pt>
                <c:pt idx="884">
                  <c:v>3.9798211221948305</c:v>
                </c:pt>
                <c:pt idx="885">
                  <c:v>3.9797557965263324</c:v>
                </c:pt>
                <c:pt idx="886">
                  <c:v>3.9796911673740984</c:v>
                </c:pt>
                <c:pt idx="887">
                  <c:v>3.9796272311680054</c:v>
                </c:pt>
                <c:pt idx="888">
                  <c:v>3.9795639843484127</c:v>
                </c:pt>
                <c:pt idx="889">
                  <c:v>3.9795014233662145</c:v>
                </c:pt>
                <c:pt idx="890">
                  <c:v>3.9794395446828705</c:v>
                </c:pt>
                <c:pt idx="891">
                  <c:v>3.9793783447704487</c:v>
                </c:pt>
                <c:pt idx="892">
                  <c:v>3.9793178201116612</c:v>
                </c:pt>
                <c:pt idx="893">
                  <c:v>3.9792579671998984</c:v>
                </c:pt>
                <c:pt idx="894">
                  <c:v>3.9791987825392692</c:v>
                </c:pt>
                <c:pt idx="895">
                  <c:v>3.9791402626446284</c:v>
                </c:pt>
                <c:pt idx="896">
                  <c:v>3.9790824040416117</c:v>
                </c:pt>
                <c:pt idx="897">
                  <c:v>3.9790252032666715</c:v>
                </c:pt>
                <c:pt idx="898">
                  <c:v>3.9789686568670981</c:v>
                </c:pt>
                <c:pt idx="899">
                  <c:v>3.978912761401058</c:v>
                </c:pt>
                <c:pt idx="900">
                  <c:v>3.9788575134376192</c:v>
                </c:pt>
                <c:pt idx="901">
                  <c:v>3.9788029095567747</c:v>
                </c:pt>
                <c:pt idx="902">
                  <c:v>3.9787489463494752</c:v>
                </c:pt>
                <c:pt idx="903">
                  <c:v>3.978695620417652</c:v>
                </c:pt>
                <c:pt idx="904">
                  <c:v>3.9786429283742377</c:v>
                </c:pt>
                <c:pt idx="905">
                  <c:v>3.978590866843196</c:v>
                </c:pt>
                <c:pt idx="906">
                  <c:v>3.9785394324595402</c:v>
                </c:pt>
                <c:pt idx="907">
                  <c:v>3.9784886218693569</c:v>
                </c:pt>
                <c:pt idx="908">
                  <c:v>3.9784384317298236</c:v>
                </c:pt>
                <c:pt idx="909">
                  <c:v>3.9783888587092289</c:v>
                </c:pt>
                <c:pt idx="910">
                  <c:v>3.9783398994869952</c:v>
                </c:pt>
                <c:pt idx="911">
                  <c:v>3.9782915507536929</c:v>
                </c:pt>
                <c:pt idx="912">
                  <c:v>3.9782438092110577</c:v>
                </c:pt>
                <c:pt idx="913">
                  <c:v>3.9781966715720078</c:v>
                </c:pt>
                <c:pt idx="914">
                  <c:v>3.9781501345606585</c:v>
                </c:pt>
                <c:pt idx="915">
                  <c:v>3.9781041949123361</c:v>
                </c:pt>
                <c:pt idx="916">
                  <c:v>3.9780588493735953</c:v>
                </c:pt>
                <c:pt idx="917">
                  <c:v>3.9780140947022256</c:v>
                </c:pt>
                <c:pt idx="918">
                  <c:v>3.9779699276672709</c:v>
                </c:pt>
                <c:pt idx="919">
                  <c:v>3.9779263450490334</c:v>
                </c:pt>
                <c:pt idx="920">
                  <c:v>3.977883343639085</c:v>
                </c:pt>
                <c:pt idx="921">
                  <c:v>3.9778409202402831</c:v>
                </c:pt>
                <c:pt idx="922">
                  <c:v>3.9777990716667748</c:v>
                </c:pt>
                <c:pt idx="923">
                  <c:v>3.9777577947440044</c:v>
                </c:pt>
                <c:pt idx="924">
                  <c:v>3.9777170863087217</c:v>
                </c:pt>
                <c:pt idx="925">
                  <c:v>3.9776769432089911</c:v>
                </c:pt>
                <c:pt idx="926">
                  <c:v>3.9776373623041952</c:v>
                </c:pt>
                <c:pt idx="927">
                  <c:v>3.9775983404650397</c:v>
                </c:pt>
                <c:pt idx="928">
                  <c:v>3.9775598745735561</c:v>
                </c:pt>
                <c:pt idx="929">
                  <c:v>3.9775219615231134</c:v>
                </c:pt>
                <c:pt idx="930">
                  <c:v>3.9774845982184104</c:v>
                </c:pt>
                <c:pt idx="931">
                  <c:v>3.9774477815754876</c:v>
                </c:pt>
                <c:pt idx="932">
                  <c:v>3.9774115085217221</c:v>
                </c:pt>
                <c:pt idx="933">
                  <c:v>3.9773757759958337</c:v>
                </c:pt>
                <c:pt idx="934">
                  <c:v>3.9773405809478866</c:v>
                </c:pt>
                <c:pt idx="935">
                  <c:v>3.9773059203392784</c:v>
                </c:pt>
                <c:pt idx="936">
                  <c:v>3.9772717911427566</c:v>
                </c:pt>
                <c:pt idx="937">
                  <c:v>3.9772381903423999</c:v>
                </c:pt>
                <c:pt idx="938">
                  <c:v>3.977205114933632</c:v>
                </c:pt>
                <c:pt idx="939">
                  <c:v>3.977172561923207</c:v>
                </c:pt>
                <c:pt idx="940">
                  <c:v>3.9771405283292101</c:v>
                </c:pt>
                <c:pt idx="941">
                  <c:v>3.9771090111810583</c:v>
                </c:pt>
                <c:pt idx="942">
                  <c:v>3.9770780075194905</c:v>
                </c:pt>
                <c:pt idx="943">
                  <c:v>3.977047514396566</c:v>
                </c:pt>
                <c:pt idx="944">
                  <c:v>3.9770175288756588</c:v>
                </c:pt>
                <c:pt idx="945">
                  <c:v>3.9769880480314486</c:v>
                </c:pt>
                <c:pt idx="946">
                  <c:v>3.976959068949919</c:v>
                </c:pt>
                <c:pt idx="947">
                  <c:v>3.976930588728349</c:v>
                </c:pt>
                <c:pt idx="948">
                  <c:v>3.9769026044753031</c:v>
                </c:pt>
                <c:pt idx="949">
                  <c:v>3.9768751133106277</c:v>
                </c:pt>
                <c:pt idx="950">
                  <c:v>3.9768481123654387</c:v>
                </c:pt>
                <c:pt idx="951">
                  <c:v>3.9768215987821169</c:v>
                </c:pt>
                <c:pt idx="952">
                  <c:v>3.976795569714294</c:v>
                </c:pt>
                <c:pt idx="953">
                  <c:v>3.9767700223268445</c:v>
                </c:pt>
                <c:pt idx="954">
                  <c:v>3.9767449537958783</c:v>
                </c:pt>
                <c:pt idx="955">
                  <c:v>3.9767203613087228</c:v>
                </c:pt>
                <c:pt idx="956">
                  <c:v>3.9766962420639218</c:v>
                </c:pt>
                <c:pt idx="957">
                  <c:v>3.9766725932712155</c:v>
                </c:pt>
                <c:pt idx="958">
                  <c:v>3.9766494121515303</c:v>
                </c:pt>
                <c:pt idx="959">
                  <c:v>3.976626695936968</c:v>
                </c:pt>
                <c:pt idx="960">
                  <c:v>3.9766044418707933</c:v>
                </c:pt>
                <c:pt idx="961">
                  <c:v>3.9765826472074179</c:v>
                </c:pt>
                <c:pt idx="962">
                  <c:v>3.9765613092123875</c:v>
                </c:pt>
                <c:pt idx="963">
                  <c:v>3.9765404251623688</c:v>
                </c:pt>
                <c:pt idx="964">
                  <c:v>3.9765199923451338</c:v>
                </c:pt>
                <c:pt idx="965">
                  <c:v>3.9765000080595461</c:v>
                </c:pt>
                <c:pt idx="966">
                  <c:v>3.9764804696155429</c:v>
                </c:pt>
                <c:pt idx="967">
                  <c:v>3.9764613743341242</c:v>
                </c:pt>
                <c:pt idx="968">
                  <c:v>3.9764427195473298</c:v>
                </c:pt>
                <c:pt idx="969">
                  <c:v>3.9764245025982281</c:v>
                </c:pt>
                <c:pt idx="970">
                  <c:v>3.9764067208409011</c:v>
                </c:pt>
                <c:pt idx="971">
                  <c:v>3.9763893716404177</c:v>
                </c:pt>
                <c:pt idx="972">
                  <c:v>3.9763724523728281</c:v>
                </c:pt>
                <c:pt idx="973">
                  <c:v>3.9763559604251388</c:v>
                </c:pt>
                <c:pt idx="974">
                  <c:v>3.9763398931952936</c:v>
                </c:pt>
                <c:pt idx="975">
                  <c:v>3.9763242480921606</c:v>
                </c:pt>
                <c:pt idx="976">
                  <c:v>3.9763090225355073</c:v>
                </c:pt>
                <c:pt idx="977">
                  <c:v>3.97629421395599</c:v>
                </c:pt>
                <c:pt idx="978">
                  <c:v>3.9762798197951232</c:v>
                </c:pt>
                <c:pt idx="979">
                  <c:v>3.9762658375052662</c:v>
                </c:pt>
                <c:pt idx="980">
                  <c:v>3.9762522645496059</c:v>
                </c:pt>
                <c:pt idx="981">
                  <c:v>3.9762390984021314</c:v>
                </c:pt>
                <c:pt idx="982">
                  <c:v>3.9762263365476156</c:v>
                </c:pt>
                <c:pt idx="983">
                  <c:v>3.9762139764815894</c:v>
                </c:pt>
                <c:pt idx="984">
                  <c:v>3.9762020157103315</c:v>
                </c:pt>
                <c:pt idx="985">
                  <c:v>3.9761904517508375</c:v>
                </c:pt>
                <c:pt idx="986">
                  <c:v>3.9761792821307984</c:v>
                </c:pt>
                <c:pt idx="987">
                  <c:v>3.9761685043885886</c:v>
                </c:pt>
                <c:pt idx="988">
                  <c:v>3.9761581160732287</c:v>
                </c:pt>
                <c:pt idx="989">
                  <c:v>3.976148114744376</c:v>
                </c:pt>
                <c:pt idx="990">
                  <c:v>3.9761384979722925</c:v>
                </c:pt>
                <c:pt idx="991">
                  <c:v>3.97612926333783</c:v>
                </c:pt>
                <c:pt idx="992">
                  <c:v>3.976120408432402</c:v>
                </c:pt>
                <c:pt idx="993">
                  <c:v>3.9761119308579627</c:v>
                </c:pt>
                <c:pt idx="994">
                  <c:v>3.9761038282269783</c:v>
                </c:pt>
                <c:pt idx="995">
                  <c:v>3.9760960981624107</c:v>
                </c:pt>
                <c:pt idx="996">
                  <c:v>3.9760887382976886</c:v>
                </c:pt>
                <c:pt idx="997">
                  <c:v>3.9760817462766838</c:v>
                </c:pt>
                <c:pt idx="998">
                  <c:v>3.9760751197536859</c:v>
                </c:pt>
                <c:pt idx="999">
                  <c:v>3.9760688563933853</c:v>
                </c:pt>
                <c:pt idx="1000">
                  <c:v>3.9760629538708354</c:v>
                </c:pt>
                <c:pt idx="1001">
                  <c:v>3.9760574098714354</c:v>
                </c:pt>
                <c:pt idx="1002">
                  <c:v>3.9760522220909063</c:v>
                </c:pt>
                <c:pt idx="1003">
                  <c:v>3.9760473882352643</c:v>
                </c:pt>
                <c:pt idx="1004">
                  <c:v>3.9760429060207878</c:v>
                </c:pt>
                <c:pt idx="1005">
                  <c:v>3.9760387731740043</c:v>
                </c:pt>
                <c:pt idx="1006">
                  <c:v>3.9760349874316563</c:v>
                </c:pt>
                <c:pt idx="1007">
                  <c:v>3.9760315465406761</c:v>
                </c:pt>
                <c:pt idx="1008">
                  <c:v>3.9760284482581585</c:v>
                </c:pt>
                <c:pt idx="1009">
                  <c:v>3.9760256903513396</c:v>
                </c:pt>
                <c:pt idx="1010">
                  <c:v>3.976023270597564</c:v>
                </c:pt>
                <c:pt idx="1011">
                  <c:v>3.9760211867842621</c:v>
                </c:pt>
                <c:pt idx="1012">
                  <c:v>3.9760194367089223</c:v>
                </c:pt>
                <c:pt idx="1013">
                  <c:v>3.976018018179063</c:v>
                </c:pt>
                <c:pt idx="1014">
                  <c:v>3.9760169290122054</c:v>
                </c:pt>
                <c:pt idx="1015">
                  <c:v>3.9760161670358469</c:v>
                </c:pt>
                <c:pt idx="1016">
                  <c:v>3.9760157300874361</c:v>
                </c:pt>
                <c:pt idx="1017">
                  <c:v>3.9760156160143381</c:v>
                </c:pt>
                <c:pt idx="1018">
                  <c:v>3.9760158226738138</c:v>
                </c:pt>
                <c:pt idx="1019">
                  <c:v>3.9760163479329913</c:v>
                </c:pt>
                <c:pt idx="1020">
                  <c:v>3.9760171896688328</c:v>
                </c:pt>
                <c:pt idx="1021">
                  <c:v>3.9760183457681118</c:v>
                </c:pt>
                <c:pt idx="1022">
                  <c:v>3.9760198141273801</c:v>
                </c:pt>
                <c:pt idx="1023">
                  <c:v>3.9760215926529456</c:v>
                </c:pt>
                <c:pt idx="1024">
                  <c:v>3.9760236792608405</c:v>
                </c:pt>
                <c:pt idx="1025">
                  <c:v>3.9760260718767944</c:v>
                </c:pt>
                <c:pt idx="1026">
                  <c:v>3.9760287684361968</c:v>
                </c:pt>
                <c:pt idx="1027">
                  <c:v>3.9760317668840872</c:v>
                </c:pt>
                <c:pt idx="1028">
                  <c:v>3.976035065175104</c:v>
                </c:pt>
                <c:pt idx="1029">
                  <c:v>3.9760386612734737</c:v>
                </c:pt>
                <c:pt idx="1030">
                  <c:v>3.9760425531529719</c:v>
                </c:pt>
                <c:pt idx="1031">
                  <c:v>3.9760467387968981</c:v>
                </c:pt>
                <c:pt idx="1032">
                  <c:v>3.9760512161980452</c:v>
                </c:pt>
                <c:pt idx="1033">
                  <c:v>3.9760559833586679</c:v>
                </c:pt>
                <c:pt idx="1034">
                  <c:v>3.9760610382904624</c:v>
                </c:pt>
                <c:pt idx="1035">
                  <c:v>3.9760663790145241</c:v>
                </c:pt>
                <c:pt idx="1036">
                  <c:v>3.9760720035613279</c:v>
                </c:pt>
                <c:pt idx="1037">
                  <c:v>3.9760779099706949</c:v>
                </c:pt>
                <c:pt idx="1038">
                  <c:v>3.9760840962917632</c:v>
                </c:pt>
                <c:pt idx="1039">
                  <c:v>3.9760905605829566</c:v>
                </c:pt>
                <c:pt idx="1040">
                  <c:v>3.9760973009119618</c:v>
                </c:pt>
                <c:pt idx="1041">
                  <c:v>3.9761043153556872</c:v>
                </c:pt>
                <c:pt idx="1042">
                  <c:v>3.9761116020002438</c:v>
                </c:pt>
                <c:pt idx="1043">
                  <c:v>3.9761191589409099</c:v>
                </c:pt>
                <c:pt idx="1044">
                  <c:v>3.9761269842820992</c:v>
                </c:pt>
                <c:pt idx="1045">
                  <c:v>3.9761350761373384</c:v>
                </c:pt>
                <c:pt idx="1046">
                  <c:v>3.976143432629228</c:v>
                </c:pt>
                <c:pt idx="1047">
                  <c:v>3.9761520518894207</c:v>
                </c:pt>
                <c:pt idx="1048">
                  <c:v>3.9761609320585833</c:v>
                </c:pt>
                <c:pt idx="1049">
                  <c:v>3.9761700712863721</c:v>
                </c:pt>
                <c:pt idx="1050">
                  <c:v>3.9761794677314022</c:v>
                </c:pt>
                <c:pt idx="1051">
                  <c:v>3.976189119561214</c:v>
                </c:pt>
                <c:pt idx="1052">
                  <c:v>3.9761990249522485</c:v>
                </c:pt>
                <c:pt idx="1053">
                  <c:v>3.9762091820898062</c:v>
                </c:pt>
                <c:pt idx="1054">
                  <c:v>3.9762195891680325</c:v>
                </c:pt>
                <c:pt idx="1055">
                  <c:v>3.9762302443898756</c:v>
                </c:pt>
                <c:pt idx="1056">
                  <c:v>3.9762411459670561</c:v>
                </c:pt>
                <c:pt idx="1057">
                  <c:v>3.9762522921200465</c:v>
                </c:pt>
                <c:pt idx="1058">
                  <c:v>3.9762636810780281</c:v>
                </c:pt>
                <c:pt idx="1059">
                  <c:v>3.9762753110788696</c:v>
                </c:pt>
                <c:pt idx="1060">
                  <c:v>3.9762871803690913</c:v>
                </c:pt>
                <c:pt idx="1061">
                  <c:v>3.9762992872038416</c:v>
                </c:pt>
                <c:pt idx="1062">
                  <c:v>3.9763116298468577</c:v>
                </c:pt>
                <c:pt idx="1063">
                  <c:v>3.9763242065704385</c:v>
                </c:pt>
                <c:pt idx="1064">
                  <c:v>3.9763370156554187</c:v>
                </c:pt>
                <c:pt idx="1065">
                  <c:v>3.9763500553911308</c:v>
                </c:pt>
                <c:pt idx="1066">
                  <c:v>3.9763633240753813</c:v>
                </c:pt>
                <c:pt idx="1067">
                  <c:v>3.9763768200144152</c:v>
                </c:pt>
                <c:pt idx="1068">
                  <c:v>3.9763905415228873</c:v>
                </c:pt>
                <c:pt idx="1069">
                  <c:v>3.9764044869238306</c:v>
                </c:pt>
                <c:pt idx="1070">
                  <c:v>3.976418654548628</c:v>
                </c:pt>
                <c:pt idx="1071">
                  <c:v>3.9764330427369821</c:v>
                </c:pt>
                <c:pt idx="1072">
                  <c:v>3.9764476498368824</c:v>
                </c:pt>
                <c:pt idx="1073">
                  <c:v>3.9764624742045722</c:v>
                </c:pt>
                <c:pt idx="1074">
                  <c:v>3.9764775142045243</c:v>
                </c:pt>
                <c:pt idx="1075">
                  <c:v>3.9764927682094067</c:v>
                </c:pt>
                <c:pt idx="1076">
                  <c:v>3.9765082346000549</c:v>
                </c:pt>
                <c:pt idx="1077">
                  <c:v>3.9765239117654358</c:v>
                </c:pt>
                <c:pt idx="1078">
                  <c:v>3.9765397981026251</c:v>
                </c:pt>
                <c:pt idx="1079">
                  <c:v>3.9765558920167683</c:v>
                </c:pt>
                <c:pt idx="1080">
                  <c:v>3.9765721919210582</c:v>
                </c:pt>
                <c:pt idx="1081">
                  <c:v>3.9765886962366981</c:v>
                </c:pt>
                <c:pt idx="1082">
                  <c:v>3.9766054033928775</c:v>
                </c:pt>
                <c:pt idx="1083">
                  <c:v>3.9766223118267336</c:v>
                </c:pt>
                <c:pt idx="1084">
                  <c:v>3.9766394199833317</c:v>
                </c:pt>
                <c:pt idx="1085">
                  <c:v>3.9766567263156225</c:v>
                </c:pt>
                <c:pt idx="1086">
                  <c:v>3.9766742292844226</c:v>
                </c:pt>
                <c:pt idx="1087">
                  <c:v>3.9766919273583778</c:v>
                </c:pt>
                <c:pt idx="1088">
                  <c:v>3.9767098190139358</c:v>
                </c:pt>
                <c:pt idx="1089">
                  <c:v>3.9767279027353148</c:v>
                </c:pt>
                <c:pt idx="1090">
                  <c:v>3.9767461770144696</c:v>
                </c:pt>
                <c:pt idx="1091">
                  <c:v>3.9767646403510732</c:v>
                </c:pt>
                <c:pt idx="1092">
                  <c:v>3.976783291252473</c:v>
                </c:pt>
                <c:pt idx="1093">
                  <c:v>3.9768021282336665</c:v>
                </c:pt>
                <c:pt idx="1094">
                  <c:v>3.9768211498172725</c:v>
                </c:pt>
                <c:pt idx="1095">
                  <c:v>3.9768403545334987</c:v>
                </c:pt>
                <c:pt idx="1096">
                  <c:v>3.9768597409201161</c:v>
                </c:pt>
                <c:pt idx="1097">
                  <c:v>3.9768793075224207</c:v>
                </c:pt>
                <c:pt idx="1098">
                  <c:v>3.9768990528932116</c:v>
                </c:pt>
                <c:pt idx="1099">
                  <c:v>3.9769189755927554</c:v>
                </c:pt>
                <c:pt idx="1100">
                  <c:v>3.9769390741887634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E9-45DA-9E35-CAE6320D236D}"/>
            </c:ext>
          </c:extLst>
        </c:ser>
        <c:ser>
          <c:idx val="1"/>
          <c:order val="1"/>
          <c:tx>
            <c:strRef>
              <c:f>'Regime Tester'!$J$2</c:f>
              <c:strCache>
                <c:ptCount val="1"/>
                <c:pt idx="0">
                  <c:v>Concentration Effect</c:v>
                </c:pt>
              </c:strCache>
            </c:strRef>
          </c:tx>
          <c:spPr>
            <a:ln w="50800" cap="flat">
              <a:solidFill>
                <a:schemeClr val="accent3">
                  <a:hueOff val="362282"/>
                  <a:satOff val="31803"/>
                  <a:lumOff val="-18242"/>
                </a:schemeClr>
              </a:solidFill>
              <a:prstDash val="solid"/>
              <a:miter lim="400000"/>
            </a:ln>
            <a:effectLst/>
          </c:spPr>
          <c:marker>
            <c:symbol val="none"/>
          </c:marker>
          <c:xVal>
            <c:numRef>
              <c:f>'Regime Tester'!$H$4:$H$1104</c:f>
              <c:numCache>
                <c:formatCode>0.00</c:formatCode>
                <c:ptCount val="1101"/>
                <c:pt idx="0">
                  <c:v>0</c:v>
                </c:pt>
                <c:pt idx="1">
                  <c:v>1.6666666666666666E-2</c:v>
                </c:pt>
                <c:pt idx="2">
                  <c:v>3.3333333333333333E-2</c:v>
                </c:pt>
                <c:pt idx="3">
                  <c:v>0.05</c:v>
                </c:pt>
                <c:pt idx="4">
                  <c:v>6.6666666666666666E-2</c:v>
                </c:pt>
                <c:pt idx="5">
                  <c:v>8.3333333333333329E-2</c:v>
                </c:pt>
                <c:pt idx="6">
                  <c:v>0.1</c:v>
                </c:pt>
                <c:pt idx="7">
                  <c:v>0.11666666666666667</c:v>
                </c:pt>
                <c:pt idx="8">
                  <c:v>0.13333333333333333</c:v>
                </c:pt>
                <c:pt idx="9">
                  <c:v>0.15</c:v>
                </c:pt>
                <c:pt idx="10">
                  <c:v>0.16666666666666666</c:v>
                </c:pt>
                <c:pt idx="11">
                  <c:v>0.18333333333333332</c:v>
                </c:pt>
                <c:pt idx="12">
                  <c:v>0.2</c:v>
                </c:pt>
                <c:pt idx="13">
                  <c:v>0.25</c:v>
                </c:pt>
                <c:pt idx="14">
                  <c:v>0.33333333333333331</c:v>
                </c:pt>
                <c:pt idx="15">
                  <c:v>0.41666666666666669</c:v>
                </c:pt>
                <c:pt idx="16">
                  <c:v>0.5</c:v>
                </c:pt>
                <c:pt idx="17">
                  <c:v>0.58333333333333337</c:v>
                </c:pt>
                <c:pt idx="18">
                  <c:v>0.66666666666666663</c:v>
                </c:pt>
                <c:pt idx="19">
                  <c:v>0.75</c:v>
                </c:pt>
                <c:pt idx="20">
                  <c:v>0.83333333333333337</c:v>
                </c:pt>
                <c:pt idx="21">
                  <c:v>0.91666666666666663</c:v>
                </c:pt>
                <c:pt idx="22">
                  <c:v>1</c:v>
                </c:pt>
                <c:pt idx="23">
                  <c:v>1.0833333333333333</c:v>
                </c:pt>
                <c:pt idx="24">
                  <c:v>1.1666666666666667</c:v>
                </c:pt>
                <c:pt idx="25">
                  <c:v>1.25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1.5</c:v>
                </c:pt>
                <c:pt idx="29">
                  <c:v>1.5833333333333333</c:v>
                </c:pt>
                <c:pt idx="30">
                  <c:v>1.6666666666666667</c:v>
                </c:pt>
                <c:pt idx="31">
                  <c:v>1.75</c:v>
                </c:pt>
                <c:pt idx="32">
                  <c:v>1.8333333333333333</c:v>
                </c:pt>
                <c:pt idx="33">
                  <c:v>1.9166666666666667</c:v>
                </c:pt>
                <c:pt idx="34">
                  <c:v>2</c:v>
                </c:pt>
                <c:pt idx="35">
                  <c:v>2.0833333333333335</c:v>
                </c:pt>
                <c:pt idx="36">
                  <c:v>2.1666666666666665</c:v>
                </c:pt>
                <c:pt idx="37">
                  <c:v>2.25</c:v>
                </c:pt>
                <c:pt idx="38">
                  <c:v>2.3333333333333335</c:v>
                </c:pt>
                <c:pt idx="39">
                  <c:v>2.4166666666666665</c:v>
                </c:pt>
                <c:pt idx="40">
                  <c:v>2.5</c:v>
                </c:pt>
                <c:pt idx="41">
                  <c:v>2.5833333333333335</c:v>
                </c:pt>
                <c:pt idx="42">
                  <c:v>2.6666666666666665</c:v>
                </c:pt>
                <c:pt idx="43">
                  <c:v>2.75</c:v>
                </c:pt>
                <c:pt idx="44">
                  <c:v>2.8333333333333335</c:v>
                </c:pt>
                <c:pt idx="45">
                  <c:v>2.9166666666666665</c:v>
                </c:pt>
                <c:pt idx="46">
                  <c:v>3</c:v>
                </c:pt>
                <c:pt idx="47">
                  <c:v>3.0833333333333335</c:v>
                </c:pt>
                <c:pt idx="48">
                  <c:v>3.1666666666666665</c:v>
                </c:pt>
                <c:pt idx="49">
                  <c:v>3.25</c:v>
                </c:pt>
                <c:pt idx="50">
                  <c:v>3.3333333333333335</c:v>
                </c:pt>
                <c:pt idx="51">
                  <c:v>3.4166666666666665</c:v>
                </c:pt>
                <c:pt idx="52">
                  <c:v>3.5</c:v>
                </c:pt>
                <c:pt idx="53">
                  <c:v>3.5833333333333335</c:v>
                </c:pt>
                <c:pt idx="54">
                  <c:v>3.6666666666666665</c:v>
                </c:pt>
                <c:pt idx="55">
                  <c:v>3.75</c:v>
                </c:pt>
                <c:pt idx="56">
                  <c:v>3.8333333333333335</c:v>
                </c:pt>
                <c:pt idx="57">
                  <c:v>3.9166666666666665</c:v>
                </c:pt>
                <c:pt idx="58">
                  <c:v>4</c:v>
                </c:pt>
                <c:pt idx="59">
                  <c:v>4.083333333333333</c:v>
                </c:pt>
                <c:pt idx="60">
                  <c:v>4.166666666666667</c:v>
                </c:pt>
                <c:pt idx="61">
                  <c:v>4.25</c:v>
                </c:pt>
                <c:pt idx="62">
                  <c:v>4.333333333333333</c:v>
                </c:pt>
                <c:pt idx="63">
                  <c:v>4.416666666666667</c:v>
                </c:pt>
                <c:pt idx="64">
                  <c:v>4.5</c:v>
                </c:pt>
                <c:pt idx="65">
                  <c:v>4.583333333333333</c:v>
                </c:pt>
                <c:pt idx="66">
                  <c:v>4.666666666666667</c:v>
                </c:pt>
                <c:pt idx="67">
                  <c:v>4.75</c:v>
                </c:pt>
                <c:pt idx="68">
                  <c:v>4.833333333333333</c:v>
                </c:pt>
                <c:pt idx="69">
                  <c:v>4.916666666666667</c:v>
                </c:pt>
                <c:pt idx="70">
                  <c:v>5</c:v>
                </c:pt>
                <c:pt idx="71">
                  <c:v>5.083333333333333</c:v>
                </c:pt>
                <c:pt idx="72">
                  <c:v>5.166666666666667</c:v>
                </c:pt>
                <c:pt idx="73">
                  <c:v>5.25</c:v>
                </c:pt>
                <c:pt idx="74">
                  <c:v>5.333333333333333</c:v>
                </c:pt>
                <c:pt idx="75">
                  <c:v>5.416666666666667</c:v>
                </c:pt>
                <c:pt idx="76">
                  <c:v>5.5</c:v>
                </c:pt>
                <c:pt idx="77">
                  <c:v>5.583333333333333</c:v>
                </c:pt>
                <c:pt idx="78">
                  <c:v>5.666666666666667</c:v>
                </c:pt>
                <c:pt idx="79">
                  <c:v>5.75</c:v>
                </c:pt>
                <c:pt idx="80">
                  <c:v>5.833333333333333</c:v>
                </c:pt>
                <c:pt idx="81">
                  <c:v>5.916666666666667</c:v>
                </c:pt>
                <c:pt idx="82">
                  <c:v>6</c:v>
                </c:pt>
                <c:pt idx="83">
                  <c:v>6.083333333333333</c:v>
                </c:pt>
                <c:pt idx="84">
                  <c:v>6.166666666666667</c:v>
                </c:pt>
                <c:pt idx="85">
                  <c:v>6.25</c:v>
                </c:pt>
                <c:pt idx="86">
                  <c:v>6.333333333333333</c:v>
                </c:pt>
                <c:pt idx="87">
                  <c:v>6.416666666666667</c:v>
                </c:pt>
                <c:pt idx="88">
                  <c:v>6.5</c:v>
                </c:pt>
                <c:pt idx="89">
                  <c:v>6.583333333333333</c:v>
                </c:pt>
                <c:pt idx="90">
                  <c:v>6.666666666666667</c:v>
                </c:pt>
                <c:pt idx="91">
                  <c:v>6.75</c:v>
                </c:pt>
                <c:pt idx="92">
                  <c:v>6.833333333333333</c:v>
                </c:pt>
                <c:pt idx="93">
                  <c:v>6.916666666666667</c:v>
                </c:pt>
                <c:pt idx="94">
                  <c:v>7</c:v>
                </c:pt>
                <c:pt idx="95">
                  <c:v>7.083333333333333</c:v>
                </c:pt>
                <c:pt idx="96">
                  <c:v>7.166666666666667</c:v>
                </c:pt>
                <c:pt idx="97">
                  <c:v>7.25</c:v>
                </c:pt>
                <c:pt idx="98">
                  <c:v>7.333333333333333</c:v>
                </c:pt>
                <c:pt idx="99">
                  <c:v>7.416666666666667</c:v>
                </c:pt>
                <c:pt idx="100">
                  <c:v>7.5</c:v>
                </c:pt>
                <c:pt idx="101">
                  <c:v>7.583333333333333</c:v>
                </c:pt>
                <c:pt idx="102">
                  <c:v>7.666666666666667</c:v>
                </c:pt>
                <c:pt idx="103">
                  <c:v>7.75</c:v>
                </c:pt>
                <c:pt idx="104">
                  <c:v>7.833333333333333</c:v>
                </c:pt>
                <c:pt idx="105">
                  <c:v>7.916666666666667</c:v>
                </c:pt>
                <c:pt idx="106">
                  <c:v>8</c:v>
                </c:pt>
                <c:pt idx="107">
                  <c:v>8.0833333333333339</c:v>
                </c:pt>
                <c:pt idx="108">
                  <c:v>8.1666666666666661</c:v>
                </c:pt>
                <c:pt idx="109">
                  <c:v>8.25</c:v>
                </c:pt>
                <c:pt idx="110">
                  <c:v>8.3333333333333339</c:v>
                </c:pt>
                <c:pt idx="111">
                  <c:v>8.4166666666666661</c:v>
                </c:pt>
                <c:pt idx="112">
                  <c:v>8.5</c:v>
                </c:pt>
                <c:pt idx="113">
                  <c:v>8.5833333333333339</c:v>
                </c:pt>
                <c:pt idx="114">
                  <c:v>8.6666666666666661</c:v>
                </c:pt>
                <c:pt idx="115">
                  <c:v>8.75</c:v>
                </c:pt>
                <c:pt idx="116">
                  <c:v>8.8333333333333339</c:v>
                </c:pt>
                <c:pt idx="117">
                  <c:v>8.9166666666666661</c:v>
                </c:pt>
                <c:pt idx="118">
                  <c:v>9</c:v>
                </c:pt>
                <c:pt idx="119">
                  <c:v>9.0833333333333339</c:v>
                </c:pt>
                <c:pt idx="120">
                  <c:v>9.1666666666666661</c:v>
                </c:pt>
                <c:pt idx="121">
                  <c:v>9.25</c:v>
                </c:pt>
                <c:pt idx="122">
                  <c:v>9.3333333333333339</c:v>
                </c:pt>
                <c:pt idx="123">
                  <c:v>9.4166666666666661</c:v>
                </c:pt>
                <c:pt idx="124">
                  <c:v>9.5</c:v>
                </c:pt>
                <c:pt idx="125">
                  <c:v>9.5833333333333339</c:v>
                </c:pt>
                <c:pt idx="126">
                  <c:v>9.6666666666666661</c:v>
                </c:pt>
                <c:pt idx="127">
                  <c:v>9.75</c:v>
                </c:pt>
                <c:pt idx="128">
                  <c:v>9.8333333333333339</c:v>
                </c:pt>
                <c:pt idx="129">
                  <c:v>9.9166666666666661</c:v>
                </c:pt>
                <c:pt idx="130">
                  <c:v>10</c:v>
                </c:pt>
                <c:pt idx="131">
                  <c:v>10.083333333333334</c:v>
                </c:pt>
                <c:pt idx="132">
                  <c:v>10.166666666666666</c:v>
                </c:pt>
                <c:pt idx="133">
                  <c:v>10.25</c:v>
                </c:pt>
                <c:pt idx="134">
                  <c:v>10.333333333333334</c:v>
                </c:pt>
                <c:pt idx="135">
                  <c:v>10.416666666666666</c:v>
                </c:pt>
                <c:pt idx="136">
                  <c:v>10.5</c:v>
                </c:pt>
                <c:pt idx="137">
                  <c:v>10.583333333333334</c:v>
                </c:pt>
                <c:pt idx="138">
                  <c:v>10.666666666666666</c:v>
                </c:pt>
                <c:pt idx="139">
                  <c:v>10.75</c:v>
                </c:pt>
                <c:pt idx="140">
                  <c:v>10.833333333333334</c:v>
                </c:pt>
                <c:pt idx="141">
                  <c:v>10.916666666666666</c:v>
                </c:pt>
                <c:pt idx="142">
                  <c:v>11</c:v>
                </c:pt>
                <c:pt idx="143">
                  <c:v>11.083333333333334</c:v>
                </c:pt>
                <c:pt idx="144">
                  <c:v>11.166666666666666</c:v>
                </c:pt>
                <c:pt idx="145">
                  <c:v>11.25</c:v>
                </c:pt>
                <c:pt idx="146">
                  <c:v>11.333333333333334</c:v>
                </c:pt>
                <c:pt idx="147">
                  <c:v>11.416666666666666</c:v>
                </c:pt>
                <c:pt idx="148">
                  <c:v>11.5</c:v>
                </c:pt>
                <c:pt idx="149">
                  <c:v>11.583333333333334</c:v>
                </c:pt>
                <c:pt idx="150">
                  <c:v>11.666666666666666</c:v>
                </c:pt>
                <c:pt idx="151">
                  <c:v>11.75</c:v>
                </c:pt>
                <c:pt idx="152">
                  <c:v>11.833333333333334</c:v>
                </c:pt>
                <c:pt idx="153">
                  <c:v>11.916666666666666</c:v>
                </c:pt>
                <c:pt idx="154">
                  <c:v>12</c:v>
                </c:pt>
                <c:pt idx="155">
                  <c:v>12.083333333333334</c:v>
                </c:pt>
                <c:pt idx="156">
                  <c:v>12.166666666666666</c:v>
                </c:pt>
                <c:pt idx="157">
                  <c:v>12.25</c:v>
                </c:pt>
                <c:pt idx="158">
                  <c:v>12.333333333333334</c:v>
                </c:pt>
                <c:pt idx="159">
                  <c:v>12.416666666666666</c:v>
                </c:pt>
                <c:pt idx="160">
                  <c:v>12.5</c:v>
                </c:pt>
                <c:pt idx="161">
                  <c:v>12.583333333333334</c:v>
                </c:pt>
                <c:pt idx="162">
                  <c:v>12.666666666666666</c:v>
                </c:pt>
                <c:pt idx="163">
                  <c:v>12.75</c:v>
                </c:pt>
                <c:pt idx="164">
                  <c:v>12.833333333333334</c:v>
                </c:pt>
                <c:pt idx="165">
                  <c:v>12.916666666666666</c:v>
                </c:pt>
                <c:pt idx="166">
                  <c:v>13</c:v>
                </c:pt>
                <c:pt idx="167">
                  <c:v>13.083333333333334</c:v>
                </c:pt>
                <c:pt idx="168">
                  <c:v>13.166666666666666</c:v>
                </c:pt>
                <c:pt idx="169">
                  <c:v>13.25</c:v>
                </c:pt>
                <c:pt idx="170">
                  <c:v>13.333333333333334</c:v>
                </c:pt>
                <c:pt idx="171">
                  <c:v>13.416666666666666</c:v>
                </c:pt>
                <c:pt idx="172">
                  <c:v>13.5</c:v>
                </c:pt>
                <c:pt idx="173">
                  <c:v>13.583333333333334</c:v>
                </c:pt>
                <c:pt idx="174">
                  <c:v>13.666666666666666</c:v>
                </c:pt>
                <c:pt idx="175">
                  <c:v>13.75</c:v>
                </c:pt>
                <c:pt idx="176">
                  <c:v>13.833333333333334</c:v>
                </c:pt>
                <c:pt idx="177">
                  <c:v>13.916666666666666</c:v>
                </c:pt>
                <c:pt idx="178">
                  <c:v>14</c:v>
                </c:pt>
                <c:pt idx="179">
                  <c:v>14.083333333333334</c:v>
                </c:pt>
                <c:pt idx="180">
                  <c:v>14.166666666666666</c:v>
                </c:pt>
                <c:pt idx="181">
                  <c:v>14.25</c:v>
                </c:pt>
                <c:pt idx="182">
                  <c:v>14.333333333333334</c:v>
                </c:pt>
                <c:pt idx="183">
                  <c:v>14.416666666666666</c:v>
                </c:pt>
                <c:pt idx="184">
                  <c:v>14.5</c:v>
                </c:pt>
                <c:pt idx="185">
                  <c:v>14.583333333333334</c:v>
                </c:pt>
                <c:pt idx="186">
                  <c:v>14.666666666666666</c:v>
                </c:pt>
                <c:pt idx="187">
                  <c:v>14.75</c:v>
                </c:pt>
                <c:pt idx="188">
                  <c:v>14.833333333333334</c:v>
                </c:pt>
                <c:pt idx="189">
                  <c:v>14.916666666666666</c:v>
                </c:pt>
                <c:pt idx="190">
                  <c:v>15</c:v>
                </c:pt>
                <c:pt idx="191">
                  <c:v>15.083333333333334</c:v>
                </c:pt>
                <c:pt idx="192">
                  <c:v>15.166666666666666</c:v>
                </c:pt>
                <c:pt idx="193">
                  <c:v>15.25</c:v>
                </c:pt>
                <c:pt idx="194">
                  <c:v>15.333333333333334</c:v>
                </c:pt>
                <c:pt idx="195">
                  <c:v>15.416666666666666</c:v>
                </c:pt>
                <c:pt idx="196">
                  <c:v>15.5</c:v>
                </c:pt>
                <c:pt idx="197">
                  <c:v>15.583333333333334</c:v>
                </c:pt>
                <c:pt idx="198">
                  <c:v>15.666666666666666</c:v>
                </c:pt>
                <c:pt idx="199">
                  <c:v>15.75</c:v>
                </c:pt>
                <c:pt idx="200">
                  <c:v>15.833333333333334</c:v>
                </c:pt>
                <c:pt idx="201">
                  <c:v>15.916666666666666</c:v>
                </c:pt>
                <c:pt idx="202">
                  <c:v>16</c:v>
                </c:pt>
                <c:pt idx="203">
                  <c:v>16.083333333333332</c:v>
                </c:pt>
                <c:pt idx="204">
                  <c:v>16.166666666666668</c:v>
                </c:pt>
                <c:pt idx="205">
                  <c:v>16.25</c:v>
                </c:pt>
                <c:pt idx="206">
                  <c:v>16.333333333333332</c:v>
                </c:pt>
                <c:pt idx="207">
                  <c:v>16.416666666666668</c:v>
                </c:pt>
                <c:pt idx="208">
                  <c:v>16.5</c:v>
                </c:pt>
                <c:pt idx="209">
                  <c:v>16.583333333333332</c:v>
                </c:pt>
                <c:pt idx="210">
                  <c:v>16.666666666666668</c:v>
                </c:pt>
                <c:pt idx="211">
                  <c:v>16.75</c:v>
                </c:pt>
                <c:pt idx="212">
                  <c:v>16.833333333333332</c:v>
                </c:pt>
                <c:pt idx="213">
                  <c:v>16.916666666666668</c:v>
                </c:pt>
                <c:pt idx="214">
                  <c:v>17</c:v>
                </c:pt>
                <c:pt idx="215">
                  <c:v>17.083333333333332</c:v>
                </c:pt>
                <c:pt idx="216">
                  <c:v>17.166666666666668</c:v>
                </c:pt>
                <c:pt idx="217">
                  <c:v>17.25</c:v>
                </c:pt>
                <c:pt idx="218">
                  <c:v>17.333333333333332</c:v>
                </c:pt>
                <c:pt idx="219">
                  <c:v>17.416666666666668</c:v>
                </c:pt>
                <c:pt idx="220">
                  <c:v>17.5</c:v>
                </c:pt>
                <c:pt idx="221">
                  <c:v>17.583333333333332</c:v>
                </c:pt>
                <c:pt idx="222">
                  <c:v>17.666666666666668</c:v>
                </c:pt>
                <c:pt idx="223">
                  <c:v>17.75</c:v>
                </c:pt>
                <c:pt idx="224">
                  <c:v>17.833333333333332</c:v>
                </c:pt>
                <c:pt idx="225">
                  <c:v>17.916666666666668</c:v>
                </c:pt>
                <c:pt idx="226">
                  <c:v>18</c:v>
                </c:pt>
                <c:pt idx="227">
                  <c:v>18.083333333333332</c:v>
                </c:pt>
                <c:pt idx="228">
                  <c:v>18.166666666666668</c:v>
                </c:pt>
                <c:pt idx="229">
                  <c:v>18.25</c:v>
                </c:pt>
                <c:pt idx="230">
                  <c:v>18.333333333333332</c:v>
                </c:pt>
                <c:pt idx="231">
                  <c:v>18.416666666666668</c:v>
                </c:pt>
                <c:pt idx="232">
                  <c:v>18.5</c:v>
                </c:pt>
                <c:pt idx="233">
                  <c:v>18.583333333333332</c:v>
                </c:pt>
                <c:pt idx="234">
                  <c:v>18.666666666666668</c:v>
                </c:pt>
                <c:pt idx="235">
                  <c:v>18.75</c:v>
                </c:pt>
                <c:pt idx="236">
                  <c:v>18.833333333333332</c:v>
                </c:pt>
                <c:pt idx="237">
                  <c:v>18.916666666666668</c:v>
                </c:pt>
                <c:pt idx="238">
                  <c:v>19</c:v>
                </c:pt>
                <c:pt idx="239">
                  <c:v>19.083333333333332</c:v>
                </c:pt>
                <c:pt idx="240">
                  <c:v>19.166666666666668</c:v>
                </c:pt>
                <c:pt idx="241">
                  <c:v>19.25</c:v>
                </c:pt>
                <c:pt idx="242">
                  <c:v>19.333333333333332</c:v>
                </c:pt>
                <c:pt idx="243">
                  <c:v>19.416666666666668</c:v>
                </c:pt>
                <c:pt idx="244">
                  <c:v>19.5</c:v>
                </c:pt>
                <c:pt idx="245">
                  <c:v>19.583333333333332</c:v>
                </c:pt>
                <c:pt idx="246">
                  <c:v>19.666666666666668</c:v>
                </c:pt>
                <c:pt idx="247">
                  <c:v>19.75</c:v>
                </c:pt>
                <c:pt idx="248">
                  <c:v>19.833333333333332</c:v>
                </c:pt>
                <c:pt idx="249">
                  <c:v>19.916666666666668</c:v>
                </c:pt>
                <c:pt idx="250">
                  <c:v>20</c:v>
                </c:pt>
                <c:pt idx="251">
                  <c:v>20.083333333333332</c:v>
                </c:pt>
                <c:pt idx="252">
                  <c:v>20.166666666666668</c:v>
                </c:pt>
                <c:pt idx="253">
                  <c:v>20.25</c:v>
                </c:pt>
                <c:pt idx="254">
                  <c:v>20.333333333333332</c:v>
                </c:pt>
                <c:pt idx="255">
                  <c:v>20.416666666666668</c:v>
                </c:pt>
                <c:pt idx="256">
                  <c:v>20.5</c:v>
                </c:pt>
                <c:pt idx="257">
                  <c:v>20.583333333333332</c:v>
                </c:pt>
                <c:pt idx="258">
                  <c:v>20.666666666666668</c:v>
                </c:pt>
                <c:pt idx="259">
                  <c:v>20.75</c:v>
                </c:pt>
                <c:pt idx="260">
                  <c:v>20.833333333333332</c:v>
                </c:pt>
                <c:pt idx="261">
                  <c:v>20.916666666666668</c:v>
                </c:pt>
                <c:pt idx="262">
                  <c:v>21</c:v>
                </c:pt>
                <c:pt idx="263">
                  <c:v>21.083333333333332</c:v>
                </c:pt>
                <c:pt idx="264">
                  <c:v>21.166666666666668</c:v>
                </c:pt>
                <c:pt idx="265">
                  <c:v>21.25</c:v>
                </c:pt>
                <c:pt idx="266">
                  <c:v>21.333333333333332</c:v>
                </c:pt>
                <c:pt idx="267">
                  <c:v>21.416666666666668</c:v>
                </c:pt>
                <c:pt idx="268">
                  <c:v>21.5</c:v>
                </c:pt>
                <c:pt idx="269">
                  <c:v>21.583333333333332</c:v>
                </c:pt>
                <c:pt idx="270">
                  <c:v>21.666666666666668</c:v>
                </c:pt>
                <c:pt idx="271">
                  <c:v>21.75</c:v>
                </c:pt>
                <c:pt idx="272">
                  <c:v>21.833333333333332</c:v>
                </c:pt>
                <c:pt idx="273">
                  <c:v>21.916666666666668</c:v>
                </c:pt>
                <c:pt idx="274">
                  <c:v>22</c:v>
                </c:pt>
                <c:pt idx="275">
                  <c:v>22.083333333333332</c:v>
                </c:pt>
                <c:pt idx="276">
                  <c:v>22.166666666666668</c:v>
                </c:pt>
                <c:pt idx="277">
                  <c:v>22.25</c:v>
                </c:pt>
                <c:pt idx="278">
                  <c:v>22.333333333333332</c:v>
                </c:pt>
                <c:pt idx="279">
                  <c:v>22.416666666666668</c:v>
                </c:pt>
                <c:pt idx="280">
                  <c:v>22.5</c:v>
                </c:pt>
                <c:pt idx="281">
                  <c:v>22.583333333333332</c:v>
                </c:pt>
                <c:pt idx="282">
                  <c:v>22.666666666666668</c:v>
                </c:pt>
                <c:pt idx="283">
                  <c:v>22.75</c:v>
                </c:pt>
                <c:pt idx="284">
                  <c:v>22.833333333333332</c:v>
                </c:pt>
                <c:pt idx="285">
                  <c:v>22.916666666666668</c:v>
                </c:pt>
                <c:pt idx="286">
                  <c:v>23</c:v>
                </c:pt>
                <c:pt idx="287">
                  <c:v>23.083333333333332</c:v>
                </c:pt>
                <c:pt idx="288">
                  <c:v>23.166666666666668</c:v>
                </c:pt>
                <c:pt idx="289">
                  <c:v>23.25</c:v>
                </c:pt>
                <c:pt idx="290">
                  <c:v>23.333333333333332</c:v>
                </c:pt>
                <c:pt idx="291">
                  <c:v>23.416666666666668</c:v>
                </c:pt>
                <c:pt idx="292">
                  <c:v>23.5</c:v>
                </c:pt>
                <c:pt idx="293">
                  <c:v>23.583333333333332</c:v>
                </c:pt>
                <c:pt idx="294">
                  <c:v>23.666666666666668</c:v>
                </c:pt>
                <c:pt idx="295">
                  <c:v>23.75</c:v>
                </c:pt>
                <c:pt idx="296">
                  <c:v>23.833333333333332</c:v>
                </c:pt>
                <c:pt idx="297">
                  <c:v>23.916666666666668</c:v>
                </c:pt>
                <c:pt idx="298">
                  <c:v>24</c:v>
                </c:pt>
                <c:pt idx="299">
                  <c:v>24.083333333333332</c:v>
                </c:pt>
                <c:pt idx="300">
                  <c:v>24.166666666666668</c:v>
                </c:pt>
                <c:pt idx="301">
                  <c:v>24.25</c:v>
                </c:pt>
                <c:pt idx="302">
                  <c:v>24.333333333333332</c:v>
                </c:pt>
                <c:pt idx="303">
                  <c:v>24.416666666666668</c:v>
                </c:pt>
                <c:pt idx="304">
                  <c:v>24.5</c:v>
                </c:pt>
                <c:pt idx="305">
                  <c:v>24.583333333333332</c:v>
                </c:pt>
                <c:pt idx="306">
                  <c:v>24.666666666666668</c:v>
                </c:pt>
                <c:pt idx="307">
                  <c:v>24.75</c:v>
                </c:pt>
                <c:pt idx="308">
                  <c:v>24.833333333333332</c:v>
                </c:pt>
                <c:pt idx="309">
                  <c:v>24.916666666666668</c:v>
                </c:pt>
                <c:pt idx="310">
                  <c:v>25</c:v>
                </c:pt>
                <c:pt idx="311">
                  <c:v>25.083333333333332</c:v>
                </c:pt>
                <c:pt idx="312">
                  <c:v>25.166666666666668</c:v>
                </c:pt>
                <c:pt idx="313">
                  <c:v>25.25</c:v>
                </c:pt>
                <c:pt idx="314">
                  <c:v>25.333333333333332</c:v>
                </c:pt>
                <c:pt idx="315">
                  <c:v>25.416666666666668</c:v>
                </c:pt>
                <c:pt idx="316">
                  <c:v>25.5</c:v>
                </c:pt>
                <c:pt idx="317">
                  <c:v>25.583333333333332</c:v>
                </c:pt>
                <c:pt idx="318">
                  <c:v>25.666666666666668</c:v>
                </c:pt>
                <c:pt idx="319">
                  <c:v>25.75</c:v>
                </c:pt>
                <c:pt idx="320">
                  <c:v>25.833333333333332</c:v>
                </c:pt>
                <c:pt idx="321">
                  <c:v>25.916666666666668</c:v>
                </c:pt>
                <c:pt idx="322">
                  <c:v>26</c:v>
                </c:pt>
                <c:pt idx="323">
                  <c:v>26.083333333333332</c:v>
                </c:pt>
                <c:pt idx="324">
                  <c:v>26.166666666666668</c:v>
                </c:pt>
                <c:pt idx="325">
                  <c:v>26.25</c:v>
                </c:pt>
                <c:pt idx="326">
                  <c:v>26.333333333333332</c:v>
                </c:pt>
                <c:pt idx="327">
                  <c:v>26.416666666666668</c:v>
                </c:pt>
                <c:pt idx="328">
                  <c:v>26.5</c:v>
                </c:pt>
                <c:pt idx="329">
                  <c:v>26.583333333333332</c:v>
                </c:pt>
                <c:pt idx="330">
                  <c:v>26.666666666666668</c:v>
                </c:pt>
                <c:pt idx="331">
                  <c:v>26.75</c:v>
                </c:pt>
                <c:pt idx="332">
                  <c:v>26.833333333333332</c:v>
                </c:pt>
                <c:pt idx="333">
                  <c:v>26.916666666666668</c:v>
                </c:pt>
                <c:pt idx="334">
                  <c:v>27</c:v>
                </c:pt>
                <c:pt idx="335">
                  <c:v>27.083333333333332</c:v>
                </c:pt>
                <c:pt idx="336">
                  <c:v>27.166666666666668</c:v>
                </c:pt>
                <c:pt idx="337">
                  <c:v>27.25</c:v>
                </c:pt>
                <c:pt idx="338">
                  <c:v>27.333333333333332</c:v>
                </c:pt>
                <c:pt idx="339">
                  <c:v>27.416666666666668</c:v>
                </c:pt>
                <c:pt idx="340">
                  <c:v>27.5</c:v>
                </c:pt>
                <c:pt idx="341">
                  <c:v>27.583333333333332</c:v>
                </c:pt>
                <c:pt idx="342">
                  <c:v>27.666666666666668</c:v>
                </c:pt>
                <c:pt idx="343">
                  <c:v>27.75</c:v>
                </c:pt>
                <c:pt idx="344">
                  <c:v>27.833333333333332</c:v>
                </c:pt>
                <c:pt idx="345">
                  <c:v>27.916666666666668</c:v>
                </c:pt>
                <c:pt idx="346">
                  <c:v>28</c:v>
                </c:pt>
                <c:pt idx="347">
                  <c:v>28.083333333333332</c:v>
                </c:pt>
                <c:pt idx="348">
                  <c:v>28.166666666666668</c:v>
                </c:pt>
                <c:pt idx="349">
                  <c:v>28.25</c:v>
                </c:pt>
                <c:pt idx="350">
                  <c:v>28.333333333333332</c:v>
                </c:pt>
                <c:pt idx="351">
                  <c:v>28.416666666666668</c:v>
                </c:pt>
                <c:pt idx="352">
                  <c:v>28.5</c:v>
                </c:pt>
                <c:pt idx="353">
                  <c:v>28.583333333333332</c:v>
                </c:pt>
                <c:pt idx="354">
                  <c:v>28.666666666666668</c:v>
                </c:pt>
                <c:pt idx="355">
                  <c:v>28.75</c:v>
                </c:pt>
                <c:pt idx="356">
                  <c:v>28.833333333333332</c:v>
                </c:pt>
                <c:pt idx="357">
                  <c:v>28.916666666666668</c:v>
                </c:pt>
                <c:pt idx="358">
                  <c:v>29</c:v>
                </c:pt>
                <c:pt idx="359">
                  <c:v>29.083333333333332</c:v>
                </c:pt>
                <c:pt idx="360">
                  <c:v>29.166666666666668</c:v>
                </c:pt>
                <c:pt idx="361">
                  <c:v>29.25</c:v>
                </c:pt>
                <c:pt idx="362">
                  <c:v>29.333333333333332</c:v>
                </c:pt>
                <c:pt idx="363">
                  <c:v>29.416666666666668</c:v>
                </c:pt>
                <c:pt idx="364">
                  <c:v>29.5</c:v>
                </c:pt>
                <c:pt idx="365">
                  <c:v>29.583333333333332</c:v>
                </c:pt>
                <c:pt idx="366">
                  <c:v>29.666666666666668</c:v>
                </c:pt>
                <c:pt idx="367">
                  <c:v>29.75</c:v>
                </c:pt>
                <c:pt idx="368">
                  <c:v>29.833333333333332</c:v>
                </c:pt>
                <c:pt idx="369">
                  <c:v>29.916666666666668</c:v>
                </c:pt>
                <c:pt idx="370">
                  <c:v>30</c:v>
                </c:pt>
                <c:pt idx="371">
                  <c:v>30.083333333333332</c:v>
                </c:pt>
                <c:pt idx="372">
                  <c:v>30.166666666666668</c:v>
                </c:pt>
                <c:pt idx="373">
                  <c:v>30.25</c:v>
                </c:pt>
                <c:pt idx="374">
                  <c:v>30.333333333333332</c:v>
                </c:pt>
                <c:pt idx="375">
                  <c:v>30.416666666666668</c:v>
                </c:pt>
                <c:pt idx="376">
                  <c:v>30.5</c:v>
                </c:pt>
                <c:pt idx="377">
                  <c:v>30.583333333333332</c:v>
                </c:pt>
                <c:pt idx="378">
                  <c:v>30.666666666666668</c:v>
                </c:pt>
                <c:pt idx="379">
                  <c:v>30.75</c:v>
                </c:pt>
                <c:pt idx="380">
                  <c:v>30.833333333333332</c:v>
                </c:pt>
                <c:pt idx="381">
                  <c:v>30.916666666666668</c:v>
                </c:pt>
                <c:pt idx="382">
                  <c:v>31</c:v>
                </c:pt>
                <c:pt idx="383">
                  <c:v>31.083333333333332</c:v>
                </c:pt>
                <c:pt idx="384">
                  <c:v>31.166666666666668</c:v>
                </c:pt>
                <c:pt idx="385">
                  <c:v>31.25</c:v>
                </c:pt>
                <c:pt idx="386">
                  <c:v>31.333333333333332</c:v>
                </c:pt>
                <c:pt idx="387">
                  <c:v>31.416666666666668</c:v>
                </c:pt>
                <c:pt idx="388">
                  <c:v>31.5</c:v>
                </c:pt>
                <c:pt idx="389">
                  <c:v>31.583333333333332</c:v>
                </c:pt>
                <c:pt idx="390">
                  <c:v>31.666666666666668</c:v>
                </c:pt>
                <c:pt idx="391">
                  <c:v>31.75</c:v>
                </c:pt>
                <c:pt idx="392">
                  <c:v>31.833333333333332</c:v>
                </c:pt>
                <c:pt idx="393">
                  <c:v>31.916666666666668</c:v>
                </c:pt>
                <c:pt idx="394">
                  <c:v>32</c:v>
                </c:pt>
                <c:pt idx="395">
                  <c:v>32.083333333333336</c:v>
                </c:pt>
                <c:pt idx="396">
                  <c:v>32.166666666666664</c:v>
                </c:pt>
                <c:pt idx="397">
                  <c:v>32.25</c:v>
                </c:pt>
                <c:pt idx="398">
                  <c:v>32.333333333333336</c:v>
                </c:pt>
                <c:pt idx="399">
                  <c:v>32.416666666666664</c:v>
                </c:pt>
                <c:pt idx="400">
                  <c:v>32.5</c:v>
                </c:pt>
                <c:pt idx="401">
                  <c:v>32.583333333333336</c:v>
                </c:pt>
                <c:pt idx="402">
                  <c:v>32.666666666666664</c:v>
                </c:pt>
                <c:pt idx="403">
                  <c:v>32.75</c:v>
                </c:pt>
                <c:pt idx="404">
                  <c:v>32.833333333333336</c:v>
                </c:pt>
                <c:pt idx="405">
                  <c:v>32.916666666666664</c:v>
                </c:pt>
                <c:pt idx="406">
                  <c:v>33</c:v>
                </c:pt>
                <c:pt idx="407">
                  <c:v>33.083333333333336</c:v>
                </c:pt>
                <c:pt idx="408">
                  <c:v>33.166666666666664</c:v>
                </c:pt>
                <c:pt idx="409">
                  <c:v>33.25</c:v>
                </c:pt>
                <c:pt idx="410">
                  <c:v>33.333333333333336</c:v>
                </c:pt>
                <c:pt idx="411">
                  <c:v>33.416666666666664</c:v>
                </c:pt>
                <c:pt idx="412">
                  <c:v>33.5</c:v>
                </c:pt>
                <c:pt idx="413">
                  <c:v>33.583333333333336</c:v>
                </c:pt>
                <c:pt idx="414">
                  <c:v>33.666666666666664</c:v>
                </c:pt>
                <c:pt idx="415">
                  <c:v>33.75</c:v>
                </c:pt>
                <c:pt idx="416">
                  <c:v>33.833333333333336</c:v>
                </c:pt>
                <c:pt idx="417">
                  <c:v>33.916666666666664</c:v>
                </c:pt>
                <c:pt idx="418">
                  <c:v>34</c:v>
                </c:pt>
                <c:pt idx="419">
                  <c:v>34.083333333333336</c:v>
                </c:pt>
                <c:pt idx="420">
                  <c:v>34.166666666666664</c:v>
                </c:pt>
                <c:pt idx="421">
                  <c:v>34.25</c:v>
                </c:pt>
                <c:pt idx="422">
                  <c:v>34.333333333333336</c:v>
                </c:pt>
                <c:pt idx="423">
                  <c:v>34.416666666666664</c:v>
                </c:pt>
                <c:pt idx="424">
                  <c:v>34.5</c:v>
                </c:pt>
                <c:pt idx="425">
                  <c:v>34.583333333333336</c:v>
                </c:pt>
                <c:pt idx="426">
                  <c:v>34.666666666666664</c:v>
                </c:pt>
                <c:pt idx="427">
                  <c:v>34.75</c:v>
                </c:pt>
                <c:pt idx="428">
                  <c:v>34.833333333333336</c:v>
                </c:pt>
                <c:pt idx="429">
                  <c:v>34.916666666666664</c:v>
                </c:pt>
                <c:pt idx="430">
                  <c:v>35</c:v>
                </c:pt>
                <c:pt idx="431">
                  <c:v>35.083333333333336</c:v>
                </c:pt>
                <c:pt idx="432">
                  <c:v>35.166666666666664</c:v>
                </c:pt>
                <c:pt idx="433">
                  <c:v>35.25</c:v>
                </c:pt>
                <c:pt idx="434">
                  <c:v>35.333333333333336</c:v>
                </c:pt>
                <c:pt idx="435">
                  <c:v>35.416666666666664</c:v>
                </c:pt>
                <c:pt idx="436">
                  <c:v>35.5</c:v>
                </c:pt>
                <c:pt idx="437">
                  <c:v>35.583333333333336</c:v>
                </c:pt>
                <c:pt idx="438">
                  <c:v>35.666666666666664</c:v>
                </c:pt>
                <c:pt idx="439">
                  <c:v>35.75</c:v>
                </c:pt>
                <c:pt idx="440">
                  <c:v>35.833333333333336</c:v>
                </c:pt>
                <c:pt idx="441">
                  <c:v>35.916666666666664</c:v>
                </c:pt>
                <c:pt idx="442">
                  <c:v>36</c:v>
                </c:pt>
                <c:pt idx="443">
                  <c:v>36.083333333333336</c:v>
                </c:pt>
                <c:pt idx="444">
                  <c:v>36.166666666666664</c:v>
                </c:pt>
                <c:pt idx="445">
                  <c:v>36.25</c:v>
                </c:pt>
                <c:pt idx="446">
                  <c:v>36.333333333333336</c:v>
                </c:pt>
                <c:pt idx="447">
                  <c:v>36.416666666666664</c:v>
                </c:pt>
                <c:pt idx="448">
                  <c:v>36.5</c:v>
                </c:pt>
                <c:pt idx="449">
                  <c:v>36.583333333333336</c:v>
                </c:pt>
                <c:pt idx="450">
                  <c:v>36.666666666666664</c:v>
                </c:pt>
                <c:pt idx="451">
                  <c:v>36.75</c:v>
                </c:pt>
                <c:pt idx="452">
                  <c:v>36.833333333333336</c:v>
                </c:pt>
                <c:pt idx="453">
                  <c:v>36.916666666666664</c:v>
                </c:pt>
                <c:pt idx="454">
                  <c:v>37</c:v>
                </c:pt>
                <c:pt idx="455">
                  <c:v>37.083333333333336</c:v>
                </c:pt>
                <c:pt idx="456">
                  <c:v>37.166666666666664</c:v>
                </c:pt>
                <c:pt idx="457">
                  <c:v>37.25</c:v>
                </c:pt>
                <c:pt idx="458">
                  <c:v>37.333333333333336</c:v>
                </c:pt>
                <c:pt idx="459">
                  <c:v>37.416666666666664</c:v>
                </c:pt>
                <c:pt idx="460">
                  <c:v>37.5</c:v>
                </c:pt>
                <c:pt idx="461">
                  <c:v>37.583333333333336</c:v>
                </c:pt>
                <c:pt idx="462">
                  <c:v>37.666666666666664</c:v>
                </c:pt>
                <c:pt idx="463">
                  <c:v>37.75</c:v>
                </c:pt>
                <c:pt idx="464">
                  <c:v>37.833333333333336</c:v>
                </c:pt>
                <c:pt idx="465">
                  <c:v>37.916666666666664</c:v>
                </c:pt>
                <c:pt idx="466">
                  <c:v>38</c:v>
                </c:pt>
                <c:pt idx="467">
                  <c:v>38.083333333333336</c:v>
                </c:pt>
                <c:pt idx="468">
                  <c:v>38.166666666666664</c:v>
                </c:pt>
                <c:pt idx="469">
                  <c:v>38.25</c:v>
                </c:pt>
                <c:pt idx="470">
                  <c:v>38.333333333333336</c:v>
                </c:pt>
                <c:pt idx="471">
                  <c:v>38.416666666666664</c:v>
                </c:pt>
                <c:pt idx="472">
                  <c:v>38.5</c:v>
                </c:pt>
                <c:pt idx="473">
                  <c:v>38.583333333333336</c:v>
                </c:pt>
                <c:pt idx="474">
                  <c:v>38.666666666666664</c:v>
                </c:pt>
                <c:pt idx="475">
                  <c:v>38.75</c:v>
                </c:pt>
                <c:pt idx="476">
                  <c:v>38.833333333333336</c:v>
                </c:pt>
                <c:pt idx="477">
                  <c:v>38.916666666666664</c:v>
                </c:pt>
                <c:pt idx="478">
                  <c:v>39</c:v>
                </c:pt>
                <c:pt idx="479">
                  <c:v>39.083333333333336</c:v>
                </c:pt>
                <c:pt idx="480">
                  <c:v>39.166666666666664</c:v>
                </c:pt>
                <c:pt idx="481">
                  <c:v>39.25</c:v>
                </c:pt>
                <c:pt idx="482">
                  <c:v>39.333333333333336</c:v>
                </c:pt>
                <c:pt idx="483">
                  <c:v>39.416666666666664</c:v>
                </c:pt>
                <c:pt idx="484">
                  <c:v>39.5</c:v>
                </c:pt>
                <c:pt idx="485">
                  <c:v>39.583333333333336</c:v>
                </c:pt>
                <c:pt idx="486">
                  <c:v>39.666666666666664</c:v>
                </c:pt>
                <c:pt idx="487">
                  <c:v>39.75</c:v>
                </c:pt>
                <c:pt idx="488">
                  <c:v>39.833333333333336</c:v>
                </c:pt>
                <c:pt idx="489">
                  <c:v>39.916666666666664</c:v>
                </c:pt>
                <c:pt idx="490">
                  <c:v>40</c:v>
                </c:pt>
                <c:pt idx="491">
                  <c:v>40.083333333333336</c:v>
                </c:pt>
                <c:pt idx="492">
                  <c:v>40.166666666666664</c:v>
                </c:pt>
                <c:pt idx="493">
                  <c:v>40.25</c:v>
                </c:pt>
                <c:pt idx="494">
                  <c:v>40.333333333333336</c:v>
                </c:pt>
                <c:pt idx="495">
                  <c:v>40.416666666666664</c:v>
                </c:pt>
                <c:pt idx="496">
                  <c:v>40.5</c:v>
                </c:pt>
                <c:pt idx="497">
                  <c:v>40.583333333333336</c:v>
                </c:pt>
                <c:pt idx="498">
                  <c:v>40.666666666666664</c:v>
                </c:pt>
                <c:pt idx="499">
                  <c:v>40.75</c:v>
                </c:pt>
                <c:pt idx="500">
                  <c:v>40.833333333333336</c:v>
                </c:pt>
                <c:pt idx="501">
                  <c:v>40.916666666666664</c:v>
                </c:pt>
                <c:pt idx="502">
                  <c:v>41</c:v>
                </c:pt>
                <c:pt idx="503">
                  <c:v>41.083333333333336</c:v>
                </c:pt>
                <c:pt idx="504">
                  <c:v>41.166666666666664</c:v>
                </c:pt>
                <c:pt idx="505">
                  <c:v>41.25</c:v>
                </c:pt>
                <c:pt idx="506">
                  <c:v>41.333333333333336</c:v>
                </c:pt>
                <c:pt idx="507">
                  <c:v>41.416666666666664</c:v>
                </c:pt>
                <c:pt idx="508">
                  <c:v>41.5</c:v>
                </c:pt>
                <c:pt idx="509">
                  <c:v>41.583333333333336</c:v>
                </c:pt>
                <c:pt idx="510">
                  <c:v>41.666666666666664</c:v>
                </c:pt>
                <c:pt idx="511">
                  <c:v>41.75</c:v>
                </c:pt>
                <c:pt idx="512">
                  <c:v>41.833333333333336</c:v>
                </c:pt>
                <c:pt idx="513">
                  <c:v>41.916666666666664</c:v>
                </c:pt>
                <c:pt idx="514">
                  <c:v>42</c:v>
                </c:pt>
                <c:pt idx="515">
                  <c:v>42.083333333333336</c:v>
                </c:pt>
                <c:pt idx="516">
                  <c:v>42.166666666666664</c:v>
                </c:pt>
                <c:pt idx="517">
                  <c:v>42.25</c:v>
                </c:pt>
                <c:pt idx="518">
                  <c:v>42.333333333333336</c:v>
                </c:pt>
                <c:pt idx="519">
                  <c:v>42.416666666666664</c:v>
                </c:pt>
                <c:pt idx="520">
                  <c:v>42.5</c:v>
                </c:pt>
                <c:pt idx="521">
                  <c:v>42.583333333333336</c:v>
                </c:pt>
                <c:pt idx="522">
                  <c:v>42.666666666666664</c:v>
                </c:pt>
                <c:pt idx="523">
                  <c:v>42.75</c:v>
                </c:pt>
                <c:pt idx="524">
                  <c:v>42.833333333333336</c:v>
                </c:pt>
                <c:pt idx="525">
                  <c:v>42.916666666666664</c:v>
                </c:pt>
                <c:pt idx="526">
                  <c:v>43</c:v>
                </c:pt>
                <c:pt idx="527">
                  <c:v>43.083333333333336</c:v>
                </c:pt>
                <c:pt idx="528">
                  <c:v>43.166666666666664</c:v>
                </c:pt>
                <c:pt idx="529">
                  <c:v>43.25</c:v>
                </c:pt>
                <c:pt idx="530">
                  <c:v>43.333333333333336</c:v>
                </c:pt>
                <c:pt idx="531">
                  <c:v>43.416666666666664</c:v>
                </c:pt>
                <c:pt idx="532">
                  <c:v>43.5</c:v>
                </c:pt>
                <c:pt idx="533">
                  <c:v>43.583333333333336</c:v>
                </c:pt>
                <c:pt idx="534">
                  <c:v>43.666666666666664</c:v>
                </c:pt>
                <c:pt idx="535">
                  <c:v>43.75</c:v>
                </c:pt>
                <c:pt idx="536">
                  <c:v>43.833333333333336</c:v>
                </c:pt>
                <c:pt idx="537">
                  <c:v>43.916666666666664</c:v>
                </c:pt>
                <c:pt idx="538">
                  <c:v>44</c:v>
                </c:pt>
                <c:pt idx="539">
                  <c:v>44.083333333333336</c:v>
                </c:pt>
                <c:pt idx="540">
                  <c:v>44.166666666666664</c:v>
                </c:pt>
                <c:pt idx="541">
                  <c:v>44.25</c:v>
                </c:pt>
                <c:pt idx="542">
                  <c:v>44.333333333333336</c:v>
                </c:pt>
                <c:pt idx="543">
                  <c:v>44.416666666666664</c:v>
                </c:pt>
                <c:pt idx="544">
                  <c:v>44.5</c:v>
                </c:pt>
                <c:pt idx="545">
                  <c:v>44.583333333333336</c:v>
                </c:pt>
                <c:pt idx="546">
                  <c:v>44.666666666666664</c:v>
                </c:pt>
                <c:pt idx="547">
                  <c:v>44.75</c:v>
                </c:pt>
                <c:pt idx="548">
                  <c:v>44.833333333333336</c:v>
                </c:pt>
                <c:pt idx="549">
                  <c:v>44.916666666666664</c:v>
                </c:pt>
                <c:pt idx="550">
                  <c:v>45</c:v>
                </c:pt>
                <c:pt idx="551">
                  <c:v>45.083333333333336</c:v>
                </c:pt>
                <c:pt idx="552">
                  <c:v>45.166666666666664</c:v>
                </c:pt>
                <c:pt idx="553">
                  <c:v>45.25</c:v>
                </c:pt>
                <c:pt idx="554">
                  <c:v>45.333333333333336</c:v>
                </c:pt>
                <c:pt idx="555">
                  <c:v>45.416666666666664</c:v>
                </c:pt>
                <c:pt idx="556">
                  <c:v>45.5</c:v>
                </c:pt>
                <c:pt idx="557">
                  <c:v>45.583333333333336</c:v>
                </c:pt>
                <c:pt idx="558">
                  <c:v>45.666666666666664</c:v>
                </c:pt>
                <c:pt idx="559">
                  <c:v>45.75</c:v>
                </c:pt>
                <c:pt idx="560">
                  <c:v>45.833333333333336</c:v>
                </c:pt>
                <c:pt idx="561">
                  <c:v>45.916666666666664</c:v>
                </c:pt>
                <c:pt idx="562">
                  <c:v>46</c:v>
                </c:pt>
                <c:pt idx="563">
                  <c:v>46.083333333333336</c:v>
                </c:pt>
                <c:pt idx="564">
                  <c:v>46.166666666666664</c:v>
                </c:pt>
                <c:pt idx="565">
                  <c:v>46.25</c:v>
                </c:pt>
                <c:pt idx="566">
                  <c:v>46.333333333333336</c:v>
                </c:pt>
                <c:pt idx="567">
                  <c:v>46.416666666666664</c:v>
                </c:pt>
                <c:pt idx="568">
                  <c:v>46.5</c:v>
                </c:pt>
                <c:pt idx="569">
                  <c:v>46.583333333333336</c:v>
                </c:pt>
                <c:pt idx="570">
                  <c:v>46.666666666666664</c:v>
                </c:pt>
                <c:pt idx="571">
                  <c:v>46.75</c:v>
                </c:pt>
                <c:pt idx="572">
                  <c:v>46.833333333333336</c:v>
                </c:pt>
                <c:pt idx="573">
                  <c:v>46.916666666666664</c:v>
                </c:pt>
                <c:pt idx="574">
                  <c:v>47</c:v>
                </c:pt>
                <c:pt idx="575">
                  <c:v>47.083333333333336</c:v>
                </c:pt>
                <c:pt idx="576">
                  <c:v>47.166666666666664</c:v>
                </c:pt>
                <c:pt idx="577">
                  <c:v>47.25</c:v>
                </c:pt>
                <c:pt idx="578">
                  <c:v>47.333333333333336</c:v>
                </c:pt>
                <c:pt idx="579">
                  <c:v>47.416666666666664</c:v>
                </c:pt>
                <c:pt idx="580">
                  <c:v>47.5</c:v>
                </c:pt>
                <c:pt idx="581">
                  <c:v>47.583333333333336</c:v>
                </c:pt>
                <c:pt idx="582">
                  <c:v>47.666666666666664</c:v>
                </c:pt>
                <c:pt idx="583">
                  <c:v>47.75</c:v>
                </c:pt>
                <c:pt idx="584">
                  <c:v>47.833333333333336</c:v>
                </c:pt>
                <c:pt idx="585">
                  <c:v>47.916666666666664</c:v>
                </c:pt>
                <c:pt idx="586">
                  <c:v>48</c:v>
                </c:pt>
                <c:pt idx="587">
                  <c:v>48.083333333333336</c:v>
                </c:pt>
                <c:pt idx="588">
                  <c:v>48.166666666666664</c:v>
                </c:pt>
                <c:pt idx="589">
                  <c:v>48.25</c:v>
                </c:pt>
                <c:pt idx="590">
                  <c:v>48.333333333333336</c:v>
                </c:pt>
                <c:pt idx="591">
                  <c:v>48.416666666666664</c:v>
                </c:pt>
                <c:pt idx="592">
                  <c:v>48.5</c:v>
                </c:pt>
                <c:pt idx="593">
                  <c:v>48.583333333333336</c:v>
                </c:pt>
                <c:pt idx="594">
                  <c:v>48.666666666666664</c:v>
                </c:pt>
                <c:pt idx="595">
                  <c:v>48.75</c:v>
                </c:pt>
                <c:pt idx="596">
                  <c:v>48.833333333333336</c:v>
                </c:pt>
                <c:pt idx="597">
                  <c:v>48.916666666666664</c:v>
                </c:pt>
                <c:pt idx="598">
                  <c:v>49</c:v>
                </c:pt>
                <c:pt idx="599">
                  <c:v>49.083333333333336</c:v>
                </c:pt>
                <c:pt idx="600">
                  <c:v>49.166666666666664</c:v>
                </c:pt>
                <c:pt idx="601">
                  <c:v>49.25</c:v>
                </c:pt>
                <c:pt idx="602">
                  <c:v>49.333333333333336</c:v>
                </c:pt>
                <c:pt idx="603">
                  <c:v>49.416666666666664</c:v>
                </c:pt>
                <c:pt idx="604">
                  <c:v>49.5</c:v>
                </c:pt>
                <c:pt idx="605">
                  <c:v>49.583333333333336</c:v>
                </c:pt>
                <c:pt idx="606">
                  <c:v>49.666666666666664</c:v>
                </c:pt>
                <c:pt idx="607">
                  <c:v>49.75</c:v>
                </c:pt>
                <c:pt idx="608">
                  <c:v>49.833333333333336</c:v>
                </c:pt>
                <c:pt idx="609">
                  <c:v>49.916666666666664</c:v>
                </c:pt>
                <c:pt idx="610">
                  <c:v>50</c:v>
                </c:pt>
                <c:pt idx="611">
                  <c:v>50.083333333333336</c:v>
                </c:pt>
                <c:pt idx="612">
                  <c:v>50.166666666666664</c:v>
                </c:pt>
                <c:pt idx="613">
                  <c:v>50.25</c:v>
                </c:pt>
                <c:pt idx="614">
                  <c:v>50.333333333333336</c:v>
                </c:pt>
                <c:pt idx="615">
                  <c:v>50.416666666666664</c:v>
                </c:pt>
                <c:pt idx="616">
                  <c:v>50.5</c:v>
                </c:pt>
                <c:pt idx="617">
                  <c:v>50.583333333333336</c:v>
                </c:pt>
                <c:pt idx="618">
                  <c:v>50.666666666666664</c:v>
                </c:pt>
                <c:pt idx="619">
                  <c:v>50.75</c:v>
                </c:pt>
                <c:pt idx="620">
                  <c:v>50.833333333333336</c:v>
                </c:pt>
                <c:pt idx="621">
                  <c:v>50.916666666666664</c:v>
                </c:pt>
                <c:pt idx="622">
                  <c:v>51</c:v>
                </c:pt>
                <c:pt idx="623">
                  <c:v>51.083333333333336</c:v>
                </c:pt>
                <c:pt idx="624">
                  <c:v>51.166666666666664</c:v>
                </c:pt>
                <c:pt idx="625">
                  <c:v>51.25</c:v>
                </c:pt>
                <c:pt idx="626">
                  <c:v>51.333333333333336</c:v>
                </c:pt>
                <c:pt idx="627">
                  <c:v>51.416666666666664</c:v>
                </c:pt>
                <c:pt idx="628">
                  <c:v>51.5</c:v>
                </c:pt>
                <c:pt idx="629">
                  <c:v>51.583333333333336</c:v>
                </c:pt>
                <c:pt idx="630">
                  <c:v>51.666666666666664</c:v>
                </c:pt>
                <c:pt idx="631">
                  <c:v>51.75</c:v>
                </c:pt>
                <c:pt idx="632">
                  <c:v>51.833333333333336</c:v>
                </c:pt>
                <c:pt idx="633">
                  <c:v>51.916666666666664</c:v>
                </c:pt>
                <c:pt idx="634">
                  <c:v>52</c:v>
                </c:pt>
                <c:pt idx="635">
                  <c:v>52.083333333333336</c:v>
                </c:pt>
                <c:pt idx="636">
                  <c:v>52.166666666666664</c:v>
                </c:pt>
                <c:pt idx="637">
                  <c:v>52.25</c:v>
                </c:pt>
                <c:pt idx="638">
                  <c:v>52.333333333333336</c:v>
                </c:pt>
                <c:pt idx="639">
                  <c:v>52.416666666666664</c:v>
                </c:pt>
                <c:pt idx="640">
                  <c:v>52.5</c:v>
                </c:pt>
                <c:pt idx="641">
                  <c:v>52.583333333333336</c:v>
                </c:pt>
                <c:pt idx="642">
                  <c:v>52.666666666666664</c:v>
                </c:pt>
                <c:pt idx="643">
                  <c:v>52.75</c:v>
                </c:pt>
                <c:pt idx="644">
                  <c:v>52.833333333333336</c:v>
                </c:pt>
                <c:pt idx="645">
                  <c:v>52.916666666666664</c:v>
                </c:pt>
                <c:pt idx="646">
                  <c:v>53</c:v>
                </c:pt>
                <c:pt idx="647">
                  <c:v>53.083333333333336</c:v>
                </c:pt>
                <c:pt idx="648">
                  <c:v>53.166666666666664</c:v>
                </c:pt>
                <c:pt idx="649">
                  <c:v>53.25</c:v>
                </c:pt>
                <c:pt idx="650">
                  <c:v>53.333333333333336</c:v>
                </c:pt>
                <c:pt idx="651">
                  <c:v>53.416666666666664</c:v>
                </c:pt>
                <c:pt idx="652">
                  <c:v>53.5</c:v>
                </c:pt>
                <c:pt idx="653">
                  <c:v>53.583333333333336</c:v>
                </c:pt>
                <c:pt idx="654">
                  <c:v>53.666666666666664</c:v>
                </c:pt>
                <c:pt idx="655">
                  <c:v>53.75</c:v>
                </c:pt>
                <c:pt idx="656">
                  <c:v>53.833333333333336</c:v>
                </c:pt>
                <c:pt idx="657">
                  <c:v>53.916666666666664</c:v>
                </c:pt>
                <c:pt idx="658">
                  <c:v>54</c:v>
                </c:pt>
                <c:pt idx="659">
                  <c:v>54.083333333333336</c:v>
                </c:pt>
                <c:pt idx="660">
                  <c:v>54.166666666666664</c:v>
                </c:pt>
                <c:pt idx="661">
                  <c:v>54.25</c:v>
                </c:pt>
                <c:pt idx="662">
                  <c:v>54.333333333333336</c:v>
                </c:pt>
                <c:pt idx="663">
                  <c:v>54.416666666666664</c:v>
                </c:pt>
                <c:pt idx="664">
                  <c:v>54.5</c:v>
                </c:pt>
                <c:pt idx="665">
                  <c:v>54.583333333333336</c:v>
                </c:pt>
                <c:pt idx="666">
                  <c:v>54.666666666666664</c:v>
                </c:pt>
                <c:pt idx="667">
                  <c:v>54.75</c:v>
                </c:pt>
                <c:pt idx="668">
                  <c:v>54.833333333333336</c:v>
                </c:pt>
                <c:pt idx="669">
                  <c:v>54.916666666666664</c:v>
                </c:pt>
                <c:pt idx="670">
                  <c:v>55</c:v>
                </c:pt>
                <c:pt idx="671">
                  <c:v>55.083333333333336</c:v>
                </c:pt>
                <c:pt idx="672">
                  <c:v>55.166666666666664</c:v>
                </c:pt>
                <c:pt idx="673">
                  <c:v>55.25</c:v>
                </c:pt>
                <c:pt idx="674">
                  <c:v>55.333333333333336</c:v>
                </c:pt>
                <c:pt idx="675">
                  <c:v>55.416666666666664</c:v>
                </c:pt>
                <c:pt idx="676">
                  <c:v>55.5</c:v>
                </c:pt>
                <c:pt idx="677">
                  <c:v>55.583333333333336</c:v>
                </c:pt>
                <c:pt idx="678">
                  <c:v>55.666666666666664</c:v>
                </c:pt>
                <c:pt idx="679">
                  <c:v>55.75</c:v>
                </c:pt>
                <c:pt idx="680">
                  <c:v>55.833333333333336</c:v>
                </c:pt>
                <c:pt idx="681">
                  <c:v>55.916666666666664</c:v>
                </c:pt>
                <c:pt idx="682">
                  <c:v>56</c:v>
                </c:pt>
                <c:pt idx="683">
                  <c:v>56.083333333333336</c:v>
                </c:pt>
                <c:pt idx="684">
                  <c:v>56.166666666666664</c:v>
                </c:pt>
                <c:pt idx="685">
                  <c:v>56.25</c:v>
                </c:pt>
                <c:pt idx="686">
                  <c:v>56.333333333333336</c:v>
                </c:pt>
                <c:pt idx="687">
                  <c:v>56.416666666666664</c:v>
                </c:pt>
                <c:pt idx="688">
                  <c:v>56.5</c:v>
                </c:pt>
                <c:pt idx="689">
                  <c:v>56.583333333333336</c:v>
                </c:pt>
                <c:pt idx="690">
                  <c:v>56.666666666666664</c:v>
                </c:pt>
                <c:pt idx="691">
                  <c:v>56.75</c:v>
                </c:pt>
                <c:pt idx="692">
                  <c:v>56.833333333333336</c:v>
                </c:pt>
                <c:pt idx="693">
                  <c:v>56.916666666666664</c:v>
                </c:pt>
                <c:pt idx="694">
                  <c:v>57</c:v>
                </c:pt>
                <c:pt idx="695">
                  <c:v>57.083333333333336</c:v>
                </c:pt>
                <c:pt idx="696">
                  <c:v>57.166666666666664</c:v>
                </c:pt>
                <c:pt idx="697">
                  <c:v>57.25</c:v>
                </c:pt>
                <c:pt idx="698">
                  <c:v>57.333333333333336</c:v>
                </c:pt>
                <c:pt idx="699">
                  <c:v>57.416666666666664</c:v>
                </c:pt>
                <c:pt idx="700">
                  <c:v>57.5</c:v>
                </c:pt>
                <c:pt idx="701">
                  <c:v>57.583333333333336</c:v>
                </c:pt>
                <c:pt idx="702">
                  <c:v>57.666666666666664</c:v>
                </c:pt>
                <c:pt idx="703">
                  <c:v>57.75</c:v>
                </c:pt>
                <c:pt idx="704">
                  <c:v>57.833333333333336</c:v>
                </c:pt>
                <c:pt idx="705">
                  <c:v>57.916666666666664</c:v>
                </c:pt>
                <c:pt idx="706">
                  <c:v>58</c:v>
                </c:pt>
                <c:pt idx="707">
                  <c:v>58.083333333333336</c:v>
                </c:pt>
                <c:pt idx="708">
                  <c:v>58.166666666666664</c:v>
                </c:pt>
                <c:pt idx="709">
                  <c:v>58.25</c:v>
                </c:pt>
                <c:pt idx="710">
                  <c:v>58.333333333333336</c:v>
                </c:pt>
                <c:pt idx="711">
                  <c:v>58.416666666666664</c:v>
                </c:pt>
                <c:pt idx="712">
                  <c:v>58.5</c:v>
                </c:pt>
                <c:pt idx="713">
                  <c:v>58.583333333333336</c:v>
                </c:pt>
                <c:pt idx="714">
                  <c:v>58.666666666666664</c:v>
                </c:pt>
                <c:pt idx="715">
                  <c:v>58.75</c:v>
                </c:pt>
                <c:pt idx="716">
                  <c:v>58.833333333333336</c:v>
                </c:pt>
                <c:pt idx="717">
                  <c:v>58.916666666666664</c:v>
                </c:pt>
                <c:pt idx="718">
                  <c:v>59</c:v>
                </c:pt>
                <c:pt idx="719">
                  <c:v>59.083333333333336</c:v>
                </c:pt>
                <c:pt idx="720">
                  <c:v>59.166666666666664</c:v>
                </c:pt>
                <c:pt idx="721">
                  <c:v>59.25</c:v>
                </c:pt>
                <c:pt idx="722">
                  <c:v>59.333333333333336</c:v>
                </c:pt>
                <c:pt idx="723">
                  <c:v>59.416666666666664</c:v>
                </c:pt>
                <c:pt idx="724">
                  <c:v>59.5</c:v>
                </c:pt>
                <c:pt idx="725">
                  <c:v>59.583333333333336</c:v>
                </c:pt>
                <c:pt idx="726">
                  <c:v>59.666666666666664</c:v>
                </c:pt>
                <c:pt idx="727">
                  <c:v>59.75</c:v>
                </c:pt>
                <c:pt idx="728">
                  <c:v>59.833333333333336</c:v>
                </c:pt>
                <c:pt idx="729">
                  <c:v>59.916666666666664</c:v>
                </c:pt>
                <c:pt idx="730">
                  <c:v>60</c:v>
                </c:pt>
                <c:pt idx="731">
                  <c:v>60.166666666666664</c:v>
                </c:pt>
                <c:pt idx="732">
                  <c:v>60.333333333333336</c:v>
                </c:pt>
                <c:pt idx="733">
                  <c:v>60.5</c:v>
                </c:pt>
                <c:pt idx="734">
                  <c:v>60.666666666666664</c:v>
                </c:pt>
                <c:pt idx="735">
                  <c:v>60.833333333333336</c:v>
                </c:pt>
                <c:pt idx="736">
                  <c:v>61</c:v>
                </c:pt>
                <c:pt idx="737">
                  <c:v>61.166666666666664</c:v>
                </c:pt>
                <c:pt idx="738">
                  <c:v>61.333333333333336</c:v>
                </c:pt>
                <c:pt idx="739">
                  <c:v>61.5</c:v>
                </c:pt>
                <c:pt idx="740">
                  <c:v>61.666666666666664</c:v>
                </c:pt>
                <c:pt idx="741">
                  <c:v>61.833333333333336</c:v>
                </c:pt>
                <c:pt idx="742">
                  <c:v>62</c:v>
                </c:pt>
                <c:pt idx="743">
                  <c:v>62.166666666666664</c:v>
                </c:pt>
                <c:pt idx="744">
                  <c:v>62.333333333333336</c:v>
                </c:pt>
                <c:pt idx="745">
                  <c:v>62.5</c:v>
                </c:pt>
                <c:pt idx="746">
                  <c:v>62.666666666666664</c:v>
                </c:pt>
                <c:pt idx="747">
                  <c:v>62.833333333333336</c:v>
                </c:pt>
                <c:pt idx="748">
                  <c:v>63</c:v>
                </c:pt>
                <c:pt idx="749">
                  <c:v>63.166666666666664</c:v>
                </c:pt>
                <c:pt idx="750">
                  <c:v>63.333333333333336</c:v>
                </c:pt>
                <c:pt idx="751">
                  <c:v>63.5</c:v>
                </c:pt>
                <c:pt idx="752">
                  <c:v>63.666666666666664</c:v>
                </c:pt>
                <c:pt idx="753">
                  <c:v>63.833333333333336</c:v>
                </c:pt>
                <c:pt idx="754">
                  <c:v>64</c:v>
                </c:pt>
                <c:pt idx="755">
                  <c:v>64.166666666666671</c:v>
                </c:pt>
                <c:pt idx="756">
                  <c:v>64.333333333333329</c:v>
                </c:pt>
                <c:pt idx="757">
                  <c:v>64.5</c:v>
                </c:pt>
                <c:pt idx="758">
                  <c:v>64.666666666666671</c:v>
                </c:pt>
                <c:pt idx="759">
                  <c:v>64.833333333333329</c:v>
                </c:pt>
                <c:pt idx="760">
                  <c:v>65</c:v>
                </c:pt>
                <c:pt idx="761">
                  <c:v>65.166666666666671</c:v>
                </c:pt>
                <c:pt idx="762">
                  <c:v>65.333333333333329</c:v>
                </c:pt>
                <c:pt idx="763">
                  <c:v>65.5</c:v>
                </c:pt>
                <c:pt idx="764">
                  <c:v>65.666666666666671</c:v>
                </c:pt>
                <c:pt idx="765">
                  <c:v>65.833333333333329</c:v>
                </c:pt>
                <c:pt idx="766">
                  <c:v>66</c:v>
                </c:pt>
                <c:pt idx="767">
                  <c:v>66.166666666666671</c:v>
                </c:pt>
                <c:pt idx="768">
                  <c:v>66.333333333333329</c:v>
                </c:pt>
                <c:pt idx="769">
                  <c:v>66.5</c:v>
                </c:pt>
                <c:pt idx="770">
                  <c:v>66.666666666666671</c:v>
                </c:pt>
                <c:pt idx="771">
                  <c:v>66.833333333333329</c:v>
                </c:pt>
                <c:pt idx="772">
                  <c:v>67</c:v>
                </c:pt>
                <c:pt idx="773">
                  <c:v>67.166666666666671</c:v>
                </c:pt>
                <c:pt idx="774">
                  <c:v>67.333333333333329</c:v>
                </c:pt>
                <c:pt idx="775">
                  <c:v>67.5</c:v>
                </c:pt>
                <c:pt idx="776">
                  <c:v>67.666666666666671</c:v>
                </c:pt>
                <c:pt idx="777">
                  <c:v>67.833333333333329</c:v>
                </c:pt>
                <c:pt idx="778">
                  <c:v>68</c:v>
                </c:pt>
                <c:pt idx="779">
                  <c:v>68.166666666666671</c:v>
                </c:pt>
                <c:pt idx="780">
                  <c:v>68.333333333333329</c:v>
                </c:pt>
                <c:pt idx="781">
                  <c:v>68.5</c:v>
                </c:pt>
                <c:pt idx="782">
                  <c:v>68.666666666666671</c:v>
                </c:pt>
                <c:pt idx="783">
                  <c:v>68.833333333333329</c:v>
                </c:pt>
                <c:pt idx="784">
                  <c:v>69</c:v>
                </c:pt>
                <c:pt idx="785">
                  <c:v>69.166666666666671</c:v>
                </c:pt>
                <c:pt idx="786">
                  <c:v>69.333333333333329</c:v>
                </c:pt>
                <c:pt idx="787">
                  <c:v>69.5</c:v>
                </c:pt>
                <c:pt idx="788">
                  <c:v>69.666666666666671</c:v>
                </c:pt>
                <c:pt idx="789">
                  <c:v>69.833333333333329</c:v>
                </c:pt>
                <c:pt idx="790">
                  <c:v>70</c:v>
                </c:pt>
                <c:pt idx="791">
                  <c:v>70.166666666666671</c:v>
                </c:pt>
                <c:pt idx="792">
                  <c:v>70.333333333333329</c:v>
                </c:pt>
                <c:pt idx="793">
                  <c:v>70.5</c:v>
                </c:pt>
                <c:pt idx="794">
                  <c:v>70.666666666666671</c:v>
                </c:pt>
                <c:pt idx="795">
                  <c:v>70.833333333333329</c:v>
                </c:pt>
                <c:pt idx="796">
                  <c:v>71</c:v>
                </c:pt>
                <c:pt idx="797">
                  <c:v>71.166666666666671</c:v>
                </c:pt>
                <c:pt idx="798">
                  <c:v>71.333333333333329</c:v>
                </c:pt>
                <c:pt idx="799">
                  <c:v>71.5</c:v>
                </c:pt>
                <c:pt idx="800">
                  <c:v>71.666666666666671</c:v>
                </c:pt>
                <c:pt idx="801">
                  <c:v>71.833333333333329</c:v>
                </c:pt>
                <c:pt idx="802">
                  <c:v>72</c:v>
                </c:pt>
                <c:pt idx="803">
                  <c:v>72.166666666666671</c:v>
                </c:pt>
                <c:pt idx="804">
                  <c:v>72.333333333333329</c:v>
                </c:pt>
                <c:pt idx="805">
                  <c:v>72.5</c:v>
                </c:pt>
                <c:pt idx="806">
                  <c:v>72.666666666666671</c:v>
                </c:pt>
                <c:pt idx="807">
                  <c:v>72.833333333333329</c:v>
                </c:pt>
                <c:pt idx="808">
                  <c:v>73</c:v>
                </c:pt>
                <c:pt idx="809">
                  <c:v>73.166666666666671</c:v>
                </c:pt>
                <c:pt idx="810">
                  <c:v>73.333333333333329</c:v>
                </c:pt>
                <c:pt idx="811">
                  <c:v>73.5</c:v>
                </c:pt>
                <c:pt idx="812">
                  <c:v>73.666666666666671</c:v>
                </c:pt>
                <c:pt idx="813">
                  <c:v>73.833333333333329</c:v>
                </c:pt>
                <c:pt idx="814">
                  <c:v>74</c:v>
                </c:pt>
                <c:pt idx="815">
                  <c:v>74.166666666666671</c:v>
                </c:pt>
                <c:pt idx="816">
                  <c:v>74.333333333333329</c:v>
                </c:pt>
                <c:pt idx="817">
                  <c:v>74.5</c:v>
                </c:pt>
                <c:pt idx="818">
                  <c:v>74.666666666666671</c:v>
                </c:pt>
                <c:pt idx="819">
                  <c:v>74.833333333333329</c:v>
                </c:pt>
                <c:pt idx="820">
                  <c:v>75</c:v>
                </c:pt>
                <c:pt idx="821">
                  <c:v>75.166666666666671</c:v>
                </c:pt>
                <c:pt idx="822">
                  <c:v>75.333333333333329</c:v>
                </c:pt>
                <c:pt idx="823">
                  <c:v>75.5</c:v>
                </c:pt>
                <c:pt idx="824">
                  <c:v>75.666666666666671</c:v>
                </c:pt>
                <c:pt idx="825">
                  <c:v>75.833333333333329</c:v>
                </c:pt>
                <c:pt idx="826">
                  <c:v>76</c:v>
                </c:pt>
                <c:pt idx="827">
                  <c:v>76.166666666666671</c:v>
                </c:pt>
                <c:pt idx="828">
                  <c:v>76.333333333333329</c:v>
                </c:pt>
                <c:pt idx="829">
                  <c:v>76.5</c:v>
                </c:pt>
                <c:pt idx="830">
                  <c:v>76.666666666666671</c:v>
                </c:pt>
                <c:pt idx="831">
                  <c:v>76.833333333333329</c:v>
                </c:pt>
                <c:pt idx="832">
                  <c:v>77</c:v>
                </c:pt>
                <c:pt idx="833">
                  <c:v>77.166666666666671</c:v>
                </c:pt>
                <c:pt idx="834">
                  <c:v>77.333333333333329</c:v>
                </c:pt>
                <c:pt idx="835">
                  <c:v>77.5</c:v>
                </c:pt>
                <c:pt idx="836">
                  <c:v>77.666666666666671</c:v>
                </c:pt>
                <c:pt idx="837">
                  <c:v>77.833333333333329</c:v>
                </c:pt>
                <c:pt idx="838">
                  <c:v>78</c:v>
                </c:pt>
                <c:pt idx="839">
                  <c:v>78.166666666666671</c:v>
                </c:pt>
                <c:pt idx="840">
                  <c:v>78.333333333333329</c:v>
                </c:pt>
                <c:pt idx="841">
                  <c:v>78.5</c:v>
                </c:pt>
                <c:pt idx="842">
                  <c:v>78.666666666666671</c:v>
                </c:pt>
                <c:pt idx="843">
                  <c:v>78.833333333333329</c:v>
                </c:pt>
                <c:pt idx="844">
                  <c:v>79</c:v>
                </c:pt>
                <c:pt idx="845">
                  <c:v>79.166666666666671</c:v>
                </c:pt>
                <c:pt idx="846">
                  <c:v>79.333333333333329</c:v>
                </c:pt>
                <c:pt idx="847">
                  <c:v>79.5</c:v>
                </c:pt>
                <c:pt idx="848">
                  <c:v>79.666666666666671</c:v>
                </c:pt>
                <c:pt idx="849">
                  <c:v>79.833333333333329</c:v>
                </c:pt>
                <c:pt idx="850">
                  <c:v>80</c:v>
                </c:pt>
                <c:pt idx="851">
                  <c:v>80.166666666666671</c:v>
                </c:pt>
                <c:pt idx="852">
                  <c:v>80.333333333333329</c:v>
                </c:pt>
                <c:pt idx="853">
                  <c:v>80.5</c:v>
                </c:pt>
                <c:pt idx="854">
                  <c:v>80.666666666666671</c:v>
                </c:pt>
                <c:pt idx="855">
                  <c:v>80.833333333333329</c:v>
                </c:pt>
                <c:pt idx="856">
                  <c:v>81</c:v>
                </c:pt>
                <c:pt idx="857">
                  <c:v>81.166666666666671</c:v>
                </c:pt>
                <c:pt idx="858">
                  <c:v>81.333333333333329</c:v>
                </c:pt>
                <c:pt idx="859">
                  <c:v>81.5</c:v>
                </c:pt>
                <c:pt idx="860">
                  <c:v>81.666666666666671</c:v>
                </c:pt>
                <c:pt idx="861">
                  <c:v>81.833333333333329</c:v>
                </c:pt>
                <c:pt idx="862">
                  <c:v>82</c:v>
                </c:pt>
                <c:pt idx="863">
                  <c:v>82.166666666666671</c:v>
                </c:pt>
                <c:pt idx="864">
                  <c:v>82.333333333333329</c:v>
                </c:pt>
                <c:pt idx="865">
                  <c:v>82.5</c:v>
                </c:pt>
                <c:pt idx="866">
                  <c:v>82.666666666666671</c:v>
                </c:pt>
                <c:pt idx="867">
                  <c:v>82.833333333333329</c:v>
                </c:pt>
                <c:pt idx="868">
                  <c:v>83</c:v>
                </c:pt>
                <c:pt idx="869">
                  <c:v>83.166666666666671</c:v>
                </c:pt>
                <c:pt idx="870">
                  <c:v>83.333333333333329</c:v>
                </c:pt>
                <c:pt idx="871">
                  <c:v>83.5</c:v>
                </c:pt>
                <c:pt idx="872">
                  <c:v>83.666666666666671</c:v>
                </c:pt>
                <c:pt idx="873">
                  <c:v>83.833333333333329</c:v>
                </c:pt>
                <c:pt idx="874">
                  <c:v>84</c:v>
                </c:pt>
                <c:pt idx="875">
                  <c:v>84.166666666666671</c:v>
                </c:pt>
                <c:pt idx="876">
                  <c:v>84.333333333333329</c:v>
                </c:pt>
                <c:pt idx="877">
                  <c:v>84.5</c:v>
                </c:pt>
                <c:pt idx="878">
                  <c:v>84.666666666666671</c:v>
                </c:pt>
                <c:pt idx="879">
                  <c:v>84.833333333333329</c:v>
                </c:pt>
                <c:pt idx="880">
                  <c:v>85</c:v>
                </c:pt>
                <c:pt idx="881">
                  <c:v>85.166666666666671</c:v>
                </c:pt>
                <c:pt idx="882">
                  <c:v>85.333333333333329</c:v>
                </c:pt>
                <c:pt idx="883">
                  <c:v>85.5</c:v>
                </c:pt>
                <c:pt idx="884">
                  <c:v>85.666666666666671</c:v>
                </c:pt>
                <c:pt idx="885">
                  <c:v>85.833333333333329</c:v>
                </c:pt>
                <c:pt idx="886">
                  <c:v>86</c:v>
                </c:pt>
                <c:pt idx="887">
                  <c:v>86.166666666666671</c:v>
                </c:pt>
                <c:pt idx="888">
                  <c:v>86.333333333333329</c:v>
                </c:pt>
                <c:pt idx="889">
                  <c:v>86.5</c:v>
                </c:pt>
                <c:pt idx="890">
                  <c:v>86.666666666666671</c:v>
                </c:pt>
                <c:pt idx="891">
                  <c:v>86.833333333333329</c:v>
                </c:pt>
                <c:pt idx="892">
                  <c:v>87</c:v>
                </c:pt>
                <c:pt idx="893">
                  <c:v>87.166666666666671</c:v>
                </c:pt>
                <c:pt idx="894">
                  <c:v>87.333333333333329</c:v>
                </c:pt>
                <c:pt idx="895">
                  <c:v>87.5</c:v>
                </c:pt>
                <c:pt idx="896">
                  <c:v>87.666666666666671</c:v>
                </c:pt>
                <c:pt idx="897">
                  <c:v>87.833333333333329</c:v>
                </c:pt>
                <c:pt idx="898">
                  <c:v>88</c:v>
                </c:pt>
                <c:pt idx="899">
                  <c:v>88.166666666666671</c:v>
                </c:pt>
                <c:pt idx="900">
                  <c:v>88.333333333333329</c:v>
                </c:pt>
                <c:pt idx="901">
                  <c:v>88.5</c:v>
                </c:pt>
                <c:pt idx="902">
                  <c:v>88.666666666666671</c:v>
                </c:pt>
                <c:pt idx="903">
                  <c:v>88.833333333333329</c:v>
                </c:pt>
                <c:pt idx="904">
                  <c:v>89</c:v>
                </c:pt>
                <c:pt idx="905">
                  <c:v>89.166666666666671</c:v>
                </c:pt>
                <c:pt idx="906">
                  <c:v>89.333333333333329</c:v>
                </c:pt>
                <c:pt idx="907">
                  <c:v>89.5</c:v>
                </c:pt>
                <c:pt idx="908">
                  <c:v>89.666666666666671</c:v>
                </c:pt>
                <c:pt idx="909">
                  <c:v>89.833333333333329</c:v>
                </c:pt>
                <c:pt idx="910">
                  <c:v>90</c:v>
                </c:pt>
                <c:pt idx="911">
                  <c:v>90.166666666666671</c:v>
                </c:pt>
                <c:pt idx="912">
                  <c:v>90.333333333333329</c:v>
                </c:pt>
                <c:pt idx="913">
                  <c:v>90.5</c:v>
                </c:pt>
                <c:pt idx="914">
                  <c:v>90.666666666666671</c:v>
                </c:pt>
                <c:pt idx="915">
                  <c:v>90.833333333333329</c:v>
                </c:pt>
                <c:pt idx="916">
                  <c:v>91</c:v>
                </c:pt>
                <c:pt idx="917">
                  <c:v>91.166666666666671</c:v>
                </c:pt>
                <c:pt idx="918">
                  <c:v>91.333333333333329</c:v>
                </c:pt>
                <c:pt idx="919">
                  <c:v>91.5</c:v>
                </c:pt>
                <c:pt idx="920">
                  <c:v>91.666666666666671</c:v>
                </c:pt>
                <c:pt idx="921">
                  <c:v>91.833333333333329</c:v>
                </c:pt>
                <c:pt idx="922">
                  <c:v>92</c:v>
                </c:pt>
                <c:pt idx="923">
                  <c:v>92.166666666666671</c:v>
                </c:pt>
                <c:pt idx="924">
                  <c:v>92.333333333333329</c:v>
                </c:pt>
                <c:pt idx="925">
                  <c:v>92.5</c:v>
                </c:pt>
                <c:pt idx="926">
                  <c:v>92.666666666666671</c:v>
                </c:pt>
                <c:pt idx="927">
                  <c:v>92.833333333333329</c:v>
                </c:pt>
                <c:pt idx="928">
                  <c:v>93</c:v>
                </c:pt>
                <c:pt idx="929">
                  <c:v>93.166666666666671</c:v>
                </c:pt>
                <c:pt idx="930">
                  <c:v>93.333333333333329</c:v>
                </c:pt>
                <c:pt idx="931">
                  <c:v>93.5</c:v>
                </c:pt>
                <c:pt idx="932">
                  <c:v>93.666666666666671</c:v>
                </c:pt>
                <c:pt idx="933">
                  <c:v>93.833333333333329</c:v>
                </c:pt>
                <c:pt idx="934">
                  <c:v>94</c:v>
                </c:pt>
                <c:pt idx="935">
                  <c:v>94.166666666666671</c:v>
                </c:pt>
                <c:pt idx="936">
                  <c:v>94.333333333333329</c:v>
                </c:pt>
                <c:pt idx="937">
                  <c:v>94.5</c:v>
                </c:pt>
                <c:pt idx="938">
                  <c:v>94.666666666666671</c:v>
                </c:pt>
                <c:pt idx="939">
                  <c:v>94.833333333333329</c:v>
                </c:pt>
                <c:pt idx="940">
                  <c:v>95</c:v>
                </c:pt>
                <c:pt idx="941">
                  <c:v>95.166666666666671</c:v>
                </c:pt>
                <c:pt idx="942">
                  <c:v>95.333333333333329</c:v>
                </c:pt>
                <c:pt idx="943">
                  <c:v>95.5</c:v>
                </c:pt>
                <c:pt idx="944">
                  <c:v>95.666666666666671</c:v>
                </c:pt>
                <c:pt idx="945">
                  <c:v>95.833333333333329</c:v>
                </c:pt>
                <c:pt idx="946">
                  <c:v>96</c:v>
                </c:pt>
                <c:pt idx="947">
                  <c:v>96.166666666666671</c:v>
                </c:pt>
                <c:pt idx="948">
                  <c:v>96.333333333333329</c:v>
                </c:pt>
                <c:pt idx="949">
                  <c:v>96.5</c:v>
                </c:pt>
                <c:pt idx="950">
                  <c:v>96.666666666666671</c:v>
                </c:pt>
                <c:pt idx="951">
                  <c:v>96.833333333333329</c:v>
                </c:pt>
                <c:pt idx="952">
                  <c:v>97</c:v>
                </c:pt>
                <c:pt idx="953">
                  <c:v>97.166666666666671</c:v>
                </c:pt>
                <c:pt idx="954">
                  <c:v>97.333333333333329</c:v>
                </c:pt>
                <c:pt idx="955">
                  <c:v>97.5</c:v>
                </c:pt>
                <c:pt idx="956">
                  <c:v>97.666666666666671</c:v>
                </c:pt>
                <c:pt idx="957">
                  <c:v>97.833333333333329</c:v>
                </c:pt>
                <c:pt idx="958">
                  <c:v>98</c:v>
                </c:pt>
                <c:pt idx="959">
                  <c:v>98.166666666666671</c:v>
                </c:pt>
                <c:pt idx="960">
                  <c:v>98.333333333333329</c:v>
                </c:pt>
                <c:pt idx="961">
                  <c:v>98.5</c:v>
                </c:pt>
                <c:pt idx="962">
                  <c:v>98.666666666666671</c:v>
                </c:pt>
                <c:pt idx="963">
                  <c:v>98.833333333333329</c:v>
                </c:pt>
                <c:pt idx="964">
                  <c:v>99</c:v>
                </c:pt>
                <c:pt idx="965">
                  <c:v>99.166666666666671</c:v>
                </c:pt>
                <c:pt idx="966">
                  <c:v>99.333333333333329</c:v>
                </c:pt>
                <c:pt idx="967">
                  <c:v>99.5</c:v>
                </c:pt>
                <c:pt idx="968">
                  <c:v>99.666666666666671</c:v>
                </c:pt>
                <c:pt idx="969">
                  <c:v>99.833333333333329</c:v>
                </c:pt>
                <c:pt idx="970">
                  <c:v>100</c:v>
                </c:pt>
                <c:pt idx="971">
                  <c:v>100.16666666666667</c:v>
                </c:pt>
                <c:pt idx="972">
                  <c:v>100.33333333333333</c:v>
                </c:pt>
                <c:pt idx="973">
                  <c:v>100.5</c:v>
                </c:pt>
                <c:pt idx="974">
                  <c:v>100.66666666666667</c:v>
                </c:pt>
                <c:pt idx="975">
                  <c:v>100.83333333333333</c:v>
                </c:pt>
                <c:pt idx="976">
                  <c:v>101</c:v>
                </c:pt>
                <c:pt idx="977">
                  <c:v>101.16666666666667</c:v>
                </c:pt>
                <c:pt idx="978">
                  <c:v>101.33333333333333</c:v>
                </c:pt>
                <c:pt idx="979">
                  <c:v>101.5</c:v>
                </c:pt>
                <c:pt idx="980">
                  <c:v>101.66666666666667</c:v>
                </c:pt>
                <c:pt idx="981">
                  <c:v>101.83333333333333</c:v>
                </c:pt>
                <c:pt idx="982">
                  <c:v>102</c:v>
                </c:pt>
                <c:pt idx="983">
                  <c:v>102.16666666666667</c:v>
                </c:pt>
                <c:pt idx="984">
                  <c:v>102.33333333333333</c:v>
                </c:pt>
                <c:pt idx="985">
                  <c:v>102.5</c:v>
                </c:pt>
                <c:pt idx="986">
                  <c:v>102.66666666666667</c:v>
                </c:pt>
                <c:pt idx="987">
                  <c:v>102.83333333333333</c:v>
                </c:pt>
                <c:pt idx="988">
                  <c:v>103</c:v>
                </c:pt>
                <c:pt idx="989">
                  <c:v>103.16666666666667</c:v>
                </c:pt>
                <c:pt idx="990">
                  <c:v>103.33333333333333</c:v>
                </c:pt>
                <c:pt idx="991">
                  <c:v>103.5</c:v>
                </c:pt>
                <c:pt idx="992">
                  <c:v>103.66666666666667</c:v>
                </c:pt>
                <c:pt idx="993">
                  <c:v>103.83333333333333</c:v>
                </c:pt>
                <c:pt idx="994">
                  <c:v>104</c:v>
                </c:pt>
                <c:pt idx="995">
                  <c:v>104.16666666666667</c:v>
                </c:pt>
                <c:pt idx="996">
                  <c:v>104.33333333333333</c:v>
                </c:pt>
                <c:pt idx="997">
                  <c:v>104.5</c:v>
                </c:pt>
                <c:pt idx="998">
                  <c:v>104.66666666666667</c:v>
                </c:pt>
                <c:pt idx="999">
                  <c:v>104.83333333333333</c:v>
                </c:pt>
                <c:pt idx="1000">
                  <c:v>105</c:v>
                </c:pt>
                <c:pt idx="1001">
                  <c:v>105.16666666666667</c:v>
                </c:pt>
                <c:pt idx="1002">
                  <c:v>105.33333333333333</c:v>
                </c:pt>
                <c:pt idx="1003">
                  <c:v>105.5</c:v>
                </c:pt>
                <c:pt idx="1004">
                  <c:v>105.66666666666667</c:v>
                </c:pt>
                <c:pt idx="1005">
                  <c:v>105.83333333333333</c:v>
                </c:pt>
                <c:pt idx="1006">
                  <c:v>106</c:v>
                </c:pt>
                <c:pt idx="1007">
                  <c:v>106.16666666666667</c:v>
                </c:pt>
                <c:pt idx="1008">
                  <c:v>106.33333333333333</c:v>
                </c:pt>
                <c:pt idx="1009">
                  <c:v>106.5</c:v>
                </c:pt>
                <c:pt idx="1010">
                  <c:v>106.66666666666667</c:v>
                </c:pt>
                <c:pt idx="1011">
                  <c:v>106.83333333333333</c:v>
                </c:pt>
                <c:pt idx="1012">
                  <c:v>107</c:v>
                </c:pt>
                <c:pt idx="1013">
                  <c:v>107.16666666666667</c:v>
                </c:pt>
                <c:pt idx="1014">
                  <c:v>107.33333333333333</c:v>
                </c:pt>
                <c:pt idx="1015">
                  <c:v>107.5</c:v>
                </c:pt>
                <c:pt idx="1016">
                  <c:v>107.66666666666667</c:v>
                </c:pt>
                <c:pt idx="1017">
                  <c:v>107.83333333333333</c:v>
                </c:pt>
                <c:pt idx="1018">
                  <c:v>108</c:v>
                </c:pt>
                <c:pt idx="1019">
                  <c:v>108.16666666666667</c:v>
                </c:pt>
                <c:pt idx="1020">
                  <c:v>108.33333333333333</c:v>
                </c:pt>
                <c:pt idx="1021">
                  <c:v>108.5</c:v>
                </c:pt>
                <c:pt idx="1022">
                  <c:v>108.66666666666667</c:v>
                </c:pt>
                <c:pt idx="1023">
                  <c:v>108.83333333333333</c:v>
                </c:pt>
                <c:pt idx="1024">
                  <c:v>109</c:v>
                </c:pt>
                <c:pt idx="1025">
                  <c:v>109.16666666666667</c:v>
                </c:pt>
                <c:pt idx="1026">
                  <c:v>109.33333333333333</c:v>
                </c:pt>
                <c:pt idx="1027">
                  <c:v>109.5</c:v>
                </c:pt>
                <c:pt idx="1028">
                  <c:v>109.66666666666667</c:v>
                </c:pt>
                <c:pt idx="1029">
                  <c:v>109.83333333333333</c:v>
                </c:pt>
                <c:pt idx="1030">
                  <c:v>110</c:v>
                </c:pt>
                <c:pt idx="1031">
                  <c:v>110.16666666666667</c:v>
                </c:pt>
                <c:pt idx="1032">
                  <c:v>110.33333333333333</c:v>
                </c:pt>
                <c:pt idx="1033">
                  <c:v>110.5</c:v>
                </c:pt>
                <c:pt idx="1034">
                  <c:v>110.66666666666667</c:v>
                </c:pt>
                <c:pt idx="1035">
                  <c:v>110.83333333333333</c:v>
                </c:pt>
                <c:pt idx="1036">
                  <c:v>111</c:v>
                </c:pt>
                <c:pt idx="1037">
                  <c:v>111.16666666666667</c:v>
                </c:pt>
                <c:pt idx="1038">
                  <c:v>111.33333333333333</c:v>
                </c:pt>
                <c:pt idx="1039">
                  <c:v>111.5</c:v>
                </c:pt>
                <c:pt idx="1040">
                  <c:v>111.66666666666667</c:v>
                </c:pt>
                <c:pt idx="1041">
                  <c:v>111.83333333333333</c:v>
                </c:pt>
                <c:pt idx="1042">
                  <c:v>112</c:v>
                </c:pt>
                <c:pt idx="1043">
                  <c:v>112.16666666666667</c:v>
                </c:pt>
                <c:pt idx="1044">
                  <c:v>112.33333333333333</c:v>
                </c:pt>
                <c:pt idx="1045">
                  <c:v>112.5</c:v>
                </c:pt>
                <c:pt idx="1046">
                  <c:v>112.66666666666667</c:v>
                </c:pt>
                <c:pt idx="1047">
                  <c:v>112.83333333333333</c:v>
                </c:pt>
                <c:pt idx="1048">
                  <c:v>113</c:v>
                </c:pt>
                <c:pt idx="1049">
                  <c:v>113.16666666666667</c:v>
                </c:pt>
                <c:pt idx="1050">
                  <c:v>113.33333333333333</c:v>
                </c:pt>
                <c:pt idx="1051">
                  <c:v>113.5</c:v>
                </c:pt>
                <c:pt idx="1052">
                  <c:v>113.66666666666667</c:v>
                </c:pt>
                <c:pt idx="1053">
                  <c:v>113.83333333333333</c:v>
                </c:pt>
                <c:pt idx="1054">
                  <c:v>114</c:v>
                </c:pt>
                <c:pt idx="1055">
                  <c:v>114.16666666666667</c:v>
                </c:pt>
                <c:pt idx="1056">
                  <c:v>114.33333333333333</c:v>
                </c:pt>
                <c:pt idx="1057">
                  <c:v>114.5</c:v>
                </c:pt>
                <c:pt idx="1058">
                  <c:v>114.66666666666667</c:v>
                </c:pt>
                <c:pt idx="1059">
                  <c:v>114.83333333333333</c:v>
                </c:pt>
                <c:pt idx="1060">
                  <c:v>115</c:v>
                </c:pt>
                <c:pt idx="1061">
                  <c:v>115.16666666666667</c:v>
                </c:pt>
                <c:pt idx="1062">
                  <c:v>115.33333333333333</c:v>
                </c:pt>
                <c:pt idx="1063">
                  <c:v>115.5</c:v>
                </c:pt>
                <c:pt idx="1064">
                  <c:v>115.66666666666667</c:v>
                </c:pt>
                <c:pt idx="1065">
                  <c:v>115.83333333333333</c:v>
                </c:pt>
                <c:pt idx="1066">
                  <c:v>116</c:v>
                </c:pt>
                <c:pt idx="1067">
                  <c:v>116.16666666666667</c:v>
                </c:pt>
                <c:pt idx="1068">
                  <c:v>116.33333333333333</c:v>
                </c:pt>
                <c:pt idx="1069">
                  <c:v>116.5</c:v>
                </c:pt>
                <c:pt idx="1070">
                  <c:v>116.66666666666667</c:v>
                </c:pt>
                <c:pt idx="1071">
                  <c:v>116.83333333333333</c:v>
                </c:pt>
                <c:pt idx="1072">
                  <c:v>117</c:v>
                </c:pt>
                <c:pt idx="1073">
                  <c:v>117.16666666666667</c:v>
                </c:pt>
                <c:pt idx="1074">
                  <c:v>117.33333333333333</c:v>
                </c:pt>
                <c:pt idx="1075">
                  <c:v>117.5</c:v>
                </c:pt>
                <c:pt idx="1076">
                  <c:v>117.66666666666667</c:v>
                </c:pt>
                <c:pt idx="1077">
                  <c:v>117.83333333333333</c:v>
                </c:pt>
                <c:pt idx="1078">
                  <c:v>118</c:v>
                </c:pt>
                <c:pt idx="1079">
                  <c:v>118.16666666666667</c:v>
                </c:pt>
                <c:pt idx="1080">
                  <c:v>118.33333333333333</c:v>
                </c:pt>
                <c:pt idx="1081">
                  <c:v>118.5</c:v>
                </c:pt>
                <c:pt idx="1082">
                  <c:v>118.66666666666667</c:v>
                </c:pt>
                <c:pt idx="1083">
                  <c:v>118.83333333333333</c:v>
                </c:pt>
                <c:pt idx="1084">
                  <c:v>119</c:v>
                </c:pt>
                <c:pt idx="1085">
                  <c:v>119.16666666666667</c:v>
                </c:pt>
                <c:pt idx="1086">
                  <c:v>119.33333333333333</c:v>
                </c:pt>
                <c:pt idx="1087">
                  <c:v>119.5</c:v>
                </c:pt>
                <c:pt idx="1088">
                  <c:v>119.66666666666667</c:v>
                </c:pt>
                <c:pt idx="1089">
                  <c:v>119.83333333333333</c:v>
                </c:pt>
                <c:pt idx="1090">
                  <c:v>120</c:v>
                </c:pt>
                <c:pt idx="1091">
                  <c:v>120.16666666666667</c:v>
                </c:pt>
                <c:pt idx="1092">
                  <c:v>120.33333333333333</c:v>
                </c:pt>
                <c:pt idx="1093">
                  <c:v>120.5</c:v>
                </c:pt>
                <c:pt idx="1094">
                  <c:v>120.66666666666667</c:v>
                </c:pt>
                <c:pt idx="1095">
                  <c:v>120.83333333333333</c:v>
                </c:pt>
                <c:pt idx="1096">
                  <c:v>121</c:v>
                </c:pt>
                <c:pt idx="1097">
                  <c:v>121.16666666666667</c:v>
                </c:pt>
                <c:pt idx="1098">
                  <c:v>121.33333333333333</c:v>
                </c:pt>
                <c:pt idx="1099">
                  <c:v>121.5</c:v>
                </c:pt>
                <c:pt idx="1100">
                  <c:v>121.66666666666667</c:v>
                </c:pt>
              </c:numCache>
            </c:numRef>
          </c:xVal>
          <c:yVal>
            <c:numRef>
              <c:f>'Regime Tester'!$J$4:$J$1104</c:f>
              <c:numCache>
                <c:formatCode>0.0</c:formatCode>
                <c:ptCount val="1101"/>
                <c:pt idx="0">
                  <c:v>0</c:v>
                </c:pt>
                <c:pt idx="1">
                  <c:v>0</c:v>
                </c:pt>
                <c:pt idx="2">
                  <c:v>9.4077899123523405E-4</c:v>
                </c:pt>
                <c:pt idx="3">
                  <c:v>2.8077521664912602E-3</c:v>
                </c:pt>
                <c:pt idx="4">
                  <c:v>5.5865403949194037E-3</c:v>
                </c:pt>
                <c:pt idx="5">
                  <c:v>9.262967356376205E-3</c:v>
                </c:pt>
                <c:pt idx="6">
                  <c:v>1.3823056715620145E-2</c:v>
                </c:pt>
                <c:pt idx="7">
                  <c:v>1.9253029335811425E-2</c:v>
                </c:pt>
                <c:pt idx="8">
                  <c:v>2.5539300530768316E-2</c:v>
                </c:pt>
                <c:pt idx="9">
                  <c:v>3.2668477355441136E-2</c:v>
                </c:pt>
                <c:pt idx="10">
                  <c:v>4.0627355934072462E-2</c:v>
                </c:pt>
                <c:pt idx="11">
                  <c:v>4.9402918825519546E-2</c:v>
                </c:pt>
                <c:pt idx="12">
                  <c:v>5.8982332425222189E-2</c:v>
                </c:pt>
                <c:pt idx="13">
                  <c:v>9.4962250378689744E-2</c:v>
                </c:pt>
                <c:pt idx="14">
                  <c:v>0.17402852758977227</c:v>
                </c:pt>
                <c:pt idx="15">
                  <c:v>0.27045069852448078</c:v>
                </c:pt>
                <c:pt idx="16">
                  <c:v>0.38284277074823558</c:v>
                </c:pt>
                <c:pt idx="17">
                  <c:v>0.50991666604259045</c:v>
                </c:pt>
                <c:pt idx="18">
                  <c:v>0.65047540833956208</c:v>
                </c:pt>
                <c:pt idx="19">
                  <c:v>0.80340678453738468</c:v>
                </c:pt>
                <c:pt idx="20">
                  <c:v>0.96767744538189149</c:v>
                </c:pt>
                <c:pt idx="21">
                  <c:v>1.1423274158748777</c:v>
                </c:pt>
                <c:pt idx="22">
                  <c:v>1.3264649867899392</c:v>
                </c:pt>
                <c:pt idx="23">
                  <c:v>1.5192619608483671</c:v>
                </c:pt>
                <c:pt idx="24">
                  <c:v>1.719949228942925</c:v>
                </c:pt>
                <c:pt idx="25">
                  <c:v>1.9278126535052229</c:v>
                </c:pt>
                <c:pt idx="26">
                  <c:v>2.1421892377017828</c:v>
                </c:pt>
                <c:pt idx="27">
                  <c:v>2.3624635606229809</c:v>
                </c:pt>
                <c:pt idx="28">
                  <c:v>2.5739527751369762</c:v>
                </c:pt>
                <c:pt idx="29">
                  <c:v>2.7678111945769022</c:v>
                </c:pt>
                <c:pt idx="30">
                  <c:v>2.9452904196300098</c:v>
                </c:pt>
                <c:pt idx="31">
                  <c:v>3.1075549147273853</c:v>
                </c:pt>
                <c:pt idx="32">
                  <c:v>3.2556880575071028</c:v>
                </c:pt>
                <c:pt idx="33">
                  <c:v>3.3906977684659805</c:v>
                </c:pt>
                <c:pt idx="34">
                  <c:v>3.5135217499315603</c:v>
                </c:pt>
                <c:pt idx="35">
                  <c:v>3.6250323614644326</c:v>
                </c:pt>
                <c:pt idx="36">
                  <c:v>3.7260411569198291</c:v>
                </c:pt>
                <c:pt idx="37">
                  <c:v>3.8173031066467225</c:v>
                </c:pt>
                <c:pt idx="38">
                  <c:v>3.8995205266734878</c:v>
                </c:pt>
                <c:pt idx="39">
                  <c:v>3.9733467352130352</c:v>
                </c:pt>
                <c:pt idx="40">
                  <c:v>4.0393894554094008</c:v>
                </c:pt>
                <c:pt idx="41">
                  <c:v>4.0982139819347418</c:v>
                </c:pt>
                <c:pt idx="42">
                  <c:v>4.1503461278237896</c:v>
                </c:pt>
                <c:pt idx="43">
                  <c:v>4.1962749667956682</c:v>
                </c:pt>
                <c:pt idx="44">
                  <c:v>4.2364553852547919</c:v>
                </c:pt>
                <c:pt idx="45">
                  <c:v>4.271310457177754</c:v>
                </c:pt>
                <c:pt idx="46">
                  <c:v>4.3012336541766771</c:v>
                </c:pt>
                <c:pt idx="47">
                  <c:v>4.3265909021766422</c:v>
                </c:pt>
                <c:pt idx="48">
                  <c:v>4.3477224953511282</c:v>
                </c:pt>
                <c:pt idx="49">
                  <c:v>4.3649448772208093</c:v>
                </c:pt>
                <c:pt idx="50">
                  <c:v>4.3785522981336893</c:v>
                </c:pt>
                <c:pt idx="51">
                  <c:v>4.3888183577049205</c:v>
                </c:pt>
                <c:pt idx="52">
                  <c:v>4.3959974401993742</c:v>
                </c:pt>
                <c:pt idx="53">
                  <c:v>4.4003260502860817</c:v>
                </c:pt>
                <c:pt idx="54">
                  <c:v>4.4020240560781305</c:v>
                </c:pt>
                <c:pt idx="55">
                  <c:v>4.4012958458918749</c:v>
                </c:pt>
                <c:pt idx="56">
                  <c:v>4.3983314047128417</c:v>
                </c:pt>
                <c:pt idx="57">
                  <c:v>4.3933073159402545</c:v>
                </c:pt>
                <c:pt idx="58">
                  <c:v>4.3863876935954398</c:v>
                </c:pt>
                <c:pt idx="59">
                  <c:v>4.3777250498195759</c:v>
                </c:pt>
                <c:pt idx="60">
                  <c:v>4.3674611021513812</c:v>
                </c:pt>
                <c:pt idx="61">
                  <c:v>4.3557275247637488</c:v>
                </c:pt>
                <c:pt idx="62">
                  <c:v>4.3426466475483227</c:v>
                </c:pt>
                <c:pt idx="63">
                  <c:v>4.3283321066671592</c:v>
                </c:pt>
                <c:pt idx="64">
                  <c:v>4.312889449939477</c:v>
                </c:pt>
                <c:pt idx="65">
                  <c:v>4.2964167001977787</c:v>
                </c:pt>
                <c:pt idx="66">
                  <c:v>4.2790048795301363</c:v>
                </c:pt>
                <c:pt idx="67">
                  <c:v>4.2607384971230369</c:v>
                </c:pt>
                <c:pt idx="68">
                  <c:v>4.2416960032308122</c:v>
                </c:pt>
                <c:pt idx="69">
                  <c:v>4.2219502116224064</c:v>
                </c:pt>
                <c:pt idx="70">
                  <c:v>4.2015686926930895</c:v>
                </c:pt>
                <c:pt idx="71">
                  <c:v>4.1806141392769538</c:v>
                </c:pt>
                <c:pt idx="72">
                  <c:v>4.1591447070547183</c:v>
                </c:pt>
                <c:pt idx="73">
                  <c:v>4.1372143313199334</c:v>
                </c:pt>
                <c:pt idx="74">
                  <c:v>4.1148730217443203</c:v>
                </c:pt>
                <c:pt idx="75">
                  <c:v>4.092167136669115</c:v>
                </c:pt>
                <c:pt idx="76">
                  <c:v>4.0691396383433531</c:v>
                </c:pt>
                <c:pt idx="77">
                  <c:v>4.0464614554238487</c:v>
                </c:pt>
                <c:pt idx="78">
                  <c:v>4.0256214605273071</c:v>
                </c:pt>
                <c:pt idx="79">
                  <c:v>4.0064893433156064</c:v>
                </c:pt>
                <c:pt idx="80">
                  <c:v>3.9889438628490397</c:v>
                </c:pt>
                <c:pt idx="81">
                  <c:v>3.9728722179806573</c:v>
                </c:pt>
                <c:pt idx="82">
                  <c:v>3.9581694614425249</c:v>
                </c:pt>
                <c:pt idx="83">
                  <c:v>3.9447379545920311</c:v>
                </c:pt>
                <c:pt idx="84">
                  <c:v>3.9324868599967564</c:v>
                </c:pt>
                <c:pt idx="85">
                  <c:v>3.9213316692322091</c:v>
                </c:pt>
                <c:pt idx="86">
                  <c:v>3.911193763448928</c:v>
                </c:pt>
                <c:pt idx="87">
                  <c:v>3.9020000044350156</c:v>
                </c:pt>
                <c:pt idx="88">
                  <c:v>3.8936823540579559</c:v>
                </c:pt>
                <c:pt idx="89">
                  <c:v>3.8861775201164117</c:v>
                </c:pt>
                <c:pt idx="90">
                  <c:v>3.8794266267693476</c:v>
                </c:pt>
                <c:pt idx="91">
                  <c:v>3.8733749078370057</c:v>
                </c:pt>
                <c:pt idx="92">
                  <c:v>3.8679714213865899</c:v>
                </c:pt>
                <c:pt idx="93">
                  <c:v>3.8631687841256674</c:v>
                </c:pt>
                <c:pt idx="94">
                  <c:v>3.8589229242287693</c:v>
                </c:pt>
                <c:pt idx="95">
                  <c:v>3.8551928513180678</c:v>
                </c:pt>
                <c:pt idx="96">
                  <c:v>3.8519404424077544</c:v>
                </c:pt>
                <c:pt idx="97">
                  <c:v>3.8491302427043559</c:v>
                </c:pt>
                <c:pt idx="98">
                  <c:v>3.8467292802320898</c:v>
                </c:pt>
                <c:pt idx="99">
                  <c:v>3.844706893323893</c:v>
                </c:pt>
                <c:pt idx="100">
                  <c:v>3.8430345700853397</c:v>
                </c:pt>
                <c:pt idx="101">
                  <c:v>3.8416857990006044</c:v>
                </c:pt>
                <c:pt idx="102">
                  <c:v>3.8406359299072896</c:v>
                </c:pt>
                <c:pt idx="103">
                  <c:v>3.8398620446205833</c:v>
                </c:pt>
                <c:pt idx="104">
                  <c:v>3.8393428365371425</c:v>
                </c:pt>
                <c:pt idx="105">
                  <c:v>3.8390584985955689</c:v>
                </c:pt>
                <c:pt idx="106">
                  <c:v>3.8389906190135754</c:v>
                </c:pt>
                <c:pt idx="107">
                  <c:v>3.8391220842621894</c:v>
                </c:pt>
                <c:pt idx="108">
                  <c:v>3.8394369887747799</c:v>
                </c:pt>
                <c:pt idx="109">
                  <c:v>3.8399205509235528</c:v>
                </c:pt>
                <c:pt idx="110">
                  <c:v>3.8405590348285803</c:v>
                </c:pt>
                <c:pt idx="111">
                  <c:v>3.8413396775946222</c:v>
                </c:pt>
                <c:pt idx="112">
                  <c:v>3.842250621599069</c:v>
                </c:pt>
                <c:pt idx="113">
                  <c:v>3.8432808514804879</c:v>
                </c:pt>
                <c:pt idx="114">
                  <c:v>3.8444201355015677</c:v>
                </c:pt>
                <c:pt idx="115">
                  <c:v>3.8456589709828983</c:v>
                </c:pt>
                <c:pt idx="116">
                  <c:v>3.8469885335250829</c:v>
                </c:pt>
                <c:pt idx="117">
                  <c:v>3.8484006297562852</c:v>
                </c:pt>
                <c:pt idx="118">
                  <c:v>3.8498876533605615</c:v>
                </c:pt>
                <c:pt idx="119">
                  <c:v>3.8514425441592937</c:v>
                </c:pt>
                <c:pt idx="120">
                  <c:v>3.8530587500338527</c:v>
                </c:pt>
                <c:pt idx="121">
                  <c:v>3.85473019149231</c:v>
                </c:pt>
                <c:pt idx="122">
                  <c:v>3.8564512286967094</c:v>
                </c:pt>
                <c:pt idx="123">
                  <c:v>3.8582166307801367</c:v>
                </c:pt>
                <c:pt idx="124">
                  <c:v>3.8600215472946764</c:v>
                </c:pt>
                <c:pt idx="125">
                  <c:v>3.861861481642376</c:v>
                </c:pt>
                <c:pt idx="126">
                  <c:v>3.8637322663515894</c:v>
                </c:pt>
                <c:pt idx="127">
                  <c:v>3.8656300400706365</c:v>
                </c:pt>
                <c:pt idx="128">
                  <c:v>3.8675512261595886</c:v>
                </c:pt>
                <c:pt idx="129">
                  <c:v>3.8694925127692694</c:v>
                </c:pt>
                <c:pt idx="130">
                  <c:v>3.8714508343042526</c:v>
                </c:pt>
                <c:pt idx="131">
                  <c:v>3.8734233541738039</c:v>
                </c:pt>
                <c:pt idx="132">
                  <c:v>3.8754074487413757</c:v>
                </c:pt>
                <c:pt idx="133">
                  <c:v>3.8774006923894726</c:v>
                </c:pt>
                <c:pt idx="134">
                  <c:v>3.8794008436224692</c:v>
                </c:pt>
                <c:pt idx="135">
                  <c:v>3.8814058321353437</c:v>
                </c:pt>
                <c:pt idx="136">
                  <c:v>3.8834137467812826</c:v>
                </c:pt>
                <c:pt idx="137">
                  <c:v>3.885422824375766</c:v>
                </c:pt>
                <c:pt idx="138">
                  <c:v>3.887431439279077</c:v>
                </c:pt>
                <c:pt idx="139">
                  <c:v>3.8894380937031978</c:v>
                </c:pt>
                <c:pt idx="140">
                  <c:v>3.8914414086928177</c:v>
                </c:pt>
                <c:pt idx="141">
                  <c:v>3.8934401157336551</c:v>
                </c:pt>
                <c:pt idx="142">
                  <c:v>3.8954330489445486</c:v>
                </c:pt>
                <c:pt idx="143">
                  <c:v>3.8974191378127983</c:v>
                </c:pt>
                <c:pt idx="144">
                  <c:v>3.8993974004350402</c:v>
                </c:pt>
                <c:pt idx="145">
                  <c:v>3.9013669372285622</c:v>
                </c:pt>
                <c:pt idx="146">
                  <c:v>3.9033269250804019</c:v>
                </c:pt>
                <c:pt idx="147">
                  <c:v>3.9052766119038349</c:v>
                </c:pt>
                <c:pt idx="148">
                  <c:v>3.9072153115739683</c:v>
                </c:pt>
                <c:pt idx="149">
                  <c:v>3.9091423992161194</c:v>
                </c:pt>
                <c:pt idx="150">
                  <c:v>3.9110573068224852</c:v>
                </c:pt>
                <c:pt idx="151">
                  <c:v>3.9129595191743105</c:v>
                </c:pt>
                <c:pt idx="152">
                  <c:v>3.9148485700483384</c:v>
                </c:pt>
                <c:pt idx="153">
                  <c:v>3.9167240386878057</c:v>
                </c:pt>
                <c:pt idx="154">
                  <c:v>3.918585546519612</c:v>
                </c:pt>
                <c:pt idx="155">
                  <c:v>3.9204327541005681</c:v>
                </c:pt>
                <c:pt idx="156">
                  <c:v>3.9222653582768108</c:v>
                </c:pt>
                <c:pt idx="157">
                  <c:v>3.9240830895415848</c:v>
                </c:pt>
                <c:pt idx="158">
                  <c:v>3.9258857095776087</c:v>
                </c:pt>
                <c:pt idx="159">
                  <c:v>3.9276730089712095</c:v>
                </c:pt>
                <c:pt idx="160">
                  <c:v>3.9294448050862862</c:v>
                </c:pt>
                <c:pt idx="161">
                  <c:v>3.9312009400870078</c:v>
                </c:pt>
                <c:pt idx="162">
                  <c:v>3.9329412790989076</c:v>
                </c:pt>
                <c:pt idx="163">
                  <c:v>3.9346657084987573</c:v>
                </c:pt>
                <c:pt idx="164">
                  <c:v>3.9363741343242773</c:v>
                </c:pt>
                <c:pt idx="165">
                  <c:v>3.9380664807953512</c:v>
                </c:pt>
                <c:pt idx="166">
                  <c:v>3.9397426889389973</c:v>
                </c:pt>
                <c:pt idx="167">
                  <c:v>3.9414027153108875</c:v>
                </c:pt>
                <c:pt idx="168">
                  <c:v>3.9430465308066966</c:v>
                </c:pt>
                <c:pt idx="169">
                  <c:v>3.9446741195570461</c:v>
                </c:pt>
                <c:pt idx="170">
                  <c:v>3.9462854779002194</c:v>
                </c:pt>
                <c:pt idx="171">
                  <c:v>3.9478806134272535</c:v>
                </c:pt>
                <c:pt idx="172">
                  <c:v>3.9494595440943607</c:v>
                </c:pt>
                <c:pt idx="173">
                  <c:v>3.951022297398008</c:v>
                </c:pt>
                <c:pt idx="174">
                  <c:v>3.9525689096082885</c:v>
                </c:pt>
                <c:pt idx="175">
                  <c:v>3.9540994250565329</c:v>
                </c:pt>
                <c:pt idx="176">
                  <c:v>3.9556138954733848</c:v>
                </c:pt>
                <c:pt idx="177">
                  <c:v>3.9571123793738292</c:v>
                </c:pt>
                <c:pt idx="178">
                  <c:v>3.9585949414859032</c:v>
                </c:pt>
                <c:pt idx="179">
                  <c:v>3.9600616522200509</c:v>
                </c:pt>
                <c:pt idx="180">
                  <c:v>3.961512587176288</c:v>
                </c:pt>
                <c:pt idx="181">
                  <c:v>3.9629478266865461</c:v>
                </c:pt>
                <c:pt idx="182">
                  <c:v>3.9643674553897434</c:v>
                </c:pt>
                <c:pt idx="183">
                  <c:v>3.9657715618373008</c:v>
                </c:pt>
                <c:pt idx="184">
                  <c:v>3.9671602381269828</c:v>
                </c:pt>
                <c:pt idx="185">
                  <c:v>3.9685335795630872</c:v>
                </c:pt>
                <c:pt idx="186">
                  <c:v>3.9698916843411438</c:v>
                </c:pt>
                <c:pt idx="187">
                  <c:v>3.971234653255415</c:v>
                </c:pt>
                <c:pt idx="188">
                  <c:v>3.9725625894276053</c:v>
                </c:pt>
                <c:pt idx="189">
                  <c:v>3.9738755980552982</c:v>
                </c:pt>
                <c:pt idx="190">
                  <c:v>3.9751737861787433</c:v>
                </c:pt>
                <c:pt idx="191">
                  <c:v>3.9764572624647099</c:v>
                </c:pt>
                <c:pt idx="192">
                  <c:v>3.9777261370062162</c:v>
                </c:pt>
                <c:pt idx="193">
                  <c:v>3.9789805211370215</c:v>
                </c:pt>
                <c:pt idx="194">
                  <c:v>3.9802205272598488</c:v>
                </c:pt>
                <c:pt idx="195">
                  <c:v>3.9814462686873764</c:v>
                </c:pt>
                <c:pt idx="196">
                  <c:v>3.9826578594951036</c:v>
                </c:pt>
                <c:pt idx="197">
                  <c:v>3.9838554143852596</c:v>
                </c:pt>
                <c:pt idx="198">
                  <c:v>3.9850390485609761</c:v>
                </c:pt>
                <c:pt idx="199">
                  <c:v>3.9862088776100113</c:v>
                </c:pt>
                <c:pt idx="200">
                  <c:v>3.9873650173973449</c:v>
                </c:pt>
                <c:pt idx="201">
                  <c:v>3.9885075839660287</c:v>
                </c:pt>
                <c:pt idx="202">
                  <c:v>3.989636693445703</c:v>
                </c:pt>
                <c:pt idx="203">
                  <c:v>3.9907524619682504</c:v>
                </c:pt>
                <c:pt idx="204">
                  <c:v>3.9918550055900703</c:v>
                </c:pt>
                <c:pt idx="205">
                  <c:v>3.9929444402205201</c:v>
                </c:pt>
                <c:pt idx="206">
                  <c:v>3.9940208815560756</c:v>
                </c:pt>
                <c:pt idx="207">
                  <c:v>3.9950844450198151</c:v>
                </c:pt>
                <c:pt idx="208">
                  <c:v>3.9961352457058457</c:v>
                </c:pt>
                <c:pt idx="209">
                  <c:v>3.9971733983283215</c:v>
                </c:pt>
                <c:pt idx="210">
                  <c:v>3.9981990171747288</c:v>
                </c:pt>
                <c:pt idx="211">
                  <c:v>3.9992122160631345</c:v>
                </c:pt>
                <c:pt idx="212">
                  <c:v>4.0002131083031154</c:v>
                </c:pt>
                <c:pt idx="213">
                  <c:v>4.0012018066601049</c:v>
                </c:pt>
                <c:pt idx="214">
                  <c:v>4.0021784233229152</c:v>
                </c:pt>
                <c:pt idx="215">
                  <c:v>4.0031430698742012</c:v>
                </c:pt>
                <c:pt idx="216">
                  <c:v>4.0040958572636667</c:v>
                </c:pt>
                <c:pt idx="217">
                  <c:v>4.0050368957838041</c:v>
                </c:pt>
                <c:pt idx="218">
                  <c:v>4.0059662950479886</c:v>
                </c:pt>
                <c:pt idx="219">
                  <c:v>4.0068841639707609</c:v>
                </c:pt>
                <c:pt idx="220">
                  <c:v>4.0077906107501358</c:v>
                </c:pt>
                <c:pt idx="221">
                  <c:v>4.0086857428517861</c:v>
                </c:pt>
                <c:pt idx="222">
                  <c:v>4.0095696669949756</c:v>
                </c:pt>
                <c:pt idx="223">
                  <c:v>4.010442489140102</c:v>
                </c:pt>
                <c:pt idx="224">
                  <c:v>4.0113043144777381</c:v>
                </c:pt>
                <c:pt idx="225">
                  <c:v>4.0121552474190594</c:v>
                </c:pt>
                <c:pt idx="226">
                  <c:v>4.0129953915875554</c:v>
                </c:pt>
                <c:pt idx="227">
                  <c:v>4.013824849811928</c:v>
                </c:pt>
                <c:pt idx="228">
                  <c:v>4.0146437241200923</c:v>
                </c:pt>
                <c:pt idx="229">
                  <c:v>4.0154521157341918</c:v>
                </c:pt>
                <c:pt idx="230">
                  <c:v>4.0162501250665565</c:v>
                </c:pt>
                <c:pt idx="231">
                  <c:v>4.0170378517165295</c:v>
                </c:pt>
                <c:pt idx="232">
                  <c:v>4.017815394468097</c:v>
                </c:pt>
                <c:pt idx="233">
                  <c:v>4.0185828512882571</c:v>
                </c:pt>
                <c:pt idx="234">
                  <c:v>4.0193403193260799</c:v>
                </c:pt>
                <c:pt idx="235">
                  <c:v>4.0200878949123888</c:v>
                </c:pt>
                <c:pt idx="236">
                  <c:v>4.0208256735600321</c:v>
                </c:pt>
                <c:pt idx="237">
                  <c:v>4.0215537499646858</c:v>
                </c:pt>
                <c:pt idx="238">
                  <c:v>4.0222722180061501</c:v>
                </c:pt>
                <c:pt idx="239">
                  <c:v>4.0229811707500964</c:v>
                </c:pt>
                <c:pt idx="240">
                  <c:v>4.0236807004502353</c:v>
                </c:pt>
                <c:pt idx="241">
                  <c:v>4.0243708985508642</c:v>
                </c:pt>
                <c:pt idx="242">
                  <c:v>4.025051855689763</c:v>
                </c:pt>
                <c:pt idx="243">
                  <c:v>4.0257236617014129</c:v>
                </c:pt>
                <c:pt idx="244">
                  <c:v>4.0263864056205074</c:v>
                </c:pt>
                <c:pt idx="245">
                  <c:v>4.0270401756857295</c:v>
                </c:pt>
                <c:pt idx="246">
                  <c:v>4.0276850593437743</c:v>
                </c:pt>
                <c:pt idx="247">
                  <c:v>4.0283211432535913</c:v>
                </c:pt>
                <c:pt idx="248">
                  <c:v>4.0289485132908318</c:v>
                </c:pt>
                <c:pt idx="249">
                  <c:v>4.0295672545524743</c:v>
                </c:pt>
                <c:pt idx="250">
                  <c:v>4.0301774513616158</c:v>
                </c:pt>
                <c:pt idx="251">
                  <c:v>4.0307791872724135</c:v>
                </c:pt>
                <c:pt idx="252">
                  <c:v>4.0313725450751585</c:v>
                </c:pt>
                <c:pt idx="253">
                  <c:v>4.0319576068014689</c:v>
                </c:pt>
                <c:pt idx="254">
                  <c:v>4.0325344537295864</c:v>
                </c:pt>
                <c:pt idx="255">
                  <c:v>4.0331031663897736</c:v>
                </c:pt>
                <c:pt idx="256">
                  <c:v>4.0336638245697882</c:v>
                </c:pt>
                <c:pt idx="257">
                  <c:v>4.0342165073204326</c:v>
                </c:pt>
                <c:pt idx="258">
                  <c:v>4.0347612929611651</c:v>
                </c:pt>
                <c:pt idx="259">
                  <c:v>4.035298259085768</c:v>
                </c:pt>
                <c:pt idx="260">
                  <c:v>4.0358274825680587</c:v>
                </c:pt>
                <c:pt idx="261">
                  <c:v>4.0363490395676411</c:v>
                </c:pt>
                <c:pt idx="262">
                  <c:v>4.0368630055356878</c:v>
                </c:pt>
                <c:pt idx="263">
                  <c:v>4.0373694552207464</c:v>
                </c:pt>
                <c:pt idx="264">
                  <c:v>4.0378684626745658</c:v>
                </c:pt>
                <c:pt idx="265">
                  <c:v>4.0383601012579362</c:v>
                </c:pt>
                <c:pt idx="266">
                  <c:v>4.0388444436465347</c:v>
                </c:pt>
                <c:pt idx="267">
                  <c:v>4.0393215618367782</c:v>
                </c:pt>
                <c:pt idx="268">
                  <c:v>4.0397915271516718</c:v>
                </c:pt>
                <c:pt idx="269">
                  <c:v>4.0402544102466562</c:v>
                </c:pt>
                <c:pt idx="270">
                  <c:v>4.0407102811154418</c:v>
                </c:pt>
                <c:pt idx="271">
                  <c:v>4.041159209095837</c:v>
                </c:pt>
                <c:pt idx="272">
                  <c:v>4.0416012628755542</c:v>
                </c:pt>
                <c:pt idx="273">
                  <c:v>4.0420365104980052</c:v>
                </c:pt>
                <c:pt idx="274">
                  <c:v>4.0424650193680707</c:v>
                </c:pt>
                <c:pt idx="275">
                  <c:v>4.0428868562578488</c:v>
                </c:pt>
                <c:pt idx="276">
                  <c:v>4.0433020873123802</c:v>
                </c:pt>
                <c:pt idx="277">
                  <c:v>4.0437107780553436</c:v>
                </c:pt>
                <c:pt idx="278">
                  <c:v>4.044112993394724</c:v>
                </c:pt>
                <c:pt idx="279">
                  <c:v>4.0445087976284491</c:v>
                </c:pt>
                <c:pt idx="280">
                  <c:v>4.0448982544499934</c:v>
                </c:pt>
                <c:pt idx="281">
                  <c:v>4.0452814269539523</c:v>
                </c:pt>
                <c:pt idx="282">
                  <c:v>4.045658377641578</c:v>
                </c:pt>
                <c:pt idx="283">
                  <c:v>4.0460291684262799</c:v>
                </c:pt>
                <c:pt idx="284">
                  <c:v>4.046393860639089</c:v>
                </c:pt>
                <c:pt idx="285">
                  <c:v>4.0467525150340862</c:v>
                </c:pt>
                <c:pt idx="286">
                  <c:v>4.0471051917937899</c:v>
                </c:pt>
                <c:pt idx="287">
                  <c:v>4.047451950534505</c:v>
                </c:pt>
                <c:pt idx="288">
                  <c:v>4.0477928503116312</c:v>
                </c:pt>
                <c:pt idx="289">
                  <c:v>4.0481279496249343</c:v>
                </c:pt>
                <c:pt idx="290">
                  <c:v>4.0484573064237734</c:v>
                </c:pt>
                <c:pt idx="291">
                  <c:v>4.0487809781122879</c:v>
                </c:pt>
                <c:pt idx="292">
                  <c:v>4.0490990215545422</c:v>
                </c:pt>
                <c:pt idx="293">
                  <c:v>4.0494114930796323</c:v>
                </c:pt>
                <c:pt idx="294">
                  <c:v>4.0497184484867441</c:v>
                </c:pt>
                <c:pt idx="295">
                  <c:v>4.0500199430501738</c:v>
                </c:pt>
                <c:pt idx="296">
                  <c:v>4.0503160315243054</c:v>
                </c:pt>
                <c:pt idx="297">
                  <c:v>4.0506067681485458</c:v>
                </c:pt>
                <c:pt idx="298">
                  <c:v>4.0508922066522146</c:v>
                </c:pt>
                <c:pt idx="299">
                  <c:v>4.0511724002593938</c:v>
                </c:pt>
                <c:pt idx="300">
                  <c:v>4.0514474016937365</c:v>
                </c:pt>
                <c:pt idx="301">
                  <c:v>4.0517172631832281</c:v>
                </c:pt>
                <c:pt idx="302">
                  <c:v>4.0519820364649091</c:v>
                </c:pt>
                <c:pt idx="303">
                  <c:v>4.0522417727895546</c:v>
                </c:pt>
                <c:pt idx="304">
                  <c:v>4.0524965229263108</c:v>
                </c:pt>
                <c:pt idx="305">
                  <c:v>4.0527463371672887</c:v>
                </c:pt>
                <c:pt idx="306">
                  <c:v>4.0529912653321185</c:v>
                </c:pt>
                <c:pt idx="307">
                  <c:v>4.0532313567724572</c:v>
                </c:pt>
                <c:pt idx="308">
                  <c:v>4.0534666603764613</c:v>
                </c:pt>
                <c:pt idx="309">
                  <c:v>4.0536972245732112</c:v>
                </c:pt>
                <c:pt idx="310">
                  <c:v>4.0539230973370994</c:v>
                </c:pt>
                <c:pt idx="311">
                  <c:v>4.0541443261921746</c:v>
                </c:pt>
                <c:pt idx="312">
                  <c:v>4.0543609582164466</c:v>
                </c:pt>
                <c:pt idx="313">
                  <c:v>4.054573040046149</c:v>
                </c:pt>
                <c:pt idx="314">
                  <c:v>4.0547806178799641</c:v>
                </c:pt>
                <c:pt idx="315">
                  <c:v>4.0549837374832043</c:v>
                </c:pt>
                <c:pt idx="316">
                  <c:v>4.0551824441919591</c:v>
                </c:pt>
                <c:pt idx="317">
                  <c:v>4.0553767829171949</c:v>
                </c:pt>
                <c:pt idx="318">
                  <c:v>4.0555667981488241</c:v>
                </c:pt>
                <c:pt idx="319">
                  <c:v>4.0557525339597271</c:v>
                </c:pt>
                <c:pt idx="320">
                  <c:v>4.0559340340097432</c:v>
                </c:pt>
                <c:pt idx="321">
                  <c:v>4.0561113415496157</c:v>
                </c:pt>
                <c:pt idx="322">
                  <c:v>4.0562844994249074</c:v>
                </c:pt>
                <c:pt idx="323">
                  <c:v>4.05645355007987</c:v>
                </c:pt>
                <c:pt idx="324">
                  <c:v>4.0566185355612818</c:v>
                </c:pt>
                <c:pt idx="325">
                  <c:v>4.0567794975222453</c:v>
                </c:pt>
                <c:pt idx="326">
                  <c:v>4.0569364772259497</c:v>
                </c:pt>
                <c:pt idx="327">
                  <c:v>4.0570895155493956</c:v>
                </c:pt>
                <c:pt idx="328">
                  <c:v>4.0572386529870856</c:v>
                </c:pt>
                <c:pt idx="329">
                  <c:v>4.0573839296546765</c:v>
                </c:pt>
                <c:pt idx="330">
                  <c:v>4.0575253852925961</c:v>
                </c:pt>
                <c:pt idx="331">
                  <c:v>4.0576630592696272</c:v>
                </c:pt>
                <c:pt idx="332">
                  <c:v>4.0577969905864562</c:v>
                </c:pt>
                <c:pt idx="333">
                  <c:v>4.0579272178791816</c:v>
                </c:pt>
                <c:pt idx="334">
                  <c:v>4.0580537794227984</c:v>
                </c:pt>
                <c:pt idx="335">
                  <c:v>4.058176713134638</c:v>
                </c:pt>
                <c:pt idx="336">
                  <c:v>4.0582960565777828</c:v>
                </c:pt>
                <c:pt idx="337">
                  <c:v>4.0584118469644404</c:v>
                </c:pt>
                <c:pt idx="338">
                  <c:v>4.0585241211592917</c:v>
                </c:pt>
                <c:pt idx="339">
                  <c:v>4.0586329156828</c:v>
                </c:pt>
                <c:pt idx="340">
                  <c:v>4.0587382667144922</c:v>
                </c:pt>
                <c:pt idx="341">
                  <c:v>4.0588402100962053</c:v>
                </c:pt>
                <c:pt idx="342">
                  <c:v>4.0589387813353008</c:v>
                </c:pt>
                <c:pt idx="343">
                  <c:v>4.0590340156078515</c:v>
                </c:pt>
                <c:pt idx="344">
                  <c:v>4.0591259477617916</c:v>
                </c:pt>
                <c:pt idx="345">
                  <c:v>4.059214612320039</c:v>
                </c:pt>
                <c:pt idx="346">
                  <c:v>4.0593000434835886</c:v>
                </c:pt>
                <c:pt idx="347">
                  <c:v>4.0593822751345705</c:v>
                </c:pt>
                <c:pt idx="348">
                  <c:v>4.059461340839281</c:v>
                </c:pt>
                <c:pt idx="349">
                  <c:v>4.0595372738511868</c:v>
                </c:pt>
                <c:pt idx="350">
                  <c:v>4.059610107113893</c:v>
                </c:pt>
                <c:pt idx="351">
                  <c:v>4.0596798732640877</c:v>
                </c:pt>
                <c:pt idx="352">
                  <c:v>4.0597466046344541</c:v>
                </c:pt>
                <c:pt idx="353">
                  <c:v>4.0598103332565572</c:v>
                </c:pt>
                <c:pt idx="354">
                  <c:v>4.0598710908636999</c:v>
                </c:pt>
                <c:pt idx="355">
                  <c:v>4.0599289088937516</c:v>
                </c:pt>
                <c:pt idx="356">
                  <c:v>4.0599838184919479</c:v>
                </c:pt>
                <c:pt idx="357">
                  <c:v>4.0600358505136667</c:v>
                </c:pt>
                <c:pt idx="358">
                  <c:v>4.0600850355271723</c:v>
                </c:pt>
                <c:pt idx="359">
                  <c:v>4.0601314038163343</c:v>
                </c:pt>
                <c:pt idx="360">
                  <c:v>4.0601749853833233</c:v>
                </c:pt>
                <c:pt idx="361">
                  <c:v>4.0602158099512726</c:v>
                </c:pt>
                <c:pt idx="362">
                  <c:v>4.0602539069669223</c:v>
                </c:pt>
                <c:pt idx="363">
                  <c:v>4.0602893056032316</c:v>
                </c:pt>
                <c:pt idx="364">
                  <c:v>4.0603220347619668</c:v>
                </c:pt>
                <c:pt idx="365">
                  <c:v>4.0603521230762647</c:v>
                </c:pt>
                <c:pt idx="366">
                  <c:v>4.0603795989131717</c:v>
                </c:pt>
                <c:pt idx="367">
                  <c:v>4.0604044903761567</c:v>
                </c:pt>
                <c:pt idx="368">
                  <c:v>4.0604268253075979</c:v>
                </c:pt>
                <c:pt idx="369">
                  <c:v>4.0604466312912493</c:v>
                </c:pt>
                <c:pt idx="370">
                  <c:v>4.0604639356546786</c:v>
                </c:pt>
                <c:pt idx="371">
                  <c:v>4.0604787654716841</c:v>
                </c:pt>
                <c:pt idx="372">
                  <c:v>4.0604911475646883</c:v>
                </c:pt>
                <c:pt idx="373">
                  <c:v>4.0605011085071041</c:v>
                </c:pt>
                <c:pt idx="374">
                  <c:v>4.0605086746256829</c:v>
                </c:pt>
                <c:pt idx="375">
                  <c:v>4.0605138720028382</c:v>
                </c:pt>
                <c:pt idx="376">
                  <c:v>4.0605167264789417</c:v>
                </c:pt>
                <c:pt idx="377">
                  <c:v>4.0605172636546065</c:v>
                </c:pt>
                <c:pt idx="378">
                  <c:v>4.0605155088929372</c:v>
                </c:pt>
                <c:pt idx="379">
                  <c:v>4.060511487321766</c:v>
                </c:pt>
                <c:pt idx="380">
                  <c:v>4.0605052238358645</c:v>
                </c:pt>
                <c:pt idx="381">
                  <c:v>4.0604967430991321</c:v>
                </c:pt>
                <c:pt idx="382">
                  <c:v>4.0604860695467657</c:v>
                </c:pt>
                <c:pt idx="383">
                  <c:v>4.0604732273874049</c:v>
                </c:pt>
                <c:pt idx="384">
                  <c:v>4.0604582406052616</c:v>
                </c:pt>
                <c:pt idx="385">
                  <c:v>4.0604411329622225</c:v>
                </c:pt>
                <c:pt idx="386">
                  <c:v>4.0604219279999363</c:v>
                </c:pt>
                <c:pt idx="387">
                  <c:v>4.0604006490418767</c:v>
                </c:pt>
                <c:pt idx="388">
                  <c:v>4.0603773191953874</c:v>
                </c:pt>
                <c:pt idx="389">
                  <c:v>4.0603519613537076</c:v>
                </c:pt>
                <c:pt idx="390">
                  <c:v>4.0603245981979761</c:v>
                </c:pt>
                <c:pt idx="391">
                  <c:v>4.0602952521992171</c:v>
                </c:pt>
                <c:pt idx="392">
                  <c:v>4.0602639456203038</c:v>
                </c:pt>
                <c:pt idx="393">
                  <c:v>4.0602307005179101</c:v>
                </c:pt>
                <c:pt idx="394">
                  <c:v>4.0601955387444333</c:v>
                </c:pt>
                <c:pt idx="395">
                  <c:v>4.0601584819499061</c:v>
                </c:pt>
                <c:pt idx="396">
                  <c:v>4.0601195515838873</c:v>
                </c:pt>
                <c:pt idx="397">
                  <c:v>4.0600787688973314</c:v>
                </c:pt>
                <c:pt idx="398">
                  <c:v>4.0600361549444459</c:v>
                </c:pt>
                <c:pt idx="399">
                  <c:v>4.0599917305845246</c:v>
                </c:pt>
                <c:pt idx="400">
                  <c:v>4.0599455164837668</c:v>
                </c:pt>
                <c:pt idx="401">
                  <c:v>4.059897533117077</c:v>
                </c:pt>
                <c:pt idx="402">
                  <c:v>4.0598478007698482</c:v>
                </c:pt>
                <c:pt idx="403">
                  <c:v>4.0597963395397283</c:v>
                </c:pt>
                <c:pt idx="404">
                  <c:v>4.0597431693383665</c:v>
                </c:pt>
                <c:pt idx="405">
                  <c:v>4.0596883098931471</c:v>
                </c:pt>
                <c:pt idx="406">
                  <c:v>4.0596317807489024</c:v>
                </c:pt>
                <c:pt idx="407">
                  <c:v>4.0595736012696122</c:v>
                </c:pt>
                <c:pt idx="408">
                  <c:v>4.0595137906400831</c:v>
                </c:pt>
                <c:pt idx="409">
                  <c:v>4.0594523678676167</c:v>
                </c:pt>
                <c:pt idx="410">
                  <c:v>4.0593893517836559</c:v>
                </c:pt>
                <c:pt idx="411">
                  <c:v>4.0593247610454206</c:v>
                </c:pt>
                <c:pt idx="412">
                  <c:v>4.0592586141375238</c:v>
                </c:pt>
                <c:pt idx="413">
                  <c:v>4.0591909293735728</c:v>
                </c:pt>
                <c:pt idx="414">
                  <c:v>4.0591217248977571</c:v>
                </c:pt>
                <c:pt idx="415">
                  <c:v>4.059051018686417</c:v>
                </c:pt>
                <c:pt idx="416">
                  <c:v>4.0589788285496011</c:v>
                </c:pt>
                <c:pt idx="417">
                  <c:v>4.0589051721326062</c:v>
                </c:pt>
                <c:pt idx="418">
                  <c:v>4.0588300669175021</c:v>
                </c:pt>
                <c:pt idx="419">
                  <c:v>4.0587535302246458</c:v>
                </c:pt>
                <c:pt idx="420">
                  <c:v>4.0586755792141735</c:v>
                </c:pt>
                <c:pt idx="421">
                  <c:v>4.0585962308874866</c:v>
                </c:pt>
                <c:pt idx="422">
                  <c:v>4.0585155020887163</c:v>
                </c:pt>
                <c:pt idx="423">
                  <c:v>4.0584334095061783</c:v>
                </c:pt>
                <c:pt idx="424">
                  <c:v>4.058349969673813</c:v>
                </c:pt>
                <c:pt idx="425">
                  <c:v>4.0582651989726104</c:v>
                </c:pt>
                <c:pt idx="426">
                  <c:v>4.058179113632022</c:v>
                </c:pt>
                <c:pt idx="427">
                  <c:v>4.058091729731359</c:v>
                </c:pt>
                <c:pt idx="428">
                  <c:v>4.0580030632011779</c:v>
                </c:pt>
                <c:pt idx="429">
                  <c:v>4.0579131298246498</c:v>
                </c:pt>
                <c:pt idx="430">
                  <c:v>4.0578219452389215</c:v>
                </c:pt>
                <c:pt idx="431">
                  <c:v>4.0577295249364589</c:v>
                </c:pt>
                <c:pt idx="432">
                  <c:v>4.0576358842663796</c:v>
                </c:pt>
                <c:pt idx="433">
                  <c:v>4.0575410384357733</c:v>
                </c:pt>
                <c:pt idx="434">
                  <c:v>4.0574450025110069</c:v>
                </c:pt>
                <c:pt idx="435">
                  <c:v>4.0573477914190201</c:v>
                </c:pt>
                <c:pt idx="436">
                  <c:v>4.0572494199486062</c:v>
                </c:pt>
                <c:pt idx="437">
                  <c:v>4.057149902751684</c:v>
                </c:pt>
                <c:pt idx="438">
                  <c:v>4.0570492543445509</c:v>
                </c:pt>
                <c:pt idx="439">
                  <c:v>4.0569474891091328</c:v>
                </c:pt>
                <c:pt idx="440">
                  <c:v>4.0568446212942133</c:v>
                </c:pt>
                <c:pt idx="441">
                  <c:v>4.0567406650166591</c:v>
                </c:pt>
                <c:pt idx="442">
                  <c:v>4.0566356342626255</c:v>
                </c:pt>
                <c:pt idx="443">
                  <c:v>4.0565295428887591</c:v>
                </c:pt>
                <c:pt idx="444">
                  <c:v>4.0564224046233806</c:v>
                </c:pt>
                <c:pt idx="445">
                  <c:v>4.0563142330676634</c:v>
                </c:pt>
                <c:pt idx="446">
                  <c:v>4.0562050416967956</c:v>
                </c:pt>
                <c:pt idx="447">
                  <c:v>4.0560948438611337</c:v>
                </c:pt>
                <c:pt idx="448">
                  <c:v>4.0559836527873445</c:v>
                </c:pt>
                <c:pt idx="449">
                  <c:v>4.0558714815795369</c:v>
                </c:pt>
                <c:pt idx="450">
                  <c:v>4.055758343220381</c:v>
                </c:pt>
                <c:pt idx="451">
                  <c:v>4.0556442505722181</c:v>
                </c:pt>
                <c:pt idx="452">
                  <c:v>4.0555292163781607</c:v>
                </c:pt>
                <c:pt idx="453">
                  <c:v>4.055413253263179</c:v>
                </c:pt>
                <c:pt idx="454">
                  <c:v>4.0552963737351808</c:v>
                </c:pt>
                <c:pt idx="455">
                  <c:v>4.0551785901860784</c:v>
                </c:pt>
                <c:pt idx="456">
                  <c:v>4.0550599148928468</c:v>
                </c:pt>
                <c:pt idx="457">
                  <c:v>4.0549403600185716</c:v>
                </c:pt>
                <c:pt idx="458">
                  <c:v>4.0548199376134839</c:v>
                </c:pt>
                <c:pt idx="459">
                  <c:v>4.0546986596159922</c:v>
                </c:pt>
                <c:pt idx="460">
                  <c:v>4.0545765378536975</c:v>
                </c:pt>
                <c:pt idx="461">
                  <c:v>4.0544535840444036</c:v>
                </c:pt>
                <c:pt idx="462">
                  <c:v>4.0543298097971121</c:v>
                </c:pt>
                <c:pt idx="463">
                  <c:v>4.054205226613016</c:v>
                </c:pt>
                <c:pt idx="464">
                  <c:v>4.0540798458864771</c:v>
                </c:pt>
                <c:pt idx="465">
                  <c:v>4.0539536789059971</c:v>
                </c:pt>
                <c:pt idx="466">
                  <c:v>4.0538267368551786</c:v>
                </c:pt>
                <c:pt idx="467">
                  <c:v>4.0536990308136778</c:v>
                </c:pt>
                <c:pt idx="468">
                  <c:v>4.0535705717581472</c:v>
                </c:pt>
                <c:pt idx="469">
                  <c:v>4.0534413705631689</c:v>
                </c:pt>
                <c:pt idx="470">
                  <c:v>4.053311438002182</c:v>
                </c:pt>
                <c:pt idx="471">
                  <c:v>4.0531807847483972</c:v>
                </c:pt>
                <c:pt idx="472">
                  <c:v>4.0530494213757065</c:v>
                </c:pt>
                <c:pt idx="473">
                  <c:v>4.0529173583595801</c:v>
                </c:pt>
                <c:pt idx="474">
                  <c:v>4.0527846060779611</c:v>
                </c:pt>
                <c:pt idx="475">
                  <c:v>4.0526511748121434</c:v>
                </c:pt>
                <c:pt idx="476">
                  <c:v>4.052517074747648</c:v>
                </c:pt>
                <c:pt idx="477">
                  <c:v>4.0523823159750894</c:v>
                </c:pt>
                <c:pt idx="478">
                  <c:v>4.052246908491032</c:v>
                </c:pt>
                <c:pt idx="479">
                  <c:v>4.0521108621988393</c:v>
                </c:pt>
                <c:pt idx="480">
                  <c:v>4.0519741869095167</c:v>
                </c:pt>
                <c:pt idx="481">
                  <c:v>4.0518368923425436</c:v>
                </c:pt>
                <c:pt idx="482">
                  <c:v>4.0516989881267005</c:v>
                </c:pt>
                <c:pt idx="483">
                  <c:v>4.0515604838008867</c:v>
                </c:pt>
                <c:pt idx="484">
                  <c:v>4.0514213888149282</c:v>
                </c:pt>
                <c:pt idx="485">
                  <c:v>4.0512817125303844</c:v>
                </c:pt>
                <c:pt idx="486">
                  <c:v>4.051141464221339</c:v>
                </c:pt>
                <c:pt idx="487">
                  <c:v>4.0510006530751896</c:v>
                </c:pt>
                <c:pt idx="488">
                  <c:v>4.0508592881934291</c:v>
                </c:pt>
                <c:pt idx="489">
                  <c:v>4.0507173785924149</c:v>
                </c:pt>
                <c:pt idx="490">
                  <c:v>4.0505749332041372</c:v>
                </c:pt>
                <c:pt idx="491">
                  <c:v>4.0504319608769768</c:v>
                </c:pt>
                <c:pt idx="492">
                  <c:v>4.0502884703764561</c:v>
                </c:pt>
                <c:pt idx="493">
                  <c:v>4.050144470385983</c:v>
                </c:pt>
                <c:pt idx="494">
                  <c:v>4.0499999695075894</c:v>
                </c:pt>
                <c:pt idx="495">
                  <c:v>4.049854976262659</c:v>
                </c:pt>
                <c:pt idx="496">
                  <c:v>4.0497094990926525</c:v>
                </c:pt>
                <c:pt idx="497">
                  <c:v>4.0495635463598241</c:v>
                </c:pt>
                <c:pt idx="498">
                  <c:v>4.0494171263479322</c:v>
                </c:pt>
                <c:pt idx="499">
                  <c:v>4.0492702472629407</c:v>
                </c:pt>
                <c:pt idx="500">
                  <c:v>4.0491229172337171</c:v>
                </c:pt>
                <c:pt idx="501">
                  <c:v>4.0489751443127222</c:v>
                </c:pt>
                <c:pt idx="502">
                  <c:v>4.0488269364766936</c:v>
                </c:pt>
                <c:pt idx="503">
                  <c:v>4.0486783016273247</c:v>
                </c:pt>
                <c:pt idx="504">
                  <c:v>4.0485292475919339</c:v>
                </c:pt>
                <c:pt idx="505">
                  <c:v>4.0483797821241305</c:v>
                </c:pt>
                <c:pt idx="506">
                  <c:v>4.0482299129044721</c:v>
                </c:pt>
                <c:pt idx="507">
                  <c:v>4.048079647541118</c:v>
                </c:pt>
                <c:pt idx="508">
                  <c:v>4.0479289935704745</c:v>
                </c:pt>
                <c:pt idx="509">
                  <c:v>4.0477779584578375</c:v>
                </c:pt>
                <c:pt idx="510">
                  <c:v>4.047626549598025</c:v>
                </c:pt>
                <c:pt idx="511">
                  <c:v>4.0474747743160044</c:v>
                </c:pt>
                <c:pt idx="512">
                  <c:v>4.0473226398675184</c:v>
                </c:pt>
                <c:pt idx="513">
                  <c:v>4.0471701534396995</c:v>
                </c:pt>
                <c:pt idx="514">
                  <c:v>4.0470173221516816</c:v>
                </c:pt>
                <c:pt idx="515">
                  <c:v>4.0468641530552052</c:v>
                </c:pt>
                <c:pt idx="516">
                  <c:v>4.0467106531352179</c:v>
                </c:pt>
                <c:pt idx="517">
                  <c:v>4.0465568293104681</c:v>
                </c:pt>
                <c:pt idx="518">
                  <c:v>4.0464026884340925</c:v>
                </c:pt>
                <c:pt idx="519">
                  <c:v>4.0462482372942024</c:v>
                </c:pt>
                <c:pt idx="520">
                  <c:v>4.0460934826144586</c:v>
                </c:pt>
                <c:pt idx="521">
                  <c:v>4.0459384310546449</c:v>
                </c:pt>
                <c:pt idx="522">
                  <c:v>4.0457830892112367</c:v>
                </c:pt>
                <c:pt idx="523">
                  <c:v>4.0456274636179597</c:v>
                </c:pt>
                <c:pt idx="524">
                  <c:v>4.0454715607463498</c:v>
                </c:pt>
                <c:pt idx="525">
                  <c:v>4.0453153870063039</c:v>
                </c:pt>
                <c:pt idx="526">
                  <c:v>4.0451589487466251</c:v>
                </c:pt>
                <c:pt idx="527">
                  <c:v>4.0450022522555642</c:v>
                </c:pt>
                <c:pt idx="528">
                  <c:v>4.0448453037613588</c:v>
                </c:pt>
                <c:pt idx="529">
                  <c:v>4.0446881094327614</c:v>
                </c:pt>
                <c:pt idx="530">
                  <c:v>4.0445306753795673</c:v>
                </c:pt>
                <c:pt idx="531">
                  <c:v>4.0443730076531379</c:v>
                </c:pt>
                <c:pt idx="532">
                  <c:v>4.0442151122469152</c:v>
                </c:pt>
                <c:pt idx="533">
                  <c:v>4.0440569950969349</c:v>
                </c:pt>
                <c:pt idx="534">
                  <c:v>4.0438986620823343</c:v>
                </c:pt>
                <c:pt idx="535">
                  <c:v>4.0437401190258537</c:v>
                </c:pt>
                <c:pt idx="536">
                  <c:v>4.0435813716943372</c:v>
                </c:pt>
                <c:pt idx="537">
                  <c:v>4.0434224257992231</c:v>
                </c:pt>
                <c:pt idx="538">
                  <c:v>4.0432632869970346</c:v>
                </c:pt>
                <c:pt idx="539">
                  <c:v>4.0431039608898649</c:v>
                </c:pt>
                <c:pt idx="540">
                  <c:v>4.0429444530258554</c:v>
                </c:pt>
                <c:pt idx="541">
                  <c:v>4.0427847688996739</c:v>
                </c:pt>
                <c:pt idx="542">
                  <c:v>4.0426249139529826</c:v>
                </c:pt>
                <c:pt idx="543">
                  <c:v>4.042464893574909</c:v>
                </c:pt>
                <c:pt idx="544">
                  <c:v>4.0423047131025056</c:v>
                </c:pt>
                <c:pt idx="545">
                  <c:v>4.0421443778212085</c:v>
                </c:pt>
                <c:pt idx="546">
                  <c:v>4.0419838929652947</c:v>
                </c:pt>
                <c:pt idx="547">
                  <c:v>4.041823263718328</c:v>
                </c:pt>
                <c:pt idx="548">
                  <c:v>4.0416624952136084</c:v>
                </c:pt>
                <c:pt idx="549">
                  <c:v>4.0415015925346127</c:v>
                </c:pt>
                <c:pt idx="550">
                  <c:v>4.0413405607154322</c:v>
                </c:pt>
                <c:pt idx="551">
                  <c:v>4.0411794047412064</c:v>
                </c:pt>
                <c:pt idx="552">
                  <c:v>4.0410181295485543</c:v>
                </c:pt>
                <c:pt idx="553">
                  <c:v>4.0408567400259985</c:v>
                </c:pt>
                <c:pt idx="554">
                  <c:v>4.0406952410143893</c:v>
                </c:pt>
                <c:pt idx="555">
                  <c:v>4.0405336373073215</c:v>
                </c:pt>
                <c:pt idx="556">
                  <c:v>4.0403719336515493</c:v>
                </c:pt>
                <c:pt idx="557">
                  <c:v>4.0402101347473973</c:v>
                </c:pt>
                <c:pt idx="558">
                  <c:v>4.0400482452491673</c:v>
                </c:pt>
                <c:pt idx="559">
                  <c:v>4.0398862697655415</c:v>
                </c:pt>
                <c:pt idx="560">
                  <c:v>4.0397242128599826</c:v>
                </c:pt>
                <c:pt idx="561">
                  <c:v>4.0395620790511284</c:v>
                </c:pt>
                <c:pt idx="562">
                  <c:v>4.0393998728131857</c:v>
                </c:pt>
                <c:pt idx="563">
                  <c:v>4.0392375985763183</c:v>
                </c:pt>
                <c:pt idx="564">
                  <c:v>4.0390752607270324</c:v>
                </c:pt>
                <c:pt idx="565">
                  <c:v>4.0389128636085587</c:v>
                </c:pt>
                <c:pt idx="566">
                  <c:v>4.0387504115212307</c:v>
                </c:pt>
                <c:pt idx="567">
                  <c:v>4.0385879087228593</c:v>
                </c:pt>
                <c:pt idx="568">
                  <c:v>4.0384253594291044</c:v>
                </c:pt>
                <c:pt idx="569">
                  <c:v>4.0382627678138432</c:v>
                </c:pt>
                <c:pt idx="570">
                  <c:v>4.0381001380095345</c:v>
                </c:pt>
                <c:pt idx="571">
                  <c:v>4.0379374741075811</c:v>
                </c:pt>
                <c:pt idx="572">
                  <c:v>4.0377747801586876</c:v>
                </c:pt>
                <c:pt idx="573">
                  <c:v>4.0376120601732151</c:v>
                </c:pt>
                <c:pt idx="574">
                  <c:v>4.0374493181215341</c:v>
                </c:pt>
                <c:pt idx="575">
                  <c:v>4.0372865579343715</c:v>
                </c:pt>
                <c:pt idx="576">
                  <c:v>4.0371237835031586</c:v>
                </c:pt>
                <c:pt idx="577">
                  <c:v>4.0369609986803701</c:v>
                </c:pt>
                <c:pt idx="578">
                  <c:v>4.0367982072798672</c:v>
                </c:pt>
                <c:pt idx="579">
                  <c:v>4.0366354130772297</c:v>
                </c:pt>
                <c:pt idx="580">
                  <c:v>4.0364726198100938</c:v>
                </c:pt>
                <c:pt idx="581">
                  <c:v>4.0363098311784782</c:v>
                </c:pt>
                <c:pt idx="582">
                  <c:v>4.0361470508451145</c:v>
                </c:pt>
                <c:pt idx="583">
                  <c:v>4.035984282435769</c:v>
                </c:pt>
                <c:pt idx="584">
                  <c:v>4.0358215295395663</c:v>
                </c:pt>
                <c:pt idx="585">
                  <c:v>4.0356587957093062</c:v>
                </c:pt>
                <c:pt idx="586">
                  <c:v>4.0354960844617809</c:v>
                </c:pt>
                <c:pt idx="587">
                  <c:v>4.0353333992780858</c:v>
                </c:pt>
                <c:pt idx="588">
                  <c:v>4.0351707436039321</c:v>
                </c:pt>
                <c:pt idx="589">
                  <c:v>4.0350081208499526</c:v>
                </c:pt>
                <c:pt idx="590">
                  <c:v>4.034845534392006</c:v>
                </c:pt>
                <c:pt idx="591">
                  <c:v>4.0346829875714789</c:v>
                </c:pt>
                <c:pt idx="592">
                  <c:v>4.0345204836955855</c:v>
                </c:pt>
                <c:pt idx="593">
                  <c:v>4.0343580260376637</c:v>
                </c:pt>
                <c:pt idx="594">
                  <c:v>4.0341956178374687</c:v>
                </c:pt>
                <c:pt idx="595">
                  <c:v>4.034033262301465</c:v>
                </c:pt>
                <c:pt idx="596">
                  <c:v>4.0338709626031131</c:v>
                </c:pt>
                <c:pt idx="597">
                  <c:v>4.0337087218831575</c:v>
                </c:pt>
                <c:pt idx="598">
                  <c:v>4.0335465432499094</c:v>
                </c:pt>
                <c:pt idx="599">
                  <c:v>4.0333844297795265</c:v>
                </c:pt>
                <c:pt idx="600">
                  <c:v>4.0332223845162938</c:v>
                </c:pt>
                <c:pt idx="601">
                  <c:v>4.0330604104728982</c:v>
                </c:pt>
                <c:pt idx="602">
                  <c:v>4.0328985106307016</c:v>
                </c:pt>
                <c:pt idx="603">
                  <c:v>4.0327366879400133</c:v>
                </c:pt>
                <c:pt idx="604">
                  <c:v>4.0325749453203565</c:v>
                </c:pt>
                <c:pt idx="605">
                  <c:v>4.0324132856607369</c:v>
                </c:pt>
                <c:pt idx="606">
                  <c:v>4.0322517118199048</c:v>
                </c:pt>
                <c:pt idx="607">
                  <c:v>4.032090226626619</c:v>
                </c:pt>
                <c:pt idx="608">
                  <c:v>4.0319288328799034</c:v>
                </c:pt>
                <c:pt idx="609">
                  <c:v>4.0317675333493046</c:v>
                </c:pt>
                <c:pt idx="610">
                  <c:v>4.0316063307751495</c:v>
                </c:pt>
                <c:pt idx="611">
                  <c:v>4.0314452278687929</c:v>
                </c:pt>
                <c:pt idx="612">
                  <c:v>4.0312842273128711</c:v>
                </c:pt>
                <c:pt idx="613">
                  <c:v>4.0311233317615498</c:v>
                </c:pt>
                <c:pt idx="614">
                  <c:v>4.0309625438407686</c:v>
                </c:pt>
                <c:pt idx="615">
                  <c:v>4.0308018661484839</c:v>
                </c:pt>
                <c:pt idx="616">
                  <c:v>4.0306413012549136</c:v>
                </c:pt>
                <c:pt idx="617">
                  <c:v>4.0304808517027739</c:v>
                </c:pt>
                <c:pt idx="618">
                  <c:v>4.0303205200075167</c:v>
                </c:pt>
                <c:pt idx="619">
                  <c:v>4.0301603086575657</c:v>
                </c:pt>
                <c:pt idx="620">
                  <c:v>4.0300002201145491</c:v>
                </c:pt>
                <c:pt idx="621">
                  <c:v>4.0298402568135296</c:v>
                </c:pt>
                <c:pt idx="622">
                  <c:v>4.0296804211632367</c:v>
                </c:pt>
                <c:pt idx="623">
                  <c:v>4.0295207155462887</c:v>
                </c:pt>
                <c:pt idx="624">
                  <c:v>4.0293611423194218</c:v>
                </c:pt>
                <c:pt idx="625">
                  <c:v>4.0292017038137118</c:v>
                </c:pt>
                <c:pt idx="626">
                  <c:v>4.0290424023347953</c:v>
                </c:pt>
                <c:pt idx="627">
                  <c:v>4.028883240163089</c:v>
                </c:pt>
                <c:pt idx="628">
                  <c:v>4.0287242195540047</c:v>
                </c:pt>
                <c:pt idx="629">
                  <c:v>4.0285653427381689</c:v>
                </c:pt>
                <c:pt idx="630">
                  <c:v>4.028406611921632</c:v>
                </c:pt>
                <c:pt idx="631">
                  <c:v>4.0282480292860834</c:v>
                </c:pt>
                <c:pt idx="632">
                  <c:v>4.0280895969890587</c:v>
                </c:pt>
                <c:pt idx="633">
                  <c:v>4.027931317164148</c:v>
                </c:pt>
                <c:pt idx="634">
                  <c:v>4.0277731919212032</c:v>
                </c:pt>
                <c:pt idx="635">
                  <c:v>4.0276152233465412</c:v>
                </c:pt>
                <c:pt idx="636">
                  <c:v>4.0274574135031465</c:v>
                </c:pt>
                <c:pt idx="637">
                  <c:v>4.0272997644308726</c:v>
                </c:pt>
                <c:pt idx="638">
                  <c:v>4.0271422781466404</c:v>
                </c:pt>
                <c:pt idx="639">
                  <c:v>4.0269849566446361</c:v>
                </c:pt>
                <c:pt idx="640">
                  <c:v>4.0268278018965047</c:v>
                </c:pt>
                <c:pt idx="641">
                  <c:v>4.0266708158515465</c:v>
                </c:pt>
                <c:pt idx="642">
                  <c:v>4.0265140004369071</c:v>
                </c:pt>
                <c:pt idx="643">
                  <c:v>4.02635735755777</c:v>
                </c:pt>
                <c:pt idx="644">
                  <c:v>4.0262008890975443</c:v>
                </c:pt>
                <c:pt idx="645">
                  <c:v>4.0260445969180498</c:v>
                </c:pt>
                <c:pt idx="646">
                  <c:v>4.025888482859707</c:v>
                </c:pt>
                <c:pt idx="647">
                  <c:v>4.0257325487417184</c:v>
                </c:pt>
                <c:pt idx="648">
                  <c:v>4.0255767963622491</c:v>
                </c:pt>
                <c:pt idx="649">
                  <c:v>4.0254212274986116</c:v>
                </c:pt>
                <c:pt idx="650">
                  <c:v>4.0252658439074427</c:v>
                </c:pt>
                <c:pt idx="651">
                  <c:v>4.0251106473248814</c:v>
                </c:pt>
                <c:pt idx="652">
                  <c:v>4.0249556394667438</c:v>
                </c:pt>
                <c:pt idx="653">
                  <c:v>4.024800822028701</c:v>
                </c:pt>
                <c:pt idx="654">
                  <c:v>4.0246461966864491</c:v>
                </c:pt>
                <c:pt idx="655">
                  <c:v>4.0244917650958829</c:v>
                </c:pt>
                <c:pt idx="656">
                  <c:v>4.0243375288932635</c:v>
                </c:pt>
                <c:pt idx="657">
                  <c:v>4.0241834896953899</c:v>
                </c:pt>
                <c:pt idx="658">
                  <c:v>4.0240296490997638</c:v>
                </c:pt>
                <c:pt idx="659">
                  <c:v>4.0238760086847574</c:v>
                </c:pt>
                <c:pt idx="660">
                  <c:v>4.0237225700097756</c:v>
                </c:pt>
                <c:pt idx="661">
                  <c:v>4.0235693346154218</c:v>
                </c:pt>
                <c:pt idx="662">
                  <c:v>4.0234163040236561</c:v>
                </c:pt>
                <c:pt idx="663">
                  <c:v>4.0232634797379578</c:v>
                </c:pt>
                <c:pt idx="664">
                  <c:v>4.0231108632434838</c:v>
                </c:pt>
                <c:pt idx="665">
                  <c:v>4.022958456007224</c:v>
                </c:pt>
                <c:pt idx="666">
                  <c:v>4.0228062594781608</c:v>
                </c:pt>
                <c:pt idx="667">
                  <c:v>4.0226542750874215</c:v>
                </c:pt>
                <c:pt idx="668">
                  <c:v>4.0225025042484317</c:v>
                </c:pt>
                <c:pt idx="669">
                  <c:v>4.0223509483570679</c:v>
                </c:pt>
                <c:pt idx="670">
                  <c:v>4.0221996087918086</c:v>
                </c:pt>
                <c:pt idx="671">
                  <c:v>4.0220484869138842</c:v>
                </c:pt>
                <c:pt idx="672">
                  <c:v>4.0218975840674229</c:v>
                </c:pt>
                <c:pt idx="673">
                  <c:v>4.0217469015796006</c:v>
                </c:pt>
                <c:pt idx="674">
                  <c:v>4.021596440760784</c:v>
                </c:pt>
                <c:pt idx="675">
                  <c:v>4.0214462029046771</c:v>
                </c:pt>
                <c:pt idx="676">
                  <c:v>4.0212961892884627</c:v>
                </c:pt>
                <c:pt idx="677">
                  <c:v>4.0211464011729463</c:v>
                </c:pt>
                <c:pt idx="678">
                  <c:v>4.0209968398026961</c:v>
                </c:pt>
                <c:pt idx="679">
                  <c:v>4.0208475064061808</c:v>
                </c:pt>
                <c:pt idx="680">
                  <c:v>4.0206984021959107</c:v>
                </c:pt>
                <c:pt idx="681">
                  <c:v>4.0205495283685737</c:v>
                </c:pt>
                <c:pt idx="682">
                  <c:v>4.020400886105171</c:v>
                </c:pt>
                <c:pt idx="683">
                  <c:v>4.0202524765711525</c:v>
                </c:pt>
                <c:pt idx="684">
                  <c:v>4.0201043009165502</c:v>
                </c:pt>
                <c:pt idx="685">
                  <c:v>4.0199563602761126</c:v>
                </c:pt>
                <c:pt idx="686">
                  <c:v>4.0198086557694328</c:v>
                </c:pt>
                <c:pt idx="687">
                  <c:v>4.0196611885010824</c:v>
                </c:pt>
                <c:pt idx="688">
                  <c:v>4.0195139595607374</c:v>
                </c:pt>
                <c:pt idx="689">
                  <c:v>4.0193669700233103</c:v>
                </c:pt>
                <c:pt idx="690">
                  <c:v>4.0192202209490731</c:v>
                </c:pt>
                <c:pt idx="691">
                  <c:v>4.0190737133837864</c:v>
                </c:pt>
                <c:pt idx="692">
                  <c:v>4.0189274483588235</c:v>
                </c:pt>
                <c:pt idx="693">
                  <c:v>4.0187814268912936</c:v>
                </c:pt>
                <c:pt idx="694">
                  <c:v>4.0186356499841649</c:v>
                </c:pt>
                <c:pt idx="695">
                  <c:v>4.0184901186263868</c:v>
                </c:pt>
                <c:pt idx="696">
                  <c:v>4.0183448337930106</c:v>
                </c:pt>
                <c:pt idx="697">
                  <c:v>4.0181997964453089</c:v>
                </c:pt>
                <c:pt idx="698">
                  <c:v>4.0180550075308954</c:v>
                </c:pt>
                <c:pt idx="699">
                  <c:v>4.0179104679838407</c:v>
                </c:pt>
                <c:pt idx="700">
                  <c:v>4.0177661787247922</c:v>
                </c:pt>
                <c:pt idx="701">
                  <c:v>4.0176221406610866</c:v>
                </c:pt>
                <c:pt idx="702">
                  <c:v>4.0174783546868671</c:v>
                </c:pt>
                <c:pt idx="703">
                  <c:v>4.0173348216831952</c:v>
                </c:pt>
                <c:pt idx="704">
                  <c:v>4.0171915425181659</c:v>
                </c:pt>
                <c:pt idx="705">
                  <c:v>4.0170485180470168</c:v>
                </c:pt>
                <c:pt idx="706">
                  <c:v>4.0169057491122429</c:v>
                </c:pt>
                <c:pt idx="707">
                  <c:v>4.0167632365437038</c:v>
                </c:pt>
                <c:pt idx="708">
                  <c:v>4.0166209811587326</c:v>
                </c:pt>
                <c:pt idx="709">
                  <c:v>4.016478983762247</c:v>
                </c:pt>
                <c:pt idx="710">
                  <c:v>4.0163372451468531</c:v>
                </c:pt>
                <c:pt idx="711">
                  <c:v>4.016195766092955</c:v>
                </c:pt>
                <c:pt idx="712">
                  <c:v>4.0160545473688583</c:v>
                </c:pt>
                <c:pt idx="713">
                  <c:v>4.0159135897308742</c:v>
                </c:pt>
                <c:pt idx="714">
                  <c:v>4.015772893923427</c:v>
                </c:pt>
                <c:pt idx="715">
                  <c:v>4.0156324606791536</c:v>
                </c:pt>
                <c:pt idx="716">
                  <c:v>4.0154922907190054</c:v>
                </c:pt>
                <c:pt idx="717">
                  <c:v>4.0153523847523518</c:v>
                </c:pt>
                <c:pt idx="718">
                  <c:v>4.0152127434770799</c:v>
                </c:pt>
                <c:pt idx="719">
                  <c:v>4.0150733675796921</c:v>
                </c:pt>
                <c:pt idx="720">
                  <c:v>4.0149342577354075</c:v>
                </c:pt>
                <c:pt idx="721">
                  <c:v>4.0147954146082574</c:v>
                </c:pt>
                <c:pt idx="722">
                  <c:v>4.0146568388511854</c:v>
                </c:pt>
                <c:pt idx="723">
                  <c:v>4.0145185311061402</c:v>
                </c:pt>
                <c:pt idx="724">
                  <c:v>4.0143804920041744</c:v>
                </c:pt>
                <c:pt idx="725">
                  <c:v>4.0142427221655357</c:v>
                </c:pt>
                <c:pt idx="726">
                  <c:v>4.0141052221997633</c:v>
                </c:pt>
                <c:pt idx="727">
                  <c:v>4.0139679927057808</c:v>
                </c:pt>
                <c:pt idx="728">
                  <c:v>4.0138310342719876</c:v>
                </c:pt>
                <c:pt idx="729">
                  <c:v>4.0136943474763518</c:v>
                </c:pt>
                <c:pt idx="730">
                  <c:v>4.0135579328864992</c:v>
                </c:pt>
                <c:pt idx="731">
                  <c:v>4.0132839699028811</c:v>
                </c:pt>
                <c:pt idx="732">
                  <c:v>4.013011681179016</c:v>
                </c:pt>
                <c:pt idx="733">
                  <c:v>4.0127409846302458</c:v>
                </c:pt>
                <c:pt idx="734">
                  <c:v>4.0124718100993357</c:v>
                </c:pt>
                <c:pt idx="735">
                  <c:v>4.0122040976829636</c:v>
                </c:pt>
                <c:pt idx="736">
                  <c:v>4.0119377962903142</c:v>
                </c:pt>
                <c:pt idx="737">
                  <c:v>4.0116728624016362</c:v>
                </c:pt>
                <c:pt idx="738">
                  <c:v>4.0114092589990742</c:v>
                </c:pt>
                <c:pt idx="739">
                  <c:v>4.0111469546459073</c:v>
                </c:pt>
                <c:pt idx="740">
                  <c:v>4.0108859226936513</c:v>
                </c:pt>
                <c:pt idx="741">
                  <c:v>4.0106261405993022</c:v>
                </c:pt>
                <c:pt idx="742">
                  <c:v>4.0103675893374771</c:v>
                </c:pt>
                <c:pt idx="743">
                  <c:v>4.0101102528942976</c:v>
                </c:pt>
                <c:pt idx="744">
                  <c:v>4.0098541178316971</c:v>
                </c:pt>
                <c:pt idx="745">
                  <c:v>4.0095991729123934</c:v>
                </c:pt>
                <c:pt idx="746">
                  <c:v>4.0093454087771248</c:v>
                </c:pt>
                <c:pt idx="747">
                  <c:v>4.0090928176668994</c:v>
                </c:pt>
                <c:pt idx="748">
                  <c:v>4.0088413931840323</c:v>
                </c:pt>
                <c:pt idx="749">
                  <c:v>4.0085911300865824</c:v>
                </c:pt>
                <c:pt idx="750">
                  <c:v>4.008342024111565</c:v>
                </c:pt>
                <c:pt idx="751">
                  <c:v>4.0080940718229527</c:v>
                </c:pt>
                <c:pt idx="752">
                  <c:v>4.0078472704810233</c:v>
                </c:pt>
                <c:pt idx="753">
                  <c:v>4.0076016179300931</c:v>
                </c:pt>
                <c:pt idx="754">
                  <c:v>4.0073571125020928</c:v>
                </c:pt>
                <c:pt idx="755">
                  <c:v>4.0071137529337753</c:v>
                </c:pt>
                <c:pt idx="756">
                  <c:v>4.006871538295675</c:v>
                </c:pt>
                <c:pt idx="757">
                  <c:v>4.0066304679311795</c:v>
                </c:pt>
                <c:pt idx="758">
                  <c:v>4.0063905414043113</c:v>
                </c:pt>
                <c:pt idx="759">
                  <c:v>4.006151758455009</c:v>
                </c:pt>
                <c:pt idx="760">
                  <c:v>4.005914118960864</c:v>
                </c:pt>
                <c:pt idx="761">
                  <c:v>4.0056776229044173</c:v>
                </c:pt>
                <c:pt idx="762">
                  <c:v>4.0054422703452381</c:v>
                </c:pt>
                <c:pt idx="763">
                  <c:v>4.0052080613961225</c:v>
                </c:pt>
                <c:pt idx="764">
                  <c:v>4.004974996202832</c:v>
                </c:pt>
                <c:pt idx="765">
                  <c:v>4.0047430749268829</c:v>
                </c:pt>
                <c:pt idx="766">
                  <c:v>4.0045122977309591</c:v>
                </c:pt>
                <c:pt idx="767">
                  <c:v>4.0042826647665768</c:v>
                </c:pt>
                <c:pt idx="768">
                  <c:v>4.0040541761636907</c:v>
                </c:pt>
                <c:pt idx="769">
                  <c:v>4.0038268320219679</c:v>
                </c:pt>
                <c:pt idx="770">
                  <c:v>4.0036006324034901</c:v>
                </c:pt>
                <c:pt idx="771">
                  <c:v>4.0033755773266906</c:v>
                </c:pt>
                <c:pt idx="772">
                  <c:v>4.0031516667613465</c:v>
                </c:pt>
                <c:pt idx="773">
                  <c:v>4.0029289006244726</c:v>
                </c:pt>
                <c:pt idx="774">
                  <c:v>4.0027072787770015</c:v>
                </c:pt>
                <c:pt idx="775">
                  <c:v>4.0024868010211216</c:v>
                </c:pt>
                <c:pt idx="776">
                  <c:v>4.0022674670981893</c:v>
                </c:pt>
                <c:pt idx="777">
                  <c:v>4.0020492766871323</c:v>
                </c:pt>
                <c:pt idx="778">
                  <c:v>4.0018322294032638</c:v>
                </c:pt>
                <c:pt idx="779">
                  <c:v>4.0016163247974594</c:v>
                </c:pt>
                <c:pt idx="780">
                  <c:v>4.0014015623556345</c:v>
                </c:pt>
                <c:pt idx="781">
                  <c:v>4.0011879414984799</c:v>
                </c:pt>
                <c:pt idx="782">
                  <c:v>4.0009754615814197</c:v>
                </c:pt>
                <c:pt idx="783">
                  <c:v>4.0007641218947541</c:v>
                </c:pt>
                <c:pt idx="784">
                  <c:v>4.0005539216639603</c:v>
                </c:pt>
                <c:pt idx="785">
                  <c:v>4.0003448600501237</c:v>
                </c:pt>
                <c:pt idx="786">
                  <c:v>4.0001369361504846</c:v>
                </c:pt>
                <c:pt idx="787">
                  <c:v>3.9999301489990775</c:v>
                </c:pt>
                <c:pt idx="788">
                  <c:v>3.9997244975674446</c:v>
                </c:pt>
                <c:pt idx="789">
                  <c:v>3.9995199807654176</c:v>
                </c:pt>
                <c:pt idx="790">
                  <c:v>3.99931659744195</c:v>
                </c:pt>
                <c:pt idx="791">
                  <c:v>3.9991143463859915</c:v>
                </c:pt>
                <c:pt idx="792">
                  <c:v>3.9989132263273994</c:v>
                </c:pt>
                <c:pt idx="793">
                  <c:v>3.9987132359378736</c:v>
                </c:pt>
                <c:pt idx="794">
                  <c:v>3.9985143738319144</c:v>
                </c:pt>
                <c:pt idx="795">
                  <c:v>3.9983166385677946</c:v>
                </c:pt>
                <c:pt idx="796">
                  <c:v>3.9981200286485437</c:v>
                </c:pt>
                <c:pt idx="797">
                  <c:v>3.9979245425229379</c:v>
                </c:pt>
                <c:pt idx="798">
                  <c:v>3.9977301785864934</c:v>
                </c:pt>
                <c:pt idx="799">
                  <c:v>3.9975369351824623</c:v>
                </c:pt>
                <c:pt idx="800">
                  <c:v>3.9973448106028253</c:v>
                </c:pt>
                <c:pt idx="801">
                  <c:v>3.9971538030892808</c:v>
                </c:pt>
                <c:pt idx="802">
                  <c:v>3.9969639108342307</c:v>
                </c:pt>
                <c:pt idx="803">
                  <c:v>3.9967751319817579</c:v>
                </c:pt>
                <c:pt idx="804">
                  <c:v>3.9965874646285959</c:v>
                </c:pt>
                <c:pt idx="805">
                  <c:v>3.9964009068250896</c:v>
                </c:pt>
                <c:pt idx="806">
                  <c:v>3.9962154565761474</c:v>
                </c:pt>
                <c:pt idx="807">
                  <c:v>3.9960311118421825</c:v>
                </c:pt>
                <c:pt idx="808">
                  <c:v>3.9958478705400431</c:v>
                </c:pt>
                <c:pt idx="809">
                  <c:v>3.99566573054393</c:v>
                </c:pt>
                <c:pt idx="810">
                  <c:v>3.9954846896863061</c:v>
                </c:pt>
                <c:pt idx="811">
                  <c:v>3.9953047457587898</c:v>
                </c:pt>
                <c:pt idx="812">
                  <c:v>3.9951258965130387</c:v>
                </c:pt>
                <c:pt idx="813">
                  <c:v>3.9949481396616213</c:v>
                </c:pt>
                <c:pt idx="814">
                  <c:v>3.9947714728788752</c:v>
                </c:pt>
                <c:pt idx="815">
                  <c:v>3.9945958938017521</c:v>
                </c:pt>
                <c:pt idx="816">
                  <c:v>3.9944214000306526</c:v>
                </c:pt>
                <c:pt idx="817">
                  <c:v>3.9942479891302476</c:v>
                </c:pt>
                <c:pt idx="818">
                  <c:v>3.9940756586302864</c:v>
                </c:pt>
                <c:pt idx="819">
                  <c:v>3.9939044060263935</c:v>
                </c:pt>
                <c:pt idx="820">
                  <c:v>3.9937342287808537</c:v>
                </c:pt>
                <c:pt idx="821">
                  <c:v>3.9935651243233834</c:v>
                </c:pt>
                <c:pt idx="822">
                  <c:v>3.9933970900518911</c:v>
                </c:pt>
                <c:pt idx="823">
                  <c:v>3.9932301233332255</c:v>
                </c:pt>
                <c:pt idx="824">
                  <c:v>3.9930642215039125</c:v>
                </c:pt>
                <c:pt idx="825">
                  <c:v>3.9928993818708789</c:v>
                </c:pt>
                <c:pt idx="826">
                  <c:v>3.9927356017121673</c:v>
                </c:pt>
                <c:pt idx="827">
                  <c:v>3.9925728782776373</c:v>
                </c:pt>
                <c:pt idx="828">
                  <c:v>3.9924112087896551</c:v>
                </c:pt>
                <c:pt idx="829">
                  <c:v>3.9922505904437755</c:v>
                </c:pt>
                <c:pt idx="830">
                  <c:v>3.9920910204094091</c:v>
                </c:pt>
                <c:pt idx="831">
                  <c:v>3.9919324958304805</c:v>
                </c:pt>
                <c:pt idx="832">
                  <c:v>3.9917750138260755</c:v>
                </c:pt>
                <c:pt idx="833">
                  <c:v>3.9916185714910788</c:v>
                </c:pt>
                <c:pt idx="834">
                  <c:v>3.9914631658968007</c:v>
                </c:pt>
                <c:pt idx="835">
                  <c:v>3.9913087940915921</c:v>
                </c:pt>
                <c:pt idx="836">
                  <c:v>3.9911554531014524</c:v>
                </c:pt>
                <c:pt idx="837">
                  <c:v>3.9910031399306254</c:v>
                </c:pt>
                <c:pt idx="838">
                  <c:v>3.9908518515621867</c:v>
                </c:pt>
                <c:pt idx="839">
                  <c:v>3.9907015849586207</c:v>
                </c:pt>
                <c:pt idx="840">
                  <c:v>3.9905523370623892</c:v>
                </c:pt>
                <c:pt idx="841">
                  <c:v>3.9904041047964891</c:v>
                </c:pt>
                <c:pt idx="842">
                  <c:v>3.9902568850650026</c:v>
                </c:pt>
                <c:pt idx="843">
                  <c:v>3.9901106747536375</c:v>
                </c:pt>
                <c:pt idx="844">
                  <c:v>3.9899654707302594</c:v>
                </c:pt>
                <c:pt idx="845">
                  <c:v>3.9898212698454145</c:v>
                </c:pt>
                <c:pt idx="846">
                  <c:v>3.9896780689328439</c:v>
                </c:pt>
                <c:pt idx="847">
                  <c:v>3.9895358648099903</c:v>
                </c:pt>
                <c:pt idx="848">
                  <c:v>3.9893946542784944</c:v>
                </c:pt>
                <c:pt idx="849">
                  <c:v>3.9892544341246863</c:v>
                </c:pt>
                <c:pt idx="850">
                  <c:v>3.9891152011200655</c:v>
                </c:pt>
                <c:pt idx="851">
                  <c:v>3.9889769520217748</c:v>
                </c:pt>
                <c:pt idx="852">
                  <c:v>3.9888396835730671</c:v>
                </c:pt>
                <c:pt idx="853">
                  <c:v>3.9887033925037625</c:v>
                </c:pt>
                <c:pt idx="854">
                  <c:v>3.9885680755306994</c:v>
                </c:pt>
                <c:pt idx="855">
                  <c:v>3.9884337293581766</c:v>
                </c:pt>
                <c:pt idx="856">
                  <c:v>3.9883003506783909</c:v>
                </c:pt>
                <c:pt idx="857">
                  <c:v>3.9881679361718643</c:v>
                </c:pt>
                <c:pt idx="858">
                  <c:v>3.9880364825078658</c:v>
                </c:pt>
                <c:pt idx="859">
                  <c:v>3.9879059863448258</c:v>
                </c:pt>
                <c:pt idx="860">
                  <c:v>3.9877764443307449</c:v>
                </c:pt>
                <c:pt idx="861">
                  <c:v>3.987647853103593</c:v>
                </c:pt>
                <c:pt idx="862">
                  <c:v>3.9875202092917048</c:v>
                </c:pt>
                <c:pt idx="863">
                  <c:v>3.9873935095141664</c:v>
                </c:pt>
                <c:pt idx="864">
                  <c:v>3.9872677503811973</c:v>
                </c:pt>
                <c:pt idx="865">
                  <c:v>3.9871429284945252</c:v>
                </c:pt>
                <c:pt idx="866">
                  <c:v>3.9870190404477541</c:v>
                </c:pt>
                <c:pt idx="867">
                  <c:v>3.9868960828267266</c:v>
                </c:pt>
                <c:pt idx="868">
                  <c:v>3.9867740522098809</c:v>
                </c:pt>
                <c:pt idx="869">
                  <c:v>3.9866529451686001</c:v>
                </c:pt>
                <c:pt idx="870">
                  <c:v>3.986532758267558</c:v>
                </c:pt>
                <c:pt idx="871">
                  <c:v>3.9864134880650561</c:v>
                </c:pt>
                <c:pt idx="872">
                  <c:v>3.9862951311133576</c:v>
                </c:pt>
                <c:pt idx="873">
                  <c:v>3.9861776839590148</c:v>
                </c:pt>
                <c:pt idx="874">
                  <c:v>3.9860611431431905</c:v>
                </c:pt>
                <c:pt idx="875">
                  <c:v>3.9859455052019741</c:v>
                </c:pt>
                <c:pt idx="876">
                  <c:v>3.9858307666666937</c:v>
                </c:pt>
                <c:pt idx="877">
                  <c:v>3.9857169240642198</c:v>
                </c:pt>
                <c:pt idx="878">
                  <c:v>3.985603973917268</c:v>
                </c:pt>
                <c:pt idx="879">
                  <c:v>3.9854919127446924</c:v>
                </c:pt>
                <c:pt idx="880">
                  <c:v>3.9853807370617775</c:v>
                </c:pt>
                <c:pt idx="881">
                  <c:v>3.9852704433805228</c:v>
                </c:pt>
                <c:pt idx="882">
                  <c:v>3.9851610282099235</c:v>
                </c:pt>
                <c:pt idx="883">
                  <c:v>3.9850524880562452</c:v>
                </c:pt>
                <c:pt idx="884">
                  <c:v>3.9849448194232964</c:v>
                </c:pt>
                <c:pt idx="885">
                  <c:v>3.9848380188126935</c:v>
                </c:pt>
                <c:pt idx="886">
                  <c:v>3.9847320827241228</c:v>
                </c:pt>
                <c:pt idx="887">
                  <c:v>3.9846270076555981</c:v>
                </c:pt>
                <c:pt idx="888">
                  <c:v>3.9845227901037128</c:v>
                </c:pt>
                <c:pt idx="889">
                  <c:v>3.9844194265638877</c:v>
                </c:pt>
                <c:pt idx="890">
                  <c:v>3.9843169135306153</c:v>
                </c:pt>
                <c:pt idx="891">
                  <c:v>3.9842152474977004</c:v>
                </c:pt>
                <c:pt idx="892">
                  <c:v>3.9841144249584941</c:v>
                </c:pt>
                <c:pt idx="893">
                  <c:v>3.9840144424061261</c:v>
                </c:pt>
                <c:pt idx="894">
                  <c:v>3.9839152963337314</c:v>
                </c:pt>
                <c:pt idx="895">
                  <c:v>3.9838169832346733</c:v>
                </c:pt>
                <c:pt idx="896">
                  <c:v>3.9837194996027638</c:v>
                </c:pt>
                <c:pt idx="897">
                  <c:v>3.9836228419324775</c:v>
                </c:pt>
                <c:pt idx="898">
                  <c:v>3.9835270067191648</c:v>
                </c:pt>
                <c:pt idx="899">
                  <c:v>3.9834319904592581</c:v>
                </c:pt>
                <c:pt idx="900">
                  <c:v>3.9833377896504771</c:v>
                </c:pt>
                <c:pt idx="901">
                  <c:v>3.9832444007920285</c:v>
                </c:pt>
                <c:pt idx="902">
                  <c:v>3.9831518203848026</c:v>
                </c:pt>
                <c:pt idx="903">
                  <c:v>3.9830600449315678</c:v>
                </c:pt>
                <c:pt idx="904">
                  <c:v>3.9829690709371586</c:v>
                </c:pt>
                <c:pt idx="905">
                  <c:v>3.9828788949086635</c:v>
                </c:pt>
                <c:pt idx="906">
                  <c:v>3.9827895133556064</c:v>
                </c:pt>
                <c:pt idx="907">
                  <c:v>3.9827009227901278</c:v>
                </c:pt>
                <c:pt idx="908">
                  <c:v>3.9826131197271595</c:v>
                </c:pt>
                <c:pt idx="909">
                  <c:v>3.9825261006845989</c:v>
                </c:pt>
                <c:pt idx="910">
                  <c:v>3.9824398621834778</c:v>
                </c:pt>
                <c:pt idx="911">
                  <c:v>3.9823544007481297</c:v>
                </c:pt>
                <c:pt idx="912">
                  <c:v>3.9822697129063536</c:v>
                </c:pt>
                <c:pt idx="913">
                  <c:v>3.9821857951895732</c:v>
                </c:pt>
                <c:pt idx="914">
                  <c:v>3.9821026441329965</c:v>
                </c:pt>
                <c:pt idx="915">
                  <c:v>3.9820202562757685</c:v>
                </c:pt>
                <c:pt idx="916">
                  <c:v>3.9819386281611231</c:v>
                </c:pt>
                <c:pt idx="917">
                  <c:v>3.9818577563365332</c:v>
                </c:pt>
                <c:pt idx="918">
                  <c:v>3.9817776373538551</c:v>
                </c:pt>
                <c:pt idx="919">
                  <c:v>3.9816982677694726</c:v>
                </c:pt>
                <c:pt idx="920">
                  <c:v>3.9816196441444363</c:v>
                </c:pt>
                <c:pt idx="921">
                  <c:v>3.9815417630446026</c:v>
                </c:pt>
                <c:pt idx="922">
                  <c:v>3.9814646210407676</c:v>
                </c:pt>
                <c:pt idx="923">
                  <c:v>3.9813882147088004</c:v>
                </c:pt>
                <c:pt idx="924">
                  <c:v>3.981312540629772</c:v>
                </c:pt>
                <c:pt idx="925">
                  <c:v>3.9812375953900827</c:v>
                </c:pt>
                <c:pt idx="926">
                  <c:v>3.9811633755815872</c:v>
                </c:pt>
                <c:pt idx="927">
                  <c:v>3.981089877801717</c:v>
                </c:pt>
                <c:pt idx="928">
                  <c:v>3.9810170986535995</c:v>
                </c:pt>
                <c:pt idx="929">
                  <c:v>3.9809450347461759</c:v>
                </c:pt>
                <c:pt idx="930">
                  <c:v>3.9808736826943156</c:v>
                </c:pt>
                <c:pt idx="931">
                  <c:v>3.9808030391189302</c:v>
                </c:pt>
                <c:pt idx="932">
                  <c:v>3.9807331006470825</c:v>
                </c:pt>
                <c:pt idx="933">
                  <c:v>3.9806638639120955</c:v>
                </c:pt>
                <c:pt idx="934">
                  <c:v>3.9805953255536575</c:v>
                </c:pt>
                <c:pt idx="935">
                  <c:v>3.9805274822179268</c:v>
                </c:pt>
                <c:pt idx="936">
                  <c:v>3.9804603305576332</c:v>
                </c:pt>
                <c:pt idx="937">
                  <c:v>3.9803938672321757</c:v>
                </c:pt>
                <c:pt idx="938">
                  <c:v>3.9803280889077226</c:v>
                </c:pt>
                <c:pt idx="939">
                  <c:v>3.9802629922573045</c:v>
                </c:pt>
                <c:pt idx="940">
                  <c:v>3.9801985739609083</c:v>
                </c:pt>
                <c:pt idx="941">
                  <c:v>3.9801348307055688</c:v>
                </c:pt>
                <c:pt idx="942">
                  <c:v>3.9800717591854569</c:v>
                </c:pt>
                <c:pt idx="943">
                  <c:v>3.9800093561019683</c:v>
                </c:pt>
                <c:pt idx="944">
                  <c:v>3.9799476181638074</c:v>
                </c:pt>
                <c:pt idx="945">
                  <c:v>3.9798865420870717</c:v>
                </c:pt>
                <c:pt idx="946">
                  <c:v>3.9798261245953337</c:v>
                </c:pt>
                <c:pt idx="947">
                  <c:v>3.9797663624197193</c:v>
                </c:pt>
                <c:pt idx="948">
                  <c:v>3.9797072522989869</c:v>
                </c:pt>
                <c:pt idx="949">
                  <c:v>3.9796487909796037</c:v>
                </c:pt>
                <c:pt idx="950">
                  <c:v>3.9795909752158196</c:v>
                </c:pt>
                <c:pt idx="951">
                  <c:v>3.9795338017697399</c:v>
                </c:pt>
                <c:pt idx="952">
                  <c:v>3.9794772674113967</c:v>
                </c:pt>
                <c:pt idx="953">
                  <c:v>3.9794213689188176</c:v>
                </c:pt>
                <c:pt idx="954">
                  <c:v>3.9793661030780942</c:v>
                </c:pt>
                <c:pt idx="955">
                  <c:v>3.9793114666834479</c:v>
                </c:pt>
                <c:pt idx="956">
                  <c:v>3.9792574565372942</c:v>
                </c:pt>
                <c:pt idx="957">
                  <c:v>3.9792040694503052</c:v>
                </c:pt>
                <c:pt idx="958">
                  <c:v>3.9791513022414717</c:v>
                </c:pt>
                <c:pt idx="959">
                  <c:v>3.9790991517381626</c:v>
                </c:pt>
                <c:pt idx="960">
                  <c:v>3.9790476147761833</c:v>
                </c:pt>
                <c:pt idx="961">
                  <c:v>3.9789966881998327</c:v>
                </c:pt>
                <c:pt idx="962">
                  <c:v>3.9789463688619571</c:v>
                </c:pt>
                <c:pt idx="963">
                  <c:v>3.9788966536240067</c:v>
                </c:pt>
                <c:pt idx="964">
                  <c:v>3.978847539356086</c:v>
                </c:pt>
                <c:pt idx="965">
                  <c:v>3.9787990229370056</c:v>
                </c:pt>
                <c:pt idx="966">
                  <c:v>3.978751101254332</c:v>
                </c:pt>
                <c:pt idx="967">
                  <c:v>3.9787037712044357</c:v>
                </c:pt>
                <c:pt idx="968">
                  <c:v>3.9786570296925383</c:v>
                </c:pt>
                <c:pt idx="969">
                  <c:v>3.9786108736327583</c:v>
                </c:pt>
                <c:pt idx="970">
                  <c:v>3.9785652999481553</c:v>
                </c:pt>
                <c:pt idx="971">
                  <c:v>3.9785203055707732</c:v>
                </c:pt>
                <c:pt idx="972">
                  <c:v>3.9784758874416823</c:v>
                </c:pt>
                <c:pt idx="973">
                  <c:v>3.9784320425110198</c:v>
                </c:pt>
                <c:pt idx="974">
                  <c:v>3.9783887677380294</c:v>
                </c:pt>
                <c:pt idx="975">
                  <c:v>3.9783460600910989</c:v>
                </c:pt>
                <c:pt idx="976">
                  <c:v>3.9783039165477976</c:v>
                </c:pt>
                <c:pt idx="977">
                  <c:v>3.9782623340949126</c:v>
                </c:pt>
                <c:pt idx="978">
                  <c:v>3.9782213097284824</c:v>
                </c:pt>
                <c:pt idx="979">
                  <c:v>3.9781808404538324</c:v>
                </c:pt>
                <c:pt idx="980">
                  <c:v>3.9781409232856051</c:v>
                </c:pt>
                <c:pt idx="981">
                  <c:v>3.9781015552477936</c:v>
                </c:pt>
                <c:pt idx="982">
                  <c:v>3.9780627333737701</c:v>
                </c:pt>
                <c:pt idx="983">
                  <c:v>3.9780244547063162</c:v>
                </c:pt>
                <c:pt idx="984">
                  <c:v>3.977986716297651</c:v>
                </c:pt>
                <c:pt idx="985">
                  <c:v>3.9779495152094584</c:v>
                </c:pt>
                <c:pt idx="986">
                  <c:v>3.9779128485129123</c:v>
                </c:pt>
                <c:pt idx="987">
                  <c:v>3.977876713288703</c:v>
                </c:pt>
                <c:pt idx="988">
                  <c:v>3.9778411066270611</c:v>
                </c:pt>
                <c:pt idx="989">
                  <c:v>3.9778060256277801</c:v>
                </c:pt>
                <c:pt idx="990">
                  <c:v>3.9777714674002391</c:v>
                </c:pt>
                <c:pt idx="991">
                  <c:v>3.9777374290634242</c:v>
                </c:pt>
                <c:pt idx="992">
                  <c:v>3.9777039077459486</c:v>
                </c:pt>
                <c:pt idx="993">
                  <c:v>3.9776709005860726</c:v>
                </c:pt>
                <c:pt idx="994">
                  <c:v>3.9776384047317217</c:v>
                </c:pt>
                <c:pt idx="995">
                  <c:v>3.977606417340505</c:v>
                </c:pt>
                <c:pt idx="996">
                  <c:v>3.9775749355797307</c:v>
                </c:pt>
                <c:pt idx="997">
                  <c:v>3.9775439566264241</c:v>
                </c:pt>
                <c:pt idx="998">
                  <c:v>3.9775134776673409</c:v>
                </c:pt>
                <c:pt idx="999">
                  <c:v>3.9774834958989822</c:v>
                </c:pt>
                <c:pt idx="1000">
                  <c:v>3.9774540085276087</c:v>
                </c:pt>
                <c:pt idx="1001">
                  <c:v>3.977425012769253</c:v>
                </c:pt>
                <c:pt idx="1002">
                  <c:v>3.9773965058497307</c:v>
                </c:pt>
                <c:pt idx="1003">
                  <c:v>3.9773684850046527</c:v>
                </c:pt>
                <c:pt idx="1004">
                  <c:v>3.9773409474794352</c:v>
                </c:pt>
                <c:pt idx="1005">
                  <c:v>3.9773138905293091</c:v>
                </c:pt>
                <c:pt idx="1006">
                  <c:v>3.9772873114193295</c:v>
                </c:pt>
                <c:pt idx="1007">
                  <c:v>3.9772612074243834</c:v>
                </c:pt>
                <c:pt idx="1008">
                  <c:v>3.9772355758291975</c:v>
                </c:pt>
                <c:pt idx="1009">
                  <c:v>3.9772104139283448</c:v>
                </c:pt>
                <c:pt idx="1010">
                  <c:v>3.9771857190262501</c:v>
                </c:pt>
                <c:pt idx="1011">
                  <c:v>3.9771614884371966</c:v>
                </c:pt>
                <c:pt idx="1012">
                  <c:v>3.9771377194853295</c:v>
                </c:pt>
                <c:pt idx="1013">
                  <c:v>3.9771144095046611</c:v>
                </c:pt>
                <c:pt idx="1014">
                  <c:v>3.9770915558390731</c:v>
                </c:pt>
                <c:pt idx="1015">
                  <c:v>3.9770691558423206</c:v>
                </c:pt>
                <c:pt idx="1016">
                  <c:v>3.9770472068780327</c:v>
                </c:pt>
                <c:pt idx="1017">
                  <c:v>3.9770257063197159</c:v>
                </c:pt>
                <c:pt idx="1018">
                  <c:v>3.9770046515507533</c:v>
                </c:pt>
                <c:pt idx="1019">
                  <c:v>3.9769840399644067</c:v>
                </c:pt>
                <c:pt idx="1020">
                  <c:v>3.9769638689638143</c:v>
                </c:pt>
                <c:pt idx="1021">
                  <c:v>3.9769441359619915</c:v>
                </c:pt>
                <c:pt idx="1022">
                  <c:v>3.9769248383818288</c:v>
                </c:pt>
                <c:pt idx="1023">
                  <c:v>3.9769059736560894</c:v>
                </c:pt>
                <c:pt idx="1024">
                  <c:v>3.9768875392274086</c:v>
                </c:pt>
                <c:pt idx="1025">
                  <c:v>3.9768695325482879</c:v>
                </c:pt>
                <c:pt idx="1026">
                  <c:v>3.9768519510810938</c:v>
                </c:pt>
                <c:pt idx="1027">
                  <c:v>3.9768347922980523</c:v>
                </c:pt>
                <c:pt idx="1028">
                  <c:v>3.9768180536812454</c:v>
                </c:pt>
                <c:pt idx="1029">
                  <c:v>3.9768017327226053</c:v>
                </c:pt>
                <c:pt idx="1030">
                  <c:v>3.976785826923908</c:v>
                </c:pt>
                <c:pt idx="1031">
                  <c:v>3.9767703337967695</c:v>
                </c:pt>
                <c:pt idx="1032">
                  <c:v>3.9767552508626363</c:v>
                </c:pt>
                <c:pt idx="1033">
                  <c:v>3.9767405756527809</c:v>
                </c:pt>
                <c:pt idx="1034">
                  <c:v>3.9767263057082927</c:v>
                </c:pt>
                <c:pt idx="1035">
                  <c:v>3.9767124385800705</c:v>
                </c:pt>
                <c:pt idx="1036">
                  <c:v>3.9766989718288146</c:v>
                </c:pt>
                <c:pt idx="1037">
                  <c:v>3.9766859030250172</c:v>
                </c:pt>
                <c:pt idx="1038">
                  <c:v>3.9766732297489535</c:v>
                </c:pt>
                <c:pt idx="1039">
                  <c:v>3.9766609495906717</c:v>
                </c:pt>
                <c:pt idx="1040">
                  <c:v>3.9766490601499829</c:v>
                </c:pt>
                <c:pt idx="1041">
                  <c:v>3.9766375590364511</c:v>
                </c:pt>
                <c:pt idx="1042">
                  <c:v>3.9766264438693821</c:v>
                </c:pt>
                <c:pt idx="1043">
                  <c:v>3.9766157122778116</c:v>
                </c:pt>
                <c:pt idx="1044">
                  <c:v>3.9766053619004937</c:v>
                </c:pt>
                <c:pt idx="1045">
                  <c:v>3.9765953903858891</c:v>
                </c:pt>
                <c:pt idx="1046">
                  <c:v>3.9765857953921526</c:v>
                </c:pt>
                <c:pt idx="1047">
                  <c:v>3.9765765745871202</c:v>
                </c:pt>
                <c:pt idx="1048">
                  <c:v>3.9765677256482959</c:v>
                </c:pt>
                <c:pt idx="1049">
                  <c:v>3.9765592462628376</c:v>
                </c:pt>
                <c:pt idx="1050">
                  <c:v>3.9765511341275448</c:v>
                </c:pt>
                <c:pt idx="1051">
                  <c:v>3.9765433869488418</c:v>
                </c:pt>
                <c:pt idx="1052">
                  <c:v>3.9765360024427658</c:v>
                </c:pt>
                <c:pt idx="1053">
                  <c:v>3.9765289783349504</c:v>
                </c:pt>
                <c:pt idx="1054">
                  <c:v>3.9765223123606108</c:v>
                </c:pt>
                <c:pt idx="1055">
                  <c:v>3.9765160022645278</c:v>
                </c:pt>
                <c:pt idx="1056">
                  <c:v>3.9765100458010334</c:v>
                </c:pt>
                <c:pt idx="1057">
                  <c:v>3.9765044407339931</c:v>
                </c:pt>
                <c:pt idx="1058">
                  <c:v>3.9764991848367903</c:v>
                </c:pt>
                <c:pt idx="1059">
                  <c:v>3.9764942758923087</c:v>
                </c:pt>
                <c:pt idx="1060">
                  <c:v>3.9764897116929165</c:v>
                </c:pt>
                <c:pt idx="1061">
                  <c:v>3.9764854900404485</c:v>
                </c:pt>
                <c:pt idx="1062">
                  <c:v>3.9764816087461878</c:v>
                </c:pt>
                <c:pt idx="1063">
                  <c:v>3.9764780656308498</c:v>
                </c:pt>
                <c:pt idx="1064">
                  <c:v>3.9764748585245617</c:v>
                </c:pt>
                <c:pt idx="1065">
                  <c:v>3.9764719852668464</c:v>
                </c:pt>
                <c:pt idx="1066">
                  <c:v>3.9764694437066028</c:v>
                </c:pt>
                <c:pt idx="1067">
                  <c:v>3.9764672317020859</c:v>
                </c:pt>
                <c:pt idx="1068">
                  <c:v>3.9764653471208904</c:v>
                </c:pt>
                <c:pt idx="1069">
                  <c:v>3.9764637878399283</c:v>
                </c:pt>
                <c:pt idx="1070">
                  <c:v>3.9764625517454117</c:v>
                </c:pt>
                <c:pt idx="1071">
                  <c:v>3.9764616367328318</c:v>
                </c:pt>
                <c:pt idx="1072">
                  <c:v>3.9764610407069387</c:v>
                </c:pt>
                <c:pt idx="1073">
                  <c:v>3.976460761581722</c:v>
                </c:pt>
                <c:pt idx="1074">
                  <c:v>3.97646079728039</c:v>
                </c:pt>
                <c:pt idx="1075">
                  <c:v>3.9764611457353487</c:v>
                </c:pt>
                <c:pt idx="1076">
                  <c:v>3.9764618048881806</c:v>
                </c:pt>
                <c:pt idx="1077">
                  <c:v>3.9764627726896249</c:v>
                </c:pt>
                <c:pt idx="1078">
                  <c:v>3.9764640470995554</c:v>
                </c:pt>
                <c:pt idx="1079">
                  <c:v>3.9764656260869584</c:v>
                </c:pt>
                <c:pt idx="1080">
                  <c:v>3.9764675076299127</c:v>
                </c:pt>
                <c:pt idx="1081">
                  <c:v>3.9764696897155662</c:v>
                </c:pt>
                <c:pt idx="1082">
                  <c:v>3.9764721703401147</c:v>
                </c:pt>
                <c:pt idx="1083">
                  <c:v>3.9764749475087791</c:v>
                </c:pt>
                <c:pt idx="1084">
                  <c:v>3.9764780192357834</c:v>
                </c:pt>
                <c:pt idx="1085">
                  <c:v>3.9764813835443329</c:v>
                </c:pt>
                <c:pt idx="1086">
                  <c:v>3.9764850384665897</c:v>
                </c:pt>
                <c:pt idx="1087">
                  <c:v>3.976488982043652</c:v>
                </c:pt>
                <c:pt idx="1088">
                  <c:v>3.9764932123255297</c:v>
                </c:pt>
                <c:pt idx="1089">
                  <c:v>3.9764977273711208</c:v>
                </c:pt>
                <c:pt idx="1090">
                  <c:v>3.9765025252481898</c:v>
                </c:pt>
                <c:pt idx="1091">
                  <c:v>3.9765076040333431</c:v>
                </c:pt>
                <c:pt idx="1092">
                  <c:v>3.9765129618120052</c:v>
                </c:pt>
                <c:pt idx="1093">
                  <c:v>3.9765185966783951</c:v>
                </c:pt>
                <c:pt idx="1094">
                  <c:v>3.9765245067355037</c:v>
                </c:pt>
                <c:pt idx="1095">
                  <c:v>3.9765306900950685</c:v>
                </c:pt>
                <c:pt idx="1096">
                  <c:v>3.9765371448775491</c:v>
                </c:pt>
                <c:pt idx="1097">
                  <c:v>3.9765438692121045</c:v>
                </c:pt>
                <c:pt idx="1098">
                  <c:v>3.9765508612365674</c:v>
                </c:pt>
                <c:pt idx="1099">
                  <c:v>3.9765581190974202</c:v>
                </c:pt>
                <c:pt idx="1100">
                  <c:v>3.9765656409497709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E9-45DA-9E35-CAE6320D2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75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lang="en-AU" sz="1000" b="0" i="0" u="none" strike="noStrike">
                    <a:solidFill>
                      <a:srgbClr val="000000"/>
                    </a:solidFill>
                    <a:latin typeface="Helvetica Neue"/>
                  </a:rPr>
                  <a:t>Time(min)</a:t>
                </a:r>
              </a:p>
            </c:rich>
          </c:tx>
          <c:overlay val="1"/>
        </c:title>
        <c:numFmt formatCode="0" sourceLinked="0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3"/>
        <c:crosses val="autoZero"/>
        <c:crossBetween val="between"/>
        <c:majorUnit val="15"/>
        <c:minorUnit val="7.5"/>
      </c:valAx>
      <c:valAx>
        <c:axId val="2094734553"/>
        <c:scaling>
          <c:orientation val="minMax"/>
          <c:max val="8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i="0" u="none" strike="noStrik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lang="en-AU" sz="1000" b="0" i="0" u="none" strike="noStrike">
                    <a:solidFill>
                      <a:srgbClr val="000000"/>
                    </a:solidFill>
                    <a:latin typeface="Helvetica Neue"/>
                  </a:rPr>
                  <a:t>µg/ml</a:t>
                </a:r>
              </a:p>
            </c:rich>
          </c:tx>
          <c:overlay val="1"/>
        </c:title>
        <c:numFmt formatCode="0.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en-US"/>
          </a:p>
        </c:txPr>
        <c:crossAx val="2094734552"/>
        <c:crosses val="autoZero"/>
        <c:crossBetween val="between"/>
        <c:majorUnit val="2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8.2033099999999998E-2"/>
          <c:y val="0"/>
          <c:w val="0.90741799999999995"/>
          <c:h val="6.1904099999999997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360362</xdr:colOff>
      <xdr:row>1</xdr:row>
      <xdr:rowOff>95251</xdr:rowOff>
    </xdr:from>
    <xdr:to>
      <xdr:col>9</xdr:col>
      <xdr:colOff>304800</xdr:colOff>
      <xdr:row>8</xdr:row>
      <xdr:rowOff>685801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D4A868-335C-16DA-555F-E30079E95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190500</xdr:colOff>
      <xdr:row>12</xdr:row>
      <xdr:rowOff>71706</xdr:rowOff>
    </xdr:from>
    <xdr:to>
      <xdr:col>6</xdr:col>
      <xdr:colOff>1847850</xdr:colOff>
      <xdr:row>15</xdr:row>
      <xdr:rowOff>4493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C4E73C-6405-99B2-732C-77700BF131A5}"/>
            </a:ext>
          </a:extLst>
        </xdr:cNvPr>
        <xdr:cNvSpPr/>
      </xdr:nvSpPr>
      <xdr:spPr>
        <a:xfrm>
          <a:off x="5724525" y="6243906"/>
          <a:ext cx="3686175" cy="94243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ctr">
          <a:spAutoFit/>
        </a:bodyPr>
        <a:lstStyle/>
        <a:p>
          <a:pPr marL="0" marR="0" indent="0" algn="ctr" defTabSz="584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AU" sz="1800" b="0" i="0" u="none" strike="noStrike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FillTx/>
              <a:latin typeface="Avenir Next LT Pro" panose="020B0504020202020204" pitchFamily="34" charset="0"/>
              <a:ea typeface="Helvetica Neue Medium"/>
              <a:cs typeface="Helvetica Neue Medium"/>
              <a:sym typeface="Helvetica Neue Medium"/>
            </a:rPr>
            <a:t>Adjustment bolus helps convert plasma targeting to effect site targeting</a:t>
          </a:r>
        </a:p>
      </xdr:txBody>
    </xdr:sp>
    <xdr:clientData/>
  </xdr:twoCellAnchor>
  <xdr:twoCellAnchor>
    <xdr:from>
      <xdr:col>2</xdr:col>
      <xdr:colOff>85725</xdr:colOff>
      <xdr:row>11</xdr:row>
      <xdr:rowOff>590550</xdr:rowOff>
    </xdr:from>
    <xdr:to>
      <xdr:col>4</xdr:col>
      <xdr:colOff>133350</xdr:colOff>
      <xdr:row>12</xdr:row>
      <xdr:rowOff>38100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71307D2-22C2-B3B4-4787-F6956EA1839B}"/>
            </a:ext>
          </a:extLst>
        </xdr:cNvPr>
        <xdr:cNvCxnSpPr/>
      </xdr:nvCxnSpPr>
      <xdr:spPr>
        <a:xfrm flipH="1" flipV="1">
          <a:off x="4267200" y="5905500"/>
          <a:ext cx="1400175" cy="304800"/>
        </a:xfrm>
        <a:prstGeom prst="straightConnector1">
          <a:avLst/>
        </a:prstGeom>
        <a:noFill/>
        <a:ln w="12700" cap="flat">
          <a:solidFill>
            <a:srgbClr val="000000"/>
          </a:solidFill>
          <a:prstDash val="solid"/>
          <a:miter lim="400000"/>
          <a:tailEnd type="triangle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663922</xdr:colOff>
      <xdr:row>3</xdr:row>
      <xdr:rowOff>22859</xdr:rowOff>
    </xdr:from>
    <xdr:to>
      <xdr:col>17</xdr:col>
      <xdr:colOff>729956</xdr:colOff>
      <xdr:row>19</xdr:row>
      <xdr:rowOff>768</xdr:rowOff>
    </xdr:to>
    <xdr:graphicFrame macro="">
      <xdr:nvGraphicFramePr>
        <xdr:cNvPr id="10" name="Scatter Chart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449381</xdr:colOff>
      <xdr:row>3</xdr:row>
      <xdr:rowOff>57150</xdr:rowOff>
    </xdr:from>
    <xdr:to>
      <xdr:col>16</xdr:col>
      <xdr:colOff>685800</xdr:colOff>
      <xdr:row>14</xdr:row>
      <xdr:rowOff>238125</xdr:rowOff>
    </xdr:to>
    <xdr:graphicFrame macro="">
      <xdr:nvGraphicFramePr>
        <xdr:cNvPr id="2" name="Scatter Chart">
          <a:extLst>
            <a:ext uri="{FF2B5EF4-FFF2-40B4-BE49-F238E27FC236}">
              <a16:creationId xmlns:a16="http://schemas.microsoft.com/office/drawing/2014/main" id="{58A87E27-B2DC-4E8A-B20A-7E766B0A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663922</xdr:colOff>
      <xdr:row>3</xdr:row>
      <xdr:rowOff>22859</xdr:rowOff>
    </xdr:from>
    <xdr:to>
      <xdr:col>15</xdr:col>
      <xdr:colOff>729956</xdr:colOff>
      <xdr:row>19</xdr:row>
      <xdr:rowOff>768</xdr:rowOff>
    </xdr:to>
    <xdr:graphicFrame macro="">
      <xdr:nvGraphicFramePr>
        <xdr:cNvPr id="2" name="Scatter Chart">
          <a:extLst>
            <a:ext uri="{FF2B5EF4-FFF2-40B4-BE49-F238E27FC236}">
              <a16:creationId xmlns:a16="http://schemas.microsoft.com/office/drawing/2014/main" id="{C0DB81DF-F97B-4FDE-A65A-B66BC7DF2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0569-1C63-44D3-B9A5-FA64306BD079}">
  <dimension ref="A1:J39"/>
  <sheetViews>
    <sheetView tabSelected="1" zoomScaleNormal="100" workbookViewId="0">
      <selection activeCell="D10" sqref="D10"/>
    </sheetView>
  </sheetViews>
  <sheetFormatPr defaultColWidth="9.140625" defaultRowHeight="26.25"/>
  <cols>
    <col min="1" max="1" width="32" style="95" customWidth="1"/>
    <col min="2" max="2" width="30.7109375" style="95" customWidth="1"/>
    <col min="3" max="3" width="11.140625" style="74" customWidth="1"/>
    <col min="4" max="4" width="9.140625" style="74"/>
    <col min="5" max="5" width="20" style="74" customWidth="1"/>
    <col min="6" max="6" width="10.42578125" style="74" bestFit="1" customWidth="1"/>
    <col min="7" max="7" width="30" style="74" customWidth="1"/>
    <col min="8" max="8" width="9.85546875" style="74" bestFit="1" customWidth="1"/>
    <col min="9" max="16384" width="9.140625" style="74"/>
  </cols>
  <sheetData>
    <row r="1" spans="1:10" ht="51" customHeight="1" thickBot="1">
      <c r="A1" s="118" t="s">
        <v>94</v>
      </c>
      <c r="B1" s="118"/>
      <c r="C1" s="118"/>
      <c r="D1" s="118"/>
      <c r="E1" s="118"/>
      <c r="F1" s="118"/>
      <c r="G1" s="118"/>
      <c r="H1" s="118"/>
      <c r="I1" s="118"/>
      <c r="J1" s="108"/>
    </row>
    <row r="2" spans="1:10" ht="31.5">
      <c r="A2" s="97" t="s">
        <v>106</v>
      </c>
      <c r="B2" s="98">
        <v>130</v>
      </c>
      <c r="C2" s="106">
        <f>B6</f>
        <v>4</v>
      </c>
      <c r="D2" s="106" t="s">
        <v>68</v>
      </c>
      <c r="E2" s="107"/>
      <c r="F2" s="108"/>
      <c r="G2" s="108"/>
      <c r="H2" s="108"/>
      <c r="I2" s="108"/>
      <c r="J2" s="108"/>
    </row>
    <row r="3" spans="1:10" ht="31.5">
      <c r="A3" s="99" t="s">
        <v>105</v>
      </c>
      <c r="B3" s="100">
        <v>45</v>
      </c>
      <c r="C3" s="106"/>
      <c r="D3" s="106"/>
      <c r="E3" s="107"/>
      <c r="F3" s="108"/>
      <c r="G3" s="108"/>
      <c r="H3" s="108"/>
      <c r="I3" s="108"/>
      <c r="J3" s="108"/>
    </row>
    <row r="4" spans="1:10" ht="31.5">
      <c r="A4" s="99" t="s">
        <v>104</v>
      </c>
      <c r="B4" s="100">
        <v>170</v>
      </c>
      <c r="C4" s="106"/>
      <c r="D4" s="106"/>
      <c r="E4" s="107"/>
      <c r="F4" s="108"/>
      <c r="G4" s="108"/>
      <c r="H4" s="108"/>
      <c r="I4" s="108"/>
      <c r="J4" s="108"/>
    </row>
    <row r="5" spans="1:10" ht="32.25" thickBot="1">
      <c r="A5" s="99" t="s">
        <v>103</v>
      </c>
      <c r="B5" s="101">
        <v>1</v>
      </c>
      <c r="C5" s="106"/>
      <c r="D5" s="106"/>
      <c r="E5" s="107"/>
      <c r="F5" s="108"/>
      <c r="G5" s="108"/>
      <c r="H5" s="108"/>
      <c r="I5" s="108"/>
      <c r="J5" s="108"/>
    </row>
    <row r="6" spans="1:10" ht="32.25" thickBot="1">
      <c r="A6" s="102" t="s">
        <v>102</v>
      </c>
      <c r="B6" s="104">
        <v>4</v>
      </c>
      <c r="C6" s="107"/>
      <c r="D6" s="107"/>
      <c r="E6" s="107"/>
      <c r="F6" s="108"/>
      <c r="G6" s="108"/>
      <c r="H6" s="108"/>
      <c r="I6" s="108"/>
      <c r="J6" s="108"/>
    </row>
    <row r="7" spans="1:10" ht="27" thickBot="1">
      <c r="A7" s="103" t="s">
        <v>69</v>
      </c>
      <c r="B7" s="94">
        <f>(B2/(B4/100)^2)</f>
        <v>44.982698961937722</v>
      </c>
      <c r="C7" s="107"/>
      <c r="D7" s="107"/>
      <c r="E7" s="107"/>
      <c r="F7" s="108"/>
      <c r="G7" s="108"/>
      <c r="H7" s="108"/>
      <c r="I7" s="108"/>
      <c r="J7" s="108"/>
    </row>
    <row r="8" spans="1:10" ht="27" thickBot="1">
      <c r="C8" s="107"/>
      <c r="D8" s="107"/>
      <c r="E8" s="107"/>
      <c r="F8" s="108"/>
      <c r="G8" s="108"/>
      <c r="H8" s="108"/>
      <c r="I8" s="108"/>
      <c r="J8" s="108"/>
    </row>
    <row r="9" spans="1:10" s="93" customFormat="1" ht="77.25" thickBot="1">
      <c r="A9" s="110" t="s">
        <v>82</v>
      </c>
      <c r="B9" s="111" t="s">
        <v>95</v>
      </c>
      <c r="C9" s="107"/>
      <c r="D9" s="107"/>
      <c r="E9" s="107"/>
      <c r="F9" s="107"/>
      <c r="G9" s="107"/>
      <c r="H9" s="107"/>
      <c r="I9" s="107"/>
      <c r="J9" s="107"/>
    </row>
    <row r="10" spans="1:10" s="93" customFormat="1" ht="50.25">
      <c r="A10" s="105">
        <f>IF(B5=0, ROUND(15.24+1.033*B2-0.001552*B2^2+0.000002119*B2^3+0.00008909*B4^2-0.0004423*B2*B7-0.1928*B3+0.0009729*B3^2-0.003927*B3*B2+0.000001779*B3*B2^2+0.001165*B3*B7-0.08306*B7,0), ROUND(15.03+0.9526*B2-0.001513*B2^2+0.000001991*B2^3+0.0001144*B4^2-0.0004308*B2*B7-0.2029*B3+0.001047*B3^2-0.003866*B3*B2+0.000003305*B3*B2^2+0.001263*B3*B7-0.09866*B7,0))</f>
        <v>89</v>
      </c>
      <c r="B10" s="115">
        <f>ROUND(MAX('Marsh TCI'!K:K),1)</f>
        <v>11.1</v>
      </c>
      <c r="C10" s="107"/>
      <c r="D10" s="107"/>
      <c r="E10" s="107"/>
      <c r="F10" s="107"/>
      <c r="G10" s="107"/>
      <c r="H10" s="107"/>
      <c r="I10" s="107"/>
      <c r="J10" s="107"/>
    </row>
    <row r="11" spans="1:10" ht="27" thickBot="1">
      <c r="A11" s="117" t="s">
        <v>63</v>
      </c>
      <c r="B11" s="112" t="s">
        <v>97</v>
      </c>
      <c r="C11" s="107"/>
      <c r="D11" s="107"/>
      <c r="E11" s="107"/>
      <c r="F11" s="108"/>
      <c r="G11" s="108"/>
      <c r="H11" s="108"/>
      <c r="I11" s="108"/>
      <c r="J11" s="108"/>
    </row>
    <row r="12" spans="1:10" ht="67.5">
      <c r="A12" s="113" t="s">
        <v>96</v>
      </c>
      <c r="B12" s="116">
        <f>IF(B5=0,ROUND((41.31+3.063*B2-0.002312*B2^2+0.000006172*B2^3-0.1026*B4+0.0004375*B4^2-0.0005997*B2*B7-0.5831*B3+0.004267*B3^2-0.01399*B3*B2-0.00003716*B3*B2^2+0.0000003345*B3^2*B2^2+0.001912*B3*B7-0.1885*B7)/4,0),ROUND((47.92+2.983*B2-0.002339*B2^2+0.000006439*B2^3-0.1693*B4+0.0006393*B4^2-0.0005025*B2*B7-0.5454*B3+0.00378*B3^2-0.01376*B3*B2-0.00004149*B3*B2^2+0.0000003661*B3^2*B2^2+0.002259*B3*B7-0.2682*B7)/4,0))</f>
        <v>68</v>
      </c>
      <c r="C12" s="107"/>
      <c r="D12" s="107"/>
      <c r="E12" s="107"/>
      <c r="F12" s="108"/>
      <c r="G12" s="108"/>
      <c r="H12" s="108"/>
      <c r="I12" s="108"/>
      <c r="J12" s="108"/>
    </row>
    <row r="13" spans="1:10" ht="27" thickBot="1">
      <c r="A13" s="114"/>
      <c r="B13" s="114" t="s">
        <v>58</v>
      </c>
      <c r="C13" s="107"/>
      <c r="D13" s="107"/>
      <c r="E13" s="107"/>
      <c r="F13" s="108"/>
      <c r="G13" s="108"/>
      <c r="H13" s="108"/>
      <c r="I13" s="108"/>
      <c r="J13" s="108"/>
    </row>
    <row r="14" spans="1:10">
      <c r="C14" s="107"/>
      <c r="D14" s="107"/>
      <c r="E14" s="107"/>
      <c r="F14" s="108"/>
      <c r="G14" s="108"/>
      <c r="H14" s="108"/>
      <c r="I14" s="108"/>
      <c r="J14" s="108"/>
    </row>
    <row r="15" spans="1:10">
      <c r="A15" s="120" t="s">
        <v>91</v>
      </c>
      <c r="B15" s="120"/>
      <c r="C15" s="107"/>
      <c r="D15" s="107"/>
      <c r="E15" s="107"/>
      <c r="F15" s="108"/>
      <c r="G15" s="108"/>
      <c r="H15" s="108"/>
      <c r="I15" s="108"/>
      <c r="J15" s="108"/>
    </row>
    <row r="16" spans="1:10">
      <c r="A16" s="119" t="s">
        <v>92</v>
      </c>
      <c r="B16" s="119"/>
      <c r="C16" s="107"/>
      <c r="D16" s="107"/>
      <c r="E16" s="107"/>
      <c r="F16" s="108"/>
      <c r="G16" s="108"/>
      <c r="H16" s="108"/>
      <c r="I16" s="108"/>
      <c r="J16" s="108"/>
    </row>
    <row r="17" spans="1:10">
      <c r="A17" s="96"/>
      <c r="B17" s="96"/>
      <c r="C17" s="107"/>
      <c r="D17" s="107"/>
      <c r="E17" s="107"/>
      <c r="F17" s="108"/>
      <c r="G17" s="108"/>
      <c r="H17" s="108"/>
      <c r="I17" s="108"/>
      <c r="J17" s="108"/>
    </row>
    <row r="18" spans="1:10" ht="26.25" customHeight="1">
      <c r="A18" s="119" t="s">
        <v>98</v>
      </c>
      <c r="B18" s="119"/>
      <c r="C18" s="108"/>
      <c r="D18" s="108"/>
      <c r="E18" s="108"/>
      <c r="F18" s="108"/>
      <c r="G18" s="108"/>
      <c r="H18" s="108"/>
      <c r="I18" s="108"/>
      <c r="J18" s="108"/>
    </row>
    <row r="19" spans="1:10">
      <c r="A19" s="96"/>
      <c r="B19" s="96"/>
      <c r="C19" s="108"/>
      <c r="D19" s="108"/>
      <c r="E19" s="108"/>
      <c r="F19" s="108"/>
      <c r="G19" s="108"/>
      <c r="H19" s="108"/>
      <c r="I19" s="108"/>
      <c r="J19" s="108"/>
    </row>
    <row r="20" spans="1:10" ht="17.45" customHeight="1">
      <c r="A20" s="119" t="s">
        <v>93</v>
      </c>
      <c r="B20" s="119"/>
      <c r="C20" s="108"/>
      <c r="D20" s="108"/>
      <c r="E20" s="108"/>
      <c r="F20" s="108"/>
      <c r="G20" s="108"/>
      <c r="H20" s="108"/>
      <c r="I20" s="108"/>
      <c r="J20" s="108"/>
    </row>
    <row r="21" spans="1:10" ht="40.5" customHeight="1">
      <c r="A21" s="119"/>
      <c r="B21" s="119"/>
      <c r="C21" s="108"/>
      <c r="D21" s="108"/>
      <c r="E21" s="108"/>
      <c r="F21" s="108"/>
      <c r="G21" s="108"/>
      <c r="H21" s="108"/>
      <c r="I21" s="108"/>
      <c r="J21" s="108"/>
    </row>
    <row r="22" spans="1:10">
      <c r="A22" s="96"/>
      <c r="B22" s="96"/>
      <c r="C22" s="108"/>
      <c r="D22" s="108"/>
      <c r="E22" s="108"/>
      <c r="F22" s="108"/>
      <c r="G22" s="108"/>
      <c r="H22" s="108"/>
      <c r="I22" s="108"/>
      <c r="J22" s="108"/>
    </row>
    <row r="23" spans="1:10" ht="47.1" customHeight="1">
      <c r="A23" s="119" t="s">
        <v>99</v>
      </c>
      <c r="B23" s="119"/>
      <c r="C23" s="108"/>
      <c r="D23" s="108"/>
      <c r="E23" s="108"/>
      <c r="F23" s="108"/>
      <c r="G23" s="108"/>
      <c r="H23" s="108"/>
      <c r="I23" s="108"/>
      <c r="J23" s="108"/>
    </row>
    <row r="24" spans="1:10" ht="31.5" customHeight="1">
      <c r="A24" s="119"/>
      <c r="B24" s="119"/>
      <c r="C24" s="108"/>
      <c r="D24" s="108"/>
      <c r="E24" s="108"/>
      <c r="F24" s="108"/>
      <c r="G24" s="108"/>
      <c r="H24" s="108"/>
      <c r="I24" s="108"/>
      <c r="J24" s="108"/>
    </row>
    <row r="25" spans="1:10" ht="26.25" customHeight="1">
      <c r="A25" s="119"/>
      <c r="B25" s="119"/>
      <c r="C25" s="108"/>
      <c r="D25" s="108"/>
      <c r="E25" s="108"/>
      <c r="F25" s="108"/>
      <c r="G25" s="108"/>
      <c r="H25" s="108"/>
      <c r="I25" s="108"/>
    </row>
    <row r="26" spans="1:10">
      <c r="A26" s="96"/>
      <c r="B26" s="96"/>
      <c r="C26" s="108"/>
      <c r="D26" s="108"/>
      <c r="E26" s="108"/>
      <c r="F26" s="108"/>
      <c r="G26" s="108"/>
      <c r="H26" s="108"/>
      <c r="I26" s="108"/>
    </row>
    <row r="27" spans="1:10" ht="18" customHeight="1">
      <c r="A27" s="119" t="s">
        <v>100</v>
      </c>
      <c r="B27" s="119"/>
      <c r="C27" s="108"/>
      <c r="D27" s="108"/>
      <c r="E27" s="108"/>
      <c r="F27" s="108"/>
      <c r="G27" s="108"/>
      <c r="H27" s="108"/>
      <c r="I27" s="108"/>
    </row>
    <row r="28" spans="1:10" ht="18" customHeight="1">
      <c r="A28" s="119"/>
      <c r="B28" s="119"/>
      <c r="C28" s="108"/>
      <c r="D28" s="108"/>
      <c r="E28" s="108"/>
      <c r="F28" s="108"/>
      <c r="G28" s="108"/>
      <c r="H28" s="108"/>
      <c r="I28" s="108"/>
    </row>
    <row r="29" spans="1:10" ht="18" customHeight="1">
      <c r="A29" s="119"/>
      <c r="B29" s="119"/>
      <c r="C29" s="108"/>
      <c r="D29" s="108"/>
      <c r="E29" s="108"/>
      <c r="F29" s="108"/>
      <c r="G29" s="108"/>
      <c r="H29" s="108"/>
      <c r="I29" s="108"/>
    </row>
    <row r="30" spans="1:10" ht="26.25" customHeight="1">
      <c r="A30" s="119"/>
      <c r="B30" s="119"/>
      <c r="C30" s="108"/>
      <c r="D30" s="108"/>
      <c r="E30" s="108"/>
      <c r="F30" s="108"/>
      <c r="G30" s="108"/>
      <c r="H30" s="108"/>
      <c r="I30" s="108"/>
    </row>
    <row r="31" spans="1:10">
      <c r="A31" s="96"/>
      <c r="B31" s="96"/>
      <c r="C31" s="108"/>
      <c r="D31" s="108"/>
      <c r="E31" s="108"/>
      <c r="F31" s="108"/>
      <c r="G31" s="108"/>
      <c r="H31" s="108"/>
      <c r="I31" s="108"/>
    </row>
    <row r="32" spans="1:10" ht="18" customHeight="1">
      <c r="A32" s="119" t="s">
        <v>101</v>
      </c>
      <c r="B32" s="119"/>
      <c r="C32" s="108"/>
      <c r="D32" s="108"/>
      <c r="E32" s="108"/>
      <c r="F32" s="108"/>
      <c r="G32" s="108"/>
      <c r="H32" s="108"/>
      <c r="I32" s="108"/>
    </row>
    <row r="33" spans="1:9" ht="18" customHeight="1">
      <c r="A33" s="119"/>
      <c r="B33" s="119"/>
      <c r="C33" s="108"/>
      <c r="D33" s="108"/>
      <c r="E33" s="108"/>
      <c r="F33" s="108"/>
      <c r="G33" s="108"/>
      <c r="H33" s="108"/>
      <c r="I33" s="108"/>
    </row>
    <row r="34" spans="1:9" ht="18" customHeight="1">
      <c r="A34" s="119"/>
      <c r="B34" s="119"/>
      <c r="C34" s="108"/>
      <c r="D34" s="108"/>
      <c r="E34" s="108"/>
      <c r="F34" s="108"/>
      <c r="G34" s="108"/>
      <c r="H34" s="108"/>
      <c r="I34" s="108"/>
    </row>
    <row r="35" spans="1:9" ht="18" customHeight="1">
      <c r="A35" s="119"/>
      <c r="B35" s="119"/>
      <c r="C35" s="108"/>
      <c r="D35" s="108"/>
      <c r="E35" s="108"/>
      <c r="F35" s="108"/>
      <c r="G35" s="108"/>
      <c r="H35" s="108"/>
      <c r="I35" s="108"/>
    </row>
    <row r="36" spans="1:9" ht="26.25" customHeight="1">
      <c r="A36" s="119"/>
      <c r="B36" s="119"/>
      <c r="C36" s="108"/>
      <c r="D36" s="108"/>
      <c r="E36" s="108"/>
      <c r="F36" s="108"/>
      <c r="G36" s="108"/>
      <c r="H36" s="108"/>
      <c r="I36" s="108"/>
    </row>
    <row r="37" spans="1:9" ht="26.25" customHeight="1">
      <c r="A37" s="119"/>
      <c r="B37" s="119"/>
      <c r="C37" s="108"/>
      <c r="D37" s="108"/>
      <c r="E37" s="108"/>
      <c r="F37" s="108"/>
      <c r="G37" s="108"/>
      <c r="H37" s="108"/>
      <c r="I37" s="108"/>
    </row>
    <row r="38" spans="1:9" ht="26.25" customHeight="1">
      <c r="A38" s="119"/>
      <c r="B38" s="119"/>
      <c r="C38" s="108"/>
      <c r="D38" s="108"/>
      <c r="E38" s="108"/>
      <c r="F38" s="108"/>
      <c r="G38" s="108"/>
      <c r="H38" s="108"/>
      <c r="I38" s="108"/>
    </row>
    <row r="39" spans="1:9" ht="26.25" customHeight="1">
      <c r="A39" s="119"/>
      <c r="B39" s="119"/>
      <c r="C39" s="108"/>
      <c r="D39" s="108"/>
      <c r="E39" s="108"/>
      <c r="F39" s="108"/>
      <c r="G39" s="108"/>
      <c r="H39" s="108"/>
      <c r="I39" s="108"/>
    </row>
  </sheetData>
  <mergeCells count="8">
    <mergeCell ref="A1:I1"/>
    <mergeCell ref="A23:B25"/>
    <mergeCell ref="A27:B30"/>
    <mergeCell ref="A32:B39"/>
    <mergeCell ref="A15:B15"/>
    <mergeCell ref="A16:B16"/>
    <mergeCell ref="A18:B18"/>
    <mergeCell ref="A20:B2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74"/>
  <sheetViews>
    <sheetView showGridLines="0" zoomScale="115" zoomScaleNormal="115" workbookViewId="0">
      <pane xSplit="1" ySplit="3" topLeftCell="B27" activePane="bottomRight" state="frozen"/>
      <selection pane="topRight"/>
      <selection pane="bottomLeft"/>
      <selection pane="bottomRight" activeCell="P35" sqref="P35"/>
    </sheetView>
  </sheetViews>
  <sheetFormatPr defaultColWidth="16.28515625" defaultRowHeight="19.899999999999999" customHeight="1"/>
  <cols>
    <col min="1" max="1" width="12.28515625" style="25" customWidth="1"/>
    <col min="2" max="2" width="12" style="25" customWidth="1"/>
    <col min="3" max="3" width="12.28515625" style="25" customWidth="1"/>
    <col min="4" max="4" width="11.140625" style="25" customWidth="1"/>
    <col min="5" max="5" width="10.140625" style="25" customWidth="1"/>
    <col min="6" max="7" width="11.28515625" style="25" customWidth="1"/>
    <col min="8" max="8" width="9.7109375" style="25" customWidth="1"/>
    <col min="9" max="10" width="10.7109375" style="25" customWidth="1"/>
    <col min="11" max="11" width="12.85546875" style="25" customWidth="1"/>
    <col min="12" max="13" width="15.7109375" style="25" customWidth="1"/>
    <col min="14" max="14" width="16.28515625" style="25" customWidth="1"/>
    <col min="15" max="16384" width="16.28515625" style="25"/>
  </cols>
  <sheetData>
    <row r="1" spans="1:13" ht="27.6" customHeight="1">
      <c r="A1" s="121" t="s">
        <v>13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"/>
    </row>
    <row r="2" spans="1:13" ht="32.1" customHeight="1">
      <c r="A2" s="26" t="s">
        <v>2</v>
      </c>
      <c r="B2" s="26" t="s">
        <v>10</v>
      </c>
      <c r="C2" s="26" t="s">
        <v>3</v>
      </c>
      <c r="D2" s="26" t="s">
        <v>11</v>
      </c>
      <c r="E2" s="26" t="s">
        <v>4</v>
      </c>
      <c r="F2" s="26" t="s">
        <v>12</v>
      </c>
      <c r="G2" s="26" t="s">
        <v>5</v>
      </c>
      <c r="H2" s="26" t="s">
        <v>6</v>
      </c>
      <c r="I2" s="26" t="s">
        <v>7</v>
      </c>
      <c r="J2" s="26" t="s">
        <v>8</v>
      </c>
      <c r="K2" s="26" t="s">
        <v>1</v>
      </c>
      <c r="L2" s="26" t="s">
        <v>9</v>
      </c>
      <c r="M2" s="26" t="s">
        <v>53</v>
      </c>
    </row>
    <row r="3" spans="1:13" ht="20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0.25" customHeight="1">
      <c r="A4" s="6">
        <v>0</v>
      </c>
      <c r="B4" s="8">
        <f t="shared" ref="B4:B67" si="0">P$23</f>
        <v>4</v>
      </c>
      <c r="C4" s="8">
        <v>1</v>
      </c>
      <c r="D4" s="15">
        <f>3600*(B4*data!$C$15/1000-F4-G4)/C4</f>
        <v>106351.56968210057</v>
      </c>
      <c r="E4" s="15">
        <v>12000</v>
      </c>
      <c r="F4" s="11">
        <v>0</v>
      </c>
      <c r="G4" s="11">
        <v>0</v>
      </c>
      <c r="H4" s="11">
        <f t="shared" ref="H4:I4" si="1">0</f>
        <v>0</v>
      </c>
      <c r="I4" s="11">
        <f t="shared" si="1"/>
        <v>0</v>
      </c>
      <c r="J4" s="10">
        <f t="shared" ref="J4:J67" si="2">$A4/60</f>
        <v>0</v>
      </c>
      <c r="K4" s="8">
        <f>G4/data!$C$15*1000</f>
        <v>0</v>
      </c>
      <c r="L4" s="8">
        <v>0</v>
      </c>
      <c r="M4" s="58">
        <f>E4*C4/3600/data!H23</f>
        <v>0.33333333333333337</v>
      </c>
    </row>
    <row r="5" spans="1:13" ht="20.100000000000001" customHeight="1">
      <c r="A5" s="12">
        <f t="shared" ref="A5:A68" si="3">$A4+C4</f>
        <v>1</v>
      </c>
      <c r="B5" s="14">
        <f t="shared" si="0"/>
        <v>4</v>
      </c>
      <c r="C5" s="14">
        <v>1</v>
      </c>
      <c r="D5" s="15">
        <f>3600*(B5*data!$C$15/1000-F5-G5)/C5</f>
        <v>94351.569682100569</v>
      </c>
      <c r="E5" s="15">
        <f>IF(A5&lt;P$35,IF(A5+C5&lt;P$35,data!H$24*data!H$23,data!H$24*data!H$23*(P$35-A5)/C5),IF(D5&lt;0,0,D5))</f>
        <v>12000</v>
      </c>
      <c r="F5" s="17">
        <f>(H5*data!$C$16+I5*data!$C$17-G4*(data!$C$18+data!$C$19+data!$C$20))*$C5/60</f>
        <v>0</v>
      </c>
      <c r="G5" s="17">
        <f>IF(P$21=1,(E4/60)*$C5/60+F5+G4,(E5/60)*$C5/60+F5+G4)</f>
        <v>3.3333333333333335</v>
      </c>
      <c r="H5" s="17">
        <f>H4+(data!$C$19*G4-data!$C$16*H4)*$C5/60</f>
        <v>0</v>
      </c>
      <c r="I5" s="17">
        <f>I4+(data!$C$20*G4-data!$C$17*I4)*$C5/60</f>
        <v>0</v>
      </c>
      <c r="J5" s="16">
        <f t="shared" si="2"/>
        <v>1.6666666666666666E-2</v>
      </c>
      <c r="K5" s="14">
        <f>G5/data!$C$15*1000</f>
        <v>0.45133325388124113</v>
      </c>
      <c r="L5" s="14">
        <f>L4+data!$C$21*(K4-L4)/60*C4</f>
        <v>0</v>
      </c>
      <c r="M5" s="59">
        <f>M4+E5*C5/3600/data!H$23</f>
        <v>0.66666666666666674</v>
      </c>
    </row>
    <row r="6" spans="1:13" ht="20.100000000000001" customHeight="1">
      <c r="A6" s="12">
        <f t="shared" si="3"/>
        <v>2</v>
      </c>
      <c r="B6" s="14">
        <f t="shared" si="0"/>
        <v>4</v>
      </c>
      <c r="C6" s="14">
        <v>1</v>
      </c>
      <c r="D6" s="15">
        <f>3600*(B6*data!$C$15/1000-F6-G6)/C6</f>
        <v>82673.612738005279</v>
      </c>
      <c r="E6" s="15">
        <f>IF(A6&lt;P$35,IF(A6+C6&lt;P$35,data!H$24*data!H$23,data!H$24*data!H$23*(P$35-A6)/C6),IF(D6&lt;0,0,D6))</f>
        <v>12000</v>
      </c>
      <c r="F6" s="17">
        <f>(H6*data!$C$16+I6*data!$C$17-G5*(data!$C$18+data!$C$19+data!$C$20))*$C6/60</f>
        <v>-4.4728202208986996E-2</v>
      </c>
      <c r="G6" s="17">
        <f t="shared" ref="G6:G69" si="4">IF(P$21=1,(E5/60)*$C6/60+F6+G5,(E6/60)*$C6/60+F6+G5)</f>
        <v>6.6219384644576795</v>
      </c>
      <c r="H6" s="17">
        <f>H5+(data!$C$19*G5-data!$C$16*H5)*$C6/60</f>
        <v>1.9303544319444605E-2</v>
      </c>
      <c r="I6" s="17">
        <f>I5+(data!$C$20*G5-data!$C$17*I5)*$C6/60</f>
        <v>6.6116616216503792E-3</v>
      </c>
      <c r="J6" s="16">
        <f t="shared" si="2"/>
        <v>3.3333333333333333E-2</v>
      </c>
      <c r="K6" s="14">
        <f>G6/data!$C$15*1000</f>
        <v>0.89661031024951021</v>
      </c>
      <c r="L6" s="14">
        <f>L5+data!$C$21*(K5-L5)/60*C5</f>
        <v>9.4077899123523405E-4</v>
      </c>
      <c r="M6" s="59">
        <f>M5+E6*C6/3600/data!H$23</f>
        <v>1</v>
      </c>
    </row>
    <row r="7" spans="1:13" ht="20.100000000000001" customHeight="1">
      <c r="A7" s="12">
        <f t="shared" si="3"/>
        <v>3</v>
      </c>
      <c r="B7" s="14">
        <f t="shared" si="0"/>
        <v>4</v>
      </c>
      <c r="C7" s="14">
        <v>1</v>
      </c>
      <c r="D7" s="15">
        <f>3600*(B7*data!$C$15/1000-F7-G7)/C7</f>
        <v>71152.205917198604</v>
      </c>
      <c r="E7" s="15">
        <f>IF(A7&lt;P$35,IF(A7+C7&lt;P$35,data!H$24*data!H$23,data!H$24*data!H$23*(P$35-A7)/C7),IF(D7&lt;0,0,D7))</f>
        <v>12000</v>
      </c>
      <c r="F7" s="17">
        <f>(H7*data!$C$16+I7*data!$C$17-G6*(data!$C$18+data!$C$19+data!$C$20))*$C7/60</f>
        <v>-8.8835375992456764E-2</v>
      </c>
      <c r="G7" s="17">
        <f t="shared" si="4"/>
        <v>9.8664364217985572</v>
      </c>
      <c r="H7" s="17">
        <f>H6+(data!$C$19*G6-data!$C$16*H6)*$C7/60</f>
        <v>5.7631232062161974E-2</v>
      </c>
      <c r="I7" s="17">
        <f>I6+(data!$C$20*G6-data!$C$17*I6)*$C7/60</f>
        <v>1.9745777239515355E-2</v>
      </c>
      <c r="J7" s="16">
        <f t="shared" si="2"/>
        <v>0.05</v>
      </c>
      <c r="K7" s="14">
        <f>G7/data!$C$15*1000</f>
        <v>1.3359152563388197</v>
      </c>
      <c r="L7" s="14">
        <f>L6+data!$C$21*(K6-L6)/60*C6</f>
        <v>2.8077521664912602E-3</v>
      </c>
      <c r="M7" s="59">
        <f>M6+E7*C7/3600/data!H$23</f>
        <v>1.3333333333333335</v>
      </c>
    </row>
    <row r="8" spans="1:13" ht="20.100000000000001" customHeight="1">
      <c r="A8" s="12">
        <f t="shared" si="3"/>
        <v>4</v>
      </c>
      <c r="B8" s="14">
        <f t="shared" si="0"/>
        <v>4</v>
      </c>
      <c r="C8" s="14">
        <v>1</v>
      </c>
      <c r="D8" s="15">
        <f>3600*(B8*data!$C$15/1000-F8-G8)/C8</f>
        <v>59785.17568556458</v>
      </c>
      <c r="E8" s="15">
        <f>IF(A8&lt;P$35,IF(A8+C8&lt;P$35,data!H$24*data!H$23,data!H$24*data!H$23*(P$35-A8)/C8),IF(D8&lt;0,0,D8))</f>
        <v>12000</v>
      </c>
      <c r="F8" s="17">
        <f>(H8*data!$C$16+I8*data!$C$17-G7*(data!$C$18+data!$C$19+data!$C$20))*$C8/60</f>
        <v>-0.13233015582483493</v>
      </c>
      <c r="G8" s="17">
        <f t="shared" si="4"/>
        <v>13.067439599307056</v>
      </c>
      <c r="H8" s="17">
        <f>H7+(data!$C$19*G7-data!$C$16*H7)*$C8/60</f>
        <v>0.11470755368573909</v>
      </c>
      <c r="I8" s="17">
        <f>I7+(data!$C$20*G7-data!$C$17*I7)*$C8/60</f>
        <v>3.9314377639019925E-2</v>
      </c>
      <c r="J8" s="16">
        <f t="shared" si="2"/>
        <v>6.6666666666666666E-2</v>
      </c>
      <c r="K8" s="14">
        <f>G8/data!$C$15*1000</f>
        <v>1.7693310102755504</v>
      </c>
      <c r="L8" s="14">
        <f>L7+data!$C$21*(K7-L7)/60*C7</f>
        <v>5.5865403949194037E-3</v>
      </c>
      <c r="M8" s="59">
        <f>M7+E8*C8/3600/data!H$23</f>
        <v>1.666666666666667</v>
      </c>
    </row>
    <row r="9" spans="1:13" ht="20.100000000000001" customHeight="1">
      <c r="A9" s="12">
        <f t="shared" si="3"/>
        <v>5</v>
      </c>
      <c r="B9" s="14">
        <f t="shared" si="0"/>
        <v>4</v>
      </c>
      <c r="C9" s="14">
        <v>1</v>
      </c>
      <c r="D9" s="15">
        <f>3600*(B9*data!$C$15/1000-F9-G9)/C9</f>
        <v>48570.378728688869</v>
      </c>
      <c r="E9" s="15">
        <f>IF(A9&lt;P$35,IF(A9+C9&lt;P$35,data!H$24*data!H$23,data!H$24*data!H$23*(P$35-A9)/C9),IF(D9&lt;0,0,D9))</f>
        <v>12000</v>
      </c>
      <c r="F9" s="17">
        <f>(H9*data!$C$16+I9*data!$C$17-G8*(data!$C$18+data!$C$19+data!$C$20))*$C9/60</f>
        <v>-0.17522105612412617</v>
      </c>
      <c r="G9" s="17">
        <f t="shared" si="4"/>
        <v>16.225551876516263</v>
      </c>
      <c r="H9" s="17">
        <f>H8+(data!$C$19*G8-data!$C$16*H8)*$C9/60</f>
        <v>0.1902608368909755</v>
      </c>
      <c r="I9" s="17">
        <f>I8+(data!$C$20*G8-data!$C$17*I8)*$C9/60</f>
        <v>6.5230714798332812E-2</v>
      </c>
      <c r="J9" s="16">
        <f t="shared" si="2"/>
        <v>8.3333333333333329E-2</v>
      </c>
      <c r="K9" s="14">
        <f>G9/data!$C$15*1000</f>
        <v>2.1969393373340886</v>
      </c>
      <c r="L9" s="14">
        <f>L8+data!$C$21*(K8-L8)/60*C8</f>
        <v>9.262967356376205E-3</v>
      </c>
      <c r="M9" s="59">
        <f>M8+E9*C9/3600/data!H$23</f>
        <v>2.0000000000000004</v>
      </c>
    </row>
    <row r="10" spans="1:13" ht="20.100000000000001" customHeight="1">
      <c r="A10" s="12">
        <f t="shared" si="3"/>
        <v>6</v>
      </c>
      <c r="B10" s="14">
        <f t="shared" si="0"/>
        <v>4</v>
      </c>
      <c r="C10" s="14">
        <v>1</v>
      </c>
      <c r="D10" s="15">
        <f>3600*(B10*data!$C$15/1000-F10-G10)/C10</f>
        <v>37505.701531674807</v>
      </c>
      <c r="E10" s="15">
        <f>IF(A10&lt;P$35,IF(A10+C10&lt;P$35,data!H$24*data!H$23,data!H$24*data!H$23*(P$35-A10)/C10),IF(D10&lt;0,0,D10))</f>
        <v>12000</v>
      </c>
      <c r="F10" s="17">
        <f>(H10*data!$C$16+I10*data!$C$17-G9*(data!$C$18+data!$C$19+data!$C$20))*$C10/60</f>
        <v>-0.21751647292122034</v>
      </c>
      <c r="G10" s="17">
        <f t="shared" si="4"/>
        <v>19.341368736928377</v>
      </c>
      <c r="H10" s="17">
        <f>H9+(data!$C$19*G9-data!$C$16*H9)*$C10/60</f>
        <v>0.28402319326371117</v>
      </c>
      <c r="I10" s="17">
        <f>I9+(data!$C$20*G9-data!$C$17*I9)*$C10/60</f>
        <v>9.7409244909655385E-2</v>
      </c>
      <c r="J10" s="16">
        <f t="shared" si="2"/>
        <v>0.1</v>
      </c>
      <c r="K10" s="14">
        <f>G10/data!$C$15*1000</f>
        <v>2.6188208659664385</v>
      </c>
      <c r="L10" s="14">
        <f>L9+data!$C$21*(K9-L9)/60*C9</f>
        <v>1.3823056715620145E-2</v>
      </c>
      <c r="M10" s="59">
        <f>M9+E10*C10/3600/data!H$23</f>
        <v>2.3333333333333339</v>
      </c>
    </row>
    <row r="11" spans="1:13" ht="20.100000000000001" customHeight="1">
      <c r="A11" s="12">
        <f t="shared" si="3"/>
        <v>7</v>
      </c>
      <c r="B11" s="14">
        <f t="shared" si="0"/>
        <v>4</v>
      </c>
      <c r="C11" s="14">
        <v>1</v>
      </c>
      <c r="D11" s="15">
        <f>3600*(B11*data!$C$15/1000-F11-G11)/C11</f>
        <v>26589.059964801523</v>
      </c>
      <c r="E11" s="15">
        <f>IF(A11&lt;P$35,IF(A11+C11&lt;P$35,data!H$24*data!H$23,data!H$24*data!H$23*(P$35-A11)/C11),IF(D11&lt;0,0,D11))</f>
        <v>12000</v>
      </c>
      <c r="F11" s="17">
        <f>(H11*data!$C$16+I11*data!$C$17-G10*(data!$C$18+data!$C$19+data!$C$20))*$C11/60</f>
        <v>-0.25922468550598765</v>
      </c>
      <c r="G11" s="17">
        <f t="shared" si="4"/>
        <v>22.415477384755722</v>
      </c>
      <c r="H11" s="17">
        <f>H10+(data!$C$19*G10-data!$C$16*H10)*$C11/60</f>
        <v>0.39573046565856695</v>
      </c>
      <c r="I11" s="17">
        <f>I10+(data!$C$20*G10-data!$C$17*I10)*$C11/60</f>
        <v>0.13576561163658776</v>
      </c>
      <c r="J11" s="16">
        <f t="shared" si="2"/>
        <v>0.11666666666666667</v>
      </c>
      <c r="K11" s="14">
        <f>G11/data!$C$15*1000</f>
        <v>3.0350551036089519</v>
      </c>
      <c r="L11" s="14">
        <f>L10+data!$C$21*(K10-L10)/60*C10</f>
        <v>1.9253029335811425E-2</v>
      </c>
      <c r="M11" s="59">
        <f>M10+E11*C11/3600/data!H$23</f>
        <v>2.6666666666666674</v>
      </c>
    </row>
    <row r="12" spans="1:13" ht="20.100000000000001" customHeight="1">
      <c r="A12" s="12">
        <f t="shared" si="3"/>
        <v>8</v>
      </c>
      <c r="B12" s="14">
        <f t="shared" si="0"/>
        <v>4</v>
      </c>
      <c r="C12" s="14">
        <v>1</v>
      </c>
      <c r="D12" s="15">
        <f>3600*(B12*data!$C$15/1000-F12-G12)/C12</f>
        <v>15818.398874943467</v>
      </c>
      <c r="E12" s="15">
        <f>IF(A12&lt;P$35,IF(A12+C12&lt;P$35,data!H$24*data!H$23,data!H$24*data!H$23*(P$35-A12)/C12),IF(D12&lt;0,0,D12))</f>
        <v>12000</v>
      </c>
      <c r="F12" s="17">
        <f>(H12*data!$C$16+I12*data!$C$17-G11*(data!$C$18+data!$C$19+data!$C$20))*$C12/60</f>
        <v>-0.30035385805048614</v>
      </c>
      <c r="G12" s="17">
        <f t="shared" si="4"/>
        <v>25.448456860038569</v>
      </c>
      <c r="H12" s="17">
        <f>H11+(data!$C$19*G11-data!$C$16*H11)*$C12/60</f>
        <v>0.52512217631428226</v>
      </c>
      <c r="I12" s="17">
        <f>I11+(data!$C$20*G11-data!$C$17*I11)*$C12/60</f>
        <v>0.18021662960428964</v>
      </c>
      <c r="J12" s="16">
        <f t="shared" si="2"/>
        <v>0.13333333333333333</v>
      </c>
      <c r="K12" s="14">
        <f>G12/data!$C$15*1000</f>
        <v>3.4457204522692795</v>
      </c>
      <c r="L12" s="14">
        <f>L11+data!$C$21*(K11-L11)/60*C11</f>
        <v>2.5539300530768316E-2</v>
      </c>
      <c r="M12" s="59">
        <f>M11+E12*C12/3600/data!H$23</f>
        <v>3.0000000000000009</v>
      </c>
    </row>
    <row r="13" spans="1:13" ht="20.100000000000001" customHeight="1">
      <c r="A13" s="12">
        <f t="shared" si="3"/>
        <v>9</v>
      </c>
      <c r="B13" s="14">
        <f t="shared" si="0"/>
        <v>4</v>
      </c>
      <c r="C13" s="14">
        <v>1</v>
      </c>
      <c r="D13" s="15">
        <f>3600*(B13*data!$C$15/1000-F13-G13)/C13</f>
        <v>5191.6916826708348</v>
      </c>
      <c r="E13" s="15">
        <f>IF(A13&lt;P$35,IF(A13+C13&lt;P$35,data!H$24*data!H$23,data!H$24*data!H$23*(P$35-A13)/C13),IF(D13&lt;0,0,D13))</f>
        <v>12000</v>
      </c>
      <c r="F13" s="17">
        <f>(H13*data!$C$16+I13*data!$C$17-G12*(data!$C$18+data!$C$19+data!$C$20))*$C13/60</f>
        <v>-0.34091204120959956</v>
      </c>
      <c r="G13" s="17">
        <f t="shared" si="4"/>
        <v>28.440878152162302</v>
      </c>
      <c r="H13" s="17">
        <f>H12+(data!$C$19*G12-data!$C$16*H12)*$C13/60</f>
        <v>0.67194147569047735</v>
      </c>
      <c r="I13" s="17">
        <f>I12+(data!$C$20*G12-data!$C$17*I12)*$C13/60</f>
        <v>0.23068026811919895</v>
      </c>
      <c r="J13" s="16">
        <f t="shared" si="2"/>
        <v>0.15</v>
      </c>
      <c r="K13" s="14">
        <f>G13/data!$C$15*1000</f>
        <v>3.8508942238965935</v>
      </c>
      <c r="L13" s="14">
        <f>L12+data!$C$21*(K12-L12)/60*C12</f>
        <v>3.2668477355441136E-2</v>
      </c>
      <c r="M13" s="59">
        <f>M12+E13*C13/3600/data!H$23</f>
        <v>3.3333333333333344</v>
      </c>
    </row>
    <row r="14" spans="1:13" ht="20.100000000000001" customHeight="1">
      <c r="A14" s="12">
        <f t="shared" si="3"/>
        <v>10</v>
      </c>
      <c r="B14" s="14">
        <f t="shared" si="0"/>
        <v>4</v>
      </c>
      <c r="C14" s="14">
        <v>1</v>
      </c>
      <c r="D14" s="15">
        <f>3600*(B14*data!$C$15/1000-F14-G14)/C14</f>
        <v>-5293.060015047894</v>
      </c>
      <c r="E14" s="15">
        <f>IF(A14&lt;P$35,IF(A14+C14&lt;P$35,data!H$24*data!H$23,data!H$24*data!H$23*(P$35-A14)/C14),IF(D14&lt;0,0,D14))</f>
        <v>12000</v>
      </c>
      <c r="F14" s="17">
        <f>(H14*data!$C$16+I14*data!$C$17-G13*(data!$C$18+data!$C$19+data!$C$20))*$C14/60</f>
        <v>-0.38090717369941934</v>
      </c>
      <c r="G14" s="17">
        <f t="shared" si="4"/>
        <v>31.393304311796214</v>
      </c>
      <c r="H14" s="17">
        <f>H13+(data!$C$19*G13-data!$C$16*H13)*$C14/60</f>
        <v>0.83593509201580862</v>
      </c>
      <c r="I14" s="17">
        <f>I13+(data!$C$20*G13-data!$C$17*I13)*$C14/60</f>
        <v>0.28707563511511647</v>
      </c>
      <c r="J14" s="16">
        <f t="shared" si="2"/>
        <v>0.16666666666666666</v>
      </c>
      <c r="K14" s="14">
        <f>G14/data!$C$15*1000</f>
        <v>4.2506526555380946</v>
      </c>
      <c r="L14" s="14">
        <f>L13+data!$C$21*(K13-L13)/60*C13</f>
        <v>4.0627355934072462E-2</v>
      </c>
      <c r="M14" s="59">
        <f>M13+E14*C14/3600/data!H$23</f>
        <v>3.6666666666666679</v>
      </c>
    </row>
    <row r="15" spans="1:13" ht="20.100000000000001" customHeight="1">
      <c r="A15" s="12">
        <f t="shared" si="3"/>
        <v>11</v>
      </c>
      <c r="B15" s="14">
        <f t="shared" si="0"/>
        <v>4</v>
      </c>
      <c r="C15" s="14">
        <v>1</v>
      </c>
      <c r="D15" s="15">
        <f>3600*(B15*data!$C$15/1000-F15-G15)/C15</f>
        <v>-15637.826836619299</v>
      </c>
      <c r="E15" s="15">
        <f>IF(A15&lt;P$35,IF(A15+C15&lt;P$35,data!H$24*data!H$23,data!H$24*data!H$23*(P$35-A15)/C15),IF(D15&lt;0,0,D15))</f>
        <v>12000</v>
      </c>
      <c r="F15" s="17">
        <f>(H15*data!$C$16+I15*data!$C$17-G14*(data!$C$18+data!$C$19+data!$C$20))*$C15/60</f>
        <v>-0.42034708385368014</v>
      </c>
      <c r="G15" s="17">
        <f t="shared" si="4"/>
        <v>34.306290561275866</v>
      </c>
      <c r="H15" s="17">
        <f>H14+(data!$C$19*G14-data!$C$16*H14)*$C15/60</f>
        <v>1.0168532815376272</v>
      </c>
      <c r="I15" s="17">
        <f>I14+(data!$C$20*G14-data!$C$17*I14)*$C15/60</f>
        <v>0.3493229613225089</v>
      </c>
      <c r="J15" s="16">
        <f t="shared" si="2"/>
        <v>0.18333333333333332</v>
      </c>
      <c r="K15" s="14">
        <f>G15/data!$C$15*1000</f>
        <v>4.6450709242847834</v>
      </c>
      <c r="L15" s="14">
        <f>L14+data!$C$21*(K14-L14)/60*C14</f>
        <v>4.9402918825519546E-2</v>
      </c>
      <c r="M15" s="59">
        <f>M14+E15*C15/3600/data!H$23</f>
        <v>4.0000000000000009</v>
      </c>
    </row>
    <row r="16" spans="1:13" ht="20.100000000000001" customHeight="1">
      <c r="A16" s="12">
        <f t="shared" si="3"/>
        <v>12</v>
      </c>
      <c r="B16" s="14">
        <f t="shared" si="0"/>
        <v>4</v>
      </c>
      <c r="C16" s="14">
        <v>3</v>
      </c>
      <c r="D16" s="15">
        <f>3600*(B16*data!$C$15/1000-F16-G16)/C16</f>
        <v>-14413.577225035924</v>
      </c>
      <c r="E16" s="15">
        <f>IF(A16&lt;P$35,IF(A16+C16&lt;P$35,data!H$24*data!H$23,data!H$24*data!H$23*(P$35-A16)/C16),IF(D16&lt;0,0,D16))</f>
        <v>12000</v>
      </c>
      <c r="F16" s="17">
        <f>(H16*data!$C$16+I16*data!$C$17-G15*(data!$C$18+data!$C$19+data!$C$20))*$C16/60</f>
        <v>-1.3764367588034394</v>
      </c>
      <c r="G16" s="17">
        <f t="shared" si="4"/>
        <v>42.929853802472422</v>
      </c>
      <c r="H16" s="17">
        <f>H15+(data!$C$19*G15-data!$C$16*H15)*$C16/60</f>
        <v>1.6096427753149007</v>
      </c>
      <c r="I16" s="17">
        <f>I15+(data!$C$20*G15-data!$C$17*I15)*$C16/60</f>
        <v>0.55338483132876326</v>
      </c>
      <c r="J16" s="16">
        <f t="shared" si="2"/>
        <v>0.2</v>
      </c>
      <c r="K16" s="14">
        <f>G16/data!$C$15*1000</f>
        <v>5.8127011815947549</v>
      </c>
      <c r="L16" s="14">
        <f>L15+data!$C$21*(K15-L15)/60*C15</f>
        <v>5.8982332425222189E-2</v>
      </c>
      <c r="M16" s="59">
        <f>M15+E16*C16/3600/data!H$23</f>
        <v>5.0000000000000009</v>
      </c>
    </row>
    <row r="17" spans="1:18" ht="20.100000000000001" customHeight="1">
      <c r="A17" s="12">
        <f t="shared" si="3"/>
        <v>15</v>
      </c>
      <c r="B17" s="14">
        <f t="shared" si="0"/>
        <v>4</v>
      </c>
      <c r="C17" s="14">
        <f>P$25/2</f>
        <v>5</v>
      </c>
      <c r="D17" s="15">
        <f>3600*(B17*data!$C$15/1000-F17-G17)/C17</f>
        <v>-17511.806151748271</v>
      </c>
      <c r="E17" s="15">
        <f>IF(A17&lt;P$35,IF(A17+C17&lt;P$35,data!H$24*data!H$23,data!H$24*data!H$23*(P$35-A17)/C17),IF(D17&lt;0,0,D17))</f>
        <v>12000</v>
      </c>
      <c r="F17" s="17">
        <f>(H17*data!$C$16+I17*data!$C$17-G16*(data!$C$18+data!$C$19+data!$C$20))*$C17/60</f>
        <v>-2.8662323955637201</v>
      </c>
      <c r="G17" s="17">
        <f t="shared" si="4"/>
        <v>56.730288073575366</v>
      </c>
      <c r="H17" s="17">
        <f>H16+(data!$C$19*G16-data!$C$16*H16)*$C17/60</f>
        <v>2.844194490323078</v>
      </c>
      <c r="I17" s="17">
        <f>I16+(data!$C$20*G16-data!$C$17*I16)*$C17/60</f>
        <v>0.97893656195840428</v>
      </c>
      <c r="J17" s="16">
        <f t="shared" si="2"/>
        <v>0.25</v>
      </c>
      <c r="K17" s="14">
        <f>G17/data!$C$15*1000</f>
        <v>7.6812796529600798</v>
      </c>
      <c r="L17" s="14">
        <f>L16+data!$C$21*(K16-L16)/60*C16</f>
        <v>9.4962250378689744E-2</v>
      </c>
      <c r="M17" s="59">
        <f>M16+E17*C17/3600/data!H$23</f>
        <v>6.6666666666666679</v>
      </c>
    </row>
    <row r="18" spans="1:18" ht="20.100000000000001" customHeight="1">
      <c r="A18" s="12">
        <f t="shared" si="3"/>
        <v>20</v>
      </c>
      <c r="B18" s="14">
        <f t="shared" si="0"/>
        <v>4</v>
      </c>
      <c r="C18" s="14">
        <f t="shared" ref="C18:C81" si="5">P$25/2</f>
        <v>5</v>
      </c>
      <c r="D18" s="15">
        <f>3600*(B18*data!$C$15/1000-F18-G18)/C18</f>
        <v>-26126.86687039776</v>
      </c>
      <c r="E18" s="15">
        <f>IF(A18&lt;P$35,IF(A18+C18&lt;P$35,data!H$24*data!H$23,data!H$24*data!H$23*(P$35-A18)/C18),IF(D18&lt;0,0,D18))</f>
        <v>12000</v>
      </c>
      <c r="F18" s="17">
        <f>(H18*data!$C$16+I18*data!$C$17-G17*(data!$C$18+data!$C$19+data!$C$20))*$C18/60</f>
        <v>-3.7837684764974946</v>
      </c>
      <c r="G18" s="17">
        <f t="shared" si="4"/>
        <v>69.613186263744538</v>
      </c>
      <c r="H18" s="17">
        <f>H17+(data!$C$19*G17-data!$C$16*H17)*$C18/60</f>
        <v>4.47182611140021</v>
      </c>
      <c r="I18" s="17">
        <f>I17+(data!$C$20*G17-data!$C$17*I17)*$C18/60</f>
        <v>1.5411965276725117</v>
      </c>
      <c r="J18" s="16">
        <f t="shared" si="2"/>
        <v>0.33333333333333331</v>
      </c>
      <c r="K18" s="14">
        <f>G18/data!$C$15*1000</f>
        <v>9.4256237608370217</v>
      </c>
      <c r="L18" s="14">
        <f>L17+data!$C$21*(K17-L17)/60*C17</f>
        <v>0.17402852758977227</v>
      </c>
      <c r="M18" s="59">
        <f>M17+E18*C18/3600/data!H$23</f>
        <v>8.3333333333333339</v>
      </c>
    </row>
    <row r="19" spans="1:18" ht="20.100000000000001" customHeight="1">
      <c r="A19" s="12">
        <f t="shared" si="3"/>
        <v>25</v>
      </c>
      <c r="B19" s="14">
        <f t="shared" si="0"/>
        <v>4</v>
      </c>
      <c r="C19" s="14">
        <f t="shared" si="5"/>
        <v>5</v>
      </c>
      <c r="D19" s="15">
        <f>3600*(B19*data!$C$15/1000-F19-G19)/C19</f>
        <v>-34172.826644338456</v>
      </c>
      <c r="E19" s="15">
        <f>IF(A19&lt;P$35,IF(A19+C19&lt;P$35,data!H$24*data!H$23,data!H$24*data!H$23*(P$35-A19)/C19),IF(D19&lt;0,0,D19))</f>
        <v>12000</v>
      </c>
      <c r="F19" s="17">
        <f>(H19*data!$C$16+I19*data!$C$17-G18*(data!$C$18+data!$C$19+data!$C$20))*$C19/60</f>
        <v>-4.6377455063454853</v>
      </c>
      <c r="G19" s="17">
        <f t="shared" si="4"/>
        <v>81.642107424065728</v>
      </c>
      <c r="H19" s="17">
        <f>H18+(data!$C$19*G18-data!$C$16*H18)*$C19/60</f>
        <v>6.4638953923209428</v>
      </c>
      <c r="I19" s="17">
        <f>I18+(data!$C$20*G18-data!$C$17*I18)*$C19/60</f>
        <v>2.2310144850368019</v>
      </c>
      <c r="J19" s="16">
        <f t="shared" si="2"/>
        <v>0.41666666666666669</v>
      </c>
      <c r="K19" s="14">
        <f>G19/data!$C$15*1000</f>
        <v>11.054339399227624</v>
      </c>
      <c r="L19" s="14">
        <f>L18+data!$C$21*(K18-L18)/60*C18</f>
        <v>0.27045069852448078</v>
      </c>
      <c r="M19" s="59">
        <f>M18+E19*C19/3600/data!H$23</f>
        <v>10</v>
      </c>
    </row>
    <row r="20" spans="1:18" ht="20.100000000000001" customHeight="1" thickBot="1">
      <c r="A20" s="12">
        <f t="shared" si="3"/>
        <v>30</v>
      </c>
      <c r="B20" s="14">
        <f t="shared" si="0"/>
        <v>4</v>
      </c>
      <c r="C20" s="14">
        <f t="shared" si="5"/>
        <v>5</v>
      </c>
      <c r="D20" s="15">
        <f>3600*(B20*data!$C$15/1000-F20-G20)/C20</f>
        <v>-41689.097406302069</v>
      </c>
      <c r="E20" s="15">
        <f>IF(A20&lt;P$35,IF(A20+C20&lt;P$35,data!H$24*data!H$23,data!H$24*data!H$23*(P$35-A20)/C20),IF(D20&lt;0,0,D20))</f>
        <v>12000</v>
      </c>
      <c r="F20" s="17">
        <f>(H20*data!$C$16+I20*data!$C$17-G19*(data!$C$18+data!$C$19+data!$C$20))*$C20/60</f>
        <v>-5.4325736129202351</v>
      </c>
      <c r="G20" s="17">
        <f t="shared" si="4"/>
        <v>92.876200477812162</v>
      </c>
      <c r="H20" s="17">
        <f>H19+(data!$C$19*G19-data!$C$16*H19)*$C20/60</f>
        <v>8.7937516347417386</v>
      </c>
      <c r="I20" s="17">
        <f>I19+(data!$C$20*G19-data!$C$17*I19)*$C20/60</f>
        <v>3.0398739228995577</v>
      </c>
      <c r="J20" s="16">
        <f t="shared" si="2"/>
        <v>0.5</v>
      </c>
      <c r="K20" s="14">
        <f>G20/data!$C$15*1000</f>
        <v>12.575435330933233</v>
      </c>
      <c r="L20" s="14">
        <f>L19+data!$C$21*(K19-L19)/60*C19</f>
        <v>0.38284277074823558</v>
      </c>
      <c r="M20" s="59">
        <f>M19+E20*C20/3600/data!H$23</f>
        <v>11.666666666666666</v>
      </c>
    </row>
    <row r="21" spans="1:18" ht="20.100000000000001" customHeight="1" thickBot="1">
      <c r="A21" s="12">
        <f t="shared" si="3"/>
        <v>35</v>
      </c>
      <c r="B21" s="14">
        <f t="shared" si="0"/>
        <v>4</v>
      </c>
      <c r="C21" s="14">
        <f t="shared" si="5"/>
        <v>5</v>
      </c>
      <c r="D21" s="15">
        <f>3600*(B21*data!$C$15/1000-F21-G21)/C21</f>
        <v>-48712.356471457904</v>
      </c>
      <c r="E21" s="15">
        <f>IF(A21&lt;P$35,IF(A21+C21&lt;P$35,data!H$24*data!H$23,data!H$24*data!H$23*(P$35-A21)/C21),IF(D21&lt;0,0,D21))</f>
        <v>12000</v>
      </c>
      <c r="F21" s="17">
        <f>(H21*data!$C$16+I21*data!$C$17-G20*(data!$C$18+data!$C$19+data!$C$20))*$C21/60</f>
        <v>-6.1723569001019065</v>
      </c>
      <c r="G21" s="17">
        <f t="shared" si="4"/>
        <v>103.37051024437693</v>
      </c>
      <c r="H21" s="17">
        <f>H20+(data!$C$19*G20-data!$C$16*H20)*$C21/60</f>
        <v>11.436597480048725</v>
      </c>
      <c r="I21" s="17">
        <f>I20+(data!$C$20*G20-data!$C$17*I20)*$C21/60</f>
        <v>3.9598480904817857</v>
      </c>
      <c r="J21" s="16">
        <f t="shared" si="2"/>
        <v>0.58333333333333337</v>
      </c>
      <c r="K21" s="14">
        <f>G21/data!$C$15*1000</f>
        <v>13.996364623187644</v>
      </c>
      <c r="L21" s="14">
        <f>L20+data!$C$21*(K20-L20)/60*C20</f>
        <v>0.50991666604259045</v>
      </c>
      <c r="M21" s="59">
        <f>M20+E21*C21/3600/data!H$23</f>
        <v>13.333333333333332</v>
      </c>
      <c r="O21" s="42" t="s">
        <v>56</v>
      </c>
      <c r="P21" s="45">
        <v>1</v>
      </c>
      <c r="Q21" s="44" t="s">
        <v>54</v>
      </c>
      <c r="R21" s="43" t="s">
        <v>55</v>
      </c>
    </row>
    <row r="22" spans="1:18" ht="20.100000000000001" customHeight="1" thickBot="1">
      <c r="A22" s="12">
        <f t="shared" si="3"/>
        <v>40</v>
      </c>
      <c r="B22" s="14">
        <f t="shared" si="0"/>
        <v>4</v>
      </c>
      <c r="C22" s="14">
        <f t="shared" si="5"/>
        <v>5</v>
      </c>
      <c r="D22" s="15">
        <f>3600*(B22*data!$C$15/1000-F22-G22)/C22</f>
        <v>-55276.736295636023</v>
      </c>
      <c r="E22" s="15">
        <f>IF(A22&lt;P$35,IF(A22+C22&lt;P$35,data!H$24*data!H$23,data!H$24*data!H$23*(P$35-A22)/C22),IF(D22&lt;0,0,D22))</f>
        <v>12000</v>
      </c>
      <c r="F22" s="17">
        <f>(H22*data!$C$16+I22*data!$C$17-G21*(data!$C$18+data!$C$19+data!$C$20))*$C22/60</f>
        <v>-6.8609146832606038</v>
      </c>
      <c r="G22" s="17">
        <f t="shared" si="4"/>
        <v>113.176262227783</v>
      </c>
      <c r="H22" s="17">
        <f>H21+(data!$C$19*G21-data!$C$16*H21)*$C22/60</f>
        <v>14.369360291696022</v>
      </c>
      <c r="I22" s="17">
        <f>I21+(data!$C$20*G21-data!$C$17*I21)*$C22/60</f>
        <v>4.9835590767283762</v>
      </c>
      <c r="J22" s="16">
        <f t="shared" si="2"/>
        <v>0.66666666666666663</v>
      </c>
      <c r="K22" s="14">
        <f>G22/data!$C$15*1000</f>
        <v>15.324063208014572</v>
      </c>
      <c r="L22" s="14">
        <f>L21+data!$C$21*(K21-L21)/60*C21</f>
        <v>0.65047540833956208</v>
      </c>
      <c r="M22" s="59">
        <f>M21+E22*C22/3600/data!H$23</f>
        <v>14.999999999999998</v>
      </c>
    </row>
    <row r="23" spans="1:18" ht="20.100000000000001" customHeight="1" thickBot="1">
      <c r="A23" s="12">
        <f t="shared" si="3"/>
        <v>45</v>
      </c>
      <c r="B23" s="14">
        <f t="shared" si="0"/>
        <v>4</v>
      </c>
      <c r="C23" s="14">
        <f t="shared" si="5"/>
        <v>5</v>
      </c>
      <c r="D23" s="15">
        <f>3600*(B23*data!$C$15/1000-F23-G23)/C23</f>
        <v>-61414.001065966127</v>
      </c>
      <c r="E23" s="15">
        <f>IF(A23&lt;P$35,IF(A23+C23&lt;P$35,data!H$24*data!H$23,data!H$24*data!H$23*(P$35-A23)/C23),IF(D23&lt;0,0,D23))</f>
        <v>12000</v>
      </c>
      <c r="F23" s="17">
        <f>(H23*data!$C$16+I23*data!$C$17-G22*(data!$C$18+data!$C$19+data!$C$20))*$C23/60</f>
        <v>-7.5018012511232719</v>
      </c>
      <c r="G23" s="17">
        <f t="shared" si="4"/>
        <v>122.34112764332639</v>
      </c>
      <c r="H23" s="17">
        <f>H22+(data!$C$19*G22-data!$C$16*H22)*$C23/60</f>
        <v>17.570572462537026</v>
      </c>
      <c r="I23" s="17">
        <f>I22+(data!$C$20*G22-data!$C$17*I22)*$C23/60</f>
        <v>6.10413972918907</v>
      </c>
      <c r="J23" s="16">
        <f t="shared" si="2"/>
        <v>0.75</v>
      </c>
      <c r="K23" s="14">
        <f>G23/data!$C$15*1000</f>
        <v>16.564985766828826</v>
      </c>
      <c r="L23" s="14">
        <f>L22+data!$C$21*(K22-L22)/60*C22</f>
        <v>0.80340678453738468</v>
      </c>
      <c r="M23" s="59">
        <f>M22+E23*C23/3600/data!H$23</f>
        <v>16.666666666666664</v>
      </c>
      <c r="O23" s="42" t="str">
        <f>IF(P21=1,"CeT (mcg/mL)","CpT (mcg/mL)")</f>
        <v>CeT (mcg/mL)</v>
      </c>
      <c r="P23" s="69">
        <f>EleMARSH!B6</f>
        <v>4</v>
      </c>
    </row>
    <row r="24" spans="1:18" ht="20.100000000000001" customHeight="1" thickBot="1">
      <c r="A24" s="12">
        <f t="shared" si="3"/>
        <v>50</v>
      </c>
      <c r="B24" s="14">
        <f t="shared" si="0"/>
        <v>4</v>
      </c>
      <c r="C24" s="14">
        <f t="shared" si="5"/>
        <v>5</v>
      </c>
      <c r="D24" s="15">
        <f>3600*(B24*data!$C$15/1000-F24-G24)/C24</f>
        <v>-67153.71103764922</v>
      </c>
      <c r="E24" s="15">
        <f>IF(A24&lt;P$35,IF(A24+C24&lt;P$35,data!H$24*data!H$23,data!H$24*data!H$23*(P$35-A24)/C24),IF(D24&lt;0,0,D24))</f>
        <v>12000</v>
      </c>
      <c r="F24" s="17">
        <f>(H24*data!$C$16+I24*data!$C$17-G23*(data!$C$18+data!$C$19+data!$C$20))*$C24/60</f>
        <v>-8.098324256337273</v>
      </c>
      <c r="G24" s="17">
        <f t="shared" si="4"/>
        <v>130.90947005365578</v>
      </c>
      <c r="H24" s="17">
        <f>H23+(data!$C$19*G23-data!$C$16*H23)*$C24/60</f>
        <v>21.020260027830869</v>
      </c>
      <c r="I24" s="17">
        <f>I23+(data!$C$20*G23-data!$C$17*I23)*$C24/60</f>
        <v>7.315198215390355</v>
      </c>
      <c r="J24" s="16">
        <f t="shared" si="2"/>
        <v>0.83333333333333337</v>
      </c>
      <c r="K24" s="14">
        <f>G24/data!$C$15*1000</f>
        <v>17.725139124955607</v>
      </c>
      <c r="L24" s="14">
        <f>L23+data!$C$21*(K23-L23)/60*C23</f>
        <v>0.96767744538189149</v>
      </c>
      <c r="M24" s="59">
        <f>M23+E24*C24/3600/data!H$23</f>
        <v>18.333333333333332</v>
      </c>
    </row>
    <row r="25" spans="1:18" ht="20.100000000000001" customHeight="1" thickBot="1">
      <c r="A25" s="12">
        <f t="shared" si="3"/>
        <v>55</v>
      </c>
      <c r="B25" s="14">
        <f t="shared" si="0"/>
        <v>4</v>
      </c>
      <c r="C25" s="14">
        <f t="shared" si="5"/>
        <v>5</v>
      </c>
      <c r="D25" s="15">
        <f>3600*(B25*data!$C$15/1000-F25-G25)/C25</f>
        <v>-72523.375467174425</v>
      </c>
      <c r="E25" s="15">
        <f>IF(A25&lt;P$35,IF(A25+C25&lt;P$35,data!H$24*data!H$23,data!H$24*data!H$23*(P$35-A25)/C25),IF(D25&lt;0,0,D25))</f>
        <v>12000</v>
      </c>
      <c r="F25" s="17">
        <f>(H25*data!$C$16+I25*data!$C$17-G24*(data!$C$18+data!$C$19+data!$C$20))*$C25/60</f>
        <v>-8.6535618298872343</v>
      </c>
      <c r="G25" s="17">
        <f t="shared" si="4"/>
        <v>138.92257489043521</v>
      </c>
      <c r="H25" s="17">
        <f>H24+(data!$C$19*G24-data!$C$16*H24)*$C25/60</f>
        <v>24.69983900758168</v>
      </c>
      <c r="I25" s="17">
        <f>I24+(data!$C$20*G24-data!$C$17*I24)*$C25/60</f>
        <v>8.6107850433322</v>
      </c>
      <c r="J25" s="16">
        <f t="shared" si="2"/>
        <v>0.91666666666666663</v>
      </c>
      <c r="K25" s="14">
        <f>G25/data!$C$15*1000</f>
        <v>18.810113328858158</v>
      </c>
      <c r="L25" s="14">
        <f>L24+data!$C$21*(K24-L24)/60*C24</f>
        <v>1.1423274158748777</v>
      </c>
      <c r="M25" s="59">
        <f>M24+E25*C25/3600/data!H$23</f>
        <v>20</v>
      </c>
      <c r="O25" s="42" t="s">
        <v>57</v>
      </c>
      <c r="P25" s="45">
        <v>10</v>
      </c>
    </row>
    <row r="26" spans="1:18" ht="20.100000000000001" customHeight="1">
      <c r="A26" s="12">
        <f t="shared" si="3"/>
        <v>60</v>
      </c>
      <c r="B26" s="14">
        <f t="shared" si="0"/>
        <v>4</v>
      </c>
      <c r="C26" s="14">
        <f t="shared" si="5"/>
        <v>5</v>
      </c>
      <c r="D26" s="15">
        <f>3600*(B26*data!$C$15/1000-F26-G26)/C26</f>
        <v>-77548.594933290165</v>
      </c>
      <c r="E26" s="15">
        <f>IF(A26&lt;P$35,IF(A26+C26&lt;P$35,data!H$24*data!H$23,data!H$24*data!H$23*(P$35-A26)/C26),IF(D26&lt;0,0,D26))</f>
        <v>12000</v>
      </c>
      <c r="F26" s="17">
        <f>(H26*data!$C$16+I26*data!$C$17-G25*(data!$C$18+data!$C$19+data!$C$20))*$C26/60</f>
        <v>-9.1703785079188052</v>
      </c>
      <c r="G26" s="17">
        <f t="shared" si="4"/>
        <v>146.41886304918307</v>
      </c>
      <c r="H26" s="17">
        <f>H25+(data!$C$19*G25-data!$C$16*H25)*$C26/60</f>
        <v>28.592018941861376</v>
      </c>
      <c r="I26" s="17">
        <f>I25+(data!$C$20*G25-data!$C$17*I25)*$C26/60</f>
        <v>9.9853623704675893</v>
      </c>
      <c r="J26" s="16">
        <f t="shared" si="2"/>
        <v>1</v>
      </c>
      <c r="K26" s="14">
        <f>G26/data!$C$15*1000</f>
        <v>19.825110566873885</v>
      </c>
      <c r="L26" s="14">
        <f>L25+data!$C$21*(K25-L25)/60*C25</f>
        <v>1.3264649867899392</v>
      </c>
      <c r="M26" s="59">
        <f>M25+E26*C26/3600/data!H$23</f>
        <v>21.666666666666668</v>
      </c>
    </row>
    <row r="27" spans="1:18" ht="20.100000000000001" customHeight="1" thickBot="1">
      <c r="A27" s="12">
        <f t="shared" si="3"/>
        <v>65</v>
      </c>
      <c r="B27" s="14">
        <f t="shared" si="0"/>
        <v>4</v>
      </c>
      <c r="C27" s="14">
        <f t="shared" si="5"/>
        <v>5</v>
      </c>
      <c r="D27" s="15">
        <f>3600*(B27*data!$C$15/1000-F27-G27)/C27</f>
        <v>-82253.193782127375</v>
      </c>
      <c r="E27" s="15">
        <f>IF(A27&lt;P$35,IF(A27+C27&lt;P$35,data!H$24*data!H$23,data!H$24*data!H$23*(P$35-A27)/C27),IF(D27&lt;0,0,D27))</f>
        <v>12000</v>
      </c>
      <c r="F27" s="17">
        <f>(H27*data!$C$16+I27*data!$C$17-G26*(data!$C$18+data!$C$19+data!$C$20))*$C27/60</f>
        <v>-9.6514400533780034</v>
      </c>
      <c r="G27" s="17">
        <f t="shared" si="4"/>
        <v>153.43408966247173</v>
      </c>
      <c r="H27" s="17">
        <f>H26+(data!$C$19*G26-data!$C$16*H26)*$C27/60</f>
        <v>32.680713119984794</v>
      </c>
      <c r="I27" s="17">
        <f>I26+(data!$C$20*G26-data!$C$17*I26)*$C27/60</f>
        <v>11.43377544236389</v>
      </c>
      <c r="J27" s="16">
        <f t="shared" si="2"/>
        <v>1.0833333333333333</v>
      </c>
      <c r="K27" s="14">
        <f>G27/data!$C$15*1000</f>
        <v>20.774972083100842</v>
      </c>
      <c r="L27" s="14">
        <f>L26+data!$C$21*(K26-L26)/60*C26</f>
        <v>1.5192619608483671</v>
      </c>
      <c r="M27" s="59">
        <f>M26+E27*C27/3600/data!H$23</f>
        <v>23.333333333333336</v>
      </c>
    </row>
    <row r="28" spans="1:18" ht="20.100000000000001" customHeight="1">
      <c r="A28" s="12">
        <f t="shared" si="3"/>
        <v>70</v>
      </c>
      <c r="B28" s="14">
        <f t="shared" si="0"/>
        <v>4</v>
      </c>
      <c r="C28" s="14">
        <f t="shared" si="5"/>
        <v>5</v>
      </c>
      <c r="D28" s="15">
        <f>3600*(B28*data!$C$15/1000-F28-G28)/C28</f>
        <v>-86659.343381774219</v>
      </c>
      <c r="E28" s="15">
        <f>IF(A28&lt;P$35,IF(A28+C28&lt;P$35,data!H$24*data!H$23,data!H$24*data!H$23*(P$35-A28)/C28),IF(D28&lt;0,0,D28))</f>
        <v>9600</v>
      </c>
      <c r="F28" s="17">
        <f>(H28*data!$C$16+I28*data!$C$17-G27*(data!$C$18+data!$C$19+data!$C$20))*$C28/60</f>
        <v>-10.099227249156479</v>
      </c>
      <c r="G28" s="17">
        <f t="shared" si="4"/>
        <v>160.00152907998194</v>
      </c>
      <c r="H28" s="17">
        <f>H27+(data!$C$19*G27-data!$C$16*H27)*$C28/60</f>
        <v>36.950955039041389</v>
      </c>
      <c r="I28" s="17">
        <f>I27+(data!$C$20*G27-data!$C$17*I27)*$C28/60</f>
        <v>12.951226013264495</v>
      </c>
      <c r="J28" s="16">
        <f t="shared" si="2"/>
        <v>1.1666666666666667</v>
      </c>
      <c r="K28" s="14">
        <f>G28/data!$C$15*1000</f>
        <v>21.664203223692677</v>
      </c>
      <c r="L28" s="14">
        <f>L27+data!$C$21*(K27-L27)/60*C27</f>
        <v>1.719949228942925</v>
      </c>
      <c r="M28" s="59">
        <f>M27+E28*C28/3600/data!H$23</f>
        <v>24.666666666666668</v>
      </c>
      <c r="O28" s="62"/>
      <c r="P28" s="63" t="s">
        <v>15</v>
      </c>
    </row>
    <row r="29" spans="1:18" ht="20.100000000000001" customHeight="1">
      <c r="A29" s="12">
        <f t="shared" si="3"/>
        <v>75</v>
      </c>
      <c r="B29" s="14">
        <f t="shared" si="0"/>
        <v>4</v>
      </c>
      <c r="C29" s="14">
        <f t="shared" si="5"/>
        <v>5</v>
      </c>
      <c r="D29" s="15">
        <f>3600*(B29*data!$C$15/1000-F29-G29)/C29</f>
        <v>-88387.676824046604</v>
      </c>
      <c r="E29" s="15">
        <f>IF(A29&lt;P$35,IF(A29+C29&lt;P$35,data!H$24*data!H$23,data!H$24*data!H$23*(P$35-A29)/C29),IF(D29&lt;0,0,D29))</f>
        <v>0</v>
      </c>
      <c r="F29" s="17">
        <f>(H29*data!$C$16+I29*data!$C$17-G28*(data!$C$18+data!$C$19+data!$C$20))*$C29/60</f>
        <v>-10.516048734111306</v>
      </c>
      <c r="G29" s="17">
        <f t="shared" si="4"/>
        <v>162.81881367920397</v>
      </c>
      <c r="H29" s="17">
        <f>H28+(data!$C$19*G28-data!$C$16*H28)*$C29/60</f>
        <v>41.388820659519631</v>
      </c>
      <c r="I29" s="17">
        <f>I28+(data!$C$20*G28-data!$C$17*I28)*$C29/60</f>
        <v>14.533247611023988</v>
      </c>
      <c r="J29" s="16">
        <f t="shared" si="2"/>
        <v>1.25</v>
      </c>
      <c r="K29" s="14">
        <f>G29/data!$C$15*1000</f>
        <v>22.045663491275597</v>
      </c>
      <c r="L29" s="14">
        <f>L28+data!$C$21*(K28-L28)/60*C28</f>
        <v>1.9278126535052229</v>
      </c>
      <c r="M29" s="59">
        <f>M28+E29*C29/3600/data!H$23</f>
        <v>24.666666666666668</v>
      </c>
      <c r="O29" s="64" t="s">
        <v>16</v>
      </c>
      <c r="P29" s="65">
        <f>data!B3</f>
        <v>130</v>
      </c>
    </row>
    <row r="30" spans="1:18" ht="20.100000000000001" customHeight="1">
      <c r="A30" s="12">
        <f t="shared" si="3"/>
        <v>80</v>
      </c>
      <c r="B30" s="14">
        <f t="shared" si="0"/>
        <v>4</v>
      </c>
      <c r="C30" s="14">
        <f t="shared" si="5"/>
        <v>5</v>
      </c>
      <c r="D30" s="15">
        <f>3600*(B30*data!$C$15/1000-F30-G30)/C30</f>
        <v>-80578.837771967184</v>
      </c>
      <c r="E30" s="15">
        <f>IF(A30&lt;P$35,IF(A30+C30&lt;P$35,data!H$24*data!H$23,data!H$24*data!H$23*(P$35-A30)/C30),IF(D30&lt;0,0,D30))</f>
        <v>0</v>
      </c>
      <c r="F30" s="17">
        <f>(H30*data!$C$16+I30*data!$C$17-G29*(data!$C$18+data!$C$19+data!$C$20))*$C30/60</f>
        <v>-10.680829264333035</v>
      </c>
      <c r="G30" s="17">
        <f t="shared" si="4"/>
        <v>152.13798441487094</v>
      </c>
      <c r="H30" s="17">
        <f>H29+(data!$C$19*G29-data!$C$16*H29)*$C30/60</f>
        <v>45.88483833415858</v>
      </c>
      <c r="I30" s="17">
        <f>I29+(data!$C$20*G29-data!$C$17*I29)*$C30/60</f>
        <v>16.142624210324943</v>
      </c>
      <c r="J30" s="16">
        <f t="shared" si="2"/>
        <v>1.3333333333333333</v>
      </c>
      <c r="K30" s="14">
        <f>G30/data!$C$15*1000</f>
        <v>20.599479463469173</v>
      </c>
      <c r="L30" s="14">
        <f>L29+data!$C$21*(K29-L29)/60*C29</f>
        <v>2.1374853427456064</v>
      </c>
      <c r="M30" s="59">
        <f>M29+E30*C30/3600/data!H$23</f>
        <v>24.666666666666668</v>
      </c>
      <c r="O30" s="66" t="s">
        <v>17</v>
      </c>
      <c r="P30" s="65">
        <f>data!B4</f>
        <v>45</v>
      </c>
    </row>
    <row r="31" spans="1:18" ht="20.100000000000001" customHeight="1">
      <c r="A31" s="12">
        <f t="shared" si="3"/>
        <v>85</v>
      </c>
      <c r="B31" s="14">
        <f t="shared" si="0"/>
        <v>4</v>
      </c>
      <c r="C31" s="14">
        <f t="shared" si="5"/>
        <v>5</v>
      </c>
      <c r="D31" s="15">
        <f>3600*(B31*data!$C$15/1000-F31-G31)/C31</f>
        <v>-73953.469595240938</v>
      </c>
      <c r="E31" s="15">
        <f>IF(A31&lt;P$35,IF(A31+C31&lt;P$35,data!H$24*data!H$23,data!H$24*data!H$23*(P$35-A31)/C31),IF(D31&lt;0,0,D31))</f>
        <v>0</v>
      </c>
      <c r="F31" s="17">
        <f>(H31*data!$C$16+I31*data!$C$17-G30*(data!$C$18+data!$C$19+data!$C$20))*$C31/60</f>
        <v>-9.9413647548930797</v>
      </c>
      <c r="G31" s="17">
        <f t="shared" si="4"/>
        <v>142.19661965997787</v>
      </c>
      <c r="H31" s="17">
        <f>H30+(data!$C$19*G30-data!$C$16*H30)*$C31/60</f>
        <v>50.047858974240945</v>
      </c>
      <c r="I31" s="17">
        <f>I30+(data!$C$20*G30-data!$C$17*I30)*$C31/60</f>
        <v>17.645478246872248</v>
      </c>
      <c r="J31" s="16">
        <f t="shared" si="2"/>
        <v>1.4166666666666667</v>
      </c>
      <c r="K31" s="14">
        <f>G31/data!$C$15*1000</f>
        <v>19.25341891261532</v>
      </c>
      <c r="L31" s="14">
        <f>L30+data!$C$21*(K30-L30)/60*C30</f>
        <v>2.3299003271913938</v>
      </c>
      <c r="M31" s="59">
        <f>M30+E31*C31/3600/data!H$23</f>
        <v>24.666666666666668</v>
      </c>
      <c r="O31" s="66" t="s">
        <v>18</v>
      </c>
      <c r="P31" s="65">
        <f>data!B5</f>
        <v>170</v>
      </c>
    </row>
    <row r="32" spans="1:18" ht="20.100000000000001" customHeight="1" thickBot="1">
      <c r="A32" s="12">
        <f t="shared" si="3"/>
        <v>90</v>
      </c>
      <c r="B32" s="14">
        <f t="shared" si="0"/>
        <v>4</v>
      </c>
      <c r="C32" s="14">
        <f t="shared" si="5"/>
        <v>5</v>
      </c>
      <c r="D32" s="15">
        <f>3600*(B32*data!$C$15/1000-F32-G32)/C32</f>
        <v>-67786.633064147274</v>
      </c>
      <c r="E32" s="15">
        <f>IF(A32&lt;P$35,IF(A32+C32&lt;P$35,data!H$24*data!H$23,data!H$24*data!H$23*(P$35-A32)/C32),IF(D32&lt;0,0,D32))</f>
        <v>0</v>
      </c>
      <c r="F32" s="17">
        <f>(H32*data!$C$16+I32*data!$C$17-G31*(data!$C$18+data!$C$19+data!$C$20))*$C32/60</f>
        <v>-9.2532077462615838</v>
      </c>
      <c r="G32" s="17">
        <f t="shared" si="4"/>
        <v>132.94341191371629</v>
      </c>
      <c r="H32" s="17">
        <f>H31+(data!$C$19*G31-data!$C$16*H31)*$C32/60</f>
        <v>53.90105158639097</v>
      </c>
      <c r="I32" s="17">
        <f>I31+(data!$C$20*G31-data!$C$17*I31)*$C32/60</f>
        <v>19.049182771000698</v>
      </c>
      <c r="J32" s="16">
        <f t="shared" si="2"/>
        <v>1.5</v>
      </c>
      <c r="K32" s="14">
        <f>G32/data!$C$15*1000</f>
        <v>18.000534804327518</v>
      </c>
      <c r="L32" s="14">
        <f>L31+data!$C$21*(K31-L31)/60*C31</f>
        <v>2.5062809794702887</v>
      </c>
      <c r="M32" s="59">
        <f>M31+E32*C32/3600/data!H$23</f>
        <v>24.666666666666668</v>
      </c>
      <c r="O32" s="67" t="s">
        <v>19</v>
      </c>
      <c r="P32" s="65">
        <f>data!B6</f>
        <v>1</v>
      </c>
    </row>
    <row r="33" spans="1:17" ht="20.100000000000001" customHeight="1" thickBot="1">
      <c r="A33" s="12">
        <f t="shared" si="3"/>
        <v>95</v>
      </c>
      <c r="B33" s="14">
        <f t="shared" si="0"/>
        <v>4</v>
      </c>
      <c r="C33" s="14">
        <f t="shared" si="5"/>
        <v>5</v>
      </c>
      <c r="D33" s="15">
        <f>3600*(B33*data!$C$15/1000-F33-G33)/C33</f>
        <v>-62046.513587033238</v>
      </c>
      <c r="E33" s="15">
        <f>IF(A33&lt;P$35,IF(A33+C33&lt;P$35,data!H$24*data!H$23,data!H$24*data!H$23*(P$35-A33)/C33),IF(D33&lt;0,0,D33))</f>
        <v>0</v>
      </c>
      <c r="F33" s="17">
        <f>(H33*data!$C$16+I33*data!$C$17-G32*(data!$C$18+data!$C$19+data!$C$20))*$C33/60</f>
        <v>-8.6127979544599835</v>
      </c>
      <c r="G33" s="17">
        <f t="shared" si="4"/>
        <v>124.33061395925631</v>
      </c>
      <c r="H33" s="17">
        <f>H32+(data!$C$19*G32-data!$C$16*H32)*$C33/60</f>
        <v>57.465977264943859</v>
      </c>
      <c r="I33" s="17">
        <f>I32+(data!$C$20*G32-data!$C$17*I32)*$C33/60</f>
        <v>20.360599263036349</v>
      </c>
      <c r="J33" s="16">
        <f t="shared" si="2"/>
        <v>1.5833333333333333</v>
      </c>
      <c r="K33" s="14">
        <f>G33/data!$C$15*1000</f>
        <v>16.83436216658508</v>
      </c>
      <c r="L33" s="14">
        <f>L32+data!$C$21*(K32-L32)/60*C32</f>
        <v>2.6677655184217151</v>
      </c>
      <c r="M33" s="59">
        <f>M32+E33*C33/3600/data!H$23</f>
        <v>24.666666666666668</v>
      </c>
    </row>
    <row r="34" spans="1:17" ht="20.100000000000001" customHeight="1" thickBot="1">
      <c r="A34" s="12">
        <f t="shared" si="3"/>
        <v>100</v>
      </c>
      <c r="B34" s="14">
        <f t="shared" si="0"/>
        <v>4</v>
      </c>
      <c r="C34" s="14">
        <f t="shared" si="5"/>
        <v>5</v>
      </c>
      <c r="D34" s="15">
        <f>3600*(B34*data!$C$15/1000-F34-G34)/C34</f>
        <v>-56703.504220390285</v>
      </c>
      <c r="E34" s="15">
        <f>IF(A34&lt;P$35,IF(A34+C34&lt;P$35,data!H$24*data!H$23,data!H$24*data!H$23*(P$35-A34)/C34),IF(D34&lt;0,0,D34))</f>
        <v>0</v>
      </c>
      <c r="F34" s="17">
        <f>(H34*data!$C$16+I34*data!$C$17-G33*(data!$C$18+data!$C$19+data!$C$20))*$C34/60</f>
        <v>-8.016822148509819</v>
      </c>
      <c r="G34" s="17">
        <f t="shared" si="4"/>
        <v>116.31379181074649</v>
      </c>
      <c r="H34" s="17">
        <f>H33+(data!$C$19*G33-data!$C$16*H33)*$C34/60</f>
        <v>60.762700767749799</v>
      </c>
      <c r="I34" s="17">
        <f>I33+(data!$C$20*G33-data!$C$17*I33)*$C34/60</f>
        <v>21.586113131682744</v>
      </c>
      <c r="J34" s="16">
        <f t="shared" si="2"/>
        <v>1.6666666666666667</v>
      </c>
      <c r="K34" s="14">
        <f>G34/data!$C$15*1000</f>
        <v>15.748884638762842</v>
      </c>
      <c r="L34" s="14">
        <f>L33+data!$C$21*(K33-L33)/60*C33</f>
        <v>2.8154129207489813</v>
      </c>
      <c r="M34" s="59">
        <f>M33+E34*C34/3600/data!H$23</f>
        <v>24.666666666666668</v>
      </c>
      <c r="O34" s="37" t="s">
        <v>62</v>
      </c>
      <c r="P34" s="70">
        <f>P$23/data!G$21*10</f>
        <v>259.41123151890292</v>
      </c>
      <c r="Q34" s="25" t="s">
        <v>58</v>
      </c>
    </row>
    <row r="35" spans="1:17" ht="20.100000000000001" customHeight="1" thickBot="1">
      <c r="A35" s="12">
        <f t="shared" si="3"/>
        <v>105</v>
      </c>
      <c r="B35" s="14">
        <f t="shared" si="0"/>
        <v>4</v>
      </c>
      <c r="C35" s="14">
        <f t="shared" si="5"/>
        <v>5</v>
      </c>
      <c r="D35" s="15">
        <f>3600*(B35*data!$C$15/1000-F35-G35)/C35</f>
        <v>-51730.052477118508</v>
      </c>
      <c r="E35" s="15">
        <f>IF(A35&lt;P$35,IF(A35+C35&lt;P$35,data!H$24*data!H$23,data!H$24*data!H$23*(P$35-A35)/C35),IF(D35&lt;0,0,D35))</f>
        <v>0</v>
      </c>
      <c r="F35" s="17">
        <f>(H35*data!$C$16+I35*data!$C$17-G34*(data!$C$18+data!$C$19+data!$C$20))*$C35/60</f>
        <v>-7.4621970070825396</v>
      </c>
      <c r="G35" s="17">
        <f t="shared" si="4"/>
        <v>108.85159480366396</v>
      </c>
      <c r="H35" s="17">
        <f>H34+(data!$C$19*G34-data!$C$16*H34)*$C35/60</f>
        <v>63.809894349576531</v>
      </c>
      <c r="I35" s="17">
        <f>I34+(data!$C$20*G34-data!$C$17*I34)*$C35/60</f>
        <v>22.731666749125353</v>
      </c>
      <c r="J35" s="16">
        <f t="shared" si="2"/>
        <v>1.75</v>
      </c>
      <c r="K35" s="14">
        <f>G35/data!$C$15*1000</f>
        <v>14.738503341870015</v>
      </c>
      <c r="L35" s="14">
        <f>L34+data!$C$21*(K34-L34)/60*C34</f>
        <v>2.9502084224254892</v>
      </c>
      <c r="M35" s="59">
        <f>M34+E35*C35/3600/data!H$23</f>
        <v>24.666666666666668</v>
      </c>
      <c r="O35" s="37" t="s">
        <v>60</v>
      </c>
      <c r="P35" s="71">
        <f>ROUNDDOWN(P34/data!H25*3600,0)-3</f>
        <v>74</v>
      </c>
      <c r="Q35" s="25" t="s">
        <v>52</v>
      </c>
    </row>
    <row r="36" spans="1:17" ht="20.100000000000001" customHeight="1">
      <c r="A36" s="12">
        <f t="shared" si="3"/>
        <v>110</v>
      </c>
      <c r="B36" s="14">
        <f t="shared" si="0"/>
        <v>4</v>
      </c>
      <c r="C36" s="14">
        <f t="shared" si="5"/>
        <v>5</v>
      </c>
      <c r="D36" s="15">
        <f>3600*(B36*data!$C$15/1000-F36-G36)/C36</f>
        <v>-47100.517764977762</v>
      </c>
      <c r="E36" s="15">
        <f>IF(A36&lt;P$35,IF(A36+C36&lt;P$35,data!H$24*data!H$23,data!H$24*data!H$23*(P$35-A36)/C36),IF(D36&lt;0,0,D36))</f>
        <v>0</v>
      </c>
      <c r="F36" s="17">
        <f>(H36*data!$C$16+I36*data!$C$17-G35*(data!$C$18+data!$C$19+data!$C$20))*$C36/60</f>
        <v>-6.9460531647501211</v>
      </c>
      <c r="G36" s="17">
        <f t="shared" si="4"/>
        <v>101.90554163891383</v>
      </c>
      <c r="H36" s="17">
        <f>H35+(data!$C$19*G35-data!$C$16*H35)*$C36/60</f>
        <v>66.624934390366562</v>
      </c>
      <c r="I36" s="17">
        <f>I35+(data!$C$20*G35-data!$C$17*I35)*$C36/60</f>
        <v>23.802790193784798</v>
      </c>
      <c r="J36" s="16">
        <f t="shared" si="2"/>
        <v>1.8333333333333333</v>
      </c>
      <c r="K36" s="14">
        <f>G36/data!$C$15*1000</f>
        <v>13.798007908926385</v>
      </c>
      <c r="L36" s="14">
        <f>L35+data!$C$21*(K35-L35)/60*C35</f>
        <v>3.0730686383228161</v>
      </c>
      <c r="M36" s="59">
        <f>M35+E36*C36/3600/data!H$23</f>
        <v>24.666666666666668</v>
      </c>
    </row>
    <row r="37" spans="1:17" ht="20.100000000000001" customHeight="1">
      <c r="A37" s="12">
        <f t="shared" si="3"/>
        <v>115</v>
      </c>
      <c r="B37" s="14">
        <f t="shared" si="0"/>
        <v>4</v>
      </c>
      <c r="C37" s="14">
        <f t="shared" si="5"/>
        <v>5</v>
      </c>
      <c r="D37" s="15">
        <f>3600*(B37*data!$C$15/1000-F37-G37)/C37</f>
        <v>-42791.0387175824</v>
      </c>
      <c r="E37" s="15">
        <f>IF(A37&lt;P$35,IF(A37+C37&lt;P$35,data!H$24*data!H$23,data!H$24*data!H$23*(P$35-A37)/C37),IF(D37&lt;0,0,D37))</f>
        <v>0</v>
      </c>
      <c r="F37" s="17">
        <f>(H37*data!$C$16+I37*data!$C$17-G36*(data!$C$18+data!$C$19+data!$C$20))*$C37/60</f>
        <v>-6.4657203652885018</v>
      </c>
      <c r="G37" s="17">
        <f t="shared" si="4"/>
        <v>95.439821273625327</v>
      </c>
      <c r="H37" s="17">
        <f>H36+(data!$C$19*G36-data!$C$16*H36)*$C37/60</f>
        <v>69.223991318323954</v>
      </c>
      <c r="I37" s="17">
        <f>I36+(data!$C$20*G36-data!$C$17*I36)*$C37/60</f>
        <v>24.804629859788278</v>
      </c>
      <c r="J37" s="16">
        <f t="shared" si="2"/>
        <v>1.9166666666666667</v>
      </c>
      <c r="K37" s="14">
        <f>G37/data!$C$15*1000</f>
        <v>12.922549525580823</v>
      </c>
      <c r="L37" s="14">
        <f>L36+data!$C$21*(K36-L36)/60*C36</f>
        <v>3.18484632655308</v>
      </c>
      <c r="M37" s="59">
        <f>M36+E37*C37/3600/data!H$23</f>
        <v>24.666666666666668</v>
      </c>
      <c r="O37" s="86"/>
      <c r="P37" s="86"/>
    </row>
    <row r="38" spans="1:17" ht="20.100000000000001" customHeight="1">
      <c r="A38" s="12">
        <f t="shared" si="3"/>
        <v>120</v>
      </c>
      <c r="B38" s="14">
        <f t="shared" si="0"/>
        <v>4</v>
      </c>
      <c r="C38" s="14">
        <f t="shared" si="5"/>
        <v>5</v>
      </c>
      <c r="D38" s="15">
        <f>3600*(B38*data!$C$15/1000-F38-G38)/C38</f>
        <v>-38779.409731482141</v>
      </c>
      <c r="E38" s="15">
        <f>IF(A38&lt;P$35,IF(A38+C38&lt;P$35,data!H$24*data!H$23,data!H$24*data!H$23*(P$35-A38)/C38),IF(D38&lt;0,0,D38))</f>
        <v>0</v>
      </c>
      <c r="F38" s="17">
        <f>(H38*data!$C$16+I38*data!$C$17-G37*(data!$C$18+data!$C$19+data!$C$20))*$C38/60</f>
        <v>-6.0187136452138779</v>
      </c>
      <c r="G38" s="17">
        <f t="shared" si="4"/>
        <v>89.421107628411448</v>
      </c>
      <c r="H38" s="17">
        <f>H37+(data!$C$19*G37-data!$C$16*H37)*$C38/60</f>
        <v>71.622113293111866</v>
      </c>
      <c r="I38" s="17">
        <f>I37+(data!$C$20*G37-data!$C$17*I37)*$C38/60</f>
        <v>25.741975081190578</v>
      </c>
      <c r="J38" s="16">
        <f t="shared" si="2"/>
        <v>2</v>
      </c>
      <c r="K38" s="14">
        <f>G38/data!$C$15*1000</f>
        <v>12.107615841478681</v>
      </c>
      <c r="L38" s="14">
        <f>L37+data!$C$21*(K37-L37)/60*C37</f>
        <v>3.2863348221796396</v>
      </c>
      <c r="M38" s="59">
        <f>M37+E38*C38/3600/data!H$23</f>
        <v>24.666666666666668</v>
      </c>
    </row>
    <row r="39" spans="1:17" ht="20.100000000000001" customHeight="1">
      <c r="A39" s="12">
        <f t="shared" si="3"/>
        <v>125</v>
      </c>
      <c r="B39" s="14">
        <f t="shared" si="0"/>
        <v>4</v>
      </c>
      <c r="C39" s="14">
        <f t="shared" si="5"/>
        <v>5</v>
      </c>
      <c r="D39" s="15">
        <f>3600*(B39*data!$C$15/1000-F39-G39)/C39</f>
        <v>-35044.966070506023</v>
      </c>
      <c r="E39" s="15">
        <f>IF(A39&lt;P$35,IF(A39+C39&lt;P$35,data!H$24*data!H$23,data!H$24*data!H$23*(P$35-A39)/C39),IF(D39&lt;0,0,D39))</f>
        <v>0</v>
      </c>
      <c r="F39" s="17">
        <f>(H39*data!$C$16+I39*data!$C$17-G38*(data!$C$18+data!$C$19+data!$C$20))*$C39/60</f>
        <v>-5.6027204760625766</v>
      </c>
      <c r="G39" s="17">
        <f t="shared" si="4"/>
        <v>83.818387152348876</v>
      </c>
      <c r="H39" s="17">
        <f>H38+(data!$C$19*G38-data!$C$16*H38)*$C39/60</f>
        <v>73.83330408215528</v>
      </c>
      <c r="I39" s="17">
        <f>I38+(data!$C$20*G38-data!$C$17*I38)*$C39/60</f>
        <v>26.619282908703926</v>
      </c>
      <c r="J39" s="16">
        <f t="shared" si="2"/>
        <v>2.0833333333333335</v>
      </c>
      <c r="K39" s="14">
        <f>G39/data!$C$15*1000</f>
        <v>11.349007622564169</v>
      </c>
      <c r="L39" s="14">
        <f>L38+data!$C$21*(K38-L38)/60*C38</f>
        <v>3.378272163239405</v>
      </c>
      <c r="M39" s="59">
        <f>M38+E39*C39/3600/data!H$23</f>
        <v>24.666666666666668</v>
      </c>
    </row>
    <row r="40" spans="1:17" ht="20.100000000000001" customHeight="1">
      <c r="A40" s="12">
        <f t="shared" si="3"/>
        <v>130</v>
      </c>
      <c r="B40" s="14">
        <f t="shared" si="0"/>
        <v>4</v>
      </c>
      <c r="C40" s="14">
        <f t="shared" si="5"/>
        <v>5</v>
      </c>
      <c r="D40" s="15">
        <f>3600*(B40*data!$C$15/1000-F40-G40)/C40</f>
        <v>-31568.476942875277</v>
      </c>
      <c r="E40" s="15">
        <f>IF(A40&lt;P$35,IF(A40+C40&lt;P$35,data!H$24*data!H$23,data!H$24*data!H$23*(P$35-A40)/C40),IF(D40&lt;0,0,D40))</f>
        <v>0</v>
      </c>
      <c r="F40" s="17">
        <f>(H40*data!$C$16+I40*data!$C$17-G39*(data!$C$18+data!$C$19+data!$C$20))*$C40/60</f>
        <v>-5.2155887988859684</v>
      </c>
      <c r="G40" s="17">
        <f t="shared" si="4"/>
        <v>78.602798353462902</v>
      </c>
      <c r="H40" s="17">
        <f>H39+(data!$C$19*G39-data!$C$16*H39)*$C40/60</f>
        <v>75.870595532997612</v>
      </c>
      <c r="I40" s="17">
        <f>I39+(data!$C$20*G39-data!$C$17*I39)*$C40/60</f>
        <v>27.440701167136702</v>
      </c>
      <c r="J40" s="16">
        <f t="shared" si="2"/>
        <v>2.1666666666666665</v>
      </c>
      <c r="K40" s="14">
        <f>G40/data!$C$15*1000</f>
        <v>10.642817023511842</v>
      </c>
      <c r="L40" s="14">
        <f>L39+data!$C$21*(K39-L39)/60*C39</f>
        <v>3.4613449304279666</v>
      </c>
      <c r="M40" s="59">
        <f>M39+E40*C40/3600/data!H$23</f>
        <v>24.666666666666668</v>
      </c>
    </row>
    <row r="41" spans="1:17" ht="20.100000000000001" customHeight="1">
      <c r="A41" s="12">
        <f t="shared" si="3"/>
        <v>135</v>
      </c>
      <c r="B41" s="14">
        <f t="shared" si="0"/>
        <v>4</v>
      </c>
      <c r="C41" s="14">
        <f t="shared" si="5"/>
        <v>5</v>
      </c>
      <c r="D41" s="15">
        <f>3600*(B41*data!$C$15/1000-F41-G41)/C41</f>
        <v>-28332.045997843532</v>
      </c>
      <c r="E41" s="15">
        <f>IF(A41&lt;P$35,IF(A41+C41&lt;P$35,data!H$24*data!H$23,data!H$24*data!H$23*(P$35-A41)/C41),IF(D41&lt;0,0,D41))</f>
        <v>0</v>
      </c>
      <c r="F41" s="17">
        <f>(H41*data!$C$16+I41*data!$C$17-G40*(data!$C$18+data!$C$19+data!$C$20))*$C41/60</f>
        <v>-4.8553158890483639</v>
      </c>
      <c r="G41" s="17">
        <f t="shared" si="4"/>
        <v>73.747482464414531</v>
      </c>
      <c r="H41" s="17">
        <f>H40+(data!$C$19*G40-data!$C$16*H40)*$C41/60</f>
        <v>77.746115016698326</v>
      </c>
      <c r="I41" s="17">
        <f>I40+(data!$C$20*G40-data!$C$17*I40)*$C41/60</f>
        <v>28.210089912844968</v>
      </c>
      <c r="J41" s="16">
        <f t="shared" si="2"/>
        <v>2.25</v>
      </c>
      <c r="K41" s="14">
        <f>G41/data!$C$15*1000</f>
        <v>9.9854073678641946</v>
      </c>
      <c r="L41" s="14">
        <f>L40+data!$C$21*(K40-L40)/60*C40</f>
        <v>3.5361918203171525</v>
      </c>
      <c r="M41" s="59">
        <f>M40+E41*C41/3600/data!H$23</f>
        <v>24.666666666666668</v>
      </c>
    </row>
    <row r="42" spans="1:17" ht="20.100000000000001" customHeight="1">
      <c r="A42" s="12">
        <f t="shared" si="3"/>
        <v>140</v>
      </c>
      <c r="B42" s="14">
        <f t="shared" si="0"/>
        <v>4</v>
      </c>
      <c r="C42" s="14">
        <f t="shared" si="5"/>
        <v>5</v>
      </c>
      <c r="D42" s="15">
        <f>3600*(B42*data!$C$15/1000-F42-G42)/C42</f>
        <v>-25319.018727013012</v>
      </c>
      <c r="E42" s="15">
        <f>IF(A42&lt;P$35,IF(A42+C42&lt;P$35,data!H$24*data!H$23,data!H$24*data!H$23*(P$35-A42)/C42),IF(D42&lt;0,0,D42))</f>
        <v>0</v>
      </c>
      <c r="F42" s="17">
        <f>(H42*data!$C$16+I42*data!$C$17-G41*(data!$C$18+data!$C$19+data!$C$20))*$C42/60</f>
        <v>-4.5200379937120427</v>
      </c>
      <c r="G42" s="17">
        <f t="shared" si="4"/>
        <v>69.227444470702494</v>
      </c>
      <c r="H42" s="17">
        <f>H41+(data!$C$19*G41-data!$C$16*H41)*$C42/60</f>
        <v>79.471148191238072</v>
      </c>
      <c r="I42" s="17">
        <f>I41+(data!$C$20*G41-data!$C$17*I41)*$C42/60</f>
        <v>28.931041402222156</v>
      </c>
      <c r="J42" s="16">
        <f t="shared" si="2"/>
        <v>2.3333333333333335</v>
      </c>
      <c r="K42" s="14">
        <f>G42/data!$C$15*1000</f>
        <v>9.3733943312535271</v>
      </c>
      <c r="L42" s="14">
        <f>L41+data!$C$21*(K41-L41)/60*C41</f>
        <v>3.6034069705958465</v>
      </c>
      <c r="M42" s="59">
        <f>M41+E42*C42/3600/data!H$23</f>
        <v>24.666666666666668</v>
      </c>
    </row>
    <row r="43" spans="1:17" ht="20.100000000000001" customHeight="1">
      <c r="A43" s="12">
        <f t="shared" si="3"/>
        <v>145</v>
      </c>
      <c r="B43" s="14">
        <f t="shared" si="0"/>
        <v>4</v>
      </c>
      <c r="C43" s="14">
        <f t="shared" si="5"/>
        <v>5</v>
      </c>
      <c r="D43" s="15">
        <f>3600*(B43*data!$C$15/1000-F43-G43)/C43</f>
        <v>-22513.89629120184</v>
      </c>
      <c r="E43" s="15">
        <f>IF(A43&lt;P$35,IF(A43+C43&lt;P$35,data!H$24*data!H$23,data!H$24*data!H$23*(P$35-A43)/C43),IF(D43&lt;0,0,D43))</f>
        <v>0</v>
      </c>
      <c r="F43" s="17">
        <f>(H43*data!$C$16+I43*data!$C$17-G42*(data!$C$18+data!$C$19+data!$C$20))*$C43/60</f>
        <v>-4.2080206883915592</v>
      </c>
      <c r="G43" s="17">
        <f t="shared" si="4"/>
        <v>65.019423782310938</v>
      </c>
      <c r="H43" s="17">
        <f>H42+(data!$C$19*G42-data!$C$16*H42)*$C43/60</f>
        <v>81.056197409682596</v>
      </c>
      <c r="I43" s="17">
        <f>I42+(data!$C$20*G42-data!$C$17*I42)*$C43/60</f>
        <v>29.606898674548042</v>
      </c>
      <c r="J43" s="16">
        <f t="shared" si="2"/>
        <v>2.4166666666666665</v>
      </c>
      <c r="K43" s="14">
        <f>G43/data!$C$15*1000</f>
        <v>8.8036284303461247</v>
      </c>
      <c r="L43" s="14">
        <f>L42+data!$C$21*(K42-L42)/60*C42</f>
        <v>3.6635430545417895</v>
      </c>
      <c r="M43" s="59">
        <f>M42+E43*C43/3600/data!H$23</f>
        <v>24.666666666666668</v>
      </c>
    </row>
    <row r="44" spans="1:17" ht="20.100000000000001" customHeight="1">
      <c r="A44" s="12">
        <f t="shared" si="3"/>
        <v>150</v>
      </c>
      <c r="B44" s="14">
        <f t="shared" si="0"/>
        <v>4</v>
      </c>
      <c r="C44" s="14">
        <f t="shared" si="5"/>
        <v>5</v>
      </c>
      <c r="D44" s="15">
        <f>3600*(B44*data!$C$15/1000-F44-G44)/C44</f>
        <v>-19902.255326984392</v>
      </c>
      <c r="E44" s="15">
        <f>IF(A44&lt;P$35,IF(A44+C44&lt;P$35,data!H$24*data!H$23,data!H$24*data!H$23*(P$35-A44)/C44),IF(D44&lt;0,0,D44))</f>
        <v>0</v>
      </c>
      <c r="F44" s="17">
        <f>(H44*data!$C$16+I44*data!$C$17-G43*(data!$C$18+data!$C$19+data!$C$20))*$C44/60</f>
        <v>-3.9176499026801155</v>
      </c>
      <c r="G44" s="17">
        <f t="shared" si="4"/>
        <v>61.101773879630819</v>
      </c>
      <c r="H44" s="17">
        <f>H43+(data!$C$19*G43-data!$C$16*H43)*$C44/60</f>
        <v>82.511036075321556</v>
      </c>
      <c r="I44" s="17">
        <f>I43+(data!$C$20*G43-data!$C$17*I43)*$C44/60</f>
        <v>30.24077284534852</v>
      </c>
      <c r="J44" s="16">
        <f t="shared" si="2"/>
        <v>2.5</v>
      </c>
      <c r="K44" s="14">
        <f>G44/data!$C$15*1000</f>
        <v>8.2731787269028807</v>
      </c>
      <c r="L44" s="14">
        <f>L43+data!$C$21*(K43-L43)/60*C43</f>
        <v>3.7171141607380171</v>
      </c>
      <c r="M44" s="59">
        <f>M43+E44*C44/3600/data!H$23</f>
        <v>24.666666666666668</v>
      </c>
    </row>
    <row r="45" spans="1:17" ht="20.100000000000001" customHeight="1">
      <c r="A45" s="12">
        <f t="shared" si="3"/>
        <v>155</v>
      </c>
      <c r="B45" s="14">
        <f t="shared" si="0"/>
        <v>4</v>
      </c>
      <c r="C45" s="14">
        <f t="shared" si="5"/>
        <v>5</v>
      </c>
      <c r="D45" s="15">
        <f>3600*(B45*data!$C$15/1000-F45-G45)/C45</f>
        <v>-17470.673317967005</v>
      </c>
      <c r="E45" s="15">
        <f>IF(A45&lt;P$35,IF(A45+C45&lt;P$35,data!H$24*data!H$23,data!H$24*data!H$23*(P$35-A45)/C45),IF(D45&lt;0,0,D45))</f>
        <v>0</v>
      </c>
      <c r="F45" s="17">
        <f>(H45*data!$C$16+I45*data!$C$17-G44*(data!$C$18+data!$C$19+data!$C$20))*$C45/60</f>
        <v>-3.6474235687132412</v>
      </c>
      <c r="G45" s="17">
        <f t="shared" si="4"/>
        <v>57.454350310917576</v>
      </c>
      <c r="H45" s="17">
        <f>H44+(data!$C$19*G44-data!$C$16*H44)*$C45/60</f>
        <v>83.844759225027275</v>
      </c>
      <c r="I45" s="17">
        <f>I44+(data!$C$20*G44-data!$C$17*I44)*$C45/60</f>
        <v>30.83555919974566</v>
      </c>
      <c r="J45" s="16">
        <f t="shared" si="2"/>
        <v>2.5833333333333335</v>
      </c>
      <c r="K45" s="14">
        <f>G45/data!$C$15*1000</f>
        <v>7.7793176626377383</v>
      </c>
      <c r="L45" s="14">
        <f>L44+data!$C$21*(K44-L44)/60*C44</f>
        <v>3.7645984729363713</v>
      </c>
      <c r="M45" s="59">
        <f>M44+E45*C45/3600/data!H$23</f>
        <v>24.666666666666668</v>
      </c>
    </row>
    <row r="46" spans="1:17" ht="20.100000000000001" customHeight="1">
      <c r="A46" s="12">
        <f t="shared" si="3"/>
        <v>160</v>
      </c>
      <c r="B46" s="14">
        <f t="shared" si="0"/>
        <v>4</v>
      </c>
      <c r="C46" s="14">
        <f t="shared" si="5"/>
        <v>5</v>
      </c>
      <c r="D46" s="15">
        <f>3600*(B46*data!$C$15/1000-F46-G46)/C46</f>
        <v>-15206.659144654235</v>
      </c>
      <c r="E46" s="15">
        <f>IF(A46&lt;P$35,IF(A46+C46&lt;P$35,data!H$24*data!H$23,data!H$24*data!H$23*(P$35-A46)/C46),IF(D46&lt;0,0,D46))</f>
        <v>0</v>
      </c>
      <c r="F46" s="17">
        <f>(H46*data!$C$16+I46*data!$C$17-G45*(data!$C$18+data!$C$19+data!$C$20))*$C46/60</f>
        <v>-3.3959438491571556</v>
      </c>
      <c r="G46" s="17">
        <f t="shared" si="4"/>
        <v>54.05840646176042</v>
      </c>
      <c r="H46" s="17">
        <f>H45+(data!$C$19*G45-data!$C$16*H45)*$C46/60</f>
        <v>85.065830602562599</v>
      </c>
      <c r="I46" s="17">
        <f>I45+(data!$C$20*G45-data!$C$17*I45)*$C46/60</f>
        <v>31.393952169068331</v>
      </c>
      <c r="J46" s="16">
        <f t="shared" si="2"/>
        <v>2.6666666666666665</v>
      </c>
      <c r="K46" s="14">
        <f>G46/data!$C$15*1000</f>
        <v>7.3195069464063121</v>
      </c>
      <c r="L46" s="14">
        <f>L45+data!$C$21*(K45-L45)/60*C45</f>
        <v>3.8064407639364251</v>
      </c>
      <c r="M46" s="59">
        <f>M45+E46*C46/3600/data!H$23</f>
        <v>24.666666666666668</v>
      </c>
    </row>
    <row r="47" spans="1:17" ht="20.100000000000001" customHeight="1">
      <c r="A47" s="12">
        <f t="shared" si="3"/>
        <v>165</v>
      </c>
      <c r="B47" s="14">
        <f t="shared" si="0"/>
        <v>4</v>
      </c>
      <c r="C47" s="14">
        <f t="shared" si="5"/>
        <v>5</v>
      </c>
      <c r="D47" s="15">
        <f>3600*(B47*data!$C$15/1000-F47-G47)/C47</f>
        <v>-13098.588453556165</v>
      </c>
      <c r="E47" s="15">
        <f>IF(A47&lt;P$35,IF(A47+C47&lt;P$35,data!H$24*data!H$23,data!H$24*data!H$23*(P$35-A47)/C47),IF(D47&lt;0,0,D47))</f>
        <v>0</v>
      </c>
      <c r="F47" s="17">
        <f>(H47*data!$C$16+I47*data!$C$17-G46*(data!$C$18+data!$C$19+data!$C$20))*$C47/60</f>
        <v>-3.1619099045077954</v>
      </c>
      <c r="G47" s="17">
        <f t="shared" si="4"/>
        <v>50.896496557252625</v>
      </c>
      <c r="H47" s="17">
        <f>H46+(data!$C$19*G46-data!$C$16*H46)*$C47/60</f>
        <v>86.182126465405048</v>
      </c>
      <c r="I47" s="17">
        <f>I46+(data!$C$20*G46-data!$C$17*I46)*$C47/60</f>
        <v>31.918459268215532</v>
      </c>
      <c r="J47" s="16">
        <f t="shared" si="2"/>
        <v>2.75</v>
      </c>
      <c r="K47" s="14">
        <f>G47/data!$C$15*1000</f>
        <v>6.8913844207020638</v>
      </c>
      <c r="L47" s="14">
        <f>L46+data!$C$21*(K46-L46)/60*C46</f>
        <v>3.8430547163858084</v>
      </c>
      <c r="M47" s="59">
        <f>M46+E47*C47/3600/data!H$23</f>
        <v>24.666666666666668</v>
      </c>
    </row>
    <row r="48" spans="1:17" ht="20.100000000000001" customHeight="1">
      <c r="A48" s="12">
        <f t="shared" si="3"/>
        <v>170</v>
      </c>
      <c r="B48" s="14">
        <f t="shared" si="0"/>
        <v>4</v>
      </c>
      <c r="C48" s="14">
        <f t="shared" si="5"/>
        <v>5</v>
      </c>
      <c r="D48" s="15">
        <f>3600*(B48*data!$C$15/1000-F48-G48)/C48</f>
        <v>-11135.643511122902</v>
      </c>
      <c r="E48" s="15">
        <f>IF(A48&lt;P$35,IF(A48+C48&lt;P$35,data!H$24*data!H$23,data!H$24*data!H$23*(P$35-A48)/C48),IF(D48&lt;0,0,D48))</f>
        <v>0</v>
      </c>
      <c r="F48" s="17">
        <f>(H48*data!$C$16+I48*data!$C$17-G47*(data!$C$18+data!$C$19+data!$C$20))*$C48/60</f>
        <v>-2.9441111622769971</v>
      </c>
      <c r="G48" s="17">
        <f t="shared" si="4"/>
        <v>47.952385394975629</v>
      </c>
      <c r="H48" s="17">
        <f>H47+(data!$C$19*G47-data!$C$16*H47)*$C48/60</f>
        <v>87.200976351753127</v>
      </c>
      <c r="I48" s="17">
        <f>I47+(data!$C$20*G47-data!$C$17*I47)*$C48/60</f>
        <v>32.411414065887207</v>
      </c>
      <c r="J48" s="16">
        <f t="shared" si="2"/>
        <v>2.8333333333333335</v>
      </c>
      <c r="K48" s="14">
        <f>G48/data!$C$15*1000</f>
        <v>6.4927518395044963</v>
      </c>
      <c r="L48" s="14">
        <f>L47+data!$C$21*(K47-L47)/60*C47</f>
        <v>3.8748250825123609</v>
      </c>
      <c r="M48" s="59">
        <f>M47+E48*C48/3600/data!H$23</f>
        <v>24.666666666666668</v>
      </c>
    </row>
    <row r="49" spans="1:13" ht="20.100000000000001" customHeight="1">
      <c r="A49" s="12">
        <f t="shared" si="3"/>
        <v>175</v>
      </c>
      <c r="B49" s="14">
        <f t="shared" si="0"/>
        <v>4</v>
      </c>
      <c r="C49" s="14">
        <f t="shared" si="5"/>
        <v>5</v>
      </c>
      <c r="D49" s="15">
        <f>3600*(B49*data!$C$15/1000-F49-G49)/C49</f>
        <v>-9307.7572312979119</v>
      </c>
      <c r="E49" s="15">
        <f>IF(A49&lt;P$35,IF(A49+C49&lt;P$35,data!H$24*data!H$23,data!H$24*data!H$23*(P$35-A49)/C49),IF(D49&lt;0,0,D49))</f>
        <v>0</v>
      </c>
      <c r="F49" s="17">
        <f>(H49*data!$C$16+I49*data!$C$17-G48*(data!$C$18+data!$C$19+data!$C$20))*$C49/60</f>
        <v>-2.7414210532391832</v>
      </c>
      <c r="G49" s="17">
        <f t="shared" si="4"/>
        <v>45.210964341736442</v>
      </c>
      <c r="H49" s="17">
        <f>H48+(data!$C$19*G48-data!$C$16*H48)*$C49/60</f>
        <v>88.129201018652026</v>
      </c>
      <c r="I49" s="17">
        <f>I48+(data!$C$20*G48-data!$C$17*I48)*$C49/60</f>
        <v>32.874988254793251</v>
      </c>
      <c r="J49" s="16">
        <f t="shared" si="2"/>
        <v>2.9166666666666665</v>
      </c>
      <c r="K49" s="14">
        <f>G49/data!$C$15*1000</f>
        <v>6.1215634942394024</v>
      </c>
      <c r="L49" s="14">
        <f>L48+data!$C$21*(K48-L48)/60*C48</f>
        <v>3.9021096939651083</v>
      </c>
      <c r="M49" s="59">
        <f>M48+E49*C49/3600/data!H$23</f>
        <v>24.666666666666668</v>
      </c>
    </row>
    <row r="50" spans="1:13" ht="20.100000000000001" customHeight="1">
      <c r="A50" s="12">
        <f t="shared" si="3"/>
        <v>180</v>
      </c>
      <c r="B50" s="14">
        <f t="shared" si="0"/>
        <v>4</v>
      </c>
      <c r="C50" s="14">
        <f t="shared" si="5"/>
        <v>5</v>
      </c>
      <c r="D50" s="15">
        <f>3600*(B50*data!$C$15/1000-F50-G50)/C50</f>
        <v>-7605.561087076976</v>
      </c>
      <c r="E50" s="15">
        <f>IF(A50&lt;P$35,IF(A50+C50&lt;P$35,data!H$24*data!H$23,data!H$24*data!H$23*(P$35-A50)/C50),IF(D50&lt;0,0,D50))</f>
        <v>0</v>
      </c>
      <c r="F50" s="17">
        <f>(H50*data!$C$16+I50*data!$C$17-G49*(data!$C$18+data!$C$19+data!$C$20))*$C50/60</f>
        <v>-2.5527911823285789</v>
      </c>
      <c r="G50" s="17">
        <f t="shared" si="4"/>
        <v>42.658173159407866</v>
      </c>
      <c r="H50" s="17">
        <f>H49+(data!$C$19*G49-data!$C$16*H49)*$C50/60</f>
        <v>88.973147747538633</v>
      </c>
      <c r="I50" s="17">
        <f>I49+(data!$C$20*G49-data!$C$17*I49)*$C50/60</f>
        <v>33.31120288429441</v>
      </c>
      <c r="J50" s="16">
        <f t="shared" si="2"/>
        <v>3</v>
      </c>
      <c r="K50" s="14">
        <f>G50/data!$C$15*1000</f>
        <v>5.7759156289994928</v>
      </c>
      <c r="L50" s="14">
        <f>L49+data!$C$21*(K49-L49)/60*C49</f>
        <v>3.9252413321654775</v>
      </c>
      <c r="M50" s="59">
        <f>M49+E50*C50/3600/data!H$23</f>
        <v>24.666666666666668</v>
      </c>
    </row>
    <row r="51" spans="1:13" ht="20.100000000000001" customHeight="1">
      <c r="A51" s="12">
        <f t="shared" si="3"/>
        <v>185</v>
      </c>
      <c r="B51" s="14">
        <f t="shared" si="0"/>
        <v>4</v>
      </c>
      <c r="C51" s="14">
        <f t="shared" si="5"/>
        <v>5</v>
      </c>
      <c r="D51" s="15">
        <f>3600*(B51*data!$C$15/1000-F51-G51)/C51</f>
        <v>-6020.3366365561651</v>
      </c>
      <c r="E51" s="15">
        <f>IF(A51&lt;P$35,IF(A51+C51&lt;P$35,data!H$24*data!H$23,data!H$24*data!H$23*(P$35-A51)/C51),IF(D51&lt;0,0,D51))</f>
        <v>0</v>
      </c>
      <c r="F51" s="17">
        <f>(H51*data!$C$16+I51*data!$C$17-G50*(data!$C$18+data!$C$19+data!$C$20))*$C51/60</f>
        <v>-2.3772459040259637</v>
      </c>
      <c r="G51" s="17">
        <f t="shared" si="4"/>
        <v>40.280927255381904</v>
      </c>
      <c r="H51" s="17">
        <f>H50+(data!$C$19*G50-data!$C$16*H50)*$C51/60</f>
        <v>89.738723199884262</v>
      </c>
      <c r="I51" s="17">
        <f>I50+(data!$C$20*G50-data!$C$17*I50)*$C51/60</f>
        <v>33.721938813595131</v>
      </c>
      <c r="J51" s="16">
        <f t="shared" si="2"/>
        <v>3.0833333333333335</v>
      </c>
      <c r="K51" s="14">
        <f>G51/data!$C$15*1000</f>
        <v>5.4540365902575259</v>
      </c>
      <c r="L51" s="14">
        <f>L50+data!$C$21*(K50-L50)/60*C50</f>
        <v>3.9445294688483843</v>
      </c>
      <c r="M51" s="59">
        <f>M50+E51*C51/3600/data!H$23</f>
        <v>24.666666666666668</v>
      </c>
    </row>
    <row r="52" spans="1:13" ht="20.100000000000001" customHeight="1">
      <c r="A52" s="12">
        <f t="shared" si="3"/>
        <v>190</v>
      </c>
      <c r="B52" s="14">
        <f t="shared" si="0"/>
        <v>4</v>
      </c>
      <c r="C52" s="14">
        <f t="shared" si="5"/>
        <v>5</v>
      </c>
      <c r="D52" s="15">
        <f>3600*(B52*data!$C$15/1000-F52-G52)/C52</f>
        <v>-4543.9704126546076</v>
      </c>
      <c r="E52" s="15">
        <f>IF(A52&lt;P$35,IF(A52+C52&lt;P$35,data!H$24*data!H$23,data!H$24*data!H$23*(P$35-A52)/C52),IF(D52&lt;0,0,D52))</f>
        <v>0</v>
      </c>
      <c r="F52" s="17">
        <f>(H52*data!$C$16+I52*data!$C$17-G51*(data!$C$18+data!$C$19+data!$C$20))*$C52/60</f>
        <v>-2.2138772741668418</v>
      </c>
      <c r="G52" s="17">
        <f t="shared" si="4"/>
        <v>38.067049981215064</v>
      </c>
      <c r="H52" s="17">
        <f>H51+(data!$C$19*G51-data!$C$16*H51)*$C52/60</f>
        <v>90.431423992937255</v>
      </c>
      <c r="I52" s="17">
        <f>I51+(data!$C$20*G51-data!$C$17*I51)*$C52/60</f>
        <v>34.108946439575348</v>
      </c>
      <c r="J52" s="16">
        <f t="shared" si="2"/>
        <v>3.1666666666666665</v>
      </c>
      <c r="K52" s="14">
        <f>G52/data!$C$15*1000</f>
        <v>5.1542776601044897</v>
      </c>
      <c r="L52" s="14">
        <f>L51+data!$C$21*(K51-L51)/60*C51</f>
        <v>3.9602618858011507</v>
      </c>
      <c r="M52" s="59">
        <f>M51+E52*C52/3600/data!H$23</f>
        <v>24.666666666666668</v>
      </c>
    </row>
    <row r="53" spans="1:13" ht="20.100000000000001" customHeight="1">
      <c r="A53" s="12">
        <f t="shared" si="3"/>
        <v>195</v>
      </c>
      <c r="B53" s="14">
        <f t="shared" si="0"/>
        <v>4</v>
      </c>
      <c r="C53" s="14">
        <f t="shared" si="5"/>
        <v>5</v>
      </c>
      <c r="D53" s="15">
        <f>3600*(B53*data!$C$15/1000-F53-G53)/C53</f>
        <v>-3168.9119431017734</v>
      </c>
      <c r="E53" s="15">
        <f>IF(A53&lt;P$35,IF(A53+C53&lt;P$35,data!H$24*data!H$23,data!H$24*data!H$23*(P$35-A53)/C53),IF(D53&lt;0,0,D53))</f>
        <v>0</v>
      </c>
      <c r="F53" s="17">
        <f>(H53*data!$C$16+I53*data!$C$17-G52*(data!$C$18+data!$C$19+data!$C$20))*$C53/60</f>
        <v>-2.0618403520506647</v>
      </c>
      <c r="G53" s="17">
        <f t="shared" si="4"/>
        <v>36.005209629164398</v>
      </c>
      <c r="H53" s="17">
        <f>H52+(data!$C$19*G52-data!$C$16*H52)*$C53/60</f>
        <v>91.056365153770884</v>
      </c>
      <c r="I53" s="17">
        <f>I52+(data!$C$20*G52-data!$C$17*I52)*$C53/60</f>
        <v>34.47385474959497</v>
      </c>
      <c r="J53" s="16">
        <f t="shared" si="2"/>
        <v>3.25</v>
      </c>
      <c r="K53" s="14">
        <f>G53/data!$C$15*1000</f>
        <v>4.8751045255820893</v>
      </c>
      <c r="L53" s="14">
        <f>L52+data!$C$21*(K52-L52)/60*C52</f>
        <v>3.9727061821831278</v>
      </c>
      <c r="M53" s="59">
        <f>M52+E53*C53/3600/data!H$23</f>
        <v>24.666666666666668</v>
      </c>
    </row>
    <row r="54" spans="1:13" ht="20.100000000000001" customHeight="1">
      <c r="A54" s="12">
        <f t="shared" si="3"/>
        <v>200</v>
      </c>
      <c r="B54" s="14">
        <f t="shared" si="0"/>
        <v>4</v>
      </c>
      <c r="C54" s="14">
        <f t="shared" si="5"/>
        <v>5</v>
      </c>
      <c r="D54" s="15">
        <f>3600*(B54*data!$C$15/1000-F54-G54)/C54</f>
        <v>-1888.1346834760491</v>
      </c>
      <c r="E54" s="15">
        <f>IF(A54&lt;P$35,IF(A54+C54&lt;P$35,data!H$24*data!H$23,data!H$24*data!H$23*(P$35-A54)/C54),IF(D54&lt;0,0,D54))</f>
        <v>0</v>
      </c>
      <c r="F54" s="17">
        <f>(H54*data!$C$16+I54*data!$C$17-G53*(data!$C$18+data!$C$19+data!$C$20))*$C54/60</f>
        <v>-1.9203488285431982</v>
      </c>
      <c r="G54" s="17">
        <f t="shared" si="4"/>
        <v>34.0848608006212</v>
      </c>
      <c r="H54" s="17">
        <f>H53+(data!$C$19*G53-data!$C$16*H53)*$C54/60</f>
        <v>91.618306598863896</v>
      </c>
      <c r="I54" s="17">
        <f>I53+(data!$C$20*G53-data!$C$17*I53)*$C54/60</f>
        <v>34.818179746112165</v>
      </c>
      <c r="J54" s="16">
        <f t="shared" si="2"/>
        <v>3.3333333333333335</v>
      </c>
      <c r="K54" s="14">
        <f>G54/data!$C$15*1000</f>
        <v>4.6150893399700594</v>
      </c>
      <c r="L54" s="14">
        <f>L53+data!$C$21*(K53-L53)/60*C53</f>
        <v>3.9821111772271958</v>
      </c>
      <c r="M54" s="59">
        <f>M53+E54*C54/3600/data!H$23</f>
        <v>24.666666666666668</v>
      </c>
    </row>
    <row r="55" spans="1:13" ht="20.100000000000001" customHeight="1">
      <c r="A55" s="12">
        <f t="shared" si="3"/>
        <v>205</v>
      </c>
      <c r="B55" s="14">
        <f t="shared" si="0"/>
        <v>4</v>
      </c>
      <c r="C55" s="14">
        <f t="shared" si="5"/>
        <v>5</v>
      </c>
      <c r="D55" s="15">
        <f>3600*(B55*data!$C$15/1000-F55-G55)/C55</f>
        <v>-695.09966115380564</v>
      </c>
      <c r="E55" s="15">
        <f>IF(A55&lt;P$35,IF(A55+C55&lt;P$35,data!H$24*data!H$23,data!H$24*data!H$23*(P$35-A55)/C55),IF(D55&lt;0,0,D55))</f>
        <v>0</v>
      </c>
      <c r="F55" s="17">
        <f>(H55*data!$C$16+I55*data!$C$17-G54*(data!$C$18+data!$C$19+data!$C$20))*$C55/60</f>
        <v>-1.7886709575509343</v>
      </c>
      <c r="G55" s="17">
        <f t="shared" si="4"/>
        <v>32.296189843070266</v>
      </c>
      <c r="H55" s="17">
        <f>H54+(data!$C$19*G54-data!$C$16*H54)*$C55/60</f>
        <v>92.121677776224743</v>
      </c>
      <c r="I55" s="17">
        <f>I54+(data!$C$20*G54-data!$C$17*I54)*$C55/60</f>
        <v>35.143332286706183</v>
      </c>
      <c r="J55" s="16">
        <f t="shared" si="2"/>
        <v>3.4166666666666665</v>
      </c>
      <c r="K55" s="14">
        <f>G55/data!$C$15*1000</f>
        <v>4.3729033349517579</v>
      </c>
      <c r="L55" s="14">
        <f>L54+data!$C$21*(K54-L54)/60*C54</f>
        <v>3.9887082155829807</v>
      </c>
      <c r="M55" s="59">
        <f>M54+E55*C55/3600/data!H$23</f>
        <v>24.666666666666668</v>
      </c>
    </row>
    <row r="56" spans="1:13" ht="20.100000000000001" customHeight="1">
      <c r="A56" s="12">
        <f t="shared" si="3"/>
        <v>210</v>
      </c>
      <c r="B56" s="14">
        <f t="shared" si="0"/>
        <v>4</v>
      </c>
      <c r="C56" s="14">
        <f t="shared" si="5"/>
        <v>5</v>
      </c>
      <c r="D56" s="15">
        <f>3600*(B56*data!$C$15/1000-F56-G56)/C56</f>
        <v>416.27835794475914</v>
      </c>
      <c r="E56" s="15">
        <f>IF(A56&lt;P$35,IF(A56+C56&lt;P$35,data!H$24*data!H$23,data!H$24*data!H$23*(P$35-A56)/C56),IF(D56&lt;0,0,D56))</f>
        <v>416.27835794475914</v>
      </c>
      <c r="F56" s="17">
        <f>(H56*data!$C$16+I56*data!$C$17-G55*(data!$C$18+data!$C$19+data!$C$20))*$C56/60</f>
        <v>-1.6661257698161365</v>
      </c>
      <c r="G56" s="17">
        <f t="shared" si="4"/>
        <v>30.630064073254129</v>
      </c>
      <c r="H56" s="17">
        <f>H55+(data!$C$19*G55-data!$C$16*H55)*$C56/60</f>
        <v>92.570600597563086</v>
      </c>
      <c r="I56" s="17">
        <f>I55+(data!$C$20*G55-data!$C$17*I55)*$C56/60</f>
        <v>35.450625380070576</v>
      </c>
      <c r="J56" s="16">
        <f t="shared" si="2"/>
        <v>3.5</v>
      </c>
      <c r="K56" s="14">
        <f>G56/data!$C$15*1000</f>
        <v>4.1473099454318065</v>
      </c>
      <c r="L56" s="14">
        <f>L55+data!$C$21*(K55-L55)/60*C55</f>
        <v>3.9927123820578529</v>
      </c>
      <c r="M56" s="59">
        <f>M55+E56*C56/3600/data!H$23</f>
        <v>24.724483105270107</v>
      </c>
    </row>
    <row r="57" spans="1:13" ht="20.100000000000001" customHeight="1">
      <c r="A57" s="12">
        <f t="shared" si="3"/>
        <v>215</v>
      </c>
      <c r="B57" s="14">
        <f t="shared" si="0"/>
        <v>4</v>
      </c>
      <c r="C57" s="14">
        <f t="shared" si="5"/>
        <v>5</v>
      </c>
      <c r="D57" s="15">
        <f>3600*(B57*data!$C$15/1000-F57-G57)/C57</f>
        <v>1035.3839969287108</v>
      </c>
      <c r="E57" s="15">
        <f>IF(A57&lt;P$35,IF(A57+C57&lt;P$35,data!H$24*data!H$23,data!H$24*data!H$23*(P$35-A57)/C57),IF(D57&lt;0,0,D57))</f>
        <v>1035.3839969287108</v>
      </c>
      <c r="F57" s="17">
        <f>(H57*data!$C$16+I57*data!$C$17-G56*(data!$C$18+data!$C$19+data!$C$20))*$C57/60</f>
        <v>-1.5520795494418962</v>
      </c>
      <c r="G57" s="17">
        <f t="shared" si="4"/>
        <v>29.656148909846621</v>
      </c>
      <c r="H57" s="17">
        <f>H56+(data!$C$19*G56-data!$C$16*H56)*$C57/60</f>
        <v>92.968910779164688</v>
      </c>
      <c r="I57" s="17">
        <f>I56+(data!$C$20*G56-data!$C$17*I56)*$C57/60</f>
        <v>35.74128097572779</v>
      </c>
      <c r="J57" s="16">
        <f t="shared" si="2"/>
        <v>3.5833333333333335</v>
      </c>
      <c r="K57" s="14">
        <f>G57/data!$C$15*1000</f>
        <v>4.0154418555203089</v>
      </c>
      <c r="L57" s="14">
        <f>L56+data!$C$21*(K56-L56)/60*C56</f>
        <v>3.994323632042954</v>
      </c>
      <c r="M57" s="59">
        <f>M56+E57*C57/3600/data!H$23</f>
        <v>24.868286438176874</v>
      </c>
    </row>
    <row r="58" spans="1:13" ht="20.100000000000001" customHeight="1">
      <c r="A58" s="12">
        <f t="shared" si="3"/>
        <v>220</v>
      </c>
      <c r="B58" s="14">
        <f t="shared" si="0"/>
        <v>4</v>
      </c>
      <c r="C58" s="14">
        <f t="shared" si="5"/>
        <v>5</v>
      </c>
      <c r="D58" s="15">
        <f>3600*(B58*data!$C$15/1000-F58-G58)/C58</f>
        <v>1020.4139166694343</v>
      </c>
      <c r="E58" s="15">
        <f>IF(A58&lt;P$35,IF(A58+C58&lt;P$35,data!H$24*data!H$23,data!H$24*data!H$23*(P$35-A58)/C58),IF(D58&lt;0,0,D58))</f>
        <v>1020.4139166694343</v>
      </c>
      <c r="F58" s="17">
        <f>(H58*data!$C$16+I58*data!$C$17-G57*(data!$C$18+data!$C$19+data!$C$20))*$C58/60</f>
        <v>-1.4846605501858334</v>
      </c>
      <c r="G58" s="17">
        <f t="shared" si="4"/>
        <v>29.609521688728442</v>
      </c>
      <c r="H58" s="17">
        <f>H57+(data!$C$19*G57-data!$C$16*H57)*$C58/60</f>
        <v>93.336918634666446</v>
      </c>
      <c r="I58" s="17">
        <f>I57+(data!$C$20*G57-data!$C$17*I57)*$C58/60</f>
        <v>36.022170223519716</v>
      </c>
      <c r="J58" s="16">
        <f t="shared" si="2"/>
        <v>3.6666666666666665</v>
      </c>
      <c r="K58" s="14">
        <f>G58/data!$C$15*1000</f>
        <v>4.0091285308922968</v>
      </c>
      <c r="L58" s="14">
        <f>L57+data!$C$21*(K57-L57)/60*C57</f>
        <v>3.9945437308370142</v>
      </c>
      <c r="M58" s="59">
        <f>M57+E58*C58/3600/data!H$23</f>
        <v>25.01001059326985</v>
      </c>
    </row>
    <row r="59" spans="1:13" ht="20.100000000000001" customHeight="1">
      <c r="A59" s="12">
        <f t="shared" si="3"/>
        <v>225</v>
      </c>
      <c r="B59" s="14">
        <f t="shared" si="0"/>
        <v>4</v>
      </c>
      <c r="C59" s="14">
        <f t="shared" si="5"/>
        <v>5</v>
      </c>
      <c r="D59" s="15">
        <f>3600*(B59*data!$C$15/1000-F59-G59)/C59</f>
        <v>1061.5273499911646</v>
      </c>
      <c r="E59" s="15">
        <f>IF(A59&lt;P$35,IF(A59+C59&lt;P$35,data!H$24*data!H$23,data!H$24*data!H$23*(P$35-A59)/C59),IF(D59&lt;0,0,D59))</f>
        <v>1061.5273499911646</v>
      </c>
      <c r="F59" s="17">
        <f>(H59*data!$C$16+I59*data!$C$17-G58*(data!$C$18+data!$C$19+data!$C$20))*$C59/60</f>
        <v>-1.4795020459201145</v>
      </c>
      <c r="G59" s="17">
        <f t="shared" si="4"/>
        <v>29.547261193738098</v>
      </c>
      <c r="H59" s="17">
        <f>H58+(data!$C$19*G58-data!$C$16*H58)*$C59/60</f>
        <v>93.70163401734537</v>
      </c>
      <c r="I59" s="17">
        <f>I58+(data!$C$20*G58-data!$C$17*I58)*$C59/60</f>
        <v>36.302493108448921</v>
      </c>
      <c r="J59" s="16">
        <f t="shared" si="2"/>
        <v>3.75</v>
      </c>
      <c r="K59" s="14">
        <f>G59/data!$C$15*1000</f>
        <v>4.0006984613546228</v>
      </c>
      <c r="L59" s="14">
        <f>L58+data!$C$21*(K58-L58)/60*C58</f>
        <v>3.9946957368477101</v>
      </c>
      <c r="M59" s="59">
        <f>M58+E59*C59/3600/data!H$23</f>
        <v>25.157444947435291</v>
      </c>
    </row>
    <row r="60" spans="1:13" ht="20.100000000000001" customHeight="1">
      <c r="A60" s="12">
        <f t="shared" si="3"/>
        <v>230</v>
      </c>
      <c r="B60" s="14">
        <f t="shared" si="0"/>
        <v>4</v>
      </c>
      <c r="C60" s="14">
        <f t="shared" si="5"/>
        <v>5</v>
      </c>
      <c r="D60" s="15">
        <f>3600*(B60*data!$C$15/1000-F60-G60)/C60</f>
        <v>1056.3308628972986</v>
      </c>
      <c r="E60" s="15">
        <f>IF(A60&lt;P$35,IF(A60+C60&lt;P$35,data!H$24*data!H$23,data!H$24*data!H$23*(P$35-A60)/C60),IF(D60&lt;0,0,D60))</f>
        <v>1056.3308628972986</v>
      </c>
      <c r="F60" s="17">
        <f>(H60*data!$C$16+I60*data!$C$17-G59*(data!$C$18+data!$C$19+data!$C$20))*$C60/60</f>
        <v>-1.4733141221942916</v>
      </c>
      <c r="G60" s="17">
        <f t="shared" si="4"/>
        <v>29.548290613198201</v>
      </c>
      <c r="H60" s="17">
        <f>H59+(data!$C$19*G59-data!$C$16*H59)*$C60/60</f>
        <v>94.062621638672056</v>
      </c>
      <c r="I60" s="17">
        <f>I59+(data!$C$20*G59-data!$C$17*I59)*$C60/60</f>
        <v>36.582094797211944</v>
      </c>
      <c r="J60" s="16">
        <f t="shared" si="2"/>
        <v>3.8333333333333335</v>
      </c>
      <c r="K60" s="14">
        <f>G60/data!$C$15*1000</f>
        <v>4.0008378447249831</v>
      </c>
      <c r="L60" s="14">
        <f>L59+data!$C$21*(K59-L59)/60*C59</f>
        <v>3.9947582985696495</v>
      </c>
      <c r="M60" s="59">
        <f>M59+E60*C60/3600/data!H$23</f>
        <v>25.304157567282139</v>
      </c>
    </row>
    <row r="61" spans="1:13" ht="20.100000000000001" customHeight="1">
      <c r="A61" s="12">
        <f t="shared" si="3"/>
        <v>235</v>
      </c>
      <c r="B61" s="14">
        <f t="shared" si="0"/>
        <v>4</v>
      </c>
      <c r="C61" s="14">
        <f t="shared" si="5"/>
        <v>5</v>
      </c>
      <c r="D61" s="15">
        <f>3600*(B61*data!$C$15/1000-F61-G61)/C61</f>
        <v>1058.0073379073933</v>
      </c>
      <c r="E61" s="15">
        <f>IF(A61&lt;P$35,IF(A61+C61&lt;P$35,data!H$24*data!H$23,data!H$24*data!H$23*(P$35-A61)/C61),IF(D61&lt;0,0,D61))</f>
        <v>1058.0073379073933</v>
      </c>
      <c r="F61" s="17">
        <f>(H61*data!$C$16+I61*data!$C$17-G60*(data!$C$18+data!$C$19+data!$C$20))*$C61/60</f>
        <v>-1.4713843790883914</v>
      </c>
      <c r="G61" s="17">
        <f t="shared" si="4"/>
        <v>29.54403243257828</v>
      </c>
      <c r="H61" s="17">
        <f>H60+(data!$C$19*G60-data!$C$16*H60)*$C61/60</f>
        <v>94.421733753490727</v>
      </c>
      <c r="I61" s="17">
        <f>I60+(data!$C$20*G60-data!$C$17*I60)*$C61/60</f>
        <v>36.861603233921393</v>
      </c>
      <c r="J61" s="16">
        <f t="shared" si="2"/>
        <v>3.9166666666666665</v>
      </c>
      <c r="K61" s="14">
        <f>G61/data!$C$15*1000</f>
        <v>4.0002612871705425</v>
      </c>
      <c r="L61" s="14">
        <f>L60+data!$C$21*(K60-L60)/60*C60</f>
        <v>3.994821660943793</v>
      </c>
      <c r="M61" s="59">
        <f>M60+E61*C61/3600/data!H$23</f>
        <v>25.45110303088039</v>
      </c>
    </row>
    <row r="62" spans="1:13" ht="20.100000000000001" customHeight="1">
      <c r="A62" s="12">
        <f t="shared" si="3"/>
        <v>240</v>
      </c>
      <c r="B62" s="14">
        <f t="shared" si="0"/>
        <v>4</v>
      </c>
      <c r="C62" s="14">
        <f t="shared" si="5"/>
        <v>5</v>
      </c>
      <c r="D62" s="15">
        <f>3600*(B62*data!$C$15/1000-F62-G62)/C62</f>
        <v>1056.1222547217114</v>
      </c>
      <c r="E62" s="15">
        <f>IF(A62&lt;P$35,IF(A62+C62&lt;P$35,data!H$24*data!H$23,data!H$24*data!H$23*(P$35-A62)/C62),IF(D62&lt;0,0,D62))</f>
        <v>1056.1222547217114</v>
      </c>
      <c r="F62" s="17">
        <f>(H62*data!$C$16+I62*data!$C$17-G61*(data!$C$18+data!$C$19+data!$C$20))*$C62/60</f>
        <v>-1.4691104219898301</v>
      </c>
      <c r="G62" s="17">
        <f t="shared" si="4"/>
        <v>29.544376646570942</v>
      </c>
      <c r="H62" s="17">
        <f>H61+(data!$C$19*G61-data!$C$16*H61)*$C62/60</f>
        <v>94.77882715670016</v>
      </c>
      <c r="I62" s="17">
        <f>I61+(data!$C$20*G61-data!$C$17*I61)*$C62/60</f>
        <v>37.14096601334964</v>
      </c>
      <c r="J62" s="16">
        <f t="shared" si="2"/>
        <v>4</v>
      </c>
      <c r="K62" s="14">
        <f>G62/data!$C$15*1000</f>
        <v>4.0003078937369443</v>
      </c>
      <c r="L62" s="14">
        <f>L61+data!$C$21*(K61-L61)/60*C61</f>
        <v>3.9948783539309627</v>
      </c>
      <c r="M62" s="59">
        <f>M61+E62*C62/3600/data!H$23</f>
        <v>25.597786677369516</v>
      </c>
    </row>
    <row r="63" spans="1:13" ht="20.100000000000001" customHeight="1">
      <c r="A63" s="12">
        <f t="shared" si="3"/>
        <v>245</v>
      </c>
      <c r="B63" s="14">
        <f t="shared" si="0"/>
        <v>4</v>
      </c>
      <c r="C63" s="14">
        <f t="shared" si="5"/>
        <v>5</v>
      </c>
      <c r="D63" s="15">
        <f>3600*(B63*data!$C$15/1000-F63-G63)/C63</f>
        <v>1054.9441662604972</v>
      </c>
      <c r="E63" s="15">
        <f>IF(A63&lt;P$35,IF(A63+C63&lt;P$35,data!H$24*data!H$23,data!H$24*data!H$23*(P$35-A63)/C63),IF(D63&lt;0,0,D63))</f>
        <v>1054.9441662604972</v>
      </c>
      <c r="F63" s="17">
        <f>(H63*data!$C$16+I63*data!$C$17-G62*(data!$C$18+data!$C$19+data!$C$20))*$C63/60</f>
        <v>-1.4671553264535933</v>
      </c>
      <c r="G63" s="17">
        <f t="shared" si="4"/>
        <v>29.544057785008615</v>
      </c>
      <c r="H63" s="17">
        <f>H62+(data!$C$19*G62-data!$C$16*H62)*$C63/60</f>
        <v>95.134045766970274</v>
      </c>
      <c r="I63" s="17">
        <f>I62+(data!$C$20*G62-data!$C$17*I62)*$C63/60</f>
        <v>37.420228833608157</v>
      </c>
      <c r="J63" s="16">
        <f t="shared" si="2"/>
        <v>4.083333333333333</v>
      </c>
      <c r="K63" s="14">
        <f>G63/data!$C$15*1000</f>
        <v>4.0002647198890049</v>
      </c>
      <c r="L63" s="14">
        <f>L62+data!$C$21*(K62-L62)/60*C62</f>
        <v>3.9949349417952251</v>
      </c>
      <c r="M63" s="59">
        <f>M62+E63*C63/3600/data!H$23</f>
        <v>25.744306700461252</v>
      </c>
    </row>
    <row r="64" spans="1:13" ht="20.100000000000001" customHeight="1">
      <c r="A64" s="12">
        <f t="shared" si="3"/>
        <v>250</v>
      </c>
      <c r="B64" s="14">
        <f t="shared" si="0"/>
        <v>4</v>
      </c>
      <c r="C64" s="14">
        <f t="shared" si="5"/>
        <v>5</v>
      </c>
      <c r="D64" s="15">
        <f>3600*(B64*data!$C$15/1000-F64-G64)/C64</f>
        <v>1053.4867825721328</v>
      </c>
      <c r="E64" s="15">
        <f>IF(A64&lt;P$35,IF(A64+C64&lt;P$35,data!H$24*data!H$23,data!H$24*data!H$23*(P$35-A64)/C64),IF(D64&lt;0,0,D64))</f>
        <v>1053.4867825721328</v>
      </c>
      <c r="F64" s="17">
        <f>(H64*data!$C$16+I64*data!$C$17-G63*(data!$C$18+data!$C$19+data!$C$20))*$C64/60</f>
        <v>-1.4651657066796659</v>
      </c>
      <c r="G64" s="17">
        <f t="shared" si="4"/>
        <v>29.544092309246306</v>
      </c>
      <c r="H64" s="17">
        <f>H63+(data!$C$19*G63-data!$C$16*H63)*$C64/60</f>
        <v>95.487380280004771</v>
      </c>
      <c r="I64" s="17">
        <f>I63+(data!$C$20*G63-data!$C$17*I63)*$C64/60</f>
        <v>37.699385155638133</v>
      </c>
      <c r="J64" s="16">
        <f t="shared" si="2"/>
        <v>4.166666666666667</v>
      </c>
      <c r="K64" s="14">
        <f>G64/data!$C$15*1000</f>
        <v>4.0002693944699663</v>
      </c>
      <c r="L64" s="14">
        <f>L63+data!$C$21*(K63-L63)/60*C63</f>
        <v>3.994990489920867</v>
      </c>
      <c r="M64" s="59">
        <f>M63+E64*C64/3600/data!H$23</f>
        <v>25.890624309151825</v>
      </c>
    </row>
    <row r="65" spans="1:13" ht="20.100000000000001" customHeight="1">
      <c r="A65" s="12">
        <f t="shared" si="3"/>
        <v>255</v>
      </c>
      <c r="B65" s="14">
        <f t="shared" si="0"/>
        <v>4</v>
      </c>
      <c r="C65" s="14">
        <f t="shared" si="5"/>
        <v>5</v>
      </c>
      <c r="D65" s="15">
        <f>3600*(B65*data!$C$15/1000-F65-G65)/C65</f>
        <v>1052.1026353020984</v>
      </c>
      <c r="E65" s="15">
        <f>IF(A65&lt;P$35,IF(A65+C65&lt;P$35,data!H$24*data!H$23,data!H$24*data!H$23*(P$35-A65)/C65),IF(D65&lt;0,0,D65))</f>
        <v>1052.1026353020984</v>
      </c>
      <c r="F65" s="17">
        <f>(H65*data!$C$16+I65*data!$C$17-G64*(data!$C$18+data!$C$19+data!$C$20))*$C65/60</f>
        <v>-1.4632096834107335</v>
      </c>
      <c r="G65" s="17">
        <f t="shared" si="4"/>
        <v>29.544058712741311</v>
      </c>
      <c r="H65" s="17">
        <f>H64+(data!$C$19*G64-data!$C$16*H64)*$C65/60</f>
        <v>95.838850872576188</v>
      </c>
      <c r="I65" s="17">
        <f>I64+(data!$C$20*G64-data!$C$17*I64)*$C65/60</f>
        <v>37.978438523548228</v>
      </c>
      <c r="J65" s="16">
        <f t="shared" si="2"/>
        <v>4.25</v>
      </c>
      <c r="K65" s="14">
        <f>G65/data!$C$15*1000</f>
        <v>4.0002648455039909</v>
      </c>
      <c r="L65" s="14">
        <f>L64+data!$C$21*(K64-L64)/60*C64</f>
        <v>3.9950455078311786</v>
      </c>
      <c r="M65" s="59">
        <f>M64+E65*C65/3600/data!H$23</f>
        <v>26.036749675166007</v>
      </c>
    </row>
    <row r="66" spans="1:13" ht="20.100000000000001" customHeight="1">
      <c r="A66" s="12">
        <f t="shared" si="3"/>
        <v>260</v>
      </c>
      <c r="B66" s="14">
        <f t="shared" si="0"/>
        <v>4</v>
      </c>
      <c r="C66" s="14">
        <f t="shared" si="5"/>
        <v>5</v>
      </c>
      <c r="D66" s="15">
        <f>3600*(B66*data!$C$15/1000-F66-G66)/C66</f>
        <v>1050.7018761005652</v>
      </c>
      <c r="E66" s="15">
        <f>IF(A66&lt;P$35,IF(A66+C66&lt;P$35,data!H$24*data!H$23,data!H$24*data!H$23*(P$35-A66)/C66),IF(D66&lt;0,0,D66))</f>
        <v>1050.7018761005652</v>
      </c>
      <c r="F66" s="17">
        <f>(H66*data!$C$16+I66*data!$C$17-G65*(data!$C$18+data!$C$19+data!$C$20))*$C66/60</f>
        <v>-1.4612589223307593</v>
      </c>
      <c r="G66" s="17">
        <f t="shared" si="4"/>
        <v>29.544053450552354</v>
      </c>
      <c r="H66" s="17">
        <f>H65+(data!$C$19*G65-data!$C$16*H65)*$C66/60</f>
        <v>96.18846541010754</v>
      </c>
      <c r="I66" s="17">
        <f>I65+(data!$C$20*G65-data!$C$17*I65)*$C66/60</f>
        <v>38.257388299847712</v>
      </c>
      <c r="J66" s="16">
        <f t="shared" si="2"/>
        <v>4.333333333333333</v>
      </c>
      <c r="K66" s="14">
        <f>G66/data!$C$15*1000</f>
        <v>4.0002641330037312</v>
      </c>
      <c r="L66" s="14">
        <f>L65+data!$C$21*(K65-L65)/60*C65</f>
        <v>3.9950999049223359</v>
      </c>
      <c r="M66" s="59">
        <f>M65+E66*C66/3600/data!H$23</f>
        <v>26.182680491291087</v>
      </c>
    </row>
    <row r="67" spans="1:13" ht="20.100000000000001" customHeight="1">
      <c r="A67" s="12">
        <f t="shared" si="3"/>
        <v>265</v>
      </c>
      <c r="B67" s="14">
        <f t="shared" si="0"/>
        <v>4</v>
      </c>
      <c r="C67" s="14">
        <f t="shared" si="5"/>
        <v>5</v>
      </c>
      <c r="D67" s="15">
        <f>3600*(B67*data!$C$15/1000-F67-G67)/C67</f>
        <v>1049.3141479649071</v>
      </c>
      <c r="E67" s="15">
        <f>IF(A67&lt;P$35,IF(A67+C67&lt;P$35,data!H$24*data!H$23,data!H$24*data!H$23*(P$35-A67)/C67),IF(D67&lt;0,0,D67))</f>
        <v>1049.3141479649071</v>
      </c>
      <c r="F67" s="17">
        <f>(H67*data!$C$16+I67*data!$C$17-G66*(data!$C$18+data!$C$19+data!$C$20))*$C67/60</f>
        <v>-1.4593198416965671</v>
      </c>
      <c r="G67" s="17">
        <f t="shared" si="4"/>
        <v>29.544041770106574</v>
      </c>
      <c r="H67" s="17">
        <f>H66+(data!$C$19*G66-data!$C$16*H66)*$C67/60</f>
        <v>96.536234509394447</v>
      </c>
      <c r="I67" s="17">
        <f>I66+(data!$C$20*G66-data!$C$17*I66)*$C67/60</f>
        <v>38.536234803874066</v>
      </c>
      <c r="J67" s="16">
        <f t="shared" si="2"/>
        <v>4.416666666666667</v>
      </c>
      <c r="K67" s="14">
        <f>G67/data!$C$15*1000</f>
        <v>4.0002625514716508</v>
      </c>
      <c r="L67" s="14">
        <f>L66+data!$C$21*(K66-L66)/60*C66</f>
        <v>3.9951537276491473</v>
      </c>
      <c r="M67" s="59">
        <f>M66+E67*C67/3600/data!H$23</f>
        <v>26.328418567397325</v>
      </c>
    </row>
    <row r="68" spans="1:13" ht="20.100000000000001" customHeight="1">
      <c r="A68" s="12">
        <f t="shared" si="3"/>
        <v>270</v>
      </c>
      <c r="B68" s="14">
        <f t="shared" ref="B68:B131" si="6">P$23</f>
        <v>4</v>
      </c>
      <c r="C68" s="14">
        <f t="shared" si="5"/>
        <v>5</v>
      </c>
      <c r="D68" s="15">
        <f>3600*(B68*data!$C$15/1000-F68-G68)/C68</f>
        <v>1047.9313980320385</v>
      </c>
      <c r="E68" s="15">
        <f>IF(A68&lt;P$35,IF(A68+C68&lt;P$35,data!H$24*data!H$23,data!H$24*data!H$23*(P$35-A68)/C68),IF(D68&lt;0,0,D68))</f>
        <v>1047.9313980320385</v>
      </c>
      <c r="F68" s="17">
        <f>(H68*data!$C$16+I68*data!$C$17-G67*(data!$C$18+data!$C$19+data!$C$20))*$C68/60</f>
        <v>-1.4573900583705306</v>
      </c>
      <c r="G68" s="17">
        <f t="shared" si="4"/>
        <v>29.544032472798413</v>
      </c>
      <c r="H68" s="17">
        <f>H67+(data!$C$19*G67-data!$C$16*H67)*$C68/60</f>
        <v>96.882167724924699</v>
      </c>
      <c r="I68" s="17">
        <f>I67+(data!$C$20*G67-data!$C$17*I67)*$C68/60</f>
        <v>38.814978010188227</v>
      </c>
      <c r="J68" s="16">
        <f t="shared" ref="J68:J131" si="7">$A68/60</f>
        <v>4.5</v>
      </c>
      <c r="K68" s="14">
        <f>G68/data!$C$15*1000</f>
        <v>4.0002612926163472</v>
      </c>
      <c r="L68" s="14">
        <f>L67+data!$C$21*(K67-L67)/60*C67</f>
        <v>3.9952069729405237</v>
      </c>
      <c r="M68" s="59">
        <f>M67+E68*C68/3600/data!H$23</f>
        <v>26.473964594901773</v>
      </c>
    </row>
    <row r="69" spans="1:13" ht="20.100000000000001" customHeight="1">
      <c r="A69" s="12">
        <f t="shared" ref="A69:A132" si="8">$A68+C68</f>
        <v>275</v>
      </c>
      <c r="B69" s="14">
        <f t="shared" si="6"/>
        <v>4</v>
      </c>
      <c r="C69" s="14">
        <f t="shared" si="5"/>
        <v>5</v>
      </c>
      <c r="D69" s="15">
        <f>3600*(B69*data!$C$15/1000-F69-G69)/C69</f>
        <v>1046.5561186815253</v>
      </c>
      <c r="E69" s="15">
        <f>IF(A69&lt;P$35,IF(A69+C69&lt;P$35,data!H$24*data!H$23,data!H$24*data!H$23*(P$35-A69)/C69),IF(D69&lt;0,0,D69))</f>
        <v>1046.5561186815253</v>
      </c>
      <c r="F69" s="17">
        <f>(H69*data!$C$16+I69*data!$C$17-G68*(data!$C$18+data!$C$19+data!$C$20))*$C69/60</f>
        <v>-1.4554701116029907</v>
      </c>
      <c r="G69" s="17">
        <f t="shared" si="4"/>
        <v>29.544022636239919</v>
      </c>
      <c r="H69" s="17">
        <f>H68+(data!$C$19*G68-data!$C$16*H68)*$C69/60</f>
        <v>97.226274815604114</v>
      </c>
      <c r="I69" s="17">
        <f>I68+(data!$C$20*G68-data!$C$17*I68)*$C69/60</f>
        <v>39.093617980648304</v>
      </c>
      <c r="J69" s="16">
        <f t="shared" si="7"/>
        <v>4.583333333333333</v>
      </c>
      <c r="K69" s="14">
        <f>G69/data!$C$15*1000</f>
        <v>4.0002599607465621</v>
      </c>
      <c r="L69" s="14">
        <f>L68+data!$C$21*(K68-L68)/60*C68</f>
        <v>3.995259650177633</v>
      </c>
      <c r="M69" s="59">
        <f>M68+E69*C69/3600/data!H$23</f>
        <v>26.619319611385318</v>
      </c>
    </row>
    <row r="70" spans="1:13" ht="20.100000000000001" customHeight="1">
      <c r="A70" s="12">
        <f t="shared" si="8"/>
        <v>280</v>
      </c>
      <c r="B70" s="14">
        <f t="shared" si="6"/>
        <v>4</v>
      </c>
      <c r="C70" s="14">
        <f t="shared" si="5"/>
        <v>5</v>
      </c>
      <c r="D70" s="15">
        <f>3600*(B70*data!$C$15/1000-F70-G70)/C70</f>
        <v>1045.187566026478</v>
      </c>
      <c r="E70" s="15">
        <f>IF(A70&lt;P$35,IF(A70+C70&lt;P$35,data!H$24*data!H$23,data!H$24*data!H$23*(P$35-A70)/C70),IF(D70&lt;0,0,D70))</f>
        <v>1045.187566026478</v>
      </c>
      <c r="F70" s="17">
        <f>(H70*data!$C$16+I70*data!$C$17-G69*(data!$C$18+data!$C$19+data!$C$20))*$C70/60</f>
        <v>-1.4535597544309957</v>
      </c>
      <c r="G70" s="17">
        <f t="shared" ref="G70:G133" si="9">IF(P$21=1,(E69/60)*$C70/60+F70+G69,(E70/60)*$C70/60+F70+G69)</f>
        <v>29.544013046644377</v>
      </c>
      <c r="H70" s="17">
        <f>H69+(data!$C$19*G69-data!$C$16*H69)*$C70/60</f>
        <v>97.568565404211768</v>
      </c>
      <c r="I70" s="17">
        <f>I69+(data!$C$20*G69-data!$C$17*I69)*$C70/60</f>
        <v>39.372154748106759</v>
      </c>
      <c r="J70" s="16">
        <f t="shared" si="7"/>
        <v>4.666666666666667</v>
      </c>
      <c r="K70" s="14">
        <f>G70/data!$C$15*1000</f>
        <v>4.0002586623155532</v>
      </c>
      <c r="L70" s="14">
        <f>L69+data!$C$21*(K69-L69)/60*C69</f>
        <v>3.9953117645198892</v>
      </c>
      <c r="M70" s="59">
        <f>M69+E70*C70/3600/data!H$23</f>
        <v>26.764484551111217</v>
      </c>
    </row>
    <row r="71" spans="1:13" ht="20.100000000000001" customHeight="1">
      <c r="A71" s="12">
        <f t="shared" si="8"/>
        <v>285</v>
      </c>
      <c r="B71" s="14">
        <f t="shared" si="6"/>
        <v>4</v>
      </c>
      <c r="C71" s="14">
        <f t="shared" si="5"/>
        <v>5</v>
      </c>
      <c r="D71" s="15">
        <f>3600*(B71*data!$C$15/1000-F71-G71)/C71</f>
        <v>1043.8259209283606</v>
      </c>
      <c r="E71" s="15">
        <f>IF(A71&lt;P$35,IF(A71+C71&lt;P$35,data!H$24*data!H$23,data!H$24*data!H$23*(P$35-A71)/C71),IF(D71&lt;0,0,D71))</f>
        <v>1043.8259209283606</v>
      </c>
      <c r="F71" s="17">
        <f>(H71*data!$C$16+I71*data!$C$17-G70*(data!$C$18+data!$C$19+data!$C$20))*$C71/60</f>
        <v>-1.4516589889713036</v>
      </c>
      <c r="G71" s="17">
        <f t="shared" si="9"/>
        <v>29.544003454932071</v>
      </c>
      <c r="H71" s="17">
        <f>H70+(data!$C$19*G70-data!$C$16*H70)*$C71/60</f>
        <v>97.909049085502204</v>
      </c>
      <c r="I71" s="17">
        <f>I70+(data!$C$20*G70-data!$C$17*I70)*$C71/60</f>
        <v>39.650588353201165</v>
      </c>
      <c r="J71" s="16">
        <f t="shared" si="7"/>
        <v>4.75</v>
      </c>
      <c r="K71" s="14">
        <f>G71/data!$C$15*1000</f>
        <v>4.000257363597937</v>
      </c>
      <c r="L71" s="14">
        <f>L70+data!$C$21*(K70-L70)/60*C70</f>
        <v>3.9953633221824139</v>
      </c>
      <c r="M71" s="59">
        <f>M70+E71*C71/3600/data!H$23</f>
        <v>26.909460373462377</v>
      </c>
    </row>
    <row r="72" spans="1:13" ht="20.100000000000001" customHeight="1">
      <c r="A72" s="12">
        <f t="shared" si="8"/>
        <v>290</v>
      </c>
      <c r="B72" s="14">
        <f t="shared" si="6"/>
        <v>4</v>
      </c>
      <c r="C72" s="14">
        <f t="shared" si="5"/>
        <v>5</v>
      </c>
      <c r="D72" s="15">
        <f>3600*(B72*data!$C$15/1000-F72-G72)/C72</f>
        <v>1042.4710852829317</v>
      </c>
      <c r="E72" s="15">
        <f>IF(A72&lt;P$35,IF(A72+C72&lt;P$35,data!H$24*data!H$23,data!H$24*data!H$23*(P$35-A72)/C72),IF(D72&lt;0,0,D72))</f>
        <v>1042.4710852829317</v>
      </c>
      <c r="F72" s="17">
        <f>(H72*data!$C$16+I72*data!$C$17-G71*(data!$C$18+data!$C$19+data!$C$20))*$C72/60</f>
        <v>-1.4497677481543525</v>
      </c>
      <c r="G72" s="17">
        <f t="shared" si="9"/>
        <v>29.543993930289329</v>
      </c>
      <c r="H72" s="17">
        <f>H71+(data!$C$19*G71-data!$C$16*H71)*$C72/60</f>
        <v>98.247735396376115</v>
      </c>
      <c r="I72" s="17">
        <f>I71+(data!$C$20*G71-data!$C$17*I71)*$C72/60</f>
        <v>39.928918834083817</v>
      </c>
      <c r="J72" s="16">
        <f t="shared" si="7"/>
        <v>4.833333333333333</v>
      </c>
      <c r="K72" s="14">
        <f>G72/data!$C$15*1000</f>
        <v>4.0002560739615367</v>
      </c>
      <c r="L72" s="14">
        <f>L71+data!$C$21*(K71-L71)/60*C71</f>
        <v>3.9954143289640589</v>
      </c>
      <c r="M72" s="59">
        <f>M71+E72*C72/3600/data!H$23</f>
        <v>27.054248024196117</v>
      </c>
    </row>
    <row r="73" spans="1:13" ht="20.100000000000001" customHeight="1">
      <c r="A73" s="12">
        <f t="shared" si="8"/>
        <v>295</v>
      </c>
      <c r="B73" s="14">
        <f t="shared" si="6"/>
        <v>4</v>
      </c>
      <c r="C73" s="14">
        <f t="shared" si="5"/>
        <v>5</v>
      </c>
      <c r="D73" s="15">
        <f>3600*(B73*data!$C$15/1000-F73-G73)/C73</f>
        <v>1041.1230419300446</v>
      </c>
      <c r="E73" s="15">
        <f>IF(A73&lt;P$35,IF(A73+C73&lt;P$35,data!H$24*data!H$23,data!H$24*data!H$23*(P$35-A73)/C73),IF(D73&lt;0,0,D73))</f>
        <v>1041.1230419300446</v>
      </c>
      <c r="F73" s="17">
        <f>(H73*data!$C$16+I73*data!$C$17-G72*(data!$C$18+data!$C$19+data!$C$20))*$C73/60</f>
        <v>-1.447885986528598</v>
      </c>
      <c r="G73" s="17">
        <f t="shared" si="9"/>
        <v>29.543984451098137</v>
      </c>
      <c r="H73" s="17">
        <f>H72+(data!$C$19*G72-data!$C$16*H72)*$C73/60</f>
        <v>98.584633825401184</v>
      </c>
      <c r="I73" s="17">
        <f>I72+(data!$C$20*G72-data!$C$17*I72)*$C73/60</f>
        <v>40.207146229579031</v>
      </c>
      <c r="J73" s="16">
        <f t="shared" si="7"/>
        <v>4.916666666666667</v>
      </c>
      <c r="K73" s="14">
        <f>G73/data!$C$15*1000</f>
        <v>4.0002547904792749</v>
      </c>
      <c r="L73" s="14">
        <f>L72+data!$C$21*(K72-L72)/60*C72</f>
        <v>3.9954647907008729</v>
      </c>
      <c r="M73" s="59">
        <f>M72+E73*C73/3600/data!H$23</f>
        <v>27.198848446686402</v>
      </c>
    </row>
    <row r="74" spans="1:13" ht="20.100000000000001" customHeight="1">
      <c r="A74" s="12">
        <f t="shared" si="8"/>
        <v>300</v>
      </c>
      <c r="B74" s="14">
        <f t="shared" si="6"/>
        <v>4</v>
      </c>
      <c r="C74" s="14">
        <f t="shared" si="5"/>
        <v>5</v>
      </c>
      <c r="D74" s="15">
        <f>3600*(B74*data!$C$15/1000-F74-G74)/C74</f>
        <v>1039.7817497531601</v>
      </c>
      <c r="E74" s="15">
        <f>IF(A74&lt;P$35,IF(A74+C74&lt;P$35,data!H$24*data!H$23,data!H$24*data!H$23*(P$35-A74)/C74),IF(D74&lt;0,0,D74))</f>
        <v>1039.7817497531601</v>
      </c>
      <c r="F74" s="17">
        <f>(H74*data!$C$16+I74*data!$C$17-G73*(data!$C$18+data!$C$19+data!$C$20))*$C74/60</f>
        <v>-1.446013652815104</v>
      </c>
      <c r="G74" s="17">
        <f t="shared" si="9"/>
        <v>29.543975023185872</v>
      </c>
      <c r="H74" s="17">
        <f>H73+(data!$C$19*G73-data!$C$16*H73)*$C74/60</f>
        <v>98.919753810437925</v>
      </c>
      <c r="I74" s="17">
        <f>I73+(data!$C$20*G73-data!$C$17*I73)*$C74/60</f>
        <v>40.485270578282368</v>
      </c>
      <c r="J74" s="16">
        <f t="shared" si="7"/>
        <v>5</v>
      </c>
      <c r="K74" s="14">
        <f>G74/data!$C$15*1000</f>
        <v>4.0002535139401783</v>
      </c>
      <c r="L74" s="14">
        <f>L73+data!$C$21*(K73-L73)/60*C73</f>
        <v>3.9955147131375734</v>
      </c>
      <c r="M74" s="59">
        <f>M73+E74*C74/3600/data!H$23</f>
        <v>27.343262578596562</v>
      </c>
    </row>
    <row r="75" spans="1:13" ht="20.100000000000001" customHeight="1">
      <c r="A75" s="12">
        <f t="shared" si="8"/>
        <v>305</v>
      </c>
      <c r="B75" s="14">
        <f t="shared" si="6"/>
        <v>4</v>
      </c>
      <c r="C75" s="14">
        <f t="shared" si="5"/>
        <v>5</v>
      </c>
      <c r="D75" s="15">
        <f>3600*(B75*data!$C$15/1000-F75-G75)/C75</f>
        <v>1038.4471748615401</v>
      </c>
      <c r="E75" s="15">
        <f>IF(A75&lt;P$35,IF(A75+C75&lt;P$35,data!H$24*data!H$23,data!H$24*data!H$23*(P$35-A75)/C75),IF(D75&lt;0,0,D75))</f>
        <v>1038.4471748615401</v>
      </c>
      <c r="F75" s="17">
        <f>(H75*data!$C$16+I75*data!$C$17-G74*(data!$C$18+data!$C$19+data!$C$20))*$C75/60</f>
        <v>-1.444150697839178</v>
      </c>
      <c r="G75" s="17">
        <f t="shared" si="9"/>
        <v>29.543965644448306</v>
      </c>
      <c r="H75" s="17">
        <f>H74+(data!$C$19*G74-data!$C$16*H74)*$C75/60</f>
        <v>99.253104739701996</v>
      </c>
      <c r="I75" s="17">
        <f>I74+(data!$C$20*G74-data!$C$17*I74)*$C75/60</f>
        <v>40.763291918832905</v>
      </c>
      <c r="J75" s="16">
        <f t="shared" si="7"/>
        <v>5.083333333333333</v>
      </c>
      <c r="K75" s="14">
        <f>G75/data!$C$15*1000</f>
        <v>4.0002522440593351</v>
      </c>
      <c r="L75" s="14">
        <f>L74+data!$C$21*(K74-L74)/60*C74</f>
        <v>3.9955641019672288</v>
      </c>
      <c r="M75" s="59">
        <f>M74+E75*C75/3600/data!H$23</f>
        <v>27.487491352882888</v>
      </c>
    </row>
    <row r="76" spans="1:13" ht="20.100000000000001" customHeight="1">
      <c r="A76" s="12">
        <f t="shared" si="8"/>
        <v>310</v>
      </c>
      <c r="B76" s="14">
        <f t="shared" si="6"/>
        <v>4</v>
      </c>
      <c r="C76" s="14">
        <f t="shared" si="5"/>
        <v>5</v>
      </c>
      <c r="D76" s="15">
        <f>3600*(B76*data!$C$15/1000-F76-G76)/C76</f>
        <v>1037.1192814598573</v>
      </c>
      <c r="E76" s="15">
        <f>IF(A76&lt;P$35,IF(A76+C76&lt;P$35,data!H$24*data!H$23,data!H$24*data!H$23*(P$35-A76)/C76),IF(D76&lt;0,0,D76))</f>
        <v>1037.1192814598573</v>
      </c>
      <c r="F76" s="17">
        <f>(H76*data!$C$16+I76*data!$C$17-G75*(data!$C$18+data!$C$19+data!$C$20))*$C76/60</f>
        <v>-1.4422970721556012</v>
      </c>
      <c r="G76" s="17">
        <f t="shared" si="9"/>
        <v>29.543956315155956</v>
      </c>
      <c r="H76" s="17">
        <f>H75+(data!$C$19*G75-data!$C$16*H75)*$C76/60</f>
        <v>99.584695951796604</v>
      </c>
      <c r="I76" s="17">
        <f>I75+(data!$C$20*G75-data!$C$17*I75)*$C76/60</f>
        <v>41.041210289834552</v>
      </c>
      <c r="J76" s="16">
        <f t="shared" si="7"/>
        <v>5.166666666666667</v>
      </c>
      <c r="K76" s="14">
        <f>G76/data!$C$15*1000</f>
        <v>4.0002509808733739</v>
      </c>
      <c r="L76" s="14">
        <f>L75+data!$C$21*(K75-L75)/60*C75</f>
        <v>3.9956129628206032</v>
      </c>
      <c r="M76" s="59">
        <f>M75+E76*C76/3600/data!H$23</f>
        <v>27.63153569753009</v>
      </c>
    </row>
    <row r="77" spans="1:13" ht="20.100000000000001" customHeight="1">
      <c r="A77" s="12">
        <f t="shared" si="8"/>
        <v>315</v>
      </c>
      <c r="B77" s="14">
        <f t="shared" si="6"/>
        <v>4</v>
      </c>
      <c r="C77" s="14">
        <f t="shared" si="5"/>
        <v>5</v>
      </c>
      <c r="D77" s="15">
        <f>3600*(B77*data!$C$15/1000-F77-G77)/C77</f>
        <v>1035.7980345516571</v>
      </c>
      <c r="E77" s="15">
        <f>IF(A77&lt;P$35,IF(A77+C77&lt;P$35,data!H$24*data!H$23,data!H$24*data!H$23*(P$35-A77)/C77),IF(D77&lt;0,0,D77))</f>
        <v>1035.7980345516571</v>
      </c>
      <c r="F77" s="17">
        <f>(H77*data!$C$16+I77*data!$C$17-G76*(data!$C$18+data!$C$19+data!$C$20))*$C77/60</f>
        <v>-1.4404527267386724</v>
      </c>
      <c r="G77" s="17">
        <f t="shared" si="9"/>
        <v>29.543947034889307</v>
      </c>
      <c r="H77" s="17">
        <f>H76+(data!$C$19*G76-data!$C$16*H76)*$C77/60</f>
        <v>99.914536736043075</v>
      </c>
      <c r="I77" s="17">
        <f>I76+(data!$C$20*G76-data!$C$17*I76)*$C77/60</f>
        <v>41.319025729879613</v>
      </c>
      <c r="J77" s="16">
        <f t="shared" si="7"/>
        <v>5.25</v>
      </c>
      <c r="K77" s="14">
        <f>G77/data!$C$15*1000</f>
        <v>4.0002497243254913</v>
      </c>
      <c r="L77" s="14">
        <f>L76+data!$C$21*(K76-L76)/60*C76</f>
        <v>3.9956613012701578</v>
      </c>
      <c r="M77" s="59">
        <f>M76+E77*C77/3600/data!H$23</f>
        <v>27.775396535662264</v>
      </c>
    </row>
    <row r="78" spans="1:13" ht="20.100000000000001" customHeight="1">
      <c r="A78" s="12">
        <f t="shared" si="8"/>
        <v>320</v>
      </c>
      <c r="B78" s="14">
        <f t="shared" si="6"/>
        <v>4</v>
      </c>
      <c r="C78" s="14">
        <f t="shared" si="5"/>
        <v>5</v>
      </c>
      <c r="D78" s="15">
        <f>3600*(B78*data!$C$15/1000-F78-G78)/C78</f>
        <v>1034.4833991444793</v>
      </c>
      <c r="E78" s="15">
        <f>IF(A78&lt;P$35,IF(A78+C78&lt;P$35,data!H$24*data!H$23,data!H$24*data!H$23*(P$35-A78)/C78),IF(D78&lt;0,0,D78))</f>
        <v>1034.4833991444793</v>
      </c>
      <c r="F78" s="17">
        <f>(H78*data!$C$16+I78*data!$C$17-G77*(data!$C$18+data!$C$19+data!$C$20))*$C78/60</f>
        <v>-1.438617612775225</v>
      </c>
      <c r="G78" s="17">
        <f t="shared" si="9"/>
        <v>29.543937803435828</v>
      </c>
      <c r="H78" s="17">
        <f>H77+(data!$C$19*G77-data!$C$16*H77)*$C78/60</f>
        <v>100.24263633272102</v>
      </c>
      <c r="I78" s="17">
        <f>I77+(data!$C$20*G77-data!$C$17*I77)*$C78/60</f>
        <v>41.596738277541945</v>
      </c>
      <c r="J78" s="16">
        <f t="shared" si="7"/>
        <v>5.333333333333333</v>
      </c>
      <c r="K78" s="14">
        <f>G78/data!$C$15*1000</f>
        <v>4.0002484743869093</v>
      </c>
      <c r="L78" s="14">
        <f>L77+data!$C$21*(K77-L77)/60*C77</f>
        <v>3.9957091228296844</v>
      </c>
      <c r="M78" s="59">
        <f>M77+E78*C78/3600/data!H$23</f>
        <v>27.91907478554344</v>
      </c>
    </row>
    <row r="79" spans="1:13" ht="20.100000000000001" customHeight="1">
      <c r="A79" s="12">
        <f t="shared" si="8"/>
        <v>325</v>
      </c>
      <c r="B79" s="14">
        <f t="shared" si="6"/>
        <v>4</v>
      </c>
      <c r="C79" s="14">
        <f t="shared" si="5"/>
        <v>5</v>
      </c>
      <c r="D79" s="15">
        <f>3600*(B79*data!$C$15/1000-F79-G79)/C79</f>
        <v>1033.1753404835888</v>
      </c>
      <c r="E79" s="15">
        <f>IF(A79&lt;P$35,IF(A79+C79&lt;P$35,data!H$24*data!H$23,data!H$24*data!H$23*(P$35-A79)/C79),IF(D79&lt;0,0,D79))</f>
        <v>1033.1753404835888</v>
      </c>
      <c r="F79" s="17">
        <f>(H79*data!$C$16+I79*data!$C$17-G78*(data!$C$18+data!$C$19+data!$C$20))*$C79/60</f>
        <v>-1.4367916817234396</v>
      </c>
      <c r="G79" s="17">
        <f t="shared" si="9"/>
        <v>29.543928620524166</v>
      </c>
      <c r="H79" s="17">
        <f>H78+(data!$C$19*G78-data!$C$16*H78)*$C79/60</f>
        <v>100.56900393333316</v>
      </c>
      <c r="I79" s="17">
        <f>I78+(data!$C$20*G78-data!$C$17*I78)*$C79/60</f>
        <v>41.874347971379038</v>
      </c>
      <c r="J79" s="16">
        <f t="shared" si="7"/>
        <v>5.416666666666667</v>
      </c>
      <c r="K79" s="14">
        <f>G79/data!$C$15*1000</f>
        <v>4.0002472310208903</v>
      </c>
      <c r="L79" s="14">
        <f>L78+data!$C$21*(K78-L78)/60*C78</f>
        <v>3.9957564329552087</v>
      </c>
      <c r="M79" s="59">
        <f>M78+E79*C79/3600/data!H$23</f>
        <v>28.062571360610605</v>
      </c>
    </row>
    <row r="80" spans="1:13" ht="20.100000000000001" customHeight="1">
      <c r="A80" s="12">
        <f t="shared" si="8"/>
        <v>330</v>
      </c>
      <c r="B80" s="14">
        <f t="shared" si="6"/>
        <v>4</v>
      </c>
      <c r="C80" s="14">
        <f t="shared" si="5"/>
        <v>5</v>
      </c>
      <c r="D80" s="15">
        <f>3600*(B80*data!$C$15/1000-F80-G80)/C80</f>
        <v>1031.8738239819836</v>
      </c>
      <c r="E80" s="15">
        <f>IF(A80&lt;P$35,IF(A80+C80&lt;P$35,data!H$24*data!H$23,data!H$24*data!H$23*(P$35-A80)/C80),IF(D80&lt;0,0,D80))</f>
        <v>1031.8738239819836</v>
      </c>
      <c r="F80" s="17">
        <f>(H80*data!$C$16+I80*data!$C$17-G79*(data!$C$18+data!$C$19+data!$C$20))*$C80/60</f>
        <v>-1.4349748852936528</v>
      </c>
      <c r="G80" s="17">
        <f t="shared" si="9"/>
        <v>29.543919485902165</v>
      </c>
      <c r="H80" s="17">
        <f>H79+(data!$C$19*G79-data!$C$16*H79)*$C80/60</f>
        <v>100.89364868086109</v>
      </c>
      <c r="I80" s="17">
        <f>I79+(data!$C$20*G79-data!$C$17*I79)*$C80/60</f>
        <v>42.151854849931418</v>
      </c>
      <c r="J80" s="16">
        <f t="shared" si="7"/>
        <v>5.5</v>
      </c>
      <c r="K80" s="14">
        <f>G80/data!$C$15*1000</f>
        <v>4.0002459941932891</v>
      </c>
      <c r="L80" s="14">
        <f>L79+data!$C$21*(K79-L79)/60*C79</f>
        <v>3.9958032370455094</v>
      </c>
      <c r="M80" s="59">
        <f>M79+E80*C80/3600/data!H$23</f>
        <v>28.205887169496989</v>
      </c>
    </row>
    <row r="81" spans="1:13" ht="20.100000000000001" customHeight="1">
      <c r="A81" s="12">
        <f t="shared" si="8"/>
        <v>335</v>
      </c>
      <c r="B81" s="14">
        <f t="shared" si="6"/>
        <v>4</v>
      </c>
      <c r="C81" s="14">
        <f t="shared" si="5"/>
        <v>5</v>
      </c>
      <c r="D81" s="15">
        <f>3600*(B81*data!$C$15/1000-F81-G81)/C81</f>
        <v>1030.5788152397913</v>
      </c>
      <c r="E81" s="15">
        <f>IF(A81&lt;P$35,IF(A81+C81&lt;P$35,data!H$24*data!H$23,data!H$24*data!H$23*(P$35-A81)/C81),IF(D81&lt;0,0,D81))</f>
        <v>1030.5788152397913</v>
      </c>
      <c r="F81" s="17">
        <f>(H81*data!$C$16+I81*data!$C$17-G80*(data!$C$18+data!$C$19+data!$C$20))*$C81/60</f>
        <v>-1.4331671754522362</v>
      </c>
      <c r="G81" s="17">
        <f t="shared" si="9"/>
        <v>29.543910399313795</v>
      </c>
      <c r="H81" s="17">
        <f>H80+(data!$C$19*G80-data!$C$16*H80)*$C81/60</f>
        <v>101.21657967002189</v>
      </c>
      <c r="I81" s="17">
        <f>I80+(data!$C$20*G80-data!$C$17*I80)*$C81/60</f>
        <v>42.429258951722844</v>
      </c>
      <c r="J81" s="16">
        <f t="shared" si="7"/>
        <v>5.583333333333333</v>
      </c>
      <c r="K81" s="14">
        <f>G81/data!$C$15*1000</f>
        <v>4.0002447638694401</v>
      </c>
      <c r="L81" s="14">
        <f>L80+data!$C$21*(K80-L80)/60*C80</f>
        <v>3.9958495404427423</v>
      </c>
      <c r="M81" s="59">
        <f>M80+E81*C81/3600/data!H$23</f>
        <v>28.349023116058071</v>
      </c>
    </row>
    <row r="82" spans="1:13" ht="20.100000000000001" customHeight="1">
      <c r="A82" s="12">
        <f t="shared" si="8"/>
        <v>340</v>
      </c>
      <c r="B82" s="14">
        <f t="shared" si="6"/>
        <v>4</v>
      </c>
      <c r="C82" s="14">
        <f t="shared" ref="C82:C145" si="10">P$25/2</f>
        <v>5</v>
      </c>
      <c r="D82" s="15">
        <f>3600*(B82*data!$C$15/1000-F82-G82)/C82</f>
        <v>1029.2902800373324</v>
      </c>
      <c r="E82" s="15">
        <f>IF(A82&lt;P$35,IF(A82+C82&lt;P$35,data!H$24*data!H$23,data!H$24*data!H$23*(P$35-A82)/C82),IF(D82&lt;0,0,D82))</f>
        <v>1029.2902800373324</v>
      </c>
      <c r="F82" s="17">
        <f>(H82*data!$C$16+I82*data!$C$17-G81*(data!$C$18+data!$C$19+data!$C$20))*$C82/60</f>
        <v>-1.4313685044187094</v>
      </c>
      <c r="G82" s="17">
        <f t="shared" si="9"/>
        <v>29.543901360505906</v>
      </c>
      <c r="H82" s="17">
        <f>H81+(data!$C$19*G81-data!$C$16*H81)*$C82/60</f>
        <v>101.53780594752277</v>
      </c>
      <c r="I82" s="17">
        <f>I81+(data!$C$20*G81-data!$C$17*I81)*$C82/60</f>
        <v>42.706560315260283</v>
      </c>
      <c r="J82" s="16">
        <f t="shared" si="7"/>
        <v>5.666666666666667</v>
      </c>
      <c r="K82" s="14">
        <f>G82/data!$C$15*1000</f>
        <v>4.0002435400150667</v>
      </c>
      <c r="L82" s="14">
        <f>L81+data!$C$21*(K81-L81)/60*C81</f>
        <v>3.9958953484330251</v>
      </c>
      <c r="M82" s="59">
        <f>M81+E82*C82/3600/data!H$23</f>
        <v>28.491980099396589</v>
      </c>
    </row>
    <row r="83" spans="1:13" ht="20.100000000000001" customHeight="1">
      <c r="A83" s="12">
        <f t="shared" si="8"/>
        <v>345</v>
      </c>
      <c r="B83" s="14">
        <f t="shared" si="6"/>
        <v>4</v>
      </c>
      <c r="C83" s="14">
        <f t="shared" si="10"/>
        <v>5</v>
      </c>
      <c r="D83" s="15">
        <f>3600*(B83*data!$C$15/1000-F83-G83)/C83</f>
        <v>1028.0081843359144</v>
      </c>
      <c r="E83" s="15">
        <f>IF(A83&lt;P$35,IF(A83+C83&lt;P$35,data!H$24*data!H$23,data!H$24*data!H$23*(P$35-A83)/C83),IF(D83&lt;0,0,D83))</f>
        <v>1028.0081843359144</v>
      </c>
      <c r="F83" s="17">
        <f>(H83*data!$C$16+I83*data!$C$17-G82*(data!$C$18+data!$C$19+data!$C$20))*$C83/60</f>
        <v>-1.4295788246648504</v>
      </c>
      <c r="G83" s="17">
        <f t="shared" si="9"/>
        <v>29.543892369226239</v>
      </c>
      <c r="H83" s="17">
        <f>H82+(data!$C$19*G82-data!$C$16*H82)*$C83/60</f>
        <v>101.8573365123146</v>
      </c>
      <c r="I83" s="17">
        <f>I82+(data!$C$20*G82-data!$C$17*I82)*$C83/60</f>
        <v>42.983758979033951</v>
      </c>
      <c r="J83" s="16">
        <f t="shared" si="7"/>
        <v>5.75</v>
      </c>
      <c r="K83" s="14">
        <f>G83/data!$C$15*1000</f>
        <v>4.000242322596014</v>
      </c>
      <c r="L83" s="14">
        <f>L82+data!$C$21*(K82-L82)/60*C82</f>
        <v>3.9959406662470247</v>
      </c>
      <c r="M83" s="59">
        <f>M82+E83*C83/3600/data!H$23</f>
        <v>28.634759013887688</v>
      </c>
    </row>
    <row r="84" spans="1:13" ht="20.100000000000001" customHeight="1">
      <c r="A84" s="12">
        <f t="shared" si="8"/>
        <v>350</v>
      </c>
      <c r="B84" s="14">
        <f t="shared" si="6"/>
        <v>4</v>
      </c>
      <c r="C84" s="14">
        <f t="shared" si="10"/>
        <v>5</v>
      </c>
      <c r="D84" s="15">
        <f>3600*(B84*data!$C$15/1000-F84-G84)/C84</f>
        <v>1026.7324942763657</v>
      </c>
      <c r="E84" s="15">
        <f>IF(A84&lt;P$35,IF(A84+C84&lt;P$35,data!H$24*data!H$23,data!H$24*data!H$23*(P$35-A84)/C84),IF(D84&lt;0,0,D84))</f>
        <v>1026.7324942763657</v>
      </c>
      <c r="F84" s="17">
        <f>(H84*data!$C$16+I84*data!$C$17-G83*(data!$C$18+data!$C$19+data!$C$20))*$C84/60</f>
        <v>-1.4277980889132349</v>
      </c>
      <c r="G84" s="17">
        <f t="shared" si="9"/>
        <v>29.543883425223996</v>
      </c>
      <c r="H84" s="17">
        <f>H83+(data!$C$19*G83-data!$C$16*H83)*$C84/60</f>
        <v>102.17518031584395</v>
      </c>
      <c r="I84" s="17">
        <f>I83+(data!$C$20*G83-data!$C$17*I83)*$C84/60</f>
        <v>43.260854981517305</v>
      </c>
      <c r="J84" s="16">
        <f t="shared" si="7"/>
        <v>5.833333333333333</v>
      </c>
      <c r="K84" s="14">
        <f>G84/data!$C$15*1000</f>
        <v>4.0002411115783234</v>
      </c>
      <c r="L84" s="14">
        <f>L83+data!$C$21*(K83-L83)/60*C83</f>
        <v>3.995985499060537</v>
      </c>
      <c r="M84" s="59">
        <f>M83+E84*C84/3600/data!H$23</f>
        <v>28.777360749203851</v>
      </c>
    </row>
    <row r="85" spans="1:13" ht="20.100000000000001" customHeight="1">
      <c r="A85" s="12">
        <f t="shared" si="8"/>
        <v>355</v>
      </c>
      <c r="B85" s="14">
        <f t="shared" si="6"/>
        <v>4</v>
      </c>
      <c r="C85" s="14">
        <f t="shared" si="10"/>
        <v>5</v>
      </c>
      <c r="D85" s="15">
        <f>3600*(B85*data!$C$15/1000-F85-G85)/C85</f>
        <v>1025.4631761782355</v>
      </c>
      <c r="E85" s="15">
        <f>IF(A85&lt;P$35,IF(A85+C85&lt;P$35,data!H$24*data!H$23,data!H$24*data!H$23*(P$35-A85)/C85),IF(D85&lt;0,0,D85))</f>
        <v>1025.4631761782355</v>
      </c>
      <c r="F85" s="17">
        <f>(H85*data!$C$16+I85*data!$C$17-G84*(data!$C$18+data!$C$19+data!$C$20))*$C85/60</f>
        <v>-1.4260262501359489</v>
      </c>
      <c r="G85" s="17">
        <f t="shared" si="9"/>
        <v>29.543874528249667</v>
      </c>
      <c r="H85" s="17">
        <f>H84+(data!$C$19*G84-data!$C$16*H84)*$C85/60</f>
        <v>102.49134626230384</v>
      </c>
      <c r="I85" s="17">
        <f>I84+(data!$C$20*G84-data!$C$17*I84)*$C85/60</f>
        <v>43.537848361167093</v>
      </c>
      <c r="J85" s="16">
        <f t="shared" si="7"/>
        <v>5.916666666666667</v>
      </c>
      <c r="K85" s="14">
        <f>G85/data!$C$15*1000</f>
        <v>4.0002399069282113</v>
      </c>
      <c r="L85" s="14">
        <f>L84+data!$C$21*(K84-L84)/60*C84</f>
        <v>3.9960298519950608</v>
      </c>
      <c r="M85" s="59">
        <f>M84+E85*C85/3600/data!H$23</f>
        <v>28.919786190339718</v>
      </c>
    </row>
    <row r="86" spans="1:13" ht="20.100000000000001" customHeight="1">
      <c r="A86" s="12">
        <f t="shared" si="8"/>
        <v>360</v>
      </c>
      <c r="B86" s="14">
        <f t="shared" si="6"/>
        <v>4</v>
      </c>
      <c r="C86" s="14">
        <f t="shared" si="10"/>
        <v>5</v>
      </c>
      <c r="D86" s="15">
        <f>3600*(B86*data!$C$15/1000-F86-G86)/C86</f>
        <v>1024.2001965388131</v>
      </c>
      <c r="E86" s="15">
        <f>IF(A86&lt;P$35,IF(A86+C86&lt;P$35,data!H$24*data!H$23,data!H$24*data!H$23*(P$35-A86)/C86),IF(D86&lt;0,0,D86))</f>
        <v>1024.2001965388131</v>
      </c>
      <c r="F86" s="17">
        <f>(H86*data!$C$16+I86*data!$C$17-G85*(data!$C$18+data!$C$19+data!$C$20))*$C86/60</f>
        <v>-1.4242632615532618</v>
      </c>
      <c r="G86" s="17">
        <f t="shared" si="9"/>
        <v>29.543865678055067</v>
      </c>
      <c r="H86" s="17">
        <f>H85+(data!$C$19*G85-data!$C$16*H85)*$C86/60</f>
        <v>102.80584320888325</v>
      </c>
      <c r="I86" s="17">
        <f>I85+(data!$C$20*G85-data!$C$17*I85)*$C86/60</f>
        <v>43.814739156423343</v>
      </c>
      <c r="J86" s="16">
        <f t="shared" si="7"/>
        <v>6</v>
      </c>
      <c r="K86" s="14">
        <f>G86/data!$C$15*1000</f>
        <v>4.0002387086120743</v>
      </c>
      <c r="L86" s="14">
        <f>L85+data!$C$21*(K85-L85)/60*C85</f>
        <v>3.9960737301183653</v>
      </c>
      <c r="M86" s="59">
        <f>M85+E86*C86/3600/data!H$23</f>
        <v>29.062036217636773</v>
      </c>
    </row>
    <row r="87" spans="1:13" ht="20.100000000000001" customHeight="1">
      <c r="A87" s="12">
        <f t="shared" si="8"/>
        <v>365</v>
      </c>
      <c r="B87" s="14">
        <f t="shared" si="6"/>
        <v>4</v>
      </c>
      <c r="C87" s="14">
        <f t="shared" si="10"/>
        <v>5</v>
      </c>
      <c r="D87" s="15">
        <f>3600*(B87*data!$C$15/1000-F87-G87)/C87</f>
        <v>1022.943522032193</v>
      </c>
      <c r="E87" s="15">
        <f>IF(A87&lt;P$35,IF(A87+C87&lt;P$35,data!H$24*data!H$23,data!H$24*data!H$23*(P$35-A87)/C87),IF(D87&lt;0,0,D87))</f>
        <v>1022.943522032193</v>
      </c>
      <c r="F87" s="17">
        <f>(H87*data!$C$16+I87*data!$C$17-G86*(data!$C$18+data!$C$19+data!$C$20))*$C87/60</f>
        <v>-1.4225090766323183</v>
      </c>
      <c r="G87" s="17">
        <f t="shared" si="9"/>
        <v>29.54385687439332</v>
      </c>
      <c r="H87" s="17">
        <f>H86+(data!$C$19*G86-data!$C$16*H86)*$C87/60</f>
        <v>103.11867996601519</v>
      </c>
      <c r="I87" s="17">
        <f>I86+(data!$C$20*G86-data!$C$17*I86)*$C87/60</f>
        <v>44.091527405709414</v>
      </c>
      <c r="J87" s="16">
        <f t="shared" si="7"/>
        <v>6.083333333333333</v>
      </c>
      <c r="K87" s="14">
        <f>G87/data!$C$15*1000</f>
        <v>4.0002375165964832</v>
      </c>
      <c r="L87" s="14">
        <f>L86+data!$C$21*(K86-L86)/60*C86</f>
        <v>3.9961171384450522</v>
      </c>
      <c r="M87" s="59">
        <f>M86+E87*C87/3600/data!H$23</f>
        <v>29.204111706807911</v>
      </c>
    </row>
    <row r="88" spans="1:13" ht="20.100000000000001" customHeight="1">
      <c r="A88" s="12">
        <f t="shared" si="8"/>
        <v>370</v>
      </c>
      <c r="B88" s="14">
        <f t="shared" si="6"/>
        <v>4</v>
      </c>
      <c r="C88" s="14">
        <f t="shared" si="10"/>
        <v>5</v>
      </c>
      <c r="D88" s="15">
        <f>3600*(B88*data!$C$15/1000-F88-G88)/C88</f>
        <v>1021.693119508332</v>
      </c>
      <c r="E88" s="15">
        <f>IF(A88&lt;P$35,IF(A88+C88&lt;P$35,data!H$24*data!H$23,data!H$24*data!H$23*(P$35-A88)/C88),IF(D88&lt;0,0,D88))</f>
        <v>1021.693119508332</v>
      </c>
      <c r="F88" s="17">
        <f>(H88*data!$C$16+I88*data!$C$17-G87*(data!$C$18+data!$C$19+data!$C$20))*$C88/60</f>
        <v>-1.4207636490858349</v>
      </c>
      <c r="G88" s="17">
        <f t="shared" si="9"/>
        <v>29.543848117018864</v>
      </c>
      <c r="H88" s="17">
        <f>H87+(data!$C$19*G87-data!$C$16*H87)*$C88/60</f>
        <v>103.42986529762358</v>
      </c>
      <c r="I88" s="17">
        <f>I87+(data!$C$20*G87-data!$C$17*I87)*$C88/60</f>
        <v>44.368213147431987</v>
      </c>
      <c r="J88" s="16">
        <f t="shared" si="7"/>
        <v>6.166666666666667</v>
      </c>
      <c r="K88" s="14">
        <f>G88/data!$C$15*1000</f>
        <v>4.0002363308481907</v>
      </c>
      <c r="L88" s="14">
        <f>L87+data!$C$21*(K87-L87)/60*C87</f>
        <v>3.9961600819371115</v>
      </c>
      <c r="M88" s="59">
        <f>M87+E88*C88/3600/data!H$23</f>
        <v>29.346013528961848</v>
      </c>
    </row>
    <row r="89" spans="1:13" ht="20.100000000000001" customHeight="1">
      <c r="A89" s="12">
        <f t="shared" si="8"/>
        <v>375</v>
      </c>
      <c r="B89" s="14">
        <f t="shared" si="6"/>
        <v>4</v>
      </c>
      <c r="C89" s="14">
        <f t="shared" si="10"/>
        <v>5</v>
      </c>
      <c r="D89" s="15">
        <f>3600*(B89*data!$C$15/1000-F89-G89)/C89</f>
        <v>1020.4489559921558</v>
      </c>
      <c r="E89" s="15">
        <f>IF(A89&lt;P$35,IF(A89+C89&lt;P$35,data!H$24*data!H$23,data!H$24*data!H$23*(P$35-A89)/C89),IF(D89&lt;0,0,D89))</f>
        <v>1020.4489559921558</v>
      </c>
      <c r="F89" s="17">
        <f>(H89*data!$C$16+I89*data!$C$17-G88*(data!$C$18+data!$C$19+data!$C$20))*$C89/60</f>
        <v>-1.4190269328708045</v>
      </c>
      <c r="G89" s="17">
        <f t="shared" si="9"/>
        <v>29.543839405687411</v>
      </c>
      <c r="H89" s="17">
        <f>H88+(data!$C$19*G88-data!$C$16*H88)*$C89/60</f>
        <v>103.7394079213687</v>
      </c>
      <c r="I89" s="17">
        <f>I88+(data!$C$20*G88-data!$C$17*I88)*$C89/60</f>
        <v>44.644796419981098</v>
      </c>
      <c r="J89" s="16">
        <f t="shared" si="7"/>
        <v>6.25</v>
      </c>
      <c r="K89" s="14">
        <f>G89/data!$C$15*1000</f>
        <v>4.0002351513341194</v>
      </c>
      <c r="L89" s="14">
        <f>L88+data!$C$21*(K88-L88)/60*C88</f>
        <v>3.9962025655044711</v>
      </c>
      <c r="M89" s="59">
        <f>M88+E89*C89/3600/data!H$23</f>
        <v>29.487742550627424</v>
      </c>
    </row>
    <row r="90" spans="1:13" ht="20.100000000000001" customHeight="1">
      <c r="A90" s="12">
        <f t="shared" si="8"/>
        <v>380</v>
      </c>
      <c r="B90" s="14">
        <f t="shared" si="6"/>
        <v>4</v>
      </c>
      <c r="C90" s="14">
        <f t="shared" si="10"/>
        <v>5</v>
      </c>
      <c r="D90" s="15">
        <f>3600*(B90*data!$C$15/1000-F90-G90)/C90</f>
        <v>1019.2109986826002</v>
      </c>
      <c r="E90" s="15">
        <f>IF(A90&lt;P$35,IF(A90+C90&lt;P$35,data!H$24*data!H$23,data!H$24*data!H$23*(P$35-A90)/C90),IF(D90&lt;0,0,D90))</f>
        <v>1019.2109986826002</v>
      </c>
      <c r="F90" s="17">
        <f>(H90*data!$C$16+I90*data!$C$17-G89*(data!$C$18+data!$C$19+data!$C$20))*$C90/60</f>
        <v>-1.4172988821872061</v>
      </c>
      <c r="G90" s="17">
        <f t="shared" si="9"/>
        <v>29.543830740155975</v>
      </c>
      <c r="H90" s="17">
        <f>H89+(data!$C$19*G89-data!$C$16*H89)*$C90/60</f>
        <v>104.04731650889144</v>
      </c>
      <c r="I90" s="17">
        <f>I89+(data!$C$20*G89-data!$C$17*I89)*$C90/60</f>
        <v>44.921277261730161</v>
      </c>
      <c r="J90" s="16">
        <f t="shared" si="7"/>
        <v>6.333333333333333</v>
      </c>
      <c r="K90" s="14">
        <f>G90/data!$C$15*1000</f>
        <v>4.0002339780213694</v>
      </c>
      <c r="L90" s="14">
        <f>L89+data!$C$21*(K89-L89)/60*C89</f>
        <v>3.9962445940055429</v>
      </c>
      <c r="M90" s="59">
        <f>M89+E90*C90/3600/data!H$23</f>
        <v>29.629299633777784</v>
      </c>
    </row>
    <row r="91" spans="1:13" ht="20.100000000000001" customHeight="1">
      <c r="A91" s="12">
        <f t="shared" si="8"/>
        <v>385</v>
      </c>
      <c r="B91" s="14">
        <f t="shared" si="6"/>
        <v>4</v>
      </c>
      <c r="C91" s="14">
        <f t="shared" si="10"/>
        <v>5</v>
      </c>
      <c r="D91" s="15">
        <f>3600*(B91*data!$C$15/1000-F91-G91)/C91</f>
        <v>1017.9792149516876</v>
      </c>
      <c r="E91" s="15">
        <f>IF(A91&lt;P$35,IF(A91+C91&lt;P$35,data!H$24*data!H$23,data!H$24*data!H$23*(P$35-A91)/C91),IF(D91&lt;0,0,D91))</f>
        <v>1017.9792149516876</v>
      </c>
      <c r="F91" s="17">
        <f>(H91*data!$C$16+I91*data!$C$17-G90*(data!$C$18+data!$C$19+data!$C$20))*$C91/60</f>
        <v>-1.4155794514767208</v>
      </c>
      <c r="G91" s="17">
        <f t="shared" si="9"/>
        <v>29.543822120182867</v>
      </c>
      <c r="H91" s="17">
        <f>H90+(data!$C$19*G90-data!$C$16*H90)*$C91/60</f>
        <v>104.35359968605624</v>
      </c>
      <c r="I91" s="17">
        <f>I90+(data!$C$20*G90-data!$C$17*I90)*$C91/60</f>
        <v>45.197655711035971</v>
      </c>
      <c r="J91" s="16">
        <f t="shared" si="7"/>
        <v>6.416666666666667</v>
      </c>
      <c r="K91" s="14">
        <f>G91/data!$C$15*1000</f>
        <v>4.0002328108772165</v>
      </c>
      <c r="L91" s="14">
        <f>L90+data!$C$21*(K90-L90)/60*C90</f>
        <v>3.9962861722477596</v>
      </c>
      <c r="M91" s="59">
        <f>M90+E91*C91/3600/data!H$23</f>
        <v>29.770685635854406</v>
      </c>
    </row>
    <row r="92" spans="1:13" ht="20.100000000000001" customHeight="1">
      <c r="A92" s="12">
        <f t="shared" si="8"/>
        <v>390</v>
      </c>
      <c r="B92" s="14">
        <f t="shared" si="6"/>
        <v>4</v>
      </c>
      <c r="C92" s="14">
        <f t="shared" si="10"/>
        <v>5</v>
      </c>
      <c r="D92" s="15">
        <f>3600*(B92*data!$C$15/1000-F92-G92)/C92</f>
        <v>1016.753572343662</v>
      </c>
      <c r="E92" s="15">
        <f>IF(A92&lt;P$35,IF(A92+C92&lt;P$35,data!H$24*data!H$23,data!H$24*data!H$23*(P$35-A92)/C92),IF(D92&lt;0,0,D92))</f>
        <v>1016.753572343662</v>
      </c>
      <c r="F92" s="17">
        <f>(H92*data!$C$16+I92*data!$C$17-G91*(data!$C$18+data!$C$19+data!$C$20))*$C92/60</f>
        <v>-1.4138685954214598</v>
      </c>
      <c r="G92" s="17">
        <f t="shared" si="9"/>
        <v>29.543813545527641</v>
      </c>
      <c r="H92" s="17">
        <f>H91+(data!$C$19*G91-data!$C$16*H91)*$C92/60</f>
        <v>104.65826603319272</v>
      </c>
      <c r="I92" s="17">
        <f>I91+(data!$C$20*G91-data!$C$17*I91)*$C92/60</f>
        <v>45.473931806238745</v>
      </c>
      <c r="J92" s="16">
        <f t="shared" si="7"/>
        <v>6.5</v>
      </c>
      <c r="K92" s="14">
        <f>G92/data!$C$15*1000</f>
        <v>4.0002316498691028</v>
      </c>
      <c r="L92" s="14">
        <f>L91+data!$C$21*(K91-L91)/60*C91</f>
        <v>3.996327304988109</v>
      </c>
      <c r="M92" s="59">
        <f>M91+E92*C92/3600/data!H$23</f>
        <v>29.911901409791025</v>
      </c>
    </row>
    <row r="93" spans="1:13" ht="20.100000000000001" customHeight="1">
      <c r="A93" s="12">
        <f t="shared" si="8"/>
        <v>395</v>
      </c>
      <c r="B93" s="14">
        <f t="shared" si="6"/>
        <v>4</v>
      </c>
      <c r="C93" s="14">
        <f t="shared" si="10"/>
        <v>5</v>
      </c>
      <c r="D93" s="15">
        <f>3600*(B93*data!$C$15/1000-F93-G93)/C93</f>
        <v>1015.5340385740252</v>
      </c>
      <c r="E93" s="15">
        <f>IF(A93&lt;P$35,IF(A93+C93&lt;P$35,data!H$24*data!H$23,data!H$24*data!H$23*(P$35-A93)/C93),IF(D93&lt;0,0,D93))</f>
        <v>1015.5340385740252</v>
      </c>
      <c r="F93" s="17">
        <f>(H93*data!$C$16+I93*data!$C$17-G92*(data!$C$18+data!$C$19+data!$C$20))*$C93/60</f>
        <v>-1.4121662689426902</v>
      </c>
      <c r="G93" s="17">
        <f t="shared" si="9"/>
        <v>29.543805015951147</v>
      </c>
      <c r="H93" s="17">
        <f>H92+(data!$C$19*G92-data!$C$16*H92)*$C93/60</f>
        <v>104.96132408533605</v>
      </c>
      <c r="I93" s="17">
        <f>I92+(data!$C$20*G92-data!$C$17*I92)*$C93/60</f>
        <v>45.750105585662119</v>
      </c>
      <c r="J93" s="16">
        <f t="shared" si="7"/>
        <v>6.583333333333333</v>
      </c>
      <c r="K93" s="14">
        <f>G93/data!$C$15*1000</f>
        <v>4.000230494964649</v>
      </c>
      <c r="L93" s="14">
        <f>L92+data!$C$21*(K92-L92)/60*C92</f>
        <v>3.9963679969336612</v>
      </c>
      <c r="M93" s="59">
        <f>M92+E93*C93/3600/data!H$23</f>
        <v>30.052947804037416</v>
      </c>
    </row>
    <row r="94" spans="1:13" ht="20.100000000000001" customHeight="1">
      <c r="A94" s="12">
        <f t="shared" si="8"/>
        <v>400</v>
      </c>
      <c r="B94" s="14">
        <f t="shared" si="6"/>
        <v>4</v>
      </c>
      <c r="C94" s="14">
        <f t="shared" si="10"/>
        <v>5</v>
      </c>
      <c r="D94" s="15">
        <f>3600*(B94*data!$C$15/1000-F94-G94)/C94</f>
        <v>1014.3205815286512</v>
      </c>
      <c r="E94" s="15">
        <f>IF(A94&lt;P$35,IF(A94+C94&lt;P$35,data!H$24*data!H$23,data!H$24*data!H$23*(P$35-A94)/C94),IF(D94&lt;0,0,D94))</f>
        <v>1014.3205815286512</v>
      </c>
      <c r="F94" s="17">
        <f>(H94*data!$C$16+I94*data!$C$17-G93*(data!$C$18+data!$C$19+data!$C$20))*$C94/60</f>
        <v>-1.4104724271995768</v>
      </c>
      <c r="G94" s="17">
        <f t="shared" si="9"/>
        <v>29.543796531215495</v>
      </c>
      <c r="H94" s="17">
        <f>H93+(data!$C$19*G93-data!$C$16*H93)*$C94/60</f>
        <v>105.26278233246607</v>
      </c>
      <c r="I94" s="17">
        <f>I93+(data!$C$20*G93-data!$C$17*I93)*$C94/60</f>
        <v>46.026177087613178</v>
      </c>
      <c r="J94" s="16">
        <f t="shared" si="7"/>
        <v>6.666666666666667</v>
      </c>
      <c r="K94" s="14">
        <f>G94/data!$C$15*1000</f>
        <v>4.0002293461316443</v>
      </c>
      <c r="L94" s="14">
        <f>L93+data!$C$21*(K93-L93)/60*C93</f>
        <v>3.996408252742091</v>
      </c>
      <c r="M94" s="59">
        <f>M93+E94*C94/3600/data!H$23</f>
        <v>30.193825662583063</v>
      </c>
    </row>
    <row r="95" spans="1:13" ht="20.100000000000001" customHeight="1">
      <c r="A95" s="12">
        <f t="shared" si="8"/>
        <v>405</v>
      </c>
      <c r="B95" s="14">
        <f t="shared" si="6"/>
        <v>4</v>
      </c>
      <c r="C95" s="14">
        <f t="shared" si="10"/>
        <v>5</v>
      </c>
      <c r="D95" s="15">
        <f>3600*(B95*data!$C$15/1000-F95-G95)/C95</f>
        <v>1013.1131692629148</v>
      </c>
      <c r="E95" s="15">
        <f>IF(A95&lt;P$35,IF(A95+C95&lt;P$35,data!H$24*data!H$23,data!H$24*data!H$23*(P$35-A95)/C95),IF(D95&lt;0,0,D95))</f>
        <v>1013.1131692629148</v>
      </c>
      <c r="F95" s="17">
        <f>(H95*data!$C$16+I95*data!$C$17-G94*(data!$C$18+data!$C$19+data!$C$20))*$C95/60</f>
        <v>-1.4087870255879245</v>
      </c>
      <c r="G95" s="17">
        <f t="shared" si="9"/>
        <v>29.543788091084032</v>
      </c>
      <c r="H95" s="17">
        <f>H94+(data!$C$19*G94-data!$C$16*H94)*$C95/60</f>
        <v>105.56264921974515</v>
      </c>
      <c r="I95" s="17">
        <f>I94+(data!$C$20*G94-data!$C$17*I94)*$C95/60</f>
        <v>46.302146350382472</v>
      </c>
      <c r="J95" s="16">
        <f t="shared" si="7"/>
        <v>6.75</v>
      </c>
      <c r="K95" s="14">
        <f>G95/data!$C$15*1000</f>
        <v>4.000228203338045</v>
      </c>
      <c r="L95" s="14">
        <f>L94+data!$C$21*(K94-L94)/60*C94</f>
        <v>3.9964480770221935</v>
      </c>
      <c r="M95" s="59">
        <f>M94+E95*C95/3600/data!H$23</f>
        <v>30.334535824980691</v>
      </c>
    </row>
    <row r="96" spans="1:13" ht="20.100000000000001" customHeight="1">
      <c r="A96" s="12">
        <f t="shared" si="8"/>
        <v>410</v>
      </c>
      <c r="B96" s="14">
        <f t="shared" si="6"/>
        <v>4</v>
      </c>
      <c r="C96" s="14">
        <f t="shared" si="10"/>
        <v>5</v>
      </c>
      <c r="D96" s="15">
        <f>3600*(B96*data!$C$15/1000-F96-G96)/C96</f>
        <v>1011.9117700007494</v>
      </c>
      <c r="E96" s="15">
        <f>IF(A96&lt;P$35,IF(A96+C96&lt;P$35,data!H$24*data!H$23,data!H$24*data!H$23*(P$35-A96)/C96),IF(D96&lt;0,0,D96))</f>
        <v>1011.9117700007494</v>
      </c>
      <c r="F96" s="17">
        <f>(H96*data!$C$16+I96*data!$C$17-G95*(data!$C$18+data!$C$19+data!$C$20))*$C96/60</f>
        <v>-1.4071100197389279</v>
      </c>
      <c r="G96" s="17">
        <f t="shared" si="9"/>
        <v>29.543779695321376</v>
      </c>
      <c r="H96" s="17">
        <f>H95+(data!$C$19*G95-data!$C$16*H95)*$C96/60</f>
        <v>105.86093314775472</v>
      </c>
      <c r="I96" s="17">
        <f>I95+(data!$C$20*G95-data!$C$17*I95)*$C96/60</f>
        <v>46.578013412244033</v>
      </c>
      <c r="J96" s="16">
        <f t="shared" si="7"/>
        <v>6.833333333333333</v>
      </c>
      <c r="K96" s="14">
        <f>G96/data!$C$15*1000</f>
        <v>4.0002270665519815</v>
      </c>
      <c r="L96" s="14">
        <f>L95+data!$C$21*(K95-L95)/60*C95</f>
        <v>3.9964874743343968</v>
      </c>
      <c r="M96" s="59">
        <f>M95+E96*C96/3600/data!H$23</f>
        <v>30.475079126369685</v>
      </c>
    </row>
    <row r="97" spans="1:13" ht="20.100000000000001" customHeight="1">
      <c r="A97" s="12">
        <f t="shared" si="8"/>
        <v>415</v>
      </c>
      <c r="B97" s="14">
        <f t="shared" si="6"/>
        <v>4</v>
      </c>
      <c r="C97" s="14">
        <f t="shared" si="10"/>
        <v>5</v>
      </c>
      <c r="D97" s="15">
        <f>3600*(B97*data!$C$15/1000-F97-G97)/C97</f>
        <v>1010.7163521337927</v>
      </c>
      <c r="E97" s="15">
        <f>IF(A97&lt;P$35,IF(A97+C97&lt;P$35,data!H$24*data!H$23,data!H$24*data!H$23*(P$35-A97)/C97),IF(D97&lt;0,0,D97))</f>
        <v>1010.7163521337927</v>
      </c>
      <c r="F97" s="17">
        <f>(H97*data!$C$16+I97*data!$C$17-G96*(data!$C$18+data!$C$19+data!$C$20))*$C97/60</f>
        <v>-1.4054413655179314</v>
      </c>
      <c r="G97" s="17">
        <f t="shared" si="9"/>
        <v>29.543771343693376</v>
      </c>
      <c r="H97" s="17">
        <f>H96+(data!$C$19*G96-data!$C$16*H96)*$C97/60</f>
        <v>106.15764247273063</v>
      </c>
      <c r="I97" s="17">
        <f>I96+(data!$C$20*G96-data!$C$17*I96)*$C97/60</f>
        <v>46.853778311455407</v>
      </c>
      <c r="J97" s="16">
        <f t="shared" si="7"/>
        <v>6.916666666666667</v>
      </c>
      <c r="K97" s="14">
        <f>G97/data!$C$15*1000</f>
        <v>4.0002259357417493</v>
      </c>
      <c r="L97" s="14">
        <f>L96+data!$C$21*(K96-L96)/60*C96</f>
        <v>3.9965264491912662</v>
      </c>
      <c r="M97" s="59">
        <f>M96+E97*C97/3600/data!H$23</f>
        <v>30.615456397499379</v>
      </c>
    </row>
    <row r="98" spans="1:13" ht="20.100000000000001" customHeight="1">
      <c r="A98" s="12">
        <f t="shared" si="8"/>
        <v>420</v>
      </c>
      <c r="B98" s="14">
        <f t="shared" si="6"/>
        <v>4</v>
      </c>
      <c r="C98" s="14">
        <f t="shared" si="10"/>
        <v>5</v>
      </c>
      <c r="D98" s="15">
        <f>3600*(B98*data!$C$15/1000-F98-G98)/C98</f>
        <v>1009.5268842204871</v>
      </c>
      <c r="E98" s="15">
        <f>IF(A98&lt;P$35,IF(A98+C98&lt;P$35,data!H$24*data!H$23,data!H$24*data!H$23*(P$35-A98)/C98),IF(D98&lt;0,0,D98))</f>
        <v>1009.5268842204871</v>
      </c>
      <c r="F98" s="17">
        <f>(H98*data!$C$16+I98*data!$C$17-G97*(data!$C$18+data!$C$19+data!$C$20))*$C98/60</f>
        <v>-1.4037810190231923</v>
      </c>
      <c r="G98" s="17">
        <f t="shared" si="9"/>
        <v>29.543763035967118</v>
      </c>
      <c r="H98" s="17">
        <f>H97+(data!$C$19*G97-data!$C$16*H97)*$C98/60</f>
        <v>106.45278550679727</v>
      </c>
      <c r="I98" s="17">
        <f>I97+(data!$C$20*G97-data!$C$17*I97)*$C98/60</f>
        <v>47.12944108625765</v>
      </c>
      <c r="J98" s="16">
        <f t="shared" si="7"/>
        <v>7</v>
      </c>
      <c r="K98" s="14">
        <f>G98/data!$C$15*1000</f>
        <v>4.0002248108758121</v>
      </c>
      <c r="L98" s="14">
        <f>L97+data!$C$21*(K97-L97)/60*C97</f>
        <v>3.9965650060580065</v>
      </c>
      <c r="M98" s="59">
        <f>M97+E98*C98/3600/data!H$23</f>
        <v>30.755668464752226</v>
      </c>
    </row>
    <row r="99" spans="1:13" ht="20.100000000000001" customHeight="1">
      <c r="A99" s="12">
        <f t="shared" si="8"/>
        <v>425</v>
      </c>
      <c r="B99" s="14">
        <f t="shared" si="6"/>
        <v>4</v>
      </c>
      <c r="C99" s="14">
        <f t="shared" si="10"/>
        <v>5</v>
      </c>
      <c r="D99" s="15">
        <f>3600*(B99*data!$C$15/1000-F99-G99)/C99</f>
        <v>1008.3433349851964</v>
      </c>
      <c r="E99" s="15">
        <f>IF(A99&lt;P$35,IF(A99+C99&lt;P$35,data!H$24*data!H$23,data!H$24*data!H$23*(P$35-A99)/C99),IF(D99&lt;0,0,D99))</f>
        <v>1008.3433349851964</v>
      </c>
      <c r="F99" s="17">
        <f>(H99*data!$C$16+I99*data!$C$17-G98*(data!$C$18+data!$C$19+data!$C$20))*$C99/60</f>
        <v>-1.402128936584649</v>
      </c>
      <c r="G99" s="17">
        <f t="shared" si="9"/>
        <v>29.543754771910923</v>
      </c>
      <c r="H99" s="17">
        <f>H98+(data!$C$19*G98-data!$C$16*H98)*$C99/60</f>
        <v>106.74637051820041</v>
      </c>
      <c r="I99" s="17">
        <f>I98+(data!$C$20*G98-data!$C$17*I98)*$C99/60</f>
        <v>47.405001774875366</v>
      </c>
      <c r="J99" s="16">
        <f t="shared" si="7"/>
        <v>7.083333333333333</v>
      </c>
      <c r="K99" s="14">
        <f>G99/data!$C$15*1000</f>
        <v>4.0002236919228</v>
      </c>
      <c r="L99" s="14">
        <f>L98+data!$C$21*(K98-L98)/60*C98</f>
        <v>3.9966031493529552</v>
      </c>
      <c r="M99" s="59">
        <f>M98+E99*C99/3600/data!H$23</f>
        <v>30.895716150166837</v>
      </c>
    </row>
    <row r="100" spans="1:13" ht="20.100000000000001" customHeight="1">
      <c r="A100" s="12">
        <f t="shared" si="8"/>
        <v>430</v>
      </c>
      <c r="B100" s="14">
        <f t="shared" si="6"/>
        <v>4</v>
      </c>
      <c r="C100" s="14">
        <f t="shared" si="10"/>
        <v>5</v>
      </c>
      <c r="D100" s="15">
        <f>3600*(B100*data!$C$15/1000-F100-G100)/C100</f>
        <v>1007.165673317344</v>
      </c>
      <c r="E100" s="15">
        <f>IF(A100&lt;P$35,IF(A100+C100&lt;P$35,data!H$24*data!H$23,data!H$24*data!H$23*(P$35-A100)/C100),IF(D100&lt;0,0,D100))</f>
        <v>1007.165673317344</v>
      </c>
      <c r="F100" s="17">
        <f>(H100*data!$C$16+I100*data!$C$17-G99*(data!$C$18+data!$C$19+data!$C$20))*$C100/60</f>
        <v>-1.4004850747627013</v>
      </c>
      <c r="G100" s="17">
        <f t="shared" si="9"/>
        <v>29.543746551294326</v>
      </c>
      <c r="H100" s="17">
        <f>H99+(data!$C$19*G99-data!$C$16*H99)*$C100/60</f>
        <v>107.03840573153882</v>
      </c>
      <c r="I100" s="17">
        <f>I99+(data!$C$20*G99-data!$C$17*I99)*$C100/60</f>
        <v>47.680460415516713</v>
      </c>
      <c r="J100" s="16">
        <f t="shared" si="7"/>
        <v>7.166666666666667</v>
      </c>
      <c r="K100" s="14">
        <f>G100/data!$C$15*1000</f>
        <v>4.0002225788515089</v>
      </c>
      <c r="L100" s="14">
        <f>L99+data!$C$21*(K99-L99)/60*C99</f>
        <v>3.9966408834480753</v>
      </c>
      <c r="M100" s="59">
        <f>M99+E100*C100/3600/data!H$23</f>
        <v>31.035600271460915</v>
      </c>
    </row>
    <row r="101" spans="1:13" ht="20.100000000000001" customHeight="1">
      <c r="A101" s="12">
        <f t="shared" si="8"/>
        <v>435</v>
      </c>
      <c r="B101" s="14">
        <f t="shared" si="6"/>
        <v>4</v>
      </c>
      <c r="C101" s="14">
        <f t="shared" si="10"/>
        <v>5</v>
      </c>
      <c r="D101" s="15">
        <f>3600*(B101*data!$C$15/1000-F101-G101)/C101</f>
        <v>1005.9938682705231</v>
      </c>
      <c r="E101" s="15">
        <f>IF(A101&lt;P$35,IF(A101+C101&lt;P$35,data!H$24*data!H$23,data!H$24*data!H$23*(P$35-A101)/C101),IF(D101&lt;0,0,D101))</f>
        <v>1005.9938682705231</v>
      </c>
      <c r="F101" s="17">
        <f>(H101*data!$C$16+I101*data!$C$17-G100*(data!$C$18+data!$C$19+data!$C$20))*$C101/60</f>
        <v>-1.3988493903469923</v>
      </c>
      <c r="G101" s="17">
        <f t="shared" si="9"/>
        <v>29.54373837388809</v>
      </c>
      <c r="H101" s="17">
        <f>H100+(data!$C$19*G100-data!$C$16*H100)*$C101/60</f>
        <v>107.32889932799468</v>
      </c>
      <c r="I101" s="17">
        <f>I100+(data!$C$20*G100-data!$C$17*I100)*$C101/60</f>
        <v>47.955817046373419</v>
      </c>
      <c r="J101" s="16">
        <f t="shared" si="7"/>
        <v>7.25</v>
      </c>
      <c r="K101" s="14">
        <f>G101/data!$C$15*1000</f>
        <v>4.0002214716308995</v>
      </c>
      <c r="L101" s="14">
        <f>L100+data!$C$21*(K100-L100)/60*C100</f>
        <v>3.9966782126694387</v>
      </c>
      <c r="M101" s="59">
        <f>M100+E101*C101/3600/data!H$23</f>
        <v>31.175321642054044</v>
      </c>
    </row>
    <row r="102" spans="1:13" ht="20.100000000000001" customHeight="1">
      <c r="A102" s="12">
        <f t="shared" si="8"/>
        <v>440</v>
      </c>
      <c r="B102" s="14">
        <f t="shared" si="6"/>
        <v>4</v>
      </c>
      <c r="C102" s="14">
        <f t="shared" si="10"/>
        <v>5</v>
      </c>
      <c r="D102" s="15">
        <f>3600*(B102*data!$C$15/1000-F102-G102)/C102</f>
        <v>1004.8278890616493</v>
      </c>
      <c r="E102" s="15">
        <f>IF(A102&lt;P$35,IF(A102+C102&lt;P$35,data!H$24*data!H$23,data!H$24*data!H$23*(P$35-A102)/C102),IF(D102&lt;0,0,D102))</f>
        <v>1004.8278890616493</v>
      </c>
      <c r="F102" s="17">
        <f>(H102*data!$C$16+I102*data!$C$17-G101*(data!$C$18+data!$C$19+data!$C$20))*$C102/60</f>
        <v>-1.3972218403551973</v>
      </c>
      <c r="G102" s="17">
        <f t="shared" si="9"/>
        <v>29.543730239464175</v>
      </c>
      <c r="H102" s="17">
        <f>H101+(data!$C$19*G101-data!$C$16*H101)*$C102/60</f>
        <v>107.61785944556279</v>
      </c>
      <c r="I102" s="17">
        <f>I101+(data!$C$20*G101-data!$C$17*I101)*$C102/60</f>
        <v>48.23107170562082</v>
      </c>
      <c r="J102" s="16">
        <f t="shared" si="7"/>
        <v>7.333333333333333</v>
      </c>
      <c r="K102" s="14">
        <f>G102/data!$C$15*1000</f>
        <v>4.0002203702300951</v>
      </c>
      <c r="L102" s="14">
        <f>L101+data!$C$21*(K101-L101)/60*C101</f>
        <v>3.996715141297706</v>
      </c>
      <c r="M102" s="59">
        <f>M101+E102*C102/3600/data!H$23</f>
        <v>31.314881071090383</v>
      </c>
    </row>
    <row r="103" spans="1:13" ht="20.100000000000001" customHeight="1">
      <c r="A103" s="12">
        <f t="shared" si="8"/>
        <v>445</v>
      </c>
      <c r="B103" s="14">
        <f t="shared" si="6"/>
        <v>4</v>
      </c>
      <c r="C103" s="14">
        <f t="shared" si="10"/>
        <v>5</v>
      </c>
      <c r="D103" s="15">
        <f>3600*(B103*data!$C$15/1000-F103-G103)/C103</f>
        <v>1003.6677050700812</v>
      </c>
      <c r="E103" s="15">
        <f>IF(A103&lt;P$35,IF(A103+C103&lt;P$35,data!H$24*data!H$23,data!H$24*data!H$23*(P$35-A103)/C103),IF(D103&lt;0,0,D103))</f>
        <v>1003.6677050700812</v>
      </c>
      <c r="F103" s="17">
        <f>(H103*data!$C$16+I103*data!$C$17-G102*(data!$C$18+data!$C$19+data!$C$20))*$C103/60</f>
        <v>-1.3956023820318229</v>
      </c>
      <c r="G103" s="17">
        <f t="shared" si="9"/>
        <v>29.543722147795755</v>
      </c>
      <c r="H103" s="17">
        <f>H102+(data!$C$19*G102-data!$C$16*H102)*$C103/60</f>
        <v>107.90529417927854</v>
      </c>
      <c r="I103" s="17">
        <f>I102+(data!$C$20*G102-data!$C$17*I102)*$C103/60</f>
        <v>48.506224431417856</v>
      </c>
      <c r="J103" s="16">
        <f t="shared" si="7"/>
        <v>7.416666666666667</v>
      </c>
      <c r="K103" s="14">
        <f>G103/data!$C$15*1000</f>
        <v>4.0002192746183836</v>
      </c>
      <c r="L103" s="14">
        <f>L102+data!$C$21*(K102-L102)/60*C102</f>
        <v>3.9967516735686024</v>
      </c>
      <c r="M103" s="59">
        <f>M102+E103*C103/3600/data!H$23</f>
        <v>31.454279363461229</v>
      </c>
    </row>
    <row r="104" spans="1:13" ht="20.100000000000001" customHeight="1">
      <c r="A104" s="12">
        <f t="shared" si="8"/>
        <v>450</v>
      </c>
      <c r="B104" s="14">
        <f t="shared" si="6"/>
        <v>4</v>
      </c>
      <c r="C104" s="14">
        <f t="shared" si="10"/>
        <v>5</v>
      </c>
      <c r="D104" s="15">
        <f>3600*(B104*data!$C$15/1000-F104-G104)/C104</f>
        <v>1002.5132858367786</v>
      </c>
      <c r="E104" s="15">
        <f>IF(A104&lt;P$35,IF(A104+C104&lt;P$35,data!H$24*data!H$23,data!H$24*data!H$23*(P$35-A104)/C104),IF(D104&lt;0,0,D104))</f>
        <v>1002.5132858367786</v>
      </c>
      <c r="F104" s="17">
        <f>(H104*data!$C$16+I104*data!$C$17-G103*(data!$C$18+data!$C$19+data!$C$20))*$C104/60</f>
        <v>-1.393990972847007</v>
      </c>
      <c r="G104" s="17">
        <f t="shared" si="9"/>
        <v>29.543714098657194</v>
      </c>
      <c r="H104" s="17">
        <f>H103+(data!$C$19*G103-data!$C$16*H103)*$C104/60</f>
        <v>108.19121158144468</v>
      </c>
      <c r="I104" s="17">
        <f>I103+(data!$C$20*G103-data!$C$17*I103)*$C104/60</f>
        <v>48.781275261907098</v>
      </c>
      <c r="J104" s="16">
        <f t="shared" si="7"/>
        <v>7.5</v>
      </c>
      <c r="K104" s="14">
        <f>G104/data!$C$15*1000</f>
        <v>4.000218184765215</v>
      </c>
      <c r="L104" s="14">
        <f>L103+data!$C$21*(K103-L103)/60*C103</f>
        <v>3.9967878136733872</v>
      </c>
      <c r="M104" s="59">
        <f>M103+E104*C104/3600/data!H$23</f>
        <v>31.593517319827448</v>
      </c>
    </row>
    <row r="105" spans="1:13" ht="20.100000000000001" customHeight="1">
      <c r="A105" s="12">
        <f t="shared" si="8"/>
        <v>455</v>
      </c>
      <c r="B105" s="14">
        <f t="shared" si="6"/>
        <v>4</v>
      </c>
      <c r="C105" s="14">
        <f t="shared" si="10"/>
        <v>5</v>
      </c>
      <c r="D105" s="15">
        <f>3600*(B105*data!$C$15/1000-F105-G105)/C105</f>
        <v>1001.3646010634254</v>
      </c>
      <c r="E105" s="15">
        <f>IF(A105&lt;P$35,IF(A105+C105&lt;P$35,data!H$24*data!H$23,data!H$24*data!H$23*(P$35-A105)/C105),IF(D105&lt;0,0,D105))</f>
        <v>1001.3646010634254</v>
      </c>
      <c r="F105" s="17">
        <f>(H105*data!$C$16+I105*data!$C$17-G104*(data!$C$18+data!$C$19+data!$C$20))*$C105/60</f>
        <v>-1.3923875704953279</v>
      </c>
      <c r="G105" s="17">
        <f t="shared" si="9"/>
        <v>29.54370609182406</v>
      </c>
      <c r="H105" s="17">
        <f>H104+(data!$C$19*G104-data!$C$16*H104)*$C105/60</f>
        <v>108.47561966185688</v>
      </c>
      <c r="I105" s="17">
        <f>I104+(data!$C$20*G104-data!$C$17*I104)*$C105/60</f>
        <v>49.056224235214763</v>
      </c>
      <c r="J105" s="16">
        <f t="shared" si="7"/>
        <v>7.583333333333333</v>
      </c>
      <c r="K105" s="14">
        <f>G105/data!$C$15*1000</f>
        <v>4.0002171006401994</v>
      </c>
      <c r="L105" s="14">
        <f>L104+data!$C$21*(K104-L104)/60*C104</f>
        <v>3.996823565759319</v>
      </c>
      <c r="M105" s="59">
        <f>M104+E105*C105/3600/data!H$23</f>
        <v>31.732595736641812</v>
      </c>
    </row>
    <row r="106" spans="1:13" ht="20.100000000000001" customHeight="1">
      <c r="A106" s="12">
        <f t="shared" si="8"/>
        <v>460</v>
      </c>
      <c r="B106" s="14">
        <f t="shared" si="6"/>
        <v>4</v>
      </c>
      <c r="C106" s="14">
        <f t="shared" si="10"/>
        <v>5</v>
      </c>
      <c r="D106" s="15">
        <f>3600*(B106*data!$C$15/1000-F106-G106)/C106</f>
        <v>1000.2216206116187</v>
      </c>
      <c r="E106" s="15">
        <f>IF(A106&lt;P$35,IF(A106+C106&lt;P$35,data!H$24*data!H$23,data!H$24*data!H$23*(P$35-A106)/C106),IF(D106&lt;0,0,D106))</f>
        <v>1000.2216206116187</v>
      </c>
      <c r="F106" s="17">
        <f>(H106*data!$C$16+I106*data!$C$17-G105*(data!$C$18+data!$C$19+data!$C$20))*$C106/60</f>
        <v>-1.3907921328946218</v>
      </c>
      <c r="G106" s="17">
        <f t="shared" si="9"/>
        <v>29.543698127073085</v>
      </c>
      <c r="H106" s="17">
        <f>H105+(data!$C$19*G105-data!$C$16*H105)*$C106/60</f>
        <v>108.75852638802817</v>
      </c>
      <c r="I106" s="17">
        <f>I105+(data!$C$20*G105-data!$C$17*I105)*$C106/60</f>
        <v>49.331071389450734</v>
      </c>
      <c r="J106" s="16">
        <f t="shared" si="7"/>
        <v>7.666666666666667</v>
      </c>
      <c r="K106" s="14">
        <f>G106/data!$C$15*1000</f>
        <v>4.0002160222131069</v>
      </c>
      <c r="L106" s="14">
        <f>L105+data!$C$21*(K105-L105)/60*C105</f>
        <v>3.9968589339301164</v>
      </c>
      <c r="M106" s="59">
        <f>M105+E106*C106/3600/data!H$23</f>
        <v>31.871515406171206</v>
      </c>
    </row>
    <row r="107" spans="1:13" ht="20.100000000000001" customHeight="1">
      <c r="A107" s="12">
        <f t="shared" si="8"/>
        <v>465</v>
      </c>
      <c r="B107" s="14">
        <f t="shared" si="6"/>
        <v>4</v>
      </c>
      <c r="C107" s="14">
        <f t="shared" si="10"/>
        <v>5</v>
      </c>
      <c r="D107" s="15">
        <f>3600*(B107*data!$C$15/1000-F107-G107)/C107</f>
        <v>999.08431450198839</v>
      </c>
      <c r="E107" s="15">
        <f>IF(A107&lt;P$35,IF(A107+C107&lt;P$35,data!H$24*data!H$23,data!H$24*data!H$23*(P$35-A107)/C107),IF(D107&lt;0,0,D107))</f>
        <v>999.08431450198839</v>
      </c>
      <c r="F107" s="17">
        <f>(H107*data!$C$16+I107*data!$C$17-G106*(data!$C$18+data!$C$19+data!$C$20))*$C107/60</f>
        <v>-1.3892046181848017</v>
      </c>
      <c r="G107" s="17">
        <f t="shared" si="9"/>
        <v>29.543690204182198</v>
      </c>
      <c r="H107" s="17">
        <f>H106+(data!$C$19*G106-data!$C$16*H106)*$C107/60</f>
        <v>109.03993968541212</v>
      </c>
      <c r="I107" s="17">
        <f>I106+(data!$C$20*G106-data!$C$17*I106)*$C107/60</f>
        <v>49.605816762708585</v>
      </c>
      <c r="J107" s="16">
        <f t="shared" si="7"/>
        <v>7.75</v>
      </c>
      <c r="K107" s="14">
        <f>G107/data!$C$15*1000</f>
        <v>4.0002149494538699</v>
      </c>
      <c r="L107" s="14">
        <f>L106+data!$C$21*(K106-L106)/60*C106</f>
        <v>3.9968939222464126</v>
      </c>
      <c r="M107" s="59">
        <f>M106+E107*C107/3600/data!H$23</f>
        <v>32.010277116518701</v>
      </c>
    </row>
    <row r="108" spans="1:13" ht="20.100000000000001" customHeight="1">
      <c r="A108" s="12">
        <f t="shared" si="8"/>
        <v>470</v>
      </c>
      <c r="B108" s="14">
        <f t="shared" si="6"/>
        <v>4</v>
      </c>
      <c r="C108" s="14">
        <f t="shared" si="10"/>
        <v>5</v>
      </c>
      <c r="D108" s="15">
        <f>3600*(B108*data!$C$15/1000-F108-G108)/C108</f>
        <v>997.95265291336852</v>
      </c>
      <c r="E108" s="15">
        <f>IF(A108&lt;P$35,IF(A108+C108&lt;P$35,data!H$24*data!H$23,data!H$24*data!H$23*(P$35-A108)/C108),IF(D108&lt;0,0,D108))</f>
        <v>997.95265291336852</v>
      </c>
      <c r="F108" s="17">
        <f>(H108*data!$C$16+I108*data!$C$17-G107*(data!$C$18+data!$C$19+data!$C$20))*$C108/60</f>
        <v>-1.3876249847266859</v>
      </c>
      <c r="G108" s="17">
        <f t="shared" si="9"/>
        <v>29.543682322930497</v>
      </c>
      <c r="H108" s="17">
        <f>H107+(data!$C$19*G107-data!$C$16*H107)*$C108/60</f>
        <v>109.31986743762486</v>
      </c>
      <c r="I108" s="17">
        <f>I107+(data!$C$20*G107-data!$C$17*I107)*$C108/60</f>
        <v>49.88046039306559</v>
      </c>
      <c r="J108" s="16">
        <f t="shared" si="7"/>
        <v>7.833333333333333</v>
      </c>
      <c r="K108" s="14">
        <f>G108/data!$C$15*1000</f>
        <v>4.0002138823325772</v>
      </c>
      <c r="L108" s="14">
        <f>L107+data!$C$21*(K107-L107)/60*C107</f>
        <v>3.9969285347262069</v>
      </c>
      <c r="M108" s="59">
        <f>M107+E108*C108/3600/data!H$23</f>
        <v>32.14888165164556</v>
      </c>
    </row>
    <row r="109" spans="1:13" ht="20.100000000000001" customHeight="1">
      <c r="A109" s="12">
        <f t="shared" si="8"/>
        <v>475</v>
      </c>
      <c r="B109" s="14">
        <f t="shared" si="6"/>
        <v>4</v>
      </c>
      <c r="C109" s="14">
        <f t="shared" si="10"/>
        <v>5</v>
      </c>
      <c r="D109" s="15">
        <f>3600*(B109*data!$C$15/1000-F109-G109)/C109</f>
        <v>996.82660618198952</v>
      </c>
      <c r="E109" s="15">
        <f>IF(A109&lt;P$35,IF(A109+C109&lt;P$35,data!H$24*data!H$23,data!H$24*data!H$23*(P$35-A109)/C109),IF(D109&lt;0,0,D109))</f>
        <v>996.82660618198952</v>
      </c>
      <c r="F109" s="17">
        <f>(H109*data!$C$16+I109*data!$C$17-G108*(data!$C$18+data!$C$19+data!$C$20))*$C109/60</f>
        <v>-1.386053191100834</v>
      </c>
      <c r="G109" s="17">
        <f t="shared" si="9"/>
        <v>29.543674483098229</v>
      </c>
      <c r="H109" s="17">
        <f>H108+(data!$C$19*G108-data!$C$16*H108)*$C109/60</f>
        <v>109.59831748666593</v>
      </c>
      <c r="I109" s="17">
        <f>I108+(data!$C$20*G108-data!$C$17*I108)*$C109/60</f>
        <v>50.155002318582738</v>
      </c>
      <c r="J109" s="16">
        <f t="shared" si="7"/>
        <v>7.916666666666667</v>
      </c>
      <c r="K109" s="14">
        <f>G109/data!$C$15*1000</f>
        <v>4.0002128208194749</v>
      </c>
      <c r="L109" s="14">
        <f>L108+data!$C$21*(K108-L108)/60*C108</f>
        <v>3.9969627753453105</v>
      </c>
      <c r="M109" s="59">
        <f>M108+E109*C109/3600/data!H$23</f>
        <v>32.287329791393056</v>
      </c>
    </row>
    <row r="110" spans="1:13" ht="20.100000000000001" customHeight="1">
      <c r="A110" s="12">
        <f t="shared" si="8"/>
        <v>480</v>
      </c>
      <c r="B110" s="14">
        <f t="shared" si="6"/>
        <v>4</v>
      </c>
      <c r="C110" s="14">
        <f t="shared" si="10"/>
        <v>5</v>
      </c>
      <c r="D110" s="15">
        <f>3600*(B110*data!$C$15/1000-F110-G110)/C110</f>
        <v>995.7061448005901</v>
      </c>
      <c r="E110" s="15">
        <f>IF(A110&lt;P$35,IF(A110+C110&lt;P$35,data!H$24*data!H$23,data!H$24*data!H$23*(P$35-A110)/C110),IF(D110&lt;0,0,D110))</f>
        <v>995.7061448005901</v>
      </c>
      <c r="F110" s="17">
        <f>(H110*data!$C$16+I110*data!$C$17-G109*(data!$C$18+data!$C$19+data!$C$20))*$C110/60</f>
        <v>-1.3844891961063823</v>
      </c>
      <c r="G110" s="17">
        <f t="shared" si="9"/>
        <v>29.543666684466832</v>
      </c>
      <c r="H110" s="17">
        <f>H109+(data!$C$19*G109-data!$C$16*H109)*$C110/60</f>
        <v>109.87529763313799</v>
      </c>
      <c r="I110" s="17">
        <f>I109+(data!$C$20*G109-data!$C$17*I109)*$C110/60</f>
        <v>50.429442577304762</v>
      </c>
      <c r="J110" s="16">
        <f t="shared" si="7"/>
        <v>8</v>
      </c>
      <c r="K110" s="14">
        <f>G110/data!$C$15*1000</f>
        <v>4.0002117648849698</v>
      </c>
      <c r="L110" s="14">
        <f>L109+data!$C$21*(K109-L109)/60*C109</f>
        <v>3.9969966480377872</v>
      </c>
      <c r="M110" s="59">
        <f>M109+E110*C110/3600/data!H$23</f>
        <v>32.425622311504249</v>
      </c>
    </row>
    <row r="111" spans="1:13" ht="20.100000000000001" customHeight="1">
      <c r="A111" s="12">
        <f t="shared" si="8"/>
        <v>485</v>
      </c>
      <c r="B111" s="14">
        <f t="shared" si="6"/>
        <v>4</v>
      </c>
      <c r="C111" s="14">
        <f t="shared" si="10"/>
        <v>5</v>
      </c>
      <c r="D111" s="15">
        <f>3600*(B111*data!$C$15/1000-F111-G111)/C111</f>
        <v>994.59123941765279</v>
      </c>
      <c r="E111" s="15">
        <f>IF(A111&lt;P$35,IF(A111+C111&lt;P$35,data!H$24*data!H$23,data!H$24*data!H$23*(P$35-A111)/C111),IF(D111&lt;0,0,D111))</f>
        <v>994.59123941765279</v>
      </c>
      <c r="F111" s="17">
        <f>(H111*data!$C$16+I111*data!$C$17-G110*(data!$C$18+data!$C$19+data!$C$20))*$C111/60</f>
        <v>-1.3829329587598951</v>
      </c>
      <c r="G111" s="17">
        <f t="shared" si="9"/>
        <v>29.543658926818868</v>
      </c>
      <c r="H111" s="17">
        <f>H110+(data!$C$19*G110-data!$C$16*H110)*$C111/60</f>
        <v>110.15081563646532</v>
      </c>
      <c r="I111" s="17">
        <f>I110+(data!$C$20*G110-data!$C$17*I110)*$C111/60</f>
        <v>50.703781207260135</v>
      </c>
      <c r="J111" s="16">
        <f t="shared" si="7"/>
        <v>8.0833333333333339</v>
      </c>
      <c r="K111" s="14">
        <f>G111/data!$C$15*1000</f>
        <v>4.0002107144996204</v>
      </c>
      <c r="L111" s="14">
        <f>L110+data!$C$21*(K110-L110)/60*C110</f>
        <v>3.9970301566963915</v>
      </c>
      <c r="M111" s="59">
        <f>M110+E111*C111/3600/data!H$23</f>
        <v>32.563759983645589</v>
      </c>
    </row>
    <row r="112" spans="1:13" ht="20.100000000000001" customHeight="1">
      <c r="A112" s="12">
        <f t="shared" si="8"/>
        <v>490</v>
      </c>
      <c r="B112" s="14">
        <f t="shared" si="6"/>
        <v>4</v>
      </c>
      <c r="C112" s="14">
        <f t="shared" si="10"/>
        <v>5</v>
      </c>
      <c r="D112" s="15">
        <f>3600*(B112*data!$C$15/1000-F112-G112)/C112</f>
        <v>993.48186083654127</v>
      </c>
      <c r="E112" s="15">
        <f>IF(A112&lt;P$35,IF(A112+C112&lt;P$35,data!H$24*data!H$23,data!H$24*data!H$23*(P$35-A112)/C112),IF(D112&lt;0,0,D112))</f>
        <v>993.48186083654127</v>
      </c>
      <c r="F112" s="17">
        <f>(H112*data!$C$16+I112*data!$C$17-G111*(data!$C$18+data!$C$19+data!$C$20))*$C112/60</f>
        <v>-1.3813844382942135</v>
      </c>
      <c r="G112" s="17">
        <f t="shared" si="9"/>
        <v>29.543651209938062</v>
      </c>
      <c r="H112" s="17">
        <f>H111+(data!$C$19*G111-data!$C$16*H111)*$C112/60</f>
        <v>110.42487921511123</v>
      </c>
      <c r="I112" s="17">
        <f>I111+(data!$C$20*G111-data!$C$17*I111)*$C112/60</f>
        <v>50.978018246461119</v>
      </c>
      <c r="J112" s="16">
        <f t="shared" si="7"/>
        <v>8.1666666666666661</v>
      </c>
      <c r="K112" s="14">
        <f>G112/data!$C$15*1000</f>
        <v>4.0002096696341436</v>
      </c>
      <c r="L112" s="14">
        <f>L111+data!$C$21*(K111-L111)/60*C111</f>
        <v>3.9970633051729991</v>
      </c>
      <c r="M112" s="59">
        <f>M111+E112*C112/3600/data!H$23</f>
        <v>32.701743575428445</v>
      </c>
    </row>
    <row r="113" spans="1:13" ht="20.100000000000001" customHeight="1">
      <c r="A113" s="12">
        <f t="shared" si="8"/>
        <v>495</v>
      </c>
      <c r="B113" s="14">
        <f t="shared" si="6"/>
        <v>4</v>
      </c>
      <c r="C113" s="14">
        <f t="shared" si="10"/>
        <v>5</v>
      </c>
      <c r="D113" s="15">
        <f>3600*(B113*data!$C$15/1000-F113-G113)/C113</f>
        <v>992.37798001470014</v>
      </c>
      <c r="E113" s="15">
        <f>IF(A113&lt;P$35,IF(A113+C113&lt;P$35,data!H$24*data!H$23,data!H$24*data!H$23*(P$35-A113)/C113),IF(D113&lt;0,0,D113))</f>
        <v>992.37798001470014</v>
      </c>
      <c r="F113" s="17">
        <f>(H113*data!$C$16+I113*data!$C$17-G112*(data!$C$18+data!$C$19+data!$C$20))*$C113/60</f>
        <v>-1.3798435941573155</v>
      </c>
      <c r="G113" s="17">
        <f t="shared" si="9"/>
        <v>29.543643533609277</v>
      </c>
      <c r="H113" s="17">
        <f>H112+(data!$C$19*G112-data!$C$16*H112)*$C113/60</f>
        <v>110.69749604679426</v>
      </c>
      <c r="I113" s="17">
        <f>I112+(data!$C$20*G112-data!$C$17*I112)*$C113/60</f>
        <v>51.252153732903757</v>
      </c>
      <c r="J113" s="16">
        <f t="shared" si="7"/>
        <v>8.25</v>
      </c>
      <c r="K113" s="14">
        <f>G113/data!$C$15*1000</f>
        <v>4.0002086302594089</v>
      </c>
      <c r="L113" s="14">
        <f>L112+data!$C$21*(K112-L112)/60*C112</f>
        <v>3.9970960972790355</v>
      </c>
      <c r="M113" s="59">
        <f>M112+E113*C113/3600/data!H$23</f>
        <v>32.839573850430483</v>
      </c>
    </row>
    <row r="114" spans="1:13" ht="20.100000000000001" customHeight="1">
      <c r="A114" s="12">
        <f t="shared" si="8"/>
        <v>500</v>
      </c>
      <c r="B114" s="14">
        <f t="shared" si="6"/>
        <v>4</v>
      </c>
      <c r="C114" s="14">
        <f t="shared" si="10"/>
        <v>5</v>
      </c>
      <c r="D114" s="15">
        <f>3600*(B114*data!$C$15/1000-F114-G114)/C114</f>
        <v>991.2795680628318</v>
      </c>
      <c r="E114" s="15">
        <f>IF(A114&lt;P$35,IF(A114+C114&lt;P$35,data!H$24*data!H$23,data!H$24*data!H$23*(P$35-A114)/C114),IF(D114&lt;0,0,D114))</f>
        <v>991.2795680628318</v>
      </c>
      <c r="F114" s="17">
        <f>(H114*data!$C$16+I114*data!$C$17-G113*(data!$C$18+data!$C$19+data!$C$20))*$C114/60</f>
        <v>-1.3783103860111789</v>
      </c>
      <c r="G114" s="17">
        <f t="shared" si="9"/>
        <v>29.543635897618515</v>
      </c>
      <c r="H114" s="17">
        <f>H113+(data!$C$19*G113-data!$C$16*H113)*$C114/60</f>
        <v>110.96867376870325</v>
      </c>
      <c r="I114" s="17">
        <f>I113+(data!$C$20*G113-data!$C$17*I113)*$C114/60</f>
        <v>51.526187704567896</v>
      </c>
      <c r="J114" s="16">
        <f t="shared" si="7"/>
        <v>8.3333333333333339</v>
      </c>
      <c r="K114" s="14">
        <f>G114/data!$C$15*1000</f>
        <v>4.0002075963464412</v>
      </c>
      <c r="L114" s="14">
        <f>L113+data!$C$21*(K113-L113)/60*C113</f>
        <v>3.9971285367858997</v>
      </c>
      <c r="M114" s="59">
        <f>M113+E114*C114/3600/data!H$23</f>
        <v>32.977251568216985</v>
      </c>
    </row>
    <row r="115" spans="1:13" ht="20.100000000000001" customHeight="1">
      <c r="A115" s="12">
        <f t="shared" si="8"/>
        <v>505</v>
      </c>
      <c r="B115" s="14">
        <f t="shared" si="6"/>
        <v>4</v>
      </c>
      <c r="C115" s="14">
        <f t="shared" si="10"/>
        <v>5</v>
      </c>
      <c r="D115" s="15">
        <f>3600*(B115*data!$C$15/1000-F115-G115)/C115</f>
        <v>990.1865962440894</v>
      </c>
      <c r="E115" s="15">
        <f>IF(A115&lt;P$35,IF(A115+C115&lt;P$35,data!H$24*data!H$23,data!H$24*data!H$23*(P$35-A115)/C115),IF(D115&lt;0,0,D115))</f>
        <v>990.1865962440894</v>
      </c>
      <c r="F115" s="17">
        <f>(H115*data!$C$16+I115*data!$C$17-G114*(data!$C$18+data!$C$19+data!$C$20))*$C115/60</f>
        <v>-1.3767847737306529</v>
      </c>
      <c r="G115" s="17">
        <f t="shared" si="9"/>
        <v>29.543628301752907</v>
      </c>
      <c r="H115" s="17">
        <f>H114+(data!$C$19*G114-data!$C$16*H114)*$C115/60</f>
        <v>111.23841997771137</v>
      </c>
      <c r="I115" s="17">
        <f>I114+(data!$C$20*G114-data!$C$17*I114)*$C115/60</f>
        <v>51.800120199417215</v>
      </c>
      <c r="J115" s="16">
        <f t="shared" si="7"/>
        <v>8.4166666666666661</v>
      </c>
      <c r="K115" s="14">
        <f>G115/data!$C$15*1000</f>
        <v>4.00020656786642</v>
      </c>
      <c r="L115" s="14">
        <f>L114+data!$C$21*(K114-L114)/60*C114</f>
        <v>3.9971606274253819</v>
      </c>
      <c r="M115" s="59">
        <f>M114+E115*C115/3600/data!H$23</f>
        <v>33.114777484361994</v>
      </c>
    </row>
    <row r="116" spans="1:13" ht="20.100000000000001" customHeight="1">
      <c r="A116" s="12">
        <f t="shared" si="8"/>
        <v>510</v>
      </c>
      <c r="B116" s="14">
        <f t="shared" si="6"/>
        <v>4</v>
      </c>
      <c r="C116" s="14">
        <f t="shared" si="10"/>
        <v>5</v>
      </c>
      <c r="D116" s="15">
        <f>3600*(B116*data!$C$15/1000-F116-G116)/C116</f>
        <v>989.09903597329537</v>
      </c>
      <c r="E116" s="15">
        <f>IF(A116&lt;P$35,IF(A116+C116&lt;P$35,data!H$24*data!H$23,data!H$24*data!H$23*(P$35-A116)/C116),IF(D116&lt;0,0,D116))</f>
        <v>989.09903597329537</v>
      </c>
      <c r="F116" s="17">
        <f>(H116*data!$C$16+I116*data!$C$17-G115*(data!$C$18+data!$C$19+data!$C$20))*$C116/60</f>
        <v>-1.375266717402335</v>
      </c>
      <c r="G116" s="17">
        <f t="shared" si="9"/>
        <v>29.543620745800695</v>
      </c>
      <c r="H116" s="17">
        <f>H115+(data!$C$19*G115-data!$C$16*H115)*$C116/60</f>
        <v>111.50674223058886</v>
      </c>
      <c r="I116" s="17">
        <f>I115+(data!$C$20*G115-data!$C$17*I115)*$C116/60</f>
        <v>52.07395125539923</v>
      </c>
      <c r="J116" s="16">
        <f t="shared" si="7"/>
        <v>8.5</v>
      </c>
      <c r="K116" s="14">
        <f>G116/data!$C$15*1000</f>
        <v>4.0002055447906697</v>
      </c>
      <c r="L116" s="14">
        <f>L115+data!$C$21*(K115-L115)/60*C115</f>
        <v>3.9971923728900784</v>
      </c>
      <c r="M116" s="59">
        <f>M115+E116*C116/3600/data!H$23</f>
        <v>33.252152350469395</v>
      </c>
    </row>
    <row r="117" spans="1:13" ht="20.100000000000001" customHeight="1">
      <c r="A117" s="12">
        <f t="shared" si="8"/>
        <v>515</v>
      </c>
      <c r="B117" s="14">
        <f t="shared" si="6"/>
        <v>4</v>
      </c>
      <c r="C117" s="14">
        <f t="shared" si="10"/>
        <v>5</v>
      </c>
      <c r="D117" s="15">
        <f>3600*(B117*data!$C$15/1000-F117-G117)/C117</f>
        <v>988.01685881608626</v>
      </c>
      <c r="E117" s="15">
        <f>IF(A117&lt;P$35,IF(A117+C117&lt;P$35,data!H$24*data!H$23,data!H$24*data!H$23*(P$35-A117)/C117),IF(D117&lt;0,0,D117))</f>
        <v>988.01685881608626</v>
      </c>
      <c r="F117" s="17">
        <f>(H117*data!$C$16+I117*data!$C$17-G116*(data!$C$18+data!$C$19+data!$C$20))*$C117/60</f>
        <v>-1.3737561773234492</v>
      </c>
      <c r="G117" s="17">
        <f t="shared" si="9"/>
        <v>29.543613229551266</v>
      </c>
      <c r="H117" s="17">
        <f>H116+(data!$C$19*G116-data!$C$16*H116)*$C117/60</f>
        <v>111.77364804421472</v>
      </c>
      <c r="I117" s="17">
        <f>I116+(data!$C$20*G116-data!$C$17*I116)*$C117/60</f>
        <v>52.347680910445312</v>
      </c>
      <c r="J117" s="16">
        <f t="shared" si="7"/>
        <v>8.5833333333333339</v>
      </c>
      <c r="K117" s="14">
        <f>G117/data!$C$15*1000</f>
        <v>4.0002045270906761</v>
      </c>
      <c r="L117" s="14">
        <f>L116+data!$C$21*(K116-L116)/60*C116</f>
        <v>3.9972237768338017</v>
      </c>
      <c r="M117" s="59">
        <f>M116+E117*C117/3600/data!H$23</f>
        <v>33.389376914193853</v>
      </c>
    </row>
    <row r="118" spans="1:13" ht="20.100000000000001" customHeight="1">
      <c r="A118" s="12">
        <f t="shared" si="8"/>
        <v>520</v>
      </c>
      <c r="B118" s="14">
        <f t="shared" si="6"/>
        <v>4</v>
      </c>
      <c r="C118" s="14">
        <f t="shared" si="10"/>
        <v>5</v>
      </c>
      <c r="D118" s="15">
        <f>3600*(B118*data!$C$15/1000-F118-G118)/C118</f>
        <v>986.94003648818421</v>
      </c>
      <c r="E118" s="15">
        <f>IF(A118&lt;P$35,IF(A118+C118&lt;P$35,data!H$24*data!H$23,data!H$24*data!H$23*(P$35-A118)/C118),IF(D118&lt;0,0,D118))</f>
        <v>986.94003648818421</v>
      </c>
      <c r="F118" s="17">
        <f>(H118*data!$C$16+I118*data!$C$17-G117*(data!$C$18+data!$C$19+data!$C$20))*$C118/60</f>
        <v>-1.3722531140007408</v>
      </c>
      <c r="G118" s="17">
        <f t="shared" si="9"/>
        <v>29.543605752795088</v>
      </c>
      <c r="H118" s="17">
        <f>H117+(data!$C$19*G117-data!$C$16*H117)*$C118/60</f>
        <v>112.0391448957874</v>
      </c>
      <c r="I118" s="17">
        <f>I117+(data!$C$20*G117-data!$C$17*I117)*$C118/60</f>
        <v>52.621309202470712</v>
      </c>
      <c r="J118" s="16">
        <f t="shared" si="7"/>
        <v>8.6666666666666661</v>
      </c>
      <c r="K118" s="14">
        <f>G118/data!$C$15*1000</f>
        <v>4.0002035147380681</v>
      </c>
      <c r="L118" s="14">
        <f>L117+data!$C$21*(K117-L117)/60*C117</f>
        <v>3.9972548428719858</v>
      </c>
      <c r="M118" s="59">
        <f>M117+E118*C118/3600/data!H$23</f>
        <v>33.52645191926166</v>
      </c>
    </row>
    <row r="119" spans="1:13" ht="20.100000000000001" customHeight="1">
      <c r="A119" s="12">
        <f t="shared" si="8"/>
        <v>525</v>
      </c>
      <c r="B119" s="14">
        <f t="shared" si="6"/>
        <v>4</v>
      </c>
      <c r="C119" s="14">
        <f t="shared" si="10"/>
        <v>5</v>
      </c>
      <c r="D119" s="15">
        <f>3600*(B119*data!$C$15/1000-F119-G119)/C119</f>
        <v>985.86854085455229</v>
      </c>
      <c r="E119" s="15">
        <f>IF(A119&lt;P$35,IF(A119+C119&lt;P$35,data!H$24*data!H$23,data!H$24*data!H$23*(P$35-A119)/C119),IF(D119&lt;0,0,D119))</f>
        <v>985.86854085455229</v>
      </c>
      <c r="F119" s="17">
        <f>(H119*data!$C$16+I119*data!$C$17-G118*(data!$C$18+data!$C$19+data!$C$20))*$C119/60</f>
        <v>-1.3707574881493645</v>
      </c>
      <c r="G119" s="17">
        <f t="shared" si="9"/>
        <v>29.543598315323756</v>
      </c>
      <c r="H119" s="17">
        <f>H118+(data!$C$19*G118-data!$C$16*H118)*$C119/60</f>
        <v>112.30324022303414</v>
      </c>
      <c r="I119" s="17">
        <f>I118+(data!$C$20*G118-data!$C$17*I118)*$C119/60</f>
        <v>52.894836169374564</v>
      </c>
      <c r="J119" s="16">
        <f t="shared" si="7"/>
        <v>8.75</v>
      </c>
      <c r="K119" s="14">
        <f>G119/data!$C$15*1000</f>
        <v>4.0002025077046275</v>
      </c>
      <c r="L119" s="14">
        <f>L118+data!$C$21*(K118-L118)/60*C118</f>
        <v>3.9972855745820892</v>
      </c>
      <c r="M119" s="59">
        <f>M118+E119*C119/3600/data!H$23</f>
        <v>33.663378105491461</v>
      </c>
    </row>
    <row r="120" spans="1:13" ht="20.100000000000001" customHeight="1">
      <c r="A120" s="12">
        <f t="shared" si="8"/>
        <v>530</v>
      </c>
      <c r="B120" s="14">
        <f t="shared" si="6"/>
        <v>4</v>
      </c>
      <c r="C120" s="14">
        <f t="shared" si="10"/>
        <v>5</v>
      </c>
      <c r="D120" s="15">
        <f>3600*(B120*data!$C$15/1000-F120-G120)/C120</f>
        <v>984.80234392863053</v>
      </c>
      <c r="E120" s="15">
        <f>IF(A120&lt;P$35,IF(A120+C120&lt;P$35,data!H$24*data!H$23,data!H$24*data!H$23*(P$35-A120)/C120),IF(D120&lt;0,0,D120))</f>
        <v>984.80234392863053</v>
      </c>
      <c r="F120" s="17">
        <f>(H120*data!$C$16+I120*data!$C$17-G119*(data!$C$18+data!$C$19+data!$C$20))*$C120/60</f>
        <v>-1.3692692606917869</v>
      </c>
      <c r="G120" s="17">
        <f t="shared" si="9"/>
        <v>29.543590916929958</v>
      </c>
      <c r="H120" s="17">
        <f>H119+(data!$C$19*G119-data!$C$16*H119)*$C120/60</f>
        <v>112.56594142441939</v>
      </c>
      <c r="I120" s="17">
        <f>I119+(data!$C$20*G119-data!$C$17*I119)*$C120/60</f>
        <v>53.168261849039929</v>
      </c>
      <c r="J120" s="16">
        <f t="shared" si="7"/>
        <v>8.8333333333333339</v>
      </c>
      <c r="K120" s="14">
        <f>G120/data!$C$15*1000</f>
        <v>4.0002015059622833</v>
      </c>
      <c r="L120" s="14">
        <f>L119+data!$C$21*(K119-L119)/60*C119</f>
        <v>3.9973159755039904</v>
      </c>
      <c r="M120" s="59">
        <f>M119+E120*C120/3600/data!H$23</f>
        <v>33.800156208814883</v>
      </c>
    </row>
    <row r="121" spans="1:13" ht="20.100000000000001" customHeight="1">
      <c r="A121" s="12">
        <f t="shared" si="8"/>
        <v>535</v>
      </c>
      <c r="B121" s="14">
        <f t="shared" si="6"/>
        <v>4</v>
      </c>
      <c r="C121" s="14">
        <f t="shared" si="10"/>
        <v>5</v>
      </c>
      <c r="D121" s="15">
        <f>3600*(B121*data!$C$15/1000-F121-G121)/C121</f>
        <v>983.74141787154713</v>
      </c>
      <c r="E121" s="15">
        <f>IF(A121&lt;P$35,IF(A121+C121&lt;P$35,data!H$24*data!H$23,data!H$24*data!H$23*(P$35-A121)/C121),IF(D121&lt;0,0,D121))</f>
        <v>983.74141787154713</v>
      </c>
      <c r="F121" s="17">
        <f>(H121*data!$C$16+I121*data!$C$17-G120*(data!$C$18+data!$C$19+data!$C$20))*$C121/60</f>
        <v>-1.3677883927566916</v>
      </c>
      <c r="G121" s="17">
        <f t="shared" si="9"/>
        <v>29.543583557407477</v>
      </c>
      <c r="H121" s="17">
        <f>H120+(data!$C$19*G120-data!$C$16*H120)*$C121/60</f>
        <v>112.82725585935211</v>
      </c>
      <c r="I121" s="17">
        <f>I120+(data!$C$20*G120-data!$C$17*I120)*$C121/60</f>
        <v>53.441586279333777</v>
      </c>
      <c r="J121" s="16">
        <f t="shared" si="7"/>
        <v>8.9166666666666661</v>
      </c>
      <c r="K121" s="14">
        <f>G121/data!$C$15*1000</f>
        <v>4.0002005094831139</v>
      </c>
      <c r="L121" s="14">
        <f>L120+data!$C$21*(K120-L120)/60*C120</f>
        <v>3.9973460491403818</v>
      </c>
      <c r="M121" s="59">
        <f>M120+E121*C121/3600/data!H$23</f>
        <v>33.936786961297045</v>
      </c>
    </row>
    <row r="122" spans="1:13" ht="20.100000000000001" customHeight="1">
      <c r="A122" s="12">
        <f t="shared" si="8"/>
        <v>540</v>
      </c>
      <c r="B122" s="14">
        <f t="shared" si="6"/>
        <v>4</v>
      </c>
      <c r="C122" s="14">
        <f t="shared" si="10"/>
        <v>5</v>
      </c>
      <c r="D122" s="15">
        <f>3600*(B122*data!$C$15/1000-F122-G122)/C122</f>
        <v>982.68573499134652</v>
      </c>
      <c r="E122" s="15">
        <f>IF(A122&lt;P$35,IF(A122+C122&lt;P$35,data!H$24*data!H$23,data!H$24*data!H$23*(P$35-A122)/C122),IF(D122&lt;0,0,D122))</f>
        <v>982.68573499134652</v>
      </c>
      <c r="F122" s="17">
        <f>(H122*data!$C$16+I122*data!$C$17-G121*(data!$C$18+data!$C$19+data!$C$20))*$C122/60</f>
        <v>-1.3663148456778917</v>
      </c>
      <c r="G122" s="17">
        <f t="shared" si="9"/>
        <v>29.543576236551178</v>
      </c>
      <c r="H122" s="17">
        <f>H121+(data!$C$19*G121-data!$C$16*H121)*$C122/60</f>
        <v>113.08719084839186</v>
      </c>
      <c r="I122" s="17">
        <f>I121+(data!$C$20*G121-data!$C$17*I121)*$C122/60</f>
        <v>53.71480949810703</v>
      </c>
      <c r="J122" s="16">
        <f t="shared" si="7"/>
        <v>9</v>
      </c>
      <c r="K122" s="14">
        <f>G122/data!$C$15*1000</f>
        <v>4.0001995182393468</v>
      </c>
      <c r="L122" s="14">
        <f>L121+data!$C$21*(K121-L121)/60*C121</f>
        <v>3.9973757989571599</v>
      </c>
      <c r="M122" s="59">
        <f>M121+E122*C122/3600/data!H$23</f>
        <v>34.073271091156954</v>
      </c>
    </row>
    <row r="123" spans="1:13" ht="20.100000000000001" customHeight="1">
      <c r="A123" s="12">
        <f t="shared" si="8"/>
        <v>545</v>
      </c>
      <c r="B123" s="14">
        <f t="shared" si="6"/>
        <v>4</v>
      </c>
      <c r="C123" s="14">
        <f t="shared" si="10"/>
        <v>5</v>
      </c>
      <c r="D123" s="15">
        <f>3600*(B123*data!$C$15/1000-F123-G123)/C123</f>
        <v>981.63526774219349</v>
      </c>
      <c r="E123" s="15">
        <f>IF(A123&lt;P$35,IF(A123+C123&lt;P$35,data!H$24*data!H$23,data!H$24*data!H$23*(P$35-A123)/C123),IF(D123&lt;0,0,D123))</f>
        <v>981.63526774219349</v>
      </c>
      <c r="F123" s="17">
        <f>(H123*data!$C$16+I123*data!$C$17-G122*(data!$C$18+data!$C$19+data!$C$20))*$C123/60</f>
        <v>-1.3648485809932456</v>
      </c>
      <c r="G123" s="17">
        <f t="shared" si="9"/>
        <v>29.543568954157024</v>
      </c>
      <c r="H123" s="17">
        <f>H122+(data!$C$19*G122-data!$C$16*H122)*$C123/60</f>
        <v>113.34575367345394</v>
      </c>
      <c r="I123" s="17">
        <f>I122+(data!$C$20*G122-data!$C$17*I122)*$C123/60</f>
        <v>53.98793154319457</v>
      </c>
      <c r="J123" s="16">
        <f t="shared" si="7"/>
        <v>9.0833333333333339</v>
      </c>
      <c r="K123" s="14">
        <f>G123/data!$C$15*1000</f>
        <v>4.0001985322033518</v>
      </c>
      <c r="L123" s="14">
        <f>L122+data!$C$21*(K122-L122)/60*C122</f>
        <v>3.9974052283838084</v>
      </c>
      <c r="M123" s="59">
        <f>M122+E123*C123/3600/data!H$23</f>
        <v>34.209609322787813</v>
      </c>
    </row>
    <row r="124" spans="1:13" ht="20.100000000000001" customHeight="1">
      <c r="A124" s="12">
        <f t="shared" si="8"/>
        <v>550</v>
      </c>
      <c r="B124" s="14">
        <f t="shared" si="6"/>
        <v>4</v>
      </c>
      <c r="C124" s="14">
        <f t="shared" si="10"/>
        <v>5</v>
      </c>
      <c r="D124" s="15">
        <f>3600*(B124*data!$C$15/1000-F124-G124)/C124</f>
        <v>980.58998872361667</v>
      </c>
      <c r="E124" s="15">
        <f>IF(A124&lt;P$35,IF(A124+C124&lt;P$35,data!H$24*data!H$23,data!H$24*data!H$23*(P$35-A124)/C124),IF(D124&lt;0,0,D124))</f>
        <v>980.58998872361667</v>
      </c>
      <c r="F124" s="17">
        <f>(H124*data!$C$16+I124*data!$C$17-G123*(data!$C$18+data!$C$19+data!$C$20))*$C124/60</f>
        <v>-1.3633895604435791</v>
      </c>
      <c r="G124" s="17">
        <f t="shared" si="9"/>
        <v>29.543561710022047</v>
      </c>
      <c r="H124" s="17">
        <f>H123+(data!$C$19*G123-data!$C$16*H123)*$C124/60</f>
        <v>113.60295157801337</v>
      </c>
      <c r="I124" s="17">
        <f>I123+(data!$C$20*G123-data!$C$17*I123)*$C124/60</f>
        <v>54.260952452415253</v>
      </c>
      <c r="J124" s="16">
        <f t="shared" si="7"/>
        <v>9.1666666666666661</v>
      </c>
      <c r="K124" s="14">
        <f>G124/data!$C$15*1000</f>
        <v>4.0001975513476484</v>
      </c>
      <c r="L124" s="14">
        <f>L123+data!$C$21*(K123-L123)/60*C123</f>
        <v>3.9974343408137809</v>
      </c>
      <c r="M124" s="59">
        <f>M123+E124*C124/3600/data!H$23</f>
        <v>34.3458023767772</v>
      </c>
    </row>
    <row r="125" spans="1:13" ht="20.100000000000001" customHeight="1">
      <c r="A125" s="12">
        <f t="shared" si="8"/>
        <v>555</v>
      </c>
      <c r="B125" s="14">
        <f t="shared" si="6"/>
        <v>4</v>
      </c>
      <c r="C125" s="14">
        <f t="shared" si="10"/>
        <v>5</v>
      </c>
      <c r="D125" s="15">
        <f>3600*(B125*data!$C$15/1000-F125-G125)/C125</f>
        <v>979.54987067975014</v>
      </c>
      <c r="E125" s="15">
        <f>IF(A125&lt;P$35,IF(A125+C125&lt;P$35,data!H$24*data!H$23,data!H$24*data!H$23*(P$35-A125)/C125),IF(D125&lt;0,0,D125))</f>
        <v>979.54987067975014</v>
      </c>
      <c r="F125" s="17">
        <f>(H125*data!$C$16+I125*data!$C$17-G124*(data!$C$18+data!$C$19+data!$C$20))*$C125/60</f>
        <v>-1.3619377459716171</v>
      </c>
      <c r="G125" s="17">
        <f t="shared" si="9"/>
        <v>29.543554503944343</v>
      </c>
      <c r="H125" s="17">
        <f>H124+(data!$C$19*G124-data!$C$16*H124)*$C125/60</f>
        <v>113.85879176730781</v>
      </c>
      <c r="I125" s="17">
        <f>I124+(data!$C$20*G124-data!$C$17*I124)*$C125/60</f>
        <v>54.533872263571922</v>
      </c>
      <c r="J125" s="16">
        <f t="shared" si="7"/>
        <v>9.25</v>
      </c>
      <c r="K125" s="14">
        <f>G125/data!$C$15*1000</f>
        <v>4.0001965756448987</v>
      </c>
      <c r="L125" s="14">
        <f>L124+data!$C$21*(K124-L124)/60*C124</f>
        <v>3.9974631396048768</v>
      </c>
      <c r="M125" s="59">
        <f>M124+E125*C125/3600/data!H$23</f>
        <v>34.481850969927166</v>
      </c>
    </row>
    <row r="126" spans="1:13" ht="20.100000000000001" customHeight="1">
      <c r="A126" s="12">
        <f t="shared" si="8"/>
        <v>560</v>
      </c>
      <c r="B126" s="14">
        <f t="shared" si="6"/>
        <v>4</v>
      </c>
      <c r="C126" s="14">
        <f t="shared" si="10"/>
        <v>5</v>
      </c>
      <c r="D126" s="15">
        <f>3600*(B126*data!$C$15/1000-F126-G126)/C126</f>
        <v>978.51488649855526</v>
      </c>
      <c r="E126" s="15">
        <f>IF(A126&lt;P$35,IF(A126+C126&lt;P$35,data!H$24*data!H$23,data!H$24*data!H$23*(P$35-A126)/C126),IF(D126&lt;0,0,D126))</f>
        <v>978.51488649855526</v>
      </c>
      <c r="F126" s="17">
        <f>(H126*data!$C$16+I126*data!$C$17-G125*(data!$C$18+data!$C$19+data!$C$20))*$C126/60</f>
        <v>-1.360493099720915</v>
      </c>
      <c r="G126" s="17">
        <f t="shared" si="9"/>
        <v>29.54354733572308</v>
      </c>
      <c r="H126" s="17">
        <f>H125+(data!$C$19*G125-data!$C$16*H125)*$C126/60</f>
        <v>114.11328140853939</v>
      </c>
      <c r="I126" s="17">
        <f>I125+(data!$C$20*G125-data!$C$17*I125)*$C126/60</f>
        <v>54.806691014451438</v>
      </c>
      <c r="J126" s="16">
        <f t="shared" si="7"/>
        <v>9.3333333333333339</v>
      </c>
      <c r="K126" s="14">
        <f>G126/data!$C$15*1000</f>
        <v>4.0001956050679102</v>
      </c>
      <c r="L126" s="14">
        <f>L125+data!$C$21*(K125-L125)/60*C125</f>
        <v>3.9974916280796151</v>
      </c>
      <c r="M126" s="59">
        <f>M125+E126*C126/3600/data!H$23</f>
        <v>34.617755815274187</v>
      </c>
    </row>
    <row r="127" spans="1:13" ht="20.100000000000001" customHeight="1">
      <c r="A127" s="12">
        <f t="shared" si="8"/>
        <v>565</v>
      </c>
      <c r="B127" s="14">
        <f t="shared" si="6"/>
        <v>4</v>
      </c>
      <c r="C127" s="14">
        <f t="shared" si="10"/>
        <v>5</v>
      </c>
      <c r="D127" s="15">
        <f>3600*(B127*data!$C$15/1000-F127-G127)/C127</f>
        <v>977.48500921105096</v>
      </c>
      <c r="E127" s="15">
        <f>IF(A127&lt;P$35,IF(A127+C127&lt;P$35,data!H$24*data!H$23,data!H$24*data!H$23*(P$35-A127)/C127),IF(D127&lt;0,0,D127))</f>
        <v>977.48500921105096</v>
      </c>
      <c r="F127" s="17">
        <f>(H127*data!$C$16+I127*data!$C$17-G126*(data!$C$18+data!$C$19+data!$C$20))*$C127/60</f>
        <v>-1.3590555840347998</v>
      </c>
      <c r="G127" s="17">
        <f t="shared" si="9"/>
        <v>29.543540205158497</v>
      </c>
      <c r="H127" s="17">
        <f>H126+(data!$C$19*G126-data!$C$16*H126)*$C127/60</f>
        <v>114.36642763107555</v>
      </c>
      <c r="I127" s="17">
        <f>I126+(data!$C$20*G126-data!$C$17*I126)*$C127/60</f>
        <v>55.07940874282469</v>
      </c>
      <c r="J127" s="16">
        <f t="shared" si="7"/>
        <v>9.4166666666666661</v>
      </c>
      <c r="K127" s="14">
        <f>G127/data!$C$15*1000</f>
        <v>4.0001946395896359</v>
      </c>
      <c r="L127" s="14">
        <f>L126+data!$C$21*(K126-L126)/60*C126</f>
        <v>3.997519809525603</v>
      </c>
      <c r="M127" s="59">
        <f>M126+E127*C127/3600/data!H$23</f>
        <v>34.753517622109058</v>
      </c>
    </row>
    <row r="128" spans="1:13" ht="20.100000000000001" customHeight="1">
      <c r="A128" s="12">
        <f t="shared" si="8"/>
        <v>570</v>
      </c>
      <c r="B128" s="14">
        <f t="shared" si="6"/>
        <v>4</v>
      </c>
      <c r="C128" s="14">
        <f t="shared" si="10"/>
        <v>5</v>
      </c>
      <c r="D128" s="15">
        <f>3600*(B128*data!$C$15/1000-F128-G128)/C128</f>
        <v>976.46021199059646</v>
      </c>
      <c r="E128" s="15">
        <f>IF(A128&lt;P$35,IF(A128+C128&lt;P$35,data!H$24*data!H$23,data!H$24*data!H$23*(P$35-A128)/C128),IF(D128&lt;0,0,D128))</f>
        <v>976.46021199059646</v>
      </c>
      <c r="F128" s="17">
        <f>(H128*data!$C$16+I128*data!$C$17-G127*(data!$C$18+data!$C$19+data!$C$20))*$C128/60</f>
        <v>-1.3576251614553148</v>
      </c>
      <c r="G128" s="17">
        <f t="shared" si="9"/>
        <v>29.543533112051865</v>
      </c>
      <c r="H128" s="17">
        <f>H127+(data!$C$19*G127-data!$C$16*H127)*$C128/60</f>
        <v>114.6182375266487</v>
      </c>
      <c r="I128" s="17">
        <f>I127+(data!$C$20*G127-data!$C$17*I127)*$C128/60</f>
        <v>55.352025486446593</v>
      </c>
      <c r="J128" s="16">
        <f t="shared" si="7"/>
        <v>9.5</v>
      </c>
      <c r="K128" s="14">
        <f>G128/data!$C$15*1000</f>
        <v>4.0001936791831669</v>
      </c>
      <c r="L128" s="14">
        <f>L127+data!$C$21*(K127-L127)/60*C127</f>
        <v>3.9975476871959024</v>
      </c>
      <c r="M128" s="59">
        <f>M127+E128*C128/3600/data!H$23</f>
        <v>34.889137095996638</v>
      </c>
    </row>
    <row r="129" spans="1:13" ht="20.100000000000001" customHeight="1">
      <c r="A129" s="12">
        <f t="shared" si="8"/>
        <v>575</v>
      </c>
      <c r="B129" s="14">
        <f t="shared" si="6"/>
        <v>4</v>
      </c>
      <c r="C129" s="14">
        <f t="shared" si="10"/>
        <v>5</v>
      </c>
      <c r="D129" s="15">
        <f>3600*(B129*data!$C$15/1000-F129-G129)/C129</f>
        <v>975.44046815210061</v>
      </c>
      <c r="E129" s="15">
        <f>IF(A129&lt;P$35,IF(A129+C129&lt;P$35,data!H$24*data!H$23,data!H$24*data!H$23*(P$35-A129)/C129),IF(D129&lt;0,0,D129))</f>
        <v>975.44046815210061</v>
      </c>
      <c r="F129" s="17">
        <f>(H129*data!$C$16+I129*data!$C$17-G128*(data!$C$18+data!$C$19+data!$C$20))*$C129/60</f>
        <v>-1.3562017947221721</v>
      </c>
      <c r="G129" s="17">
        <f t="shared" si="9"/>
        <v>29.543526056205522</v>
      </c>
      <c r="H129" s="17">
        <f>H128+(data!$C$19*G128-data!$C$16*H128)*$C129/60</f>
        <v>114.86871814955492</v>
      </c>
      <c r="I129" s="17">
        <f>I128+(data!$C$20*G128-data!$C$17*I128)*$C129/60</f>
        <v>55.624541283056139</v>
      </c>
      <c r="J129" s="16">
        <f t="shared" si="7"/>
        <v>9.5833333333333339</v>
      </c>
      <c r="K129" s="14">
        <f>G129/data!$C$15*1000</f>
        <v>4.0001927238217405</v>
      </c>
      <c r="L129" s="14">
        <f>L128+data!$C$21*(K128-L128)/60*C128</f>
        <v>3.9975752643093898</v>
      </c>
      <c r="M129" s="59">
        <f>M128+E129*C129/3600/data!H$23</f>
        <v>35.024614938795544</v>
      </c>
    </row>
    <row r="130" spans="1:13" ht="20.100000000000001" customHeight="1">
      <c r="A130" s="12">
        <f t="shared" si="8"/>
        <v>580</v>
      </c>
      <c r="B130" s="14">
        <f t="shared" si="6"/>
        <v>4</v>
      </c>
      <c r="C130" s="14">
        <f t="shared" si="10"/>
        <v>5</v>
      </c>
      <c r="D130" s="15">
        <f>3600*(B130*data!$C$15/1000-F130-G130)/C130</f>
        <v>974.42575115129534</v>
      </c>
      <c r="E130" s="15">
        <f>IF(A130&lt;P$35,IF(A130+C130&lt;P$35,data!H$24*data!H$23,data!H$24*data!H$23*(P$35-A130)/C130),IF(D130&lt;0,0,D130))</f>
        <v>974.42575115129534</v>
      </c>
      <c r="F130" s="17">
        <f>(H130*data!$C$16+I130*data!$C$17-G129*(data!$C$18+data!$C$19+data!$C$20))*$C130/60</f>
        <v>-1.3547854467717071</v>
      </c>
      <c r="G130" s="17">
        <f t="shared" si="9"/>
        <v>29.543519037422843</v>
      </c>
      <c r="H130" s="17">
        <f>H129+(data!$C$19*G129-data!$C$16*H129)*$C130/60</f>
        <v>115.11787651685161</v>
      </c>
      <c r="I130" s="17">
        <f>I129+(data!$C$20*G129-data!$C$17*I129)*$C130/60</f>
        <v>55.896956170376392</v>
      </c>
      <c r="J130" s="16">
        <f t="shared" si="7"/>
        <v>9.6666666666666661</v>
      </c>
      <c r="K130" s="14">
        <f>G130/data!$C$15*1000</f>
        <v>4.0001917734787336</v>
      </c>
      <c r="L130" s="14">
        <f>L129+data!$C$21*(K129-L129)/60*C129</f>
        <v>3.9976025440511158</v>
      </c>
      <c r="M130" s="59">
        <f>M129+E130*C130/3600/data!H$23</f>
        <v>35.159951848677672</v>
      </c>
    </row>
    <row r="131" spans="1:13" ht="20.100000000000001" customHeight="1">
      <c r="A131" s="12">
        <f t="shared" si="8"/>
        <v>585</v>
      </c>
      <c r="B131" s="14">
        <f t="shared" si="6"/>
        <v>4</v>
      </c>
      <c r="C131" s="14">
        <f t="shared" si="10"/>
        <v>5</v>
      </c>
      <c r="D131" s="15">
        <f>3600*(B131*data!$C$15/1000-F131-G131)/C131</f>
        <v>973.41603458398311</v>
      </c>
      <c r="E131" s="15">
        <f>IF(A131&lt;P$35,IF(A131+C131&lt;P$35,data!H$24*data!H$23,data!H$24*data!H$23*(P$35-A131)/C131),IF(D131&lt;0,0,D131))</f>
        <v>973.41603458398311</v>
      </c>
      <c r="F131" s="17">
        <f>(H131*data!$C$16+I131*data!$C$17-G130*(data!$C$18+data!$C$19+data!$C$20))*$C131/60</f>
        <v>-1.3533760807358421</v>
      </c>
      <c r="G131" s="17">
        <f t="shared" si="9"/>
        <v>29.543512055508245</v>
      </c>
      <c r="H131" s="17">
        <f>H130+(data!$C$19*G130-data!$C$16*H130)*$C131/60</f>
        <v>115.365719608554</v>
      </c>
      <c r="I131" s="17">
        <f>I130+(data!$C$20*G130-data!$C$17*I130)*$C131/60</f>
        <v>56.169270186114495</v>
      </c>
      <c r="J131" s="16">
        <f t="shared" si="7"/>
        <v>9.75</v>
      </c>
      <c r="K131" s="14">
        <f>G131/data!$C$15*1000</f>
        <v>4.0001908281276624</v>
      </c>
      <c r="L131" s="14">
        <f>L130+data!$C$21*(K130-L130)/60*C130</f>
        <v>3.9976295295726572</v>
      </c>
      <c r="M131" s="59">
        <f>M130+E131*C131/3600/data!H$23</f>
        <v>35.29514852014767</v>
      </c>
    </row>
    <row r="132" spans="1:13" ht="20.100000000000001" customHeight="1">
      <c r="A132" s="12">
        <f t="shared" si="8"/>
        <v>590</v>
      </c>
      <c r="B132" s="14">
        <f t="shared" ref="B132:B195" si="11">P$23</f>
        <v>4</v>
      </c>
      <c r="C132" s="14">
        <f t="shared" si="10"/>
        <v>5</v>
      </c>
      <c r="D132" s="15">
        <f>3600*(B132*data!$C$15/1000-F132-G132)/C132</f>
        <v>972.4112921853141</v>
      </c>
      <c r="E132" s="15">
        <f>IF(A132&lt;P$35,IF(A132+C132&lt;P$35,data!H$24*data!H$23,data!H$24*data!H$23*(P$35-A132)/C132),IF(D132&lt;0,0,D132))</f>
        <v>972.4112921853141</v>
      </c>
      <c r="F132" s="17">
        <f>(H132*data!$C$16+I132*data!$C$17-G131*(data!$C$18+data!$C$19+data!$C$20))*$C132/60</f>
        <v>-1.3519736599410546</v>
      </c>
      <c r="G132" s="17">
        <f t="shared" si="9"/>
        <v>29.543505110267166</v>
      </c>
      <c r="H132" s="17">
        <f>H131+(data!$C$19*G131-data!$C$16*H131)*$C132/60</f>
        <v>115.61225436783077</v>
      </c>
      <c r="I132" s="17">
        <f>I131+(data!$C$20*G131-data!$C$17*I131)*$C132/60</f>
        <v>56.441483367961709</v>
      </c>
      <c r="J132" s="16">
        <f t="shared" ref="J132:J195" si="12">$A132/60</f>
        <v>9.8333333333333339</v>
      </c>
      <c r="K132" s="14">
        <f>G132/data!$C$15*1000</f>
        <v>4.0001898877421862</v>
      </c>
      <c r="L132" s="14">
        <f>L131+data!$C$21*(K131-L131)/60*C131</f>
        <v>3.9976562239924691</v>
      </c>
      <c r="M132" s="59">
        <f>M131+E132*C132/3600/data!H$23</f>
        <v>35.430205644062298</v>
      </c>
    </row>
    <row r="133" spans="1:13" ht="20.100000000000001" customHeight="1">
      <c r="A133" s="12">
        <f t="shared" ref="A133:A196" si="13">$A132+C132</f>
        <v>595</v>
      </c>
      <c r="B133" s="14">
        <f t="shared" si="11"/>
        <v>4</v>
      </c>
      <c r="C133" s="14">
        <f t="shared" si="10"/>
        <v>5</v>
      </c>
      <c r="D133" s="15">
        <f>3600*(B133*data!$C$15/1000-F133-G133)/C133</f>
        <v>971.41149782901755</v>
      </c>
      <c r="E133" s="15">
        <f>IF(A133&lt;P$35,IF(A133+C133&lt;P$35,data!H$24*data!H$23,data!H$24*data!H$23*(P$35-A133)/C133),IF(D133&lt;0,0,D133))</f>
        <v>971.41149782901755</v>
      </c>
      <c r="F133" s="17">
        <f>(H133*data!$C$16+I133*data!$C$17-G132*(data!$C$18+data!$C$19+data!$C$20))*$C133/60</f>
        <v>-1.3505781479073455</v>
      </c>
      <c r="G133" s="17">
        <f t="shared" si="9"/>
        <v>29.54349820150609</v>
      </c>
      <c r="H133" s="17">
        <f>H132+(data!$C$19*G132-data!$C$16*H132)*$C133/60</f>
        <v>115.85748770119849</v>
      </c>
      <c r="I133" s="17">
        <f>I132+(data!$C$20*G132-data!$C$17*I132)*$C133/60</f>
        <v>56.713595753593417</v>
      </c>
      <c r="J133" s="16">
        <f t="shared" si="12"/>
        <v>9.9166666666666661</v>
      </c>
      <c r="K133" s="14">
        <f>G133/data!$C$15*1000</f>
        <v>4.0001889522961012</v>
      </c>
      <c r="L133" s="14">
        <f>L132+data!$C$21*(K132-L132)/60*C132</f>
        <v>3.9976826303962305</v>
      </c>
      <c r="M133" s="59">
        <f>M132+E133*C133/3600/data!H$23</f>
        <v>35.565123907649664</v>
      </c>
    </row>
    <row r="134" spans="1:13" ht="20.100000000000001" customHeight="1">
      <c r="A134" s="12">
        <f t="shared" si="13"/>
        <v>600</v>
      </c>
      <c r="B134" s="14">
        <f t="shared" si="11"/>
        <v>4</v>
      </c>
      <c r="C134" s="14">
        <f t="shared" si="10"/>
        <v>5</v>
      </c>
      <c r="D134" s="15">
        <f>3600*(B134*data!$C$15/1000-F134-G134)/C134</f>
        <v>970.41662552671733</v>
      </c>
      <c r="E134" s="15">
        <f>IF(A134&lt;P$35,IF(A134+C134&lt;P$35,data!H$24*data!H$23,data!H$24*data!H$23*(P$35-A134)/C134),IF(D134&lt;0,0,D134))</f>
        <v>970.41662552671733</v>
      </c>
      <c r="F134" s="17">
        <f>(H134*data!$C$16+I134*data!$C$17-G133*(data!$C$18+data!$C$19+data!$C$20))*$C134/60</f>
        <v>-1.3491895083472263</v>
      </c>
      <c r="G134" s="17">
        <f t="shared" ref="G134:G197" si="14">IF(P$21=1,(E133/60)*$C134/60+F134+G133,(E134/60)*$C134/60+F134+G133)</f>
        <v>29.543491329032499</v>
      </c>
      <c r="H134" s="17">
        <f>H133+(data!$C$19*G133-data!$C$16*H133)*$C134/60</f>
        <v>116.10142647871514</v>
      </c>
      <c r="I134" s="17">
        <f>I133+(data!$C$20*G133-data!$C$17*I133)*$C134/60</f>
        <v>56.985607380669144</v>
      </c>
      <c r="J134" s="16">
        <f t="shared" si="12"/>
        <v>10</v>
      </c>
      <c r="K134" s="14">
        <f>G134/data!$C$15*1000</f>
        <v>4.000188021763341</v>
      </c>
      <c r="L134" s="14">
        <f>L133+data!$C$21*(K133-L133)/60*C133</f>
        <v>3.9977087518371879</v>
      </c>
      <c r="M134" s="59">
        <f>M133+E134*C134/3600/data!H$23</f>
        <v>35.699903994528377</v>
      </c>
    </row>
    <row r="135" spans="1:13" ht="20.100000000000001" customHeight="1">
      <c r="A135" s="12">
        <f t="shared" si="13"/>
        <v>605</v>
      </c>
      <c r="B135" s="14">
        <f t="shared" si="11"/>
        <v>4</v>
      </c>
      <c r="C135" s="14">
        <f t="shared" si="10"/>
        <v>5</v>
      </c>
      <c r="D135" s="15">
        <f>3600*(B135*data!$C$15/1000-F135-G135)/C135</f>
        <v>969.42664942715658</v>
      </c>
      <c r="E135" s="15">
        <f>IF(A135&lt;P$35,IF(A135+C135&lt;P$35,data!H$24*data!H$23,data!H$24*data!H$23*(P$35-A135)/C135),IF(D135&lt;0,0,D135))</f>
        <v>969.42664942715658</v>
      </c>
      <c r="F135" s="17">
        <f>(H135*data!$C$16+I135*data!$C$17-G134*(data!$C$18+data!$C$19+data!$C$20))*$C135/60</f>
        <v>-1.3478077051646928</v>
      </c>
      <c r="G135" s="17">
        <f t="shared" si="14"/>
        <v>29.543484492654912</v>
      </c>
      <c r="H135" s="17">
        <f>H134+(data!$C$19*G134-data!$C$16*H134)*$C135/60</f>
        <v>116.34407753417256</v>
      </c>
      <c r="I135" s="17">
        <f>I134+(data!$C$20*G134-data!$C$17*I134)*$C135/60</f>
        <v>57.257518286832564</v>
      </c>
      <c r="J135" s="16">
        <f t="shared" si="12"/>
        <v>10.083333333333334</v>
      </c>
      <c r="K135" s="14">
        <f>G135/data!$C$15*1000</f>
        <v>4.0001870961179788</v>
      </c>
      <c r="L135" s="14">
        <f>L134+data!$C$21*(K134-L134)/60*C134</f>
        <v>3.9977345913364943</v>
      </c>
      <c r="M135" s="59">
        <f>M134+E135*C135/3600/data!H$23</f>
        <v>35.834546584726596</v>
      </c>
    </row>
    <row r="136" spans="1:13" ht="20.100000000000001" customHeight="1">
      <c r="A136" s="12">
        <f t="shared" si="13"/>
        <v>610</v>
      </c>
      <c r="B136" s="14">
        <f t="shared" si="11"/>
        <v>4</v>
      </c>
      <c r="C136" s="14">
        <f t="shared" si="10"/>
        <v>5</v>
      </c>
      <c r="D136" s="15">
        <f>3600*(B136*data!$C$15/1000-F136-G136)/C136</f>
        <v>968.44154381550106</v>
      </c>
      <c r="E136" s="15">
        <f>IF(A136&lt;P$35,IF(A136+C136&lt;P$35,data!H$24*data!H$23,data!H$24*data!H$23*(P$35-A136)/C136),IF(D136&lt;0,0,D136))</f>
        <v>968.44154381550106</v>
      </c>
      <c r="F136" s="17">
        <f>(H136*data!$C$16+I136*data!$C$17-G135*(data!$C$18+data!$C$19+data!$C$20))*$C136/60</f>
        <v>-1.3464327024542226</v>
      </c>
      <c r="G136" s="17">
        <f t="shared" si="14"/>
        <v>29.543477692182851</v>
      </c>
      <c r="H136" s="17">
        <f>H135+(data!$C$19*G135-data!$C$16*H135)*$C136/60</f>
        <v>116.58544766528789</v>
      </c>
      <c r="I136" s="17">
        <f>I135+(data!$C$20*G135-data!$C$17*I135)*$C136/60</f>
        <v>57.529328509711533</v>
      </c>
      <c r="J136" s="16">
        <f t="shared" si="12"/>
        <v>10.166666666666666</v>
      </c>
      <c r="K136" s="14">
        <f>G136/data!$C$15*1000</f>
        <v>4.0001861753342238</v>
      </c>
      <c r="L136" s="14">
        <f>L135+data!$C$21*(K135-L135)/60*C135</f>
        <v>3.9977601518835457</v>
      </c>
      <c r="M136" s="59">
        <f>M135+E136*C136/3600/data!H$23</f>
        <v>35.96905235470097</v>
      </c>
    </row>
    <row r="137" spans="1:13" ht="20.100000000000001" customHeight="1">
      <c r="A137" s="12">
        <f t="shared" si="13"/>
        <v>615</v>
      </c>
      <c r="B137" s="14">
        <f t="shared" si="11"/>
        <v>4</v>
      </c>
      <c r="C137" s="14">
        <f t="shared" si="10"/>
        <v>5</v>
      </c>
      <c r="D137" s="15">
        <f>3600*(B137*data!$C$15/1000-F137-G137)/C137</f>
        <v>967.46128311261941</v>
      </c>
      <c r="E137" s="15">
        <f>IF(A137&lt;P$35,IF(A137+C137&lt;P$35,data!H$24*data!H$23,data!H$24*data!H$23*(P$35-A137)/C137),IF(D137&lt;0,0,D137))</f>
        <v>967.46128311261941</v>
      </c>
      <c r="F137" s="17">
        <f>(H137*data!$C$16+I137*data!$C$17-G136*(data!$C$18+data!$C$19+data!$C$20))*$C137/60</f>
        <v>-1.3450644644997647</v>
      </c>
      <c r="G137" s="17">
        <f t="shared" si="14"/>
        <v>29.543470927426839</v>
      </c>
      <c r="H137" s="17">
        <f>H136+(data!$C$19*G136-data!$C$16*H136)*$C137/60</f>
        <v>116.825543633894</v>
      </c>
      <c r="I137" s="17">
        <f>I136+(data!$C$20*G136-data!$C$17*I136)*$C137/60</f>
        <v>57.801038086918084</v>
      </c>
      <c r="J137" s="16">
        <f t="shared" si="12"/>
        <v>10.25</v>
      </c>
      <c r="K137" s="14">
        <f>G137/data!$C$15*1000</f>
        <v>4.0001852593864209</v>
      </c>
      <c r="L137" s="14">
        <f>L136+data!$C$21*(K136-L136)/60*C136</f>
        <v>3.9977854364363128</v>
      </c>
      <c r="M137" s="59">
        <f>M136+E137*C137/3600/data!H$23</f>
        <v>36.103421977355502</v>
      </c>
    </row>
    <row r="138" spans="1:13" ht="20.100000000000001" customHeight="1">
      <c r="A138" s="12">
        <f t="shared" si="13"/>
        <v>620</v>
      </c>
      <c r="B138" s="14">
        <f t="shared" si="11"/>
        <v>4</v>
      </c>
      <c r="C138" s="14">
        <f t="shared" si="10"/>
        <v>5</v>
      </c>
      <c r="D138" s="15">
        <f>3600*(B138*data!$C$15/1000-F138-G138)/C138</f>
        <v>966.48584187435517</v>
      </c>
      <c r="E138" s="15">
        <f>IF(A138&lt;P$35,IF(A138+C138&lt;P$35,data!H$24*data!H$23,data!H$24*data!H$23*(P$35-A138)/C138),IF(D138&lt;0,0,D138))</f>
        <v>966.48584187435517</v>
      </c>
      <c r="F138" s="17">
        <f>(H138*data!$C$16+I138*data!$C$17-G137*(data!$C$18+data!$C$19+data!$C$20))*$C138/60</f>
        <v>-1.3437029557737405</v>
      </c>
      <c r="G138" s="17">
        <f t="shared" si="14"/>
        <v>29.543464198198404</v>
      </c>
      <c r="H138" s="17">
        <f>H137+(data!$C$19*G137-data!$C$16*H137)*$C138/60</f>
        <v>117.06437216612896</v>
      </c>
      <c r="I138" s="17">
        <f>I137+(data!$C$20*G137-data!$C$17*I137)*$C138/60</f>
        <v>58.072647056048453</v>
      </c>
      <c r="J138" s="16">
        <f t="shared" si="12"/>
        <v>10.333333333333334</v>
      </c>
      <c r="K138" s="14">
        <f>G138/data!$C$15*1000</f>
        <v>4.0001843482490518</v>
      </c>
      <c r="L138" s="14">
        <f>L137+data!$C$21*(K137-L137)/60*C137</f>
        <v>3.9978104479216703</v>
      </c>
      <c r="M138" s="59">
        <f>M137+E138*C138/3600/data!H$23</f>
        <v>36.237656122060272</v>
      </c>
    </row>
    <row r="139" spans="1:13" ht="20.100000000000001" customHeight="1">
      <c r="A139" s="12">
        <f t="shared" si="13"/>
        <v>625</v>
      </c>
      <c r="B139" s="14">
        <f t="shared" si="11"/>
        <v>4</v>
      </c>
      <c r="C139" s="14">
        <f t="shared" si="10"/>
        <v>5</v>
      </c>
      <c r="D139" s="15">
        <f>3600*(B139*data!$C$15/1000-F139-G139)/C139</f>
        <v>965.51519479081924</v>
      </c>
      <c r="E139" s="15">
        <f>IF(A139&lt;P$35,IF(A139+C139&lt;P$35,data!H$24*data!H$23,data!H$24*data!H$23*(P$35-A139)/C139),IF(D139&lt;0,0,D139))</f>
        <v>965.51519479081924</v>
      </c>
      <c r="F139" s="17">
        <f>(H139*data!$C$16+I139*data!$C$17-G138*(data!$C$18+data!$C$19+data!$C$20))*$C139/60</f>
        <v>-1.3423481409360511</v>
      </c>
      <c r="G139" s="17">
        <f t="shared" si="14"/>
        <v>29.543457504310069</v>
      </c>
      <c r="H139" s="17">
        <f>H138+(data!$C$19*G138-data!$C$16*H138)*$C139/60</f>
        <v>117.30193995262439</v>
      </c>
      <c r="I139" s="17">
        <f>I138+(data!$C$20*G138-data!$C$17*I138)*$C139/60</f>
        <v>58.344155454683097</v>
      </c>
      <c r="J139" s="16">
        <f t="shared" si="12"/>
        <v>10.416666666666666</v>
      </c>
      <c r="K139" s="14">
        <f>G139/data!$C$15*1000</f>
        <v>4.0001834418967306</v>
      </c>
      <c r="L139" s="14">
        <f>L138+data!$C$21*(K138-L138)/60*C138</f>
        <v>3.9978351892357225</v>
      </c>
      <c r="M139" s="59">
        <f>M138+E139*C139/3600/data!H$23</f>
        <v>36.371755454670108</v>
      </c>
    </row>
    <row r="140" spans="1:13" ht="20.100000000000001" customHeight="1">
      <c r="A140" s="12">
        <f t="shared" si="13"/>
        <v>630</v>
      </c>
      <c r="B140" s="14">
        <f t="shared" si="11"/>
        <v>4</v>
      </c>
      <c r="C140" s="14">
        <f t="shared" si="10"/>
        <v>5</v>
      </c>
      <c r="D140" s="15">
        <f>3600*(B140*data!$C$15/1000-F140-G140)/C140</f>
        <v>964.54931668568315</v>
      </c>
      <c r="E140" s="15">
        <f>IF(A140&lt;P$35,IF(A140+C140&lt;P$35,data!H$24*data!H$23,data!H$24*data!H$23*(P$35-A140)/C140),IF(D140&lt;0,0,D140))</f>
        <v>964.54931668568315</v>
      </c>
      <c r="F140" s="17">
        <f>(H140*data!$C$16+I140*data!$C$17-G139*(data!$C$18+data!$C$19+data!$C$20))*$C140/60</f>
        <v>-1.3409999848330838</v>
      </c>
      <c r="G140" s="17">
        <f t="shared" si="14"/>
        <v>29.543450845575347</v>
      </c>
      <c r="H140" s="17">
        <f>H139+(data!$C$19*G139-data!$C$16*H139)*$C140/60</f>
        <v>117.53825364869299</v>
      </c>
      <c r="I140" s="17">
        <f>I139+(data!$C$20*G139-data!$C$17*I139)*$C140/60</f>
        <v>58.61556332038672</v>
      </c>
      <c r="J140" s="16">
        <f t="shared" si="12"/>
        <v>10.5</v>
      </c>
      <c r="K140" s="14">
        <f>G140/data!$C$15*1000</f>
        <v>4.0001825403042073</v>
      </c>
      <c r="L140" s="14">
        <f>L139+data!$C$21*(K139-L139)/60*C139</f>
        <v>3.9978596632441254</v>
      </c>
      <c r="M140" s="59">
        <f>M139+E140*C140/3600/data!H$23</f>
        <v>36.505720637543121</v>
      </c>
    </row>
    <row r="141" spans="1:13" ht="20.100000000000001" customHeight="1">
      <c r="A141" s="12">
        <f t="shared" si="13"/>
        <v>635</v>
      </c>
      <c r="B141" s="14">
        <f t="shared" si="11"/>
        <v>4</v>
      </c>
      <c r="C141" s="14">
        <f t="shared" si="10"/>
        <v>5</v>
      </c>
      <c r="D141" s="15">
        <f>3600*(B141*data!$C$15/1000-F141-G141)/C141</f>
        <v>963.58818251547405</v>
      </c>
      <c r="E141" s="15">
        <f>IF(A141&lt;P$35,IF(A141+C141&lt;P$35,data!H$24*data!H$23,data!H$24*data!H$23*(P$35-A141)/C141),IF(D141&lt;0,0,D141))</f>
        <v>963.58818251547405</v>
      </c>
      <c r="F141" s="17">
        <f>(H141*data!$C$16+I141*data!$C$17-G140*(data!$C$18+data!$C$19+data!$C$20))*$C141/60</f>
        <v>-1.3396584524967308</v>
      </c>
      <c r="G141" s="17">
        <f t="shared" si="14"/>
        <v>29.543444221808731</v>
      </c>
      <c r="H141" s="17">
        <f>H140+(data!$C$19*G140-data!$C$16*H140)*$C141/60</f>
        <v>117.77331987451487</v>
      </c>
      <c r="I141" s="17">
        <f>I140+(data!$C$20*G140-data!$C$17*I140)*$C141/60</f>
        <v>58.886870690708257</v>
      </c>
      <c r="J141" s="16">
        <f t="shared" si="12"/>
        <v>10.583333333333334</v>
      </c>
      <c r="K141" s="14">
        <f>G141/data!$C$15*1000</f>
        <v>4.000181643446366</v>
      </c>
      <c r="L141" s="14">
        <f>L140+data!$C$21*(K140-L140)/60*C140</f>
        <v>3.9978838727824053</v>
      </c>
      <c r="M141" s="59">
        <f>M140+E141*C141/3600/data!H$23</f>
        <v>36.639552329559159</v>
      </c>
    </row>
    <row r="142" spans="1:13" ht="20.100000000000001" customHeight="1">
      <c r="A142" s="12">
        <f t="shared" si="13"/>
        <v>640</v>
      </c>
      <c r="B142" s="14">
        <f t="shared" si="11"/>
        <v>4</v>
      </c>
      <c r="C142" s="14">
        <f t="shared" si="10"/>
        <v>5</v>
      </c>
      <c r="D142" s="15">
        <f>3600*(B142*data!$C$15/1000-F142-G142)/C142</f>
        <v>962.63176736885976</v>
      </c>
      <c r="E142" s="15">
        <f>IF(A142&lt;P$35,IF(A142+C142&lt;P$35,data!H$24*data!H$23,data!H$24*data!H$23*(P$35-A142)/C142),IF(D142&lt;0,0,D142))</f>
        <v>962.63176736885976</v>
      </c>
      <c r="F142" s="17">
        <f>(H142*data!$C$16+I142*data!$C$17-G141*(data!$C$18+data!$C$19+data!$C$20))*$C142/60</f>
        <v>-1.3383235091434085</v>
      </c>
      <c r="G142" s="17">
        <f t="shared" si="14"/>
        <v>29.543437632825704</v>
      </c>
      <c r="H142" s="17">
        <f>H141+(data!$C$19*G141-data!$C$16*H141)*$C142/60</f>
        <v>118.00714521532312</v>
      </c>
      <c r="I142" s="17">
        <f>I141+(data!$C$20*G141-data!$C$17*I141)*$C142/60</f>
        <v>59.158077603180921</v>
      </c>
      <c r="J142" s="16">
        <f t="shared" si="12"/>
        <v>10.666666666666666</v>
      </c>
      <c r="K142" s="14">
        <f>G142/data!$C$15*1000</f>
        <v>4.0001807512982204</v>
      </c>
      <c r="L142" s="14">
        <f>L141+data!$C$21*(K141-L141)/60*C141</f>
        <v>3.9979078206562737</v>
      </c>
      <c r="M142" s="59">
        <f>M141+E142*C142/3600/data!H$23</f>
        <v>36.773251186138168</v>
      </c>
    </row>
    <row r="143" spans="1:13" ht="20.100000000000001" customHeight="1">
      <c r="A143" s="12">
        <f t="shared" si="13"/>
        <v>645</v>
      </c>
      <c r="B143" s="14">
        <f t="shared" si="11"/>
        <v>4</v>
      </c>
      <c r="C143" s="14">
        <f t="shared" si="10"/>
        <v>5</v>
      </c>
      <c r="D143" s="15">
        <f>3600*(B143*data!$C$15/1000-F143-G143)/C143</f>
        <v>961.6800464659849</v>
      </c>
      <c r="E143" s="15">
        <f>IF(A143&lt;P$35,IF(A143+C143&lt;P$35,data!H$24*data!H$23,data!H$24*data!H$23*(P$35-A143)/C143),IF(D143&lt;0,0,D143))</f>
        <v>961.6800464659849</v>
      </c>
      <c r="F143" s="17">
        <f>(H143*data!$C$16+I143*data!$C$17-G142*(data!$C$18+data!$C$19+data!$C$20))*$C143/60</f>
        <v>-1.3369951201730836</v>
      </c>
      <c r="G143" s="17">
        <f t="shared" si="14"/>
        <v>29.543431078442705</v>
      </c>
      <c r="H143" s="17">
        <f>H142+(data!$C$19*G142-data!$C$16*H142)*$C143/60</f>
        <v>118.23973622158823</v>
      </c>
      <c r="I143" s="17">
        <f>I142+(data!$C$20*G142-data!$C$17*I142)*$C143/60</f>
        <v>59.429184095322206</v>
      </c>
      <c r="J143" s="16">
        <f t="shared" si="12"/>
        <v>10.75</v>
      </c>
      <c r="K143" s="14">
        <f>G143/data!$C$15*1000</f>
        <v>4.0001798638349193</v>
      </c>
      <c r="L143" s="14">
        <f>L142+data!$C$21*(K142-L142)/60*C142</f>
        <v>3.997931509641941</v>
      </c>
      <c r="M143" s="59">
        <f>M142+E143*C143/3600/data!H$23</f>
        <v>36.906817859258446</v>
      </c>
    </row>
    <row r="144" spans="1:13" ht="20.100000000000001" customHeight="1">
      <c r="A144" s="12">
        <f t="shared" si="13"/>
        <v>650</v>
      </c>
      <c r="B144" s="14">
        <f t="shared" si="11"/>
        <v>4</v>
      </c>
      <c r="C144" s="14">
        <f t="shared" si="10"/>
        <v>5</v>
      </c>
      <c r="D144" s="15">
        <f>3600*(B144*data!$C$15/1000-F144-G144)/C144</f>
        <v>960.7329951577409</v>
      </c>
      <c r="E144" s="15">
        <f>IF(A144&lt;P$35,IF(A144+C144&lt;P$35,data!H$24*data!H$23,data!H$24*data!H$23*(P$35-A144)/C144),IF(D144&lt;0,0,D144))</f>
        <v>960.7329951577409</v>
      </c>
      <c r="F144" s="17">
        <f>(H144*data!$C$16+I144*data!$C$17-G143*(data!$C$18+data!$C$19+data!$C$20))*$C144/60</f>
        <v>-1.3356732511683047</v>
      </c>
      <c r="G144" s="17">
        <f t="shared" si="14"/>
        <v>29.543424558477156</v>
      </c>
      <c r="H144" s="17">
        <f>H143+(data!$C$19*G143-data!$C$16*H143)*$C144/60</f>
        <v>118.47109940920161</v>
      </c>
      <c r="I144" s="17">
        <f>I143+(data!$C$20*G143-data!$C$17*I143)*$C144/60</f>
        <v>59.700190204633898</v>
      </c>
      <c r="J144" s="16">
        <f t="shared" si="12"/>
        <v>10.833333333333334</v>
      </c>
      <c r="K144" s="14">
        <f>G144/data!$C$15*1000</f>
        <v>4.0001789810317394</v>
      </c>
      <c r="L144" s="14">
        <f>L143+data!$C$21*(K143-L143)/60*C143</f>
        <v>3.9979549424864236</v>
      </c>
      <c r="M144" s="59">
        <f>M143+E144*C144/3600/data!H$23</f>
        <v>37.040252997474802</v>
      </c>
    </row>
    <row r="145" spans="1:13" ht="20.100000000000001" customHeight="1">
      <c r="A145" s="12">
        <f t="shared" si="13"/>
        <v>655</v>
      </c>
      <c r="B145" s="14">
        <f t="shared" si="11"/>
        <v>4</v>
      </c>
      <c r="C145" s="14">
        <f t="shared" si="10"/>
        <v>5</v>
      </c>
      <c r="D145" s="15">
        <f>3600*(B145*data!$C$15/1000-F145-G145)/C145</f>
        <v>959.79058892508385</v>
      </c>
      <c r="E145" s="15">
        <f>IF(A145&lt;P$35,IF(A145+C145&lt;P$35,data!H$24*data!H$23,data!H$24*data!H$23*(P$35-A145)/C145),IF(D145&lt;0,0,D145))</f>
        <v>959.79058892508385</v>
      </c>
      <c r="F145" s="17">
        <f>(H145*data!$C$16+I145*data!$C$17-G144*(data!$C$18+data!$C$19+data!$C$20))*$C145/60</f>
        <v>-1.3343578678932384</v>
      </c>
      <c r="G145" s="17">
        <f t="shared" si="14"/>
        <v>29.543418072747446</v>
      </c>
      <c r="H145" s="17">
        <f>H144+(data!$C$19*G144-data!$C$16*H144)*$C145/60</f>
        <v>118.70124125965813</v>
      </c>
      <c r="I145" s="17">
        <f>I144+(data!$C$20*G144-data!$C$17*I144)*$C145/60</f>
        <v>59.9710959686021</v>
      </c>
      <c r="J145" s="16">
        <f t="shared" si="12"/>
        <v>10.916666666666666</v>
      </c>
      <c r="K145" s="14">
        <f>G145/data!$C$15*1000</f>
        <v>4.0001781028640906</v>
      </c>
      <c r="L145" s="14">
        <f>L144+data!$C$21*(K144-L144)/60*C144</f>
        <v>3.9979781219078503</v>
      </c>
      <c r="M145" s="59">
        <f>M144+E145*C145/3600/data!H$23</f>
        <v>37.173557245936621</v>
      </c>
    </row>
    <row r="146" spans="1:13" ht="20.100000000000001" customHeight="1">
      <c r="A146" s="12">
        <f t="shared" si="13"/>
        <v>660</v>
      </c>
      <c r="B146" s="14">
        <f t="shared" si="11"/>
        <v>4</v>
      </c>
      <c r="C146" s="14">
        <f t="shared" ref="C146:C209" si="15">P$25/2</f>
        <v>5</v>
      </c>
      <c r="D146" s="15">
        <f>3600*(B146*data!$C$15/1000-F146-G146)/C146</f>
        <v>958.85280337836889</v>
      </c>
      <c r="E146" s="15">
        <f>IF(A146&lt;P$35,IF(A146+C146&lt;P$35,data!H$24*data!H$23,data!H$24*data!H$23*(P$35-A146)/C146),IF(D146&lt;0,0,D146))</f>
        <v>958.85280337836889</v>
      </c>
      <c r="F146" s="17">
        <f>(H146*data!$C$16+I146*data!$C$17-G145*(data!$C$18+data!$C$19+data!$C$20))*$C146/60</f>
        <v>-1.3330489362927098</v>
      </c>
      <c r="G146" s="17">
        <f t="shared" si="14"/>
        <v>29.543411621072909</v>
      </c>
      <c r="H146" s="17">
        <f>H145+(data!$C$19*G145-data!$C$16*H145)*$C146/60</f>
        <v>118.9301682202377</v>
      </c>
      <c r="I146" s="17">
        <f>I145+(data!$C$20*G145-data!$C$17*I145)*$C146/60</f>
        <v>60.24190142469724</v>
      </c>
      <c r="J146" s="16">
        <f t="shared" si="12"/>
        <v>11</v>
      </c>
      <c r="K146" s="14">
        <f>G146/data!$C$15*1000</f>
        <v>4.0001772293075124</v>
      </c>
      <c r="L146" s="14">
        <f>L145+data!$C$21*(K145-L145)/60*C145</f>
        <v>3.9980010505957648</v>
      </c>
      <c r="M146" s="59">
        <f>M145+E146*C146/3600/data!H$23</f>
        <v>37.306731246405839</v>
      </c>
    </row>
    <row r="147" spans="1:13" ht="20.100000000000001" customHeight="1">
      <c r="A147" s="12">
        <f t="shared" si="13"/>
        <v>665</v>
      </c>
      <c r="B147" s="14">
        <f t="shared" si="11"/>
        <v>4</v>
      </c>
      <c r="C147" s="14">
        <f t="shared" si="15"/>
        <v>5</v>
      </c>
      <c r="D147" s="15">
        <f>3600*(B147*data!$C$15/1000-F147-G147)/C147</f>
        <v>957.91961425664942</v>
      </c>
      <c r="E147" s="15">
        <f>IF(A147&lt;P$35,IF(A147+C147&lt;P$35,data!H$24*data!H$23,data!H$24*data!H$23*(P$35-A147)/C147),IF(D147&lt;0,0,D147))</f>
        <v>957.91961425664942</v>
      </c>
      <c r="F147" s="17">
        <f>(H147*data!$C$16+I147*data!$C$17-G146*(data!$C$18+data!$C$19+data!$C$20))*$C147/60</f>
        <v>-1.3317464224912499</v>
      </c>
      <c r="G147" s="17">
        <f t="shared" si="14"/>
        <v>29.543405203273839</v>
      </c>
      <c r="H147" s="17">
        <f>H146+(data!$C$19*G146-data!$C$16*H146)*$C147/60</f>
        <v>119.15788670418587</v>
      </c>
      <c r="I147" s="17">
        <f>I146+(data!$C$20*G146-data!$C$17*I146)*$C147/60</f>
        <v>60.512606610374085</v>
      </c>
      <c r="J147" s="16">
        <f t="shared" si="12"/>
        <v>11.083333333333334</v>
      </c>
      <c r="K147" s="14">
        <f>G147/data!$C$15*1000</f>
        <v>4.0001763603376714</v>
      </c>
      <c r="L147" s="14">
        <f>L146+data!$C$21*(K146-L146)/60*C146</f>
        <v>3.9980237312114251</v>
      </c>
      <c r="M147" s="59">
        <f>M146+E147*C147/3600/data!H$23</f>
        <v>37.43977563727482</v>
      </c>
    </row>
    <row r="148" spans="1:13" ht="20.100000000000001" customHeight="1">
      <c r="A148" s="12">
        <f t="shared" si="13"/>
        <v>670</v>
      </c>
      <c r="B148" s="14">
        <f t="shared" si="11"/>
        <v>4</v>
      </c>
      <c r="C148" s="14">
        <f t="shared" si="15"/>
        <v>5</v>
      </c>
      <c r="D148" s="15">
        <f>3600*(B148*data!$C$15/1000-F148-G148)/C148</f>
        <v>956.99099742699161</v>
      </c>
      <c r="E148" s="15">
        <f>IF(A148&lt;P$35,IF(A148+C148&lt;P$35,data!H$24*data!H$23,data!H$24*data!H$23*(P$35-A148)/C148),IF(D148&lt;0,0,D148))</f>
        <v>956.99099742699161</v>
      </c>
      <c r="F148" s="17">
        <f>(H148*data!$C$16+I148*data!$C$17-G147*(data!$C$18+data!$C$19+data!$C$20))*$C148/60</f>
        <v>-1.3304502927921462</v>
      </c>
      <c r="G148" s="17">
        <f t="shared" si="14"/>
        <v>29.543398819171482</v>
      </c>
      <c r="H148" s="17">
        <f>H147+(data!$C$19*G147-data!$C$16*H147)*$C148/60</f>
        <v>119.3844030908935</v>
      </c>
      <c r="I148" s="17">
        <f>I147+(data!$C$20*G147-data!$C$17*I147)*$C148/60</f>
        <v>60.783211563071774</v>
      </c>
      <c r="J148" s="16">
        <f t="shared" si="12"/>
        <v>11.166666666666666</v>
      </c>
      <c r="K148" s="14">
        <f>G148/data!$C$15*1000</f>
        <v>4.0001754959303648</v>
      </c>
      <c r="L148" s="14">
        <f>L147+data!$C$21*(K147-L147)/60*C147</f>
        <v>3.9980461663880984</v>
      </c>
      <c r="M148" s="59">
        <f>M147+E148*C148/3600/data!H$23</f>
        <v>37.572691053584123</v>
      </c>
    </row>
    <row r="149" spans="1:13" ht="20.100000000000001" customHeight="1">
      <c r="A149" s="12">
        <f t="shared" si="13"/>
        <v>675</v>
      </c>
      <c r="B149" s="14">
        <f t="shared" si="11"/>
        <v>4</v>
      </c>
      <c r="C149" s="14">
        <f t="shared" si="15"/>
        <v>5</v>
      </c>
      <c r="D149" s="15">
        <f>3600*(B149*data!$C$15/1000-F149-G149)/C149</f>
        <v>956.06692888381224</v>
      </c>
      <c r="E149" s="15">
        <f>IF(A149&lt;P$35,IF(A149+C149&lt;P$35,data!H$24*data!H$23,data!H$24*data!H$23*(P$35-A149)/C149),IF(D149&lt;0,0,D149))</f>
        <v>956.06692888381224</v>
      </c>
      <c r="F149" s="17">
        <f>(H149*data!$C$16+I149*data!$C$17-G148*(data!$C$18+data!$C$19+data!$C$20))*$C149/60</f>
        <v>-1.3291605136764992</v>
      </c>
      <c r="G149" s="17">
        <f t="shared" si="14"/>
        <v>29.543392468588028</v>
      </c>
      <c r="H149" s="17">
        <f>H148+(data!$C$19*G148-data!$C$16*H148)*$C149/60</f>
        <v>119.60972372607549</v>
      </c>
      <c r="I149" s="17">
        <f>I148+(data!$C$20*G148-data!$C$17*I148)*$C149/60</f>
        <v>61.053716320213809</v>
      </c>
      <c r="J149" s="16">
        <f t="shared" si="12"/>
        <v>11.25</v>
      </c>
      <c r="K149" s="14">
        <f>G149/data!$C$15*1000</f>
        <v>4.0001746360615167</v>
      </c>
      <c r="L149" s="14">
        <f>L148+data!$C$21*(K148-L148)/60*C148</f>
        <v>3.9980683587313566</v>
      </c>
      <c r="M149" s="59">
        <f>M148+E149*C149/3600/data!H$23</f>
        <v>37.705478127040209</v>
      </c>
    </row>
    <row r="150" spans="1:13" ht="20.100000000000001" customHeight="1">
      <c r="A150" s="12">
        <f t="shared" si="13"/>
        <v>680</v>
      </c>
      <c r="B150" s="14">
        <f t="shared" si="11"/>
        <v>4</v>
      </c>
      <c r="C150" s="14">
        <f t="shared" si="15"/>
        <v>5</v>
      </c>
      <c r="D150" s="15">
        <f>3600*(B150*data!$C$15/1000-F150-G150)/C150</f>
        <v>955.14738474821274</v>
      </c>
      <c r="E150" s="15">
        <f>IF(A150&lt;P$35,IF(A150+C150&lt;P$35,data!H$24*data!H$23,data!H$24*data!H$23*(P$35-A150)/C150),IF(D150&lt;0,0,D150))</f>
        <v>955.14738474821274</v>
      </c>
      <c r="F150" s="17">
        <f>(H150*data!$C$16+I150*data!$C$17-G149*(data!$C$18+data!$C$19+data!$C$20))*$C150/60</f>
        <v>-1.3278770518022853</v>
      </c>
      <c r="G150" s="17">
        <f t="shared" si="14"/>
        <v>29.543386151346592</v>
      </c>
      <c r="H150" s="17">
        <f>H149+(data!$C$19*G149-data!$C$16*H149)*$C150/60</f>
        <v>119.83385492194851</v>
      </c>
      <c r="I150" s="17">
        <f>I149+(data!$C$20*G149-data!$C$17*I149)*$C150/60</f>
        <v>61.324120919208077</v>
      </c>
      <c r="J150" s="16">
        <f t="shared" si="12"/>
        <v>11.333333333333334</v>
      </c>
      <c r="K150" s="14">
        <f>G150/data!$C$15*1000</f>
        <v>4.0001737807071764</v>
      </c>
      <c r="L150" s="14">
        <f>L149+data!$C$21*(K149-L149)/60*C149</f>
        <v>3.9980903108193635</v>
      </c>
      <c r="M150" s="59">
        <f>M149+E150*C150/3600/data!H$23</f>
        <v>37.83813748603302</v>
      </c>
    </row>
    <row r="151" spans="1:13" ht="20.100000000000001" customHeight="1">
      <c r="A151" s="12">
        <f t="shared" si="13"/>
        <v>685</v>
      </c>
      <c r="B151" s="14">
        <f t="shared" si="11"/>
        <v>4</v>
      </c>
      <c r="C151" s="14">
        <f t="shared" si="15"/>
        <v>5</v>
      </c>
      <c r="D151" s="15">
        <f>3600*(B151*data!$C$15/1000-F151-G151)/C151</f>
        <v>954.23234126727982</v>
      </c>
      <c r="E151" s="15">
        <f>IF(A151&lt;P$35,IF(A151+C151&lt;P$35,data!H$24*data!H$23,data!H$24*data!H$23*(P$35-A151)/C151),IF(D151&lt;0,0,D151))</f>
        <v>954.23234126727982</v>
      </c>
      <c r="F151" s="17">
        <f>(H151*data!$C$16+I151*data!$C$17-G150*(data!$C$18+data!$C$19+data!$C$20))*$C151/60</f>
        <v>-1.3265998740034195</v>
      </c>
      <c r="G151" s="17">
        <f t="shared" si="14"/>
        <v>29.543379867271245</v>
      </c>
      <c r="H151" s="17">
        <f>H150+(data!$C$19*G150-data!$C$16*H150)*$C151/60</f>
        <v>120.05680295740792</v>
      </c>
      <c r="I151" s="17">
        <f>I150+(data!$C$20*G150-data!$C$17*I150)*$C151/60</f>
        <v>61.594425397446877</v>
      </c>
      <c r="J151" s="16">
        <f t="shared" si="12"/>
        <v>11.416666666666666</v>
      </c>
      <c r="K151" s="14">
        <f>G151/data!$C$15*1000</f>
        <v>4.000172929843524</v>
      </c>
      <c r="L151" s="14">
        <f>L150+data!$C$21*(K150-L150)/60*C150</f>
        <v>3.9981120252031639</v>
      </c>
      <c r="M151" s="59">
        <f>M150+E151*C151/3600/data!H$23</f>
        <v>37.970669755653475</v>
      </c>
    </row>
    <row r="152" spans="1:13" ht="20.100000000000001" customHeight="1">
      <c r="A152" s="12">
        <f t="shared" si="13"/>
        <v>690</v>
      </c>
      <c r="B152" s="14">
        <f t="shared" si="11"/>
        <v>4</v>
      </c>
      <c r="C152" s="14">
        <f t="shared" si="15"/>
        <v>5</v>
      </c>
      <c r="D152" s="15">
        <f>3600*(B152*data!$C$15/1000-F152-G152)/C152</f>
        <v>953.32177481345411</v>
      </c>
      <c r="E152" s="15">
        <f>IF(A152&lt;P$35,IF(A152+C152&lt;P$35,data!H$24*data!H$23,data!H$24*data!H$23*(P$35-A152)/C152),IF(D152&lt;0,0,D152))</f>
        <v>953.32177481345411</v>
      </c>
      <c r="F152" s="17">
        <f>(H152*data!$C$16+I152*data!$C$17-G151*(data!$C$18+data!$C$19+data!$C$20))*$C152/60</f>
        <v>-1.325328947288831</v>
      </c>
      <c r="G152" s="17">
        <f t="shared" si="14"/>
        <v>29.543373616186969</v>
      </c>
      <c r="H152" s="17">
        <f>H151+(data!$C$19*G151-data!$C$16*H151)*$C152/60</f>
        <v>120.27857407820356</v>
      </c>
      <c r="I152" s="17">
        <f>I151+(data!$C$20*G151-data!$C$17*I151)*$C152/60</f>
        <v>61.864629792306928</v>
      </c>
      <c r="J152" s="16">
        <f t="shared" si="12"/>
        <v>11.5</v>
      </c>
      <c r="K152" s="14">
        <f>G152/data!$C$15*1000</f>
        <v>4.0001720834468619</v>
      </c>
      <c r="L152" s="14">
        <f>L151+data!$C$21*(K151-L151)/60*C151</f>
        <v>3.9981335044069666</v>
      </c>
      <c r="M152" s="59">
        <f>M151+E152*C152/3600/data!H$23</f>
        <v>38.103075557710902</v>
      </c>
    </row>
    <row r="153" spans="1:13" ht="20.100000000000001" customHeight="1">
      <c r="A153" s="12">
        <f t="shared" si="13"/>
        <v>695</v>
      </c>
      <c r="B153" s="14">
        <f t="shared" si="11"/>
        <v>4</v>
      </c>
      <c r="C153" s="14">
        <f t="shared" si="15"/>
        <v>5</v>
      </c>
      <c r="D153" s="15">
        <f>3600*(B153*data!$C$15/1000-F153-G153)/C153</f>
        <v>952.41566188385445</v>
      </c>
      <c r="E153" s="15">
        <f>IF(A153&lt;P$35,IF(A153+C153&lt;P$35,data!H$24*data!H$23,data!H$24*data!H$23*(P$35-A153)/C153),IF(D153&lt;0,0,D153))</f>
        <v>952.41566188385445</v>
      </c>
      <c r="F153" s="17">
        <f>(H153*data!$C$16+I153*data!$C$17-G152*(data!$C$18+data!$C$19+data!$C$20))*$C153/60</f>
        <v>-1.3240642388415367</v>
      </c>
      <c r="G153" s="17">
        <f t="shared" si="14"/>
        <v>29.543367397919674</v>
      </c>
      <c r="H153" s="17">
        <f>H152+(data!$C$19*G152-data!$C$16*H152)*$C153/60</f>
        <v>120.49917449711479</v>
      </c>
      <c r="I153" s="17">
        <f>I152+(data!$C$20*G152-data!$C$17*I152)*$C153/60</f>
        <v>62.134734141149373</v>
      </c>
      <c r="J153" s="16">
        <f t="shared" si="12"/>
        <v>11.583333333333334</v>
      </c>
      <c r="K153" s="14">
        <f>G153/data!$C$15*1000</f>
        <v>4.0001712414936188</v>
      </c>
      <c r="L153" s="14">
        <f>L152+data!$C$21*(K152-L152)/60*C152</f>
        <v>3.9981547509284252</v>
      </c>
      <c r="M153" s="59">
        <f>M152+E153*C153/3600/data!H$23</f>
        <v>38.235355510750324</v>
      </c>
    </row>
    <row r="154" spans="1:13" ht="20.100000000000001" customHeight="1">
      <c r="A154" s="12">
        <f t="shared" si="13"/>
        <v>700</v>
      </c>
      <c r="B154" s="14">
        <f t="shared" si="11"/>
        <v>4</v>
      </c>
      <c r="C154" s="14">
        <f t="shared" si="15"/>
        <v>5</v>
      </c>
      <c r="D154" s="15">
        <f>3600*(B154*data!$C$15/1000-F154-G154)/C154</f>
        <v>951.51397909961361</v>
      </c>
      <c r="E154" s="15">
        <f>IF(A154&lt;P$35,IF(A154+C154&lt;P$35,data!H$24*data!H$23,data!H$24*data!H$23*(P$35-A154)/C154),IF(D154&lt;0,0,D154))</f>
        <v>951.51397909961361</v>
      </c>
      <c r="F154" s="17">
        <f>(H154*data!$C$16+I154*data!$C$17-G153*(data!$C$18+data!$C$19+data!$C$20))*$C154/60</f>
        <v>-1.3228057160177222</v>
      </c>
      <c r="G154" s="17">
        <f t="shared" si="14"/>
        <v>29.543361212296194</v>
      </c>
      <c r="H154" s="17">
        <f>H153+(data!$C$19*G153-data!$C$16*H153)*$C154/60</f>
        <v>120.71861039412451</v>
      </c>
      <c r="I154" s="17">
        <f>I153+(data!$C$20*G153-data!$C$17*I153)*$C154/60</f>
        <v>62.404738481319811</v>
      </c>
      <c r="J154" s="16">
        <f t="shared" si="12"/>
        <v>11.666666666666666</v>
      </c>
      <c r="K154" s="14">
        <f>G154/data!$C$15*1000</f>
        <v>4.0001704039603467</v>
      </c>
      <c r="L154" s="14">
        <f>L153+data!$C$21*(K153-L153)/60*C153</f>
        <v>3.9981757672389171</v>
      </c>
      <c r="M154" s="59">
        <f>M153+E154*C154/3600/data!H$23</f>
        <v>38.367510230069712</v>
      </c>
    </row>
    <row r="155" spans="1:13" ht="20.100000000000001" customHeight="1">
      <c r="A155" s="12">
        <f t="shared" si="13"/>
        <v>705</v>
      </c>
      <c r="B155" s="14">
        <f t="shared" si="11"/>
        <v>4</v>
      </c>
      <c r="C155" s="14">
        <f t="shared" si="15"/>
        <v>5</v>
      </c>
      <c r="D155" s="15">
        <f>3600*(B155*data!$C$15/1000-F155-G155)/C155</f>
        <v>950.61670320523513</v>
      </c>
      <c r="E155" s="15">
        <f>IF(A155&lt;P$35,IF(A155+C155&lt;P$35,data!H$24*data!H$23,data!H$24*data!H$23*(P$35-A155)/C155),IF(D155&lt;0,0,D155))</f>
        <v>950.61670320523513</v>
      </c>
      <c r="F155" s="17">
        <f>(H155*data!$C$16+I155*data!$C$17-G154*(data!$C$18+data!$C$19+data!$C$20))*$C155/60</f>
        <v>-1.3215533463458289</v>
      </c>
      <c r="G155" s="17">
        <f t="shared" si="14"/>
        <v>29.543355059144272</v>
      </c>
      <c r="H155" s="17">
        <f>H154+(data!$C$19*G154-data!$C$16*H154)*$C155/60</f>
        <v>120.93688791659231</v>
      </c>
      <c r="I155" s="17">
        <f>I154+(data!$C$20*G154-data!$C$17*I154)*$C155/60</f>
        <v>62.674642850148302</v>
      </c>
      <c r="J155" s="16">
        <f t="shared" si="12"/>
        <v>11.75</v>
      </c>
      <c r="K155" s="14">
        <f>G155/data!$C$15*1000</f>
        <v>4.000169570823723</v>
      </c>
      <c r="L155" s="14">
        <f>L154+data!$C$21*(K154-L154)/60*C154</f>
        <v>3.9981965557838173</v>
      </c>
      <c r="M155" s="59">
        <f>M154+E155*C155/3600/data!H$23</f>
        <v>38.499540327737108</v>
      </c>
    </row>
    <row r="156" spans="1:13" ht="20.100000000000001" customHeight="1">
      <c r="A156" s="12">
        <f t="shared" si="13"/>
        <v>710</v>
      </c>
      <c r="B156" s="14">
        <f t="shared" si="11"/>
        <v>4</v>
      </c>
      <c r="C156" s="14">
        <f t="shared" si="15"/>
        <v>5</v>
      </c>
      <c r="D156" s="15">
        <f>3600*(B156*data!$C$15/1000-F156-G156)/C156</f>
        <v>949.7238110679325</v>
      </c>
      <c r="E156" s="15">
        <f>IF(A156&lt;P$35,IF(A156+C156&lt;P$35,data!H$24*data!H$23,data!H$24*data!H$23*(P$35-A156)/C156),IF(D156&lt;0,0,D156))</f>
        <v>949.7238110679325</v>
      </c>
      <c r="F156" s="17">
        <f>(H156*data!$C$16+I156*data!$C$17-G155*(data!$C$18+data!$C$19+data!$C$20))*$C156/60</f>
        <v>-1.3203070975256443</v>
      </c>
      <c r="G156" s="17">
        <f t="shared" si="14"/>
        <v>29.543348938292564</v>
      </c>
      <c r="H156" s="17">
        <f>H155+(data!$C$19*G155-data!$C$16*H155)*$C156/60</f>
        <v>121.15401317942666</v>
      </c>
      <c r="I156" s="17">
        <f>I155+(data!$C$20*G155-data!$C$17*I155)*$C156/60</f>
        <v>62.944447284949391</v>
      </c>
      <c r="J156" s="16">
        <f t="shared" si="12"/>
        <v>11.833333333333334</v>
      </c>
      <c r="K156" s="14">
        <f>G156/data!$C$15*1000</f>
        <v>4.0001687420605476</v>
      </c>
      <c r="L156" s="14">
        <f>L155+data!$C$21*(K155-L155)/60*C155</f>
        <v>3.9982171189827724</v>
      </c>
      <c r="M156" s="59">
        <f>M155+E156*C156/3600/data!H$23</f>
        <v>38.631446412607652</v>
      </c>
    </row>
    <row r="157" spans="1:13" ht="20.100000000000001" customHeight="1">
      <c r="A157" s="12">
        <f t="shared" si="13"/>
        <v>715</v>
      </c>
      <c r="B157" s="14">
        <f t="shared" si="11"/>
        <v>4</v>
      </c>
      <c r="C157" s="14">
        <f t="shared" si="15"/>
        <v>5</v>
      </c>
      <c r="D157" s="15">
        <f>3600*(B157*data!$C$15/1000-F157-G157)/C157</f>
        <v>948.83527967698717</v>
      </c>
      <c r="E157" s="15">
        <f>IF(A157&lt;P$35,IF(A157+C157&lt;P$35,data!H$24*data!H$23,data!H$24*data!H$23*(P$35-A157)/C157),IF(D157&lt;0,0,D157))</f>
        <v>948.83527967698717</v>
      </c>
      <c r="F157" s="17">
        <f>(H157*data!$C$16+I157*data!$C$17-G156*(data!$C$18+data!$C$19+data!$C$20))*$C157/60</f>
        <v>-1.3190669374273967</v>
      </c>
      <c r="G157" s="17">
        <f t="shared" si="14"/>
        <v>29.543342849570628</v>
      </c>
      <c r="H157" s="17">
        <f>H156+(data!$C$19*G156-data!$C$16*H156)*$C157/60</f>
        <v>121.36999226525622</v>
      </c>
      <c r="I157" s="17">
        <f>I156+(data!$C$20*G156-data!$C$17*I156)*$C157/60</f>
        <v>63.214151823022107</v>
      </c>
      <c r="J157" s="16">
        <f t="shared" si="12"/>
        <v>11.916666666666666</v>
      </c>
      <c r="K157" s="14">
        <f>G157/data!$C$15*1000</f>
        <v>4.0001679176477429</v>
      </c>
      <c r="L157" s="14">
        <f>L156+data!$C$21*(K156-L156)/60*C156</f>
        <v>3.9982374592299688</v>
      </c>
      <c r="M157" s="59">
        <f>M156+E157*C157/3600/data!H$23</f>
        <v>38.763229090340566</v>
      </c>
    </row>
    <row r="158" spans="1:13" ht="20.100000000000001" customHeight="1">
      <c r="A158" s="12">
        <f t="shared" si="13"/>
        <v>720</v>
      </c>
      <c r="B158" s="14">
        <f t="shared" si="11"/>
        <v>4</v>
      </c>
      <c r="C158" s="14">
        <f t="shared" si="15"/>
        <v>5</v>
      </c>
      <c r="D158" s="15">
        <f>3600*(B158*data!$C$15/1000-F158-G158)/C158</f>
        <v>947.95108614310925</v>
      </c>
      <c r="E158" s="15">
        <f>IF(A158&lt;P$35,IF(A158+C158&lt;P$35,data!H$24*data!H$23,data!H$24*data!H$23*(P$35-A158)/C158),IF(D158&lt;0,0,D158))</f>
        <v>947.95108614310925</v>
      </c>
      <c r="F158" s="17">
        <f>(H158*data!$C$16+I158*data!$C$17-G157*(data!$C$18+data!$C$19+data!$C$20))*$C158/60</f>
        <v>-1.3178328340908572</v>
      </c>
      <c r="G158" s="17">
        <f t="shared" si="14"/>
        <v>29.543336792808919</v>
      </c>
      <c r="H158" s="17">
        <f>H157+(data!$C$19*G157-data!$C$16*H157)*$C158/60</f>
        <v>121.58483122460025</v>
      </c>
      <c r="I158" s="17">
        <f>I157+(data!$C$20*G157-data!$C$17*I157)*$C158/60</f>
        <v>63.483756501649992</v>
      </c>
      <c r="J158" s="16">
        <f t="shared" si="12"/>
        <v>12</v>
      </c>
      <c r="K158" s="14">
        <f>G158/data!$C$15*1000</f>
        <v>4.0001670975623522</v>
      </c>
      <c r="L158" s="14">
        <f>L157+data!$C$21*(K157-L157)/60*C157</f>
        <v>3.9982575788943993</v>
      </c>
      <c r="M158" s="59">
        <f>M157+E158*C158/3600/data!H$23</f>
        <v>38.894888963416001</v>
      </c>
    </row>
    <row r="159" spans="1:13" ht="20.100000000000001" customHeight="1">
      <c r="A159" s="12">
        <f t="shared" si="13"/>
        <v>725</v>
      </c>
      <c r="B159" s="14">
        <f t="shared" si="11"/>
        <v>4</v>
      </c>
      <c r="C159" s="14">
        <f t="shared" si="15"/>
        <v>5</v>
      </c>
      <c r="D159" s="15">
        <f>3600*(B159*data!$C$15/1000-F159-G159)/C159</f>
        <v>947.0712076977776</v>
      </c>
      <c r="E159" s="15">
        <f>IF(A159&lt;P$35,IF(A159+C159&lt;P$35,data!H$24*data!H$23,data!H$24*data!H$23*(P$35-A159)/C159),IF(D159&lt;0,0,D159))</f>
        <v>947.0712076977776</v>
      </c>
      <c r="F159" s="17">
        <f>(H159*data!$C$16+I159*data!$C$17-G158*(data!$C$18+data!$C$19+data!$C$20))*$C159/60</f>
        <v>-1.3166047557244425</v>
      </c>
      <c r="G159" s="17">
        <f t="shared" si="14"/>
        <v>29.543330767838796</v>
      </c>
      <c r="H159" s="17">
        <f>H158+(data!$C$19*G158-data!$C$16*H158)*$C159/60</f>
        <v>121.79853607603813</v>
      </c>
      <c r="I159" s="17">
        <f>I158+(data!$C$20*G158-data!$C$17*I158)*$C159/60</f>
        <v>63.753261358101106</v>
      </c>
      <c r="J159" s="16">
        <f t="shared" si="12"/>
        <v>12.083333333333334</v>
      </c>
      <c r="K159" s="14">
        <f>G159/data!$C$15*1000</f>
        <v>4.0001662817815413</v>
      </c>
      <c r="L159" s="14">
        <f>L158+data!$C$21*(K158-L158)/60*C158</f>
        <v>3.9982774803201275</v>
      </c>
      <c r="M159" s="59">
        <f>M158+E159*C159/3600/data!H$23</f>
        <v>39.026426631151807</v>
      </c>
    </row>
    <row r="160" spans="1:13" ht="20.100000000000001" customHeight="1">
      <c r="A160" s="12">
        <f t="shared" si="13"/>
        <v>730</v>
      </c>
      <c r="B160" s="14">
        <f t="shared" si="11"/>
        <v>4</v>
      </c>
      <c r="C160" s="14">
        <f t="shared" si="15"/>
        <v>5</v>
      </c>
      <c r="D160" s="15">
        <f>3600*(B160*data!$C$15/1000-F160-G160)/C160</f>
        <v>946.19562169263349</v>
      </c>
      <c r="E160" s="15">
        <f>IF(A160&lt;P$35,IF(A160+C160&lt;P$35,data!H$24*data!H$23,data!H$24*data!H$23*(P$35-A160)/C160),IF(D160&lt;0,0,D160))</f>
        <v>946.19562169263349</v>
      </c>
      <c r="F160" s="17">
        <f>(H160*data!$C$16+I160*data!$C$17-G159*(data!$C$18+data!$C$19+data!$C$20))*$C160/60</f>
        <v>-1.315382670704327</v>
      </c>
      <c r="G160" s="17">
        <f t="shared" si="14"/>
        <v>29.543324774492493</v>
      </c>
      <c r="H160" s="17">
        <f>H159+(data!$C$19*G159-data!$C$16*H159)*$C160/60</f>
        <v>122.01111280637792</v>
      </c>
      <c r="I160" s="17">
        <f>I159+(data!$C$20*G159-data!$C$17*I159)*$C160/60</f>
        <v>64.02266642962806</v>
      </c>
      <c r="J160" s="16">
        <f t="shared" si="12"/>
        <v>12.166666666666666</v>
      </c>
      <c r="K160" s="14">
        <f>G160/data!$C$15*1000</f>
        <v>4.0001654702825942</v>
      </c>
      <c r="L160" s="14">
        <f>L159+data!$C$21*(K159-L159)/60*C159</f>
        <v>3.9982971658265489</v>
      </c>
      <c r="M160" s="59">
        <f>M159+E160*C160/3600/data!H$23</f>
        <v>39.157842689720226</v>
      </c>
    </row>
    <row r="161" spans="1:13" ht="20.100000000000001" customHeight="1">
      <c r="A161" s="12">
        <f t="shared" si="13"/>
        <v>735</v>
      </c>
      <c r="B161" s="14">
        <f t="shared" si="11"/>
        <v>4</v>
      </c>
      <c r="C161" s="14">
        <f t="shared" si="15"/>
        <v>5</v>
      </c>
      <c r="D161" s="15">
        <f>3600*(B161*data!$C$15/1000-F161-G161)/C161</f>
        <v>945.32430559880561</v>
      </c>
      <c r="E161" s="15">
        <f>IF(A161&lt;P$35,IF(A161+C161&lt;P$35,data!H$24*data!H$23,data!H$24*data!H$23*(P$35-A161)/C161),IF(D161&lt;0,0,D161))</f>
        <v>945.32430559880561</v>
      </c>
      <c r="F161" s="17">
        <f>(H161*data!$C$16+I161*data!$C$17-G160*(data!$C$18+data!$C$19+data!$C$20))*$C161/60</f>
        <v>-1.3141665475735549</v>
      </c>
      <c r="G161" s="17">
        <f t="shared" si="14"/>
        <v>29.54331881260315</v>
      </c>
      <c r="H161" s="17">
        <f>H160+(data!$C$19*G160-data!$C$16*H160)*$C161/60</f>
        <v>122.22256737082411</v>
      </c>
      <c r="I161" s="17">
        <f>I160+(data!$C$20*G160-data!$C$17*I160)*$C161/60</f>
        <v>64.29197175346799</v>
      </c>
      <c r="J161" s="16">
        <f t="shared" si="12"/>
        <v>12.25</v>
      </c>
      <c r="K161" s="14">
        <f>G161/data!$C$15*1000</f>
        <v>4.0001646630429191</v>
      </c>
      <c r="L161" s="14">
        <f>L160+data!$C$21*(K160-L160)/60*C160</f>
        <v>3.998316637708649</v>
      </c>
      <c r="M161" s="59">
        <f>M160+E161*C161/3600/data!H$23</f>
        <v>39.289137732164505</v>
      </c>
    </row>
    <row r="162" spans="1:13" ht="20.100000000000001" customHeight="1">
      <c r="A162" s="12">
        <f t="shared" si="13"/>
        <v>740</v>
      </c>
      <c r="B162" s="14">
        <f t="shared" si="11"/>
        <v>4</v>
      </c>
      <c r="C162" s="14">
        <f t="shared" si="15"/>
        <v>5</v>
      </c>
      <c r="D162" s="15">
        <f>3600*(B162*data!$C$15/1000-F162-G162)/C162</f>
        <v>944.45723700631333</v>
      </c>
      <c r="E162" s="15">
        <f>IF(A162&lt;P$35,IF(A162+C162&lt;P$35,data!H$24*data!H$23,data!H$24*data!H$23*(P$35-A162)/C162),IF(D162&lt;0,0,D162))</f>
        <v>944.45723700631333</v>
      </c>
      <c r="F162" s="17">
        <f>(H162*data!$C$16+I162*data!$C$17-G161*(data!$C$18+data!$C$19+data!$C$20))*$C162/60</f>
        <v>-1.3129563550411616</v>
      </c>
      <c r="G162" s="17">
        <f t="shared" si="14"/>
        <v>29.543312882004773</v>
      </c>
      <c r="H162" s="17">
        <f>H161+(data!$C$19*G161-data!$C$16*H161)*$C162/60</f>
        <v>122.43290569314443</v>
      </c>
      <c r="I162" s="17">
        <f>I161+(data!$C$20*G161-data!$C$17*I161)*$C162/60</f>
        <v>64.561177366842628</v>
      </c>
      <c r="J162" s="16">
        <f t="shared" si="12"/>
        <v>12.333333333333334</v>
      </c>
      <c r="K162" s="14">
        <f>G162/data!$C$15*1000</f>
        <v>4.0001638600400398</v>
      </c>
      <c r="L162" s="14">
        <f>L161+data!$C$21*(K161-L161)/60*C161</f>
        <v>3.9983358982372583</v>
      </c>
      <c r="M162" s="59">
        <f>M161+E162*C162/3600/data!H$23</f>
        <v>39.420312348415379</v>
      </c>
    </row>
    <row r="163" spans="1:13" ht="20.100000000000001" customHeight="1">
      <c r="A163" s="12">
        <f t="shared" si="13"/>
        <v>745</v>
      </c>
      <c r="B163" s="14">
        <f t="shared" si="11"/>
        <v>4</v>
      </c>
      <c r="C163" s="14">
        <f t="shared" si="15"/>
        <v>5</v>
      </c>
      <c r="D163" s="15">
        <f>3600*(B163*data!$C$15/1000-F163-G163)/C163</f>
        <v>943.59439362342778</v>
      </c>
      <c r="E163" s="15">
        <f>IF(A163&lt;P$35,IF(A163+C163&lt;P$35,data!H$24*data!H$23,data!H$24*data!H$23*(P$35-A163)/C163),IF(D163&lt;0,0,D163))</f>
        <v>943.59439362342778</v>
      </c>
      <c r="F163" s="17">
        <f>(H163*data!$C$16+I163*data!$C$17-G162*(data!$C$18+data!$C$19+data!$C$20))*$C163/60</f>
        <v>-1.3117520619812957</v>
      </c>
      <c r="G163" s="17">
        <f t="shared" si="14"/>
        <v>29.543306982532247</v>
      </c>
      <c r="H163" s="17">
        <f>H162+(data!$C$19*G162-data!$C$16*H162)*$C163/60</f>
        <v>122.64213366583584</v>
      </c>
      <c r="I163" s="17">
        <f>I162+(data!$C$20*G162-data!$C$17*I162)*$C163/60</f>
        <v>64.830283306958265</v>
      </c>
      <c r="J163" s="16">
        <f t="shared" si="12"/>
        <v>12.416666666666666</v>
      </c>
      <c r="K163" s="14">
        <f>G163/data!$C$15*1000</f>
        <v>4.0001630612516008</v>
      </c>
      <c r="L163" s="14">
        <f>L162+data!$C$21*(K162-L162)/60*C162</f>
        <v>3.9983549496593067</v>
      </c>
      <c r="M163" s="59">
        <f>M162+E163*C163/3600/data!H$23</f>
        <v>39.551367125307522</v>
      </c>
    </row>
    <row r="164" spans="1:13" ht="20.100000000000001" customHeight="1">
      <c r="A164" s="12">
        <f t="shared" si="13"/>
        <v>750</v>
      </c>
      <c r="B164" s="14">
        <f t="shared" si="11"/>
        <v>4</v>
      </c>
      <c r="C164" s="14">
        <f t="shared" si="15"/>
        <v>5</v>
      </c>
      <c r="D164" s="15">
        <f>3600*(B164*data!$C$15/1000-F164-G164)/C164</f>
        <v>942.73575327605045</v>
      </c>
      <c r="E164" s="15">
        <f>IF(A164&lt;P$35,IF(A164+C164&lt;P$35,data!H$24*data!H$23,data!H$24*data!H$23*(P$35-A164)/C164),IF(D164&lt;0,0,D164))</f>
        <v>942.73575327605045</v>
      </c>
      <c r="F164" s="17">
        <f>(H164*data!$C$16+I164*data!$C$17-G163*(data!$C$18+data!$C$19+data!$C$20))*$C164/60</f>
        <v>-1.3105536374323488</v>
      </c>
      <c r="G164" s="17">
        <f t="shared" si="14"/>
        <v>29.543301114021325</v>
      </c>
      <c r="H164" s="17">
        <f>H163+(data!$C$19*G163-data!$C$16*H163)*$C164/60</f>
        <v>122.85025715028955</v>
      </c>
      <c r="I164" s="17">
        <f>I163+(data!$C$20*G163-data!$C$17*I163)*$C164/60</f>
        <v>65.099289611005787</v>
      </c>
      <c r="J164" s="16">
        <f t="shared" si="12"/>
        <v>12.5</v>
      </c>
      <c r="K164" s="14">
        <f>G164/data!$C$15*1000</f>
        <v>4.0001622666553613</v>
      </c>
      <c r="L164" s="14">
        <f>L163+data!$C$21*(K163-L163)/60*C163</f>
        <v>3.9983737941980726</v>
      </c>
      <c r="M164" s="59">
        <f>M163+E164*C164/3600/data!H$23</f>
        <v>39.682302646595865</v>
      </c>
    </row>
    <row r="165" spans="1:13" ht="20.100000000000001" customHeight="1">
      <c r="A165" s="12">
        <f t="shared" si="13"/>
        <v>755</v>
      </c>
      <c r="B165" s="14">
        <f t="shared" si="11"/>
        <v>4</v>
      </c>
      <c r="C165" s="14">
        <f t="shared" si="15"/>
        <v>5</v>
      </c>
      <c r="D165" s="15">
        <f>3600*(B165*data!$C$15/1000-F165-G165)/C165</f>
        <v>941.88129390707059</v>
      </c>
      <c r="E165" s="15">
        <f>IF(A165&lt;P$35,IF(A165+C165&lt;P$35,data!H$24*data!H$23,data!H$24*data!H$23*(P$35-A165)/C165),IF(D165&lt;0,0,D165))</f>
        <v>941.88129390707059</v>
      </c>
      <c r="F165" s="17">
        <f>(H165*data!$C$16+I165*data!$C$17-G164*(data!$C$18+data!$C$19+data!$C$20))*$C165/60</f>
        <v>-1.309361050596086</v>
      </c>
      <c r="G165" s="17">
        <f t="shared" si="14"/>
        <v>29.543295276308644</v>
      </c>
      <c r="H165" s="17">
        <f>H164+(data!$C$19*G164-data!$C$16*H164)*$C165/60</f>
        <v>123.05728197695527</v>
      </c>
      <c r="I165" s="17">
        <f>I164+(data!$C$20*G164-data!$C$17*I164)*$C165/60</f>
        <v>65.368196316160706</v>
      </c>
      <c r="J165" s="16">
        <f t="shared" si="12"/>
        <v>12.583333333333334</v>
      </c>
      <c r="K165" s="14">
        <f>G165/data!$C$15*1000</f>
        <v>4.0001614762292039</v>
      </c>
      <c r="L165" s="14">
        <f>L164+data!$C$21*(K164-L164)/60*C164</f>
        <v>3.9983924340534318</v>
      </c>
      <c r="M165" s="59">
        <f>M164+E165*C165/3600/data!H$23</f>
        <v>39.81311949297185</v>
      </c>
    </row>
    <row r="166" spans="1:13" ht="20.100000000000001" customHeight="1">
      <c r="A166" s="12">
        <f t="shared" si="13"/>
        <v>760</v>
      </c>
      <c r="B166" s="14">
        <f t="shared" si="11"/>
        <v>4</v>
      </c>
      <c r="C166" s="14">
        <f t="shared" si="15"/>
        <v>5</v>
      </c>
      <c r="D166" s="15">
        <f>3600*(B166*data!$C$15/1000-F166-G166)/C166</f>
        <v>941.03099357579742</v>
      </c>
      <c r="E166" s="15">
        <f>IF(A166&lt;P$35,IF(A166+C166&lt;P$35,data!H$24*data!H$23,data!H$24*data!H$23*(P$35-A166)/C166),IF(D166&lt;0,0,D166))</f>
        <v>941.03099357579742</v>
      </c>
      <c r="F166" s="17">
        <f>(H166*data!$C$16+I166*data!$C$17-G165*(data!$C$18+data!$C$19+data!$C$20))*$C166/60</f>
        <v>-1.3081742708367889</v>
      </c>
      <c r="G166" s="17">
        <f t="shared" si="14"/>
        <v>29.543289469231674</v>
      </c>
      <c r="H166" s="17">
        <f>H165+(data!$C$19*G165-data!$C$16*H165)*$C166/60</f>
        <v>123.2632139455045</v>
      </c>
      <c r="I166" s="17">
        <f>I165+(data!$C$20*G165-data!$C$17*I165)*$C166/60</f>
        <v>65.637003459583141</v>
      </c>
      <c r="J166" s="16">
        <f t="shared" si="12"/>
        <v>12.666666666666666</v>
      </c>
      <c r="K166" s="14">
        <f>G166/data!$C$15*1000</f>
        <v>4.0001606899511204</v>
      </c>
      <c r="L166" s="14">
        <f>L165+data!$C$21*(K165-L165)/60*C165</f>
        <v>3.9984108714021009</v>
      </c>
      <c r="M166" s="59">
        <f>M165+E166*C166/3600/data!H$23</f>
        <v>39.943818242079601</v>
      </c>
    </row>
    <row r="167" spans="1:13" ht="20.100000000000001" customHeight="1">
      <c r="A167" s="12">
        <f t="shared" si="13"/>
        <v>765</v>
      </c>
      <c r="B167" s="14">
        <f t="shared" si="11"/>
        <v>4</v>
      </c>
      <c r="C167" s="14">
        <f t="shared" si="15"/>
        <v>5</v>
      </c>
      <c r="D167" s="15">
        <f>3600*(B167*data!$C$15/1000-F167-G167)/C167</f>
        <v>940.1848304572726</v>
      </c>
      <c r="E167" s="15">
        <f>IF(A167&lt;P$35,IF(A167+C167&lt;P$35,data!H$24*data!H$23,data!H$24*data!H$23*(P$35-A167)/C167),IF(D167&lt;0,0,D167))</f>
        <v>940.1848304572726</v>
      </c>
      <c r="F167" s="17">
        <f>(H167*data!$C$16+I167*data!$C$17-G166*(data!$C$18+data!$C$19+data!$C$20))*$C167/60</f>
        <v>-1.3069932676803899</v>
      </c>
      <c r="G167" s="17">
        <f t="shared" si="14"/>
        <v>29.54328369262878</v>
      </c>
      <c r="H167" s="17">
        <f>H166+(data!$C$19*G166-data!$C$16*H166)*$C167/60</f>
        <v>123.46805882499307</v>
      </c>
      <c r="I167" s="17">
        <f>I166+(data!$C$20*G166-data!$C$17*I166)*$C167/60</f>
        <v>65.905711078417866</v>
      </c>
      <c r="J167" s="16">
        <f t="shared" si="12"/>
        <v>12.75</v>
      </c>
      <c r="K167" s="14">
        <f>G167/data!$C$15*1000</f>
        <v>4.0001599077992269</v>
      </c>
      <c r="L167" s="14">
        <f>L166+data!$C$21*(K166-L166)/60*C166</f>
        <v>3.998429108397882</v>
      </c>
      <c r="M167" s="59">
        <f>M166+E167*C167/3600/data!H$23</f>
        <v>40.074399468532</v>
      </c>
    </row>
    <row r="168" spans="1:13" ht="20.100000000000001" customHeight="1">
      <c r="A168" s="12">
        <f t="shared" si="13"/>
        <v>770</v>
      </c>
      <c r="B168" s="14">
        <f t="shared" si="11"/>
        <v>4</v>
      </c>
      <c r="C168" s="14">
        <f t="shared" si="15"/>
        <v>5</v>
      </c>
      <c r="D168" s="15">
        <f>3600*(B168*data!$C$15/1000-F168-G168)/C168</f>
        <v>939.34278284174286</v>
      </c>
      <c r="E168" s="15">
        <f>IF(A168&lt;P$35,IF(A168+C168&lt;P$35,data!H$24*data!H$23,data!H$24*data!H$23*(P$35-A168)/C168),IF(D168&lt;0,0,D168))</f>
        <v>939.34278284174286</v>
      </c>
      <c r="F168" s="17">
        <f>(H168*data!$C$16+I168*data!$C$17-G167*(data!$C$18+data!$C$19+data!$C$20))*$C168/60</f>
        <v>-1.3058180108136275</v>
      </c>
      <c r="G168" s="17">
        <f t="shared" si="14"/>
        <v>29.543277946339142</v>
      </c>
      <c r="H168" s="17">
        <f>H167+(data!$C$19*G167-data!$C$16*H167)*$C168/60</f>
        <v>123.67182235402268</v>
      </c>
      <c r="I168" s="17">
        <f>I167+(data!$C$20*G167-data!$C$17*I167)*$C168/60</f>
        <v>66.174319209794291</v>
      </c>
      <c r="J168" s="16">
        <f t="shared" si="12"/>
        <v>12.833333333333334</v>
      </c>
      <c r="K168" s="14">
        <f>G168/data!$C$15*1000</f>
        <v>4.0001591297517463</v>
      </c>
      <c r="L168" s="14">
        <f>L167+data!$C$21*(K167-L167)/60*C167</f>
        <v>3.9984471471719014</v>
      </c>
      <c r="M168" s="59">
        <f>M167+E168*C168/3600/data!H$23</f>
        <v>40.204863743926687</v>
      </c>
    </row>
    <row r="169" spans="1:13" ht="20.100000000000001" customHeight="1">
      <c r="A169" s="12">
        <f t="shared" si="13"/>
        <v>775</v>
      </c>
      <c r="B169" s="14">
        <f t="shared" si="11"/>
        <v>4</v>
      </c>
      <c r="C169" s="14">
        <f t="shared" si="15"/>
        <v>5</v>
      </c>
      <c r="D169" s="15">
        <f>3600*(B169*data!$C$15/1000-F169-G169)/C169</f>
        <v>938.5048291339823</v>
      </c>
      <c r="E169" s="15">
        <f>IF(A169&lt;P$35,IF(A169+C169&lt;P$35,data!H$24*data!H$23,data!H$24*data!H$23*(P$35-A169)/C169),IF(D169&lt;0,0,D169))</f>
        <v>938.5048291339823</v>
      </c>
      <c r="F169" s="17">
        <f>(H169*data!$C$16+I169*data!$C$17-G168*(data!$C$18+data!$C$19+data!$C$20))*$C169/60</f>
        <v>-1.3046484700831888</v>
      </c>
      <c r="G169" s="17">
        <f t="shared" si="14"/>
        <v>29.543272230202817</v>
      </c>
      <c r="H169" s="17">
        <f>H168+(data!$C$19*G168-data!$C$16*H168)*$C169/60</f>
        <v>123.87451024090173</v>
      </c>
      <c r="I169" s="17">
        <f>I168+(data!$C$20*G168-data!$C$17*I168)*$C169/60</f>
        <v>66.442827890826507</v>
      </c>
      <c r="J169" s="16">
        <f t="shared" si="12"/>
        <v>12.916666666666666</v>
      </c>
      <c r="K169" s="14">
        <f>G169/data!$C$15*1000</f>
        <v>4.0001583557870237</v>
      </c>
      <c r="L169" s="14">
        <f>L168+data!$C$21*(K168-L168)/60*C168</f>
        <v>3.998464989832847</v>
      </c>
      <c r="M169" s="59">
        <f>M168+E169*C169/3600/data!H$23</f>
        <v>40.335211636861963</v>
      </c>
    </row>
    <row r="170" spans="1:13" ht="20.100000000000001" customHeight="1">
      <c r="A170" s="12">
        <f t="shared" si="13"/>
        <v>780</v>
      </c>
      <c r="B170" s="14">
        <f t="shared" si="11"/>
        <v>4</v>
      </c>
      <c r="C170" s="14">
        <f t="shared" si="15"/>
        <v>5</v>
      </c>
      <c r="D170" s="15">
        <f>3600*(B170*data!$C$15/1000-F170-G170)/C170</f>
        <v>937.67094785272127</v>
      </c>
      <c r="E170" s="15">
        <f>IF(A170&lt;P$35,IF(A170+C170&lt;P$35,data!H$24*data!H$23,data!H$24*data!H$23*(P$35-A170)/C170),IF(D170&lt;0,0,D170))</f>
        <v>937.67094785272127</v>
      </c>
      <c r="F170" s="17">
        <f>(H170*data!$C$16+I170*data!$C$17-G169*(data!$C$18+data!$C$19+data!$C$20))*$C170/60</f>
        <v>-1.3034846154948725</v>
      </c>
      <c r="G170" s="17">
        <f t="shared" si="14"/>
        <v>29.543266544060696</v>
      </c>
      <c r="H170" s="17">
        <f>H169+(data!$C$19*G169-data!$C$16*H169)*$C170/60</f>
        <v>124.07612816380518</v>
      </c>
      <c r="I170" s="17">
        <f>I169+(data!$C$20*G169-data!$C$17*I169)*$C170/60</f>
        <v>66.711237158613272</v>
      </c>
      <c r="J170" s="16">
        <f t="shared" si="12"/>
        <v>13</v>
      </c>
      <c r="K170" s="14">
        <f>G170/data!$C$15*1000</f>
        <v>4.0001575858835166</v>
      </c>
      <c r="L170" s="14">
        <f>L169+data!$C$21*(K169-L169)/60*C169</f>
        <v>3.9984826384672036</v>
      </c>
      <c r="M170" s="59">
        <f>M169+E170*C170/3600/data!H$23</f>
        <v>40.46544371295262</v>
      </c>
    </row>
    <row r="171" spans="1:13" ht="20.100000000000001" customHeight="1">
      <c r="A171" s="12">
        <f t="shared" si="13"/>
        <v>785</v>
      </c>
      <c r="B171" s="14">
        <f t="shared" si="11"/>
        <v>4</v>
      </c>
      <c r="C171" s="14">
        <f t="shared" si="15"/>
        <v>5</v>
      </c>
      <c r="D171" s="15">
        <f>3600*(B171*data!$C$15/1000-F171-G171)/C171</f>
        <v>936.84111763004125</v>
      </c>
      <c r="E171" s="15">
        <f>IF(A171&lt;P$35,IF(A171+C171&lt;P$35,data!H$24*data!H$23,data!H$24*data!H$23*(P$35-A171)/C171),IF(D171&lt;0,0,D171))</f>
        <v>936.84111763004125</v>
      </c>
      <c r="F171" s="17">
        <f>(H171*data!$C$16+I171*data!$C$17-G170*(data!$C$18+data!$C$19+data!$C$20))*$C171/60</f>
        <v>-1.3023264172127449</v>
      </c>
      <c r="G171" s="17">
        <f t="shared" si="14"/>
        <v>29.54326088775451</v>
      </c>
      <c r="H171" s="17">
        <f>H170+(data!$C$19*G170-data!$C$16*H170)*$C171/60</f>
        <v>124.27668177093365</v>
      </c>
      <c r="I171" s="17">
        <f>I170+(data!$C$20*G170-data!$C$17*I170)*$C171/60</f>
        <v>66.97954705023804</v>
      </c>
      <c r="J171" s="16">
        <f t="shared" si="12"/>
        <v>13.083333333333334</v>
      </c>
      <c r="K171" s="14">
        <f>G171/data!$C$15*1000</f>
        <v>4.0001568200197939</v>
      </c>
      <c r="L171" s="14">
        <f>L170+data!$C$21*(K170-L170)/60*C170</f>
        <v>3.9985000951394869</v>
      </c>
      <c r="M171" s="59">
        <f>M170+E171*C171/3600/data!H$23</f>
        <v>40.595560534845681</v>
      </c>
    </row>
    <row r="172" spans="1:13" ht="20.100000000000001" customHeight="1">
      <c r="A172" s="12">
        <f t="shared" si="13"/>
        <v>790</v>
      </c>
      <c r="B172" s="14">
        <f t="shared" si="11"/>
        <v>4</v>
      </c>
      <c r="C172" s="14">
        <f t="shared" si="15"/>
        <v>5</v>
      </c>
      <c r="D172" s="15">
        <f>3600*(B172*data!$C$15/1000-F172-G172)/C172</f>
        <v>936.01531721078607</v>
      </c>
      <c r="E172" s="15">
        <f>IF(A172&lt;P$35,IF(A172+C172&lt;P$35,data!H$24*data!H$23,data!H$24*data!H$23*(P$35-A172)/C172),IF(D172&lt;0,0,D172))</f>
        <v>936.01531721078607</v>
      </c>
      <c r="F172" s="17">
        <f>(H172*data!$C$16+I172*data!$C$17-G171*(data!$C$18+data!$C$19+data!$C$20))*$C172/60</f>
        <v>-1.3011738455583062</v>
      </c>
      <c r="G172" s="17">
        <f t="shared" si="14"/>
        <v>29.543255261126816</v>
      </c>
      <c r="H172" s="17">
        <f>H171+(data!$C$19*G171-data!$C$16*H171)*$C172/60</f>
        <v>124.47617668067166</v>
      </c>
      <c r="I172" s="17">
        <f>I171+(data!$C$20*G171-data!$C$17*I171)*$C172/60</f>
        <v>67.247757602768985</v>
      </c>
      <c r="J172" s="16">
        <f t="shared" si="12"/>
        <v>13.166666666666666</v>
      </c>
      <c r="K172" s="14">
        <f>G172/data!$C$15*1000</f>
        <v>4.0001560581745386</v>
      </c>
      <c r="L172" s="14">
        <f>L171+data!$C$21*(K171-L171)/60*C171</f>
        <v>3.9985173618924708</v>
      </c>
      <c r="M172" s="59">
        <f>M171+E172*C172/3600/data!H$23</f>
        <v>40.725562662236065</v>
      </c>
    </row>
    <row r="173" spans="1:13" ht="20.100000000000001" customHeight="1">
      <c r="A173" s="12">
        <f t="shared" si="13"/>
        <v>795</v>
      </c>
      <c r="B173" s="14">
        <f t="shared" si="11"/>
        <v>4</v>
      </c>
      <c r="C173" s="14">
        <f t="shared" si="15"/>
        <v>5</v>
      </c>
      <c r="D173" s="15">
        <f>3600*(B173*data!$C$15/1000-F173-G173)/C173</f>
        <v>935.19352545192453</v>
      </c>
      <c r="E173" s="15">
        <f>IF(A173&lt;P$35,IF(A173+C173&lt;P$35,data!H$24*data!H$23,data!H$24*data!H$23*(P$35-A173)/C173),IF(D173&lt;0,0,D173))</f>
        <v>935.19352545192453</v>
      </c>
      <c r="F173" s="17">
        <f>(H173*data!$C$16+I173*data!$C$17-G172*(data!$C$18+data!$C$19+data!$C$20))*$C173/60</f>
        <v>-1.3000268710096567</v>
      </c>
      <c r="G173" s="17">
        <f t="shared" si="14"/>
        <v>29.54324966402103</v>
      </c>
      <c r="H173" s="17">
        <f>H172+(data!$C$19*G172-data!$C$16*H172)*$C173/60</f>
        <v>124.674618481745</v>
      </c>
      <c r="I173" s="17">
        <f>I172+(data!$C$20*G172-data!$C$17*I172)*$C173/60</f>
        <v>67.515868853258979</v>
      </c>
      <c r="J173" s="16">
        <f t="shared" si="12"/>
        <v>13.25</v>
      </c>
      <c r="K173" s="14">
        <f>G173/data!$C$15*1000</f>
        <v>4.000155300326548</v>
      </c>
      <c r="L173" s="14">
        <f>L172+data!$C$21*(K172-L172)/60*C172</f>
        <v>3.9985344407474179</v>
      </c>
      <c r="M173" s="59">
        <f>M172+E173*C173/3600/data!H$23</f>
        <v>40.855450651882165</v>
      </c>
    </row>
    <row r="174" spans="1:13" ht="20.100000000000001" customHeight="1">
      <c r="A174" s="12">
        <f t="shared" si="13"/>
        <v>800</v>
      </c>
      <c r="B174" s="14">
        <f t="shared" si="11"/>
        <v>4</v>
      </c>
      <c r="C174" s="14">
        <f t="shared" si="15"/>
        <v>5</v>
      </c>
      <c r="D174" s="15">
        <f>3600*(B174*data!$C$15/1000-F174-G174)/C174</f>
        <v>934.37572132202149</v>
      </c>
      <c r="E174" s="15">
        <f>IF(A174&lt;P$35,IF(A174+C174&lt;P$35,data!H$24*data!H$23,data!H$24*data!H$23*(P$35-A174)/C174),IF(D174&lt;0,0,D174))</f>
        <v>934.37572132202149</v>
      </c>
      <c r="F174" s="17">
        <f>(H174*data!$C$16+I174*data!$C$17-G173*(data!$C$18+data!$C$19+data!$C$20))*$C174/60</f>
        <v>-1.2988854642006755</v>
      </c>
      <c r="G174" s="17">
        <f t="shared" si="14"/>
        <v>29.543244096281359</v>
      </c>
      <c r="H174" s="17">
        <f>H173+(data!$C$19*G173-data!$C$16*H173)*$C174/60</f>
        <v>124.8720127333773</v>
      </c>
      <c r="I174" s="17">
        <f>I173+(data!$C$20*G173-data!$C$17*I173)*$C174/60</f>
        <v>67.78388083874566</v>
      </c>
      <c r="J174" s="16">
        <f t="shared" si="12"/>
        <v>13.333333333333334</v>
      </c>
      <c r="K174" s="14">
        <f>G174/data!$C$15*1000</f>
        <v>4.0001545464547297</v>
      </c>
      <c r="L174" s="14">
        <f>L173+data!$C$21*(K173-L173)/60*C173</f>
        <v>3.9985513337043037</v>
      </c>
      <c r="M174" s="59">
        <f>M173+E174*C174/3600/data!H$23</f>
        <v>40.985225057621335</v>
      </c>
    </row>
    <row r="175" spans="1:13" ht="20.100000000000001" customHeight="1">
      <c r="A175" s="12">
        <f t="shared" si="13"/>
        <v>805</v>
      </c>
      <c r="B175" s="14">
        <f t="shared" si="11"/>
        <v>4</v>
      </c>
      <c r="C175" s="14">
        <f t="shared" si="15"/>
        <v>5</v>
      </c>
      <c r="D175" s="15">
        <f>3600*(B175*data!$C$15/1000-F175-G175)/C175</f>
        <v>933.56188390058799</v>
      </c>
      <c r="E175" s="15">
        <f>IF(A175&lt;P$35,IF(A175+C175&lt;P$35,data!H$24*data!H$23,data!H$24*data!H$23*(P$35-A175)/C175),IF(D175&lt;0,0,D175))</f>
        <v>933.56188390058799</v>
      </c>
      <c r="F175" s="17">
        <f>(H175*data!$C$16+I175*data!$C$17-G174*(data!$C$18+data!$C$19+data!$C$20))*$C175/60</f>
        <v>-1.2977495959201921</v>
      </c>
      <c r="G175" s="17">
        <f t="shared" si="14"/>
        <v>29.543238557752865</v>
      </c>
      <c r="H175" s="17">
        <f>H174+(data!$C$19*G174-data!$C$16*H174)*$C175/60</f>
        <v>125.0683649654458</v>
      </c>
      <c r="I175" s="17">
        <f>I174+(data!$C$20*G174-data!$C$17*I174)*$C175/60</f>
        <v>68.0517935962514</v>
      </c>
      <c r="J175" s="16">
        <f t="shared" si="12"/>
        <v>13.416666666666666</v>
      </c>
      <c r="K175" s="14">
        <f>G175/data!$C$15*1000</f>
        <v>4.000153796538104</v>
      </c>
      <c r="L175" s="14">
        <f>L174+data!$C$21*(K174-L174)/60*C174</f>
        <v>3.9985680427420394</v>
      </c>
      <c r="M175" s="59">
        <f>M174+E175*C175/3600/data!H$23</f>
        <v>41.114886430385305</v>
      </c>
    </row>
    <row r="176" spans="1:13" ht="20.100000000000001" customHeight="1">
      <c r="A176" s="12">
        <f t="shared" si="13"/>
        <v>810</v>
      </c>
      <c r="B176" s="14">
        <f t="shared" si="11"/>
        <v>4</v>
      </c>
      <c r="C176" s="14">
        <f t="shared" si="15"/>
        <v>5</v>
      </c>
      <c r="D176" s="15">
        <f>3600*(B176*data!$C$15/1000-F176-G176)/C176</f>
        <v>932.75199237755169</v>
      </c>
      <c r="E176" s="15">
        <f>IF(A176&lt;P$35,IF(A176+C176&lt;P$35,data!H$24*data!H$23,data!H$24*data!H$23*(P$35-A176)/C176),IF(D176&lt;0,0,D176))</f>
        <v>932.75199237755169</v>
      </c>
      <c r="F176" s="17">
        <f>(H176*data!$C$16+I176*data!$C$17-G175*(data!$C$18+data!$C$19+data!$C$20))*$C176/60</f>
        <v>-1.2966192371111727</v>
      </c>
      <c r="G176" s="17">
        <f t="shared" si="14"/>
        <v>29.543233048281397</v>
      </c>
      <c r="H176" s="17">
        <f>H175+(data!$C$19*G175-data!$C$16*H175)*$C176/60</f>
        <v>125.26368067863619</v>
      </c>
      <c r="I176" s="17">
        <f>I175+(data!$C$20*G175-data!$C$17*I175)*$C176/60</f>
        <v>68.319607162783342</v>
      </c>
      <c r="J176" s="16">
        <f t="shared" si="12"/>
        <v>13.5</v>
      </c>
      <c r="K176" s="14">
        <f>G176/data!$C$15*1000</f>
        <v>4.0001530505557987</v>
      </c>
      <c r="L176" s="14">
        <f>L175+data!$C$21*(K175-L175)/60*C175</f>
        <v>3.9985845698186924</v>
      </c>
      <c r="M176" s="59">
        <f>M175+E176*C176/3600/data!H$23</f>
        <v>41.244435318215523</v>
      </c>
    </row>
    <row r="177" spans="1:13" ht="20.100000000000001" customHeight="1">
      <c r="A177" s="12">
        <f t="shared" si="13"/>
        <v>815</v>
      </c>
      <c r="B177" s="14">
        <f t="shared" si="11"/>
        <v>4</v>
      </c>
      <c r="C177" s="14">
        <f t="shared" si="15"/>
        <v>5</v>
      </c>
      <c r="D177" s="15">
        <f>3600*(B177*data!$C$15/1000-F177-G177)/C177</f>
        <v>931.94602605261991</v>
      </c>
      <c r="E177" s="15">
        <f>IF(A177&lt;P$35,IF(A177+C177&lt;P$35,data!H$24*data!H$23,data!H$24*data!H$23*(P$35-A177)/C177),IF(D177&lt;0,0,D177))</f>
        <v>931.94602605261991</v>
      </c>
      <c r="F177" s="17">
        <f>(H177*data!$C$16+I177*data!$C$17-G176*(data!$C$18+data!$C$19+data!$C$20))*$C177/60</f>
        <v>-1.2954943588699044</v>
      </c>
      <c r="G177" s="17">
        <f t="shared" si="14"/>
        <v>29.543227567713647</v>
      </c>
      <c r="H177" s="17">
        <f>H176+(data!$C$19*G176-data!$C$16*H176)*$C177/60</f>
        <v>125.45796534459681</v>
      </c>
      <c r="I177" s="17">
        <f>I176+(data!$C$20*G176-data!$C$17*I176)*$C177/60</f>
        <v>68.587321575333391</v>
      </c>
      <c r="J177" s="16">
        <f t="shared" si="12"/>
        <v>13.583333333333334</v>
      </c>
      <c r="K177" s="14">
        <f>G177/data!$C$15*1000</f>
        <v>4.0001523084870554</v>
      </c>
      <c r="L177" s="14">
        <f>L176+data!$C$21*(K176-L176)/60*C176</f>
        <v>3.9986009168717063</v>
      </c>
      <c r="M177" s="59">
        <f>M176+E177*C177/3600/data!H$23</f>
        <v>41.373872266278383</v>
      </c>
    </row>
    <row r="178" spans="1:13" ht="20.100000000000001" customHeight="1">
      <c r="A178" s="12">
        <f t="shared" si="13"/>
        <v>820</v>
      </c>
      <c r="B178" s="14">
        <f t="shared" si="11"/>
        <v>4</v>
      </c>
      <c r="C178" s="14">
        <f t="shared" si="15"/>
        <v>5</v>
      </c>
      <c r="D178" s="15">
        <f>3600*(B178*data!$C$15/1000-F178-G178)/C178</f>
        <v>931.14396433473723</v>
      </c>
      <c r="E178" s="15">
        <f>IF(A178&lt;P$35,IF(A178+C178&lt;P$35,data!H$24*data!H$23,data!H$24*data!H$23*(P$35-A178)/C178),IF(D178&lt;0,0,D178))</f>
        <v>931.14396433473723</v>
      </c>
      <c r="F178" s="17">
        <f>(H178*data!$C$16+I178*data!$C$17-G177*(data!$C$18+data!$C$19+data!$C$20))*$C178/60</f>
        <v>-1.2943749324451872</v>
      </c>
      <c r="G178" s="17">
        <f t="shared" si="14"/>
        <v>29.543222115897098</v>
      </c>
      <c r="H178" s="17">
        <f>H177+(data!$C$19*G177-data!$C$16*H177)*$C178/60</f>
        <v>125.65122440609187</v>
      </c>
      <c r="I178" s="17">
        <f>I177+(data!$C$20*G177-data!$C$17*I177)*$C178/60</f>
        <v>68.854936870878262</v>
      </c>
      <c r="J178" s="16">
        <f t="shared" si="12"/>
        <v>13.666666666666666</v>
      </c>
      <c r="K178" s="14">
        <f>G178/data!$C$15*1000</f>
        <v>4.0001515703112247</v>
      </c>
      <c r="L178" s="14">
        <f>L177+data!$C$21*(K177-L177)/60*C177</f>
        <v>3.9986170858181151</v>
      </c>
      <c r="M178" s="59">
        <f>M177+E178*C178/3600/data!H$23</f>
        <v>41.50319781688043</v>
      </c>
    </row>
    <row r="179" spans="1:13" ht="20.100000000000001" customHeight="1">
      <c r="A179" s="12">
        <f t="shared" si="13"/>
        <v>825</v>
      </c>
      <c r="B179" s="14">
        <f t="shared" si="11"/>
        <v>4</v>
      </c>
      <c r="C179" s="14">
        <f t="shared" si="15"/>
        <v>5</v>
      </c>
      <c r="D179" s="15">
        <f>3600*(B179*data!$C$15/1000-F179-G179)/C179</f>
        <v>930.34578674150794</v>
      </c>
      <c r="E179" s="15">
        <f>IF(A179&lt;P$35,IF(A179+C179&lt;P$35,data!H$24*data!H$23,data!H$24*data!H$23*(P$35-A179)/C179),IF(D179&lt;0,0,D179))</f>
        <v>930.34578674150794</v>
      </c>
      <c r="F179" s="17">
        <f>(H179*data!$C$16+I179*data!$C$17-G178*(data!$C$18+data!$C$19+data!$C$20))*$C179/60</f>
        <v>-1.2932609292375283</v>
      </c>
      <c r="G179" s="17">
        <f t="shared" si="14"/>
        <v>29.543216692680037</v>
      </c>
      <c r="H179" s="17">
        <f>H178+(data!$C$19*G178-data!$C$16*H178)*$C179/60</f>
        <v>125.8434632771539</v>
      </c>
      <c r="I179" s="17">
        <f>I178+(data!$C$20*G178-data!$C$17*I178)*$C179/60</f>
        <v>69.122453086379451</v>
      </c>
      <c r="J179" s="16">
        <f t="shared" si="12"/>
        <v>13.75</v>
      </c>
      <c r="K179" s="14">
        <f>G179/data!$C$15*1000</f>
        <v>4.000150836007764</v>
      </c>
      <c r="L179" s="14">
        <f>L178+data!$C$21*(K178-L178)/60*C178</f>
        <v>3.9986330785547581</v>
      </c>
      <c r="M179" s="59">
        <f>M178+E179*C179/3600/data!H$23</f>
        <v>41.632412509483416</v>
      </c>
    </row>
    <row r="180" spans="1:13" ht="20.100000000000001" customHeight="1">
      <c r="A180" s="12">
        <f t="shared" si="13"/>
        <v>830</v>
      </c>
      <c r="B180" s="14">
        <f t="shared" si="11"/>
        <v>4</v>
      </c>
      <c r="C180" s="14">
        <f t="shared" si="15"/>
        <v>5</v>
      </c>
      <c r="D180" s="15">
        <f>3600*(B180*data!$C$15/1000-F180-G180)/C180</f>
        <v>929.55147289858905</v>
      </c>
      <c r="E180" s="15">
        <f>IF(A180&lt;P$35,IF(A180+C180&lt;P$35,data!H$24*data!H$23,data!H$24*data!H$23*(P$35-A180)/C180),IF(D180&lt;0,0,D180))</f>
        <v>929.55147289858905</v>
      </c>
      <c r="F180" s="17">
        <f>(H180*data!$C$16+I180*data!$C$17-G179*(data!$C$18+data!$C$19+data!$C$20))*$C180/60</f>
        <v>-1.2921523207983407</v>
      </c>
      <c r="G180" s="17">
        <f t="shared" si="14"/>
        <v>29.543211297911569</v>
      </c>
      <c r="H180" s="17">
        <f>H179+(data!$C$19*G179-data!$C$16*H179)*$C180/60</f>
        <v>126.0346873432355</v>
      </c>
      <c r="I180" s="17">
        <f>I179+(data!$C$20*G179-data!$C$17*I179)*$C180/60</f>
        <v>69.389870258783304</v>
      </c>
      <c r="J180" s="16">
        <f t="shared" si="12"/>
        <v>13.833333333333334</v>
      </c>
      <c r="K180" s="14">
        <f>G180/data!$C$15*1000</f>
        <v>4.0001501055562416</v>
      </c>
      <c r="L180" s="14">
        <f>L179+data!$C$21*(K179-L179)/60*C179</f>
        <v>3.9986488969584908</v>
      </c>
      <c r="M180" s="59">
        <f>M179+E180*C180/3600/data!H$23</f>
        <v>41.761516880719334</v>
      </c>
    </row>
    <row r="181" spans="1:13" ht="20.100000000000001" customHeight="1">
      <c r="A181" s="12">
        <f t="shared" si="13"/>
        <v>835</v>
      </c>
      <c r="B181" s="14">
        <f t="shared" si="11"/>
        <v>4</v>
      </c>
      <c r="C181" s="14">
        <f t="shared" si="15"/>
        <v>5</v>
      </c>
      <c r="D181" s="15">
        <f>3600*(B181*data!$C$15/1000-F181-G181)/C181</f>
        <v>928.76100253916627</v>
      </c>
      <c r="E181" s="15">
        <f>IF(A181&lt;P$35,IF(A181+C181&lt;P$35,data!H$24*data!H$23,data!H$24*data!H$23*(P$35-A181)/C181),IF(D181&lt;0,0,D181))</f>
        <v>928.76100253916627</v>
      </c>
      <c r="F181" s="17">
        <f>(H181*data!$C$16+I181*data!$C$17-G180*(data!$C$18+data!$C$19+data!$C$20))*$C181/60</f>
        <v>-1.291049078829148</v>
      </c>
      <c r="G181" s="17">
        <f t="shared" si="14"/>
        <v>29.543205931441573</v>
      </c>
      <c r="H181" s="17">
        <f>H180+(data!$C$19*G180-data!$C$16*H180)*$C181/60</f>
        <v>126.22490196136016</v>
      </c>
      <c r="I181" s="17">
        <f>I180+(data!$C$20*G180-data!$C$17*I180)*$C181/60</f>
        <v>69.657188425020976</v>
      </c>
      <c r="J181" s="16">
        <f t="shared" si="12"/>
        <v>13.916666666666666</v>
      </c>
      <c r="K181" s="14">
        <f>G181/data!$C$15*1000</f>
        <v>4.0001493789363325</v>
      </c>
      <c r="L181" s="14">
        <f>L180+data!$C$21*(K180-L180)/60*C180</f>
        <v>3.9986645428863952</v>
      </c>
      <c r="M181" s="59">
        <f>M180+E181*C181/3600/data!H$23</f>
        <v>41.890511464405328</v>
      </c>
    </row>
    <row r="182" spans="1:13" ht="20.100000000000001" customHeight="1">
      <c r="A182" s="12">
        <f t="shared" si="13"/>
        <v>840</v>
      </c>
      <c r="B182" s="14">
        <f t="shared" si="11"/>
        <v>4</v>
      </c>
      <c r="C182" s="14">
        <f t="shared" si="15"/>
        <v>5</v>
      </c>
      <c r="D182" s="15">
        <f>3600*(B182*data!$C$15/1000-F182-G182)/C182</f>
        <v>927.97435550335081</v>
      </c>
      <c r="E182" s="15">
        <f>IF(A182&lt;P$35,IF(A182+C182&lt;P$35,data!H$24*data!H$23,data!H$24*data!H$23*(P$35-A182)/C182),IF(D182&lt;0,0,D182))</f>
        <v>927.97435550335081</v>
      </c>
      <c r="F182" s="17">
        <f>(H182*data!$C$16+I182*data!$C$17-G181*(data!$C$18+data!$C$19+data!$C$20))*$C182/60</f>
        <v>-1.2899511751807904</v>
      </c>
      <c r="G182" s="17">
        <f t="shared" si="14"/>
        <v>29.543200593120737</v>
      </c>
      <c r="H182" s="17">
        <f>H181+(data!$C$19*G181-data!$C$16*H181)*$C182/60</f>
        <v>126.41411246027232</v>
      </c>
      <c r="I182" s="17">
        <f>I181+(data!$C$20*G181-data!$C$17*I181)*$C182/60</f>
        <v>69.924407622008488</v>
      </c>
      <c r="J182" s="16">
        <f t="shared" si="12"/>
        <v>14</v>
      </c>
      <c r="K182" s="14">
        <f>G182/data!$C$15*1000</f>
        <v>4.0001486561278181</v>
      </c>
      <c r="L182" s="14">
        <f>L181+data!$C$21*(K181-L181)/60*C181</f>
        <v>3.9986800181759867</v>
      </c>
      <c r="M182" s="59">
        <f>M181+E182*C182/3600/data!H$23</f>
        <v>42.01939679155857</v>
      </c>
    </row>
    <row r="183" spans="1:13" ht="20.100000000000001" customHeight="1">
      <c r="A183" s="12">
        <f t="shared" si="13"/>
        <v>845</v>
      </c>
      <c r="B183" s="14">
        <f t="shared" si="11"/>
        <v>4</v>
      </c>
      <c r="C183" s="14">
        <f t="shared" si="15"/>
        <v>5</v>
      </c>
      <c r="D183" s="15">
        <f>3600*(B183*data!$C$15/1000-F183-G183)/C183</f>
        <v>927.1915117376335</v>
      </c>
      <c r="E183" s="15">
        <f>IF(A183&lt;P$35,IF(A183+C183&lt;P$35,data!H$24*data!H$23,data!H$24*data!H$23*(P$35-A183)/C183),IF(D183&lt;0,0,D183))</f>
        <v>927.1915117376335</v>
      </c>
      <c r="F183" s="17">
        <f>(H183*data!$C$16+I183*data!$C$17-G182*(data!$C$18+data!$C$19+data!$C$20))*$C183/60</f>
        <v>-1.2888585818526386</v>
      </c>
      <c r="G183" s="17">
        <f t="shared" si="14"/>
        <v>29.543195282800529</v>
      </c>
      <c r="H183" s="17">
        <f>H182+(data!$C$19*G182-data!$C$16*H182)*$C183/60</f>
        <v>126.6023241405867</v>
      </c>
      <c r="I183" s="17">
        <f>I182+(data!$C$20*G182-data!$C$17*I182)*$C183/60</f>
        <v>70.191527886646696</v>
      </c>
      <c r="J183" s="16">
        <f t="shared" si="12"/>
        <v>14.083333333333334</v>
      </c>
      <c r="K183" s="14">
        <f>G183/data!$C$15*1000</f>
        <v>4.0001479371105884</v>
      </c>
      <c r="L183" s="14">
        <f>L182+data!$C$21*(K182-L182)/60*C182</f>
        <v>3.9986953246454187</v>
      </c>
      <c r="M183" s="59">
        <f>M182+E183*C183/3600/data!H$23</f>
        <v>42.148173390411017</v>
      </c>
    </row>
    <row r="184" spans="1:13" ht="20.100000000000001" customHeight="1">
      <c r="A184" s="12">
        <f t="shared" si="13"/>
        <v>850</v>
      </c>
      <c r="B184" s="14">
        <f t="shared" si="11"/>
        <v>4</v>
      </c>
      <c r="C184" s="14">
        <f t="shared" si="15"/>
        <v>5</v>
      </c>
      <c r="D184" s="15">
        <f>3600*(B184*data!$C$15/1000-F184-G184)/C184</f>
        <v>926.4124512943024</v>
      </c>
      <c r="E184" s="15">
        <f>IF(A184&lt;P$35,IF(A184+C184&lt;P$35,data!H$24*data!H$23,data!H$24*data!H$23*(P$35-A184)/C184),IF(D184&lt;0,0,D184))</f>
        <v>926.4124512943024</v>
      </c>
      <c r="F184" s="17">
        <f>(H184*data!$C$16+I184*data!$C$17-G183*(data!$C$18+data!$C$19+data!$C$20))*$C184/60</f>
        <v>-1.2877712709918063</v>
      </c>
      <c r="G184" s="17">
        <f t="shared" si="14"/>
        <v>29.543190000333212</v>
      </c>
      <c r="H184" s="17">
        <f>H183+(data!$C$19*G183-data!$C$16*H183)*$C184/60</f>
        <v>126.78954227493676</v>
      </c>
      <c r="I184" s="17">
        <f>I183+(data!$C$20*G183-data!$C$17*I183)*$C184/60</f>
        <v>70.458549255821339</v>
      </c>
      <c r="J184" s="16">
        <f t="shared" si="12"/>
        <v>14.166666666666666</v>
      </c>
      <c r="K184" s="14">
        <f>G184/data!$C$15*1000</f>
        <v>4.0001472218646406</v>
      </c>
      <c r="L184" s="14">
        <f>L183+data!$C$21*(K183-L183)/60*C183</f>
        <v>3.9987104640936852</v>
      </c>
      <c r="M184" s="59">
        <f>M183+E184*C184/3600/data!H$23</f>
        <v>42.276841786424114</v>
      </c>
    </row>
    <row r="185" spans="1:13" ht="20.100000000000001" customHeight="1">
      <c r="A185" s="12">
        <f t="shared" si="13"/>
        <v>855</v>
      </c>
      <c r="B185" s="14">
        <f t="shared" si="11"/>
        <v>4</v>
      </c>
      <c r="C185" s="14">
        <f t="shared" si="15"/>
        <v>5</v>
      </c>
      <c r="D185" s="15">
        <f>3600*(B185*data!$C$15/1000-F185-G185)/C185</f>
        <v>925.63715433092091</v>
      </c>
      <c r="E185" s="15">
        <f>IF(A185&lt;P$35,IF(A185+C185&lt;P$35,data!H$24*data!H$23,data!H$24*data!H$23*(P$35-A185)/C185),IF(D185&lt;0,0,D185))</f>
        <v>925.63715433092091</v>
      </c>
      <c r="F185" s="17">
        <f>(H185*data!$C$16+I185*data!$C$17-G184*(data!$C$18+data!$C$19+data!$C$20))*$C185/60</f>
        <v>-1.2866892148923752</v>
      </c>
      <c r="G185" s="17">
        <f t="shared" si="14"/>
        <v>29.543184745571811</v>
      </c>
      <c r="H185" s="17">
        <f>H184+(data!$C$19*G184-data!$C$16*H184)*$C185/60</f>
        <v>126.97577210812241</v>
      </c>
      <c r="I185" s="17">
        <f>I184+(data!$C$20*G184-data!$C$17*I184)*$C185/60</f>
        <v>70.725471766403047</v>
      </c>
      <c r="J185" s="16">
        <f t="shared" si="12"/>
        <v>14.25</v>
      </c>
      <c r="K185" s="14">
        <f>G185/data!$C$15*1000</f>
        <v>4.0001465103700715</v>
      </c>
      <c r="L185" s="14">
        <f>L184+data!$C$21*(K184-L184)/60*C184</f>
        <v>3.9987254383008235</v>
      </c>
      <c r="M185" s="59">
        <f>M184+E185*C185/3600/data!H$23</f>
        <v>42.40540250230341</v>
      </c>
    </row>
    <row r="186" spans="1:13" ht="20.100000000000001" customHeight="1">
      <c r="A186" s="12">
        <f t="shared" si="13"/>
        <v>860</v>
      </c>
      <c r="B186" s="14">
        <f t="shared" si="11"/>
        <v>4</v>
      </c>
      <c r="C186" s="14">
        <f t="shared" si="15"/>
        <v>5</v>
      </c>
      <c r="D186" s="15">
        <f>3600*(B186*data!$C$15/1000-F186-G186)/C186</f>
        <v>924.86560110973346</v>
      </c>
      <c r="E186" s="15">
        <f>IF(A186&lt;P$35,IF(A186+C186&lt;P$35,data!H$24*data!H$23,data!H$24*data!H$23*(P$35-A186)/C186),IF(D186&lt;0,0,D186))</f>
        <v>924.86560110973346</v>
      </c>
      <c r="F186" s="17">
        <f>(H186*data!$C$16+I186*data!$C$17-G185*(data!$C$18+data!$C$19+data!$C$20))*$C186/60</f>
        <v>-1.2856123859946145</v>
      </c>
      <c r="G186" s="17">
        <f t="shared" si="14"/>
        <v>29.543179518370142</v>
      </c>
      <c r="H186" s="17">
        <f>H185+(data!$C$19*G185-data!$C$16*H185)*$C186/60</f>
        <v>127.16101885725695</v>
      </c>
      <c r="I186" s="17">
        <f>I185+(data!$C$20*G185-data!$C$17*I185)*$C186/60</f>
        <v>70.99229545524733</v>
      </c>
      <c r="J186" s="16">
        <f t="shared" si="12"/>
        <v>14.333333333333334</v>
      </c>
      <c r="K186" s="14">
        <f>G186/data!$C$15*1000</f>
        <v>4.00014580260709</v>
      </c>
      <c r="L186" s="14">
        <f>L185+data!$C$21*(K185-L185)/60*C185</f>
        <v>3.9987402490281108</v>
      </c>
      <c r="M186" s="59">
        <f>M185+E186*C186/3600/data!H$23</f>
        <v>42.533856058013093</v>
      </c>
    </row>
    <row r="187" spans="1:13" ht="20.100000000000001" customHeight="1">
      <c r="A187" s="12">
        <f t="shared" si="13"/>
        <v>865</v>
      </c>
      <c r="B187" s="14">
        <f t="shared" si="11"/>
        <v>4</v>
      </c>
      <c r="C187" s="14">
        <f t="shared" si="15"/>
        <v>5</v>
      </c>
      <c r="D187" s="15">
        <f>3600*(B187*data!$C$15/1000-F187-G187)/C187</f>
        <v>924.09777199714279</v>
      </c>
      <c r="E187" s="15">
        <f>IF(A187&lt;P$35,IF(A187+C187&lt;P$35,data!H$24*data!H$23,data!H$24*data!H$23*(P$35-A187)/C187),IF(D187&lt;0,0,D187))</f>
        <v>924.09777199714279</v>
      </c>
      <c r="F187" s="17">
        <f>(H187*data!$C$16+I187*data!$C$17-G186*(data!$C$18+data!$C$19+data!$C$20))*$C187/60</f>
        <v>-1.284540756884212</v>
      </c>
      <c r="G187" s="17">
        <f t="shared" si="14"/>
        <v>29.543174318582782</v>
      </c>
      <c r="H187" s="17">
        <f>H186+(data!$C$19*G186-data!$C$16*H186)*$C187/60</f>
        <v>127.3452877119132</v>
      </c>
      <c r="I187" s="17">
        <f>I186+(data!$C$20*G186-data!$C$17*I186)*$C187/60</f>
        <v>71.259020359194636</v>
      </c>
      <c r="J187" s="16">
        <f t="shared" si="12"/>
        <v>14.416666666666666</v>
      </c>
      <c r="K187" s="14">
        <f>G187/data!$C$15*1000</f>
        <v>4.0001450985560059</v>
      </c>
      <c r="L187" s="14">
        <f>L186+data!$C$21*(K186-L186)/60*C186</f>
        <v>3.9987548980182614</v>
      </c>
      <c r="M187" s="59">
        <f>M186+E187*C187/3600/data!H$23</f>
        <v>42.662202970790474</v>
      </c>
    </row>
    <row r="188" spans="1:13" ht="20.100000000000001" customHeight="1">
      <c r="A188" s="12">
        <f t="shared" si="13"/>
        <v>870</v>
      </c>
      <c r="B188" s="14">
        <f t="shared" si="11"/>
        <v>4</v>
      </c>
      <c r="C188" s="14">
        <f t="shared" si="15"/>
        <v>5</v>
      </c>
      <c r="D188" s="15">
        <f>3600*(B188*data!$C$15/1000-F188-G188)/C188</f>
        <v>923.33364746313532</v>
      </c>
      <c r="E188" s="15">
        <f>IF(A188&lt;P$35,IF(A188+C188&lt;P$35,data!H$24*data!H$23,data!H$24*data!H$23*(P$35-A188)/C188),IF(D188&lt;0,0,D188))</f>
        <v>923.33364746313532</v>
      </c>
      <c r="F188" s="17">
        <f>(H188*data!$C$16+I188*data!$C$17-G187*(data!$C$18+data!$C$19+data!$C$20))*$C188/60</f>
        <v>-1.2834743002915054</v>
      </c>
      <c r="G188" s="17">
        <f t="shared" si="14"/>
        <v>29.543169146065086</v>
      </c>
      <c r="H188" s="17">
        <f>H187+(data!$C$19*G187-data!$C$16*H187)*$C188/60</f>
        <v>127.52858383426894</v>
      </c>
      <c r="I188" s="17">
        <f>I187+(data!$C$20*G187-data!$C$17*I187)*$C188/60</f>
        <v>71.525646515070335</v>
      </c>
      <c r="J188" s="16">
        <f t="shared" si="12"/>
        <v>14.5</v>
      </c>
      <c r="K188" s="14">
        <f>G188/data!$C$15*1000</f>
        <v>4.0001443981972331</v>
      </c>
      <c r="L188" s="14">
        <f>L187+data!$C$21*(K187-L187)/60*C187</f>
        <v>3.998769386995622</v>
      </c>
      <c r="M188" s="59">
        <f>M187+E188*C188/3600/data!H$23</f>
        <v>42.790443755160354</v>
      </c>
    </row>
    <row r="189" spans="1:13" ht="20.100000000000001" customHeight="1">
      <c r="A189" s="12">
        <f t="shared" si="13"/>
        <v>875</v>
      </c>
      <c r="B189" s="14">
        <f t="shared" si="11"/>
        <v>4</v>
      </c>
      <c r="C189" s="14">
        <f t="shared" si="15"/>
        <v>5</v>
      </c>
      <c r="D189" s="15">
        <f>3600*(B189*data!$C$15/1000-F189-G189)/C189</f>
        <v>922.57320808075201</v>
      </c>
      <c r="E189" s="15">
        <f>IF(A189&lt;P$35,IF(A189+C189&lt;P$35,data!H$24*data!H$23,data!H$24*data!H$23*(P$35-A189)/C189),IF(D189&lt;0,0,D189))</f>
        <v>922.57320808075201</v>
      </c>
      <c r="F189" s="17">
        <f>(H189*data!$C$16+I189*data!$C$17-G188*(data!$C$18+data!$C$19+data!$C$20))*$C189/60</f>
        <v>-1.2824129890907197</v>
      </c>
      <c r="G189" s="17">
        <f t="shared" si="14"/>
        <v>29.543164000673166</v>
      </c>
      <c r="H189" s="17">
        <f>H188+(data!$C$19*G188-data!$C$16*H188)*$C189/60</f>
        <v>127.71091235925145</v>
      </c>
      <c r="I189" s="17">
        <f>I188+(data!$C$20*G188-data!$C$17*I188)*$C189/60</f>
        <v>71.792173959684717</v>
      </c>
      <c r="J189" s="16">
        <f t="shared" si="12"/>
        <v>14.583333333333334</v>
      </c>
      <c r="K189" s="14">
        <f>G189/data!$C$15*1000</f>
        <v>4.0001437015112895</v>
      </c>
      <c r="L189" s="14">
        <f>L188+data!$C$21*(K188-L188)/60*C188</f>
        <v>3.9987837176663632</v>
      </c>
      <c r="M189" s="59">
        <f>M188+E189*C189/3600/data!H$23</f>
        <v>42.918578922949344</v>
      </c>
    </row>
    <row r="190" spans="1:13" ht="20.100000000000001" customHeight="1">
      <c r="A190" s="12">
        <f t="shared" si="13"/>
        <v>880</v>
      </c>
      <c r="B190" s="14">
        <f t="shared" si="11"/>
        <v>4</v>
      </c>
      <c r="C190" s="14">
        <f t="shared" si="15"/>
        <v>5</v>
      </c>
      <c r="D190" s="15">
        <f>3600*(B190*data!$C$15/1000-F190-G190)/C190</f>
        <v>921.81643452553965</v>
      </c>
      <c r="E190" s="15">
        <f>IF(A190&lt;P$35,IF(A190+C190&lt;P$35,data!H$24*data!H$23,data!H$24*data!H$23*(P$35-A190)/C190),IF(D190&lt;0,0,D190))</f>
        <v>921.81643452553965</v>
      </c>
      <c r="F190" s="17">
        <f>(H190*data!$C$16+I190*data!$C$17-G189*(data!$C$18+data!$C$19+data!$C$20))*$C190/60</f>
        <v>-1.2813567962992058</v>
      </c>
      <c r="G190" s="17">
        <f t="shared" si="14"/>
        <v>29.543158882263892</v>
      </c>
      <c r="H190" s="17">
        <f>H189+(data!$C$19*G189-data!$C$16*H189)*$C190/60</f>
        <v>127.89227839468143</v>
      </c>
      <c r="I190" s="17">
        <f>I189+(data!$C$20*G189-data!$C$17*I189)*$C190/60</f>
        <v>72.058602729833041</v>
      </c>
      <c r="J190" s="16">
        <f t="shared" si="12"/>
        <v>14.666666666666666</v>
      </c>
      <c r="K190" s="14">
        <f>G190/data!$C$15*1000</f>
        <v>4.0001430084787959</v>
      </c>
      <c r="L190" s="14">
        <f>L189+data!$C$21*(K189-L189)/60*C189</f>
        <v>3.9987978917186706</v>
      </c>
      <c r="M190" s="59">
        <f>M189+E190*C190/3600/data!H$23</f>
        <v>43.046608983300111</v>
      </c>
    </row>
    <row r="191" spans="1:13" ht="20.100000000000001" customHeight="1">
      <c r="A191" s="12">
        <f t="shared" si="13"/>
        <v>885</v>
      </c>
      <c r="B191" s="14">
        <f t="shared" si="11"/>
        <v>4</v>
      </c>
      <c r="C191" s="14">
        <f t="shared" si="15"/>
        <v>5</v>
      </c>
      <c r="D191" s="15">
        <f>3600*(B191*data!$C$15/1000-F191-G191)/C191</f>
        <v>921.06330757500177</v>
      </c>
      <c r="E191" s="15">
        <f>IF(A191&lt;P$35,IF(A191+C191&lt;P$35,data!H$24*data!H$23,data!H$24*data!H$23*(P$35-A191)/C191),IF(D191&lt;0,0,D191))</f>
        <v>921.06330757500177</v>
      </c>
      <c r="F191" s="17">
        <f>(H191*data!$C$16+I191*data!$C$17-G190*(data!$C$18+data!$C$19+data!$C$20))*$C191/60</f>
        <v>-1.2803056950766876</v>
      </c>
      <c r="G191" s="17">
        <f t="shared" si="14"/>
        <v>29.543153790694898</v>
      </c>
      <c r="H191" s="17">
        <f>H190+(data!$C$19*G190-data!$C$16*H190)*$C191/60</f>
        <v>128.07268702141602</v>
      </c>
      <c r="I191" s="17">
        <f>I190+(data!$C$20*G190-data!$C$17*I190)*$C191/60</f>
        <v>72.324932862295526</v>
      </c>
      <c r="J191" s="16">
        <f t="shared" si="12"/>
        <v>14.75</v>
      </c>
      <c r="K191" s="14">
        <f>G191/data!$C$15*1000</f>
        <v>4.0001423190804752</v>
      </c>
      <c r="L191" s="14">
        <f>L190+data!$C$21*(K190-L190)/60*C190</f>
        <v>3.9988119108229334</v>
      </c>
      <c r="M191" s="59">
        <f>M190+E191*C191/3600/data!H$23</f>
        <v>43.174534442685527</v>
      </c>
    </row>
    <row r="192" spans="1:13" ht="20.100000000000001" customHeight="1">
      <c r="A192" s="12">
        <f t="shared" si="13"/>
        <v>890</v>
      </c>
      <c r="B192" s="14">
        <f t="shared" si="11"/>
        <v>4</v>
      </c>
      <c r="C192" s="14">
        <f t="shared" si="15"/>
        <v>5</v>
      </c>
      <c r="D192" s="15">
        <f>3600*(B192*data!$C$15/1000-F192-G192)/C192</f>
        <v>920.31380810807809</v>
      </c>
      <c r="E192" s="15">
        <f>IF(A192&lt;P$35,IF(A192+C192&lt;P$35,data!H$24*data!H$23,data!H$24*data!H$23*(P$35-A192)/C192),IF(D192&lt;0,0,D192))</f>
        <v>920.31380810807809</v>
      </c>
      <c r="F192" s="17">
        <f>(H192*data!$C$16+I192*data!$C$17-G191*(data!$C$18+data!$C$19+data!$C$20))*$C192/60</f>
        <v>-1.2792596587245078</v>
      </c>
      <c r="G192" s="17">
        <f t="shared" si="14"/>
        <v>29.543148725824558</v>
      </c>
      <c r="H192" s="17">
        <f>H191+(data!$C$19*G191-data!$C$16*H191)*$C192/60</f>
        <v>128.25214329349123</v>
      </c>
      <c r="I192" s="17">
        <f>I191+(data!$C$20*G191-data!$C$17*I191)*$C192/60</f>
        <v>72.591164393837374</v>
      </c>
      <c r="J192" s="16">
        <f t="shared" si="12"/>
        <v>14.833333333333334</v>
      </c>
      <c r="K192" s="14">
        <f>G192/data!$C$15*1000</f>
        <v>4.0001416332971518</v>
      </c>
      <c r="L192" s="14">
        <f>L191+data!$C$21*(K191-L191)/60*C191</f>
        <v>3.9988257766319304</v>
      </c>
      <c r="M192" s="59">
        <f>M191+E192*C192/3600/data!H$23</f>
        <v>43.302355804922762</v>
      </c>
    </row>
    <row r="193" spans="1:13" ht="20.100000000000001" customHeight="1">
      <c r="A193" s="12">
        <f t="shared" si="13"/>
        <v>895</v>
      </c>
      <c r="B193" s="14">
        <f t="shared" si="11"/>
        <v>4</v>
      </c>
      <c r="C193" s="14">
        <f t="shared" si="15"/>
        <v>5</v>
      </c>
      <c r="D193" s="15">
        <f>3600*(B193*data!$C$15/1000-F193-G193)/C193</f>
        <v>919.5679171045831</v>
      </c>
      <c r="E193" s="15">
        <f>IF(A193&lt;P$35,IF(A193+C193&lt;P$35,data!H$24*data!H$23,data!H$24*data!H$23*(P$35-A193)/C193),IF(D193&lt;0,0,D193))</f>
        <v>919.5679171045831</v>
      </c>
      <c r="F193" s="17">
        <f>(H193*data!$C$16+I193*data!$C$17-G192*(data!$C$18+data!$C$19+data!$C$20))*$C193/60</f>
        <v>-1.2782186606848813</v>
      </c>
      <c r="G193" s="17">
        <f t="shared" si="14"/>
        <v>29.543143687512007</v>
      </c>
      <c r="H193" s="17">
        <f>H192+(data!$C$19*G192-data!$C$16*H192)*$C193/60</f>
        <v>128.43065223826343</v>
      </c>
      <c r="I193" s="17">
        <f>I192+(data!$C$20*G192-data!$C$17*I192)*$C193/60</f>
        <v>72.857297361208765</v>
      </c>
      <c r="J193" s="16">
        <f t="shared" si="12"/>
        <v>14.916666666666666</v>
      </c>
      <c r="K193" s="14">
        <f>G193/data!$C$15*1000</f>
        <v>4.0001409511097528</v>
      </c>
      <c r="L193" s="14">
        <f>L192+data!$C$21*(K192-L192)/60*C192</f>
        <v>3.9988394907810152</v>
      </c>
      <c r="M193" s="59">
        <f>M192+E193*C193/3600/data!H$23</f>
        <v>43.430073571187286</v>
      </c>
    </row>
    <row r="194" spans="1:13" ht="20.100000000000001" customHeight="1">
      <c r="A194" s="12">
        <f t="shared" si="13"/>
        <v>900</v>
      </c>
      <c r="B194" s="14">
        <f t="shared" si="11"/>
        <v>4</v>
      </c>
      <c r="C194" s="14">
        <f t="shared" si="15"/>
        <v>5</v>
      </c>
      <c r="D194" s="15">
        <f>3600*(B194*data!$C$15/1000-F194-G194)/C194</f>
        <v>918.82561564470598</v>
      </c>
      <c r="E194" s="15">
        <f>IF(A194&lt;P$35,IF(A194+C194&lt;P$35,data!H$24*data!H$23,data!H$24*data!H$23*(P$35-A194)/C194),IF(D194&lt;0,0,D194))</f>
        <v>918.82561564470598</v>
      </c>
      <c r="F194" s="17">
        <f>(H194*data!$C$16+I194*data!$C$17-G193*(data!$C$18+data!$C$19+data!$C$20))*$C194/60</f>
        <v>-1.2771826745401547</v>
      </c>
      <c r="G194" s="17">
        <f t="shared" si="14"/>
        <v>29.543138675617108</v>
      </c>
      <c r="H194" s="17">
        <f>H193+(data!$C$19*G193-data!$C$16*H193)*$C194/60</f>
        <v>128.60821885655025</v>
      </c>
      <c r="I194" s="17">
        <f>I193+(data!$C$20*G193-data!$C$17*I193)*$C194/60</f>
        <v>73.1233318011449</v>
      </c>
      <c r="J194" s="16">
        <f t="shared" si="12"/>
        <v>15</v>
      </c>
      <c r="K194" s="14">
        <f>G194/data!$C$15*1000</f>
        <v>4.0001402724993032</v>
      </c>
      <c r="L194" s="14">
        <f>L193+data!$C$21*(K193-L193)/60*C193</f>
        <v>3.9988530548882983</v>
      </c>
      <c r="M194" s="59">
        <f>M193+E194*C194/3600/data!H$23</f>
        <v>43.557688240026827</v>
      </c>
    </row>
    <row r="195" spans="1:13" ht="20.100000000000001" customHeight="1">
      <c r="A195" s="12">
        <f t="shared" si="13"/>
        <v>905</v>
      </c>
      <c r="B195" s="14">
        <f t="shared" si="11"/>
        <v>4</v>
      </c>
      <c r="C195" s="14">
        <f t="shared" si="15"/>
        <v>5</v>
      </c>
      <c r="D195" s="15">
        <f>3600*(B195*data!$C$15/1000-F195-G195)/C195</f>
        <v>918.08688490845475</v>
      </c>
      <c r="E195" s="15">
        <f>IF(A195&lt;P$35,IF(A195+C195&lt;P$35,data!H$24*data!H$23,data!H$24*data!H$23*(P$35-A195)/C195),IF(D195&lt;0,0,D195))</f>
        <v>918.08688490845475</v>
      </c>
      <c r="F195" s="17">
        <f>(H195*data!$C$16+I195*data!$C$17-G194*(data!$C$18+data!$C$19+data!$C$20))*$C195/60</f>
        <v>-1.2761516740120595</v>
      </c>
      <c r="G195" s="17">
        <f t="shared" si="14"/>
        <v>29.543133690000474</v>
      </c>
      <c r="H195" s="17">
        <f>H194+(data!$C$19*G194-data!$C$16*H194)*$C195/60</f>
        <v>128.78484812277065</v>
      </c>
      <c r="I195" s="17">
        <f>I194+(data!$C$20*G194-data!$C$17*I194)*$C195/60</f>
        <v>73.389267750365988</v>
      </c>
      <c r="J195" s="16">
        <f t="shared" si="12"/>
        <v>15.083333333333334</v>
      </c>
      <c r="K195" s="14">
        <f>G195/data!$C$15*1000</f>
        <v>4.0001395974469292</v>
      </c>
      <c r="L195" s="14">
        <f>L194+data!$C$21*(K194-L194)/60*C194</f>
        <v>3.998866470554828</v>
      </c>
      <c r="M195" s="59">
        <f>M194+E195*C195/3600/data!H$23</f>
        <v>43.685200307375226</v>
      </c>
    </row>
    <row r="196" spans="1:13" ht="20.100000000000001" customHeight="1">
      <c r="A196" s="12">
        <f t="shared" si="13"/>
        <v>910</v>
      </c>
      <c r="B196" s="14">
        <f t="shared" ref="B196:B259" si="16">P$23</f>
        <v>4</v>
      </c>
      <c r="C196" s="14">
        <f t="shared" si="15"/>
        <v>5</v>
      </c>
      <c r="D196" s="15">
        <f>3600*(B196*data!$C$15/1000-F196-G196)/C196</f>
        <v>917.35170617513211</v>
      </c>
      <c r="E196" s="15">
        <f>IF(A196&lt;P$35,IF(A196+C196&lt;P$35,data!H$24*data!H$23,data!H$24*data!H$23*(P$35-A196)/C196),IF(D196&lt;0,0,D196))</f>
        <v>917.35170617513211</v>
      </c>
      <c r="F196" s="17">
        <f>(H196*data!$C$16+I196*data!$C$17-G195*(data!$C$18+data!$C$19+data!$C$20))*$C196/60</f>
        <v>-1.2751256329609839</v>
      </c>
      <c r="G196" s="17">
        <f t="shared" si="14"/>
        <v>29.543128730523456</v>
      </c>
      <c r="H196" s="17">
        <f>H195+(data!$C$19*G195-data!$C$16*H195)*$C196/60</f>
        <v>128.96054498508428</v>
      </c>
      <c r="I196" s="17">
        <f>I195+(data!$C$20*G195-data!$C$17*I195)*$C196/60</f>
        <v>73.655105245577261</v>
      </c>
      <c r="J196" s="16">
        <f t="shared" ref="J196:J259" si="17">$A196/60</f>
        <v>15.166666666666666</v>
      </c>
      <c r="K196" s="14">
        <f>G196/data!$C$15*1000</f>
        <v>4.0001389259338591</v>
      </c>
      <c r="L196" s="14">
        <f>L195+data!$C$21*(K195-L195)/60*C195</f>
        <v>3.9988797393647704</v>
      </c>
      <c r="M196" s="59">
        <f>M195+E196*C196/3600/data!H$23</f>
        <v>43.812610266566217</v>
      </c>
    </row>
    <row r="197" spans="1:13" ht="20.100000000000001" customHeight="1">
      <c r="A197" s="12">
        <f t="shared" ref="A197:A260" si="18">$A196+C196</f>
        <v>915</v>
      </c>
      <c r="B197" s="14">
        <f t="shared" si="16"/>
        <v>4</v>
      </c>
      <c r="C197" s="14">
        <f t="shared" si="15"/>
        <v>5</v>
      </c>
      <c r="D197" s="15">
        <f>3600*(B197*data!$C$15/1000-F197-G197)/C197</f>
        <v>916.62006082283403</v>
      </c>
      <c r="E197" s="15">
        <f>IF(A197&lt;P$35,IF(A197+C197&lt;P$35,data!H$24*data!H$23,data!H$24*data!H$23*(P$35-A197)/C197),IF(D197&lt;0,0,D197))</f>
        <v>916.62006082283403</v>
      </c>
      <c r="F197" s="17">
        <f>(H197*data!$C$16+I197*data!$C$17-G196*(data!$C$18+data!$C$19+data!$C$20))*$C197/60</f>
        <v>-1.2741045253852361</v>
      </c>
      <c r="G197" s="17">
        <f t="shared" si="14"/>
        <v>29.543123797048125</v>
      </c>
      <c r="H197" s="17">
        <f>H196+(data!$C$19*G196-data!$C$16*H196)*$C197/60</f>
        <v>129.13531436553012</v>
      </c>
      <c r="I197" s="17">
        <f>I196+(data!$C$20*G196-data!$C$17*I196)*$C197/60</f>
        <v>73.920844323468998</v>
      </c>
      <c r="J197" s="16">
        <f t="shared" si="17"/>
        <v>15.25</v>
      </c>
      <c r="K197" s="14">
        <f>G197/data!$C$15*1000</f>
        <v>4.0001382579414164</v>
      </c>
      <c r="L197" s="14">
        <f>L196+data!$C$21*(K196-L196)/60*C196</f>
        <v>3.998892862885584</v>
      </c>
      <c r="M197" s="59">
        <f>M196+E197*C197/3600/data!H$23</f>
        <v>43.939918608347163</v>
      </c>
    </row>
    <row r="198" spans="1:13" ht="20.100000000000001" customHeight="1">
      <c r="A198" s="12">
        <f t="shared" si="18"/>
        <v>920</v>
      </c>
      <c r="B198" s="14">
        <f t="shared" si="16"/>
        <v>4</v>
      </c>
      <c r="C198" s="14">
        <f t="shared" si="15"/>
        <v>5</v>
      </c>
      <c r="D198" s="15">
        <f>3600*(B198*data!$C$15/1000-F198-G198)/C198</f>
        <v>915.89193032788694</v>
      </c>
      <c r="E198" s="15">
        <f>IF(A198&lt;P$35,IF(A198+C198&lt;P$35,data!H$24*data!H$23,data!H$24*data!H$23*(P$35-A198)/C198),IF(D198&lt;0,0,D198))</f>
        <v>915.89193032788694</v>
      </c>
      <c r="F198" s="17">
        <f>(H198*data!$C$16+I198*data!$C$17-G197*(data!$C$18+data!$C$19+data!$C$20))*$C198/60</f>
        <v>-1.2730883254203176</v>
      </c>
      <c r="G198" s="17">
        <f t="shared" ref="G198:G261" si="19">IF(P$21=1,(E197/60)*$C198/60+F198+G197,(E198/60)*$C198/60+F198+G197)</f>
        <v>29.543118889437299</v>
      </c>
      <c r="H198" s="17">
        <f>H197+(data!$C$19*G197-data!$C$16*H197)*$C198/60</f>
        <v>129.30916116016431</v>
      </c>
      <c r="I198" s="17">
        <f>I197+(data!$C$20*G197-data!$C$17*I197)*$C198/60</f>
        <v>74.186485020716546</v>
      </c>
      <c r="J198" s="16">
        <f t="shared" si="17"/>
        <v>15.333333333333334</v>
      </c>
      <c r="K198" s="14">
        <f>G198/data!$C$15*1000</f>
        <v>4.0001375934510275</v>
      </c>
      <c r="L198" s="14">
        <f>L197+data!$C$21*(K197-L197)/60*C197</f>
        <v>3.9989058426681976</v>
      </c>
      <c r="M198" s="59">
        <f>M197+E198*C198/3600/data!H$23</f>
        <v>44.067125820892706</v>
      </c>
    </row>
    <row r="199" spans="1:13" ht="20.100000000000001" customHeight="1">
      <c r="A199" s="12">
        <f t="shared" si="18"/>
        <v>925</v>
      </c>
      <c r="B199" s="14">
        <f t="shared" si="16"/>
        <v>4</v>
      </c>
      <c r="C199" s="14">
        <f t="shared" si="15"/>
        <v>5</v>
      </c>
      <c r="D199" s="15">
        <f>3600*(B199*data!$C$15/1000-F199-G199)/C199</f>
        <v>915.16729626438007</v>
      </c>
      <c r="E199" s="15">
        <f>IF(A199&lt;P$35,IF(A199+C199&lt;P$35,data!H$24*data!H$23,data!H$24*data!H$23*(P$35-A199)/C199),IF(D199&lt;0,0,D199))</f>
        <v>915.16729626438007</v>
      </c>
      <c r="F199" s="17">
        <f>(H199*data!$C$16+I199*data!$C$17-G198*(data!$C$18+data!$C$19+data!$C$20))*$C199/60</f>
        <v>-1.2720770073382002</v>
      </c>
      <c r="G199" s="17">
        <f t="shared" si="19"/>
        <v>29.543114007554497</v>
      </c>
      <c r="H199" s="17">
        <f>H198+(data!$C$19*G198-data!$C$16*H198)*$C199/60</f>
        <v>129.48209023919739</v>
      </c>
      <c r="I199" s="17">
        <f>I198+(data!$C$20*G198-data!$C$17*I198)*$C199/60</f>
        <v>74.452027373980314</v>
      </c>
      <c r="J199" s="16">
        <f t="shared" si="17"/>
        <v>15.416666666666666</v>
      </c>
      <c r="K199" s="14">
        <f>G199/data!$C$15*1000</f>
        <v>4.0001369324442138</v>
      </c>
      <c r="L199" s="14">
        <f>L198+data!$C$21*(K198-L198)/60*C198</f>
        <v>3.998918680247181</v>
      </c>
      <c r="M199" s="59">
        <f>M198+E199*C199/3600/data!H$23</f>
        <v>44.19423238981831</v>
      </c>
    </row>
    <row r="200" spans="1:13" ht="20.100000000000001" customHeight="1">
      <c r="A200" s="12">
        <f t="shared" si="18"/>
        <v>930</v>
      </c>
      <c r="B200" s="14">
        <f t="shared" si="16"/>
        <v>4</v>
      </c>
      <c r="C200" s="14">
        <f t="shared" si="15"/>
        <v>5</v>
      </c>
      <c r="D200" s="15">
        <f>3600*(B200*data!$C$15/1000-F200-G200)/C200</f>
        <v>914.44614030360447</v>
      </c>
      <c r="E200" s="15">
        <f>IF(A200&lt;P$35,IF(A200+C200&lt;P$35,data!H$24*data!H$23,data!H$24*data!H$23*(P$35-A200)/C200),IF(D200&lt;0,0,D200))</f>
        <v>914.44614030360447</v>
      </c>
      <c r="F200" s="17">
        <f>(H200*data!$C$16+I200*data!$C$17-G199*(data!$C$18+data!$C$19+data!$C$20))*$C200/60</f>
        <v>-1.2710705455466027</v>
      </c>
      <c r="G200" s="17">
        <f t="shared" si="19"/>
        <v>29.543109151263977</v>
      </c>
      <c r="H200" s="17">
        <f>H199+(data!$C$19*G199-data!$C$16*H199)*$C200/60</f>
        <v>129.65410644713069</v>
      </c>
      <c r="I200" s="17">
        <f>I199+(data!$C$20*G199-data!$C$17*I199)*$C200/60</f>
        <v>74.717471419905777</v>
      </c>
      <c r="J200" s="16">
        <f t="shared" si="17"/>
        <v>15.5</v>
      </c>
      <c r="K200" s="14">
        <f>G200/data!$C$15*1000</f>
        <v>4.0001362749025926</v>
      </c>
      <c r="L200" s="14">
        <f>L199+data!$C$21*(K199-L199)/60*C199</f>
        <v>3.9989313771409192</v>
      </c>
      <c r="M200" s="59">
        <f>M199+E200*C200/3600/data!H$23</f>
        <v>44.321238798193811</v>
      </c>
    </row>
    <row r="201" spans="1:13" ht="20.100000000000001" customHeight="1">
      <c r="A201" s="12">
        <f t="shared" si="18"/>
        <v>935</v>
      </c>
      <c r="B201" s="14">
        <f t="shared" si="16"/>
        <v>4</v>
      </c>
      <c r="C201" s="14">
        <f t="shared" si="15"/>
        <v>5</v>
      </c>
      <c r="D201" s="15">
        <f>3600*(B201*data!$C$15/1000-F201-G201)/C201</f>
        <v>913.72844421356751</v>
      </c>
      <c r="E201" s="15">
        <f>IF(A201&lt;P$35,IF(A201+C201&lt;P$35,data!H$24*data!H$23,data!H$24*data!H$23*(P$35-A201)/C201),IF(D201&lt;0,0,D201))</f>
        <v>913.72844421356751</v>
      </c>
      <c r="F201" s="17">
        <f>(H201*data!$C$16+I201*data!$C$17-G200*(data!$C$18+data!$C$19+data!$C$20))*$C201/60</f>
        <v>-1.2700689145882778</v>
      </c>
      <c r="G201" s="17">
        <f t="shared" si="19"/>
        <v>29.543104320430704</v>
      </c>
      <c r="H201" s="17">
        <f>H200+(data!$C$19*G200-data!$C$16*H200)*$C201/60</f>
        <v>129.825214602892</v>
      </c>
      <c r="I201" s="17">
        <f>I200+(data!$C$20*G200-data!$C$17*I200)*$C201/60</f>
        <v>74.98281719512353</v>
      </c>
      <c r="J201" s="16">
        <f t="shared" si="17"/>
        <v>15.583333333333334</v>
      </c>
      <c r="K201" s="14">
        <f>G201/data!$C$15*1000</f>
        <v>4.0001356208078827</v>
      </c>
      <c r="L201" s="14">
        <f>L200+data!$C$21*(K200-L200)/60*C200</f>
        <v>3.9989439348517792</v>
      </c>
      <c r="M201" s="59">
        <f>M200+E201*C201/3600/data!H$23</f>
        <v>44.448145526556807</v>
      </c>
    </row>
    <row r="202" spans="1:13" ht="20.100000000000001" customHeight="1">
      <c r="A202" s="12">
        <f t="shared" si="18"/>
        <v>940</v>
      </c>
      <c r="B202" s="14">
        <f t="shared" si="16"/>
        <v>4</v>
      </c>
      <c r="C202" s="14">
        <f t="shared" si="15"/>
        <v>5</v>
      </c>
      <c r="D202" s="15">
        <f>3600*(B202*data!$C$15/1000-F202-G202)/C202</f>
        <v>913.0141898584659</v>
      </c>
      <c r="E202" s="15">
        <f>IF(A202&lt;P$35,IF(A202+C202&lt;P$35,data!H$24*data!H$23,data!H$24*data!H$23*(P$35-A202)/C202),IF(D202&lt;0,0,D202))</f>
        <v>913.0141898584659</v>
      </c>
      <c r="F202" s="17">
        <f>(H202*data!$C$16+I202*data!$C$17-G201*(data!$C$18+data!$C$19+data!$C$20))*$C202/60</f>
        <v>-1.2690720891402967</v>
      </c>
      <c r="G202" s="17">
        <f t="shared" si="19"/>
        <v>29.543099514920364</v>
      </c>
      <c r="H202" s="17">
        <f>H201+(data!$C$19*G201-data!$C$16*H201)*$C202/60</f>
        <v>129.99541949997069</v>
      </c>
      <c r="I202" s="17">
        <f>I201+(data!$C$20*G201-data!$C$17*I201)*$C202/60</f>
        <v>75.248064736249248</v>
      </c>
      <c r="J202" s="16">
        <f t="shared" si="17"/>
        <v>15.666666666666666</v>
      </c>
      <c r="K202" s="14">
        <f>G202/data!$C$15*1000</f>
        <v>4.0001349701418976</v>
      </c>
      <c r="L202" s="14">
        <f>L201+data!$C$21*(K201-L201)/60*C201</f>
        <v>3.998956354866281</v>
      </c>
      <c r="M202" s="59">
        <f>M201+E202*C202/3600/data!H$23</f>
        <v>44.574953052926041</v>
      </c>
    </row>
    <row r="203" spans="1:13" ht="20.100000000000001" customHeight="1">
      <c r="A203" s="12">
        <f t="shared" si="18"/>
        <v>945</v>
      </c>
      <c r="B203" s="14">
        <f t="shared" si="16"/>
        <v>4</v>
      </c>
      <c r="C203" s="14">
        <f t="shared" si="15"/>
        <v>5</v>
      </c>
      <c r="D203" s="15">
        <f>3600*(B203*data!$C$15/1000-F203-G203)/C203</f>
        <v>912.30335919819731</v>
      </c>
      <c r="E203" s="15">
        <f>IF(A203&lt;P$35,IF(A203+C203&lt;P$35,data!H$24*data!H$23,data!H$24*data!H$23*(P$35-A203)/C203),IF(D203&lt;0,0,D203))</f>
        <v>912.30335919819731</v>
      </c>
      <c r="F203" s="17">
        <f>(H203*data!$C$16+I203*data!$C$17-G202*(data!$C$18+data!$C$19+data!$C$20))*$C203/60</f>
        <v>-1.2680800440133417</v>
      </c>
      <c r="G203" s="17">
        <f t="shared" si="19"/>
        <v>29.543094734599336</v>
      </c>
      <c r="H203" s="17">
        <f>H202+(data!$C$19*G202-data!$C$16*H202)*$C203/60</f>
        <v>130.16472590655187</v>
      </c>
      <c r="I203" s="17">
        <f>I202+(data!$C$20*G202-data!$C$17*I202)*$C203/60</f>
        <v>75.513214079883753</v>
      </c>
      <c r="J203" s="16">
        <f t="shared" si="17"/>
        <v>15.75</v>
      </c>
      <c r="K203" s="14">
        <f>G203/data!$C$15*1000</f>
        <v>4.0001343228865434</v>
      </c>
      <c r="L203" s="14">
        <f>L202+data!$C$21*(K202-L202)/60*C202</f>
        <v>3.9989686386552608</v>
      </c>
      <c r="M203" s="59">
        <f>M202+E203*C203/3600/data!H$23</f>
        <v>44.701661852814681</v>
      </c>
    </row>
    <row r="204" spans="1:13" ht="20.100000000000001" customHeight="1">
      <c r="A204" s="12">
        <f t="shared" si="18"/>
        <v>950</v>
      </c>
      <c r="B204" s="14">
        <f t="shared" si="16"/>
        <v>4</v>
      </c>
      <c r="C204" s="14">
        <f t="shared" si="15"/>
        <v>5</v>
      </c>
      <c r="D204" s="15">
        <f>3600*(B204*data!$C$15/1000-F204-G204)/C204</f>
        <v>911.59593428783558</v>
      </c>
      <c r="E204" s="15">
        <f>IF(A204&lt;P$35,IF(A204+C204&lt;P$35,data!H$24*data!H$23,data!H$24*data!H$23*(P$35-A204)/C204),IF(D204&lt;0,0,D204))</f>
        <v>911.59593428783558</v>
      </c>
      <c r="F204" s="17">
        <f>(H204*data!$C$16+I204*data!$C$17-G203*(data!$C$18+data!$C$19+data!$C$20))*$C204/60</f>
        <v>-1.2670927541509998</v>
      </c>
      <c r="G204" s="17">
        <f t="shared" si="19"/>
        <v>29.54308997933472</v>
      </c>
      <c r="H204" s="17">
        <f>H203+(data!$C$19*G203-data!$C$16*H203)*$C204/60</f>
        <v>130.33313856565002</v>
      </c>
      <c r="I204" s="17">
        <f>I203+(data!$C$20*G203-data!$C$17*I203)*$C204/60</f>
        <v>75.778265262612962</v>
      </c>
      <c r="J204" s="16">
        <f t="shared" si="17"/>
        <v>15.833333333333334</v>
      </c>
      <c r="K204" s="14">
        <f>G204/data!$C$15*1000</f>
        <v>4.0001336790238282</v>
      </c>
      <c r="L204" s="14">
        <f>L203+data!$C$21*(K203-L203)/60*C203</f>
        <v>3.9989807876740375</v>
      </c>
      <c r="M204" s="59">
        <f>M203+E204*C204/3600/data!H$23</f>
        <v>44.828272399243545</v>
      </c>
    </row>
    <row r="205" spans="1:13" ht="20.100000000000001" customHeight="1">
      <c r="A205" s="12">
        <f t="shared" si="18"/>
        <v>955</v>
      </c>
      <c r="B205" s="14">
        <f t="shared" si="16"/>
        <v>4</v>
      </c>
      <c r="C205" s="14">
        <f t="shared" si="15"/>
        <v>5</v>
      </c>
      <c r="D205" s="15">
        <f>3600*(B205*data!$C$15/1000-F205-G205)/C205</f>
        <v>910.89189727712653</v>
      </c>
      <c r="E205" s="15">
        <f>IF(A205&lt;P$35,IF(A205+C205&lt;P$35,data!H$24*data!H$23,data!H$24*data!H$23*(P$35-A205)/C205),IF(D205&lt;0,0,D205))</f>
        <v>910.89189727712653</v>
      </c>
      <c r="F205" s="17">
        <f>(H205*data!$C$16+I205*data!$C$17-G204*(data!$C$18+data!$C$19+data!$C$20))*$C205/60</f>
        <v>-1.2661101946290612</v>
      </c>
      <c r="G205" s="17">
        <f t="shared" si="19"/>
        <v>29.54308524899432</v>
      </c>
      <c r="H205" s="17">
        <f>H204+(data!$C$19*G204-data!$C$16*H204)*$C205/60</f>
        <v>130.50066219524192</v>
      </c>
      <c r="I205" s="17">
        <f>I204+(data!$C$20*G204-data!$C$17*I204)*$C205/60</f>
        <v>76.04321832100797</v>
      </c>
      <c r="J205" s="16">
        <f t="shared" si="17"/>
        <v>15.916666666666666</v>
      </c>
      <c r="K205" s="14">
        <f>G205/data!$C$15*1000</f>
        <v>4.0001330385358509</v>
      </c>
      <c r="L205" s="14">
        <f>L204+data!$C$21*(K204-L204)/60*C204</f>
        <v>3.998992803362575</v>
      </c>
      <c r="M205" s="59">
        <f>M204+E205*C205/3600/data!H$23</f>
        <v>44.954785162754256</v>
      </c>
    </row>
    <row r="206" spans="1:13" ht="20.100000000000001" customHeight="1">
      <c r="A206" s="12">
        <f t="shared" si="18"/>
        <v>960</v>
      </c>
      <c r="B206" s="14">
        <f t="shared" si="16"/>
        <v>4</v>
      </c>
      <c r="C206" s="14">
        <f t="shared" si="15"/>
        <v>5</v>
      </c>
      <c r="D206" s="15">
        <f>3600*(B206*data!$C$15/1000-F206-G206)/C206</f>
        <v>910.19123041002126</v>
      </c>
      <c r="E206" s="15">
        <f>IF(A206&lt;P$35,IF(A206+C206&lt;P$35,data!H$24*data!H$23,data!H$24*data!H$23*(P$35-A206)/C206),IF(D206&lt;0,0,D206))</f>
        <v>910.19123041002126</v>
      </c>
      <c r="F206" s="17">
        <f>(H206*data!$C$16+I206*data!$C$17-G205*(data!$C$18+data!$C$19+data!$C$20))*$C206/60</f>
        <v>-1.2651323406548232</v>
      </c>
      <c r="G206" s="17">
        <f t="shared" si="19"/>
        <v>29.543080543446617</v>
      </c>
      <c r="H206" s="17">
        <f>H205+(data!$C$19*G205-data!$C$16*H205)*$C206/60</f>
        <v>130.66730148839872</v>
      </c>
      <c r="I206" s="17">
        <f>I205+(data!$C$20*G205-data!$C$17*I205)*$C206/60</f>
        <v>76.308073291625021</v>
      </c>
      <c r="J206" s="16">
        <f t="shared" si="17"/>
        <v>16</v>
      </c>
      <c r="K206" s="14">
        <f>G206/data!$C$15*1000</f>
        <v>4.0001324014048043</v>
      </c>
      <c r="L206" s="14">
        <f>L205+data!$C$21*(K205-L205)/60*C205</f>
        <v>3.9990046871456428</v>
      </c>
      <c r="M206" s="59">
        <f>M205+E206*C206/3600/data!H$23</f>
        <v>45.081200611422311</v>
      </c>
    </row>
    <row r="207" spans="1:13" ht="20.100000000000001" customHeight="1">
      <c r="A207" s="12">
        <f t="shared" si="18"/>
        <v>965</v>
      </c>
      <c r="B207" s="14">
        <f t="shared" si="16"/>
        <v>4</v>
      </c>
      <c r="C207" s="14">
        <f t="shared" si="15"/>
        <v>5</v>
      </c>
      <c r="D207" s="15">
        <f>3600*(B207*data!$C$15/1000-F207-G207)/C207</f>
        <v>909.49391602413471</v>
      </c>
      <c r="E207" s="15">
        <f>IF(A207&lt;P$35,IF(A207+C207&lt;P$35,data!H$24*data!H$23,data!H$24*data!H$23*(P$35-A207)/C207),IF(D207&lt;0,0,D207))</f>
        <v>909.49391602413471</v>
      </c>
      <c r="F207" s="17">
        <f>(H207*data!$C$16+I207*data!$C$17-G206*(data!$C$18+data!$C$19+data!$C$20))*$C207/60</f>
        <v>-1.2641591675663928</v>
      </c>
      <c r="G207" s="17">
        <f t="shared" si="19"/>
        <v>29.543075862560809</v>
      </c>
      <c r="H207" s="17">
        <f>H206+(data!$C$19*G206-data!$C$16*H206)*$C207/60</f>
        <v>130.83306111341747</v>
      </c>
      <c r="I207" s="17">
        <f>I206+(data!$C$20*G206-data!$C$17*I206)*$C207/60</f>
        <v>76.57283021100551</v>
      </c>
      <c r="J207" s="16">
        <f t="shared" si="17"/>
        <v>16.083333333333332</v>
      </c>
      <c r="K207" s="14">
        <f>G207/data!$C$15*1000</f>
        <v>4.0001317676129773</v>
      </c>
      <c r="L207" s="14">
        <f>L206+data!$C$21*(K206-L206)/60*C206</f>
        <v>3.9990164404329755</v>
      </c>
      <c r="M207" s="59">
        <f>M206+E207*C207/3600/data!H$23</f>
        <v>45.20751921087011</v>
      </c>
    </row>
    <row r="208" spans="1:13" ht="20.100000000000001" customHeight="1">
      <c r="A208" s="12">
        <f t="shared" si="18"/>
        <v>970</v>
      </c>
      <c r="B208" s="14">
        <f t="shared" si="16"/>
        <v>4</v>
      </c>
      <c r="C208" s="14">
        <f t="shared" si="15"/>
        <v>5</v>
      </c>
      <c r="D208" s="15">
        <f>3600*(B208*data!$C$15/1000-F208-G208)/C208</f>
        <v>908.7999365502734</v>
      </c>
      <c r="E208" s="15">
        <f>IF(A208&lt;P$35,IF(A208+C208&lt;P$35,data!H$24*data!H$23,data!H$24*data!H$23*(P$35-A208)/C208),IF(D208&lt;0,0,D208))</f>
        <v>908.7999365502734</v>
      </c>
      <c r="F208" s="17">
        <f>(H208*data!$C$16+I208*data!$C$17-G207*(data!$C$18+data!$C$19+data!$C$20))*$C208/60</f>
        <v>-1.263190650831999</v>
      </c>
      <c r="G208" s="17">
        <f t="shared" si="19"/>
        <v>29.543071206206776</v>
      </c>
      <c r="H208" s="17">
        <f>H207+(data!$C$19*G207-data!$C$16*H207)*$C208/60</f>
        <v>130.99794571395188</v>
      </c>
      <c r="I208" s="17">
        <f>I207+(data!$C$20*G207-data!$C$17*I207)*$C208/60</f>
        <v>76.837489115676036</v>
      </c>
      <c r="J208" s="16">
        <f t="shared" si="17"/>
        <v>16.166666666666668</v>
      </c>
      <c r="K208" s="14">
        <f>G208/data!$C$15*1000</f>
        <v>4.0001311371427519</v>
      </c>
      <c r="L208" s="14">
        <f>L207+data!$C$21*(K207-L207)/60*C207</f>
        <v>3.9990280646194307</v>
      </c>
      <c r="M208" s="59">
        <f>M207+E208*C208/3600/data!H$23</f>
        <v>45.333741424279872</v>
      </c>
    </row>
    <row r="209" spans="1:13" ht="20.100000000000001" customHeight="1">
      <c r="A209" s="12">
        <f t="shared" si="18"/>
        <v>975</v>
      </c>
      <c r="B209" s="14">
        <f t="shared" si="16"/>
        <v>4</v>
      </c>
      <c r="C209" s="14">
        <f t="shared" si="15"/>
        <v>5</v>
      </c>
      <c r="D209" s="15">
        <f>3600*(B209*data!$C$15/1000-F209-G209)/C209</f>
        <v>908.10927451196187</v>
      </c>
      <c r="E209" s="15">
        <f>IF(A209&lt;P$35,IF(A209+C209&lt;P$35,data!H$24*data!H$23,data!H$24*data!H$23*(P$35-A209)/C209),IF(D209&lt;0,0,D209))</f>
        <v>908.10927451196187</v>
      </c>
      <c r="F209" s="17">
        <f>(H209*data!$C$16+I209*data!$C$17-G208*(data!$C$18+data!$C$19+data!$C$20))*$C209/60</f>
        <v>-1.2622267660493058</v>
      </c>
      <c r="G209" s="17">
        <f t="shared" si="19"/>
        <v>29.543066574255072</v>
      </c>
      <c r="H209" s="17">
        <f>H208+(data!$C$19*G208-data!$C$16*H208)*$C209/60</f>
        <v>131.16195990914244</v>
      </c>
      <c r="I209" s="17">
        <f>I208+(data!$C$20*G208-data!$C$17*I208)*$C209/60</f>
        <v>77.102050042148377</v>
      </c>
      <c r="J209" s="16">
        <f t="shared" si="17"/>
        <v>16.25</v>
      </c>
      <c r="K209" s="14">
        <f>G209/data!$C$15*1000</f>
        <v>4.0001305099766018</v>
      </c>
      <c r="L209" s="14">
        <f>L208+data!$C$21*(K208-L208)/60*C208</f>
        <v>3.9990395610851444</v>
      </c>
      <c r="M209" s="59">
        <f>M208+E209*C209/3600/data!H$23</f>
        <v>45.459867712406535</v>
      </c>
    </row>
    <row r="210" spans="1:13" ht="20.100000000000001" customHeight="1">
      <c r="A210" s="12">
        <f t="shared" si="18"/>
        <v>980</v>
      </c>
      <c r="B210" s="14">
        <f t="shared" si="16"/>
        <v>4</v>
      </c>
      <c r="C210" s="14">
        <f t="shared" ref="C210:C273" si="20">P$25/2</f>
        <v>5</v>
      </c>
      <c r="D210" s="15">
        <f>3600*(B210*data!$C$15/1000-F210-G210)/C210</f>
        <v>907.42191252490352</v>
      </c>
      <c r="E210" s="15">
        <f>IF(A210&lt;P$35,IF(A210+C210&lt;P$35,data!H$24*data!H$23,data!H$24*data!H$23*(P$35-A210)/C210),IF(D210&lt;0,0,D210))</f>
        <v>907.42191252490352</v>
      </c>
      <c r="F210" s="17">
        <f>(H210*data!$C$16+I210*data!$C$17-G209*(data!$C$18+data!$C$19+data!$C$20))*$C210/60</f>
        <v>-1.2612674889447255</v>
      </c>
      <c r="G210" s="17">
        <f t="shared" si="19"/>
        <v>29.54306196657696</v>
      </c>
      <c r="H210" s="17">
        <f>H209+(data!$C$19*G209-data!$C$16*H209)*$C210/60</f>
        <v>131.32510829374581</v>
      </c>
      <c r="I210" s="17">
        <f>I209+(data!$C$20*G209-data!$C$17*I209)*$C210/60</f>
        <v>77.36651302691952</v>
      </c>
      <c r="J210" s="16">
        <f t="shared" si="17"/>
        <v>16.333333333333332</v>
      </c>
      <c r="K210" s="14">
        <f>G210/data!$C$15*1000</f>
        <v>4.0001298860970946</v>
      </c>
      <c r="L210" s="14">
        <f>L209+data!$C$21*(K209-L209)/60*C209</f>
        <v>3.9990509311956863</v>
      </c>
      <c r="M210" s="59">
        <f>M209+E210*C210/3600/data!H$23</f>
        <v>45.585898533590552</v>
      </c>
    </row>
    <row r="211" spans="1:13" ht="20.100000000000001" customHeight="1">
      <c r="A211" s="12">
        <f t="shared" si="18"/>
        <v>985</v>
      </c>
      <c r="B211" s="14">
        <f t="shared" si="16"/>
        <v>4</v>
      </c>
      <c r="C211" s="14">
        <f t="shared" si="20"/>
        <v>5</v>
      </c>
      <c r="D211" s="15">
        <f>3600*(B211*data!$C$15/1000-F211-G211)/C211</f>
        <v>906.73783329655021</v>
      </c>
      <c r="E211" s="15">
        <f>IF(A211&lt;P$35,IF(A211+C211&lt;P$35,data!H$24*data!H$23,data!H$24*data!H$23*(P$35-A211)/C211),IF(D211&lt;0,0,D211))</f>
        <v>906.73783329655021</v>
      </c>
      <c r="F211" s="17">
        <f>(H211*data!$C$16+I211*data!$C$17-G210*(data!$C$18+data!$C$19+data!$C$20))*$C211/60</f>
        <v>-1.2603127953727451</v>
      </c>
      <c r="G211" s="17">
        <f t="shared" si="19"/>
        <v>29.54305738304436</v>
      </c>
      <c r="H211" s="17">
        <f>H210+(data!$C$19*G210-data!$C$16*H210)*$C211/60</f>
        <v>131.48739543826349</v>
      </c>
      <c r="I211" s="17">
        <f>I210+(data!$C$20*G210-data!$C$17*I210)*$C211/60</f>
        <v>77.63087810647167</v>
      </c>
      <c r="J211" s="16">
        <f t="shared" si="17"/>
        <v>16.416666666666668</v>
      </c>
      <c r="K211" s="14">
        <f>G211/data!$C$15*1000</f>
        <v>4.0001292654868905</v>
      </c>
      <c r="L211" s="14">
        <f>L210+data!$C$21*(K210-L210)/60*C210</f>
        <v>3.9990621763022123</v>
      </c>
      <c r="M211" s="59">
        <f>M210+E211*C211/3600/data!H$23</f>
        <v>45.711834343770626</v>
      </c>
    </row>
    <row r="212" spans="1:13" ht="20.100000000000001" customHeight="1">
      <c r="A212" s="12">
        <f t="shared" si="18"/>
        <v>990</v>
      </c>
      <c r="B212" s="14">
        <f t="shared" si="16"/>
        <v>4</v>
      </c>
      <c r="C212" s="14">
        <f t="shared" si="20"/>
        <v>5</v>
      </c>
      <c r="D212" s="15">
        <f>3600*(B212*data!$C$15/1000-F212-G212)/C212</f>
        <v>906.05701962557509</v>
      </c>
      <c r="E212" s="15">
        <f>IF(A212&lt;P$35,IF(A212+C212&lt;P$35,data!H$24*data!H$23,data!H$24*data!H$23*(P$35-A212)/C212),IF(D212&lt;0,0,D212))</f>
        <v>906.05701962557509</v>
      </c>
      <c r="F212" s="17">
        <f>(H212*data!$C$16+I212*data!$C$17-G211*(data!$C$18+data!$C$19+data!$C$20))*$C212/60</f>
        <v>-1.2593626613152433</v>
      </c>
      <c r="G212" s="17">
        <f t="shared" si="19"/>
        <v>29.54305282352988</v>
      </c>
      <c r="H212" s="17">
        <f>H211+(data!$C$19*G211-data!$C$16*H211)*$C212/60</f>
        <v>131.64882588906991</v>
      </c>
      <c r="I212" s="17">
        <f>I211+(data!$C$20*G211-data!$C$17*I211)*$C212/60</f>
        <v>77.895145317272267</v>
      </c>
      <c r="J212" s="16">
        <f t="shared" si="17"/>
        <v>16.5</v>
      </c>
      <c r="K212" s="14">
        <f>G212/data!$C$15*1000</f>
        <v>4.0001286481287384</v>
      </c>
      <c r="L212" s="14">
        <f>L211+data!$C$21*(K211-L211)/60*C211</f>
        <v>3.9990732977416155</v>
      </c>
      <c r="M212" s="59">
        <f>M211+E212*C212/3600/data!H$23</f>
        <v>45.837675596496403</v>
      </c>
    </row>
    <row r="213" spans="1:13" ht="20.100000000000001" customHeight="1">
      <c r="A213" s="12">
        <f t="shared" si="18"/>
        <v>995</v>
      </c>
      <c r="B213" s="14">
        <f t="shared" si="16"/>
        <v>4</v>
      </c>
      <c r="C213" s="14">
        <f t="shared" si="20"/>
        <v>5</v>
      </c>
      <c r="D213" s="15">
        <f>3600*(B213*data!$C$15/1000-F213-G213)/C213</f>
        <v>905.37945440141061</v>
      </c>
      <c r="E213" s="15">
        <f>IF(A213&lt;P$35,IF(A213+C213&lt;P$35,data!H$24*data!H$23,data!H$24*data!H$23*(P$35-A213)/C213),IF(D213&lt;0,0,D213))</f>
        <v>905.37945440141061</v>
      </c>
      <c r="F213" s="17">
        <f>(H213*data!$C$16+I213*data!$C$17-G212*(data!$C$18+data!$C$19+data!$C$20))*$C213/60</f>
        <v>-1.2584170628808247</v>
      </c>
      <c r="G213" s="17">
        <f t="shared" si="19"/>
        <v>29.543048287906799</v>
      </c>
      <c r="H213" s="17">
        <f>H212+(data!$C$19*G212-data!$C$16*H212)*$C213/60</f>
        <v>131.80940416853977</v>
      </c>
      <c r="I213" s="17">
        <f>I212+(data!$C$20*G212-data!$C$17*I212)*$C213/60</f>
        <v>78.159314695773986</v>
      </c>
      <c r="J213" s="16">
        <f t="shared" si="17"/>
        <v>16.583333333333332</v>
      </c>
      <c r="K213" s="14">
        <f>G213/data!$C$15*1000</f>
        <v>4.0001280340054812</v>
      </c>
      <c r="L213" s="14">
        <f>L212+data!$C$21*(K212-L212)/60*C212</f>
        <v>3.9990842968366751</v>
      </c>
      <c r="M213" s="59">
        <f>M212+E213*C213/3600/data!H$23</f>
        <v>45.963422742941042</v>
      </c>
    </row>
    <row r="214" spans="1:13" ht="20.100000000000001" customHeight="1">
      <c r="A214" s="12">
        <f t="shared" si="18"/>
        <v>1000</v>
      </c>
      <c r="B214" s="14">
        <f t="shared" si="16"/>
        <v>4</v>
      </c>
      <c r="C214" s="14">
        <f t="shared" si="20"/>
        <v>5</v>
      </c>
      <c r="D214" s="15">
        <f>3600*(B214*data!$C$15/1000-F214-G214)/C214</f>
        <v>904.70512060377746</v>
      </c>
      <c r="E214" s="15">
        <f>IF(A214&lt;P$35,IF(A214+C214&lt;P$35,data!H$24*data!H$23,data!H$24*data!H$23*(P$35-A214)/C214),IF(D214&lt;0,0,D214))</f>
        <v>904.70512060377746</v>
      </c>
      <c r="F214" s="17">
        <f>(H214*data!$C$16+I214*data!$C$17-G213*(data!$C$18+data!$C$19+data!$C$20))*$C214/60</f>
        <v>-1.2574759763041454</v>
      </c>
      <c r="G214" s="17">
        <f t="shared" si="19"/>
        <v>29.543043776049057</v>
      </c>
      <c r="H214" s="17">
        <f>H213+(data!$C$19*G213-data!$C$16*H213)*$C214/60</f>
        <v>131.96913477517481</v>
      </c>
      <c r="I214" s="17">
        <f>I213+(data!$C$20*G213-data!$C$17*I213)*$C214/60</f>
        <v>78.423386278414768</v>
      </c>
      <c r="J214" s="16">
        <f t="shared" si="17"/>
        <v>16.666666666666668</v>
      </c>
      <c r="K214" s="14">
        <f>G214/data!$C$15*1000</f>
        <v>4.000127423100051</v>
      </c>
      <c r="L214" s="14">
        <f>L213+data!$C$21*(K213-L213)/60*C213</f>
        <v>3.999095174896206</v>
      </c>
      <c r="M214" s="59">
        <f>M213+E214*C214/3600/data!H$23</f>
        <v>46.089076231913786</v>
      </c>
    </row>
    <row r="215" spans="1:13" ht="20.100000000000001" customHeight="1">
      <c r="A215" s="12">
        <f t="shared" si="18"/>
        <v>1005</v>
      </c>
      <c r="B215" s="14">
        <f t="shared" si="16"/>
        <v>4</v>
      </c>
      <c r="C215" s="14">
        <f t="shared" si="20"/>
        <v>5</v>
      </c>
      <c r="D215" s="15">
        <f>3600*(B215*data!$C$15/1000-F215-G215)/C215</f>
        <v>904.03400130217756</v>
      </c>
      <c r="E215" s="15">
        <f>IF(A215&lt;P$35,IF(A215+C215&lt;P$35,data!H$24*data!H$23,data!H$24*data!H$23*(P$35-A215)/C215),IF(D215&lt;0,0,D215))</f>
        <v>904.03400130217756</v>
      </c>
      <c r="F215" s="17">
        <f>(H215*data!$C$16+I215*data!$C$17-G214*(data!$C$18+data!$C$19+data!$C$20))*$C215/60</f>
        <v>-1.2565393779452516</v>
      </c>
      <c r="G215" s="17">
        <f t="shared" si="19"/>
        <v>29.543039287831274</v>
      </c>
      <c r="H215" s="17">
        <f>H214+(data!$C$19*G214-data!$C$16*H214)*$C215/60</f>
        <v>132.12802218372968</v>
      </c>
      <c r="I215" s="17">
        <f>I214+(data!$C$20*G214-data!$C$17*I214)*$C215/60</f>
        <v>78.687360101617799</v>
      </c>
      <c r="J215" s="16">
        <f t="shared" si="17"/>
        <v>16.75</v>
      </c>
      <c r="K215" s="14">
        <f>G215/data!$C$15*1000</f>
        <v>4.0001268153954692</v>
      </c>
      <c r="L215" s="14">
        <f>L214+data!$C$21*(K214-L214)/60*C214</f>
        <v>3.9991059332152039</v>
      </c>
      <c r="M215" s="59">
        <f>M214+E215*C215/3600/data!H$23</f>
        <v>46.21463650987242</v>
      </c>
    </row>
    <row r="216" spans="1:13" ht="20.100000000000001" customHeight="1">
      <c r="A216" s="12">
        <f t="shared" si="18"/>
        <v>1010</v>
      </c>
      <c r="B216" s="14">
        <f t="shared" si="16"/>
        <v>4</v>
      </c>
      <c r="C216" s="14">
        <f t="shared" si="20"/>
        <v>5</v>
      </c>
      <c r="D216" s="15">
        <f>3600*(B216*data!$C$15/1000-F216-G216)/C216</f>
        <v>903.36607965545443</v>
      </c>
      <c r="E216" s="15">
        <f>IF(A216&lt;P$35,IF(A216+C216&lt;P$35,data!H$24*data!H$23,data!H$24*data!H$23*(P$35-A216)/C216),IF(D216&lt;0,0,D216))</f>
        <v>903.36607965545443</v>
      </c>
      <c r="F216" s="17">
        <f>(H216*data!$C$16+I216*data!$C$17-G215*(data!$C$18+data!$C$19+data!$C$20))*$C216/60</f>
        <v>-1.2556072442889146</v>
      </c>
      <c r="G216" s="17">
        <f t="shared" si="19"/>
        <v>29.543034823128718</v>
      </c>
      <c r="H216" s="17">
        <f>H215+(data!$C$19*G215-data!$C$16*H215)*$C216/60</f>
        <v>132.28607084533743</v>
      </c>
      <c r="I216" s="17">
        <f>I215+(data!$C$20*G215-data!$C$17*I215)*$C216/60</f>
        <v>78.951236201791573</v>
      </c>
      <c r="J216" s="16">
        <f t="shared" si="17"/>
        <v>16.833333333333332</v>
      </c>
      <c r="K216" s="14">
        <f>G216/data!$C$15*1000</f>
        <v>4.0001262108748499</v>
      </c>
      <c r="L216" s="14">
        <f>L215+data!$C$21*(K215-L215)/60*C215</f>
        <v>3.9991165730749909</v>
      </c>
      <c r="M216" s="59">
        <f>M215+E216*C216/3600/data!H$23</f>
        <v>46.340104020935676</v>
      </c>
    </row>
    <row r="217" spans="1:13" ht="20.100000000000001" customHeight="1">
      <c r="A217" s="12">
        <f t="shared" si="18"/>
        <v>1015</v>
      </c>
      <c r="B217" s="14">
        <f t="shared" si="16"/>
        <v>4</v>
      </c>
      <c r="C217" s="14">
        <f t="shared" si="20"/>
        <v>5</v>
      </c>
      <c r="D217" s="15">
        <f>3600*(B217*data!$C$15/1000-F217-G217)/C217</f>
        <v>902.70133891130774</v>
      </c>
      <c r="E217" s="15">
        <f>IF(A217&lt;P$35,IF(A217+C217&lt;P$35,data!H$24*data!H$23,data!H$24*data!H$23*(P$35-A217)/C217),IF(D217&lt;0,0,D217))</f>
        <v>902.70133891130774</v>
      </c>
      <c r="F217" s="17">
        <f>(H217*data!$C$16+I217*data!$C$17-G216*(data!$C$18+data!$C$19+data!$C$20))*$C217/60</f>
        <v>-1.2546795519439748</v>
      </c>
      <c r="G217" s="17">
        <f t="shared" si="19"/>
        <v>29.543030381817317</v>
      </c>
      <c r="H217" s="17">
        <f>H216+(data!$C$19*G216-data!$C$16*H216)*$C217/60</f>
        <v>132.44328518763416</v>
      </c>
      <c r="I217" s="17">
        <f>I216+(data!$C$20*G216-data!$C$17*I216)*$C217/60</f>
        <v>79.215014615329849</v>
      </c>
      <c r="J217" s="16">
        <f t="shared" si="17"/>
        <v>16.916666666666668</v>
      </c>
      <c r="K217" s="14">
        <f>G217/data!$C$15*1000</f>
        <v>4.0001256095213931</v>
      </c>
      <c r="L217" s="14">
        <f>L216+data!$C$21*(K216-L216)/60*C216</f>
        <v>3.9991270957433596</v>
      </c>
      <c r="M217" s="59">
        <f>M216+E217*C217/3600/data!H$23</f>
        <v>46.46547920689558</v>
      </c>
    </row>
    <row r="218" spans="1:13" ht="20.100000000000001" customHeight="1">
      <c r="A218" s="12">
        <f t="shared" si="18"/>
        <v>1020</v>
      </c>
      <c r="B218" s="14">
        <f t="shared" si="16"/>
        <v>4</v>
      </c>
      <c r="C218" s="14">
        <f t="shared" si="20"/>
        <v>5</v>
      </c>
      <c r="D218" s="15">
        <f>3600*(B218*data!$C$15/1000-F218-G218)/C218</f>
        <v>902.03976240580596</v>
      </c>
      <c r="E218" s="15">
        <f>IF(A218&lt;P$35,IF(A218+C218&lt;P$35,data!H$24*data!H$23,data!H$24*data!H$23*(P$35-A218)/C218),IF(D218&lt;0,0,D218))</f>
        <v>902.03976240580596</v>
      </c>
      <c r="F218" s="17">
        <f>(H218*data!$C$16+I218*data!$C$17-G217*(data!$C$18+data!$C$19+data!$C$20))*$C218/60</f>
        <v>-1.2537562776426854</v>
      </c>
      <c r="G218" s="17">
        <f t="shared" si="19"/>
        <v>29.543025963773669</v>
      </c>
      <c r="H218" s="17">
        <f>H217+(data!$C$19*G217-data!$C$16*H217)*$C218/60</f>
        <v>132.59966961488306</v>
      </c>
      <c r="I218" s="17">
        <f>I217+(data!$C$20*G217-data!$C$17*I217)*$C218/60</f>
        <v>79.478695378611704</v>
      </c>
      <c r="J218" s="16">
        <f t="shared" si="17"/>
        <v>17</v>
      </c>
      <c r="K218" s="14">
        <f>G218/data!$C$15*1000</f>
        <v>4.0001250113183877</v>
      </c>
      <c r="L218" s="14">
        <f>L217+data!$C$21*(K217-L217)/60*C217</f>
        <v>3.9991375024747131</v>
      </c>
      <c r="M218" s="59">
        <f>M217+E218*C218/3600/data!H$23</f>
        <v>46.590762507229719</v>
      </c>
    </row>
    <row r="219" spans="1:13" ht="20.100000000000001" customHeight="1">
      <c r="A219" s="12">
        <f t="shared" si="18"/>
        <v>1025</v>
      </c>
      <c r="B219" s="14">
        <f t="shared" si="16"/>
        <v>4</v>
      </c>
      <c r="C219" s="14">
        <f t="shared" si="20"/>
        <v>5</v>
      </c>
      <c r="D219" s="15">
        <f>3600*(B219*data!$C$15/1000-F219-G219)/C219</f>
        <v>901.38133356295327</v>
      </c>
      <c r="E219" s="15">
        <f>IF(A219&lt;P$35,IF(A219+C219&lt;P$35,data!H$24*data!H$23,data!H$24*data!H$23*(P$35-A219)/C219),IF(D219&lt;0,0,D219))</f>
        <v>901.38133356295327</v>
      </c>
      <c r="F219" s="17">
        <f>(H219*data!$C$16+I219*data!$C$17-G218*(data!$C$18+data!$C$19+data!$C$20))*$C219/60</f>
        <v>-1.2528373982400616</v>
      </c>
      <c r="G219" s="17">
        <f t="shared" si="19"/>
        <v>29.543021568875005</v>
      </c>
      <c r="H219" s="17">
        <f>H218+(data!$C$19*G218-data!$C$16*H218)*$C219/60</f>
        <v>132.75522850809773</v>
      </c>
      <c r="I219" s="17">
        <f>I218+(data!$C$20*G218-data!$C$17*I218)*$C219/60</f>
        <v>79.74227852800152</v>
      </c>
      <c r="J219" s="16">
        <f t="shared" si="17"/>
        <v>17.083333333333332</v>
      </c>
      <c r="K219" s="14">
        <f>G219/data!$C$15*1000</f>
        <v>4.0001244162492142</v>
      </c>
      <c r="L219" s="14">
        <f>L218+data!$C$21*(K218-L218)/60*C218</f>
        <v>3.9991477945102081</v>
      </c>
      <c r="M219" s="59">
        <f>M218+E219*C219/3600/data!H$23</f>
        <v>46.715954359113461</v>
      </c>
    </row>
    <row r="220" spans="1:13" ht="20.100000000000001" customHeight="1">
      <c r="A220" s="12">
        <f t="shared" si="18"/>
        <v>1030</v>
      </c>
      <c r="B220" s="14">
        <f t="shared" si="16"/>
        <v>4</v>
      </c>
      <c r="C220" s="14">
        <f t="shared" si="20"/>
        <v>5</v>
      </c>
      <c r="D220" s="15">
        <f>3600*(B220*data!$C$15/1000-F220-G220)/C220</f>
        <v>900.72603589420964</v>
      </c>
      <c r="E220" s="15">
        <f>IF(A220&lt;P$35,IF(A220+C220&lt;P$35,data!H$24*data!H$23,data!H$24*data!H$23*(P$35-A220)/C220),IF(D220&lt;0,0,D220))</f>
        <v>900.72603589420964</v>
      </c>
      <c r="F220" s="17">
        <f>(H220*data!$C$16+I220*data!$C$17-G219*(data!$C$18+data!$C$19+data!$C$20))*$C220/60</f>
        <v>-1.2519228907132325</v>
      </c>
      <c r="G220" s="17">
        <f t="shared" si="19"/>
        <v>29.543017196999209</v>
      </c>
      <c r="H220" s="17">
        <f>H219+(data!$C$19*G219-data!$C$16*H219)*$C220/60</f>
        <v>132.90996622516508</v>
      </c>
      <c r="I220" s="17">
        <f>I219+(data!$C$20*G219-data!$C$17*I219)*$C220/60</f>
        <v>80.005764099849017</v>
      </c>
      <c r="J220" s="16">
        <f t="shared" si="17"/>
        <v>17.166666666666668</v>
      </c>
      <c r="K220" s="14">
        <f>G220/data!$C$15*1000</f>
        <v>4.0001238242973347</v>
      </c>
      <c r="L220" s="14">
        <f>L219+data!$C$21*(K219-L219)/60*C219</f>
        <v>3.999157973077891</v>
      </c>
      <c r="M220" s="59">
        <f>M219+E220*C220/3600/data!H$23</f>
        <v>46.841055197432098</v>
      </c>
    </row>
    <row r="221" spans="1:13" ht="20.100000000000001" customHeight="1">
      <c r="A221" s="12">
        <f t="shared" si="18"/>
        <v>1035</v>
      </c>
      <c r="B221" s="14">
        <f t="shared" si="16"/>
        <v>4</v>
      </c>
      <c r="C221" s="14">
        <f t="shared" si="20"/>
        <v>5</v>
      </c>
      <c r="D221" s="15">
        <f>3600*(B221*data!$C$15/1000-F221-G221)/C221</f>
        <v>900.07385299801865</v>
      </c>
      <c r="E221" s="15">
        <f>IF(A221&lt;P$35,IF(A221+C221&lt;P$35,data!H$24*data!H$23,data!H$24*data!H$23*(P$35-A221)/C221),IF(D221&lt;0,0,D221))</f>
        <v>900.07385299801865</v>
      </c>
      <c r="F221" s="17">
        <f>(H221*data!$C$16+I221*data!$C$17-G220*(data!$C$18+data!$C$19+data!$C$20))*$C221/60</f>
        <v>-1.2510127321607956</v>
      </c>
      <c r="G221" s="17">
        <f t="shared" si="19"/>
        <v>29.543012848024816</v>
      </c>
      <c r="H221" s="17">
        <f>H220+(data!$C$19*G220-data!$C$16*H220)*$C221/60</f>
        <v>133.06388710096721</v>
      </c>
      <c r="I221" s="17">
        <f>I220+(data!$C$20*G220-data!$C$17*I220)*$C221/60</f>
        <v>80.269152130489246</v>
      </c>
      <c r="J221" s="16">
        <f t="shared" si="17"/>
        <v>17.25</v>
      </c>
      <c r="K221" s="14">
        <f>G221/data!$C$15*1000</f>
        <v>4.0001232354463054</v>
      </c>
      <c r="L221" s="14">
        <f>L220+data!$C$21*(K220-L220)/60*C220</f>
        <v>3.9991680393928379</v>
      </c>
      <c r="M221" s="59">
        <f>M220+E221*C221/3600/data!H$23</f>
        <v>46.966065454792933</v>
      </c>
    </row>
    <row r="222" spans="1:13" ht="20.100000000000001" customHeight="1">
      <c r="A222" s="12">
        <f t="shared" si="18"/>
        <v>1040</v>
      </c>
      <c r="B222" s="14">
        <f t="shared" si="16"/>
        <v>4</v>
      </c>
      <c r="C222" s="14">
        <f t="shared" si="20"/>
        <v>5</v>
      </c>
      <c r="D222" s="15">
        <f>3600*(B222*data!$C$15/1000-F222-G222)/C222</f>
        <v>899.4247685593615</v>
      </c>
      <c r="E222" s="15">
        <f>IF(A222&lt;P$35,IF(A222+C222&lt;P$35,data!H$24*data!H$23,data!H$24*data!H$23*(P$35-A222)/C222),IF(D222&lt;0,0,D222))</f>
        <v>899.4247685593615</v>
      </c>
      <c r="F222" s="17">
        <f>(H222*data!$C$16+I222*data!$C$17-G221*(data!$C$18+data!$C$19+data!$C$20))*$C222/60</f>
        <v>-1.2501068998021769</v>
      </c>
      <c r="G222" s="17">
        <f t="shared" si="19"/>
        <v>29.543008521830998</v>
      </c>
      <c r="H222" s="17">
        <f>H221+(data!$C$19*G221-data!$C$16*H221)*$C222/60</f>
        <v>133.21699544750297</v>
      </c>
      <c r="I222" s="17">
        <f>I221+(data!$C$20*G221-data!$C$17*I221)*$C222/60</f>
        <v>80.532442656242608</v>
      </c>
      <c r="J222" s="16">
        <f t="shared" si="17"/>
        <v>17.333333333333332</v>
      </c>
      <c r="K222" s="14">
        <f>G222/data!$C$15*1000</f>
        <v>4.0001226496797662</v>
      </c>
      <c r="L222" s="14">
        <f>L221+data!$C$21*(K221-L221)/60*C221</f>
        <v>3.9991779946572894</v>
      </c>
      <c r="M222" s="59">
        <f>M221+E222*C222/3600/data!H$23</f>
        <v>47.090985561537288</v>
      </c>
    </row>
    <row r="223" spans="1:13" ht="20.100000000000001" customHeight="1">
      <c r="A223" s="12">
        <f t="shared" si="18"/>
        <v>1045</v>
      </c>
      <c r="B223" s="14">
        <f t="shared" si="16"/>
        <v>4</v>
      </c>
      <c r="C223" s="14">
        <f t="shared" si="20"/>
        <v>5</v>
      </c>
      <c r="D223" s="15">
        <f>3600*(B223*data!$C$15/1000-F223-G223)/C223</f>
        <v>898.77876634930544</v>
      </c>
      <c r="E223" s="15">
        <f>IF(A223&lt;P$35,IF(A223+C223&lt;P$35,data!H$24*data!H$23,data!H$24*data!H$23*(P$35-A223)/C223),IF(D223&lt;0,0,D223))</f>
        <v>898.77876634930544</v>
      </c>
      <c r="F223" s="17">
        <f>(H223*data!$C$16+I223*data!$C$17-G222*(data!$C$18+data!$C$19+data!$C$20))*$C223/60</f>
        <v>-1.2492053709769937</v>
      </c>
      <c r="G223" s="17">
        <f t="shared" si="19"/>
        <v>29.543004218297561</v>
      </c>
      <c r="H223" s="17">
        <f>H222+(data!$C$19*G222-data!$C$16*H222)*$C223/60</f>
        <v>133.36929555400872</v>
      </c>
      <c r="I223" s="17">
        <f>I222+(data!$C$20*G222-data!$C$17*I222)*$C223/60</f>
        <v>80.795635713414867</v>
      </c>
      <c r="J223" s="16">
        <f t="shared" si="17"/>
        <v>17.416666666666668</v>
      </c>
      <c r="K223" s="14">
        <f>G223/data!$C$15*1000</f>
        <v>4.000122066981441</v>
      </c>
      <c r="L223" s="14">
        <f>L222+data!$C$21*(K222-L222)/60*C222</f>
        <v>3.9991878400607854</v>
      </c>
      <c r="M223" s="59">
        <f>M222+E223*C223/3600/data!H$23</f>
        <v>47.215815945752468</v>
      </c>
    </row>
    <row r="224" spans="1:13" ht="20.100000000000001" customHeight="1">
      <c r="A224" s="12">
        <f t="shared" si="18"/>
        <v>1050</v>
      </c>
      <c r="B224" s="14">
        <f t="shared" si="16"/>
        <v>4</v>
      </c>
      <c r="C224" s="14">
        <f t="shared" si="20"/>
        <v>5</v>
      </c>
      <c r="D224" s="15">
        <f>3600*(B224*data!$C$15/1000-F224-G224)/C224</f>
        <v>898.1358302245219</v>
      </c>
      <c r="E224" s="15">
        <f>IF(A224&lt;P$35,IF(A224+C224&lt;P$35,data!H$24*data!H$23,data!H$24*data!H$23*(P$35-A224)/C224),IF(D224&lt;0,0,D224))</f>
        <v>898.1358302245219</v>
      </c>
      <c r="F224" s="17">
        <f>(H224*data!$C$16+I224*data!$C$17-G223*(data!$C$18+data!$C$19+data!$C$20))*$C224/60</f>
        <v>-1.248308123144416</v>
      </c>
      <c r="G224" s="17">
        <f t="shared" si="19"/>
        <v>29.542999937304959</v>
      </c>
      <c r="H224" s="17">
        <f>H223+(data!$C$19*G223-data!$C$16*H223)*$C224/60</f>
        <v>133.52079168707854</v>
      </c>
      <c r="I224" s="17">
        <f>I223+(data!$C$20*G223-data!$C$17*I223)*$C224/60</f>
        <v>81.05873133829715</v>
      </c>
      <c r="J224" s="16">
        <f t="shared" si="17"/>
        <v>17.5</v>
      </c>
      <c r="K224" s="14">
        <f>G224/data!$C$15*1000</f>
        <v>4.0001214873351447</v>
      </c>
      <c r="L224" s="14">
        <f>L223+data!$C$21*(K223-L223)/60*C223</f>
        <v>3.9991975767802987</v>
      </c>
      <c r="M224" s="59">
        <f>M223+E224*C224/3600/data!H$23</f>
        <v>47.340557033283652</v>
      </c>
    </row>
    <row r="225" spans="1:13" ht="20.100000000000001" customHeight="1">
      <c r="A225" s="12">
        <f t="shared" si="18"/>
        <v>1055</v>
      </c>
      <c r="B225" s="14">
        <f t="shared" si="16"/>
        <v>4</v>
      </c>
      <c r="C225" s="14">
        <f t="shared" si="20"/>
        <v>5</v>
      </c>
      <c r="D225" s="15">
        <f>3600*(B225*data!$C$15/1000-F225-G225)/C225</f>
        <v>897.49594412687964</v>
      </c>
      <c r="E225" s="15">
        <f>IF(A225&lt;P$35,IF(A225+C225&lt;P$35,data!H$24*data!H$23,data!H$24*data!H$23*(P$35-A225)/C225),IF(D225&lt;0,0,D225))</f>
        <v>897.49594412687964</v>
      </c>
      <c r="F225" s="17">
        <f>(H225*data!$C$16+I225*data!$C$17-G224*(data!$C$18+data!$C$19+data!$C$20))*$C225/60</f>
        <v>-1.2474151338825417</v>
      </c>
      <c r="G225" s="17">
        <f t="shared" si="19"/>
        <v>29.542995678734254</v>
      </c>
      <c r="H225" s="17">
        <f>H224+(data!$C$19*G224-data!$C$16*H224)*$C225/60</f>
        <v>133.6714880907837</v>
      </c>
      <c r="I225" s="17">
        <f>I224+(data!$C$20*G224-data!$C$17*I224)*$C225/60</f>
        <v>81.321729567166003</v>
      </c>
      <c r="J225" s="16">
        <f t="shared" si="17"/>
        <v>17.583333333333332</v>
      </c>
      <c r="K225" s="14">
        <f>G225/data!$C$15*1000</f>
        <v>4.0001209107247728</v>
      </c>
      <c r="L225" s="14">
        <f>L224+data!$C$21*(K224-L224)/60*C224</f>
        <v>3.9992072059803667</v>
      </c>
      <c r="M225" s="59">
        <f>M224+E225*C225/3600/data!H$23</f>
        <v>47.465209247745719</v>
      </c>
    </row>
    <row r="226" spans="1:13" ht="20.100000000000001" customHeight="1">
      <c r="A226" s="12">
        <f t="shared" si="18"/>
        <v>1060</v>
      </c>
      <c r="B226" s="14">
        <f t="shared" si="16"/>
        <v>4</v>
      </c>
      <c r="C226" s="14">
        <f t="shared" si="20"/>
        <v>5</v>
      </c>
      <c r="D226" s="15">
        <f>3600*(B226*data!$C$15/1000-F226-G226)/C226</f>
        <v>896.85909208294981</v>
      </c>
      <c r="E226" s="15">
        <f>IF(A226&lt;P$35,IF(A226+C226&lt;P$35,data!H$24*data!H$23,data!H$24*data!H$23*(P$35-A226)/C226),IF(D226&lt;0,0,D226))</f>
        <v>896.85909208294981</v>
      </c>
      <c r="F226" s="17">
        <f>(H226*data!$C$16+I226*data!$C$17-G225*(data!$C$18+data!$C$19+data!$C$20))*$C226/60</f>
        <v>-1.2465263808877631</v>
      </c>
      <c r="G226" s="17">
        <f t="shared" si="19"/>
        <v>29.542991442467155</v>
      </c>
      <c r="H226" s="17">
        <f>H225+(data!$C$19*G225-data!$C$16*H225)*$C226/60</f>
        <v>133.82138898679153</v>
      </c>
      <c r="I226" s="17">
        <f>I225+(data!$C$20*G225-data!$C$17*I225)*$C226/60</f>
        <v>81.584630436283334</v>
      </c>
      <c r="J226" s="16">
        <f t="shared" si="17"/>
        <v>17.666666666666668</v>
      </c>
      <c r="K226" s="14">
        <f>G226/data!$C$15*1000</f>
        <v>4.0001203371343088</v>
      </c>
      <c r="L226" s="14">
        <f>L225+data!$C$21*(K225-L225)/60*C225</f>
        <v>3.9992167288132219</v>
      </c>
      <c r="M226" s="59">
        <f>M225+E226*C226/3600/data!H$23</f>
        <v>47.589773010535019</v>
      </c>
    </row>
    <row r="227" spans="1:13" ht="20.100000000000001" customHeight="1">
      <c r="A227" s="12">
        <f t="shared" si="18"/>
        <v>1065</v>
      </c>
      <c r="B227" s="14">
        <f t="shared" si="16"/>
        <v>4</v>
      </c>
      <c r="C227" s="14">
        <f t="shared" si="20"/>
        <v>5</v>
      </c>
      <c r="D227" s="15">
        <f>3600*(B227*data!$C$15/1000-F227-G227)/C227</f>
        <v>896.22525820357987</v>
      </c>
      <c r="E227" s="15">
        <f>IF(A227&lt;P$35,IF(A227+C227&lt;P$35,data!H$24*data!H$23,data!H$24*data!H$23*(P$35-A227)/C227),IF(D227&lt;0,0,D227))</f>
        <v>896.22525820357987</v>
      </c>
      <c r="F227" s="17">
        <f>(H227*data!$C$16+I227*data!$C$17-G226*(data!$C$18+data!$C$19+data!$C$20))*$C227/60</f>
        <v>-1.2456418419741462</v>
      </c>
      <c r="G227" s="17">
        <f t="shared" si="19"/>
        <v>29.542987228385996</v>
      </c>
      <c r="H227" s="17">
        <f>H226+(data!$C$19*G226-data!$C$16*H226)*$C227/60</f>
        <v>133.9704985744838</v>
      </c>
      <c r="I227" s="17">
        <f>I226+(data!$C$20*G226-data!$C$17*I226)*$C227/60</f>
        <v>81.847433981896472</v>
      </c>
      <c r="J227" s="16">
        <f t="shared" si="17"/>
        <v>17.75</v>
      </c>
      <c r="K227" s="14">
        <f>G227/data!$C$15*1000</f>
        <v>4.0001197665478196</v>
      </c>
      <c r="L227" s="14">
        <f>L226+data!$C$21*(K226-L226)/60*C226</f>
        <v>3.9992261464189207</v>
      </c>
      <c r="M227" s="59">
        <f>M226+E227*C227/3600/data!H$23</f>
        <v>47.714248740841072</v>
      </c>
    </row>
    <row r="228" spans="1:13" ht="20.100000000000001" customHeight="1">
      <c r="A228" s="12">
        <f t="shared" si="18"/>
        <v>1070</v>
      </c>
      <c r="B228" s="14">
        <f t="shared" si="16"/>
        <v>4</v>
      </c>
      <c r="C228" s="14">
        <f t="shared" si="20"/>
        <v>5</v>
      </c>
      <c r="D228" s="15">
        <f>3600*(B228*data!$C$15/1000-F228-G228)/C228</f>
        <v>895.59442668345946</v>
      </c>
      <c r="E228" s="15">
        <f>IF(A228&lt;P$35,IF(A228+C228&lt;P$35,data!H$24*data!H$23,data!H$24*data!H$23*(P$35-A228)/C228),IF(D228&lt;0,0,D228))</f>
        <v>895.59442668345946</v>
      </c>
      <c r="F228" s="17">
        <f>(H228*data!$C$16+I228*data!$C$17-G227*(data!$C$18+data!$C$19+data!$C$20))*$C228/60</f>
        <v>-1.2447614950728085</v>
      </c>
      <c r="G228" s="17">
        <f t="shared" si="19"/>
        <v>29.542983036373716</v>
      </c>
      <c r="H228" s="17">
        <f>H227+(data!$C$19*G227-data!$C$16*H227)*$C228/60</f>
        <v>134.11882103107422</v>
      </c>
      <c r="I228" s="17">
        <f>I227+(data!$C$20*G227-data!$C$17*I227)*$C228/60</f>
        <v>82.110140240238167</v>
      </c>
      <c r="J228" s="16">
        <f t="shared" si="17"/>
        <v>17.833333333333332</v>
      </c>
      <c r="K228" s="14">
        <f>G228/data!$C$15*1000</f>
        <v>4.0001191989494576</v>
      </c>
      <c r="L228" s="14">
        <f>L227+data!$C$21*(K227-L227)/60*C227</f>
        <v>3.9992354599254725</v>
      </c>
      <c r="M228" s="59">
        <f>M227+E228*C228/3600/data!H$23</f>
        <v>47.838636855658216</v>
      </c>
    </row>
    <row r="229" spans="1:13" ht="20.100000000000001" customHeight="1">
      <c r="A229" s="12">
        <f t="shared" si="18"/>
        <v>1075</v>
      </c>
      <c r="B229" s="14">
        <f t="shared" si="16"/>
        <v>4</v>
      </c>
      <c r="C229" s="14">
        <f t="shared" si="20"/>
        <v>5</v>
      </c>
      <c r="D229" s="15">
        <f>3600*(B229*data!$C$15/1000-F229-G229)/C229</f>
        <v>894.96658180064969</v>
      </c>
      <c r="E229" s="15">
        <f>IF(A229&lt;P$35,IF(A229+C229&lt;P$35,data!H$24*data!H$23,data!H$24*data!H$23*(P$35-A229)/C229),IF(D229&lt;0,0,D229))</f>
        <v>894.96658180064969</v>
      </c>
      <c r="F229" s="17">
        <f>(H229*data!$C$16+I229*data!$C$17-G228*(data!$C$18+data!$C$19+data!$C$20))*$C229/60</f>
        <v>-1.2438853182312994</v>
      </c>
      <c r="G229" s="17">
        <f t="shared" si="19"/>
        <v>29.542978866313888</v>
      </c>
      <c r="H229" s="17">
        <f>H228+(data!$C$19*G228-data!$C$16*H228)*$C229/60</f>
        <v>134.26636051172559</v>
      </c>
      <c r="I229" s="17">
        <f>I228+(data!$C$20*G228-data!$C$17*I228)*$C229/60</f>
        <v>82.372749247526599</v>
      </c>
      <c r="J229" s="16">
        <f t="shared" si="17"/>
        <v>17.916666666666668</v>
      </c>
      <c r="K229" s="14">
        <f>G229/data!$C$15*1000</f>
        <v>4.0001186343234565</v>
      </c>
      <c r="L229" s="14">
        <f>L228+data!$C$21*(K228-L228)/60*C228</f>
        <v>3.9992446704489644</v>
      </c>
      <c r="M229" s="59">
        <f>M228+E229*C229/3600/data!H$23</f>
        <v>47.962937769797193</v>
      </c>
    </row>
    <row r="230" spans="1:13" ht="20.100000000000001" customHeight="1">
      <c r="A230" s="12">
        <f t="shared" si="18"/>
        <v>1080</v>
      </c>
      <c r="B230" s="14">
        <f t="shared" si="16"/>
        <v>4</v>
      </c>
      <c r="C230" s="14">
        <f t="shared" si="20"/>
        <v>5</v>
      </c>
      <c r="D230" s="15">
        <f>3600*(B230*data!$C$15/1000-F230-G230)/C230</f>
        <v>894.3417079161685</v>
      </c>
      <c r="E230" s="15">
        <f>IF(A230&lt;P$35,IF(A230+C230&lt;P$35,data!H$24*data!H$23,data!H$24*data!H$23*(P$35-A230)/C230),IF(D230&lt;0,0,D230))</f>
        <v>894.3417079161685</v>
      </c>
      <c r="F230" s="17">
        <f>(H230*data!$C$16+I230*data!$C$17-G229*(data!$C$18+data!$C$19+data!$C$20))*$C230/60</f>
        <v>-1.2430132896129886</v>
      </c>
      <c r="G230" s="17">
        <f t="shared" si="19"/>
        <v>29.54297471809069</v>
      </c>
      <c r="H230" s="17">
        <f>H229+(data!$C$19*G229-data!$C$16*H229)*$C230/60</f>
        <v>134.41312114966613</v>
      </c>
      <c r="I230" s="17">
        <f>I229+(data!$C$20*G229-data!$C$17*I229)*$C230/60</f>
        <v>82.6352610399654</v>
      </c>
      <c r="J230" s="16">
        <f t="shared" si="17"/>
        <v>18</v>
      </c>
      <c r="K230" s="14">
        <f>G230/data!$C$15*1000</f>
        <v>4.0001180726541339</v>
      </c>
      <c r="L230" s="14">
        <f>L229+data!$C$21*(K229-L229)/60*C229</f>
        <v>3.9992537790936868</v>
      </c>
      <c r="M230" s="59">
        <f>M229+E230*C230/3600/data!H$23</f>
        <v>48.08715189589666</v>
      </c>
    </row>
    <row r="231" spans="1:13" ht="20.100000000000001" customHeight="1">
      <c r="A231" s="12">
        <f t="shared" si="18"/>
        <v>1085</v>
      </c>
      <c r="B231" s="14">
        <f t="shared" si="16"/>
        <v>4</v>
      </c>
      <c r="C231" s="14">
        <f t="shared" si="20"/>
        <v>5</v>
      </c>
      <c r="D231" s="15">
        <f>3600*(B231*data!$C$15/1000-F231-G231)/C231</f>
        <v>893.71978947354069</v>
      </c>
      <c r="E231" s="15">
        <f>IF(A231&lt;P$35,IF(A231+C231&lt;P$35,data!H$24*data!H$23,data!H$24*data!H$23*(P$35-A231)/C231),IF(D231&lt;0,0,D231))</f>
        <v>893.71978947354069</v>
      </c>
      <c r="F231" s="17">
        <f>(H231*data!$C$16+I231*data!$C$17-G230*(data!$C$18+data!$C$19+data!$C$20))*$C231/60</f>
        <v>-1.2421453874964521</v>
      </c>
      <c r="G231" s="17">
        <f t="shared" si="19"/>
        <v>29.542970591588915</v>
      </c>
      <c r="H231" s="17">
        <f>H230+(data!$C$19*G230-data!$C$16*H230)*$C231/60</f>
        <v>134.55910705630524</v>
      </c>
      <c r="I231" s="17">
        <f>I230+(data!$C$20*G230-data!$C$17*I230)*$C231/60</f>
        <v>82.897675653743633</v>
      </c>
      <c r="J231" s="16">
        <f t="shared" si="17"/>
        <v>18.083333333333332</v>
      </c>
      <c r="K231" s="14">
        <f>G231/data!$C$15*1000</f>
        <v>4.0001175139258915</v>
      </c>
      <c r="L231" s="14">
        <f>L230+data!$C$21*(K230-L230)/60*C230</f>
        <v>3.9992627869522583</v>
      </c>
      <c r="M231" s="59">
        <f>M230+E231*C231/3600/data!H$23</f>
        <v>48.211279644434654</v>
      </c>
    </row>
    <row r="232" spans="1:13" ht="20.100000000000001" customHeight="1">
      <c r="A232" s="12">
        <f t="shared" si="18"/>
        <v>1090</v>
      </c>
      <c r="B232" s="14">
        <f t="shared" si="16"/>
        <v>4</v>
      </c>
      <c r="C232" s="14">
        <f t="shared" si="20"/>
        <v>5</v>
      </c>
      <c r="D232" s="15">
        <f>3600*(B232*data!$C$15/1000-F232-G232)/C232</f>
        <v>893.10081099836077</v>
      </c>
      <c r="E232" s="15">
        <f>IF(A232&lt;P$35,IF(A232+C232&lt;P$35,data!H$24*data!H$23,data!H$24*data!H$23*(P$35-A232)/C232),IF(D232&lt;0,0,D232))</f>
        <v>893.10081099836077</v>
      </c>
      <c r="F232" s="17">
        <f>(H232*data!$C$16+I232*data!$C$17-G231*(data!$C$18+data!$C$19+data!$C$20))*$C232/60</f>
        <v>-1.2412815902748657</v>
      </c>
      <c r="G232" s="17">
        <f t="shared" si="19"/>
        <v>29.542966486693967</v>
      </c>
      <c r="H232" s="17">
        <f>H231+(data!$C$19*G231-data!$C$16*H231)*$C232/60</f>
        <v>134.7043223213488</v>
      </c>
      <c r="I232" s="17">
        <f>I231+(data!$C$20*G231-data!$C$17*I231)*$C232/60</f>
        <v>83.159993125035868</v>
      </c>
      <c r="J232" s="16">
        <f t="shared" si="17"/>
        <v>18.166666666666668</v>
      </c>
      <c r="K232" s="14">
        <f>G232/data!$C$15*1000</f>
        <v>4.000116958123213</v>
      </c>
      <c r="L232" s="14">
        <f>L231+data!$C$21*(K231-L231)/60*C231</f>
        <v>3.999271695105747</v>
      </c>
      <c r="M232" s="59">
        <f>M231+E232*C232/3600/data!H$23</f>
        <v>48.335321423739984</v>
      </c>
    </row>
    <row r="233" spans="1:13" ht="20.100000000000001" customHeight="1">
      <c r="A233" s="12">
        <f t="shared" si="18"/>
        <v>1095</v>
      </c>
      <c r="B233" s="14">
        <f t="shared" si="16"/>
        <v>4</v>
      </c>
      <c r="C233" s="14">
        <f t="shared" si="20"/>
        <v>5</v>
      </c>
      <c r="D233" s="15">
        <f>3600*(B233*data!$C$15/1000-F233-G233)/C233</f>
        <v>892.48475709787272</v>
      </c>
      <c r="E233" s="15">
        <f>IF(A233&lt;P$35,IF(A233+C233&lt;P$35,data!H$24*data!H$23,data!H$24*data!H$23*(P$35-A233)/C233),IF(D233&lt;0,0,D233))</f>
        <v>892.48475709787272</v>
      </c>
      <c r="F233" s="17">
        <f>(H233*data!$C$16+I233*data!$C$17-G232*(data!$C$18+data!$C$19+data!$C$20))*$C233/60</f>
        <v>-1.2404218764553996</v>
      </c>
      <c r="G233" s="17">
        <f t="shared" si="19"/>
        <v>29.542962403291845</v>
      </c>
      <c r="H233" s="17">
        <f>H232+(data!$C$19*G232-data!$C$16*H232)*$C233/60</f>
        <v>134.84877101291363</v>
      </c>
      <c r="I233" s="17">
        <f>I232+(data!$C$20*G232-data!$C$17*I232)*$C233/60</f>
        <v>83.422213490002108</v>
      </c>
      <c r="J233" s="16">
        <f t="shared" si="17"/>
        <v>18.25</v>
      </c>
      <c r="K233" s="14">
        <f>G233/data!$C$15*1000</f>
        <v>4.0001164052306635</v>
      </c>
      <c r="L233" s="14">
        <f>L232+data!$C$21*(K232-L232)/60*C232</f>
        <v>3.9992805046237923</v>
      </c>
      <c r="M233" s="59">
        <f>M232+E233*C233/3600/data!H$23</f>
        <v>48.459277640003577</v>
      </c>
    </row>
    <row r="234" spans="1:13" ht="20.100000000000001" customHeight="1">
      <c r="A234" s="12">
        <f t="shared" si="18"/>
        <v>1100</v>
      </c>
      <c r="B234" s="14">
        <f t="shared" si="16"/>
        <v>4</v>
      </c>
      <c r="C234" s="14">
        <f t="shared" si="20"/>
        <v>5</v>
      </c>
      <c r="D234" s="15">
        <f>3600*(B234*data!$C$15/1000-F234-G234)/C234</f>
        <v>891.87161246052017</v>
      </c>
      <c r="E234" s="15">
        <f>IF(A234&lt;P$35,IF(A234+C234&lt;P$35,data!H$24*data!H$23,data!H$24*data!H$23*(P$35-A234)/C234),IF(D234&lt;0,0,D234))</f>
        <v>891.87161246052017</v>
      </c>
      <c r="F234" s="17">
        <f>(H234*data!$C$16+I234*data!$C$17-G233*(data!$C$18+data!$C$19+data!$C$20))*$C234/60</f>
        <v>-1.2395662246586157</v>
      </c>
      <c r="G234" s="17">
        <f t="shared" si="19"/>
        <v>29.542958341269163</v>
      </c>
      <c r="H234" s="17">
        <f>H233+(data!$C$19*G233-data!$C$16*H233)*$C234/60</f>
        <v>134.99245717764151</v>
      </c>
      <c r="I234" s="17">
        <f>I233+(data!$C$20*G233-data!$C$17*I233)*$C234/60</f>
        <v>83.684336784787874</v>
      </c>
      <c r="J234" s="16">
        <f t="shared" si="17"/>
        <v>18.333333333333332</v>
      </c>
      <c r="K234" s="14">
        <f>G234/data!$C$15*1000</f>
        <v>4.000115855232889</v>
      </c>
      <c r="L234" s="14">
        <f>L233+data!$C$21*(K233-L233)/60*C233</f>
        <v>3.9992892165647245</v>
      </c>
      <c r="M234" s="59">
        <f>M233+E234*C234/3600/data!H$23</f>
        <v>48.583148697289758</v>
      </c>
    </row>
    <row r="235" spans="1:13" ht="20.100000000000001" customHeight="1">
      <c r="A235" s="12">
        <f t="shared" si="18"/>
        <v>1105</v>
      </c>
      <c r="B235" s="14">
        <f t="shared" si="16"/>
        <v>4</v>
      </c>
      <c r="C235" s="14">
        <f t="shared" si="20"/>
        <v>5</v>
      </c>
      <c r="D235" s="15">
        <f>3600*(B235*data!$C$15/1000-F235-G235)/C235</f>
        <v>891.26136185553264</v>
      </c>
      <c r="E235" s="15">
        <f>IF(A235&lt;P$35,IF(A235+C235&lt;P$35,data!H$24*data!H$23,data!H$24*data!H$23*(P$35-A235)/C235),IF(D235&lt;0,0,D235))</f>
        <v>891.26136185553264</v>
      </c>
      <c r="F235" s="17">
        <f>(H235*data!$C$16+I235*data!$C$17-G234*(data!$C$18+data!$C$19+data!$C$20))*$C235/60</f>
        <v>-1.2387146136178715</v>
      </c>
      <c r="G235" s="17">
        <f t="shared" si="19"/>
        <v>29.542954300513124</v>
      </c>
      <c r="H235" s="17">
        <f>H234+(data!$C$19*G234-data!$C$16*H234)*$C235/60</f>
        <v>135.13538484081249</v>
      </c>
      <c r="I235" s="17">
        <f>I234+(data!$C$20*G234-data!$C$17*I234)*$C235/60</f>
        <v>83.94636304552418</v>
      </c>
      <c r="J235" s="16">
        <f t="shared" si="17"/>
        <v>18.416666666666668</v>
      </c>
      <c r="K235" s="14">
        <f>G235/data!$C$15*1000</f>
        <v>4.0001153081146184</v>
      </c>
      <c r="L235" s="14">
        <f>L234+data!$C$21*(K234-L234)/60*C234</f>
        <v>3.9992978319756838</v>
      </c>
      <c r="M235" s="59">
        <f>M234+E235*C235/3600/data!H$23</f>
        <v>48.706934997547471</v>
      </c>
    </row>
    <row r="236" spans="1:13" ht="20.100000000000001" customHeight="1">
      <c r="A236" s="12">
        <f t="shared" si="18"/>
        <v>1110</v>
      </c>
      <c r="B236" s="14">
        <f t="shared" si="16"/>
        <v>4</v>
      </c>
      <c r="C236" s="14">
        <f t="shared" si="20"/>
        <v>5</v>
      </c>
      <c r="D236" s="15">
        <f>3600*(B236*data!$C$15/1000-F236-G236)/C236</f>
        <v>890.65399013249191</v>
      </c>
      <c r="E236" s="15">
        <f>IF(A236&lt;P$35,IF(A236+C236&lt;P$35,data!H$24*data!H$23,data!H$24*data!H$23*(P$35-A236)/C236),IF(D236&lt;0,0,D236))</f>
        <v>890.65399013249191</v>
      </c>
      <c r="F236" s="17">
        <f>(H236*data!$C$16+I236*data!$C$17-G235*(data!$C$18+data!$C$19+data!$C$20))*$C236/60</f>
        <v>-1.2378670221787218</v>
      </c>
      <c r="G236" s="17">
        <f t="shared" si="19"/>
        <v>29.54295028091153</v>
      </c>
      <c r="H236" s="17">
        <f>H235+(data!$C$19*G235-data!$C$16*H235)*$C236/60</f>
        <v>135.27755800645772</v>
      </c>
      <c r="I236" s="17">
        <f>I235+(data!$C$20*G235-data!$C$17*I235)*$C236/60</f>
        <v>84.208292308327557</v>
      </c>
      <c r="J236" s="16">
        <f t="shared" si="17"/>
        <v>18.5</v>
      </c>
      <c r="K236" s="14">
        <f>G236/data!$C$15*1000</f>
        <v>4.0001147638606582</v>
      </c>
      <c r="L236" s="14">
        <f>L235+data!$C$21*(K235-L235)/60*C235</f>
        <v>3.9993063518927379</v>
      </c>
      <c r="M236" s="59">
        <f>M235+E236*C236/3600/data!H$23</f>
        <v>48.830636940621432</v>
      </c>
    </row>
    <row r="237" spans="1:13" ht="20.100000000000001" customHeight="1">
      <c r="A237" s="12">
        <f t="shared" si="18"/>
        <v>1115</v>
      </c>
      <c r="B237" s="14">
        <f t="shared" si="16"/>
        <v>4</v>
      </c>
      <c r="C237" s="14">
        <f t="shared" si="20"/>
        <v>5</v>
      </c>
      <c r="D237" s="15">
        <f>3600*(B237*data!$C$15/1000-F237-G237)/C237</f>
        <v>890.04948222091366</v>
      </c>
      <c r="E237" s="15">
        <f>IF(A237&lt;P$35,IF(A237+C237&lt;P$35,data!H$24*data!H$23,data!H$24*data!H$23*(P$35-A237)/C237),IF(D237&lt;0,0,D237))</f>
        <v>890.04948222091366</v>
      </c>
      <c r="F237" s="17">
        <f>(H237*data!$C$16+I237*data!$C$17-G236*(data!$C$18+data!$C$19+data!$C$20))*$C237/60</f>
        <v>-1.2370234292983284</v>
      </c>
      <c r="G237" s="17">
        <f t="shared" si="19"/>
        <v>29.542946282352773</v>
      </c>
      <c r="H237" s="17">
        <f>H236+(data!$C$19*G236-data!$C$16*H236)*$C237/60</f>
        <v>135.41898065747159</v>
      </c>
      <c r="I237" s="17">
        <f>I236+(data!$C$20*G236-data!$C$17*I236)*$C237/60</f>
        <v>84.470124609300044</v>
      </c>
      <c r="J237" s="16">
        <f t="shared" si="17"/>
        <v>18.583333333333332</v>
      </c>
      <c r="K237" s="14">
        <f>G237/data!$C$15*1000</f>
        <v>4.0001142224558972</v>
      </c>
      <c r="L237" s="14">
        <f>L236+data!$C$21*(K236-L236)/60*C236</f>
        <v>3.9993147773409974</v>
      </c>
      <c r="M237" s="59">
        <f>M236+E237*C237/3600/data!H$23</f>
        <v>48.954254924263225</v>
      </c>
    </row>
    <row r="238" spans="1:13" ht="20.100000000000001" customHeight="1">
      <c r="A238" s="12">
        <f t="shared" si="18"/>
        <v>1120</v>
      </c>
      <c r="B238" s="14">
        <f t="shared" si="16"/>
        <v>4</v>
      </c>
      <c r="C238" s="14">
        <f t="shared" si="20"/>
        <v>5</v>
      </c>
      <c r="D238" s="15">
        <f>3600*(B238*data!$C$15/1000-F238-G238)/C238</f>
        <v>889.44782312981749</v>
      </c>
      <c r="E238" s="15">
        <f>IF(A238&lt;P$35,IF(A238+C238&lt;P$35,data!H$24*data!H$23,data!H$24*data!H$23*(P$35-A238)/C238),IF(D238&lt;0,0,D238))</f>
        <v>889.44782312981749</v>
      </c>
      <c r="F238" s="17">
        <f>(H238*data!$C$16+I238*data!$C$17-G237*(data!$C$18+data!$C$19+data!$C$20))*$C238/60</f>
        <v>-1.2361838140448698</v>
      </c>
      <c r="G238" s="17">
        <f t="shared" si="19"/>
        <v>29.542942304725837</v>
      </c>
      <c r="H238" s="17">
        <f>H237+(data!$C$19*G237-data!$C$16*H237)*$C238/60</f>
        <v>135.5596567557233</v>
      </c>
      <c r="I238" s="17">
        <f>I237+(data!$C$20*G237-data!$C$17*I237)*$C238/60</f>
        <v>84.731859984529237</v>
      </c>
      <c r="J238" s="16">
        <f t="shared" si="17"/>
        <v>18.666666666666668</v>
      </c>
      <c r="K238" s="14">
        <f>G238/data!$C$15*1000</f>
        <v>4.0001136838853055</v>
      </c>
      <c r="L238" s="14">
        <f>L237+data!$C$21*(K237-L237)/60*C237</f>
        <v>3.9993231093347323</v>
      </c>
      <c r="M238" s="59">
        <f>M237+E238*C238/3600/data!H$23</f>
        <v>49.077789344142367</v>
      </c>
    </row>
    <row r="239" spans="1:13" ht="20.100000000000001" customHeight="1">
      <c r="A239" s="12">
        <f t="shared" si="18"/>
        <v>1125</v>
      </c>
      <c r="B239" s="14">
        <f t="shared" si="16"/>
        <v>4</v>
      </c>
      <c r="C239" s="14">
        <f t="shared" si="20"/>
        <v>5</v>
      </c>
      <c r="D239" s="15">
        <f>3600*(B239*data!$C$15/1000-F239-G239)/C239</f>
        <v>888.84899794730916</v>
      </c>
      <c r="E239" s="15">
        <f>IF(A239&lt;P$35,IF(A239+C239&lt;P$35,data!H$24*data!H$23,data!H$24*data!H$23*(P$35-A239)/C239),IF(D239&lt;0,0,D239))</f>
        <v>888.84899794730916</v>
      </c>
      <c r="F239" s="17">
        <f>(H239*data!$C$16+I239*data!$C$17-G238*(data!$C$18+data!$C$19+data!$C$20))*$C239/60</f>
        <v>-1.2353481555969557</v>
      </c>
      <c r="G239" s="17">
        <f t="shared" si="19"/>
        <v>29.542938347920295</v>
      </c>
      <c r="H239" s="17">
        <f>H238+(data!$C$19*G238-data!$C$16*H238)*$C239/60</f>
        <v>135.69959024216786</v>
      </c>
      <c r="I239" s="17">
        <f>I238+(data!$C$20*G238-data!$C$17*I238)*$C239/60</f>
        <v>84.993498470088255</v>
      </c>
      <c r="J239" s="16">
        <f t="shared" si="17"/>
        <v>18.75</v>
      </c>
      <c r="K239" s="14">
        <f>G239/data!$C$15*1000</f>
        <v>4.0001131481339289</v>
      </c>
      <c r="L239" s="14">
        <f>L238+data!$C$21*(K238-L238)/60*C238</f>
        <v>3.9993313488774849</v>
      </c>
      <c r="M239" s="59">
        <f>M238+E239*C239/3600/data!H$23</f>
        <v>49.201240593857271</v>
      </c>
    </row>
    <row r="240" spans="1:13" ht="20.100000000000001" customHeight="1">
      <c r="A240" s="12">
        <f t="shared" si="18"/>
        <v>1130</v>
      </c>
      <c r="B240" s="14">
        <f t="shared" si="16"/>
        <v>4</v>
      </c>
      <c r="C240" s="14">
        <f t="shared" si="20"/>
        <v>5</v>
      </c>
      <c r="D240" s="15">
        <f>3600*(B240*data!$C$15/1000-F240-G240)/C240</f>
        <v>888.25299184017547</v>
      </c>
      <c r="E240" s="15">
        <f>IF(A240&lt;P$35,IF(A240+C240&lt;P$35,data!H$24*data!H$23,data!H$24*data!H$23*(P$35-A240)/C240),IF(D240&lt;0,0,D240))</f>
        <v>888.25299184017547</v>
      </c>
      <c r="F240" s="17">
        <f>(H240*data!$C$16+I240*data!$C$17-G239*(data!$C$18+data!$C$19+data!$C$20))*$C240/60</f>
        <v>-1.2345164332430454</v>
      </c>
      <c r="G240" s="17">
        <f t="shared" si="19"/>
        <v>29.542934411826291</v>
      </c>
      <c r="H240" s="17">
        <f>H239+(data!$C$19*G239-data!$C$16*H239)*$C240/60</f>
        <v>135.83878503695649</v>
      </c>
      <c r="I240" s="17">
        <f>I239+(data!$C$20*G239-data!$C$17*I239)*$C240/60</f>
        <v>85.255040102035778</v>
      </c>
      <c r="J240" s="16">
        <f t="shared" si="17"/>
        <v>18.833333333333332</v>
      </c>
      <c r="K240" s="14">
        <f>G240/data!$C$15*1000</f>
        <v>4.0001126151868949</v>
      </c>
      <c r="L240" s="14">
        <f>L239+data!$C$21*(K239-L239)/60*C239</f>
        <v>3.9993394969621816</v>
      </c>
      <c r="M240" s="59">
        <f>M239+E240*C240/3600/data!H$23</f>
        <v>49.324609064946188</v>
      </c>
    </row>
    <row r="241" spans="1:13" ht="20.100000000000001" customHeight="1">
      <c r="A241" s="12">
        <f t="shared" si="18"/>
        <v>1135</v>
      </c>
      <c r="B241" s="14">
        <f t="shared" si="16"/>
        <v>4</v>
      </c>
      <c r="C241" s="14">
        <f t="shared" si="20"/>
        <v>5</v>
      </c>
      <c r="D241" s="15">
        <f>3600*(B241*data!$C$15/1000-F241-G241)/C241</f>
        <v>887.65979005345287</v>
      </c>
      <c r="E241" s="15">
        <f>IF(A241&lt;P$35,IF(A241+C241&lt;P$35,data!H$24*data!H$23,data!H$24*data!H$23*(P$35-A241)/C241),IF(D241&lt;0,0,D241))</f>
        <v>887.65979005345287</v>
      </c>
      <c r="F241" s="17">
        <f>(H241*data!$C$16+I241*data!$C$17-G240*(data!$C$18+data!$C$19+data!$C$20))*$C241/60</f>
        <v>-1.2336886263808649</v>
      </c>
      <c r="G241" s="17">
        <f t="shared" si="19"/>
        <v>29.542930496334559</v>
      </c>
      <c r="H241" s="17">
        <f>H240+(data!$C$19*G240-data!$C$16*H240)*$C241/60</f>
        <v>135.97724503954646</v>
      </c>
      <c r="I241" s="17">
        <f>I240+(data!$C$20*G240-data!$C$17*I240)*$C241/60</f>
        <v>85.516484916416061</v>
      </c>
      <c r="J241" s="16">
        <f t="shared" si="17"/>
        <v>18.916666666666668</v>
      </c>
      <c r="K241" s="14">
        <f>G241/data!$C$15*1000</f>
        <v>4.0001120850294081</v>
      </c>
      <c r="L241" s="14">
        <f>L240+data!$C$21*(K240-L240)/60*C240</f>
        <v>3.9993475545712465</v>
      </c>
      <c r="M241" s="59">
        <f>M240+E241*C241/3600/data!H$23</f>
        <v>49.447895146898055</v>
      </c>
    </row>
    <row r="242" spans="1:13" ht="20.100000000000001" customHeight="1">
      <c r="A242" s="12">
        <f t="shared" si="18"/>
        <v>1140</v>
      </c>
      <c r="B242" s="14">
        <f t="shared" si="16"/>
        <v>4</v>
      </c>
      <c r="C242" s="14">
        <f t="shared" si="20"/>
        <v>5</v>
      </c>
      <c r="D242" s="15">
        <f>3600*(B242*data!$C$15/1000-F242-G242)/C242</f>
        <v>887.06937791001656</v>
      </c>
      <c r="E242" s="15">
        <f>IF(A242&lt;P$35,IF(A242+C242&lt;P$35,data!H$24*data!H$23,data!H$24*data!H$23*(P$35-A242)/C242),IF(D242&lt;0,0,D242))</f>
        <v>887.06937791001656</v>
      </c>
      <c r="F242" s="17">
        <f>(H242*data!$C$16+I242*data!$C$17-G241*(data!$C$18+data!$C$19+data!$C$20))*$C242/60</f>
        <v>-1.2328647145168328</v>
      </c>
      <c r="G242" s="17">
        <f t="shared" si="19"/>
        <v>29.542926601336411</v>
      </c>
      <c r="H242" s="17">
        <f>H241+(data!$C$19*G241-data!$C$16*H241)*$C242/60</f>
        <v>136.1149741288103</v>
      </c>
      <c r="I242" s="17">
        <f>I241+(data!$C$20*G241-data!$C$17*I241)*$C242/60</f>
        <v>85.777832949258936</v>
      </c>
      <c r="J242" s="16">
        <f t="shared" si="17"/>
        <v>19</v>
      </c>
      <c r="K242" s="14">
        <f>G242/data!$C$15*1000</f>
        <v>4.0001115576467514</v>
      </c>
      <c r="L242" s="14">
        <f>L241+data!$C$21*(K241-L241)/60*C241</f>
        <v>3.9993555226767099</v>
      </c>
      <c r="M242" s="59">
        <f>M241+E242*C242/3600/data!H$23</f>
        <v>49.571099227163337</v>
      </c>
    </row>
    <row r="243" spans="1:13" ht="20.100000000000001" customHeight="1">
      <c r="A243" s="12">
        <f t="shared" si="18"/>
        <v>1145</v>
      </c>
      <c r="B243" s="14">
        <f t="shared" si="16"/>
        <v>4</v>
      </c>
      <c r="C243" s="14">
        <f t="shared" si="20"/>
        <v>5</v>
      </c>
      <c r="D243" s="15">
        <f>3600*(B243*data!$C$15/1000-F243-G243)/C243</f>
        <v>886.48174081017862</v>
      </c>
      <c r="E243" s="15">
        <f>IF(A243&lt;P$35,IF(A243+C243&lt;P$35,data!H$24*data!H$23,data!H$24*data!H$23*(P$35-A243)/C243),IF(D243&lt;0,0,D243))</f>
        <v>886.48174081017862</v>
      </c>
      <c r="F243" s="17">
        <f>(H243*data!$C$16+I243*data!$C$17-G242*(data!$C$18+data!$C$19+data!$C$20))*$C243/60</f>
        <v>-1.2320446772654852</v>
      </c>
      <c r="G243" s="17">
        <f t="shared" si="19"/>
        <v>29.542922726723727</v>
      </c>
      <c r="H243" s="17">
        <f>H242+(data!$C$19*G242-data!$C$16*H242)*$C243/60</f>
        <v>136.25197616314449</v>
      </c>
      <c r="I243" s="17">
        <f>I242+(data!$C$20*G242-data!$C$17*I242)*$C243/60</f>
        <v>86.039084236579825</v>
      </c>
      <c r="J243" s="16">
        <f t="shared" si="17"/>
        <v>19.083333333333332</v>
      </c>
      <c r="K243" s="14">
        <f>G243/data!$C$15*1000</f>
        <v>4.0001110330242859</v>
      </c>
      <c r="L243" s="14">
        <f>L242+data!$C$21*(K242-L242)/60*C242</f>
        <v>3.9993634022403177</v>
      </c>
      <c r="M243" s="59">
        <f>M242+E243*C243/3600/data!H$23</f>
        <v>49.694221691164749</v>
      </c>
    </row>
    <row r="244" spans="1:13" ht="20.100000000000001" customHeight="1">
      <c r="A244" s="12">
        <f t="shared" si="18"/>
        <v>1150</v>
      </c>
      <c r="B244" s="14">
        <f t="shared" si="16"/>
        <v>4</v>
      </c>
      <c r="C244" s="14">
        <f t="shared" si="20"/>
        <v>5</v>
      </c>
      <c r="D244" s="15">
        <f>3600*(B244*data!$C$15/1000-F244-G244)/C244</f>
        <v>885.89686423127364</v>
      </c>
      <c r="E244" s="15">
        <f>IF(A244&lt;P$35,IF(A244+C244&lt;P$35,data!H$24*data!H$23,data!H$24*data!H$23*(P$35-A244)/C244),IF(D244&lt;0,0,D244))</f>
        <v>885.89686423127364</v>
      </c>
      <c r="F244" s="17">
        <f>(H244*data!$C$16+I244*data!$C$17-G243*(data!$C$18+data!$C$19+data!$C$20))*$C244/60</f>
        <v>-1.231228494348906</v>
      </c>
      <c r="G244" s="17">
        <f t="shared" si="19"/>
        <v>29.54291887238896</v>
      </c>
      <c r="H244" s="17">
        <f>H243+(data!$C$19*G243-data!$C$16*H243)*$C244/60</f>
        <v>136.38825498057753</v>
      </c>
      <c r="I244" s="17">
        <f>I243+(data!$C$20*G243-data!$C$17*I243)*$C244/60</f>
        <v>86.300238814379753</v>
      </c>
      <c r="J244" s="16">
        <f t="shared" si="17"/>
        <v>19.166666666666668</v>
      </c>
      <c r="K244" s="14">
        <f>G244/data!$C$15*1000</f>
        <v>4.0001105111474509</v>
      </c>
      <c r="L244" s="14">
        <f>L243+data!$C$21*(K243-L243)/60*C243</f>
        <v>3.9993711942136403</v>
      </c>
      <c r="M244" s="59">
        <f>M243+E244*C244/3600/data!H$23</f>
        <v>49.817262922307982</v>
      </c>
    </row>
    <row r="245" spans="1:13" ht="20.100000000000001" customHeight="1">
      <c r="A245" s="12">
        <f t="shared" si="18"/>
        <v>1155</v>
      </c>
      <c r="B245" s="14">
        <f t="shared" si="16"/>
        <v>4</v>
      </c>
      <c r="C245" s="14">
        <f t="shared" si="20"/>
        <v>5</v>
      </c>
      <c r="D245" s="15">
        <f>3600*(B245*data!$C$15/1000-F245-G245)/C245</f>
        <v>885.31473372725782</v>
      </c>
      <c r="E245" s="15">
        <f>IF(A245&lt;P$35,IF(A245+C245&lt;P$35,data!H$24*data!H$23,data!H$24*data!H$23*(P$35-A245)/C245),IF(D245&lt;0,0,D245))</f>
        <v>885.31473372725782</v>
      </c>
      <c r="F245" s="17">
        <f>(H245*data!$C$16+I245*data!$C$17-G244*(data!$C$18+data!$C$19+data!$C$20))*$C245/60</f>
        <v>-1.230416145596158</v>
      </c>
      <c r="G245" s="17">
        <f t="shared" si="19"/>
        <v>29.542915038225125</v>
      </c>
      <c r="H245" s="17">
        <f>H244+(data!$C$19*G244-data!$C$16*H244)*$C245/60</f>
        <v>136.52381439887745</v>
      </c>
      <c r="I245" s="17">
        <f>I244+(data!$C$20*G244-data!$C$17*I244)*$C245/60</f>
        <v>86.561296718645352</v>
      </c>
      <c r="J245" s="16">
        <f t="shared" si="17"/>
        <v>19.25</v>
      </c>
      <c r="K245" s="14">
        <f>G245/data!$C$15*1000</f>
        <v>4.0001099920017582</v>
      </c>
      <c r="L245" s="14">
        <f>L244+data!$C$21*(K244-L244)/60*C244</f>
        <v>3.9993788995381783</v>
      </c>
      <c r="M245" s="59">
        <f>M244+E245*C245/3600/data!H$23</f>
        <v>49.940223301992326</v>
      </c>
    </row>
    <row r="246" spans="1:13" ht="20.100000000000001" customHeight="1">
      <c r="A246" s="12">
        <f t="shared" si="18"/>
        <v>1160</v>
      </c>
      <c r="B246" s="14">
        <f t="shared" si="16"/>
        <v>4</v>
      </c>
      <c r="C246" s="14">
        <f t="shared" si="20"/>
        <v>5</v>
      </c>
      <c r="D246" s="15">
        <f>3600*(B246*data!$C$15/1000-F246-G246)/C246</f>
        <v>884.73533492827994</v>
      </c>
      <c r="E246" s="15">
        <f>IF(A246&lt;P$35,IF(A246+C246&lt;P$35,data!H$24*data!H$23,data!H$24*data!H$23*(P$35-A246)/C246),IF(D246&lt;0,0,D246))</f>
        <v>884.73533492827994</v>
      </c>
      <c r="F246" s="17">
        <f>(H246*data!$C$16+I246*data!$C$17-G245*(data!$C$18+data!$C$19+data!$C$20))*$C246/60</f>
        <v>-1.2296076109427181</v>
      </c>
      <c r="G246" s="17">
        <f t="shared" si="19"/>
        <v>29.54291122412582</v>
      </c>
      <c r="H246" s="17">
        <f>H245+(data!$C$19*G245-data!$C$16*H245)*$C246/60</f>
        <v>136.65865821565882</v>
      </c>
      <c r="I246" s="17">
        <f>I245+(data!$C$20*G245-data!$C$17*I245)*$C246/60</f>
        <v>86.822257985348884</v>
      </c>
      <c r="J246" s="16">
        <f t="shared" si="17"/>
        <v>19.333333333333332</v>
      </c>
      <c r="K246" s="14">
        <f>G246/data!$C$15*1000</f>
        <v>4.0001094755728044</v>
      </c>
      <c r="L246" s="14">
        <f>L245+data!$C$21*(K245-L245)/60*C245</f>
        <v>3.9993865191454692</v>
      </c>
      <c r="M246" s="59">
        <f>M245+E246*C246/3600/data!H$23</f>
        <v>50.063103209621254</v>
      </c>
    </row>
    <row r="247" spans="1:13" ht="20.100000000000001" customHeight="1">
      <c r="A247" s="12">
        <f t="shared" si="18"/>
        <v>1165</v>
      </c>
      <c r="B247" s="14">
        <f t="shared" si="16"/>
        <v>4</v>
      </c>
      <c r="C247" s="14">
        <f t="shared" si="20"/>
        <v>5</v>
      </c>
      <c r="D247" s="15">
        <f>3600*(B247*data!$C$15/1000-F247-G247)/C247</f>
        <v>884.15865354032269</v>
      </c>
      <c r="E247" s="15">
        <f>IF(A247&lt;P$35,IF(A247+C247&lt;P$35,data!H$24*data!H$23,data!H$24*data!H$23*(P$35-A247)/C247),IF(D247&lt;0,0,D247))</f>
        <v>884.15865354032269</v>
      </c>
      <c r="F247" s="17">
        <f>(H247*data!$C$16+I247*data!$C$17-G246*(data!$C$18+data!$C$19+data!$C$20))*$C247/60</f>
        <v>-1.2288028704299179</v>
      </c>
      <c r="G247" s="17">
        <f t="shared" si="19"/>
        <v>29.542907429985181</v>
      </c>
      <c r="H247" s="17">
        <f>H246+(data!$C$19*G246-data!$C$16*H246)*$C247/60</f>
        <v>136.79279020848907</v>
      </c>
      <c r="I247" s="17">
        <f>I246+(data!$C$20*G246-data!$C$17*I246)*$C247/60</f>
        <v>87.083122650448232</v>
      </c>
      <c r="J247" s="16">
        <f t="shared" si="17"/>
        <v>19.416666666666668</v>
      </c>
      <c r="K247" s="14">
        <f>G247/data!$C$15*1000</f>
        <v>4.0001089618462515</v>
      </c>
      <c r="L247" s="14">
        <f>L246+data!$C$21*(K246-L246)/60*C246</f>
        <v>3.9993940539571917</v>
      </c>
      <c r="M247" s="59">
        <f>M246+E247*C247/3600/data!H$23</f>
        <v>50.185903022612962</v>
      </c>
    </row>
    <row r="248" spans="1:13" ht="20.100000000000001" customHeight="1">
      <c r="A248" s="12">
        <f t="shared" si="18"/>
        <v>1170</v>
      </c>
      <c r="B248" s="14">
        <f t="shared" si="16"/>
        <v>4</v>
      </c>
      <c r="C248" s="14">
        <f t="shared" si="20"/>
        <v>5</v>
      </c>
      <c r="D248" s="15">
        <f>3600*(B248*data!$C$15/1000-F248-G248)/C248</f>
        <v>883.58467534477199</v>
      </c>
      <c r="E248" s="15">
        <f>IF(A248&lt;P$35,IF(A248+C248&lt;P$35,data!H$24*data!H$23,data!H$24*data!H$23*(P$35-A248)/C248),IF(D248&lt;0,0,D248))</f>
        <v>883.58467534477199</v>
      </c>
      <c r="F248" s="17">
        <f>(H248*data!$C$16+I248*data!$C$17-G247*(data!$C$18+data!$C$19+data!$C$20))*$C248/60</f>
        <v>-1.2280019042043824</v>
      </c>
      <c r="G248" s="17">
        <f t="shared" si="19"/>
        <v>29.542903655697913</v>
      </c>
      <c r="H248" s="17">
        <f>H247+(data!$C$19*G247-data!$C$16*H247)*$C248/60</f>
        <v>136.92621413499435</v>
      </c>
      <c r="I248" s="17">
        <f>I247+(data!$C$20*G247-data!$C$17*I247)*$C248/60</f>
        <v>87.343890749886938</v>
      </c>
      <c r="J248" s="16">
        <f t="shared" si="17"/>
        <v>19.5</v>
      </c>
      <c r="K248" s="14">
        <f>G248/data!$C$15*1000</f>
        <v>4.0001084508078453</v>
      </c>
      <c r="L248" s="14">
        <f>L247+data!$C$21*(K247-L247)/60*C247</f>
        <v>3.9994015048852689</v>
      </c>
      <c r="M248" s="59">
        <f>M247+E248*C248/3600/data!H$23</f>
        <v>50.30862311641085</v>
      </c>
    </row>
    <row r="249" spans="1:13" ht="20.100000000000001" customHeight="1">
      <c r="A249" s="12">
        <f t="shared" si="18"/>
        <v>1175</v>
      </c>
      <c r="B249" s="14">
        <f t="shared" si="16"/>
        <v>4</v>
      </c>
      <c r="C249" s="14">
        <f t="shared" si="20"/>
        <v>5</v>
      </c>
      <c r="D249" s="15">
        <f>3600*(B249*data!$C$15/1000-F249-G249)/C249</f>
        <v>883.01338619800788</v>
      </c>
      <c r="E249" s="15">
        <f>IF(A249&lt;P$35,IF(A249+C249&lt;P$35,data!H$24*data!H$23,data!H$24*data!H$23*(P$35-A249)/C249),IF(D249&lt;0,0,D249))</f>
        <v>883.01338619800788</v>
      </c>
      <c r="F249" s="17">
        <f>(H249*data!$C$16+I249*data!$C$17-G248*(data!$C$18+data!$C$19+data!$C$20))*$C249/60</f>
        <v>-1.2272046925174744</v>
      </c>
      <c r="G249" s="17">
        <f t="shared" si="19"/>
        <v>29.542899901159288</v>
      </c>
      <c r="H249" s="17">
        <f>H248+(data!$C$19*G248-data!$C$16*H248)*$C249/60</f>
        <v>137.05893373296479</v>
      </c>
      <c r="I249" s="17">
        <f>I248+(data!$C$20*G248-data!$C$17*I248)*$C249/60</f>
        <v>87.604562319594194</v>
      </c>
      <c r="J249" s="16">
        <f t="shared" si="17"/>
        <v>19.583333333333332</v>
      </c>
      <c r="K249" s="14">
        <f>G249/data!$C$15*1000</f>
        <v>4.0001079424434058</v>
      </c>
      <c r="L249" s="14">
        <f>L248+data!$C$21*(K248-L248)/60*C248</f>
        <v>3.999408872831971</v>
      </c>
      <c r="M249" s="59">
        <f>M248+E249*C249/3600/data!H$23</f>
        <v>50.431263864493907</v>
      </c>
    </row>
    <row r="250" spans="1:13" ht="20.100000000000001" customHeight="1">
      <c r="A250" s="12">
        <f t="shared" si="18"/>
        <v>1180</v>
      </c>
      <c r="B250" s="14">
        <f t="shared" si="16"/>
        <v>4</v>
      </c>
      <c r="C250" s="14">
        <f t="shared" si="20"/>
        <v>5</v>
      </c>
      <c r="D250" s="15">
        <f>3600*(B250*data!$C$15/1000-F250-G250)/C250</f>
        <v>882.44477203105123</v>
      </c>
      <c r="E250" s="15">
        <f>IF(A250&lt;P$35,IF(A250+C250&lt;P$35,data!H$24*data!H$23,data!H$24*data!H$23*(P$35-A250)/C250),IF(D250&lt;0,0,D250))</f>
        <v>882.44477203105123</v>
      </c>
      <c r="F250" s="17">
        <f>(H250*data!$C$16+I250*data!$C$17-G249*(data!$C$18+data!$C$19+data!$C$20))*$C250/60</f>
        <v>-1.226411215724744</v>
      </c>
      <c r="G250" s="17">
        <f t="shared" si="19"/>
        <v>29.542896166265109</v>
      </c>
      <c r="H250" s="17">
        <f>H249+(data!$C$19*G249-data!$C$16*H249)*$C250/60</f>
        <v>137.19095272045922</v>
      </c>
      <c r="I250" s="17">
        <f>I249+(data!$C$20*G249-data!$C$17*I249)*$C250/60</f>
        <v>87.865137395484851</v>
      </c>
      <c r="J250" s="16">
        <f t="shared" si="17"/>
        <v>19.666666666666668</v>
      </c>
      <c r="K250" s="14">
        <f>G250/data!$C$15*1000</f>
        <v>4.0001074367388227</v>
      </c>
      <c r="L250" s="14">
        <f>L249+data!$C$21*(K249-L249)/60*C249</f>
        <v>3.9994161586900172</v>
      </c>
      <c r="M250" s="59">
        <f>M249+E250*C250/3600/data!H$23</f>
        <v>50.55382563838711</v>
      </c>
    </row>
    <row r="251" spans="1:13" ht="20.100000000000001" customHeight="1">
      <c r="A251" s="12">
        <f t="shared" si="18"/>
        <v>1185</v>
      </c>
      <c r="B251" s="14">
        <f t="shared" si="16"/>
        <v>4</v>
      </c>
      <c r="C251" s="14">
        <f t="shared" si="20"/>
        <v>5</v>
      </c>
      <c r="D251" s="15">
        <f>3600*(B251*data!$C$15/1000-F251-G251)/C251</f>
        <v>881.87881884912201</v>
      </c>
      <c r="E251" s="15">
        <f>IF(A251&lt;P$35,IF(A251+C251&lt;P$35,data!H$24*data!H$23,data!H$24*data!H$23*(P$35-A251)/C251),IF(D251&lt;0,0,D251))</f>
        <v>881.87881884912201</v>
      </c>
      <c r="F251" s="17">
        <f>(H251*data!$C$16+I251*data!$C$17-G250*(data!$C$18+data!$C$19+data!$C$20))*$C251/60</f>
        <v>-1.2256214542853745</v>
      </c>
      <c r="G251" s="17">
        <f t="shared" si="19"/>
        <v>29.542892450911751</v>
      </c>
      <c r="H251" s="17">
        <f>H250+(data!$C$19*G250-data!$C$16*H250)*$C251/60</f>
        <v>137.32227479590932</v>
      </c>
      <c r="I251" s="17">
        <f>I250+(data!$C$20*G250-data!$C$17*I250)*$C251/60</f>
        <v>88.125616013459435</v>
      </c>
      <c r="J251" s="16">
        <f t="shared" si="17"/>
        <v>19.75</v>
      </c>
      <c r="K251" s="14">
        <f>G251/data!$C$15*1000</f>
        <v>4.0001069336800663</v>
      </c>
      <c r="L251" s="14">
        <f>L250+data!$C$21*(K250-L250)/60*C250</f>
        <v>3.9994233633426748</v>
      </c>
      <c r="M251" s="59">
        <f>M250+E251*C251/3600/data!H$23</f>
        <v>50.67630880767171</v>
      </c>
    </row>
    <row r="252" spans="1:13" ht="20.100000000000001" customHeight="1">
      <c r="A252" s="12">
        <f t="shared" si="18"/>
        <v>1190</v>
      </c>
      <c r="B252" s="14">
        <f t="shared" si="16"/>
        <v>4</v>
      </c>
      <c r="C252" s="14">
        <f t="shared" si="20"/>
        <v>5</v>
      </c>
      <c r="D252" s="15">
        <f>3600*(B252*data!$C$15/1000-F252-G252)/C252</f>
        <v>881.31551273129276</v>
      </c>
      <c r="E252" s="15">
        <f>IF(A252&lt;P$35,IF(A252+C252&lt;P$35,data!H$24*data!H$23,data!H$24*data!H$23*(P$35-A252)/C252),IF(D252&lt;0,0,D252))</f>
        <v>881.31551273129276</v>
      </c>
      <c r="F252" s="17">
        <f>(H252*data!$C$16+I252*data!$C$17-G251*(data!$C$18+data!$C$19+data!$C$20))*$C252/60</f>
        <v>-1.2248353887616412</v>
      </c>
      <c r="G252" s="17">
        <f t="shared" si="19"/>
        <v>29.542888754996113</v>
      </c>
      <c r="H252" s="17">
        <f>H251+(data!$C$19*G251-data!$C$16*H251)*$C252/60</f>
        <v>137.45290363822323</v>
      </c>
      <c r="I252" s="17">
        <f>I251+(data!$C$20*G251-data!$C$17*I251)*$C252/60</f>
        <v>88.385998209404178</v>
      </c>
      <c r="J252" s="16">
        <f t="shared" si="17"/>
        <v>19.833333333333332</v>
      </c>
      <c r="K252" s="14">
        <f>G252/data!$C$15*1000</f>
        <v>4.0001064332531771</v>
      </c>
      <c r="L252" s="14">
        <f>L251+data!$C$21*(K251-L251)/60*C251</f>
        <v>3.9994304876638602</v>
      </c>
      <c r="M252" s="59">
        <f>M251+E252*C252/3600/data!H$23</f>
        <v>50.798713739995499</v>
      </c>
    </row>
    <row r="253" spans="1:13" ht="20.100000000000001" customHeight="1">
      <c r="A253" s="12">
        <f t="shared" si="18"/>
        <v>1195</v>
      </c>
      <c r="B253" s="14">
        <f t="shared" si="16"/>
        <v>4</v>
      </c>
      <c r="C253" s="14">
        <f t="shared" si="20"/>
        <v>5</v>
      </c>
      <c r="D253" s="15">
        <f>3600*(B253*data!$C$15/1000-F253-G253)/C253</f>
        <v>880.75483983005995</v>
      </c>
      <c r="E253" s="15">
        <f>IF(A253&lt;P$35,IF(A253+C253&lt;P$35,data!H$24*data!H$23,data!H$24*data!H$23*(P$35-A253)/C253),IF(D253&lt;0,0,D253))</f>
        <v>880.75483983005995</v>
      </c>
      <c r="F253" s="17">
        <f>(H253*data!$C$16+I253*data!$C$17-G252*(data!$C$18+data!$C$19+data!$C$20))*$C253/60</f>
        <v>-1.2240529998183605</v>
      </c>
      <c r="G253" s="17">
        <f t="shared" si="19"/>
        <v>29.542885078415658</v>
      </c>
      <c r="H253" s="17">
        <f>H252+(data!$C$19*G252-data!$C$16*H252)*$C253/60</f>
        <v>137.5828429068886</v>
      </c>
      <c r="I253" s="17">
        <f>I252+(data!$C$20*G252-data!$C$17*I252)*$C253/60</f>
        <v>88.646284019191</v>
      </c>
      <c r="J253" s="16">
        <f t="shared" si="17"/>
        <v>19.916666666666668</v>
      </c>
      <c r="K253" s="14">
        <f>G253/data!$C$15*1000</f>
        <v>4.000105935444271</v>
      </c>
      <c r="L253" s="14">
        <f>L252+data!$C$21*(K252-L252)/60*C252</f>
        <v>3.9994375325182352</v>
      </c>
      <c r="M253" s="59">
        <f>M252+E253*C253/3600/data!H$23</f>
        <v>50.921040801083009</v>
      </c>
    </row>
    <row r="254" spans="1:13" ht="20.100000000000001" customHeight="1">
      <c r="A254" s="12">
        <f t="shared" si="18"/>
        <v>1200</v>
      </c>
      <c r="B254" s="14">
        <f t="shared" si="16"/>
        <v>4</v>
      </c>
      <c r="C254" s="14">
        <f t="shared" si="20"/>
        <v>5</v>
      </c>
      <c r="D254" s="15">
        <f>3600*(B254*data!$C$15/1000-F254-G254)/C254</f>
        <v>880.1967863709649</v>
      </c>
      <c r="E254" s="15">
        <f>IF(A254&lt;P$35,IF(A254+C254&lt;P$35,data!H$24*data!H$23,data!H$24*data!H$23*(P$35-A254)/C254),IF(D254&lt;0,0,D254))</f>
        <v>880.1967863709649</v>
      </c>
      <c r="F254" s="17">
        <f>(H254*data!$C$16+I254*data!$C$17-G253*(data!$C$18+data!$C$19+data!$C$20))*$C254/60</f>
        <v>-1.2232742682223525</v>
      </c>
      <c r="G254" s="17">
        <f t="shared" si="19"/>
        <v>29.54288142106839</v>
      </c>
      <c r="H254" s="17">
        <f>H253+(data!$C$19*G253-data!$C$16*H253)*$C254/60</f>
        <v>137.71209624207515</v>
      </c>
      <c r="I254" s="17">
        <f>I253+(data!$C$20*G253-data!$C$17*I253)*$C254/60</f>
        <v>88.90647347867754</v>
      </c>
      <c r="J254" s="16">
        <f t="shared" si="17"/>
        <v>20</v>
      </c>
      <c r="K254" s="14">
        <f>G254/data!$C$15*1000</f>
        <v>4.0001054402395377</v>
      </c>
      <c r="L254" s="14">
        <f>L253+data!$C$21*(K253-L253)/60*C253</f>
        <v>3.999444498761306</v>
      </c>
      <c r="M254" s="59">
        <f>M253+E254*C254/3600/data!H$23</f>
        <v>51.043290354745643</v>
      </c>
    </row>
    <row r="255" spans="1:13" ht="20.100000000000001" customHeight="1">
      <c r="A255" s="12">
        <f t="shared" si="18"/>
        <v>1205</v>
      </c>
      <c r="B255" s="14">
        <f t="shared" si="16"/>
        <v>4</v>
      </c>
      <c r="C255" s="14">
        <f t="shared" si="20"/>
        <v>5</v>
      </c>
      <c r="D255" s="15">
        <f>3600*(B255*data!$C$15/1000-F255-G255)/C255</f>
        <v>879.64133865225358</v>
      </c>
      <c r="E255" s="15">
        <f>IF(A255&lt;P$35,IF(A255+C255&lt;P$35,data!H$24*data!H$23,data!H$24*data!H$23*(P$35-A255)/C255),IF(D255&lt;0,0,D255))</f>
        <v>879.64133865225358</v>
      </c>
      <c r="F255" s="17">
        <f>(H255*data!$C$16+I255*data!$C$17-G254*(data!$C$18+data!$C$19+data!$C$20))*$C255/60</f>
        <v>-1.2224991748419056</v>
      </c>
      <c r="G255" s="17">
        <f t="shared" si="19"/>
        <v>29.542877782852823</v>
      </c>
      <c r="H255" s="17">
        <f>H254+(data!$C$19*G254-data!$C$16*H254)*$C255/60</f>
        <v>137.8406672647366</v>
      </c>
      <c r="I255" s="17">
        <f>I254+(data!$C$20*G254-data!$C$17*I254)*$C255/60</f>
        <v>89.166566623707141</v>
      </c>
      <c r="J255" s="16">
        <f t="shared" si="17"/>
        <v>20.083333333333332</v>
      </c>
      <c r="K255" s="14">
        <f>G255/data!$C$15*1000</f>
        <v>4.0001049476252373</v>
      </c>
      <c r="L255" s="14">
        <f>L254+data!$C$21*(K254-L254)/60*C254</f>
        <v>3.9994513872395183</v>
      </c>
      <c r="M255" s="59">
        <f>M254+E255*C255/3600/data!H$23</f>
        <v>51.165462762891792</v>
      </c>
    </row>
    <row r="256" spans="1:13" ht="20.100000000000001" customHeight="1">
      <c r="A256" s="12">
        <f t="shared" si="18"/>
        <v>1210</v>
      </c>
      <c r="B256" s="14">
        <f t="shared" si="16"/>
        <v>4</v>
      </c>
      <c r="C256" s="14">
        <f t="shared" si="20"/>
        <v>5</v>
      </c>
      <c r="D256" s="15">
        <f>3600*(B256*data!$C$15/1000-F256-G256)/C256</f>
        <v>879.08848304439857</v>
      </c>
      <c r="E256" s="15">
        <f>IF(A256&lt;P$35,IF(A256+C256&lt;P$35,data!H$24*data!H$23,data!H$24*data!H$23*(P$35-A256)/C256),IF(D256&lt;0,0,D256))</f>
        <v>879.08848304439857</v>
      </c>
      <c r="F256" s="17">
        <f>(H256*data!$C$16+I256*data!$C$17-G255*(data!$C$18+data!$C$19+data!$C$20))*$C256/60</f>
        <v>-1.2217277006462308</v>
      </c>
      <c r="G256" s="17">
        <f t="shared" si="19"/>
        <v>29.542874163668056</v>
      </c>
      <c r="H256" s="17">
        <f>H255+(data!$C$19*G255-data!$C$16*H255)*$C256/60</f>
        <v>137.96855957671212</v>
      </c>
      <c r="I256" s="17">
        <f>I255+(data!$C$20*G255-data!$C$17*I255)*$C256/60</f>
        <v>89.426563490108876</v>
      </c>
      <c r="J256" s="16">
        <f t="shared" si="17"/>
        <v>20.166666666666668</v>
      </c>
      <c r="K256" s="14">
        <f>G256/data!$C$15*1000</f>
        <v>4.0001044575877067</v>
      </c>
      <c r="L256" s="14">
        <f>L255+data!$C$21*(K255-L255)/60*C255</f>
        <v>3.9994581987903524</v>
      </c>
      <c r="M256" s="59">
        <f>M255+E256*C256/3600/data!H$23</f>
        <v>51.287558385536848</v>
      </c>
    </row>
    <row r="257" spans="1:13" ht="20.100000000000001" customHeight="1">
      <c r="A257" s="12">
        <f t="shared" si="18"/>
        <v>1215</v>
      </c>
      <c r="B257" s="14">
        <f t="shared" si="16"/>
        <v>4</v>
      </c>
      <c r="C257" s="14">
        <f t="shared" si="20"/>
        <v>5</v>
      </c>
      <c r="D257" s="15">
        <f>3600*(B257*data!$C$15/1000-F257-G257)/C257</f>
        <v>878.53820598982986</v>
      </c>
      <c r="E257" s="15">
        <f>IF(A257&lt;P$35,IF(A257+C257&lt;P$35,data!H$24*data!H$23,data!H$24*data!H$23*(P$35-A257)/C257),IF(D257&lt;0,0,D257))</f>
        <v>878.53820598982986</v>
      </c>
      <c r="F257" s="17">
        <f>(H257*data!$C$16+I257*data!$C$17-G256*(data!$C$18+data!$C$19+data!$C$20))*$C257/60</f>
        <v>-1.220959826704942</v>
      </c>
      <c r="G257" s="17">
        <f t="shared" si="19"/>
        <v>29.542870563413668</v>
      </c>
      <c r="H257" s="17">
        <f>H256+(data!$C$19*G256-data!$C$16*H256)*$C257/60</f>
        <v>138.09577676082728</v>
      </c>
      <c r="I257" s="17">
        <f>I256+(data!$C$20*G256-data!$C$17*I256)*$C257/60</f>
        <v>89.686464113697568</v>
      </c>
      <c r="J257" s="16">
        <f t="shared" si="17"/>
        <v>20.25</v>
      </c>
      <c r="K257" s="14">
        <f>G257/data!$C$15*1000</f>
        <v>4.0001039701133481</v>
      </c>
      <c r="L257" s="14">
        <f>L256+data!$C$21*(K256-L256)/60*C256</f>
        <v>3.9994649342424182</v>
      </c>
      <c r="M257" s="59">
        <f>M256+E257*C257/3600/data!H$23</f>
        <v>51.409577580813213</v>
      </c>
    </row>
    <row r="258" spans="1:13" ht="20.100000000000001" customHeight="1">
      <c r="A258" s="12">
        <f t="shared" si="18"/>
        <v>1220</v>
      </c>
      <c r="B258" s="14">
        <f t="shared" si="16"/>
        <v>4</v>
      </c>
      <c r="C258" s="14">
        <f t="shared" si="20"/>
        <v>5</v>
      </c>
      <c r="D258" s="15">
        <f>3600*(B258*data!$C$15/1000-F258-G258)/C258</f>
        <v>877.99049400246236</v>
      </c>
      <c r="E258" s="15">
        <f>IF(A258&lt;P$35,IF(A258+C258&lt;P$35,data!H$24*data!H$23,data!H$24*data!H$23*(P$35-A258)/C258),IF(D258&lt;0,0,D258))</f>
        <v>877.99049400246236</v>
      </c>
      <c r="F258" s="17">
        <f>(H258*data!$C$16+I258*data!$C$17-G257*(data!$C$18+data!$C$19+data!$C$20))*$C258/60</f>
        <v>-1.220195534187515</v>
      </c>
      <c r="G258" s="17">
        <f t="shared" si="19"/>
        <v>29.542866981989807</v>
      </c>
      <c r="H258" s="17">
        <f>H257+(data!$C$19*G257-data!$C$16*H257)*$C258/60</f>
        <v>138.22232238099431</v>
      </c>
      <c r="I258" s="17">
        <f>I257+(data!$C$20*G257-data!$C$17*I257)*$C258/60</f>
        <v>89.946268530273798</v>
      </c>
      <c r="J258" s="16">
        <f t="shared" si="17"/>
        <v>20.333333333333332</v>
      </c>
      <c r="K258" s="14">
        <f>G258/data!$C$15*1000</f>
        <v>4.0001034851886423</v>
      </c>
      <c r="L258" s="14">
        <f>L257+data!$C$21*(K257-L257)/60*C257</f>
        <v>3.9994715944155481</v>
      </c>
      <c r="M258" s="59">
        <f>M257+E258*C258/3600/data!H$23</f>
        <v>51.531520704980224</v>
      </c>
    </row>
    <row r="259" spans="1:13" ht="20.100000000000001" customHeight="1">
      <c r="A259" s="12">
        <f t="shared" si="18"/>
        <v>1225</v>
      </c>
      <c r="B259" s="14">
        <f t="shared" si="16"/>
        <v>4</v>
      </c>
      <c r="C259" s="14">
        <f t="shared" si="20"/>
        <v>5</v>
      </c>
      <c r="D259" s="15">
        <f>3600*(B259*data!$C$15/1000-F259-G259)/C259</f>
        <v>877.44533366737323</v>
      </c>
      <c r="E259" s="15">
        <f>IF(A259&lt;P$35,IF(A259+C259&lt;P$35,data!H$24*data!H$23,data!H$24*data!H$23*(P$35-A259)/C259),IF(D259&lt;0,0,D259))</f>
        <v>877.44533366737323</v>
      </c>
      <c r="F259" s="17">
        <f>(H259*data!$C$16+I259*data!$C$17-G258*(data!$C$18+data!$C$19+data!$C$20))*$C259/60</f>
        <v>-1.2194348043627665</v>
      </c>
      <c r="G259" s="17">
        <f t="shared" si="19"/>
        <v>29.542863419297127</v>
      </c>
      <c r="H259" s="17">
        <f>H258+(data!$C$19*G258-data!$C$16*H258)*$C259/60</f>
        <v>138.34819998231208</v>
      </c>
      <c r="I259" s="17">
        <f>I258+(data!$C$20*G258-data!$C$17*I258)*$C259/60</f>
        <v>90.205976775623895</v>
      </c>
      <c r="J259" s="16">
        <f t="shared" si="17"/>
        <v>20.416666666666668</v>
      </c>
      <c r="K259" s="14">
        <f>G259/data!$C$15*1000</f>
        <v>4.0001030028001381</v>
      </c>
      <c r="L259" s="14">
        <f>L258+data!$C$21*(K258-L258)/60*C258</f>
        <v>3.9994781801208887</v>
      </c>
      <c r="M259" s="59">
        <f>M258+E259*C259/3600/data!H$23</f>
        <v>51.653388112434023</v>
      </c>
    </row>
    <row r="260" spans="1:13" ht="20.100000000000001" customHeight="1">
      <c r="A260" s="12">
        <f t="shared" si="18"/>
        <v>1230</v>
      </c>
      <c r="B260" s="14">
        <f t="shared" ref="B260:B323" si="21">P$23</f>
        <v>4</v>
      </c>
      <c r="C260" s="14">
        <f t="shared" si="20"/>
        <v>5</v>
      </c>
      <c r="D260" s="15">
        <f>3600*(B260*data!$C$15/1000-F260-G260)/C260</f>
        <v>876.90271164040007</v>
      </c>
      <c r="E260" s="15">
        <f>IF(A260&lt;P$35,IF(A260+C260&lt;P$35,data!H$24*data!H$23,data!H$24*data!H$23*(P$35-A260)/C260),IF(D260&lt;0,0,D260))</f>
        <v>876.90271164040007</v>
      </c>
      <c r="F260" s="17">
        <f>(H260*data!$C$16+I260*data!$C$17-G259*(data!$C$18+data!$C$19+data!$C$20))*$C260/60</f>
        <v>-1.2186776185983281</v>
      </c>
      <c r="G260" s="17">
        <f t="shared" si="19"/>
        <v>29.542859875236818</v>
      </c>
      <c r="H260" s="17">
        <f>H259+(data!$C$19*G259-data!$C$16*H259)*$C260/60</f>
        <v>138.47341309116533</v>
      </c>
      <c r="I260" s="17">
        <f>I259+(data!$C$20*G259-data!$C$17*I259)*$C260/60</f>
        <v>90.465588885519978</v>
      </c>
      <c r="J260" s="16">
        <f t="shared" ref="J260:J323" si="22">$A260/60</f>
        <v>20.5</v>
      </c>
      <c r="K260" s="14">
        <f>G260/data!$C$15*1000</f>
        <v>4.0001025229344576</v>
      </c>
      <c r="L260" s="14">
        <f>L259+data!$C$21*(K259-L259)/60*C259</f>
        <v>3.9994846921609923</v>
      </c>
      <c r="M260" s="59">
        <f>M259+E260*C260/3600/data!H$23</f>
        <v>51.775180155717415</v>
      </c>
    </row>
    <row r="261" spans="1:13" ht="20.100000000000001" customHeight="1">
      <c r="A261" s="12">
        <f t="shared" ref="A261:A324" si="23">$A260+C260</f>
        <v>1235</v>
      </c>
      <c r="B261" s="14">
        <f t="shared" si="21"/>
        <v>4</v>
      </c>
      <c r="C261" s="14">
        <f t="shared" si="20"/>
        <v>5</v>
      </c>
      <c r="D261" s="15">
        <f>3600*(B261*data!$C$15/1000-F261-G261)/C261</f>
        <v>876.36261464778329</v>
      </c>
      <c r="E261" s="15">
        <f>IF(A261&lt;P$35,IF(A261+C261&lt;P$35,data!H$24*data!H$23,data!H$24*data!H$23*(P$35-A261)/C261),IF(D261&lt;0,0,D261))</f>
        <v>876.36261464778329</v>
      </c>
      <c r="F261" s="17">
        <f>(H261*data!$C$16+I261*data!$C$17-G260*(data!$C$18+data!$C$19+data!$C$20))*$C261/60</f>
        <v>-1.2179239583601247</v>
      </c>
      <c r="G261" s="17">
        <f t="shared" si="19"/>
        <v>29.542856349710583</v>
      </c>
      <c r="H261" s="17">
        <f>H260+(data!$C$19*G260-data!$C$16*H260)*$C261/60</f>
        <v>138.59796521532346</v>
      </c>
      <c r="I261" s="17">
        <f>I260+(data!$C$20*G260-data!$C$17*I260)*$C261/60</f>
        <v>90.725104895719937</v>
      </c>
      <c r="J261" s="16">
        <f t="shared" si="22"/>
        <v>20.583333333333332</v>
      </c>
      <c r="K261" s="14">
        <f>G261/data!$C$15*1000</f>
        <v>4.0001020455782887</v>
      </c>
      <c r="L261" s="14">
        <f>L260+data!$C$21*(K260-L260)/60*C260</f>
        <v>3.9994911313299082</v>
      </c>
      <c r="M261" s="59">
        <f>M260+E261*C261/3600/data!H$23</f>
        <v>51.89689718552961</v>
      </c>
    </row>
    <row r="262" spans="1:13" ht="20.100000000000001" customHeight="1">
      <c r="A262" s="12">
        <f t="shared" si="23"/>
        <v>1240</v>
      </c>
      <c r="B262" s="14">
        <f t="shared" si="21"/>
        <v>4</v>
      </c>
      <c r="C262" s="14">
        <f t="shared" si="20"/>
        <v>5</v>
      </c>
      <c r="D262" s="15">
        <f>3600*(B262*data!$C$15/1000-F262-G262)/C262</f>
        <v>875.82502948577928</v>
      </c>
      <c r="E262" s="15">
        <f>IF(A262&lt;P$35,IF(A262+C262&lt;P$35,data!H$24*data!H$23,data!H$24*data!H$23*(P$35-A262)/C262),IF(D262&lt;0,0,D262))</f>
        <v>875.82502948577928</v>
      </c>
      <c r="F262" s="17">
        <f>(H262*data!$C$16+I262*data!$C$17-G261*(data!$C$18+data!$C$19+data!$C$20))*$C262/60</f>
        <v>-1.2171738052118544</v>
      </c>
      <c r="G262" s="17">
        <f t="shared" ref="G262:G325" si="24">IF(P$21=1,(E261/60)*$C262/60+F262+G261,(E262/60)*$C262/60+F262+G261)</f>
        <v>29.54285284262065</v>
      </c>
      <c r="H262" s="17">
        <f>H261+(data!$C$19*G261-data!$C$16*H261)*$C262/60</f>
        <v>138.72185984403882</v>
      </c>
      <c r="I262" s="17">
        <f>I261+(data!$C$20*G261-data!$C$17*I261)*$C262/60</f>
        <v>90.984524841967442</v>
      </c>
      <c r="J262" s="16">
        <f t="shared" si="22"/>
        <v>20.666666666666668</v>
      </c>
      <c r="K262" s="14">
        <f>G262/data!$C$15*1000</f>
        <v>4.0001015707183951</v>
      </c>
      <c r="L262" s="14">
        <f>L261+data!$C$21*(K261-L261)/60*C261</f>
        <v>3.9994974984132705</v>
      </c>
      <c r="M262" s="59">
        <f>M261+E262*C262/3600/data!H$23</f>
        <v>52.018539550735966</v>
      </c>
    </row>
    <row r="263" spans="1:13" ht="20.100000000000001" customHeight="1">
      <c r="A263" s="12">
        <f t="shared" si="23"/>
        <v>1245</v>
      </c>
      <c r="B263" s="14">
        <f t="shared" si="21"/>
        <v>4</v>
      </c>
      <c r="C263" s="14">
        <f t="shared" si="20"/>
        <v>5</v>
      </c>
      <c r="D263" s="15">
        <f>3600*(B263*data!$C$15/1000-F263-G263)/C263</f>
        <v>875.28994302030844</v>
      </c>
      <c r="E263" s="15">
        <f>IF(A263&lt;P$35,IF(A263+C263&lt;P$35,data!H$24*data!H$23,data!H$24*data!H$23*(P$35-A263)/C263),IF(D263&lt;0,0,D263))</f>
        <v>875.28994302030844</v>
      </c>
      <c r="F263" s="17">
        <f>(H263*data!$C$16+I263*data!$C$17-G262*(data!$C$18+data!$C$19+data!$C$20))*$C263/60</f>
        <v>-1.2164271408144753</v>
      </c>
      <c r="G263" s="17">
        <f t="shared" si="24"/>
        <v>29.542849353869759</v>
      </c>
      <c r="H263" s="17">
        <f>H262+(data!$C$19*G262-data!$C$16*H262)*$C263/60</f>
        <v>138.84510044814445</v>
      </c>
      <c r="I263" s="17">
        <f>I262+(data!$C$20*G262-data!$C$17*I262)*$C263/60</f>
        <v>91.243848759992005</v>
      </c>
      <c r="J263" s="16">
        <f t="shared" si="22"/>
        <v>20.75</v>
      </c>
      <c r="K263" s="14">
        <f>G263/data!$C$15*1000</f>
        <v>4.0001010983416085</v>
      </c>
      <c r="L263" s="14">
        <f>L262+data!$C$21*(K262-L262)/60*C262</f>
        <v>3.9995037941883873</v>
      </c>
      <c r="M263" s="59">
        <f>M262+E263*C263/3600/data!H$23</f>
        <v>52.140107598377675</v>
      </c>
    </row>
    <row r="264" spans="1:13" ht="20.100000000000001" customHeight="1">
      <c r="A264" s="12">
        <f t="shared" si="23"/>
        <v>1250</v>
      </c>
      <c r="B264" s="14">
        <f t="shared" si="21"/>
        <v>4</v>
      </c>
      <c r="C264" s="14">
        <f t="shared" si="20"/>
        <v>5</v>
      </c>
      <c r="D264" s="15">
        <f>3600*(B264*data!$C$15/1000-F264-G264)/C264</f>
        <v>874.75734218657237</v>
      </c>
      <c r="E264" s="15">
        <f>IF(A264&lt;P$35,IF(A264+C264&lt;P$35,data!H$24*data!H$23,data!H$24*data!H$23*(P$35-A264)/C264),IF(D264&lt;0,0,D264))</f>
        <v>874.75734218657237</v>
      </c>
      <c r="F264" s="17">
        <f>(H264*data!$C$16+I264*data!$C$17-G263*(data!$C$18+data!$C$19+data!$C$20))*$C264/60</f>
        <v>-1.2156839469256893</v>
      </c>
      <c r="G264" s="17">
        <f t="shared" si="24"/>
        <v>29.542845883361164</v>
      </c>
      <c r="H264" s="17">
        <f>H263+(data!$C$19*G263-data!$C$16*H263)*$C264/60</f>
        <v>138.9676904801513</v>
      </c>
      <c r="I264" s="17">
        <f>I263+(data!$C$20*G263-data!$C$17*I263)*$C264/60</f>
        <v>91.503076685508915</v>
      </c>
      <c r="J264" s="16">
        <f t="shared" si="22"/>
        <v>20.833333333333332</v>
      </c>
      <c r="K264" s="14">
        <f>G264/data!$C$15*1000</f>
        <v>4.0001006284348275</v>
      </c>
      <c r="L264" s="14">
        <f>L263+data!$C$21*(K263-L263)/60*C263</f>
        <v>3.9995100194243287</v>
      </c>
      <c r="M264" s="59">
        <f>M263+E264*C264/3600/data!H$23</f>
        <v>52.261601673681369</v>
      </c>
    </row>
    <row r="265" spans="1:13" ht="20.100000000000001" customHeight="1">
      <c r="A265" s="12">
        <f t="shared" si="23"/>
        <v>1255</v>
      </c>
      <c r="B265" s="14">
        <f t="shared" si="21"/>
        <v>4</v>
      </c>
      <c r="C265" s="14">
        <f t="shared" si="20"/>
        <v>5</v>
      </c>
      <c r="D265" s="15">
        <f>3600*(B265*data!$C$15/1000-F265-G265)/C265</f>
        <v>874.22721398868214</v>
      </c>
      <c r="E265" s="15">
        <f>IF(A265&lt;P$35,IF(A265+C265&lt;P$35,data!H$24*data!H$23,data!H$24*data!H$23*(P$35-A265)/C265),IF(D265&lt;0,0,D265))</f>
        <v>874.22721398868214</v>
      </c>
      <c r="F265" s="17">
        <f>(H265*data!$C$16+I265*data!$C$17-G264*(data!$C$18+data!$C$19+data!$C$20))*$C265/60</f>
        <v>-1.2149442053994315</v>
      </c>
      <c r="G265" s="17">
        <f t="shared" si="24"/>
        <v>29.54284243099864</v>
      </c>
      <c r="H265" s="17">
        <f>H264+(data!$C$19*G264-data!$C$16*H264)*$C265/60</f>
        <v>139.08963337434503</v>
      </c>
      <c r="I265" s="17">
        <f>I264+(data!$C$20*G264-data!$C$17*I264)*$C265/60</f>
        <v>91.762208654219307</v>
      </c>
      <c r="J265" s="16">
        <f t="shared" si="22"/>
        <v>20.916666666666668</v>
      </c>
      <c r="K265" s="14">
        <f>G265/data!$C$15*1000</f>
        <v>4.0001001609850233</v>
      </c>
      <c r="L265" s="14">
        <f>L264+data!$C$21*(K264-L264)/60*C264</f>
        <v>3.9995161748820127</v>
      </c>
      <c r="M265" s="59">
        <f>M264+E265*C265/3600/data!H$23</f>
        <v>52.383022120068688</v>
      </c>
    </row>
    <row r="266" spans="1:13" ht="20.100000000000001" customHeight="1">
      <c r="A266" s="12">
        <f t="shared" si="23"/>
        <v>1260</v>
      </c>
      <c r="B266" s="14">
        <f t="shared" si="21"/>
        <v>4</v>
      </c>
      <c r="C266" s="14">
        <f t="shared" si="20"/>
        <v>5</v>
      </c>
      <c r="D266" s="15">
        <f>3600*(B266*data!$C$15/1000-F266-G266)/C266</f>
        <v>873.69954549934027</v>
      </c>
      <c r="E266" s="15">
        <f>IF(A266&lt;P$35,IF(A266+C266&lt;P$35,data!H$24*data!H$23,data!H$24*data!H$23*(P$35-A266)/C266),IF(D266&lt;0,0,D266))</f>
        <v>873.69954549934027</v>
      </c>
      <c r="F266" s="17">
        <f>(H266*data!$C$16+I266*data!$C$17-G265*(data!$C$18+data!$C$19+data!$C$20))*$C266/60</f>
        <v>-1.2142078981853666</v>
      </c>
      <c r="G266" s="17">
        <f t="shared" si="24"/>
        <v>29.542838996686442</v>
      </c>
      <c r="H266" s="17">
        <f>H265+(data!$C$19*G265-data!$C$16*H265)*$C266/60</f>
        <v>139.21093254688205</v>
      </c>
      <c r="I266" s="17">
        <f>I265+(data!$C$20*G265-data!$C$17*I265)*$C266/60</f>
        <v>92.021244701810133</v>
      </c>
      <c r="J266" s="16">
        <f t="shared" si="22"/>
        <v>21</v>
      </c>
      <c r="K266" s="14">
        <f>G266/data!$C$15*1000</f>
        <v>4.0000996959792339</v>
      </c>
      <c r="L266" s="14">
        <f>L265+data!$C$21*(K265-L265)/60*C265</f>
        <v>3.9995222613142904</v>
      </c>
      <c r="M266" s="59">
        <f>M265+E266*C266/3600/data!H$23</f>
        <v>52.504369279165822</v>
      </c>
    </row>
    <row r="267" spans="1:13" ht="20.100000000000001" customHeight="1">
      <c r="A267" s="12">
        <f t="shared" si="23"/>
        <v>1265</v>
      </c>
      <c r="B267" s="14">
        <f t="shared" si="21"/>
        <v>4</v>
      </c>
      <c r="C267" s="14">
        <f t="shared" si="20"/>
        <v>5</v>
      </c>
      <c r="D267" s="15">
        <f>3600*(B267*data!$C$15/1000-F267-G267)/C267</f>
        <v>873.17432385939776</v>
      </c>
      <c r="E267" s="15">
        <f>IF(A267&lt;P$35,IF(A267+C267&lt;P$35,data!H$24*data!H$23,data!H$24*data!H$23*(P$35-A267)/C267),IF(D267&lt;0,0,D267))</f>
        <v>873.17432385939776</v>
      </c>
      <c r="F267" s="17">
        <f>(H267*data!$C$16+I267*data!$C$17-G266*(data!$C$18+data!$C$19+data!$C$20))*$C267/60</f>
        <v>-1.2134750073283755</v>
      </c>
      <c r="G267" s="17">
        <f t="shared" si="24"/>
        <v>29.542835580329371</v>
      </c>
      <c r="H267" s="17">
        <f>H266+(data!$C$19*G266-data!$C$16*H266)*$C267/60</f>
        <v>139.3315913958854</v>
      </c>
      <c r="I267" s="17">
        <f>I266+(data!$C$20*G266-data!$C$17*I266)*$C267/60</f>
        <v>92.280184863954219</v>
      </c>
      <c r="J267" s="16">
        <f t="shared" si="22"/>
        <v>21.083333333333332</v>
      </c>
      <c r="K267" s="14">
        <f>G267/data!$C$15*1000</f>
        <v>4.0000992334045673</v>
      </c>
      <c r="L267" s="14">
        <f>L266+data!$C$21*(K266-L266)/60*C266</f>
        <v>3.9995282794660323</v>
      </c>
      <c r="M267" s="59">
        <f>M266+E267*C267/3600/data!H$23</f>
        <v>52.625643490812962</v>
      </c>
    </row>
    <row r="268" spans="1:13" ht="20.100000000000001" customHeight="1">
      <c r="A268" s="12">
        <f t="shared" si="23"/>
        <v>1270</v>
      </c>
      <c r="B268" s="14">
        <f t="shared" si="21"/>
        <v>4</v>
      </c>
      <c r="C268" s="14">
        <f t="shared" si="20"/>
        <v>5</v>
      </c>
      <c r="D268" s="15">
        <f>3600*(B268*data!$C$15/1000-F268-G268)/C268</f>
        <v>872.65153627757923</v>
      </c>
      <c r="E268" s="15">
        <f>IF(A268&lt;P$35,IF(A268+C268&lt;P$35,data!H$24*data!H$23,data!H$24*data!H$23*(P$35-A268)/C268),IF(D268&lt;0,0,D268))</f>
        <v>872.65153627757923</v>
      </c>
      <c r="F268" s="17">
        <f>(H268*data!$C$16+I268*data!$C$17-G267*(data!$C$18+data!$C$19+data!$C$20))*$C268/60</f>
        <v>-1.2127455149680624</v>
      </c>
      <c r="G268" s="17">
        <f t="shared" si="24"/>
        <v>29.542832181832694</v>
      </c>
      <c r="H268" s="17">
        <f>H267+(data!$C$19*G267-data!$C$16*H267)*$C268/60</f>
        <v>139.45161330153985</v>
      </c>
      <c r="I268" s="17">
        <f>I267+(data!$C$20*G267-data!$C$17*I267)*$C268/60</f>
        <v>92.539029176310208</v>
      </c>
      <c r="J268" s="16">
        <f t="shared" si="22"/>
        <v>21.166666666666668</v>
      </c>
      <c r="K268" s="14">
        <f>G268/data!$C$15*1000</f>
        <v>4.0000987732481983</v>
      </c>
      <c r="L268" s="14">
        <f>L267+data!$C$21*(K267-L267)/60*C267</f>
        <v>3.9995342300742105</v>
      </c>
      <c r="M268" s="59">
        <f>M267+E268*C268/3600/data!H$23</f>
        <v>52.746845093073738</v>
      </c>
    </row>
    <row r="269" spans="1:13" ht="20.100000000000001" customHeight="1">
      <c r="A269" s="12">
        <f t="shared" si="23"/>
        <v>1275</v>
      </c>
      <c r="B269" s="14">
        <f t="shared" si="21"/>
        <v>4</v>
      </c>
      <c r="C269" s="14">
        <f t="shared" si="20"/>
        <v>5</v>
      </c>
      <c r="D269" s="15">
        <f>3600*(B269*data!$C$15/1000-F269-G269)/C269</f>
        <v>872.13117003006914</v>
      </c>
      <c r="E269" s="15">
        <f>IF(A269&lt;P$35,IF(A269+C269&lt;P$35,data!H$24*data!H$23,data!H$24*data!H$23*(P$35-A269)/C269),IF(D269&lt;0,0,D269))</f>
        <v>872.13117003006914</v>
      </c>
      <c r="F269" s="17">
        <f>(H269*data!$C$16+I269*data!$C$17-G268*(data!$C$18+data!$C$19+data!$C$20))*$C269/60</f>
        <v>-1.2120194033382454</v>
      </c>
      <c r="G269" s="17">
        <f t="shared" si="24"/>
        <v>29.542828801102196</v>
      </c>
      <c r="H269" s="17">
        <f>H268+(data!$C$19*G268-data!$C$16*H268)*$C269/60</f>
        <v>139.57100162618664</v>
      </c>
      <c r="I269" s="17">
        <f>I268+(data!$C$20*G268-data!$C$17*I268)*$C269/60</f>
        <v>92.797777674522649</v>
      </c>
      <c r="J269" s="16">
        <f t="shared" si="22"/>
        <v>21.25</v>
      </c>
      <c r="K269" s="14">
        <f>G269/data!$C$15*1000</f>
        <v>4.0000983154973699</v>
      </c>
      <c r="L269" s="14">
        <f>L268+data!$C$21*(K268-L268)/60*C268</f>
        <v>3.9995401138679831</v>
      </c>
      <c r="M269" s="59">
        <f>M268+E269*C269/3600/data!H$23</f>
        <v>52.867974422244579</v>
      </c>
    </row>
    <row r="270" spans="1:13" ht="20.100000000000001" customHeight="1">
      <c r="A270" s="12">
        <f t="shared" si="23"/>
        <v>1280</v>
      </c>
      <c r="B270" s="14">
        <f t="shared" si="21"/>
        <v>4</v>
      </c>
      <c r="C270" s="14">
        <f t="shared" si="20"/>
        <v>5</v>
      </c>
      <c r="D270" s="15">
        <f>3600*(B270*data!$C$15/1000-F270-G270)/C270</f>
        <v>871.6132124601711</v>
      </c>
      <c r="E270" s="15">
        <f>IF(A270&lt;P$35,IF(A270+C270&lt;P$35,data!H$24*data!H$23,data!H$24*data!H$23*(P$35-A270)/C270),IF(D270&lt;0,0,D270))</f>
        <v>871.6132124601711</v>
      </c>
      <c r="F270" s="17">
        <f>(H270*data!$C$16+I270*data!$C$17-G269*(data!$C$18+data!$C$19+data!$C$20))*$C270/60</f>
        <v>-1.2112966547664656</v>
      </c>
      <c r="G270" s="17">
        <f t="shared" si="24"/>
        <v>29.542825438044162</v>
      </c>
      <c r="H270" s="17">
        <f>H269+(data!$C$19*G269-data!$C$16*H269)*$C270/60</f>
        <v>139.68975971441762</v>
      </c>
      <c r="I270" s="17">
        <f>I269+(data!$C$20*G269-data!$C$17*I269)*$C270/60</f>
        <v>93.056430394221948</v>
      </c>
      <c r="J270" s="16">
        <f t="shared" si="22"/>
        <v>21.333333333333332</v>
      </c>
      <c r="K270" s="14">
        <f>G270/data!$C$15*1000</f>
        <v>4.0000978601393919</v>
      </c>
      <c r="L270" s="14">
        <f>L269+data!$C$21*(K269-L269)/60*C269</f>
        <v>3.9995459315687762</v>
      </c>
      <c r="M270" s="59">
        <f>M269+E270*C270/3600/data!H$23</f>
        <v>52.989031812864049</v>
      </c>
    </row>
    <row r="271" spans="1:13" ht="20.100000000000001" customHeight="1">
      <c r="A271" s="12">
        <f t="shared" si="23"/>
        <v>1285</v>
      </c>
      <c r="B271" s="14">
        <f t="shared" si="21"/>
        <v>4</v>
      </c>
      <c r="C271" s="14">
        <f t="shared" si="20"/>
        <v>5</v>
      </c>
      <c r="D271" s="15">
        <f>3600*(B271*data!$C$15/1000-F271-G271)/C271</f>
        <v>871.09765097797367</v>
      </c>
      <c r="E271" s="15">
        <f>IF(A271&lt;P$35,IF(A271+C271&lt;P$35,data!H$24*data!H$23,data!H$24*data!H$23*(P$35-A271)/C271),IF(D271&lt;0,0,D271))</f>
        <v>871.09765097797367</v>
      </c>
      <c r="F271" s="17">
        <f>(H271*data!$C$16+I271*data!$C$17-G270*(data!$C$18+data!$C$19+data!$C$20))*$C271/60</f>
        <v>-1.2105772516734912</v>
      </c>
      <c r="G271" s="17">
        <f t="shared" si="24"/>
        <v>29.542822092565352</v>
      </c>
      <c r="H271" s="17">
        <f>H270+(data!$C$19*G270-data!$C$16*H270)*$C271/60</f>
        <v>139.80789089316897</v>
      </c>
      <c r="I271" s="17">
        <f>I270+(data!$C$20*G270-data!$C$17*I270)*$C271/60</f>
        <v>93.314987371024387</v>
      </c>
      <c r="J271" s="16">
        <f t="shared" si="22"/>
        <v>21.416666666666668</v>
      </c>
      <c r="K271" s="14">
        <f>G271/data!$C$15*1000</f>
        <v>4.0000974071616415</v>
      </c>
      <c r="L271" s="14">
        <f>L270+data!$C$21*(K270-L270)/60*C270</f>
        <v>3.9995516838903638</v>
      </c>
      <c r="M271" s="59">
        <f>M270+E271*C271/3600/data!H$23</f>
        <v>53.110017597722099</v>
      </c>
    </row>
    <row r="272" spans="1:13" ht="20.100000000000001" customHeight="1">
      <c r="A272" s="12">
        <f t="shared" si="23"/>
        <v>1290</v>
      </c>
      <c r="B272" s="14">
        <f t="shared" si="21"/>
        <v>4</v>
      </c>
      <c r="C272" s="14">
        <f t="shared" si="20"/>
        <v>5</v>
      </c>
      <c r="D272" s="15">
        <f>3600*(B272*data!$C$15/1000-F272-G272)/C272</f>
        <v>870.58447305994991</v>
      </c>
      <c r="E272" s="15">
        <f>IF(A272&lt;P$35,IF(A272+C272&lt;P$35,data!H$24*data!H$23,data!H$24*data!H$23*(P$35-A272)/C272),IF(D272&lt;0,0,D272))</f>
        <v>870.58447305994991</v>
      </c>
      <c r="F272" s="17">
        <f>(H272*data!$C$16+I272*data!$C$17-G271*(data!$C$18+data!$C$19+data!$C$20))*$C272/60</f>
        <v>-1.209861176572822</v>
      </c>
      <c r="G272" s="17">
        <f t="shared" si="24"/>
        <v>29.542818764573049</v>
      </c>
      <c r="H272" s="17">
        <f>H271+(data!$C$19*G271-data!$C$16*H271)*$C272/60</f>
        <v>139.92539847181442</v>
      </c>
      <c r="I272" s="17">
        <f>I271+(data!$C$20*G271-data!$C$17*I271)*$C272/60</f>
        <v>93.573448640532163</v>
      </c>
      <c r="J272" s="16">
        <f t="shared" si="22"/>
        <v>21.5</v>
      </c>
      <c r="K272" s="14">
        <f>G272/data!$C$15*1000</f>
        <v>4.0000969565515625</v>
      </c>
      <c r="L272" s="14">
        <f>L271+data!$C$21*(K271-L271)/60*C271</f>
        <v>3.9995573715389496</v>
      </c>
      <c r="M272" s="59">
        <f>M271+E272*C272/3600/data!H$23</f>
        <v>53.230932107869315</v>
      </c>
    </row>
    <row r="273" spans="1:13" ht="20.100000000000001" customHeight="1">
      <c r="A273" s="12">
        <f t="shared" si="23"/>
        <v>1295</v>
      </c>
      <c r="B273" s="14">
        <f t="shared" si="21"/>
        <v>4</v>
      </c>
      <c r="C273" s="14">
        <f t="shared" si="20"/>
        <v>5</v>
      </c>
      <c r="D273" s="15">
        <f>3600*(B273*data!$C$15/1000-F273-G273)/C273</f>
        <v>870.07366624866495</v>
      </c>
      <c r="E273" s="15">
        <f>IF(A273&lt;P$35,IF(A273+C273&lt;P$35,data!H$24*data!H$23,data!H$24*data!H$23*(P$35-A273)/C273),IF(D273&lt;0,0,D273))</f>
        <v>870.07366624866495</v>
      </c>
      <c r="F273" s="17">
        <f>(H273*data!$C$16+I273*data!$C$17-G272*(data!$C$18+data!$C$19+data!$C$20))*$C273/60</f>
        <v>-1.2091484120702056</v>
      </c>
      <c r="G273" s="17">
        <f t="shared" si="24"/>
        <v>29.542815453974995</v>
      </c>
      <c r="H273" s="17">
        <f>H272+(data!$C$19*G272-data!$C$16*H272)*$C273/60</f>
        <v>140.04228574225795</v>
      </c>
      <c r="I273" s="17">
        <f>I272+(data!$C$20*G272-data!$C$17*I272)*$C273/60</f>
        <v>93.831814238333365</v>
      </c>
      <c r="J273" s="16">
        <f t="shared" si="22"/>
        <v>21.583333333333332</v>
      </c>
      <c r="K273" s="14">
        <f>G273/data!$C$15*1000</f>
        <v>4.0000965082966653</v>
      </c>
      <c r="L273" s="14">
        <f>L272+data!$C$21*(K272-L272)/60*C272</f>
        <v>3.9995629952132465</v>
      </c>
      <c r="M273" s="59">
        <f>M272+E273*C273/3600/data!H$23</f>
        <v>53.351775672626076</v>
      </c>
    </row>
    <row r="274" spans="1:13" ht="20.100000000000001" customHeight="1">
      <c r="A274" s="12">
        <f t="shared" si="23"/>
        <v>1300</v>
      </c>
      <c r="B274" s="14">
        <f t="shared" si="21"/>
        <v>4</v>
      </c>
      <c r="C274" s="14">
        <f t="shared" ref="C274:C296" si="25">P$25/2</f>
        <v>5</v>
      </c>
      <c r="D274" s="15">
        <f>3600*(B274*data!$C$15/1000-F274-G274)/C274</f>
        <v>869.56521815237761</v>
      </c>
      <c r="E274" s="15">
        <f>IF(A274&lt;P$35,IF(A274+C274&lt;P$35,data!H$24*data!H$23,data!H$24*data!H$23*(P$35-A274)/C274),IF(D274&lt;0,0,D274))</f>
        <v>869.56521815237761</v>
      </c>
      <c r="F274" s="17">
        <f>(H274*data!$C$16+I274*data!$C$17-G273*(data!$C$18+data!$C$19+data!$C$20))*$C274/60</f>
        <v>-1.2084389408631437</v>
      </c>
      <c r="G274" s="17">
        <f t="shared" si="24"/>
        <v>29.542812160679443</v>
      </c>
      <c r="H274" s="17">
        <f>H273+(data!$C$19*G273-data!$C$16*H273)*$C274/60</f>
        <v>140.158555979026</v>
      </c>
      <c r="I274" s="17">
        <f>I273+(data!$C$20*G273-data!$C$17*I273)*$C274/60</f>
        <v>94.090084200002011</v>
      </c>
      <c r="J274" s="16">
        <f t="shared" si="22"/>
        <v>21.666666666666668</v>
      </c>
      <c r="K274" s="14">
        <f>G274/data!$C$15*1000</f>
        <v>4.0000960623845252</v>
      </c>
      <c r="L274" s="14">
        <f>L273+data!$C$21*(K273-L273)/60*C273</f>
        <v>3.9995685556045553</v>
      </c>
      <c r="M274" s="59">
        <f>M273+E274*C274/3600/data!H$23</f>
        <v>53.472548619591684</v>
      </c>
    </row>
    <row r="275" spans="1:13" ht="20.100000000000001" customHeight="1">
      <c r="A275" s="12">
        <f t="shared" si="23"/>
        <v>1305</v>
      </c>
      <c r="B275" s="14">
        <f t="shared" si="21"/>
        <v>4</v>
      </c>
      <c r="C275" s="14">
        <f t="shared" si="25"/>
        <v>5</v>
      </c>
      <c r="D275" s="15">
        <f>3600*(B275*data!$C$15/1000-F275-G275)/C275</f>
        <v>869.05911644473485</v>
      </c>
      <c r="E275" s="15">
        <f>IF(A275&lt;P$35,IF(A275+C275&lt;P$35,data!H$24*data!H$23,data!H$24*data!H$23*(P$35-A275)/C275),IF(D275&lt;0,0,D275))</f>
        <v>869.05911644473485</v>
      </c>
      <c r="F275" s="17">
        <f>(H275*data!$C$16+I275*data!$C$17-G274*(data!$C$18+data!$C$19+data!$C$20))*$C275/60</f>
        <v>-1.2077327457404148</v>
      </c>
      <c r="G275" s="17">
        <f t="shared" si="24"/>
        <v>29.542808884595107</v>
      </c>
      <c r="H275" s="17">
        <f>H274+(data!$C$19*G274-data!$C$16*H274)*$C275/60</f>
        <v>140.27421243935925</v>
      </c>
      <c r="I275" s="17">
        <f>I274+(data!$C$20*G274-data!$C$17*I274)*$C275/60</f>
        <v>94.348258561098035</v>
      </c>
      <c r="J275" s="16">
        <f t="shared" si="22"/>
        <v>21.75</v>
      </c>
      <c r="K275" s="14">
        <f>G275/data!$C$15*1000</f>
        <v>4.000095618802785</v>
      </c>
      <c r="L275" s="14">
        <f>L274+data!$C$21*(K274-L274)/60*C274</f>
        <v>3.9995740533968416</v>
      </c>
      <c r="M275" s="59">
        <f>M274+E275*C275/3600/data!H$23</f>
        <v>53.593251274653454</v>
      </c>
    </row>
    <row r="276" spans="1:13" ht="20.100000000000001" customHeight="1">
      <c r="A276" s="12">
        <f t="shared" si="23"/>
        <v>1310</v>
      </c>
      <c r="B276" s="14">
        <f t="shared" si="21"/>
        <v>4</v>
      </c>
      <c r="C276" s="14">
        <f t="shared" si="25"/>
        <v>5</v>
      </c>
      <c r="D276" s="15">
        <f>3600*(B276*data!$C$15/1000-F276-G276)/C276</f>
        <v>868.55534886438761</v>
      </c>
      <c r="E276" s="15">
        <f>IF(A276&lt;P$35,IF(A276+C276&lt;P$35,data!H$24*data!H$23,data!H$24*data!H$23*(P$35-A276)/C276),IF(D276&lt;0,0,D276))</f>
        <v>868.55534886438761</v>
      </c>
      <c r="F276" s="17">
        <f>(H276*data!$C$16+I276*data!$C$17-G275*(data!$C$18+data!$C$19+data!$C$20))*$C276/60</f>
        <v>-1.2070298095815863</v>
      </c>
      <c r="G276" s="17">
        <f t="shared" si="24"/>
        <v>29.542805625631207</v>
      </c>
      <c r="H276" s="17">
        <f>H275+(data!$C$19*G275-data!$C$16*H275)*$C276/60</f>
        <v>140.38925836330375</v>
      </c>
      <c r="I276" s="17">
        <f>I275+(data!$C$20*G275-data!$C$17*I275)*$C276/60</f>
        <v>94.60633735716732</v>
      </c>
      <c r="J276" s="16">
        <f t="shared" si="22"/>
        <v>21.833333333333332</v>
      </c>
      <c r="K276" s="14">
        <f>G276/data!$C$15*1000</f>
        <v>4.0000951775391504</v>
      </c>
      <c r="L276" s="14">
        <f>L275+data!$C$21*(K275-L275)/60*C275</f>
        <v>3.9995794892668139</v>
      </c>
      <c r="M276" s="59">
        <f>M275+E276*C276/3600/data!H$23</f>
        <v>53.713883961995734</v>
      </c>
    </row>
    <row r="277" spans="1:13" ht="20.100000000000001" customHeight="1">
      <c r="A277" s="12">
        <f t="shared" si="23"/>
        <v>1315</v>
      </c>
      <c r="B277" s="14">
        <f t="shared" si="21"/>
        <v>4</v>
      </c>
      <c r="C277" s="14">
        <f t="shared" si="25"/>
        <v>5</v>
      </c>
      <c r="D277" s="15">
        <f>3600*(B277*data!$C$15/1000-F277-G277)/C277</f>
        <v>868.05390321467405</v>
      </c>
      <c r="E277" s="15">
        <f>IF(A277&lt;P$35,IF(A277+C277&lt;P$35,data!H$24*data!H$23,data!H$24*data!H$23*(P$35-A277)/C277),IF(D277&lt;0,0,D277))</f>
        <v>868.05390321467405</v>
      </c>
      <c r="F277" s="17">
        <f>(H277*data!$C$16+I277*data!$C$17-G276*(data!$C$18+data!$C$19+data!$C$20))*$C277/60</f>
        <v>-1.2063301153565391</v>
      </c>
      <c r="G277" s="17">
        <f t="shared" si="24"/>
        <v>29.542802383697428</v>
      </c>
      <c r="H277" s="17">
        <f>H276+(data!$C$19*G276-data!$C$16*H276)*$C277/60</f>
        <v>140.50369697380188</v>
      </c>
      <c r="I277" s="17">
        <f>I276+(data!$C$20*G276-data!$C$17*I276)*$C277/60</f>
        <v>94.864320623741676</v>
      </c>
      <c r="J277" s="16">
        <f t="shared" si="22"/>
        <v>21.916666666666668</v>
      </c>
      <c r="K277" s="14">
        <f>G277/data!$C$15*1000</f>
        <v>4.0000947385813941</v>
      </c>
      <c r="L277" s="14">
        <f>L276+data!$C$21*(K276-L276)/60*C276</f>
        <v>3.9995848638840004</v>
      </c>
      <c r="M277" s="59">
        <f>M276+E277*C277/3600/data!H$23</f>
        <v>53.834447004108881</v>
      </c>
    </row>
    <row r="278" spans="1:13" ht="20.100000000000001" customHeight="1">
      <c r="A278" s="12">
        <f t="shared" si="23"/>
        <v>1320</v>
      </c>
      <c r="B278" s="14">
        <f t="shared" si="21"/>
        <v>4</v>
      </c>
      <c r="C278" s="14">
        <f t="shared" si="25"/>
        <v>5</v>
      </c>
      <c r="D278" s="15">
        <f>3600*(B278*data!$C$15/1000-F278-G278)/C278</f>
        <v>867.55476736327785</v>
      </c>
      <c r="E278" s="15">
        <f>IF(A278&lt;P$35,IF(A278+C278&lt;P$35,data!H$24*data!H$23,data!H$24*data!H$23*(P$35-A278)/C278),IF(D278&lt;0,0,D278))</f>
        <v>867.55476736327785</v>
      </c>
      <c r="F278" s="17">
        <f>(H278*data!$C$16+I278*data!$C$17-G277*(data!$C$18+data!$C$19+data!$C$20))*$C278/60</f>
        <v>-1.2056336461249901</v>
      </c>
      <c r="G278" s="17">
        <f t="shared" si="24"/>
        <v>29.542799158703929</v>
      </c>
      <c r="H278" s="17">
        <f>H277+(data!$C$19*G277-data!$C$16*H277)*$C278/60</f>
        <v>140.61753147678243</v>
      </c>
      <c r="I278" s="17">
        <f>I277+(data!$C$20*G277-data!$C$17*I277)*$C278/60</f>
        <v>95.122208396338877</v>
      </c>
      <c r="J278" s="16">
        <f t="shared" si="22"/>
        <v>22</v>
      </c>
      <c r="K278" s="14">
        <f>G278/data!$C$15*1000</f>
        <v>4.0000943019173505</v>
      </c>
      <c r="L278" s="14">
        <f>L277+data!$C$21*(K277-L277)/60*C277</f>
        <v>3.9995901779108238</v>
      </c>
      <c r="M278" s="59">
        <f>M277+E278*C278/3600/data!H$23</f>
        <v>53.954940721798224</v>
      </c>
    </row>
    <row r="279" spans="1:13" ht="20.100000000000001" customHeight="1">
      <c r="A279" s="12">
        <f t="shared" si="23"/>
        <v>1325</v>
      </c>
      <c r="B279" s="14">
        <f t="shared" si="21"/>
        <v>4</v>
      </c>
      <c r="C279" s="14">
        <f t="shared" si="25"/>
        <v>5</v>
      </c>
      <c r="D279" s="15">
        <f>3600*(B279*data!$C$15/1000-F279-G279)/C279</f>
        <v>867.05792924187244</v>
      </c>
      <c r="E279" s="15">
        <f>IF(A279&lt;P$35,IF(A279+C279&lt;P$35,data!H$24*data!H$23,data!H$24*data!H$23*(P$35-A279)/C279),IF(D279&lt;0,0,D279))</f>
        <v>867.05792924187244</v>
      </c>
      <c r="F279" s="17">
        <f>(H279*data!$C$16+I279*data!$C$17-G278*(data!$C$18+data!$C$19+data!$C$20))*$C279/60</f>
        <v>-1.2049403850360165</v>
      </c>
      <c r="G279" s="17">
        <f t="shared" si="24"/>
        <v>29.542795950561352</v>
      </c>
      <c r="H279" s="17">
        <f>H278+(data!$C$19*G278-data!$C$16*H278)*$C279/60</f>
        <v>140.73076506125054</v>
      </c>
      <c r="I279" s="17">
        <f>I278+(data!$C$20*G278-data!$C$17*I278)*$C279/60</f>
        <v>95.380000710462681</v>
      </c>
      <c r="J279" s="16">
        <f t="shared" si="22"/>
        <v>22.083333333333332</v>
      </c>
      <c r="K279" s="14">
        <f>G279/data!$C$15*1000</f>
        <v>4.0000938675349227</v>
      </c>
      <c r="L279" s="14">
        <f>L278+data!$C$21*(K278-L278)/60*C278</f>
        <v>3.9995954320026756</v>
      </c>
      <c r="M279" s="59">
        <f>M278+E279*C279/3600/data!H$23</f>
        <v>54.075365434192925</v>
      </c>
    </row>
    <row r="280" spans="1:13" ht="20.100000000000001" customHeight="1">
      <c r="A280" s="12">
        <f t="shared" si="23"/>
        <v>1330</v>
      </c>
      <c r="B280" s="14">
        <f t="shared" si="21"/>
        <v>4</v>
      </c>
      <c r="C280" s="14">
        <f t="shared" si="25"/>
        <v>5</v>
      </c>
      <c r="D280" s="15">
        <f>3600*(B280*data!$C$15/1000-F280-G280)/C280</f>
        <v>866.56337684578887</v>
      </c>
      <c r="E280" s="15">
        <f>IF(A280&lt;P$35,IF(A280+C280&lt;P$35,data!H$24*data!H$23,data!H$24*data!H$23*(P$35-A280)/C280),IF(D280&lt;0,0,D280))</f>
        <v>866.56337684578887</v>
      </c>
      <c r="F280" s="17">
        <f>(H280*data!$C$16+I280*data!$C$17-G279*(data!$C$18+data!$C$19+data!$C$20))*$C280/60</f>
        <v>-1.204250315327585</v>
      </c>
      <c r="G280" s="17">
        <f t="shared" si="24"/>
        <v>29.542792759180813</v>
      </c>
      <c r="H280" s="17">
        <f>H279+(data!$C$19*G279-data!$C$16*H279)*$C280/60</f>
        <v>140.84340089937703</v>
      </c>
      <c r="I280" s="17">
        <f>I279+(data!$C$20*G279-data!$C$17*I279)*$C280/60</f>
        <v>95.63769760160281</v>
      </c>
      <c r="J280" s="16">
        <f t="shared" si="22"/>
        <v>22.166666666666668</v>
      </c>
      <c r="K280" s="14">
        <f>G280/data!$C$15*1000</f>
        <v>4.0000934354220741</v>
      </c>
      <c r="L280" s="14">
        <f>L279+data!$C$21*(K279-L279)/60*C279</f>
        <v>3.9996006268079909</v>
      </c>
      <c r="M280" s="59">
        <f>M279+E280*C280/3600/data!H$23</f>
        <v>54.195721458754839</v>
      </c>
    </row>
    <row r="281" spans="1:13" ht="20.100000000000001" customHeight="1">
      <c r="A281" s="12">
        <f t="shared" si="23"/>
        <v>1335</v>
      </c>
      <c r="B281" s="14">
        <f t="shared" si="21"/>
        <v>4</v>
      </c>
      <c r="C281" s="14">
        <f t="shared" si="25"/>
        <v>5</v>
      </c>
      <c r="D281" s="15">
        <f>3600*(B281*data!$C$15/1000-F281-G281)/C281</f>
        <v>866.07109823370024</v>
      </c>
      <c r="E281" s="15">
        <f>IF(A281&lt;P$35,IF(A281+C281&lt;P$35,data!H$24*data!H$23,data!H$24*data!H$23*(P$35-A281)/C281),IF(D281&lt;0,0,D281))</f>
        <v>866.07109823370024</v>
      </c>
      <c r="F281" s="17">
        <f>(H281*data!$C$16+I281*data!$C$17-G280*(data!$C$18+data!$C$19+data!$C$20))*$C281/60</f>
        <v>-1.203563420326085</v>
      </c>
      <c r="G281" s="17">
        <f t="shared" si="24"/>
        <v>29.54278958447388</v>
      </c>
      <c r="H281" s="17">
        <f>H280+(data!$C$19*G280-data!$C$16*H280)*$C281/60</f>
        <v>140.95544214658725</v>
      </c>
      <c r="I281" s="17">
        <f>I280+(data!$C$20*G280-data!$C$17*I280)*$C281/60</f>
        <v>95.895299105234955</v>
      </c>
      <c r="J281" s="16">
        <f t="shared" si="22"/>
        <v>22.25</v>
      </c>
      <c r="K281" s="14">
        <f>G281/data!$C$15*1000</f>
        <v>4.0000930055668302</v>
      </c>
      <c r="L281" s="14">
        <f>L280+data!$C$21*(K280-L280)/60*C280</f>
        <v>3.9996057629683208</v>
      </c>
      <c r="M281" s="59">
        <f>M280+E281*C281/3600/data!H$23</f>
        <v>54.3160091112873</v>
      </c>
    </row>
    <row r="282" spans="1:13" ht="20.100000000000001" customHeight="1">
      <c r="A282" s="12">
        <f t="shared" si="23"/>
        <v>1340</v>
      </c>
      <c r="B282" s="14">
        <f t="shared" si="21"/>
        <v>4</v>
      </c>
      <c r="C282" s="14">
        <f t="shared" si="25"/>
        <v>5</v>
      </c>
      <c r="D282" s="15">
        <f>3600*(B282*data!$C$15/1000-F282-G282)/C282</f>
        <v>865.58108152725413</v>
      </c>
      <c r="E282" s="15">
        <f>IF(A282&lt;P$35,IF(A282+C282&lt;P$35,data!H$24*data!H$23,data!H$24*data!H$23*(P$35-A282)/C282),IF(D282&lt;0,0,D282))</f>
        <v>865.58108152725413</v>
      </c>
      <c r="F282" s="17">
        <f>(H282*data!$C$16+I282*data!$C$17-G281*(data!$C$18+data!$C$19+data!$C$20))*$C282/60</f>
        <v>-1.2028796834458564</v>
      </c>
      <c r="G282" s="17">
        <f t="shared" si="24"/>
        <v>29.542786426352606</v>
      </c>
      <c r="H282" s="17">
        <f>H281+(data!$C$19*G281-data!$C$16*H281)*$C282/60</f>
        <v>141.0668919416494</v>
      </c>
      <c r="I282" s="17">
        <f>I281+(data!$C$20*G281-data!$C$17*I281)*$C282/60</f>
        <v>96.152805256820827</v>
      </c>
      <c r="J282" s="16">
        <f t="shared" si="22"/>
        <v>22.333333333333332</v>
      </c>
      <c r="K282" s="14">
        <f>G282/data!$C$15*1000</f>
        <v>4.0000925779572851</v>
      </c>
      <c r="L282" s="14">
        <f>L281+data!$C$21*(K281-L281)/60*C281</f>
        <v>3.9996108411184057</v>
      </c>
      <c r="M282" s="59">
        <f>M281+E282*C282/3600/data!H$23</f>
        <v>54.436228705943861</v>
      </c>
    </row>
    <row r="283" spans="1:13" ht="20.100000000000001" customHeight="1">
      <c r="A283" s="12">
        <f t="shared" si="23"/>
        <v>1345</v>
      </c>
      <c r="B283" s="14">
        <f t="shared" si="21"/>
        <v>4</v>
      </c>
      <c r="C283" s="14">
        <f t="shared" si="25"/>
        <v>5</v>
      </c>
      <c r="D283" s="15">
        <f>3600*(B283*data!$C$15/1000-F283-G283)/C283</f>
        <v>865.09331491075557</v>
      </c>
      <c r="E283" s="15">
        <f>IF(A283&lt;P$35,IF(A283+C283&lt;P$35,data!H$24*data!H$23,data!H$24*data!H$23*(P$35-A283)/C283),IF(D283&lt;0,0,D283))</f>
        <v>865.09331491075557</v>
      </c>
      <c r="F283" s="17">
        <f>(H283*data!$C$16+I283*data!$C$17-G282*(data!$C$18+data!$C$19+data!$C$20))*$C283/60</f>
        <v>-1.2021990881887306</v>
      </c>
      <c r="G283" s="17">
        <f t="shared" si="24"/>
        <v>29.542783284729506</v>
      </c>
      <c r="H283" s="17">
        <f>H282+(data!$C$19*G282-data!$C$16*H282)*$C283/60</f>
        <v>141.17775340676263</v>
      </c>
      <c r="I283" s="17">
        <f>I282+(data!$C$20*G282-data!$C$17*I282)*$C283/60</f>
        <v>96.410216091808138</v>
      </c>
      <c r="J283" s="16">
        <f t="shared" si="22"/>
        <v>22.416666666666668</v>
      </c>
      <c r="K283" s="14">
        <f>G283/data!$C$15*1000</f>
        <v>4.0000921525815922</v>
      </c>
      <c r="L283" s="14">
        <f>L282+data!$C$21*(K282-L282)/60*C282</f>
        <v>3.9996158618862467</v>
      </c>
      <c r="M283" s="59">
        <f>M282+E283*C283/3600/data!H$23</f>
        <v>54.55638055523702</v>
      </c>
    </row>
    <row r="284" spans="1:13" ht="20.100000000000001" customHeight="1">
      <c r="A284" s="12">
        <f t="shared" si="23"/>
        <v>1350</v>
      </c>
      <c r="B284" s="14">
        <f t="shared" si="21"/>
        <v>4</v>
      </c>
      <c r="C284" s="14">
        <f t="shared" si="25"/>
        <v>5</v>
      </c>
      <c r="D284" s="15">
        <f>3600*(B284*data!$C$15/1000-F284-G284)/C284</f>
        <v>864.60778663084875</v>
      </c>
      <c r="E284" s="15">
        <f>IF(A284&lt;P$35,IF(A284+C284&lt;P$35,data!H$24*data!H$23,data!H$24*data!H$23*(P$35-A284)/C284),IF(D284&lt;0,0,D284))</f>
        <v>864.60778663084875</v>
      </c>
      <c r="F284" s="17">
        <f>(H284*data!$C$16+I284*data!$C$17-G283*(data!$C$18+data!$C$19+data!$C$20))*$C284/60</f>
        <v>-1.2015216181435666</v>
      </c>
      <c r="G284" s="17">
        <f t="shared" si="24"/>
        <v>29.542780159517545</v>
      </c>
      <c r="H284" s="17">
        <f>H283+(data!$C$19*G283-data!$C$16*H283)*$C284/60</f>
        <v>141.28802964764432</v>
      </c>
      <c r="I284" s="17">
        <f>I283+(data!$C$20*G283-data!$C$17*I283)*$C284/60</f>
        <v>96.667531645630604</v>
      </c>
      <c r="J284" s="16">
        <f t="shared" si="22"/>
        <v>22.5</v>
      </c>
      <c r="K284" s="14">
        <f>G284/data!$C$15*1000</f>
        <v>4.0000917294279672</v>
      </c>
      <c r="L284" s="14">
        <f>L283+data!$C$21*(K283-L283)/60*C283</f>
        <v>3.9996208258931758</v>
      </c>
      <c r="M284" s="59">
        <f>M283+E284*C284/3600/data!H$23</f>
        <v>54.676464970046858</v>
      </c>
    </row>
    <row r="285" spans="1:13" ht="20.100000000000001" customHeight="1">
      <c r="A285" s="12">
        <f t="shared" si="23"/>
        <v>1355</v>
      </c>
      <c r="B285" s="14">
        <f t="shared" si="21"/>
        <v>4</v>
      </c>
      <c r="C285" s="14">
        <f t="shared" si="25"/>
        <v>5</v>
      </c>
      <c r="D285" s="15">
        <f>3600*(B285*data!$C$15/1000-F285-G285)/C285</f>
        <v>864.12448499617312</v>
      </c>
      <c r="E285" s="15">
        <f>IF(A285&lt;P$35,IF(A285+C285&lt;P$35,data!H$24*data!H$23,data!H$24*data!H$23*(P$35-A285)/C285),IF(D285&lt;0,0,D285))</f>
        <v>864.12448499617312</v>
      </c>
      <c r="F285" s="17">
        <f>(H285*data!$C$16+I285*data!$C$17-G284*(data!$C$18+data!$C$19+data!$C$20))*$C285/60</f>
        <v>-1.2008472569857906</v>
      </c>
      <c r="G285" s="17">
        <f t="shared" si="24"/>
        <v>29.542777050630153</v>
      </c>
      <c r="H285" s="17">
        <f>H284+(data!$C$19*G284-data!$C$16*H284)*$C285/60</f>
        <v>141.39772375361724</v>
      </c>
      <c r="I285" s="17">
        <f>I284+(data!$C$20*G284-data!$C$17*I284)*$C285/60</f>
        <v>96.924751953707982</v>
      </c>
      <c r="J285" s="16">
        <f t="shared" si="22"/>
        <v>22.583333333333332</v>
      </c>
      <c r="K285" s="14">
        <f>G285/data!$C$15*1000</f>
        <v>4.0000913084846887</v>
      </c>
      <c r="L285" s="14">
        <f>L284+data!$C$21*(K284-L284)/60*C284</f>
        <v>3.9996257337539265</v>
      </c>
      <c r="M285" s="59">
        <f>M284+E285*C285/3600/data!H$23</f>
        <v>54.796482259629663</v>
      </c>
    </row>
    <row r="286" spans="1:13" ht="20.100000000000001" customHeight="1">
      <c r="A286" s="12">
        <f t="shared" si="23"/>
        <v>1360</v>
      </c>
      <c r="B286" s="14">
        <f t="shared" si="21"/>
        <v>4</v>
      </c>
      <c r="C286" s="14">
        <f t="shared" si="25"/>
        <v>5</v>
      </c>
      <c r="D286" s="15">
        <f>3600*(B286*data!$C$15/1000-F286-G286)/C286</f>
        <v>863.64339837702209</v>
      </c>
      <c r="E286" s="15">
        <f>IF(A286&lt;P$35,IF(A286+C286&lt;P$35,data!H$24*data!H$23,data!H$24*data!H$23*(P$35-A286)/C286),IF(D286&lt;0,0,D286))</f>
        <v>863.64339837702209</v>
      </c>
      <c r="F286" s="17">
        <f>(H286*data!$C$16+I286*data!$C$17-G285*(data!$C$18+data!$C$19+data!$C$20))*$C286/60</f>
        <v>-1.2001759884769405</v>
      </c>
      <c r="G286" s="17">
        <f t="shared" si="24"/>
        <v>29.542773957981233</v>
      </c>
      <c r="H286" s="17">
        <f>H285+(data!$C$19*G285-data!$C$16*H285)*$C286/60</f>
        <v>141.50683879769599</v>
      </c>
      <c r="I286" s="17">
        <f>I285+(data!$C$20*G285-data!$C$17*I285)*$C286/60</f>
        <v>97.181877051446051</v>
      </c>
      <c r="J286" s="16">
        <f t="shared" si="22"/>
        <v>22.666666666666668</v>
      </c>
      <c r="K286" s="14">
        <f>G286/data!$C$15*1000</f>
        <v>4.0000908897400986</v>
      </c>
      <c r="L286" s="14">
        <f>L285+data!$C$21*(K285-L285)/60*C285</f>
        <v>3.9996305860767034</v>
      </c>
      <c r="M286" s="59">
        <f>M285+E286*C286/3600/data!H$23</f>
        <v>54.916432731626472</v>
      </c>
    </row>
    <row r="287" spans="1:13" ht="20.100000000000001" customHeight="1">
      <c r="A287" s="12">
        <f t="shared" si="23"/>
        <v>1365</v>
      </c>
      <c r="B287" s="14">
        <f t="shared" si="21"/>
        <v>4</v>
      </c>
      <c r="C287" s="14">
        <f t="shared" si="25"/>
        <v>5</v>
      </c>
      <c r="D287" s="15">
        <f>3600*(B287*data!$C$15/1000-F287-G287)/C287</f>
        <v>863.16451520506723</v>
      </c>
      <c r="E287" s="15">
        <f>IF(A287&lt;P$35,IF(A287+C287&lt;P$35,data!H$24*data!H$23,data!H$24*data!H$23*(P$35-A287)/C287),IF(D287&lt;0,0,D287))</f>
        <v>863.16451520506723</v>
      </c>
      <c r="F287" s="17">
        <f>(H287*data!$C$16+I287*data!$C$17-G286*(data!$C$18+data!$C$19+data!$C$20))*$C287/60</f>
        <v>-1.1995077964642122</v>
      </c>
      <c r="G287" s="17">
        <f t="shared" si="24"/>
        <v>29.542770881485108</v>
      </c>
      <c r="H287" s="17">
        <f>H286+(data!$C$19*G286-data!$C$16*H286)*$C287/60</f>
        <v>141.61537783667313</v>
      </c>
      <c r="I287" s="17">
        <f>I286+(data!$C$20*G286-data!$C$17*I286)*$C287/60</f>
        <v>97.438906974236644</v>
      </c>
      <c r="J287" s="16">
        <f t="shared" si="22"/>
        <v>22.75</v>
      </c>
      <c r="K287" s="14">
        <f>G287/data!$C$15*1000</f>
        <v>4.0000904731825973</v>
      </c>
      <c r="L287" s="14">
        <f>L286+data!$C$21*(K286-L286)/60*C286</f>
        <v>3.999635383463251</v>
      </c>
      <c r="M287" s="59">
        <f>M286+E287*C287/3600/data!H$23</f>
        <v>55.036316692071622</v>
      </c>
    </row>
    <row r="288" spans="1:13" ht="20.100000000000001" customHeight="1">
      <c r="A288" s="12">
        <f t="shared" si="23"/>
        <v>1370</v>
      </c>
      <c r="B288" s="14">
        <f t="shared" si="21"/>
        <v>4</v>
      </c>
      <c r="C288" s="14">
        <f t="shared" si="25"/>
        <v>5</v>
      </c>
      <c r="D288" s="15">
        <f>3600*(B288*data!$C$15/1000-F288-G288)/C288</f>
        <v>862.68782397297457</v>
      </c>
      <c r="E288" s="15">
        <f>IF(A288&lt;P$35,IF(A288+C288&lt;P$35,data!H$24*data!H$23,data!H$24*data!H$23*(P$35-A288)/C288),IF(D288&lt;0,0,D288))</f>
        <v>862.68782397297457</v>
      </c>
      <c r="F288" s="17">
        <f>(H288*data!$C$16+I288*data!$C$17-G287*(data!$C$18+data!$C$19+data!$C$20))*$C288/60</f>
        <v>-1.1988426648800039</v>
      </c>
      <c r="G288" s="17">
        <f t="shared" si="24"/>
        <v>29.542767821056586</v>
      </c>
      <c r="H288" s="17">
        <f>H287+(data!$C$19*G287-data!$C$16*H287)*$C288/60</f>
        <v>141.72334391120484</v>
      </c>
      <c r="I288" s="17">
        <f>I287+(data!$C$20*G287-data!$C$17*I287)*$C288/60</f>
        <v>97.695841757457629</v>
      </c>
      <c r="J288" s="16">
        <f t="shared" si="22"/>
        <v>22.833333333333332</v>
      </c>
      <c r="K288" s="14">
        <f>G288/data!$C$15*1000</f>
        <v>4.0000900588006481</v>
      </c>
      <c r="L288" s="14">
        <f>L287+data!$C$21*(K287-L287)/60*C287</f>
        <v>3.9996401265089205</v>
      </c>
      <c r="M288" s="59">
        <f>M287+E288*C288/3600/data!H$23</f>
        <v>55.1561344454012</v>
      </c>
    </row>
    <row r="289" spans="1:13" ht="20.100000000000001" customHeight="1">
      <c r="A289" s="12">
        <f t="shared" si="23"/>
        <v>1375</v>
      </c>
      <c r="B289" s="14">
        <f t="shared" si="21"/>
        <v>4</v>
      </c>
      <c r="C289" s="14">
        <f t="shared" si="25"/>
        <v>5</v>
      </c>
      <c r="D289" s="15">
        <f>3600*(B289*data!$C$15/1000-F289-G289)/C289</f>
        <v>862.21331323411562</v>
      </c>
      <c r="E289" s="15">
        <f>IF(A289&lt;P$35,IF(A289+C289&lt;P$35,data!H$24*data!H$23,data!H$24*data!H$23*(P$35-A289)/C289),IF(D289&lt;0,0,D289))</f>
        <v>862.21331323411562</v>
      </c>
      <c r="F289" s="17">
        <f>(H289*data!$C$16+I289*data!$C$17-G288*(data!$C$18+data!$C$19+data!$C$20))*$C289/60</f>
        <v>-1.1981805777414698</v>
      </c>
      <c r="G289" s="17">
        <f t="shared" si="24"/>
        <v>29.542764776610912</v>
      </c>
      <c r="H289" s="17">
        <f>H288+(data!$C$19*G288-data!$C$16*H288)*$C289/60</f>
        <v>141.83074004589605</v>
      </c>
      <c r="I289" s="17">
        <f>I288+(data!$C$20*G288-data!$C$17*I288)*$C289/60</f>
        <v>97.952681436472972</v>
      </c>
      <c r="J289" s="16">
        <f t="shared" si="22"/>
        <v>22.916666666666668</v>
      </c>
      <c r="K289" s="14">
        <f>G289/data!$C$15*1000</f>
        <v>4.0000896465827758</v>
      </c>
      <c r="L289" s="14">
        <f>L288+data!$C$21*(K288-L288)/60*C288</f>
        <v>3.9996448158027396</v>
      </c>
      <c r="M289" s="59">
        <f>M288+E289*C289/3600/data!H$23</f>
        <v>55.275886294461493</v>
      </c>
    </row>
    <row r="290" spans="1:13" ht="20.100000000000001" customHeight="1">
      <c r="A290" s="12">
        <f t="shared" si="23"/>
        <v>1380</v>
      </c>
      <c r="B290" s="14">
        <f t="shared" si="21"/>
        <v>4</v>
      </c>
      <c r="C290" s="14">
        <f t="shared" si="25"/>
        <v>5</v>
      </c>
      <c r="D290" s="15">
        <f>3600*(B290*data!$C$15/1000-F290-G290)/C290</f>
        <v>861.74097160224483</v>
      </c>
      <c r="E290" s="15">
        <f>IF(A290&lt;P$35,IF(A290+C290&lt;P$35,data!H$24*data!H$23,data!H$24*data!H$23*(P$35-A290)/C290),IF(D290&lt;0,0,D290))</f>
        <v>861.74097160224483</v>
      </c>
      <c r="F290" s="17">
        <f>(H290*data!$C$16+I290*data!$C$17-G289*(data!$C$18+data!$C$19+data!$C$20))*$C290/60</f>
        <v>-1.1975215191500717</v>
      </c>
      <c r="G290" s="17">
        <f t="shared" si="24"/>
        <v>29.542761748063779</v>
      </c>
      <c r="H290" s="17">
        <f>H289+(data!$C$19*G289-data!$C$16*H289)*$C290/60</f>
        <v>141.93756924938518</v>
      </c>
      <c r="I290" s="17">
        <f>I289+(data!$C$20*G289-data!$C$17*I289)*$C290/60</f>
        <v>98.209426046632686</v>
      </c>
      <c r="J290" s="16">
        <f t="shared" si="22"/>
        <v>23</v>
      </c>
      <c r="K290" s="14">
        <f>G290/data!$C$15*1000</f>
        <v>4.0000892365175664</v>
      </c>
      <c r="L290" s="14">
        <f>L289+data!$C$21*(K289-L289)/60*C289</f>
        <v>3.9996494519274757</v>
      </c>
      <c r="M290" s="59">
        <f>M289+E290*C290/3600/data!H$23</f>
        <v>55.395572540517364</v>
      </c>
    </row>
    <row r="291" spans="1:13" ht="20.100000000000001" customHeight="1">
      <c r="A291" s="12">
        <f t="shared" si="23"/>
        <v>1385</v>
      </c>
      <c r="B291" s="14">
        <f t="shared" si="21"/>
        <v>4</v>
      </c>
      <c r="C291" s="14">
        <f t="shared" si="25"/>
        <v>5</v>
      </c>
      <c r="D291" s="15">
        <f>3600*(B291*data!$C$15/1000-F291-G291)/C291</f>
        <v>861.27078775117991</v>
      </c>
      <c r="E291" s="15">
        <f>IF(A291&lt;P$35,IF(A291+C291&lt;P$35,data!H$24*data!H$23,data!H$24*data!H$23*(P$35-A291)/C291),IF(D291&lt;0,0,D291))</f>
        <v>861.27078775117991</v>
      </c>
      <c r="F291" s="17">
        <f>(H291*data!$C$16+I291*data!$C$17-G290*(data!$C$18+data!$C$19+data!$C$20))*$C291/60</f>
        <v>-1.1968654732911337</v>
      </c>
      <c r="G291" s="17">
        <f t="shared" si="24"/>
        <v>29.542758735331319</v>
      </c>
      <c r="H291" s="17">
        <f>H290+(data!$C$19*G290-data!$C$16*H290)*$C291/60</f>
        <v>142.04383451442845</v>
      </c>
      <c r="I291" s="17">
        <f>I290+(data!$C$20*G290-data!$C$17*I290)*$C291/60</f>
        <v>98.466075623272886</v>
      </c>
      <c r="J291" s="16">
        <f t="shared" si="22"/>
        <v>23.083333333333332</v>
      </c>
      <c r="K291" s="14">
        <f>G291/data!$C$15*1000</f>
        <v>4.0000888285936629</v>
      </c>
      <c r="L291" s="14">
        <f>L290+data!$C$21*(K290-L290)/60*C290</f>
        <v>3.9996540354597045</v>
      </c>
      <c r="M291" s="59">
        <f>M290+E291*C291/3600/data!H$23</f>
        <v>55.515193483260582</v>
      </c>
    </row>
    <row r="292" spans="1:13" ht="20.100000000000001" customHeight="1">
      <c r="A292" s="12">
        <f t="shared" si="23"/>
        <v>1390</v>
      </c>
      <c r="B292" s="14">
        <f t="shared" si="21"/>
        <v>4</v>
      </c>
      <c r="C292" s="14">
        <f t="shared" si="25"/>
        <v>5</v>
      </c>
      <c r="D292" s="15">
        <f>3600*(B292*data!$C$15/1000-F292-G292)/C292</f>
        <v>860.80275041447692</v>
      </c>
      <c r="E292" s="15">
        <f>IF(A292&lt;P$35,IF(A292+C292&lt;P$35,data!H$24*data!H$23,data!H$24*data!H$23*(P$35-A292)/C292),IF(D292&lt;0,0,D292))</f>
        <v>860.80275041447692</v>
      </c>
      <c r="F292" s="17">
        <f>(H292*data!$C$16+I292*data!$C$17-G291*(data!$C$18+data!$C$19+data!$C$20))*$C292/60</f>
        <v>-1.1962124244333994</v>
      </c>
      <c r="G292" s="17">
        <f t="shared" si="24"/>
        <v>29.542755738330115</v>
      </c>
      <c r="H292" s="17">
        <f>H291+(data!$C$19*G291-data!$C$16*H291)*$C292/60</f>
        <v>142.14953881798374</v>
      </c>
      <c r="I292" s="17">
        <f>I291+(data!$C$20*G291-data!$C$17*I291)*$C292/60</f>
        <v>98.722630201715759</v>
      </c>
      <c r="J292" s="16">
        <f t="shared" si="22"/>
        <v>23.166666666666668</v>
      </c>
      <c r="K292" s="14">
        <f>G292/data!$C$15*1000</f>
        <v>4.0000884227997711</v>
      </c>
      <c r="L292" s="14">
        <f>L291+data!$C$21*(K291-L291)/60*C291</f>
        <v>3.9996585669698739</v>
      </c>
      <c r="M292" s="59">
        <f>M291+E292*C292/3600/data!H$23</f>
        <v>55.634749420818146</v>
      </c>
    </row>
    <row r="293" spans="1:13" ht="20.100000000000001" customHeight="1">
      <c r="A293" s="12">
        <f t="shared" si="23"/>
        <v>1395</v>
      </c>
      <c r="B293" s="14">
        <f t="shared" si="21"/>
        <v>4</v>
      </c>
      <c r="C293" s="14">
        <f t="shared" si="25"/>
        <v>5</v>
      </c>
      <c r="D293" s="15">
        <f>3600*(B293*data!$C$15/1000-F293-G293)/C293</f>
        <v>860.33684838512386</v>
      </c>
      <c r="E293" s="15">
        <f>IF(A293&lt;P$35,IF(A293+C293&lt;P$35,data!H$24*data!H$23,data!H$24*data!H$23*(P$35-A293)/C293),IF(D293&lt;0,0,D293))</f>
        <v>860.33684838512386</v>
      </c>
      <c r="F293" s="17">
        <f>(H293*data!$C$16+I293*data!$C$17-G292*(data!$C$18+data!$C$19+data!$C$20))*$C293/60</f>
        <v>-1.195562356928592</v>
      </c>
      <c r="G293" s="17">
        <f t="shared" si="24"/>
        <v>29.542752756977187</v>
      </c>
      <c r="H293" s="17">
        <f>H292+(data!$C$19*G292-data!$C$16*H292)*$C293/60</f>
        <v>142.25468512129393</v>
      </c>
      <c r="I293" s="17">
        <f>I292+(data!$C$20*G292-data!$C$17*I292)*$C293/60</f>
        <v>98.979089817269596</v>
      </c>
      <c r="J293" s="16">
        <f t="shared" si="22"/>
        <v>23.25</v>
      </c>
      <c r="K293" s="14">
        <f>G293/data!$C$15*1000</f>
        <v>4.0000880191246564</v>
      </c>
      <c r="L293" s="14">
        <f>L292+data!$C$21*(K292-L292)/60*C292</f>
        <v>3.9996630470223691</v>
      </c>
      <c r="M293" s="59">
        <f>M292+E293*C293/3600/data!H$23</f>
        <v>55.754240649760526</v>
      </c>
    </row>
    <row r="294" spans="1:13" ht="20.100000000000001" customHeight="1">
      <c r="A294" s="12">
        <f t="shared" si="23"/>
        <v>1400</v>
      </c>
      <c r="B294" s="14">
        <f t="shared" si="21"/>
        <v>4</v>
      </c>
      <c r="C294" s="14">
        <f t="shared" si="25"/>
        <v>5</v>
      </c>
      <c r="D294" s="15">
        <f>3600*(B294*data!$C$15/1000-F294-G294)/C294</f>
        <v>859.87307051521998</v>
      </c>
      <c r="E294" s="15">
        <f>IF(A294&lt;P$35,IF(A294+C294&lt;P$35,data!H$24*data!H$23,data!H$24*data!H$23*(P$35-A294)/C294),IF(D294&lt;0,0,D294))</f>
        <v>859.87307051521998</v>
      </c>
      <c r="F294" s="17">
        <f>(H294*data!$C$16+I294*data!$C$17-G293*(data!$C$18+data!$C$19+data!$C$20))*$C294/60</f>
        <v>-1.1949152552109759</v>
      </c>
      <c r="G294" s="17">
        <f t="shared" si="24"/>
        <v>29.542749791189994</v>
      </c>
      <c r="H294" s="17">
        <f>H293+(data!$C$19*G293-data!$C$16*H293)*$C294/60</f>
        <v>142.35927636996988</v>
      </c>
      <c r="I294" s="17">
        <f>I293+(data!$C$20*G293-data!$C$17*I293)*$C294/60</f>
        <v>99.23545450522883</v>
      </c>
      <c r="J294" s="16">
        <f t="shared" si="22"/>
        <v>23.333333333333332</v>
      </c>
      <c r="K294" s="14">
        <f>G294/data!$C$15*1000</f>
        <v>4.0000876175571412</v>
      </c>
      <c r="L294" s="14">
        <f>L293+data!$C$21*(K293-L293)/60*C293</f>
        <v>3.9996674761755751</v>
      </c>
      <c r="M294" s="59">
        <f>M293+E294*C294/3600/data!H$23</f>
        <v>55.873667465109861</v>
      </c>
    </row>
    <row r="295" spans="1:13" ht="20.100000000000001" customHeight="1">
      <c r="A295" s="12">
        <f t="shared" si="23"/>
        <v>1405</v>
      </c>
      <c r="B295" s="14">
        <f t="shared" si="21"/>
        <v>4</v>
      </c>
      <c r="C295" s="14">
        <f t="shared" si="25"/>
        <v>5</v>
      </c>
      <c r="D295" s="15">
        <f>3600*(B295*data!$C$15/1000-F295-G295)/C295</f>
        <v>859.41140571566484</v>
      </c>
      <c r="E295" s="15">
        <f>IF(A295&lt;P$35,IF(A295+C295&lt;P$35,data!H$24*data!H$23,data!H$24*data!H$23*(P$35-A295)/C295),IF(D295&lt;0,0,D295))</f>
        <v>859.41140571566484</v>
      </c>
      <c r="F295" s="17">
        <f>(H295*data!$C$16+I295*data!$C$17-G294*(data!$C$18+data!$C$19+data!$C$20))*$C295/60</f>
        <v>-1.1942711037969216</v>
      </c>
      <c r="G295" s="17">
        <f t="shared" si="24"/>
        <v>29.542746840886434</v>
      </c>
      <c r="H295" s="17">
        <f>H294+(data!$C$19*G294-data!$C$16*H294)*$C295/60</f>
        <v>142.46331549407296</v>
      </c>
      <c r="I295" s="17">
        <f>I294+(data!$C$20*G294-data!$C$17*I294)*$C295/60</f>
        <v>99.491724300873983</v>
      </c>
      <c r="J295" s="16">
        <f t="shared" si="22"/>
        <v>23.416666666666668</v>
      </c>
      <c r="K295" s="14">
        <f>G295/data!$C$15*1000</f>
        <v>4.0000872180861089</v>
      </c>
      <c r="L295" s="14">
        <f>L294+data!$C$21*(K294-L294)/60*C294</f>
        <v>3.9996718549819419</v>
      </c>
      <c r="M295" s="59">
        <f>M294+E295*C295/3600/data!H$23</f>
        <v>55.993030160348148</v>
      </c>
    </row>
    <row r="296" spans="1:13" ht="20.100000000000001" customHeight="1">
      <c r="A296" s="12">
        <f t="shared" si="23"/>
        <v>1410</v>
      </c>
      <c r="B296" s="14">
        <f t="shared" si="21"/>
        <v>4</v>
      </c>
      <c r="C296" s="14">
        <f t="shared" si="25"/>
        <v>5</v>
      </c>
      <c r="D296" s="15">
        <f>3600*(B296*data!$C$15/1000-F296-G296)/C296</f>
        <v>858.95184295585238</v>
      </c>
      <c r="E296" s="15">
        <f>IF(A296&lt;P$35,IF(A296+C296&lt;P$35,data!H$24*data!H$23,data!H$24*data!H$23*(P$35-A296)/C296),IF(D296&lt;0,0,D296))</f>
        <v>858.95184295585238</v>
      </c>
      <c r="F296" s="17">
        <f>(H296*data!$C$16+I296*data!$C$17-G295*(data!$C$18+data!$C$19+data!$C$20))*$C296/60</f>
        <v>-1.1936298872844708</v>
      </c>
      <c r="G296" s="17">
        <f t="shared" si="24"/>
        <v>29.542743905984832</v>
      </c>
      <c r="H296" s="17">
        <f>H295+(data!$C$19*G295-data!$C$16*H295)*$C296/60</f>
        <v>142.56680540819713</v>
      </c>
      <c r="I296" s="17">
        <f>I295+(data!$C$20*G295-data!$C$17*I295)*$C296/60</f>
        <v>99.747899239471707</v>
      </c>
      <c r="J296" s="16">
        <f t="shared" si="22"/>
        <v>23.5</v>
      </c>
      <c r="K296" s="14">
        <f>G296/data!$C$15*1000</f>
        <v>4.0000868207005027</v>
      </c>
      <c r="L296" s="14">
        <f>L295+data!$C$21*(K295-L295)/60*C295</f>
        <v>3.9996761839880453</v>
      </c>
      <c r="M296" s="59">
        <f>M295+E296*C296/3600/data!H$23</f>
        <v>56.112329027425346</v>
      </c>
    </row>
    <row r="297" spans="1:13" ht="20.100000000000001" customHeight="1">
      <c r="A297" s="12">
        <f t="shared" si="23"/>
        <v>1415</v>
      </c>
      <c r="B297" s="14">
        <f t="shared" si="21"/>
        <v>4</v>
      </c>
      <c r="C297" s="14">
        <f>P$25/2</f>
        <v>5</v>
      </c>
      <c r="D297" s="15">
        <f>3600*(B297*data!$C$15/1000-F297-G297)/C297</f>
        <v>858.49437126336818</v>
      </c>
      <c r="E297" s="15">
        <f>IF(A297&lt;P$35,IF(A297+C297&lt;P$35,data!H$24*data!H$23,data!H$24*data!H$23*(P$35-A297)/C297),IF(D297&lt;0,0,D297))</f>
        <v>858.49437126336818</v>
      </c>
      <c r="F297" s="17">
        <f>(H297*data!$C$16+I297*data!$C$17-G296*(data!$C$18+data!$C$19+data!$C$20))*$C297/60</f>
        <v>-1.192991590352908</v>
      </c>
      <c r="G297" s="17">
        <f t="shared" si="24"/>
        <v>29.542740986403942</v>
      </c>
      <c r="H297" s="17">
        <f>H296+(data!$C$19*G296-data!$C$16*H296)*$C297/60</f>
        <v>142.66974901155061</v>
      </c>
      <c r="I297" s="17">
        <f>I296+(data!$C$20*G296-data!$C$17*I296)*$C297/60</f>
        <v>100.00397935627483</v>
      </c>
      <c r="J297" s="16">
        <f t="shared" si="22"/>
        <v>23.583333333333332</v>
      </c>
      <c r="K297" s="14">
        <f>G297/data!$C$15*1000</f>
        <v>4.0000864253893189</v>
      </c>
      <c r="L297" s="14">
        <f>L296+data!$C$21*(K296-L296)/60*C296</f>
        <v>3.999680463734649</v>
      </c>
      <c r="M297" s="59">
        <f>M296+E297*C297/3600/data!H$23</f>
        <v>56.231564356767478</v>
      </c>
    </row>
    <row r="298" spans="1:13" ht="20.100000000000001" customHeight="1">
      <c r="A298" s="12">
        <f t="shared" si="23"/>
        <v>1420</v>
      </c>
      <c r="B298" s="14">
        <f t="shared" si="21"/>
        <v>4</v>
      </c>
      <c r="C298" s="14">
        <f t="shared" ref="C298:C361" si="26">P$25/2</f>
        <v>5</v>
      </c>
      <c r="D298" s="15">
        <f>3600*(B298*data!$C$15/1000-F298-G298)/C298</f>
        <v>858.03897972366121</v>
      </c>
      <c r="E298" s="15">
        <f>IF(A298&lt;P$35,IF(A298+C298&lt;P$35,data!H$24*data!H$23,data!H$24*data!H$23*(P$35-A298)/C298),IF(D298&lt;0,0,D298))</f>
        <v>858.03897972366121</v>
      </c>
      <c r="F298" s="17">
        <f>(H298*data!$C$16+I298*data!$C$17-G297*(data!$C$18+data!$C$19+data!$C$20))*$C298/60</f>
        <v>-1.1923561977623287</v>
      </c>
      <c r="G298" s="17">
        <f t="shared" si="24"/>
        <v>29.542738082062957</v>
      </c>
      <c r="H298" s="17">
        <f>H297+(data!$C$19*G297-data!$C$16*H297)*$C298/60</f>
        <v>142.77214918803705</v>
      </c>
      <c r="I298" s="17">
        <f>I297+(data!$C$20*G297-data!$C$17*I297)*$C298/60</f>
        <v>100.25996468652228</v>
      </c>
      <c r="J298" s="16">
        <f t="shared" si="22"/>
        <v>23.666666666666668</v>
      </c>
      <c r="K298" s="14">
        <f>G298/data!$C$15*1000</f>
        <v>4.0000860321416187</v>
      </c>
      <c r="L298" s="14">
        <f>L297+data!$C$21*(K297-L297)/60*C297</f>
        <v>3.999684694756767</v>
      </c>
      <c r="M298" s="59">
        <f>M297+E298*C298/3600/data!H$23</f>
        <v>56.350736437284652</v>
      </c>
    </row>
    <row r="299" spans="1:13" ht="20.100000000000001" customHeight="1">
      <c r="A299" s="12">
        <f t="shared" si="23"/>
        <v>1425</v>
      </c>
      <c r="B299" s="14">
        <f t="shared" si="21"/>
        <v>4</v>
      </c>
      <c r="C299" s="14">
        <f t="shared" si="26"/>
        <v>5</v>
      </c>
      <c r="D299" s="15">
        <f>3600*(B299*data!$C$15/1000-F299-G299)/C299</f>
        <v>857.58565747975194</v>
      </c>
      <c r="E299" s="15">
        <f>IF(A299&lt;P$35,IF(A299+C299&lt;P$35,data!H$24*data!H$23,data!H$24*data!H$23*(P$35-A299)/C299),IF(D299&lt;0,0,D299))</f>
        <v>857.58565747975194</v>
      </c>
      <c r="F299" s="17">
        <f>(H299*data!$C$16+I299*data!$C$17-G298*(data!$C$18+data!$C$19+data!$C$20))*$C299/60</f>
        <v>-1.1917236943532143</v>
      </c>
      <c r="G299" s="17">
        <f t="shared" si="24"/>
        <v>29.542735192881494</v>
      </c>
      <c r="H299" s="17">
        <f>H298+(data!$C$19*G298-data!$C$16*H298)*$C299/60</f>
        <v>142.87400880633635</v>
      </c>
      <c r="I299" s="17">
        <f>I298+(data!$C$20*G298-data!$C$17*I298)*$C299/60</f>
        <v>100.51585526543919</v>
      </c>
      <c r="J299" s="16">
        <f t="shared" si="22"/>
        <v>23.75</v>
      </c>
      <c r="K299" s="14">
        <f>G299/data!$C$15*1000</f>
        <v>4.0000856409465175</v>
      </c>
      <c r="L299" s="14">
        <f>L298+data!$C$21*(K298-L298)/60*C298</f>
        <v>3.9996888775837225</v>
      </c>
      <c r="M299" s="59">
        <f>M298+E299*C299/3600/data!H$23</f>
        <v>56.469845556379063</v>
      </c>
    </row>
    <row r="300" spans="1:13" ht="20.100000000000001" customHeight="1">
      <c r="A300" s="12">
        <f t="shared" si="23"/>
        <v>1430</v>
      </c>
      <c r="B300" s="14">
        <f t="shared" si="21"/>
        <v>4</v>
      </c>
      <c r="C300" s="14">
        <f t="shared" si="26"/>
        <v>5</v>
      </c>
      <c r="D300" s="15">
        <f>3600*(B300*data!$C$15/1000-F300-G300)/C300</f>
        <v>857.13439373193864</v>
      </c>
      <c r="E300" s="15">
        <f>IF(A300&lt;P$35,IF(A300+C300&lt;P$35,data!H$24*data!H$23,data!H$24*data!H$23*(P$35-A300)/C300),IF(D300&lt;0,0,D300))</f>
        <v>857.13439373193864</v>
      </c>
      <c r="F300" s="17">
        <f>(H300*data!$C$16+I300*data!$C$17-G299*(data!$C$18+data!$C$19+data!$C$20))*$C300/60</f>
        <v>-1.1910940650460089</v>
      </c>
      <c r="G300" s="17">
        <f t="shared" si="24"/>
        <v>29.542732318779585</v>
      </c>
      <c r="H300" s="17">
        <f>H299+(data!$C$19*G299-data!$C$16*H299)*$C300/60</f>
        <v>142.97533071998504</v>
      </c>
      <c r="I300" s="17">
        <f>I299+(data!$C$20*G299-data!$C$17*I299)*$C300/60</f>
        <v>100.77165112823683</v>
      </c>
      <c r="J300" s="16">
        <f t="shared" si="22"/>
        <v>23.833333333333332</v>
      </c>
      <c r="K300" s="14">
        <f>G300/data!$C$15*1000</f>
        <v>4.0000852517931884</v>
      </c>
      <c r="L300" s="14">
        <f>L299+data!$C$21*(K299-L299)/60*C299</f>
        <v>3.999693012739209</v>
      </c>
      <c r="M300" s="59">
        <f>M299+E300*C300/3600/data!H$23</f>
        <v>56.588891999952942</v>
      </c>
    </row>
    <row r="301" spans="1:13" ht="20.100000000000001" customHeight="1">
      <c r="A301" s="12">
        <f t="shared" si="23"/>
        <v>1435</v>
      </c>
      <c r="B301" s="14">
        <f t="shared" si="21"/>
        <v>4</v>
      </c>
      <c r="C301" s="14">
        <f t="shared" si="26"/>
        <v>5</v>
      </c>
      <c r="D301" s="15">
        <f>3600*(B301*data!$C$15/1000-F301-G301)/C301</f>
        <v>856.68517773747283</v>
      </c>
      <c r="E301" s="15">
        <f>IF(A301&lt;P$35,IF(A301+C301&lt;P$35,data!H$24*data!H$23,data!H$24*data!H$23*(P$35-A301)/C301),IF(D301&lt;0,0,D301))</f>
        <v>856.68517773747283</v>
      </c>
      <c r="F301" s="17">
        <f>(H301*data!$C$16+I301*data!$C$17-G300*(data!$C$18+data!$C$19+data!$C$20))*$C301/60</f>
        <v>-1.1904672948406938</v>
      </c>
      <c r="G301" s="17">
        <f t="shared" si="24"/>
        <v>29.542729459677695</v>
      </c>
      <c r="H301" s="17">
        <f>H300+(data!$C$19*G300-data!$C$16*H300)*$C301/60</f>
        <v>143.07611776745617</v>
      </c>
      <c r="I301" s="17">
        <f>I300+(data!$C$20*G300-data!$C$17*I300)*$C301/60</f>
        <v>101.02735231011266</v>
      </c>
      <c r="J301" s="16">
        <f t="shared" si="22"/>
        <v>23.916666666666668</v>
      </c>
      <c r="K301" s="14">
        <f>G301/data!$C$15*1000</f>
        <v>4.0000848646708604</v>
      </c>
      <c r="L301" s="14">
        <f>L300+data!$C$21*(K300-L300)/60*C300</f>
        <v>3.9996971007413489</v>
      </c>
      <c r="M301" s="59">
        <f>M300+E301*C301/3600/data!H$23</f>
        <v>56.707876052416481</v>
      </c>
    </row>
    <row r="302" spans="1:13" ht="20.100000000000001" customHeight="1">
      <c r="A302" s="12">
        <f t="shared" si="23"/>
        <v>1440</v>
      </c>
      <c r="B302" s="14">
        <f t="shared" si="21"/>
        <v>4</v>
      </c>
      <c r="C302" s="14">
        <f t="shared" si="26"/>
        <v>5</v>
      </c>
      <c r="D302" s="15">
        <f>3600*(B302*data!$C$15/1000-F302-G302)/C302</f>
        <v>856.23799881027696</v>
      </c>
      <c r="E302" s="15">
        <f>IF(A302&lt;P$35,IF(A302+C302&lt;P$35,data!H$24*data!H$23,data!H$24*data!H$23*(P$35-A302)/C302),IF(D302&lt;0,0,D302))</f>
        <v>856.23799881027696</v>
      </c>
      <c r="F302" s="17">
        <f>(H302*data!$C$16+I302*data!$C$17-G301*(data!$C$18+data!$C$19+data!$C$20))*$C302/60</f>
        <v>-1.1898433688163714</v>
      </c>
      <c r="G302" s="17">
        <f t="shared" si="24"/>
        <v>29.542726615496701</v>
      </c>
      <c r="H302" s="17">
        <f>H301+(data!$C$19*G301-data!$C$16*H301)*$C302/60</f>
        <v>143.17637277223892</v>
      </c>
      <c r="I302" s="17">
        <f>I301+(data!$C$20*G301-data!$C$17*I301)*$C302/60</f>
        <v>101.28295884625034</v>
      </c>
      <c r="J302" s="16">
        <f t="shared" si="22"/>
        <v>24</v>
      </c>
      <c r="K302" s="14">
        <f>G302/data!$C$15*1000</f>
        <v>4.0000844795688213</v>
      </c>
      <c r="L302" s="14">
        <f>L301+data!$C$21*(K301-L301)/60*C301</f>
        <v>3.9997011421027522</v>
      </c>
      <c r="M302" s="59">
        <f>M301+E302*C302/3600/data!H$23</f>
        <v>56.826797996695689</v>
      </c>
    </row>
    <row r="303" spans="1:13" ht="20.100000000000001" customHeight="1">
      <c r="A303" s="12">
        <f t="shared" si="23"/>
        <v>1445</v>
      </c>
      <c r="B303" s="14">
        <f t="shared" si="21"/>
        <v>4</v>
      </c>
      <c r="C303" s="14">
        <f t="shared" si="26"/>
        <v>5</v>
      </c>
      <c r="D303" s="15">
        <f>3600*(B303*data!$C$15/1000-F303-G303)/C303</f>
        <v>855.79284632062843</v>
      </c>
      <c r="E303" s="15">
        <f>IF(A303&lt;P$35,IF(A303+C303&lt;P$35,data!H$24*data!H$23,data!H$24*data!H$23*(P$35-A303)/C303),IF(D303&lt;0,0,D303))</f>
        <v>855.79284632062843</v>
      </c>
      <c r="F303" s="17">
        <f>(H303*data!$C$16+I303*data!$C$17-G302*(data!$C$18+data!$C$19+data!$C$20))*$C303/60</f>
        <v>-1.1892222721308461</v>
      </c>
      <c r="G303" s="17">
        <f t="shared" si="24"/>
        <v>29.542723786157907</v>
      </c>
      <c r="H303" s="17">
        <f>H302+(data!$C$19*G302-data!$C$16*H302)*$C303/60</f>
        <v>143.27609854291757</v>
      </c>
      <c r="I303" s="17">
        <f>I302+(data!$C$20*G302-data!$C$17*I302)*$C303/60</f>
        <v>101.53847077181969</v>
      </c>
      <c r="J303" s="16">
        <f t="shared" si="22"/>
        <v>24.083333333333332</v>
      </c>
      <c r="K303" s="14">
        <f>G303/data!$C$15*1000</f>
        <v>4.0000840964764164</v>
      </c>
      <c r="L303" s="14">
        <f>L302+data!$C$21*(K302-L302)/60*C302</f>
        <v>3.9997051373305745</v>
      </c>
      <c r="M303" s="59">
        <f>M302+E303*C303/3600/data!H$23</f>
        <v>56.945658114240217</v>
      </c>
    </row>
    <row r="304" spans="1:13" ht="20.100000000000001" customHeight="1">
      <c r="A304" s="12">
        <f t="shared" si="23"/>
        <v>1450</v>
      </c>
      <c r="B304" s="14">
        <f t="shared" si="21"/>
        <v>4</v>
      </c>
      <c r="C304" s="14">
        <f t="shared" si="26"/>
        <v>5</v>
      </c>
      <c r="D304" s="15">
        <f>3600*(B304*data!$C$15/1000-F304-G304)/C304</f>
        <v>855.34970969489189</v>
      </c>
      <c r="E304" s="15">
        <f>IF(A304&lt;P$35,IF(A304+C304&lt;P$35,data!H$24*data!H$23,data!H$24*data!H$23*(P$35-A304)/C304),IF(D304&lt;0,0,D304))</f>
        <v>855.34970969489189</v>
      </c>
      <c r="F304" s="17">
        <f>(H304*data!$C$16+I304*data!$C$17-G303*(data!$C$18+data!$C$19+data!$C$20))*$C304/60</f>
        <v>-1.1886039900202077</v>
      </c>
      <c r="G304" s="17">
        <f t="shared" si="24"/>
        <v>29.542720971583016</v>
      </c>
      <c r="H304" s="17">
        <f>H303+(data!$C$19*G303-data!$C$16*H303)*$C304/60</f>
        <v>143.3752978732503</v>
      </c>
      <c r="I304" s="17">
        <f>I303+(data!$C$20*G303-data!$C$17*I303)*$C304/60</f>
        <v>101.79388812197678</v>
      </c>
      <c r="J304" s="16">
        <f t="shared" si="22"/>
        <v>24.166666666666668</v>
      </c>
      <c r="K304" s="14">
        <f>G304/data!$C$15*1000</f>
        <v>4.0000837153830435</v>
      </c>
      <c r="L304" s="14">
        <f>L303+data!$C$21*(K303-L303)/60*C303</f>
        <v>3.9997090869265759</v>
      </c>
      <c r="M304" s="59">
        <f>M303+E304*C304/3600/data!H$23</f>
        <v>57.064456685031175</v>
      </c>
    </row>
    <row r="305" spans="1:13" ht="20.100000000000001" customHeight="1">
      <c r="A305" s="12">
        <f t="shared" si="23"/>
        <v>1455</v>
      </c>
      <c r="B305" s="14">
        <f t="shared" si="21"/>
        <v>4</v>
      </c>
      <c r="C305" s="14">
        <f t="shared" si="26"/>
        <v>5</v>
      </c>
      <c r="D305" s="15">
        <f>3600*(B305*data!$C$15/1000-F305-G305)/C305</f>
        <v>854.90857841517334</v>
      </c>
      <c r="E305" s="15">
        <f>IF(A305&lt;P$35,IF(A305+C305&lt;P$35,data!H$24*data!H$23,data!H$24*data!H$23*(P$35-A305)/C305),IF(D305&lt;0,0,D305))</f>
        <v>854.90857841517334</v>
      </c>
      <c r="F305" s="17">
        <f>(H305*data!$C$16+I305*data!$C$17-G304*(data!$C$18+data!$C$19+data!$C$20))*$C305/60</f>
        <v>-1.1879885077984189</v>
      </c>
      <c r="G305" s="17">
        <f t="shared" si="24"/>
        <v>29.542718171694169</v>
      </c>
      <c r="H305" s="17">
        <f>H304+(data!$C$19*G304-data!$C$16*H304)*$C305/60</f>
        <v>143.47397354224739</v>
      </c>
      <c r="I305" s="17">
        <f>I304+(data!$C$20*G304-data!$C$17*I304)*$C305/60</f>
        <v>102.04921093186385</v>
      </c>
      <c r="J305" s="16">
        <f t="shared" si="22"/>
        <v>24.25</v>
      </c>
      <c r="K305" s="14">
        <f>G305/data!$C$15*1000</f>
        <v>4.0000833362781592</v>
      </c>
      <c r="L305" s="14">
        <f>L304+data!$C$21*(K304-L304)/60*C304</f>
        <v>3.9997129913871747</v>
      </c>
      <c r="M305" s="59">
        <f>M304+E305*C305/3600/data!H$23</f>
        <v>57.183193987588837</v>
      </c>
    </row>
    <row r="306" spans="1:13" ht="20.100000000000001" customHeight="1">
      <c r="A306" s="12">
        <f t="shared" si="23"/>
        <v>1460</v>
      </c>
      <c r="B306" s="14">
        <f t="shared" si="21"/>
        <v>4</v>
      </c>
      <c r="C306" s="14">
        <f t="shared" si="26"/>
        <v>5</v>
      </c>
      <c r="D306" s="15">
        <f>3600*(B306*data!$C$15/1000-F306-G306)/C306</f>
        <v>854.46944201908332</v>
      </c>
      <c r="E306" s="15">
        <f>IF(A306&lt;P$35,IF(A306+C306&lt;P$35,data!H$24*data!H$23,data!H$24*data!H$23*(P$35-A306)/C306),IF(D306&lt;0,0,D306))</f>
        <v>854.46944201908332</v>
      </c>
      <c r="F306" s="17">
        <f>(H306*data!$C$16+I306*data!$C$17-G305*(data!$C$18+data!$C$19+data!$C$20))*$C306/60</f>
        <v>-1.1873758108569068</v>
      </c>
      <c r="G306" s="17">
        <f t="shared" si="24"/>
        <v>29.542715386413892</v>
      </c>
      <c r="H306" s="17">
        <f>H305+(data!$C$19*G305-data!$C$16*H305)*$C306/60</f>
        <v>143.57212831424908</v>
      </c>
      <c r="I306" s="17">
        <f>I305+(data!$C$20*G305-data!$C$17*I305)*$C306/60</f>
        <v>102.3044392366094</v>
      </c>
      <c r="J306" s="16">
        <f t="shared" si="22"/>
        <v>24.333333333333332</v>
      </c>
      <c r="K306" s="14">
        <f>G306/data!$C$15*1000</f>
        <v>4.0000829591512765</v>
      </c>
      <c r="L306" s="14">
        <f>L305+data!$C$21*(K305-L305)/60*C305</f>
        <v>3.9997168512035071</v>
      </c>
      <c r="M306" s="59">
        <f>M305+E306*C306/3600/data!H$23</f>
        <v>57.301870298980376</v>
      </c>
    </row>
    <row r="307" spans="1:13" ht="20.100000000000001" customHeight="1">
      <c r="A307" s="12">
        <f t="shared" si="23"/>
        <v>1465</v>
      </c>
      <c r="B307" s="14">
        <f t="shared" si="21"/>
        <v>4</v>
      </c>
      <c r="C307" s="14">
        <f t="shared" si="26"/>
        <v>5</v>
      </c>
      <c r="D307" s="15">
        <f>3600*(B307*data!$C$15/1000-F307-G307)/C307</f>
        <v>854.03229009939992</v>
      </c>
      <c r="E307" s="15">
        <f>IF(A307&lt;P$35,IF(A307+C307&lt;P$35,data!H$24*data!H$23,data!H$24*data!H$23*(P$35-A307)/C307),IF(D307&lt;0,0,D307))</f>
        <v>854.03229009939992</v>
      </c>
      <c r="F307" s="17">
        <f>(H307*data!$C$16+I307*data!$C$17-G306*(data!$C$18+data!$C$19+data!$C$20))*$C307/60</f>
        <v>-1.1867658846641487</v>
      </c>
      <c r="G307" s="17">
        <f t="shared" si="24"/>
        <v>29.542712615665138</v>
      </c>
      <c r="H307" s="17">
        <f>H306+(data!$C$19*G306-data!$C$16*H306)*$C307/60</f>
        <v>143.66976493900302</v>
      </c>
      <c r="I307" s="17">
        <f>I306+(data!$C$20*G306-data!$C$17*I306)*$C307/60</f>
        <v>102.55957307132815</v>
      </c>
      <c r="J307" s="16">
        <f t="shared" si="22"/>
        <v>24.416666666666668</v>
      </c>
      <c r="K307" s="14">
        <f>G307/data!$C$15*1000</f>
        <v>4.0000825839919623</v>
      </c>
      <c r="L307" s="14">
        <f>L306+data!$C$21*(K306-L306)/60*C306</f>
        <v>3.9997206668614806</v>
      </c>
      <c r="M307" s="59">
        <f>M306+E307*C307/3600/data!H$23</f>
        <v>57.420485894827515</v>
      </c>
    </row>
    <row r="308" spans="1:13" ht="20.100000000000001" customHeight="1">
      <c r="A308" s="12">
        <f t="shared" si="23"/>
        <v>1470</v>
      </c>
      <c r="B308" s="14">
        <f t="shared" si="21"/>
        <v>4</v>
      </c>
      <c r="C308" s="14">
        <f t="shared" si="26"/>
        <v>5</v>
      </c>
      <c r="D308" s="15">
        <f>3600*(B308*data!$C$15/1000-F308-G308)/C308</f>
        <v>853.59711230380231</v>
      </c>
      <c r="E308" s="15">
        <f>IF(A308&lt;P$35,IF(A308+C308&lt;P$35,data!H$24*data!H$23,data!H$24*data!H$23*(P$35-A308)/C308),IF(D308&lt;0,0,D308))</f>
        <v>853.59711230380231</v>
      </c>
      <c r="F308" s="17">
        <f>(H308*data!$C$16+I308*data!$C$17-G307*(data!$C$18+data!$C$19+data!$C$20))*$C308/60</f>
        <v>-1.186158714765271</v>
      </c>
      <c r="G308" s="17">
        <f t="shared" si="24"/>
        <v>29.542709859371257</v>
      </c>
      <c r="H308" s="17">
        <f>H307+(data!$C$19*G307-data!$C$16*H307)*$C308/60</f>
        <v>143.76688615174129</v>
      </c>
      <c r="I308" s="17">
        <f>I307+(data!$C$20*G307-data!$C$17*I307)*$C308/60</f>
        <v>102.81461247112105</v>
      </c>
      <c r="J308" s="16">
        <f t="shared" si="22"/>
        <v>24.5</v>
      </c>
      <c r="K308" s="14">
        <f>G308/data!$C$15*1000</f>
        <v>4.0000822107898353</v>
      </c>
      <c r="L308" s="14">
        <f>L307+data!$C$21*(K307-L307)/60*C307</f>
        <v>3.99972443884183</v>
      </c>
      <c r="M308" s="59">
        <f>M307+E308*C308/3600/data!H$23</f>
        <v>57.53904104931415</v>
      </c>
    </row>
    <row r="309" spans="1:13" ht="20.100000000000001" customHeight="1">
      <c r="A309" s="12">
        <f t="shared" si="23"/>
        <v>1475</v>
      </c>
      <c r="B309" s="14">
        <f t="shared" si="21"/>
        <v>4</v>
      </c>
      <c r="C309" s="14">
        <f t="shared" si="26"/>
        <v>5</v>
      </c>
      <c r="D309" s="15">
        <f>3600*(B309*data!$C$15/1000-F309-G309)/C309</f>
        <v>853.16389833456981</v>
      </c>
      <c r="E309" s="15">
        <f>IF(A309&lt;P$35,IF(A309+C309&lt;P$35,data!H$24*data!H$23,data!H$24*data!H$23*(P$35-A309)/C309),IF(D309&lt;0,0,D309))</f>
        <v>853.16389833456981</v>
      </c>
      <c r="F309" s="17">
        <f>(H309*data!$C$16+I309*data!$C$17-G308*(data!$C$18+data!$C$19+data!$C$20))*$C309/60</f>
        <v>-1.1855542867816402</v>
      </c>
      <c r="G309" s="17">
        <f t="shared" si="24"/>
        <v>29.542707117456008</v>
      </c>
      <c r="H309" s="17">
        <f>H308+(data!$C$19*G308-data!$C$16*H308)*$C309/60</f>
        <v>143.86349467325707</v>
      </c>
      <c r="I309" s="17">
        <f>I308+(data!$C$20*G308-data!$C$17*I308)*$C309/60</f>
        <v>103.06955747107533</v>
      </c>
      <c r="J309" s="16">
        <f t="shared" si="22"/>
        <v>24.583333333333332</v>
      </c>
      <c r="K309" s="14">
        <f>G309/data!$C$15*1000</f>
        <v>4.0000818395345767</v>
      </c>
      <c r="L309" s="14">
        <f>L308+data!$C$21*(K308-L308)/60*C308</f>
        <v>3.9997281676201712</v>
      </c>
      <c r="M309" s="59">
        <f>M308+E309*C309/3600/data!H$23</f>
        <v>57.657536035193949</v>
      </c>
    </row>
    <row r="310" spans="1:13" ht="20.100000000000001" customHeight="1">
      <c r="A310" s="12">
        <f t="shared" si="23"/>
        <v>1480</v>
      </c>
      <c r="B310" s="14">
        <f t="shared" si="21"/>
        <v>4</v>
      </c>
      <c r="C310" s="14">
        <f t="shared" si="26"/>
        <v>5</v>
      </c>
      <c r="D310" s="15">
        <f>3600*(B310*data!$C$15/1000-F310-G310)/C310</f>
        <v>852.73263794828631</v>
      </c>
      <c r="E310" s="15">
        <f>IF(A310&lt;P$35,IF(A310+C310&lt;P$35,data!H$24*data!H$23,data!H$24*data!H$23*(P$35-A310)/C310),IF(D310&lt;0,0,D310))</f>
        <v>852.73263794828631</v>
      </c>
      <c r="F310" s="17">
        <f>(H310*data!$C$16+I310*data!$C$17-G309*(data!$C$18+data!$C$19+data!$C$20))*$C310/60</f>
        <v>-1.1849525864104631</v>
      </c>
      <c r="G310" s="17">
        <f t="shared" si="24"/>
        <v>29.542704389843557</v>
      </c>
      <c r="H310" s="17">
        <f>H309+(data!$C$19*G309-data!$C$16*H309)*$C310/60</f>
        <v>143.9595932099808</v>
      </c>
      <c r="I310" s="17">
        <f>I309+(data!$C$20*G309-data!$C$17*I309)*$C310/60</f>
        <v>103.32440810626444</v>
      </c>
      <c r="J310" s="16">
        <f t="shared" si="22"/>
        <v>24.666666666666668</v>
      </c>
      <c r="K310" s="14">
        <f>G310/data!$C$15*1000</f>
        <v>4.0000814702159158</v>
      </c>
      <c r="L310" s="14">
        <f>L309+data!$C$21*(K309-L309)/60*C309</f>
        <v>3.9997318536670559</v>
      </c>
      <c r="M310" s="59">
        <f>M309+E310*C310/3600/data!H$23</f>
        <v>57.775971123797881</v>
      </c>
    </row>
    <row r="311" spans="1:13" ht="20.100000000000001" customHeight="1">
      <c r="A311" s="12">
        <f t="shared" si="23"/>
        <v>1485</v>
      </c>
      <c r="B311" s="14">
        <f t="shared" si="21"/>
        <v>4</v>
      </c>
      <c r="C311" s="14">
        <f t="shared" si="26"/>
        <v>5</v>
      </c>
      <c r="D311" s="15">
        <f>3600*(B311*data!$C$15/1000-F311-G311)/C311</f>
        <v>852.30332095558333</v>
      </c>
      <c r="E311" s="15">
        <f>IF(A311&lt;P$35,IF(A311+C311&lt;P$35,data!H$24*data!H$23,data!H$24*data!H$23*(P$35-A311)/C311),IF(D311&lt;0,0,D311))</f>
        <v>852.30332095558333</v>
      </c>
      <c r="F311" s="17">
        <f>(H311*data!$C$16+I311*data!$C$17-G310*(data!$C$18+data!$C$19+data!$C$20))*$C311/60</f>
        <v>-1.1843535994243857</v>
      </c>
      <c r="G311" s="17">
        <f t="shared" si="24"/>
        <v>29.542701676458456</v>
      </c>
      <c r="H311" s="17">
        <f>H310+(data!$C$19*G310-data!$C$16*H310)*$C311/60</f>
        <v>144.05518445405605</v>
      </c>
      <c r="I311" s="17">
        <f>I310+(data!$C$20*G310-data!$C$17*I310)*$C311/60</f>
        <v>103.57916441174815</v>
      </c>
      <c r="J311" s="16">
        <f t="shared" si="22"/>
        <v>24.75</v>
      </c>
      <c r="K311" s="14">
        <f>G311/data!$C$15*1000</f>
        <v>4.0000811028236374</v>
      </c>
      <c r="L311" s="14">
        <f>L310+data!$C$21*(K310-L310)/60*C310</f>
        <v>3.9997354974480239</v>
      </c>
      <c r="M311" s="59">
        <f>M310+E311*C311/3600/data!H$23</f>
        <v>57.89434658504171</v>
      </c>
    </row>
    <row r="312" spans="1:13" ht="20.100000000000001" customHeight="1">
      <c r="A312" s="12">
        <f t="shared" si="23"/>
        <v>1490</v>
      </c>
      <c r="B312" s="14">
        <f t="shared" si="21"/>
        <v>4</v>
      </c>
      <c r="C312" s="14">
        <f t="shared" si="26"/>
        <v>5</v>
      </c>
      <c r="D312" s="15">
        <f>3600*(B312*data!$C$15/1000-F312-G312)/C312</f>
        <v>851.87593722081692</v>
      </c>
      <c r="E312" s="15">
        <f>IF(A312&lt;P$35,IF(A312+C312&lt;P$35,data!H$24*data!H$23,data!H$24*data!H$23*(P$35-A312)/C312),IF(D312&lt;0,0,D312))</f>
        <v>851.87593722081692</v>
      </c>
      <c r="F312" s="17">
        <f>(H312*data!$C$16+I312*data!$C$17-G311*(data!$C$18+data!$C$19+data!$C$20))*$C312/60</f>
        <v>-1.1837573116710947</v>
      </c>
      <c r="G312" s="17">
        <f t="shared" si="24"/>
        <v>29.542698977225673</v>
      </c>
      <c r="H312" s="17">
        <f>H311+(data!$C$19*G311-data!$C$16*H311)*$C312/60</f>
        <v>144.15027108341488</v>
      </c>
      <c r="I312" s="17">
        <f>I311+(data!$C$20*G311-data!$C$17*I311)*$C312/60</f>
        <v>103.83382642257247</v>
      </c>
      <c r="J312" s="16">
        <f t="shared" si="22"/>
        <v>24.833333333333332</v>
      </c>
      <c r="K312" s="14">
        <f>G312/data!$C$15*1000</f>
        <v>4.0000807373475826</v>
      </c>
      <c r="L312" s="14">
        <f>L311+data!$C$21*(K311-L311)/60*C311</f>
        <v>3.9997390994236577</v>
      </c>
      <c r="M312" s="59">
        <f>M311+E312*C312/3600/data!H$23</f>
        <v>58.01266268743349</v>
      </c>
    </row>
    <row r="313" spans="1:13" ht="20.100000000000001" customHeight="1">
      <c r="A313" s="12">
        <f t="shared" si="23"/>
        <v>1495</v>
      </c>
      <c r="B313" s="14">
        <f t="shared" si="21"/>
        <v>4</v>
      </c>
      <c r="C313" s="14">
        <f t="shared" si="26"/>
        <v>5</v>
      </c>
      <c r="D313" s="15">
        <f>3600*(B313*data!$C$15/1000-F313-G313)/C313</f>
        <v>851.45047666181949</v>
      </c>
      <c r="E313" s="15">
        <f>IF(A313&lt;P$35,IF(A313+C313&lt;P$35,data!H$24*data!H$23,data!H$24*data!H$23*(P$35-A313)/C313),IF(D313&lt;0,0,D313))</f>
        <v>851.45047666181949</v>
      </c>
      <c r="F313" s="17">
        <f>(H313*data!$C$16+I313*data!$C$17-G312*(data!$C$18+data!$C$19+data!$C$20))*$C313/60</f>
        <v>-1.1831637090729219</v>
      </c>
      <c r="G313" s="17">
        <f t="shared" si="24"/>
        <v>29.542696292070552</v>
      </c>
      <c r="H313" s="17">
        <f>H312+(data!$C$19*G312-data!$C$16*H312)*$C313/60</f>
        <v>144.2448557618529</v>
      </c>
      <c r="I313" s="17">
        <f>I312+(data!$C$20*G312-data!$C$17*I312)*$C313/60</f>
        <v>104.08839417376971</v>
      </c>
      <c r="J313" s="16">
        <f t="shared" si="22"/>
        <v>24.916666666666668</v>
      </c>
      <c r="K313" s="14">
        <f>G313/data!$C$15*1000</f>
        <v>4.000080373777644</v>
      </c>
      <c r="L313" s="14">
        <f>L312+data!$C$21*(K312-L312)/60*C312</f>
        <v>3.9997426600496326</v>
      </c>
      <c r="M313" s="59">
        <f>M312+E313*C313/3600/data!H$23</f>
        <v>58.130919698080966</v>
      </c>
    </row>
    <row r="314" spans="1:13" ht="20.100000000000001" customHeight="1">
      <c r="A314" s="12">
        <f t="shared" si="23"/>
        <v>1500</v>
      </c>
      <c r="B314" s="14">
        <f t="shared" si="21"/>
        <v>4</v>
      </c>
      <c r="C314" s="14">
        <f t="shared" si="26"/>
        <v>5</v>
      </c>
      <c r="D314" s="15">
        <f>3600*(B314*data!$C$15/1000-F314-G314)/C314</f>
        <v>851.02692924958285</v>
      </c>
      <c r="E314" s="15">
        <f>IF(A314&lt;P$35,IF(A314+C314&lt;P$35,data!H$24*data!H$23,data!H$24*data!H$23*(P$35-A314)/C314),IF(D314&lt;0,0,D314))</f>
        <v>851.02692924958285</v>
      </c>
      <c r="F314" s="17">
        <f>(H314*data!$C$16+I314*data!$C$17-G313*(data!$C$18+data!$C$19+data!$C$20))*$C314/60</f>
        <v>-1.1825727776264492</v>
      </c>
      <c r="G314" s="17">
        <f t="shared" si="24"/>
        <v>29.542693620918854</v>
      </c>
      <c r="H314" s="17">
        <f>H313+(data!$C$19*G313-data!$C$16*H313)*$C314/60</f>
        <v>144.33894113910395</v>
      </c>
      <c r="I314" s="17">
        <f>I313+(data!$C$20*G313-data!$C$17*I313)*$C314/60</f>
        <v>104.34286770035848</v>
      </c>
      <c r="J314" s="16">
        <f t="shared" si="22"/>
        <v>25</v>
      </c>
      <c r="K314" s="14">
        <f>G314/data!$C$15*1000</f>
        <v>4.0000800121037674</v>
      </c>
      <c r="L314" s="14">
        <f>L313+data!$C$21*(K313-L313)/60*C313</f>
        <v>3.9997461797767704</v>
      </c>
      <c r="M314" s="59">
        <f>M313+E314*C314/3600/data!H$23</f>
        <v>58.249117882698961</v>
      </c>
    </row>
    <row r="315" spans="1:13" ht="20.100000000000001" customHeight="1">
      <c r="A315" s="12">
        <f t="shared" si="23"/>
        <v>1505</v>
      </c>
      <c r="B315" s="14">
        <f t="shared" si="21"/>
        <v>4</v>
      </c>
      <c r="C315" s="14">
        <f t="shared" si="26"/>
        <v>5</v>
      </c>
      <c r="D315" s="15">
        <f>3600*(B315*data!$C$15/1000-F315-G315)/C315</f>
        <v>850.60528500800808</v>
      </c>
      <c r="E315" s="15">
        <f>IF(A315&lt;P$35,IF(A315+C315&lt;P$35,data!H$24*data!H$23,data!H$24*data!H$23*(P$35-A315)/C315),IF(D315&lt;0,0,D315))</f>
        <v>850.60528500800808</v>
      </c>
      <c r="F315" s="17">
        <f>(H315*data!$C$16+I315*data!$C$17-G314*(data!$C$18+data!$C$19+data!$C$20))*$C315/60</f>
        <v>-1.1819845034021184</v>
      </c>
      <c r="G315" s="17">
        <f t="shared" si="24"/>
        <v>29.54269096369671</v>
      </c>
      <c r="H315" s="17">
        <f>H314+(data!$C$19*G314-data!$C$16*H314)*$C315/60</f>
        <v>144.43252985091419</v>
      </c>
      <c r="I315" s="17">
        <f>I314+(data!$C$20*G314-data!$C$17*I314)*$C315/60</f>
        <v>104.59724703734368</v>
      </c>
      <c r="J315" s="16">
        <f t="shared" si="22"/>
        <v>25.083333333333332</v>
      </c>
      <c r="K315" s="14">
        <f>G315/data!$C$15*1000</f>
        <v>4.0000796523159519</v>
      </c>
      <c r="L315" s="14">
        <f>L314+data!$C$21*(K314-L314)/60*C314</f>
        <v>3.9997496590510884</v>
      </c>
      <c r="M315" s="59">
        <f>M314+E315*C315/3600/data!H$23</f>
        <v>58.367257505616742</v>
      </c>
    </row>
    <row r="316" spans="1:13" ht="20.100000000000001" customHeight="1">
      <c r="A316" s="12">
        <f t="shared" si="23"/>
        <v>1510</v>
      </c>
      <c r="B316" s="14">
        <f t="shared" si="21"/>
        <v>4</v>
      </c>
      <c r="C316" s="14">
        <f t="shared" si="26"/>
        <v>5</v>
      </c>
      <c r="D316" s="15">
        <f>3600*(B316*data!$C$15/1000-F316-G316)/C316</f>
        <v>850.18553401360509</v>
      </c>
      <c r="E316" s="15">
        <f>IF(A316&lt;P$35,IF(A316+C316&lt;P$35,data!H$24*data!H$23,data!H$24*data!H$23*(P$35-A316)/C316),IF(D316&lt;0,0,D316))</f>
        <v>850.18553401360509</v>
      </c>
      <c r="F316" s="17">
        <f>(H316*data!$C$16+I316*data!$C$17-G315*(data!$C$18+data!$C$19+data!$C$20))*$C316/60</f>
        <v>-1.1813988725438398</v>
      </c>
      <c r="G316" s="17">
        <f t="shared" si="24"/>
        <v>29.542688320330658</v>
      </c>
      <c r="H316" s="17">
        <f>H315+(data!$C$19*G315-data!$C$16*H315)*$C316/60</f>
        <v>144.52562451911609</v>
      </c>
      <c r="I316" s="17">
        <f>I315+(data!$C$20*G315-data!$C$17*I315)*$C316/60</f>
        <v>104.85153221971655</v>
      </c>
      <c r="J316" s="16">
        <f t="shared" si="22"/>
        <v>25.166666666666668</v>
      </c>
      <c r="K316" s="14">
        <f>G316/data!$C$15*1000</f>
        <v>4.0000792944042516</v>
      </c>
      <c r="L316" s="14">
        <f>L315+data!$C$21*(K315-L315)/60*C315</f>
        <v>3.9997530983138523</v>
      </c>
      <c r="M316" s="59">
        <f>M315+E316*C316/3600/data!H$23</f>
        <v>58.485338829785299</v>
      </c>
    </row>
    <row r="317" spans="1:13" ht="20.100000000000001" customHeight="1">
      <c r="A317" s="12">
        <f t="shared" si="23"/>
        <v>1515</v>
      </c>
      <c r="B317" s="14">
        <f t="shared" si="21"/>
        <v>4</v>
      </c>
      <c r="C317" s="14">
        <f t="shared" si="26"/>
        <v>5</v>
      </c>
      <c r="D317" s="15">
        <f>3600*(B317*data!$C$15/1000-F317-G317)/C317</f>
        <v>849.76766639522248</v>
      </c>
      <c r="E317" s="15">
        <f>IF(A317&lt;P$35,IF(A317+C317&lt;P$35,data!H$24*data!H$23,data!H$24*data!H$23*(P$35-A317)/C317),IF(D317&lt;0,0,D317))</f>
        <v>849.76766639522248</v>
      </c>
      <c r="F317" s="17">
        <f>(H317*data!$C$16+I317*data!$C$17-G316*(data!$C$18+data!$C$19+data!$C$20))*$C317/60</f>
        <v>-1.1808158712686039</v>
      </c>
      <c r="G317" s="17">
        <f t="shared" si="24"/>
        <v>29.542685690747618</v>
      </c>
      <c r="H317" s="17">
        <f>H316+(data!$C$19*G316-data!$C$16*H316)*$C317/60</f>
        <v>144.61822775170177</v>
      </c>
      <c r="I317" s="17">
        <f>I316+(data!$C$20*G316-data!$C$17*I316)*$C317/60</f>
        <v>105.10572328245462</v>
      </c>
      <c r="J317" s="16">
        <f t="shared" si="22"/>
        <v>25.25</v>
      </c>
      <c r="K317" s="14">
        <f>G317/data!$C$15*1000</f>
        <v>4.0000789383587705</v>
      </c>
      <c r="L317" s="14">
        <f>L316+data!$C$21*(K316-L316)/60*C316</f>
        <v>3.9997564980016245</v>
      </c>
      <c r="M317" s="59">
        <f>M316+E317*C317/3600/data!H$23</f>
        <v>58.603362116784638</v>
      </c>
    </row>
    <row r="318" spans="1:13" ht="20.100000000000001" customHeight="1">
      <c r="A318" s="12">
        <f t="shared" si="23"/>
        <v>1520</v>
      </c>
      <c r="B318" s="14">
        <f t="shared" si="21"/>
        <v>4</v>
      </c>
      <c r="C318" s="14">
        <f t="shared" si="26"/>
        <v>5</v>
      </c>
      <c r="D318" s="15">
        <f>3600*(B318*data!$C$15/1000-F318-G318)/C318</f>
        <v>849.35167233378854</v>
      </c>
      <c r="E318" s="15">
        <f>IF(A318&lt;P$35,IF(A318+C318&lt;P$35,data!H$24*data!H$23,data!H$24*data!H$23*(P$35-A318)/C318),IF(D318&lt;0,0,D318))</f>
        <v>849.35167233378854</v>
      </c>
      <c r="F318" s="17">
        <f>(H318*data!$C$16+I318*data!$C$17-G317*(data!$C$18+data!$C$19+data!$C$20))*$C318/60</f>
        <v>-1.1802354858660993</v>
      </c>
      <c r="G318" s="17">
        <f t="shared" si="24"/>
        <v>29.542683074874883</v>
      </c>
      <c r="H318" s="17">
        <f>H317+(data!$C$19*G317-data!$C$16*H317)*$C318/60</f>
        <v>144.71034214289608</v>
      </c>
      <c r="I318" s="17">
        <f>I317+(data!$C$20*G317-data!$C$17*I317)*$C318/60</f>
        <v>105.3598202605218</v>
      </c>
      <c r="J318" s="16">
        <f t="shared" si="22"/>
        <v>25.333333333333332</v>
      </c>
      <c r="K318" s="14">
        <f>G318/data!$C$15*1000</f>
        <v>4.0000785841696649</v>
      </c>
      <c r="L318" s="14">
        <f>L317+data!$C$21*(K317-L317)/60*C317</f>
        <v>3.9997598585463141</v>
      </c>
      <c r="M318" s="59">
        <f>M317+E318*C318/3600/data!H$23</f>
        <v>58.721327626830998</v>
      </c>
    </row>
    <row r="319" spans="1:13" ht="20.100000000000001" customHeight="1">
      <c r="A319" s="12">
        <f t="shared" si="23"/>
        <v>1525</v>
      </c>
      <c r="B319" s="14">
        <f t="shared" si="21"/>
        <v>4</v>
      </c>
      <c r="C319" s="14">
        <f t="shared" si="26"/>
        <v>5</v>
      </c>
      <c r="D319" s="15">
        <f>3600*(B319*data!$C$15/1000-F319-G319)/C319</f>
        <v>848.93754206199151</v>
      </c>
      <c r="E319" s="15">
        <f>IF(A319&lt;P$35,IF(A319+C319&lt;P$35,data!H$24*data!H$23,data!H$24*data!H$23*(P$35-A319)/C319),IF(D319&lt;0,0,D319))</f>
        <v>848.93754206199151</v>
      </c>
      <c r="F319" s="17">
        <f>(H319*data!$C$16+I319*data!$C$17-G318*(data!$C$18+data!$C$19+data!$C$20))*$C319/60</f>
        <v>-1.1796577026983228</v>
      </c>
      <c r="G319" s="17">
        <f t="shared" si="24"/>
        <v>29.542680472640157</v>
      </c>
      <c r="H319" s="17">
        <f>H318+(data!$C$19*G318-data!$C$16*H318)*$C319/60</f>
        <v>144.80197027322933</v>
      </c>
      <c r="I319" s="17">
        <f>I318+(data!$C$20*G318-data!$C$17*I318)*$C319/60</f>
        <v>105.6138231888683</v>
      </c>
      <c r="J319" s="16">
        <f t="shared" si="22"/>
        <v>25.416666666666668</v>
      </c>
      <c r="K319" s="14">
        <f>G319/data!$C$15*1000</f>
        <v>4.0000782318271453</v>
      </c>
      <c r="L319" s="14">
        <f>L318+data!$C$21*(K318-L318)/60*C318</f>
        <v>3.9997631803752269</v>
      </c>
      <c r="M319" s="59">
        <f>M318+E319*C319/3600/data!H$23</f>
        <v>58.839235618784052</v>
      </c>
    </row>
    <row r="320" spans="1:13" ht="20.100000000000001" customHeight="1">
      <c r="A320" s="12">
        <f t="shared" si="23"/>
        <v>1530</v>
      </c>
      <c r="B320" s="14">
        <f t="shared" si="21"/>
        <v>4</v>
      </c>
      <c r="C320" s="14">
        <f t="shared" si="26"/>
        <v>5</v>
      </c>
      <c r="D320" s="15">
        <f>3600*(B320*data!$C$15/1000-F320-G320)/C320</f>
        <v>848.52526586406327</v>
      </c>
      <c r="E320" s="15">
        <f>IF(A320&lt;P$35,IF(A320+C320&lt;P$35,data!H$24*data!H$23,data!H$24*data!H$23*(P$35-A320)/C320),IF(D320&lt;0,0,D320))</f>
        <v>848.52526586406327</v>
      </c>
      <c r="F320" s="17">
        <f>(H320*data!$C$16+I320*data!$C$17-G319*(data!$C$18+data!$C$19+data!$C$20))*$C320/60</f>
        <v>-1.1790825081992053</v>
      </c>
      <c r="G320" s="17">
        <f t="shared" si="24"/>
        <v>29.542677883971496</v>
      </c>
      <c r="H320" s="17">
        <f>H319+(data!$C$19*G319-data!$C$16*H319)*$C320/60</f>
        <v>144.89311470960953</v>
      </c>
      <c r="I320" s="17">
        <f>I319+(data!$C$20*G319-data!$C$17*I319)*$C320/60</f>
        <v>105.86773210243068</v>
      </c>
      <c r="J320" s="16">
        <f t="shared" si="22"/>
        <v>25.5</v>
      </c>
      <c r="K320" s="14">
        <f>G320/data!$C$15*1000</f>
        <v>4.0000778813214701</v>
      </c>
      <c r="L320" s="14">
        <f>L319+data!$C$21*(K319-L319)/60*C319</f>
        <v>3.9997664639111128</v>
      </c>
      <c r="M320" s="59">
        <f>M319+E320*C320/3600/data!H$23</f>
        <v>58.957086350154057</v>
      </c>
    </row>
    <row r="321" spans="1:13" ht="20.100000000000001" customHeight="1">
      <c r="A321" s="12">
        <f t="shared" si="23"/>
        <v>1535</v>
      </c>
      <c r="B321" s="14">
        <f t="shared" si="21"/>
        <v>4</v>
      </c>
      <c r="C321" s="14">
        <f t="shared" si="26"/>
        <v>5</v>
      </c>
      <c r="D321" s="15">
        <f>3600*(B321*data!$C$15/1000-F321-G321)/C321</f>
        <v>848.11483407545529</v>
      </c>
      <c r="E321" s="15">
        <f>IF(A321&lt;P$35,IF(A321+C321&lt;P$35,data!H$24*data!H$23,data!H$24*data!H$23*(P$35-A321)/C321),IF(D321&lt;0,0,D321))</f>
        <v>848.11483407545529</v>
      </c>
      <c r="F321" s="17">
        <f>(H321*data!$C$16+I321*data!$C$17-G320*(data!$C$18+data!$C$19+data!$C$20))*$C321/60</f>
        <v>-1.1785098888742234</v>
      </c>
      <c r="G321" s="17">
        <f t="shared" si="24"/>
        <v>29.54267530879736</v>
      </c>
      <c r="H321" s="17">
        <f>H320+(data!$C$19*G320-data!$C$16*H320)*$C321/60</f>
        <v>144.98377800539436</v>
      </c>
      <c r="I321" s="17">
        <f>I320+(data!$C$20*G320-data!$C$17*I320)*$C321/60</f>
        <v>106.1215470361319</v>
      </c>
      <c r="J321" s="16">
        <f t="shared" si="22"/>
        <v>25.583333333333332</v>
      </c>
      <c r="K321" s="14">
        <f>G321/data!$C$15*1000</f>
        <v>4.0000775326429538</v>
      </c>
      <c r="L321" s="14">
        <f>L320+data!$C$21*(K320-L320)/60*C320</f>
        <v>3.999769709572214</v>
      </c>
      <c r="M321" s="59">
        <f>M320+E321*C321/3600/data!H$23</f>
        <v>59.074880077108979</v>
      </c>
    </row>
    <row r="322" spans="1:13" ht="20.100000000000001" customHeight="1">
      <c r="A322" s="12">
        <f t="shared" si="23"/>
        <v>1540</v>
      </c>
      <c r="B322" s="14">
        <f t="shared" si="21"/>
        <v>4</v>
      </c>
      <c r="C322" s="14">
        <f t="shared" si="26"/>
        <v>5</v>
      </c>
      <c r="D322" s="15">
        <f>3600*(B322*data!$C$15/1000-F322-G322)/C322</f>
        <v>847.70623708260189</v>
      </c>
      <c r="E322" s="15">
        <f>IF(A322&lt;P$35,IF(A322+C322&lt;P$35,data!H$24*data!H$23,data!H$24*data!H$23*(P$35-A322)/C322),IF(D322&lt;0,0,D322))</f>
        <v>847.70623708260189</v>
      </c>
      <c r="F322" s="17">
        <f>(H322*data!$C$16+I322*data!$C$17-G321*(data!$C$18+data!$C$19+data!$C$20))*$C322/60</f>
        <v>-1.1779398313000302</v>
      </c>
      <c r="G322" s="17">
        <f t="shared" si="24"/>
        <v>29.542672747046574</v>
      </c>
      <c r="H322" s="17">
        <f>H321+(data!$C$19*G321-data!$C$16*H321)*$C322/60</f>
        <v>145.07396270046257</v>
      </c>
      <c r="I322" s="17">
        <f>I321+(data!$C$20*G321-data!$C$17*I321)*$C322/60</f>
        <v>106.37526802488125</v>
      </c>
      <c r="J322" s="16">
        <f t="shared" si="22"/>
        <v>25.666666666666668</v>
      </c>
      <c r="K322" s="14">
        <f>G322/data!$C$15*1000</f>
        <v>4.0000771857819579</v>
      </c>
      <c r="L322" s="14">
        <f>L321+data!$C$21*(K321-L321)/60*C321</f>
        <v>3.9997729177723134</v>
      </c>
      <c r="M322" s="59">
        <f>M321+E322*C322/3600/data!H$23</f>
        <v>59.192617054481559</v>
      </c>
    </row>
    <row r="323" spans="1:13" ht="20.100000000000001" customHeight="1">
      <c r="A323" s="12">
        <f t="shared" si="23"/>
        <v>1545</v>
      </c>
      <c r="B323" s="14">
        <f t="shared" si="21"/>
        <v>4</v>
      </c>
      <c r="C323" s="14">
        <f t="shared" si="26"/>
        <v>5</v>
      </c>
      <c r="D323" s="15">
        <f>3600*(B323*data!$C$15/1000-F323-G323)/C323</f>
        <v>847.2994653226466</v>
      </c>
      <c r="E323" s="15">
        <f>IF(A323&lt;P$35,IF(A323+C323&lt;P$35,data!H$24*data!H$23,data!H$24*data!H$23*(P$35-A323)/C323),IF(D323&lt;0,0,D323))</f>
        <v>847.2994653226466</v>
      </c>
      <c r="F323" s="17">
        <f>(H323*data!$C$16+I323*data!$C$17-G322*(data!$C$18+data!$C$19+data!$C$20))*$C323/60</f>
        <v>-1.1773723221240742</v>
      </c>
      <c r="G323" s="17">
        <f t="shared" si="24"/>
        <v>29.542670198648334</v>
      </c>
      <c r="H323" s="17">
        <f>H322+(data!$C$19*G322-data!$C$16*H322)*$C323/60</f>
        <v>145.16367132128531</v>
      </c>
      <c r="I323" s="17">
        <f>I322+(data!$C$20*G322-data!$C$17*I322)*$C323/60</f>
        <v>106.62889510357441</v>
      </c>
      <c r="J323" s="16">
        <f t="shared" si="22"/>
        <v>25.75</v>
      </c>
      <c r="K323" s="14">
        <f>G323/data!$C$15*1000</f>
        <v>4.0000768407288971</v>
      </c>
      <c r="L323" s="14">
        <f>L322+data!$C$21*(K322-L322)/60*C322</f>
        <v>3.9997760889207798</v>
      </c>
      <c r="M323" s="59">
        <f>M322+E323*C323/3600/data!H$23</f>
        <v>59.310297535776371</v>
      </c>
    </row>
    <row r="324" spans="1:13" ht="20.100000000000001" customHeight="1">
      <c r="A324" s="12">
        <f t="shared" si="23"/>
        <v>1550</v>
      </c>
      <c r="B324" s="14">
        <f t="shared" ref="B324:B387" si="27">P$23</f>
        <v>4</v>
      </c>
      <c r="C324" s="14">
        <f t="shared" si="26"/>
        <v>5</v>
      </c>
      <c r="D324" s="15">
        <f>3600*(B324*data!$C$15/1000-F324-G324)/C324</f>
        <v>846.89450928315216</v>
      </c>
      <c r="E324" s="15">
        <f>IF(A324&lt;P$35,IF(A324+C324&lt;P$35,data!H$24*data!H$23,data!H$24*data!H$23*(P$35-A324)/C324),IF(D324&lt;0,0,D324))</f>
        <v>846.89450928315216</v>
      </c>
      <c r="F324" s="17">
        <f>(H324*data!$C$16+I324*data!$C$17-G323*(data!$C$18+data!$C$19+data!$C$20))*$C324/60</f>
        <v>-1.1768073480642267</v>
      </c>
      <c r="G324" s="17">
        <f t="shared" si="24"/>
        <v>29.542667663532228</v>
      </c>
      <c r="H324" s="17">
        <f>H323+(data!$C$19*G323-data!$C$16*H323)*$C324/60</f>
        <v>145.25290638099676</v>
      </c>
      <c r="I324" s="17">
        <f>I323+(data!$C$20*G323-data!$C$17*I323)*$C324/60</f>
        <v>106.88242830709343</v>
      </c>
      <c r="J324" s="16">
        <f t="shared" ref="J324:J387" si="28">$A324/60</f>
        <v>25.833333333333332</v>
      </c>
      <c r="K324" s="14">
        <f>G324/data!$C$15*1000</f>
        <v>4.0000764974742369</v>
      </c>
      <c r="L324" s="14">
        <f>L323+data!$C$21*(K323-L323)/60*C323</f>
        <v>3.9997792234226166</v>
      </c>
      <c r="M324" s="59">
        <f>M323+E324*C324/3600/data!H$23</f>
        <v>59.427921773176806</v>
      </c>
    </row>
    <row r="325" spans="1:13" ht="20.100000000000001" customHeight="1">
      <c r="A325" s="12">
        <f t="shared" ref="A325:A388" si="29">$A324+C324</f>
        <v>1555</v>
      </c>
      <c r="B325" s="14">
        <f t="shared" si="27"/>
        <v>4</v>
      </c>
      <c r="C325" s="14">
        <f t="shared" si="26"/>
        <v>5</v>
      </c>
      <c r="D325" s="15">
        <f>3600*(B325*data!$C$15/1000-F325-G325)/C325</f>
        <v>846.49135950186883</v>
      </c>
      <c r="E325" s="15">
        <f>IF(A325&lt;P$35,IF(A325+C325&lt;P$35,data!H$24*data!H$23,data!H$24*data!H$23*(P$35-A325)/C325),IF(D325&lt;0,0,D325))</f>
        <v>846.49135950186883</v>
      </c>
      <c r="F325" s="17">
        <f>(H325*data!$C$16+I325*data!$C$17-G324*(data!$C$18+data!$C$19+data!$C$20))*$C325/60</f>
        <v>-1.1762448959084113</v>
      </c>
      <c r="G325" s="17">
        <f t="shared" si="24"/>
        <v>29.542665141628195</v>
      </c>
      <c r="H325" s="17">
        <f>H324+(data!$C$19*G324-data!$C$16*H324)*$C325/60</f>
        <v>145.34167037946463</v>
      </c>
      <c r="I325" s="17">
        <f>I324+(data!$C$20*G324-data!$C$17*I324)*$C325/60</f>
        <v>107.13586767030678</v>
      </c>
      <c r="J325" s="16">
        <f t="shared" si="28"/>
        <v>25.916666666666668</v>
      </c>
      <c r="K325" s="14">
        <f>G325/data!$C$15*1000</f>
        <v>4.0000761560084905</v>
      </c>
      <c r="L325" s="14">
        <f>L324+data!$C$21*(K324-L324)/60*C324</f>
        <v>3.9997823216785062</v>
      </c>
      <c r="M325" s="59">
        <f>M324+E325*C325/3600/data!H$23</f>
        <v>59.545490017552062</v>
      </c>
    </row>
    <row r="326" spans="1:13" ht="20.100000000000001" customHeight="1">
      <c r="A326" s="12">
        <f t="shared" si="29"/>
        <v>1560</v>
      </c>
      <c r="B326" s="14">
        <f t="shared" si="27"/>
        <v>4</v>
      </c>
      <c r="C326" s="14">
        <f t="shared" si="26"/>
        <v>5</v>
      </c>
      <c r="D326" s="15">
        <f>3600*(B326*data!$C$15/1000-F326-G326)/C326</f>
        <v>846.0900065664373</v>
      </c>
      <c r="E326" s="15">
        <f>IF(A326&lt;P$35,IF(A326+C326&lt;P$35,data!H$24*data!H$23,data!H$24*data!H$23*(P$35-A326)/C326),IF(D326&lt;0,0,D326))</f>
        <v>846.0900065664373</v>
      </c>
      <c r="F326" s="17">
        <f>(H326*data!$C$16+I326*data!$C$17-G325*(data!$C$18+data!$C$19+data!$C$20))*$C326/60</f>
        <v>-1.1756849525142328</v>
      </c>
      <c r="G326" s="17">
        <f t="shared" ref="G326:G389" si="30">IF(P$21=1,(E325/60)*$C326/60+F326+G325,(E326/60)*$C326/60+F326+G325)</f>
        <v>29.542662632866559</v>
      </c>
      <c r="H326" s="17">
        <f>H325+(data!$C$19*G325-data!$C$16*H325)*$C326/60</f>
        <v>145.42996580336012</v>
      </c>
      <c r="I326" s="17">
        <f>I325+(data!$C$20*G325-data!$C$17*I325)*$C326/60</f>
        <v>107.38921322806931</v>
      </c>
      <c r="J326" s="16">
        <f t="shared" si="28"/>
        <v>26</v>
      </c>
      <c r="K326" s="14">
        <f>G326/data!$C$15*1000</f>
        <v>4.0000758163222256</v>
      </c>
      <c r="L326" s="14">
        <f>L325+data!$C$21*(K325-L325)/60*C325</f>
        <v>3.9997853840848565</v>
      </c>
      <c r="M326" s="59">
        <f>M325+E326*C326/3600/data!H$23</f>
        <v>59.663002518464069</v>
      </c>
    </row>
    <row r="327" spans="1:13" ht="20.100000000000001" customHeight="1">
      <c r="A327" s="12">
        <f t="shared" si="29"/>
        <v>1565</v>
      </c>
      <c r="B327" s="14">
        <f t="shared" si="27"/>
        <v>4</v>
      </c>
      <c r="C327" s="14">
        <f t="shared" si="26"/>
        <v>5</v>
      </c>
      <c r="D327" s="15">
        <f>3600*(B327*data!$C$15/1000-F327-G327)/C327</f>
        <v>845.6904411141528</v>
      </c>
      <c r="E327" s="15">
        <f>IF(A327&lt;P$35,IF(A327+C327&lt;P$35,data!H$24*data!H$23,data!H$24*data!H$23*(P$35-A327)/C327),IF(D327&lt;0,0,D327))</f>
        <v>845.6904411141528</v>
      </c>
      <c r="F327" s="17">
        <f>(H327*data!$C$16+I327*data!$C$17-G326*(data!$C$18+data!$C$19+data!$C$20))*$C327/60</f>
        <v>-1.1751275048086112</v>
      </c>
      <c r="G327" s="17">
        <f t="shared" si="30"/>
        <v>29.542660137178</v>
      </c>
      <c r="H327" s="17">
        <f>H326+(data!$C$19*G326-data!$C$16*H326)*$C327/60</f>
        <v>145.51779512622767</v>
      </c>
      <c r="I327" s="17">
        <f>I326+(data!$C$20*G326-data!$C$17*I326)*$C327/60</f>
        <v>107.6424650152223</v>
      </c>
      <c r="J327" s="16">
        <f t="shared" si="28"/>
        <v>26.083333333333332</v>
      </c>
      <c r="K327" s="14">
        <f>G327/data!$C$15*1000</f>
        <v>4.0000754784060542</v>
      </c>
      <c r="L327" s="14">
        <f>L326+data!$C$21*(K326-L326)/60*C326</f>
        <v>3.9997884110338453</v>
      </c>
      <c r="M327" s="59">
        <f>M326+E327*C327/3600/data!H$23</f>
        <v>59.780459524174368</v>
      </c>
    </row>
    <row r="328" spans="1:13" ht="20.100000000000001" customHeight="1">
      <c r="A328" s="12">
        <f t="shared" si="29"/>
        <v>1570</v>
      </c>
      <c r="B328" s="14">
        <f t="shared" si="27"/>
        <v>4</v>
      </c>
      <c r="C328" s="14">
        <f t="shared" si="26"/>
        <v>5</v>
      </c>
      <c r="D328" s="15">
        <f>3600*(B328*data!$C$15/1000-F328-G328)/C328</f>
        <v>845.29265383167422</v>
      </c>
      <c r="E328" s="15">
        <f>IF(A328&lt;P$35,IF(A328+C328&lt;P$35,data!H$24*data!H$23,data!H$24*data!H$23*(P$35-A328)/C328),IF(D328&lt;0,0,D328))</f>
        <v>845.29265383167422</v>
      </c>
      <c r="F328" s="17">
        <f>(H328*data!$C$16+I328*data!$C$17-G327*(data!$C$18+data!$C$19+data!$C$20))*$C328/60</f>
        <v>-1.1745725397874123</v>
      </c>
      <c r="G328" s="17">
        <f t="shared" si="30"/>
        <v>29.542657654493578</v>
      </c>
      <c r="H328" s="17">
        <f>H327+(data!$C$19*G327-data!$C$16*H327)*$C328/60</f>
        <v>145.60516080855413</v>
      </c>
      <c r="I328" s="17">
        <f>I327+(data!$C$20*G327-data!$C$17*I327)*$C328/60</f>
        <v>107.89562306659343</v>
      </c>
      <c r="J328" s="16">
        <f t="shared" si="28"/>
        <v>26.166666666666668</v>
      </c>
      <c r="K328" s="14">
        <f>G328/data!$C$15*1000</f>
        <v>4.0000751422506422</v>
      </c>
      <c r="L328" s="14">
        <f>L327+data!$C$21*(K327-L327)/60*C327</f>
        <v>3.9997914029134654</v>
      </c>
      <c r="M328" s="59">
        <f>M327+E328*C328/3600/data!H$23</f>
        <v>59.897861281650989</v>
      </c>
    </row>
    <row r="329" spans="1:13" ht="20.100000000000001" customHeight="1">
      <c r="A329" s="12">
        <f t="shared" si="29"/>
        <v>1575</v>
      </c>
      <c r="B329" s="14">
        <f t="shared" si="27"/>
        <v>4</v>
      </c>
      <c r="C329" s="14">
        <f t="shared" si="26"/>
        <v>5</v>
      </c>
      <c r="D329" s="15">
        <f>3600*(B329*data!$C$15/1000-F329-G329)/C329</f>
        <v>844.89663545479129</v>
      </c>
      <c r="E329" s="15">
        <f>IF(A329&lt;P$35,IF(A329+C329&lt;P$35,data!H$24*data!H$23,data!H$24*data!H$23*(P$35-A329)/C329),IF(D329&lt;0,0,D329))</f>
        <v>844.89663545479129</v>
      </c>
      <c r="F329" s="17">
        <f>(H329*data!$C$16+I329*data!$C$17-G328*(data!$C$18+data!$C$19+data!$C$20))*$C329/60</f>
        <v>-1.1740200445150881</v>
      </c>
      <c r="G329" s="17">
        <f t="shared" si="30"/>
        <v>29.542655184744703</v>
      </c>
      <c r="H329" s="17">
        <f>H328+(data!$C$19*G328-data!$C$16*H328)*$C329/60</f>
        <v>145.69206529783781</v>
      </c>
      <c r="I329" s="17">
        <f>I328+(data!$C$20*G328-data!$C$17*I328)*$C329/60</f>
        <v>108.14868741699684</v>
      </c>
      <c r="J329" s="16">
        <f t="shared" si="28"/>
        <v>26.25</v>
      </c>
      <c r="K329" s="14">
        <f>G329/data!$C$15*1000</f>
        <v>4.0000748078467039</v>
      </c>
      <c r="L329" s="14">
        <f>L328+data!$C$21*(K328-L328)/60*C328</f>
        <v>3.9997943601075687</v>
      </c>
      <c r="M329" s="59">
        <f>M328+E329*C329/3600/data!H$23</f>
        <v>60.015208036575267</v>
      </c>
    </row>
    <row r="330" spans="1:13" ht="20.100000000000001" customHeight="1">
      <c r="A330" s="12">
        <f t="shared" si="29"/>
        <v>1580</v>
      </c>
      <c r="B330" s="14">
        <f t="shared" si="27"/>
        <v>4</v>
      </c>
      <c r="C330" s="14">
        <f t="shared" si="26"/>
        <v>5</v>
      </c>
      <c r="D330" s="15">
        <f>3600*(B330*data!$C$15/1000-F330-G330)/C330</f>
        <v>844.50237676814481</v>
      </c>
      <c r="E330" s="15">
        <f>IF(A330&lt;P$35,IF(A330+C330&lt;P$35,data!H$24*data!H$23,data!H$24*data!H$23*(P$35-A330)/C330),IF(D330&lt;0,0,D330))</f>
        <v>844.50237676814481</v>
      </c>
      <c r="F330" s="17">
        <f>(H330*data!$C$16+I330*data!$C$17-G329*(data!$C$18+data!$C$19+data!$C$20))*$C330/60</f>
        <v>-1.1734700061243117</v>
      </c>
      <c r="G330" s="17">
        <f t="shared" si="30"/>
        <v>29.542652727863157</v>
      </c>
      <c r="H330" s="17">
        <f>H329+(data!$C$19*G329-data!$C$16*H329)*$C330/60</f>
        <v>145.77851102865699</v>
      </c>
      <c r="I330" s="17">
        <f>I329+(data!$C$20*G329-data!$C$17*I329)*$C330/60</f>
        <v>108.40165810123307</v>
      </c>
      <c r="J330" s="16">
        <f t="shared" si="28"/>
        <v>26.333333333333332</v>
      </c>
      <c r="K330" s="14">
        <f>G330/data!$C$15*1000</f>
        <v>4.0000744751850013</v>
      </c>
      <c r="L330" s="14">
        <f>L329+data!$C$21*(K329-L329)/60*C329</f>
        <v>3.9997972829959094</v>
      </c>
      <c r="M330" s="59">
        <f>M329+E330*C330/3600/data!H$23</f>
        <v>60.13250003334862</v>
      </c>
    </row>
    <row r="331" spans="1:13" ht="20.100000000000001" customHeight="1">
      <c r="A331" s="12">
        <f t="shared" si="29"/>
        <v>1585</v>
      </c>
      <c r="B331" s="14">
        <f t="shared" si="27"/>
        <v>4</v>
      </c>
      <c r="C331" s="14">
        <f t="shared" si="26"/>
        <v>5</v>
      </c>
      <c r="D331" s="15">
        <f>3600*(B331*data!$C$15/1000-F331-G331)/C331</f>
        <v>844.10986860498781</v>
      </c>
      <c r="E331" s="15">
        <f>IF(A331&lt;P$35,IF(A331+C331&lt;P$35,data!H$24*data!H$23,data!H$24*data!H$23*(P$35-A331)/C331),IF(D331&lt;0,0,D331))</f>
        <v>844.10986860498781</v>
      </c>
      <c r="F331" s="17">
        <f>(H331*data!$C$16+I331*data!$C$17-G330*(data!$C$18+data!$C$19+data!$C$20))*$C331/60</f>
        <v>-1.1729224118156185</v>
      </c>
      <c r="G331" s="17">
        <f t="shared" si="30"/>
        <v>29.542650283781072</v>
      </c>
      <c r="H331" s="17">
        <f>H330+(data!$C$19*G330-data!$C$16*H330)*$C331/60</f>
        <v>145.86450042273813</v>
      </c>
      <c r="I331" s="17">
        <f>I330+(data!$C$20*G330-data!$C$17*I330)*$C331/60</f>
        <v>108.65453515408913</v>
      </c>
      <c r="J331" s="16">
        <f t="shared" si="28"/>
        <v>26.416666666666668</v>
      </c>
      <c r="K331" s="14">
        <f>G331/data!$C$15*1000</f>
        <v>4.0000741442563452</v>
      </c>
      <c r="L331" s="14">
        <f>L330+data!$C$21*(K330-L330)/60*C330</f>
        <v>3.9998001719541878</v>
      </c>
      <c r="M331" s="59">
        <f>M330+E331*C331/3600/data!H$23</f>
        <v>60.249737515099312</v>
      </c>
    </row>
    <row r="332" spans="1:13" ht="20.100000000000001" customHeight="1">
      <c r="A332" s="12">
        <f t="shared" si="29"/>
        <v>1590</v>
      </c>
      <c r="B332" s="14">
        <f t="shared" si="27"/>
        <v>4</v>
      </c>
      <c r="C332" s="14">
        <f t="shared" si="26"/>
        <v>5</v>
      </c>
      <c r="D332" s="15">
        <f>3600*(B332*data!$C$15/1000-F332-G332)/C332</f>
        <v>843.71910184690023</v>
      </c>
      <c r="E332" s="15">
        <f>IF(A332&lt;P$35,IF(A332+C332&lt;P$35,data!H$24*data!H$23,data!H$24*data!H$23*(P$35-A332)/C332),IF(D332&lt;0,0,D332))</f>
        <v>843.71910184690023</v>
      </c>
      <c r="F332" s="17">
        <f>(H332*data!$C$16+I332*data!$C$17-G331*(data!$C$18+data!$C$19+data!$C$20))*$C332/60</f>
        <v>-1.172377248857047</v>
      </c>
      <c r="G332" s="17">
        <f t="shared" si="30"/>
        <v>29.542647852430953</v>
      </c>
      <c r="H332" s="17">
        <f>H331+(data!$C$19*G331-data!$C$16*H331)*$C332/60</f>
        <v>145.9500358890237</v>
      </c>
      <c r="I332" s="17">
        <f>I331+(data!$C$20*G331-data!$C$17*I331)*$C332/60</f>
        <v>108.90731861033848</v>
      </c>
      <c r="J332" s="16">
        <f t="shared" si="28"/>
        <v>26.5</v>
      </c>
      <c r="K332" s="14">
        <f>G332/data!$C$15*1000</f>
        <v>4.0000738150515964</v>
      </c>
      <c r="L332" s="14">
        <f>L331+data!$C$21*(K331-L331)/60*C331</f>
        <v>3.9998030273540928</v>
      </c>
      <c r="M332" s="59">
        <f>M331+E332*C332/3600/data!H$23</f>
        <v>60.366920723689162</v>
      </c>
    </row>
    <row r="333" spans="1:13" ht="20.100000000000001" customHeight="1">
      <c r="A333" s="12">
        <f t="shared" si="29"/>
        <v>1595</v>
      </c>
      <c r="B333" s="14">
        <f t="shared" si="27"/>
        <v>4</v>
      </c>
      <c r="C333" s="14">
        <f t="shared" si="26"/>
        <v>5</v>
      </c>
      <c r="D333" s="15">
        <f>3600*(B333*data!$C$15/1000-F333-G333)/C333</f>
        <v>843.33006742357725</v>
      </c>
      <c r="E333" s="15">
        <f>IF(A333&lt;P$35,IF(A333+C333&lt;P$35,data!H$24*data!H$23,data!H$24*data!H$23*(P$35-A333)/C333),IF(D333&lt;0,0,D333))</f>
        <v>843.33006742357725</v>
      </c>
      <c r="F333" s="17">
        <f>(H333*data!$C$16+I333*data!$C$17-G332*(data!$C$18+data!$C$19+data!$C$20))*$C333/60</f>
        <v>-1.1718345045837846</v>
      </c>
      <c r="G333" s="17">
        <f t="shared" si="30"/>
        <v>29.542645433745641</v>
      </c>
      <c r="H333" s="17">
        <f>H332+(data!$C$19*G332-data!$C$16*H332)*$C333/60</f>
        <v>146.03511982373965</v>
      </c>
      <c r="I333" s="17">
        <f>I332+(data!$C$20*G332-data!$C$17*I332)*$C333/60</f>
        <v>109.16000850474104</v>
      </c>
      <c r="J333" s="16">
        <f t="shared" si="28"/>
        <v>26.583333333333332</v>
      </c>
      <c r="K333" s="14">
        <f>G333/data!$C$15*1000</f>
        <v>4.0000734875616626</v>
      </c>
      <c r="L333" s="14">
        <f>L332+data!$C$21*(K332-L332)/60*C332</f>
        <v>3.999805849563344</v>
      </c>
      <c r="M333" s="59">
        <f>M332+E333*C333/3600/data!H$23</f>
        <v>60.484049899720212</v>
      </c>
    </row>
    <row r="334" spans="1:13" ht="20.100000000000001" customHeight="1">
      <c r="A334" s="12">
        <f t="shared" si="29"/>
        <v>1600</v>
      </c>
      <c r="B334" s="14">
        <f t="shared" si="27"/>
        <v>4</v>
      </c>
      <c r="C334" s="14">
        <f t="shared" si="26"/>
        <v>5</v>
      </c>
      <c r="D334" s="15">
        <f>3600*(B334*data!$C$15/1000-F334-G334)/C334</f>
        <v>842.94275631252219</v>
      </c>
      <c r="E334" s="15">
        <f>IF(A334&lt;P$35,IF(A334+C334&lt;P$35,data!H$24*data!H$23,data!H$24*data!H$23*(P$35-A334)/C334),IF(D334&lt;0,0,D334))</f>
        <v>842.94275631252219</v>
      </c>
      <c r="F334" s="17">
        <f>(H334*data!$C$16+I334*data!$C$17-G333*(data!$C$18+data!$C$19+data!$C$20))*$C334/60</f>
        <v>-1.1712941663978094</v>
      </c>
      <c r="G334" s="17">
        <f t="shared" si="30"/>
        <v>29.542643027658354</v>
      </c>
      <c r="H334" s="17">
        <f>H333+(data!$C$19*G333-data!$C$16*H333)*$C334/60</f>
        <v>146.11975461046262</v>
      </c>
      <c r="I334" s="17">
        <f>I333+(data!$C$20*G333-data!$C$17*I333)*$C334/60</f>
        <v>109.4126048720432</v>
      </c>
      <c r="J334" s="16">
        <f t="shared" si="28"/>
        <v>26.666666666666668</v>
      </c>
      <c r="K334" s="14">
        <f>G334/data!$C$15*1000</f>
        <v>4.0000731617775021</v>
      </c>
      <c r="L334" s="14">
        <f>L333+data!$C$21*(K333-L333)/60*C333</f>
        <v>3.9998086389457339</v>
      </c>
      <c r="M334" s="59">
        <f>M333+E334*C334/3600/data!H$23</f>
        <v>60.601125282541396</v>
      </c>
    </row>
    <row r="335" spans="1:13" ht="20.100000000000001" customHeight="1">
      <c r="A335" s="12">
        <f t="shared" si="29"/>
        <v>1605</v>
      </c>
      <c r="B335" s="14">
        <f t="shared" si="27"/>
        <v>4</v>
      </c>
      <c r="C335" s="14">
        <f t="shared" si="26"/>
        <v>5</v>
      </c>
      <c r="D335" s="15">
        <f>3600*(B335*data!$C$15/1000-F335-G335)/C335</f>
        <v>842.55715953883941</v>
      </c>
      <c r="E335" s="15">
        <f>IF(A335&lt;P$35,IF(A335+C335&lt;P$35,data!H$24*data!H$23,data!H$24*data!H$23*(P$35-A335)/C335),IF(D335&lt;0,0,D335))</f>
        <v>842.55715953883941</v>
      </c>
      <c r="F335" s="17">
        <f>(H335*data!$C$16+I335*data!$C$17-G334*(data!$C$18+data!$C$19+data!$C$20))*$C335/60</f>
        <v>-1.1707562217675427</v>
      </c>
      <c r="G335" s="17">
        <f t="shared" si="30"/>
        <v>29.542640634102646</v>
      </c>
      <c r="H335" s="17">
        <f>H334+(data!$C$19*G334-data!$C$16*H334)*$C335/60</f>
        <v>146.20394262018664</v>
      </c>
      <c r="I335" s="17">
        <f>I334+(data!$C$20*G334-data!$C$17*I334)*$C335/60</f>
        <v>109.66510774697785</v>
      </c>
      <c r="J335" s="16">
        <f t="shared" si="28"/>
        <v>26.75</v>
      </c>
      <c r="K335" s="14">
        <f>G335/data!$C$15*1000</f>
        <v>4.0000728376901158</v>
      </c>
      <c r="L335" s="14">
        <f>L334+data!$C$21*(K334-L334)/60*C334</f>
        <v>3.9998113958611694</v>
      </c>
      <c r="M335" s="59">
        <f>M334+E335*C335/3600/data!H$23</f>
        <v>60.718147110255124</v>
      </c>
    </row>
    <row r="336" spans="1:13" ht="20.100000000000001" customHeight="1">
      <c r="A336" s="12">
        <f t="shared" si="29"/>
        <v>1610</v>
      </c>
      <c r="B336" s="14">
        <f t="shared" si="27"/>
        <v>4</v>
      </c>
      <c r="C336" s="14">
        <f t="shared" si="26"/>
        <v>5</v>
      </c>
      <c r="D336" s="15">
        <f>3600*(B336*data!$C$15/1000-F336-G336)/C336</f>
        <v>842.1732681749578</v>
      </c>
      <c r="E336" s="15">
        <f>IF(A336&lt;P$35,IF(A336+C336&lt;P$35,data!H$24*data!H$23,data!H$24*data!H$23*(P$35-A336)/C336),IF(D336&lt;0,0,D336))</f>
        <v>842.1732681749578</v>
      </c>
      <c r="F336" s="17">
        <f>(H336*data!$C$16+I336*data!$C$17-G335*(data!$C$18+data!$C$19+data!$C$20))*$C336/60</f>
        <v>-1.1702206582274932</v>
      </c>
      <c r="G336" s="17">
        <f t="shared" si="30"/>
        <v>29.542638253012431</v>
      </c>
      <c r="H336" s="17">
        <f>H335+(data!$C$19*G335-data!$C$16*H335)*$C336/60</f>
        <v>146.28768621138957</v>
      </c>
      <c r="I336" s="17">
        <f>I335+(data!$C$20*G335-data!$C$17*I335)*$C336/60</f>
        <v>109.91751716426434</v>
      </c>
      <c r="J336" s="16">
        <f t="shared" si="28"/>
        <v>26.833333333333332</v>
      </c>
      <c r="K336" s="14">
        <f>G336/data!$C$15*1000</f>
        <v>4.0000725152905572</v>
      </c>
      <c r="L336" s="14">
        <f>L335+data!$C$21*(K335-L335)/60*C335</f>
        <v>3.9998141206657123</v>
      </c>
      <c r="M336" s="59">
        <f>M335+E336*C336/3600/data!H$23</f>
        <v>60.835115619723865</v>
      </c>
    </row>
    <row r="337" spans="1:13" ht="20.100000000000001" customHeight="1">
      <c r="A337" s="12">
        <f t="shared" si="29"/>
        <v>1615</v>
      </c>
      <c r="B337" s="14">
        <f t="shared" si="27"/>
        <v>4</v>
      </c>
      <c r="C337" s="14">
        <f t="shared" si="26"/>
        <v>5</v>
      </c>
      <c r="D337" s="15">
        <f>3600*(B337*data!$C$15/1000-F337-G337)/C337</f>
        <v>841.79107334039838</v>
      </c>
      <c r="E337" s="15">
        <f>IF(A337&lt;P$35,IF(A337+C337&lt;P$35,data!H$24*data!H$23,data!H$24*data!H$23*(P$35-A337)/C337),IF(D337&lt;0,0,D337))</f>
        <v>841.79107334039838</v>
      </c>
      <c r="F337" s="17">
        <f>(H337*data!$C$16+I337*data!$C$17-G336*(data!$C$18+data!$C$19+data!$C$20))*$C337/60</f>
        <v>-1.1696874633779122</v>
      </c>
      <c r="G337" s="17">
        <f t="shared" si="30"/>
        <v>29.54263588432196</v>
      </c>
      <c r="H337" s="17">
        <f>H336+(data!$C$19*G336-data!$C$16*H336)*$C337/60</f>
        <v>146.37098773009916</v>
      </c>
      <c r="I337" s="17">
        <f>I336+(data!$C$20*G336-data!$C$17*I336)*$C337/60</f>
        <v>110.16983315860853</v>
      </c>
      <c r="J337" s="16">
        <f t="shared" si="28"/>
        <v>26.916666666666668</v>
      </c>
      <c r="K337" s="14">
        <f>G337/data!$C$15*1000</f>
        <v>4.000072194569924</v>
      </c>
      <c r="L337" s="14">
        <f>L336+data!$C$21*(K336-L336)/60*C336</f>
        <v>3.9998168137116203</v>
      </c>
      <c r="M337" s="59">
        <f>M336+E337*C337/3600/data!H$23</f>
        <v>60.9520310465767</v>
      </c>
    </row>
    <row r="338" spans="1:13" ht="20.100000000000001" customHeight="1">
      <c r="A338" s="12">
        <f t="shared" si="29"/>
        <v>1620</v>
      </c>
      <c r="B338" s="14">
        <f t="shared" si="27"/>
        <v>4</v>
      </c>
      <c r="C338" s="14">
        <f t="shared" si="26"/>
        <v>5</v>
      </c>
      <c r="D338" s="15">
        <f>3600*(B338*data!$C$15/1000-F338-G338)/C338</f>
        <v>841.41056620150266</v>
      </c>
      <c r="E338" s="15">
        <f>IF(A338&lt;P$35,IF(A338+C338&lt;P$35,data!H$24*data!H$23,data!H$24*data!H$23*(P$35-A338)/C338),IF(D338&lt;0,0,D338))</f>
        <v>841.41056620150266</v>
      </c>
      <c r="F338" s="17">
        <f>(H338*data!$C$16+I338*data!$C$17-G337*(data!$C$18+data!$C$19+data!$C$20))*$C338/60</f>
        <v>-1.1691566248844436</v>
      </c>
      <c r="G338" s="17">
        <f t="shared" si="30"/>
        <v>29.542633527965847</v>
      </c>
      <c r="H338" s="17">
        <f>H337+(data!$C$19*G337-data!$C$16*H337)*$C338/60</f>
        <v>146.45384950995881</v>
      </c>
      <c r="I338" s="17">
        <f>I337+(data!$C$20*G337-data!$C$17*I337)*$C338/60</f>
        <v>110.42205576470279</v>
      </c>
      <c r="J338" s="16">
        <f t="shared" si="28"/>
        <v>27</v>
      </c>
      <c r="K338" s="14">
        <f>G338/data!$C$15*1000</f>
        <v>4.0000718755193629</v>
      </c>
      <c r="L338" s="14">
        <f>L337+data!$C$21*(K337-L337)/60*C337</f>
        <v>3.9998194753473872</v>
      </c>
      <c r="M338" s="59">
        <f>M337+E338*C338/3600/data!H$23</f>
        <v>61.0688936252158</v>
      </c>
    </row>
    <row r="339" spans="1:13" ht="20.100000000000001" customHeight="1">
      <c r="A339" s="12">
        <f t="shared" si="29"/>
        <v>1625</v>
      </c>
      <c r="B339" s="14">
        <f t="shared" si="27"/>
        <v>4</v>
      </c>
      <c r="C339" s="14">
        <f t="shared" si="26"/>
        <v>5</v>
      </c>
      <c r="D339" s="15">
        <f>3600*(B339*data!$C$15/1000-F339-G339)/C339</f>
        <v>841.03173797120576</v>
      </c>
      <c r="E339" s="15">
        <f>IF(A339&lt;P$35,IF(A339+C339&lt;P$35,data!H$24*data!H$23,data!H$24*data!H$23*(P$35-A339)/C339),IF(D339&lt;0,0,D339))</f>
        <v>841.03173797120576</v>
      </c>
      <c r="F339" s="17">
        <f>(H339*data!$C$16+I339*data!$C$17-G338*(data!$C$18+data!$C$19+data!$C$20))*$C339/60</f>
        <v>-1.1686281304777801</v>
      </c>
      <c r="G339" s="17">
        <f t="shared" si="30"/>
        <v>29.542631183879042</v>
      </c>
      <c r="H339" s="17">
        <f>H338+(data!$C$19*G338-data!$C$16*H338)*$C339/60</f>
        <v>146.5362738722929</v>
      </c>
      <c r="I339" s="17">
        <f>I338+(data!$C$20*G338-data!$C$17*I338)*$C339/60</f>
        <v>110.67418501722599</v>
      </c>
      <c r="J339" s="16">
        <f t="shared" si="28"/>
        <v>27.083333333333332</v>
      </c>
      <c r="K339" s="14">
        <f>G339/data!$C$15*1000</f>
        <v>4.000071558130065</v>
      </c>
      <c r="L339" s="14">
        <f>L338+data!$C$21*(K338-L338)/60*C338</f>
        <v>3.9998221059177821</v>
      </c>
      <c r="M339" s="59">
        <f>M338+E339*C339/3600/data!H$23</f>
        <v>61.185703588822911</v>
      </c>
    </row>
    <row r="340" spans="1:13" ht="20.100000000000001" customHeight="1">
      <c r="A340" s="12">
        <f t="shared" si="29"/>
        <v>1630</v>
      </c>
      <c r="B340" s="14">
        <f t="shared" si="27"/>
        <v>4</v>
      </c>
      <c r="C340" s="14">
        <f t="shared" si="26"/>
        <v>5</v>
      </c>
      <c r="D340" s="15">
        <f>3600*(B340*data!$C$15/1000-F340-G340)/C340</f>
        <v>840.65457990877712</v>
      </c>
      <c r="E340" s="15">
        <f>IF(A340&lt;P$35,IF(A340+C340&lt;P$35,data!H$24*data!H$23,data!H$24*data!H$23*(P$35-A340)/C340),IF(D340&lt;0,0,D340))</f>
        <v>840.65457990877712</v>
      </c>
      <c r="F340" s="17">
        <f>(H340*data!$C$16+I340*data!$C$17-G339*(data!$C$18+data!$C$19+data!$C$20))*$C340/60</f>
        <v>-1.1681019679533207</v>
      </c>
      <c r="G340" s="17">
        <f t="shared" si="30"/>
        <v>29.542628851996842</v>
      </c>
      <c r="H340" s="17">
        <f>H339+(data!$C$19*G339-data!$C$16*H339)*$C340/60</f>
        <v>146.61826312617183</v>
      </c>
      <c r="I340" s="17">
        <f>I339+(data!$C$20*G339-data!$C$17*I339)*$C340/60</f>
        <v>110.92622095084356</v>
      </c>
      <c r="J340" s="16">
        <f t="shared" si="28"/>
        <v>27.166666666666668</v>
      </c>
      <c r="K340" s="14">
        <f>G340/data!$C$15*1000</f>
        <v>4.0000712423932701</v>
      </c>
      <c r="L340" s="14">
        <f>L339+data!$C$21*(K339-L339)/60*C339</f>
        <v>3.9998247057638894</v>
      </c>
      <c r="M340" s="59">
        <f>M339+E340*C340/3600/data!H$23</f>
        <v>61.302461169365799</v>
      </c>
    </row>
    <row r="341" spans="1:13" ht="20.100000000000001" customHeight="1">
      <c r="A341" s="12">
        <f t="shared" si="29"/>
        <v>1635</v>
      </c>
      <c r="B341" s="14">
        <f t="shared" si="27"/>
        <v>4</v>
      </c>
      <c r="C341" s="14">
        <f t="shared" si="26"/>
        <v>5</v>
      </c>
      <c r="D341" s="15">
        <f>3600*(B341*data!$C$15/1000-F341-G341)/C341</f>
        <v>840.27908331960134</v>
      </c>
      <c r="E341" s="15">
        <f>IF(A341&lt;P$35,IF(A341+C341&lt;P$35,data!H$24*data!H$23,data!H$24*data!H$23*(P$35-A341)/C341),IF(D341&lt;0,0,D341))</f>
        <v>840.27908331960134</v>
      </c>
      <c r="F341" s="17">
        <f>(H341*data!$C$16+I341*data!$C$17-G340*(data!$C$18+data!$C$19+data!$C$20))*$C341/60</f>
        <v>-1.1675781251708275</v>
      </c>
      <c r="G341" s="17">
        <f t="shared" si="30"/>
        <v>29.542626532254872</v>
      </c>
      <c r="H341" s="17">
        <f>H340+(data!$C$19*G340-data!$C$16*H340)*$C341/60</f>
        <v>146.69981956847676</v>
      </c>
      <c r="I341" s="17">
        <f>I340+(data!$C$20*G340-data!$C$17*I340)*$C341/60</f>
        <v>111.17816360020741</v>
      </c>
      <c r="J341" s="16">
        <f t="shared" si="28"/>
        <v>27.25</v>
      </c>
      <c r="K341" s="14">
        <f>G341/data!$C$15*1000</f>
        <v>4.0000709283002633</v>
      </c>
      <c r="L341" s="14">
        <f>L340+data!$C$21*(K340-L340)/60*C340</f>
        <v>3.9998272752231472</v>
      </c>
      <c r="M341" s="59">
        <f>M340+E341*C341/3600/data!H$23</f>
        <v>61.419166597604629</v>
      </c>
    </row>
    <row r="342" spans="1:13" ht="20.100000000000001" customHeight="1">
      <c r="A342" s="12">
        <f t="shared" si="29"/>
        <v>1640</v>
      </c>
      <c r="B342" s="14">
        <f t="shared" si="27"/>
        <v>4</v>
      </c>
      <c r="C342" s="14">
        <f t="shared" si="26"/>
        <v>5</v>
      </c>
      <c r="D342" s="15">
        <f>3600*(B342*data!$C$15/1000-F342-G342)/C342</f>
        <v>839.90523955488584</v>
      </c>
      <c r="E342" s="15">
        <f>IF(A342&lt;P$35,IF(A342+C342&lt;P$35,data!H$24*data!H$23,data!H$24*data!H$23*(P$35-A342)/C342),IF(D342&lt;0,0,D342))</f>
        <v>839.90523955488584</v>
      </c>
      <c r="F342" s="17">
        <f>(H342*data!$C$16+I342*data!$C$17-G341*(data!$C$18+data!$C$19+data!$C$20))*$C342/60</f>
        <v>-1.1670565900540859</v>
      </c>
      <c r="G342" s="17">
        <f t="shared" si="30"/>
        <v>29.542624224589122</v>
      </c>
      <c r="H342" s="17">
        <f>H341+(data!$C$19*G341-data!$C$16*H341)*$C342/60</f>
        <v>146.78094548396388</v>
      </c>
      <c r="I342" s="17">
        <f>I341+(data!$C$20*G341-data!$C$17*I341)*$C342/60</f>
        <v>111.43001299995602</v>
      </c>
      <c r="J342" s="16">
        <f t="shared" si="28"/>
        <v>27.333333333333332</v>
      </c>
      <c r="K342" s="14">
        <f>G342/data!$C$15*1000</f>
        <v>4.0000706158423762</v>
      </c>
      <c r="L342" s="14">
        <f>L341+data!$C$21*(K341-L341)/60*C341</f>
        <v>3.9998298146293858</v>
      </c>
      <c r="M342" s="59">
        <f>M341+E342*C342/3600/data!H$23</f>
        <v>61.535820103098366</v>
      </c>
    </row>
    <row r="343" spans="1:13" ht="20.100000000000001" customHeight="1">
      <c r="A343" s="12">
        <f t="shared" si="29"/>
        <v>1645</v>
      </c>
      <c r="B343" s="14">
        <f t="shared" si="27"/>
        <v>4</v>
      </c>
      <c r="C343" s="14">
        <f t="shared" si="26"/>
        <v>5</v>
      </c>
      <c r="D343" s="15">
        <f>3600*(B343*data!$C$15/1000-F343-G343)/C343</f>
        <v>839.5330400114799</v>
      </c>
      <c r="E343" s="15">
        <f>IF(A343&lt;P$35,IF(A343+C343&lt;P$35,data!H$24*data!H$23,data!H$24*data!H$23*(P$35-A343)/C343),IF(D343&lt;0,0,D343))</f>
        <v>839.5330400114799</v>
      </c>
      <c r="F343" s="17">
        <f>(H343*data!$C$16+I343*data!$C$17-G342*(data!$C$18+data!$C$19+data!$C$20))*$C343/60</f>
        <v>-1.1665373505905692</v>
      </c>
      <c r="G343" s="17">
        <f t="shared" si="30"/>
        <v>29.542621928935894</v>
      </c>
      <c r="H343" s="17">
        <f>H342+(data!$C$19*G342-data!$C$16*H342)*$C343/60</f>
        <v>146.86164314532849</v>
      </c>
      <c r="I343" s="17">
        <f>I342+(data!$C$20*G342-data!$C$17*I342)*$C343/60</f>
        <v>111.68176918471441</v>
      </c>
      <c r="J343" s="16">
        <f t="shared" si="28"/>
        <v>27.416666666666668</v>
      </c>
      <c r="K343" s="14">
        <f>G343/data!$C$15*1000</f>
        <v>4.0000703050109827</v>
      </c>
      <c r="L343" s="14">
        <f>L342+data!$C$21*(K342-L342)/60*C342</f>
        <v>3.9998323243128659</v>
      </c>
      <c r="M343" s="59">
        <f>M342+E343*C343/3600/data!H$23</f>
        <v>61.652421914211075</v>
      </c>
    </row>
    <row r="344" spans="1:13" ht="20.100000000000001" customHeight="1">
      <c r="A344" s="12">
        <f t="shared" si="29"/>
        <v>1650</v>
      </c>
      <c r="B344" s="14">
        <f t="shared" si="27"/>
        <v>4</v>
      </c>
      <c r="C344" s="14">
        <f t="shared" si="26"/>
        <v>5</v>
      </c>
      <c r="D344" s="15">
        <f>3600*(B344*data!$C$15/1000-F344-G344)/C344</f>
        <v>839.16247613156975</v>
      </c>
      <c r="E344" s="15">
        <f>IF(A344&lt;P$35,IF(A344+C344&lt;P$35,data!H$24*data!H$23,data!H$24*data!H$23*(P$35-A344)/C344),IF(D344&lt;0,0,D344))</f>
        <v>839.16247613156975</v>
      </c>
      <c r="F344" s="17">
        <f>(H344*data!$C$16+I344*data!$C$17-G343*(data!$C$18+data!$C$19+data!$C$20))*$C344/60</f>
        <v>-1.1660203948310988</v>
      </c>
      <c r="G344" s="17">
        <f t="shared" si="30"/>
        <v>29.542619645231852</v>
      </c>
      <c r="H344" s="17">
        <f>H343+(data!$C$19*G343-data!$C$16*H343)*$C344/60</f>
        <v>146.94191481326857</v>
      </c>
      <c r="I344" s="17">
        <f>I343+(data!$C$20*G343-data!$C$17*I343)*$C344/60</f>
        <v>111.93343218909416</v>
      </c>
      <c r="J344" s="16">
        <f t="shared" si="28"/>
        <v>27.5</v>
      </c>
      <c r="K344" s="14">
        <f>G344/data!$C$15*1000</f>
        <v>4.000069995797511</v>
      </c>
      <c r="L344" s="14">
        <f>L343+data!$C$21*(K343-L343)/60*C343</f>
        <v>3.9998348046003165</v>
      </c>
      <c r="M344" s="59">
        <f>M343+E344*C344/3600/data!H$23</f>
        <v>61.768972258118239</v>
      </c>
    </row>
    <row r="345" spans="1:13" ht="20.100000000000001" customHeight="1">
      <c r="A345" s="12">
        <f t="shared" si="29"/>
        <v>1655</v>
      </c>
      <c r="B345" s="14">
        <f t="shared" si="27"/>
        <v>4</v>
      </c>
      <c r="C345" s="14">
        <f t="shared" si="26"/>
        <v>5</v>
      </c>
      <c r="D345" s="15">
        <f>3600*(B345*data!$C$15/1000-F345-G345)/C345</f>
        <v>838.79353940250746</v>
      </c>
      <c r="E345" s="15">
        <f>IF(A345&lt;P$35,IF(A345+C345&lt;P$35,data!H$24*data!H$23,data!H$24*data!H$23*(P$35-A345)/C345),IF(D345&lt;0,0,D345))</f>
        <v>838.79353940250746</v>
      </c>
      <c r="F345" s="17">
        <f>(H345*data!$C$16+I345*data!$C$17-G344*(data!$C$18+data!$C$19+data!$C$20))*$C345/60</f>
        <v>-1.165505710889513</v>
      </c>
      <c r="G345" s="17">
        <f t="shared" si="30"/>
        <v>29.542617373413965</v>
      </c>
      <c r="H345" s="17">
        <f>H344+(data!$C$19*G344-data!$C$16*H344)*$C345/60</f>
        <v>147.0217627365482</v>
      </c>
      <c r="I345" s="17">
        <f>I344+(data!$C$20*G344-data!$C$17*I344)*$C345/60</f>
        <v>112.18500204769342</v>
      </c>
      <c r="J345" s="16">
        <f t="shared" si="28"/>
        <v>27.583333333333332</v>
      </c>
      <c r="K345" s="14">
        <f>G345/data!$C$15*1000</f>
        <v>4.000069688193423</v>
      </c>
      <c r="L345" s="14">
        <f>L344+data!$C$21*(K344-L344)/60*C344</f>
        <v>3.9998372558149717</v>
      </c>
      <c r="M345" s="59">
        <f>M344+E345*C345/3600/data!H$23</f>
        <v>61.885471360813035</v>
      </c>
    </row>
    <row r="346" spans="1:13" ht="20.100000000000001" customHeight="1">
      <c r="A346" s="12">
        <f t="shared" si="29"/>
        <v>1660</v>
      </c>
      <c r="B346" s="14">
        <f t="shared" si="27"/>
        <v>4</v>
      </c>
      <c r="C346" s="14">
        <f t="shared" si="26"/>
        <v>5</v>
      </c>
      <c r="D346" s="15">
        <f>3600*(B346*data!$C$15/1000-F346-G346)/C346</f>
        <v>838.42622135650686</v>
      </c>
      <c r="E346" s="15">
        <f>IF(A346&lt;P$35,IF(A346+C346&lt;P$35,data!H$24*data!H$23,data!H$24*data!H$23*(P$35-A346)/C346),IF(D346&lt;0,0,D346))</f>
        <v>838.42622135650686</v>
      </c>
      <c r="F346" s="17">
        <f>(H346*data!$C$16+I346*data!$C$17-G345*(data!$C$18+data!$C$19+data!$C$20))*$C346/60</f>
        <v>-1.1649932869423312</v>
      </c>
      <c r="G346" s="17">
        <f t="shared" si="30"/>
        <v>29.542615113419561</v>
      </c>
      <c r="H346" s="17">
        <f>H345+(data!$C$19*G345-data!$C$16*H345)*$C346/60</f>
        <v>147.10118915206053</v>
      </c>
      <c r="I346" s="17">
        <f>I345+(data!$C$20*G345-data!$C$17*I345)*$C346/60</f>
        <v>112.43647879509687</v>
      </c>
      <c r="J346" s="16">
        <f t="shared" si="28"/>
        <v>27.666666666666668</v>
      </c>
      <c r="K346" s="14">
        <f>G346/data!$C$15*1000</f>
        <v>4.0000693821902349</v>
      </c>
      <c r="L346" s="14">
        <f>L345+data!$C$21*(K345-L345)/60*C345</f>
        <v>3.9998396782766079</v>
      </c>
      <c r="M346" s="59">
        <f>M345+E346*C346/3600/data!H$23</f>
        <v>62.001919447112549</v>
      </c>
    </row>
    <row r="347" spans="1:13" ht="20.100000000000001" customHeight="1">
      <c r="A347" s="12">
        <f t="shared" si="29"/>
        <v>1665</v>
      </c>
      <c r="B347" s="14">
        <f t="shared" si="27"/>
        <v>4</v>
      </c>
      <c r="C347" s="14">
        <f t="shared" si="26"/>
        <v>5</v>
      </c>
      <c r="D347" s="15">
        <f>3600*(B347*data!$C$15/1000-F347-G347)/C347</f>
        <v>838.06051357045851</v>
      </c>
      <c r="E347" s="15">
        <f>IF(A347&lt;P$35,IF(A347+C347&lt;P$35,data!H$24*data!H$23,data!H$24*data!H$23*(P$35-A347)/C347),IF(D347&lt;0,0,D347))</f>
        <v>838.06051357045851</v>
      </c>
      <c r="F347" s="17">
        <f>(H347*data!$C$16+I347*data!$C$17-G346*(data!$C$18+data!$C$19+data!$C$20))*$C347/60</f>
        <v>-1.1644831112284275</v>
      </c>
      <c r="G347" s="17">
        <f t="shared" si="30"/>
        <v>29.542612865186282</v>
      </c>
      <c r="H347" s="17">
        <f>H346+(data!$C$19*G346-data!$C$16*H346)*$C347/60</f>
        <v>147.18019628489043</v>
      </c>
      <c r="I347" s="17">
        <f>I346+(data!$C$20*G346-data!$C$17*I346)*$C347/60</f>
        <v>112.68786246587584</v>
      </c>
      <c r="J347" s="16">
        <f t="shared" si="28"/>
        <v>27.75</v>
      </c>
      <c r="K347" s="14">
        <f>G347/data!$C$15*1000</f>
        <v>4.0000690777795018</v>
      </c>
      <c r="L347" s="14">
        <f>L346+data!$C$21*(K346-L346)/60*C346</f>
        <v>3.9998420723015804</v>
      </c>
      <c r="M347" s="59">
        <f>M346+E347*C347/3600/data!H$23</f>
        <v>62.118316740664</v>
      </c>
    </row>
    <row r="348" spans="1:13" ht="20.100000000000001" customHeight="1">
      <c r="A348" s="12">
        <f t="shared" si="29"/>
        <v>1670</v>
      </c>
      <c r="B348" s="14">
        <f t="shared" si="27"/>
        <v>4</v>
      </c>
      <c r="C348" s="14">
        <f t="shared" si="26"/>
        <v>5</v>
      </c>
      <c r="D348" s="15">
        <f>3600*(B348*data!$C$15/1000-F348-G348)/C348</f>
        <v>837.69640766565158</v>
      </c>
      <c r="E348" s="15">
        <f>IF(A348&lt;P$35,IF(A348+C348&lt;P$35,data!H$24*data!H$23,data!H$24*data!H$23*(P$35-A348)/C348),IF(D348&lt;0,0,D348))</f>
        <v>837.69640766565158</v>
      </c>
      <c r="F348" s="17">
        <f>(H348*data!$C$16+I348*data!$C$17-G347*(data!$C$18+data!$C$19+data!$C$20))*$C348/60</f>
        <v>-1.1639751720486957</v>
      </c>
      <c r="G348" s="17">
        <f t="shared" si="30"/>
        <v>29.542610628652113</v>
      </c>
      <c r="H348" s="17">
        <f>H347+(data!$C$19*G347-data!$C$16*H347)*$C348/60</f>
        <v>147.25878634837687</v>
      </c>
      <c r="I348" s="17">
        <f>I347+(data!$C$20*G347-data!$C$17*I347)*$C348/60</f>
        <v>112.93915309458821</v>
      </c>
      <c r="J348" s="16">
        <f t="shared" si="28"/>
        <v>27.833333333333332</v>
      </c>
      <c r="K348" s="14">
        <f>G348/data!$C$15*1000</f>
        <v>4.0000687749528288</v>
      </c>
      <c r="L348" s="14">
        <f>L347+data!$C$21*(K347-L347)/60*C347</f>
        <v>3.9998444382028593</v>
      </c>
      <c r="M348" s="59">
        <f>M347+E348*C348/3600/data!H$23</f>
        <v>62.234663463950895</v>
      </c>
    </row>
    <row r="349" spans="1:13" ht="20.100000000000001" customHeight="1">
      <c r="A349" s="12">
        <f t="shared" si="29"/>
        <v>1675</v>
      </c>
      <c r="B349" s="14">
        <f t="shared" si="27"/>
        <v>4</v>
      </c>
      <c r="C349" s="14">
        <f t="shared" si="26"/>
        <v>5</v>
      </c>
      <c r="D349" s="15">
        <f>3600*(B349*data!$C$15/1000-F349-G349)/C349</f>
        <v>837.33389530758927</v>
      </c>
      <c r="E349" s="15">
        <f>IF(A349&lt;P$35,IF(A349+C349&lt;P$35,data!H$24*data!H$23,data!H$24*data!H$23*(P$35-A349)/C349),IF(D349&lt;0,0,D349))</f>
        <v>837.33389530758927</v>
      </c>
      <c r="F349" s="17">
        <f>(H349*data!$C$16+I349*data!$C$17-G348*(data!$C$18+data!$C$19+data!$C$20))*$C349/60</f>
        <v>-1.1634694577657283</v>
      </c>
      <c r="G349" s="17">
        <f t="shared" si="30"/>
        <v>29.542608403755345</v>
      </c>
      <c r="H349" s="17">
        <f>H348+(data!$C$19*G348-data!$C$16*H348)*$C349/60</f>
        <v>147.33696154417487</v>
      </c>
      <c r="I349" s="17">
        <f>I348+(data!$C$20*G348-data!$C$17*I348)*$C349/60</f>
        <v>113.19035071577844</v>
      </c>
      <c r="J349" s="16">
        <f t="shared" si="28"/>
        <v>27.916666666666668</v>
      </c>
      <c r="K349" s="14">
        <f>G349/data!$C$15*1000</f>
        <v>4.0000684737018597</v>
      </c>
      <c r="L349" s="14">
        <f>L348+data!$C$21*(K348-L348)/60*C348</f>
        <v>3.9998467762900654</v>
      </c>
      <c r="M349" s="59">
        <f>M348+E349*C349/3600/data!H$23</f>
        <v>62.350959838299168</v>
      </c>
    </row>
    <row r="350" spans="1:13" ht="20.100000000000001" customHeight="1">
      <c r="A350" s="12">
        <f t="shared" si="29"/>
        <v>1680</v>
      </c>
      <c r="B350" s="14">
        <f t="shared" si="27"/>
        <v>4</v>
      </c>
      <c r="C350" s="14">
        <f t="shared" si="26"/>
        <v>5</v>
      </c>
      <c r="D350" s="15">
        <f>3600*(B350*data!$C$15/1000-F350-G350)/C350</f>
        <v>836.97296820569534</v>
      </c>
      <c r="E350" s="15">
        <f>IF(A350&lt;P$35,IF(A350+C350&lt;P$35,data!H$24*data!H$23,data!H$24*data!H$23*(P$35-A350)/C350),IF(D350&lt;0,0,D350))</f>
        <v>836.97296820569534</v>
      </c>
      <c r="F350" s="17">
        <f>(H350*data!$C$16+I350*data!$C$17-G349*(data!$C$18+data!$C$19+data!$C$20))*$C350/60</f>
        <v>-1.1629659568034851</v>
      </c>
      <c r="G350" s="17">
        <f t="shared" si="30"/>
        <v>29.542606190434622</v>
      </c>
      <c r="H350" s="17">
        <f>H349+(data!$C$19*G349-data!$C$16*H349)*$C350/60</f>
        <v>147.41472406231716</v>
      </c>
      <c r="I350" s="17">
        <f>I349+(data!$C$20*G349-data!$C$17*I349)*$C350/60</f>
        <v>113.44145536397764</v>
      </c>
      <c r="J350" s="16">
        <f t="shared" si="28"/>
        <v>28</v>
      </c>
      <c r="K350" s="14">
        <f>G350/data!$C$15*1000</f>
        <v>4.0000681740182866</v>
      </c>
      <c r="L350" s="14">
        <f>L349+data!$C$21*(K349-L349)/60*C349</f>
        <v>3.9998490868695056</v>
      </c>
      <c r="M350" s="59">
        <f>M349+E350*C350/3600/data!H$23</f>
        <v>62.467206083883291</v>
      </c>
    </row>
    <row r="351" spans="1:13" ht="20.100000000000001" customHeight="1">
      <c r="A351" s="12">
        <f t="shared" si="29"/>
        <v>1685</v>
      </c>
      <c r="B351" s="14">
        <f t="shared" si="27"/>
        <v>4</v>
      </c>
      <c r="C351" s="14">
        <f t="shared" si="26"/>
        <v>5</v>
      </c>
      <c r="D351" s="15">
        <f>3600*(B351*data!$C$15/1000-F351-G351)/C351</f>
        <v>836.61361811312906</v>
      </c>
      <c r="E351" s="15">
        <f>IF(A351&lt;P$35,IF(A351+C351&lt;P$35,data!H$24*data!H$23,data!H$24*data!H$23*(P$35-A351)/C351),IF(D351&lt;0,0,D351))</f>
        <v>836.61361811312906</v>
      </c>
      <c r="F351" s="17">
        <f>(H351*data!$C$16+I351*data!$C$17-G350*(data!$C$18+data!$C$19+data!$C$20))*$C351/60</f>
        <v>-1.162464657646973</v>
      </c>
      <c r="G351" s="17">
        <f t="shared" si="30"/>
        <v>29.542603988628894</v>
      </c>
      <c r="H351" s="17">
        <f>H350+(data!$C$19*G350-data!$C$16*H350)*$C351/60</f>
        <v>147.49207608127566</v>
      </c>
      <c r="I351" s="17">
        <f>I350+(data!$C$20*G350-data!$C$17*I350)*$C351/60</f>
        <v>113.6924670737035</v>
      </c>
      <c r="J351" s="16">
        <f t="shared" si="28"/>
        <v>28.083333333333332</v>
      </c>
      <c r="K351" s="14">
        <f>G351/data!$C$15*1000</f>
        <v>4.0000678758938433</v>
      </c>
      <c r="L351" s="14">
        <f>L350+data!$C$21*(K350-L350)/60*C350</f>
        <v>3.9998513702442078</v>
      </c>
      <c r="M351" s="59">
        <f>M350+E351*C351/3600/data!H$23</f>
        <v>62.583402419732337</v>
      </c>
    </row>
    <row r="352" spans="1:13" ht="20.100000000000001" customHeight="1">
      <c r="A352" s="12">
        <f t="shared" si="29"/>
        <v>1690</v>
      </c>
      <c r="B352" s="14">
        <f t="shared" si="27"/>
        <v>4</v>
      </c>
      <c r="C352" s="14">
        <f t="shared" si="26"/>
        <v>5</v>
      </c>
      <c r="D352" s="15">
        <f>3600*(B352*data!$C$15/1000-F352-G352)/C352</f>
        <v>836.25583682655019</v>
      </c>
      <c r="E352" s="15">
        <f>IF(A352&lt;P$35,IF(A352+C352&lt;P$35,data!H$24*data!H$23,data!H$24*data!H$23*(P$35-A352)/C352),IF(D352&lt;0,0,D352))</f>
        <v>836.25583682655019</v>
      </c>
      <c r="F352" s="17">
        <f>(H352*data!$C$16+I352*data!$C$17-G351*(data!$C$18+data!$C$19+data!$C$20))*$C352/60</f>
        <v>-1.1619655488419227</v>
      </c>
      <c r="G352" s="17">
        <f t="shared" si="30"/>
        <v>29.542601798277428</v>
      </c>
      <c r="H352" s="17">
        <f>H351+(data!$C$19*G351-data!$C$16*H351)*$C352/60</f>
        <v>147.56901976802234</v>
      </c>
      <c r="I352" s="17">
        <f>I351+(data!$C$20*G351-data!$C$17*I351)*$C352/60</f>
        <v>113.94338587946034</v>
      </c>
      <c r="J352" s="16">
        <f t="shared" si="28"/>
        <v>28.166666666666668</v>
      </c>
      <c r="K352" s="14">
        <f>G352/data!$C$15*1000</f>
        <v>4.0000675793203069</v>
      </c>
      <c r="L352" s="14">
        <f>L351+data!$C$21*(K351-L351)/60*C351</f>
        <v>3.9998536267139548</v>
      </c>
      <c r="M352" s="59">
        <f>M351+E352*C352/3600/data!H$23</f>
        <v>62.699549063736022</v>
      </c>
    </row>
    <row r="353" spans="1:13" ht="20.100000000000001" customHeight="1">
      <c r="A353" s="12">
        <f t="shared" si="29"/>
        <v>1695</v>
      </c>
      <c r="B353" s="14">
        <f t="shared" si="27"/>
        <v>4</v>
      </c>
      <c r="C353" s="14">
        <f t="shared" si="26"/>
        <v>5</v>
      </c>
      <c r="D353" s="15">
        <f>3600*(B353*data!$C$15/1000-F353-G353)/C353</f>
        <v>835.89961618584562</v>
      </c>
      <c r="E353" s="15">
        <f>IF(A353&lt;P$35,IF(A353+C353&lt;P$35,data!H$24*data!H$23,data!H$24*data!H$23*(P$35-A353)/C353),IF(D353&lt;0,0,D353))</f>
        <v>835.89961618584562</v>
      </c>
      <c r="F353" s="17">
        <f>(H353*data!$C$16+I353*data!$C$17-G352*(data!$C$18+data!$C$19+data!$C$20))*$C353/60</f>
        <v>-1.1614686189944667</v>
      </c>
      <c r="G353" s="17">
        <f t="shared" si="30"/>
        <v>29.542599619319837</v>
      </c>
      <c r="H353" s="17">
        <f>H352+(data!$C$19*G352-data!$C$16*H352)*$C353/60</f>
        <v>147.64555727809005</v>
      </c>
      <c r="I353" s="17">
        <f>I352+(data!$C$20*G352-data!$C$17*I352)*$C353/60</f>
        <v>114.19421181573912</v>
      </c>
      <c r="J353" s="16">
        <f t="shared" si="28"/>
        <v>28.25</v>
      </c>
      <c r="K353" s="14">
        <f>G353/data!$C$15*1000</f>
        <v>4.0000672842895009</v>
      </c>
      <c r="L353" s="14">
        <f>L352+data!$C$21*(K352-L352)/60*C352</f>
        <v>3.9998558565753206</v>
      </c>
      <c r="M353" s="59">
        <f>M352+E353*C353/3600/data!H$23</f>
        <v>62.815646232650721</v>
      </c>
    </row>
    <row r="354" spans="1:13" ht="20.100000000000001" customHeight="1">
      <c r="A354" s="12">
        <f t="shared" si="29"/>
        <v>1700</v>
      </c>
      <c r="B354" s="14">
        <f t="shared" si="27"/>
        <v>4</v>
      </c>
      <c r="C354" s="14">
        <f t="shared" si="26"/>
        <v>5</v>
      </c>
      <c r="D354" s="15">
        <f>3600*(B354*data!$C$15/1000-F354-G354)/C354</f>
        <v>835.54494807397043</v>
      </c>
      <c r="E354" s="15">
        <f>IF(A354&lt;P$35,IF(A354+C354&lt;P$35,data!H$24*data!H$23,data!H$24*data!H$23*(P$35-A354)/C354),IF(D354&lt;0,0,D354))</f>
        <v>835.54494807397043</v>
      </c>
      <c r="F354" s="17">
        <f>(H354*data!$C$16+I354*data!$C$17-G353*(data!$C$18+data!$C$19+data!$C$20))*$C354/60</f>
        <v>-1.1609738567708243</v>
      </c>
      <c r="G354" s="17">
        <f t="shared" si="30"/>
        <v>29.542597451696022</v>
      </c>
      <c r="H354" s="17">
        <f>H353+(data!$C$19*G353-data!$C$16*H353)*$C354/60</f>
        <v>147.72169075563286</v>
      </c>
      <c r="I354" s="17">
        <f>I353+(data!$C$20*G353-data!$C$17*I353)*$C354/60</f>
        <v>114.44494491701744</v>
      </c>
      <c r="J354" s="16">
        <f t="shared" si="28"/>
        <v>28.333333333333332</v>
      </c>
      <c r="K354" s="14">
        <f>G354/data!$C$15*1000</f>
        <v>4.0000669907932878</v>
      </c>
      <c r="L354" s="14">
        <f>L353+data!$C$21*(K353-L353)/60*C353</f>
        <v>3.999858060121702</v>
      </c>
      <c r="M354" s="59">
        <f>M353+E354*C354/3600/data!H$23</f>
        <v>62.931694142105442</v>
      </c>
    </row>
    <row r="355" spans="1:13" ht="20.100000000000001" customHeight="1">
      <c r="A355" s="12">
        <f t="shared" si="29"/>
        <v>1705</v>
      </c>
      <c r="B355" s="14">
        <f t="shared" si="27"/>
        <v>4</v>
      </c>
      <c r="C355" s="14">
        <f t="shared" si="26"/>
        <v>5</v>
      </c>
      <c r="D355" s="15">
        <f>3600*(B355*data!$C$15/1000-F355-G355)/C355</f>
        <v>835.19182441665635</v>
      </c>
      <c r="E355" s="15">
        <f>IF(A355&lt;P$35,IF(A355+C355&lt;P$35,data!H$24*data!H$23,data!H$24*data!H$23*(P$35-A355)/C355),IF(D355&lt;0,0,D355))</f>
        <v>835.19182441665635</v>
      </c>
      <c r="F355" s="17">
        <f>(H355*data!$C$16+I355*data!$C$17-G354*(data!$C$18+data!$C$19+data!$C$20))*$C355/60</f>
        <v>-1.1604812508969795</v>
      </c>
      <c r="G355" s="17">
        <f t="shared" si="30"/>
        <v>29.542595295346224</v>
      </c>
      <c r="H355" s="17">
        <f>H354+(data!$C$19*G354-data!$C$16*H354)*$C355/60</f>
        <v>147.79742233348611</v>
      </c>
      <c r="I355" s="17">
        <f>I354+(data!$C$20*G354-data!$C$17*I354)*$C355/60</f>
        <v>114.69558521775951</v>
      </c>
      <c r="J355" s="16">
        <f t="shared" si="28"/>
        <v>28.416666666666668</v>
      </c>
      <c r="K355" s="14">
        <f>G355/data!$C$15*1000</f>
        <v>4.0000666988235771</v>
      </c>
      <c r="L355" s="14">
        <f>L354+data!$C$21*(K354-L354)/60*C354</f>
        <v>3.9998602376433534</v>
      </c>
      <c r="M355" s="59">
        <f>M354+E355*C355/3600/data!H$23</f>
        <v>63.047693006607759</v>
      </c>
    </row>
    <row r="356" spans="1:13" ht="20.100000000000001" customHeight="1">
      <c r="A356" s="12">
        <f t="shared" si="29"/>
        <v>1710</v>
      </c>
      <c r="B356" s="14">
        <f t="shared" si="27"/>
        <v>4</v>
      </c>
      <c r="C356" s="14">
        <f t="shared" si="26"/>
        <v>5</v>
      </c>
      <c r="D356" s="15">
        <f>3600*(B356*data!$C$15/1000-F356-G356)/C356</f>
        <v>834.84023718222488</v>
      </c>
      <c r="E356" s="15">
        <f>IF(A356&lt;P$35,IF(A356+C356&lt;P$35,data!H$24*data!H$23,data!H$24*data!H$23*(P$35-A356)/C356),IF(D356&lt;0,0,D356))</f>
        <v>834.84023718222488</v>
      </c>
      <c r="F356" s="17">
        <f>(H356*data!$C$16+I356*data!$C$17-G355*(data!$C$18+data!$C$19+data!$C$20))*$C356/60</f>
        <v>-1.159990790158369</v>
      </c>
      <c r="G356" s="17">
        <f t="shared" si="30"/>
        <v>29.54259315021099</v>
      </c>
      <c r="H356" s="17">
        <f>H355+(data!$C$19*G355-data!$C$16*H355)*$C356/60</f>
        <v>147.87275413322621</v>
      </c>
      <c r="I356" s="17">
        <f>I355+(data!$C$20*G355-data!$C$17*I355)*$C356/60</f>
        <v>114.94613275241626</v>
      </c>
      <c r="J356" s="16">
        <f t="shared" si="28"/>
        <v>28.5</v>
      </c>
      <c r="K356" s="14">
        <f>G356/data!$C$15*1000</f>
        <v>4.0000664083723176</v>
      </c>
      <c r="L356" s="14">
        <f>L355+data!$C$21*(K355-L355)/60*C355</f>
        <v>3.9998623894274199</v>
      </c>
      <c r="M356" s="59">
        <f>M355+E356*C356/3600/data!H$23</f>
        <v>63.163643039549733</v>
      </c>
    </row>
    <row r="357" spans="1:13" ht="20.100000000000001" customHeight="1">
      <c r="A357" s="12">
        <f t="shared" si="29"/>
        <v>1715</v>
      </c>
      <c r="B357" s="14">
        <f t="shared" si="27"/>
        <v>4</v>
      </c>
      <c r="C357" s="14">
        <f t="shared" si="26"/>
        <v>5</v>
      </c>
      <c r="D357" s="15">
        <f>3600*(B357*data!$C$15/1000-F357-G357)/C357</f>
        <v>834.49017838135501</v>
      </c>
      <c r="E357" s="15">
        <f>IF(A357&lt;P$35,IF(A357+C357&lt;P$35,data!H$24*data!H$23,data!H$24*data!H$23*(P$35-A357)/C357),IF(D357&lt;0,0,D357))</f>
        <v>834.49017838135501</v>
      </c>
      <c r="F357" s="17">
        <f>(H357*data!$C$16+I357*data!$C$17-G356*(data!$C$18+data!$C$19+data!$C$20))*$C357/60</f>
        <v>-1.1595024633995679</v>
      </c>
      <c r="G357" s="17">
        <f t="shared" si="30"/>
        <v>29.542591016231178</v>
      </c>
      <c r="H357" s="17">
        <f>H356+(data!$C$19*G356-data!$C$16*H356)*$C357/60</f>
        <v>147.94768826523</v>
      </c>
      <c r="I357" s="17">
        <f>I356+(data!$C$20*G356-data!$C$17*I356)*$C357/60</f>
        <v>115.19658755542522</v>
      </c>
      <c r="J357" s="16">
        <f t="shared" si="28"/>
        <v>28.583333333333332</v>
      </c>
      <c r="K357" s="14">
        <f>G357/data!$C$15*1000</f>
        <v>4.0000661194315024</v>
      </c>
      <c r="L357" s="14">
        <f>L356+data!$C$21*(K356-L356)/60*C356</f>
        <v>3.9998645157579698</v>
      </c>
      <c r="M357" s="59">
        <f>M356+E357*C357/3600/data!H$23</f>
        <v>63.279544453213809</v>
      </c>
    </row>
    <row r="358" spans="1:13" ht="20.100000000000001" customHeight="1">
      <c r="A358" s="12">
        <f t="shared" si="29"/>
        <v>1720</v>
      </c>
      <c r="B358" s="14">
        <f t="shared" si="27"/>
        <v>4</v>
      </c>
      <c r="C358" s="14">
        <f t="shared" si="26"/>
        <v>5</v>
      </c>
      <c r="D358" s="15">
        <f>3600*(B358*data!$C$15/1000-F358-G358)/C358</f>
        <v>834.14164006683427</v>
      </c>
      <c r="E358" s="15">
        <f>IF(A358&lt;P$35,IF(A358+C358&lt;P$35,data!H$24*data!H$23,data!H$24*data!H$23*(P$35-A358)/C358),IF(D358&lt;0,0,D358))</f>
        <v>834.14164006683427</v>
      </c>
      <c r="F358" s="17">
        <f>(H358*data!$C$16+I358*data!$C$17-G357*(data!$C$18+data!$C$19+data!$C$20))*$C358/60</f>
        <v>-1.1590162595239752</v>
      </c>
      <c r="G358" s="17">
        <f t="shared" si="30"/>
        <v>29.542588893347975</v>
      </c>
      <c r="H358" s="17">
        <f>H357+(data!$C$19*G357-data!$C$16*H357)*$C358/60</f>
        <v>148.02222682873398</v>
      </c>
      <c r="I358" s="17">
        <f>I357+(data!$C$20*G357-data!$C$17*I357)*$C358/60</f>
        <v>115.44694966121062</v>
      </c>
      <c r="J358" s="16">
        <f t="shared" si="28"/>
        <v>28.666666666666668</v>
      </c>
      <c r="K358" s="14">
        <f>G358/data!$C$15*1000</f>
        <v>4.000065831993167</v>
      </c>
      <c r="L358" s="14">
        <f>L357+data!$C$21*(K357-L357)/60*C357</f>
        <v>3.9998666169160275</v>
      </c>
      <c r="M358" s="59">
        <f>M357+E358*C358/3600/data!H$23</f>
        <v>63.395397458778646</v>
      </c>
    </row>
    <row r="359" spans="1:13" ht="20.100000000000001" customHeight="1">
      <c r="A359" s="12">
        <f t="shared" si="29"/>
        <v>1725</v>
      </c>
      <c r="B359" s="14">
        <f t="shared" si="27"/>
        <v>4</v>
      </c>
      <c r="C359" s="14">
        <f t="shared" si="26"/>
        <v>5</v>
      </c>
      <c r="D359" s="15">
        <f>3600*(B359*data!$C$15/1000-F359-G359)/C359</f>
        <v>833.79461433338838</v>
      </c>
      <c r="E359" s="15">
        <f>IF(A359&lt;P$35,IF(A359+C359&lt;P$35,data!H$24*data!H$23,data!H$24*data!H$23*(P$35-A359)/C359),IF(D359&lt;0,0,D359))</f>
        <v>833.79461433338838</v>
      </c>
      <c r="F359" s="17">
        <f>(H359*data!$C$16+I359*data!$C$17-G358*(data!$C$18+data!$C$19+data!$C$20))*$C359/60</f>
        <v>-1.1585321674935078</v>
      </c>
      <c r="G359" s="17">
        <f t="shared" si="30"/>
        <v>29.542586781502848</v>
      </c>
      <c r="H359" s="17">
        <f>H358+(data!$C$19*G358-data!$C$16*H358)*$C359/60</f>
        <v>148.09637191189299</v>
      </c>
      <c r="I359" s="17">
        <f>I358+(data!$C$20*G358-data!$C$17*I358)*$C359/60</f>
        <v>115.69721910418336</v>
      </c>
      <c r="J359" s="16">
        <f t="shared" si="28"/>
        <v>28.75</v>
      </c>
      <c r="K359" s="14">
        <f>G359/data!$C$15*1000</f>
        <v>4.0000655460493872</v>
      </c>
      <c r="L359" s="14">
        <f>L358+data!$C$21*(K358-L358)/60*C358</f>
        <v>3.9998686931796055</v>
      </c>
      <c r="M359" s="59">
        <f>M358+E359*C359/3600/data!H$23</f>
        <v>63.51120226632495</v>
      </c>
    </row>
    <row r="360" spans="1:13" ht="20.100000000000001" customHeight="1">
      <c r="A360" s="12">
        <f t="shared" si="29"/>
        <v>1730</v>
      </c>
      <c r="B360" s="14">
        <f t="shared" si="27"/>
        <v>4</v>
      </c>
      <c r="C360" s="14">
        <f t="shared" si="26"/>
        <v>5</v>
      </c>
      <c r="D360" s="15">
        <f>3600*(B360*data!$C$15/1000-F360-G360)/C360</f>
        <v>833.44909331740416</v>
      </c>
      <c r="E360" s="15">
        <f>IF(A360&lt;P$35,IF(A360+C360&lt;P$35,data!H$24*data!H$23,data!H$24*data!H$23*(P$35-A360)/C360),IF(D360&lt;0,0,D360))</f>
        <v>833.44909331740416</v>
      </c>
      <c r="F360" s="17">
        <f>(H360*data!$C$16+I360*data!$C$17-G359*(data!$C$18+data!$C$19+data!$C$20))*$C360/60</f>
        <v>-1.158050176328286</v>
      </c>
      <c r="G360" s="17">
        <f t="shared" si="30"/>
        <v>29.542584680637603</v>
      </c>
      <c r="H360" s="17">
        <f>H359+(data!$C$19*G359-data!$C$16*H359)*$C360/60</f>
        <v>148.17012559183883</v>
      </c>
      <c r="I360" s="17">
        <f>I359+(data!$C$20*G359-data!$C$17*I359)*$C360/60</f>
        <v>115.94739591874104</v>
      </c>
      <c r="J360" s="16">
        <f t="shared" si="28"/>
        <v>28.833333333333332</v>
      </c>
      <c r="K360" s="14">
        <f>G360/data!$C$15*1000</f>
        <v>4.0000652615922823</v>
      </c>
      <c r="L360" s="14">
        <f>L359+data!$C$21*(K359-L359)/60*C359</f>
        <v>3.9998707448237361</v>
      </c>
      <c r="M360" s="59">
        <f>M359+E360*C360/3600/data!H$23</f>
        <v>63.626959084841253</v>
      </c>
    </row>
    <row r="361" spans="1:13" ht="20.100000000000001" customHeight="1">
      <c r="A361" s="12">
        <f t="shared" si="29"/>
        <v>1735</v>
      </c>
      <c r="B361" s="14">
        <f t="shared" si="27"/>
        <v>4</v>
      </c>
      <c r="C361" s="14">
        <f t="shared" si="26"/>
        <v>5</v>
      </c>
      <c r="D361" s="15">
        <f>3600*(B361*data!$C$15/1000-F361-G361)/C361</f>
        <v>833.10506919675083</v>
      </c>
      <c r="E361" s="15">
        <f>IF(A361&lt;P$35,IF(A361+C361&lt;P$35,data!H$24*data!H$23,data!H$24*data!H$23*(P$35-A361)/C361),IF(D361&lt;0,0,D361))</f>
        <v>833.10506919675083</v>
      </c>
      <c r="F361" s="17">
        <f>(H361*data!$C$16+I361*data!$C$17-G360*(data!$C$18+data!$C$19+data!$C$20))*$C361/60</f>
        <v>-1.1575702751063313</v>
      </c>
      <c r="G361" s="17">
        <f t="shared" si="30"/>
        <v>29.542582590694334</v>
      </c>
      <c r="H361" s="17">
        <f>H360+(data!$C$19*G360-data!$C$16*H360)*$C361/60</f>
        <v>148.24348993473834</v>
      </c>
      <c r="I361" s="17">
        <f>I360+(data!$C$20*G360-data!$C$17*I360)*$C361/60</f>
        <v>116.19748013926792</v>
      </c>
      <c r="J361" s="16">
        <f t="shared" si="28"/>
        <v>28.916666666666668</v>
      </c>
      <c r="K361" s="14">
        <f>G361/data!$C$15*1000</f>
        <v>4.0000649786140139</v>
      </c>
      <c r="L361" s="14">
        <f>L360+data!$C$21*(K360-L360)/60*C360</f>
        <v>3.999872772120503</v>
      </c>
      <c r="M361" s="59">
        <f>M360+E361*C361/3600/data!H$23</f>
        <v>63.742668122229688</v>
      </c>
    </row>
    <row r="362" spans="1:13" ht="20.100000000000001" customHeight="1">
      <c r="A362" s="12">
        <f t="shared" si="29"/>
        <v>1740</v>
      </c>
      <c r="B362" s="14">
        <f t="shared" si="27"/>
        <v>4</v>
      </c>
      <c r="C362" s="14">
        <f t="shared" ref="C362:C425" si="31">P$25/2</f>
        <v>5</v>
      </c>
      <c r="D362" s="15">
        <f>3600*(B362*data!$C$15/1000-F362-G362)/C362</f>
        <v>832.76253419053432</v>
      </c>
      <c r="E362" s="15">
        <f>IF(A362&lt;P$35,IF(A362+C362&lt;P$35,data!H$24*data!H$23,data!H$24*data!H$23*(P$35-A362)/C362),IF(D362&lt;0,0,D362))</f>
        <v>832.76253419053432</v>
      </c>
      <c r="F362" s="17">
        <f>(H362*data!$C$16+I362*data!$C$17-G361*(data!$C$18+data!$C$19+data!$C$20))*$C362/60</f>
        <v>-1.1570924529632576</v>
      </c>
      <c r="G362" s="17">
        <f t="shared" si="30"/>
        <v>29.542580511615451</v>
      </c>
      <c r="H362" s="17">
        <f>H361+(data!$C$19*G361-data!$C$16*H361)*$C362/60</f>
        <v>148.31646699585136</v>
      </c>
      <c r="I362" s="17">
        <f>I361+(data!$C$20*G361-data!$C$17*I361)*$C362/60</f>
        <v>116.44747180013502</v>
      </c>
      <c r="J362" s="16">
        <f t="shared" si="28"/>
        <v>29</v>
      </c>
      <c r="K362" s="14">
        <f>G362/data!$C$15*1000</f>
        <v>4.0000646971067821</v>
      </c>
      <c r="L362" s="14">
        <f>L361+data!$C$21*(K361-L361)/60*C361</f>
        <v>3.9998747753390727</v>
      </c>
      <c r="M362" s="59">
        <f>M361+E362*C362/3600/data!H$23</f>
        <v>63.858329585311708</v>
      </c>
    </row>
    <row r="363" spans="1:13" ht="20.100000000000001" customHeight="1">
      <c r="A363" s="12">
        <f t="shared" si="29"/>
        <v>1745</v>
      </c>
      <c r="B363" s="14">
        <f t="shared" si="27"/>
        <v>4</v>
      </c>
      <c r="C363" s="14">
        <f t="shared" si="31"/>
        <v>5</v>
      </c>
      <c r="D363" s="15">
        <f>3600*(B363*data!$C$15/1000-F363-G363)/C363</f>
        <v>832.42148055889027</v>
      </c>
      <c r="E363" s="15">
        <f>IF(A363&lt;P$35,IF(A363+C363&lt;P$35,data!H$24*data!H$23,data!H$24*data!H$23*(P$35-A363)/C363),IF(D363&lt;0,0,D363))</f>
        <v>832.42148055889027</v>
      </c>
      <c r="F363" s="17">
        <f>(H363*data!$C$16+I363*data!$C$17-G362*(data!$C$18+data!$C$19+data!$C$20))*$C363/60</f>
        <v>-1.1566166990919691</v>
      </c>
      <c r="G363" s="17">
        <f t="shared" si="30"/>
        <v>29.542578443343668</v>
      </c>
      <c r="H363" s="17">
        <f>H362+(data!$C$19*G362-data!$C$16*H362)*$C363/60</f>
        <v>148.38905881958831</v>
      </c>
      <c r="I363" s="17">
        <f>I362+(data!$C$20*G362-data!$C$17*I362)*$C363/60</f>
        <v>116.69737093570002</v>
      </c>
      <c r="J363" s="16">
        <f t="shared" si="28"/>
        <v>29.083333333333332</v>
      </c>
      <c r="K363" s="14">
        <f>G363/data!$C$15*1000</f>
        <v>4.0000644170628323</v>
      </c>
      <c r="L363" s="14">
        <f>L362+data!$C$21*(K362-L362)/60*C362</f>
        <v>3.999876754745725</v>
      </c>
      <c r="M363" s="59">
        <f>M362+E363*C363/3600/data!H$23</f>
        <v>63.973943679833774</v>
      </c>
    </row>
    <row r="364" spans="1:13" ht="20.100000000000001" customHeight="1">
      <c r="A364" s="12">
        <f t="shared" si="29"/>
        <v>1750</v>
      </c>
      <c r="B364" s="14">
        <f t="shared" si="27"/>
        <v>4</v>
      </c>
      <c r="C364" s="14">
        <f t="shared" si="31"/>
        <v>5</v>
      </c>
      <c r="D364" s="15">
        <f>3600*(B364*data!$C$15/1000-F364-G364)/C364</f>
        <v>832.08190060277661</v>
      </c>
      <c r="E364" s="15">
        <f>IF(A364&lt;P$35,IF(A364+C364&lt;P$35,data!H$24*data!H$23,data!H$24*data!H$23*(P$35-A364)/C364),IF(D364&lt;0,0,D364))</f>
        <v>832.08190060277661</v>
      </c>
      <c r="F364" s="17">
        <f>(H364*data!$C$16+I364*data!$C$17-G363*(data!$C$18+data!$C$19+data!$C$20))*$C364/60</f>
        <v>-1.156143002742356</v>
      </c>
      <c r="G364" s="17">
        <f t="shared" si="30"/>
        <v>29.542576385821992</v>
      </c>
      <c r="H364" s="17">
        <f>H363+(data!$C$19*G363-data!$C$16*H363)*$C364/60</f>
        <v>148.46126743956739</v>
      </c>
      <c r="I364" s="17">
        <f>I363+(data!$C$20*G363-data!$C$17*I363)*$C364/60</f>
        <v>116.94717758030734</v>
      </c>
      <c r="J364" s="16">
        <f t="shared" si="28"/>
        <v>29.166666666666668</v>
      </c>
      <c r="K364" s="14">
        <f>G364/data!$C$15*1000</f>
        <v>4.0000641384744462</v>
      </c>
      <c r="L364" s="14">
        <f>L363+data!$C$21*(K363-L363)/60*C363</f>
        <v>3.9998787106038836</v>
      </c>
      <c r="M364" s="59">
        <f>M363+E364*C364/3600/data!H$23</f>
        <v>64.089510610473042</v>
      </c>
    </row>
    <row r="365" spans="1:13" ht="20.100000000000001" customHeight="1">
      <c r="A365" s="12">
        <f t="shared" si="29"/>
        <v>1755</v>
      </c>
      <c r="B365" s="14">
        <f t="shared" si="27"/>
        <v>4</v>
      </c>
      <c r="C365" s="14">
        <f t="shared" si="31"/>
        <v>5</v>
      </c>
      <c r="D365" s="15">
        <f>3600*(B365*data!$C$15/1000-F365-G365)/C365</f>
        <v>831.74378666373593</v>
      </c>
      <c r="E365" s="15">
        <f>IF(A365&lt;P$35,IF(A365+C365&lt;P$35,data!H$24*data!H$23,data!H$24*data!H$23*(P$35-A365)/C365),IF(D365&lt;0,0,D365))</f>
        <v>831.74378666373593</v>
      </c>
      <c r="F365" s="17">
        <f>(H365*data!$C$16+I365*data!$C$17-G364*(data!$C$18+data!$C$19+data!$C$20))*$C365/60</f>
        <v>-1.1556713532209952</v>
      </c>
      <c r="G365" s="17">
        <f t="shared" si="30"/>
        <v>29.542574338993742</v>
      </c>
      <c r="H365" s="17">
        <f>H364+(data!$C$19*G364-data!$C$16*H364)*$C365/60</f>
        <v>148.53309487867159</v>
      </c>
      <c r="I365" s="17">
        <f>I364+(data!$C$20*G364-data!$C$17*I364)*$C365/60</f>
        <v>117.19689176828813</v>
      </c>
      <c r="J365" s="16">
        <f t="shared" si="28"/>
        <v>29.25</v>
      </c>
      <c r="K365" s="14">
        <f>G365/data!$C$15*1000</f>
        <v>4.0000638613339499</v>
      </c>
      <c r="L365" s="14">
        <f>L364+data!$C$21*(K364-L364)/60*C364</f>
        <v>3.9998806431741465</v>
      </c>
      <c r="M365" s="59">
        <f>M364+E365*C365/3600/data!H$23</f>
        <v>64.205030580843001</v>
      </c>
    </row>
    <row r="366" spans="1:13" ht="20.100000000000001" customHeight="1">
      <c r="A366" s="12">
        <f t="shared" si="29"/>
        <v>1760</v>
      </c>
      <c r="B366" s="14">
        <f t="shared" si="27"/>
        <v>4</v>
      </c>
      <c r="C366" s="14">
        <f t="shared" si="31"/>
        <v>5</v>
      </c>
      <c r="D366" s="15">
        <f>3600*(B366*data!$C$15/1000-F366-G366)/C366</f>
        <v>831.40713112371088</v>
      </c>
      <c r="E366" s="15">
        <f>IF(A366&lt;P$35,IF(A366+C366&lt;P$35,data!H$24*data!H$23,data!H$24*data!H$23*(P$35-A366)/C366),IF(D366&lt;0,0,D366))</f>
        <v>831.40713112371088</v>
      </c>
      <c r="F366" s="17">
        <f>(H366*data!$C$16+I366*data!$C$17-G365*(data!$C$18+data!$C$19+data!$C$20))*$C366/60</f>
        <v>-1.1552017398908516</v>
      </c>
      <c r="G366" s="17">
        <f t="shared" si="30"/>
        <v>29.542572302802522</v>
      </c>
      <c r="H366" s="17">
        <f>H365+(data!$C$19*G365-data!$C$16*H365)*$C366/60</f>
        <v>148.60454314910538</v>
      </c>
      <c r="I366" s="17">
        <f>I365+(data!$C$20*G365-data!$C$17*I365)*$C366/60</f>
        <v>117.44651353396024</v>
      </c>
      <c r="J366" s="16">
        <f t="shared" si="28"/>
        <v>29.333333333333332</v>
      </c>
      <c r="K366" s="14">
        <f>G366/data!$C$15*1000</f>
        <v>4.0000635856337077</v>
      </c>
      <c r="L366" s="14">
        <f>L365+data!$C$21*(K365-L365)/60*C365</f>
        <v>3.9998825527143151</v>
      </c>
      <c r="M366" s="59">
        <f>M365+E366*C366/3600/data!H$23</f>
        <v>64.320503793499071</v>
      </c>
    </row>
    <row r="367" spans="1:13" ht="20.100000000000001" customHeight="1">
      <c r="A367" s="12">
        <f t="shared" si="29"/>
        <v>1765</v>
      </c>
      <c r="B367" s="14">
        <f t="shared" si="27"/>
        <v>4</v>
      </c>
      <c r="C367" s="14">
        <f t="shared" si="31"/>
        <v>5</v>
      </c>
      <c r="D367" s="15">
        <f>3600*(B367*data!$C$15/1000-F367-G367)/C367</f>
        <v>831.07192640479389</v>
      </c>
      <c r="E367" s="15">
        <f>IF(A367&lt;P$35,IF(A367+C367&lt;P$35,data!H$24*data!H$23,data!H$24*data!H$23*(P$35-A367)/C367),IF(D367&lt;0,0,D367))</f>
        <v>831.07192640479389</v>
      </c>
      <c r="F367" s="17">
        <f>(H367*data!$C$16+I367*data!$C$17-G366*(data!$C$18+data!$C$19+data!$C$20))*$C367/60</f>
        <v>-1.154734152170978</v>
      </c>
      <c r="G367" s="17">
        <f t="shared" si="30"/>
        <v>29.542570277192254</v>
      </c>
      <c r="H367" s="17">
        <f>H366+(data!$C$19*G366-data!$C$16*H366)*$C367/60</f>
        <v>148.67561425245108</v>
      </c>
      <c r="I367" s="17">
        <f>I366+(data!$C$20*G366-data!$C$17*I366)*$C367/60</f>
        <v>117.69604291162833</v>
      </c>
      <c r="J367" s="16">
        <f t="shared" si="28"/>
        <v>29.416666666666668</v>
      </c>
      <c r="K367" s="14">
        <f>G367/data!$C$15*1000</f>
        <v>4.0000633113661257</v>
      </c>
      <c r="L367" s="14">
        <f>L366+data!$C$21*(K366-L366)/60*C366</f>
        <v>3.9998844394794251</v>
      </c>
      <c r="M367" s="59">
        <f>M366+E367*C367/3600/data!H$23</f>
        <v>64.435930449944181</v>
      </c>
    </row>
    <row r="368" spans="1:13" ht="20.100000000000001" customHeight="1">
      <c r="A368" s="12">
        <f t="shared" si="29"/>
        <v>1770</v>
      </c>
      <c r="B368" s="14">
        <f t="shared" si="27"/>
        <v>4</v>
      </c>
      <c r="C368" s="14">
        <f t="shared" si="31"/>
        <v>5</v>
      </c>
      <c r="D368" s="15">
        <f>3600*(B368*data!$C$15/1000-F368-G368)/C368</f>
        <v>830.73816496905545</v>
      </c>
      <c r="E368" s="15">
        <f>IF(A368&lt;P$35,IF(A368+C368&lt;P$35,data!H$24*data!H$23,data!H$24*data!H$23*(P$35-A368)/C368),IF(D368&lt;0,0,D368))</f>
        <v>830.73816496905545</v>
      </c>
      <c r="F368" s="17">
        <f>(H368*data!$C$16+I368*data!$C$17-G367*(data!$C$18+data!$C$19+data!$C$20))*$C368/60</f>
        <v>-1.1542685795362209</v>
      </c>
      <c r="G368" s="17">
        <f t="shared" si="30"/>
        <v>29.542568262107135</v>
      </c>
      <c r="H368" s="17">
        <f>H367+(data!$C$19*G367-data!$C$16*H367)*$C368/60</f>
        <v>148.74631017972493</v>
      </c>
      <c r="I368" s="17">
        <f>I367+(data!$C$20*G367-data!$C$17*I367)*$C368/60</f>
        <v>117.94547993558373</v>
      </c>
      <c r="J368" s="16">
        <f t="shared" si="28"/>
        <v>29.5</v>
      </c>
      <c r="K368" s="14">
        <f>G368/data!$C$15*1000</f>
        <v>4.0000630385236482</v>
      </c>
      <c r="L368" s="14">
        <f>L367+data!$C$21*(K367-L367)/60*C367</f>
        <v>3.9998863037217744</v>
      </c>
      <c r="M368" s="59">
        <f>M367+E368*C368/3600/data!H$23</f>
        <v>64.551310750634329</v>
      </c>
    </row>
    <row r="369" spans="1:13" ht="20.100000000000001" customHeight="1">
      <c r="A369" s="12">
        <f t="shared" si="29"/>
        <v>1775</v>
      </c>
      <c r="B369" s="14">
        <f t="shared" si="27"/>
        <v>4</v>
      </c>
      <c r="C369" s="14">
        <f t="shared" si="31"/>
        <v>5</v>
      </c>
      <c r="D369" s="15">
        <f>3600*(B369*data!$C$15/1000-F369-G369)/C369</f>
        <v>830.40583931829428</v>
      </c>
      <c r="E369" s="15">
        <f>IF(A369&lt;P$35,IF(A369+C369&lt;P$35,data!H$24*data!H$23,data!H$24*data!H$23*(P$35-A369)/C369),IF(D369&lt;0,0,D369))</f>
        <v>830.40583931829428</v>
      </c>
      <c r="F369" s="17">
        <f>(H369*data!$C$16+I369*data!$C$17-G368*(data!$C$18+data!$C$19+data!$C$20))*$C369/60</f>
        <v>-1.153805011516926</v>
      </c>
      <c r="G369" s="17">
        <f t="shared" si="30"/>
        <v>29.542566257491675</v>
      </c>
      <c r="H369" s="17">
        <f>H368+(data!$C$19*G368-data!$C$16*H368)*$C369/60</f>
        <v>148.81663291143281</v>
      </c>
      <c r="I369" s="17">
        <f>I368+(data!$C$20*G368-data!$C$17*I368)*$C369/60</f>
        <v>118.1948246401046</v>
      </c>
      <c r="J369" s="16">
        <f t="shared" si="28"/>
        <v>29.583333333333332</v>
      </c>
      <c r="K369" s="14">
        <f>G369/data!$C$15*1000</f>
        <v>4.000062767098763</v>
      </c>
      <c r="L369" s="14">
        <f>L368+data!$C$21*(K368-L368)/60*C368</f>
        <v>3.9998881456909534</v>
      </c>
      <c r="M369" s="59">
        <f>M368+E369*C369/3600/data!H$23</f>
        <v>64.666644894984088</v>
      </c>
    </row>
    <row r="370" spans="1:13" ht="20.100000000000001" customHeight="1">
      <c r="A370" s="12">
        <f t="shared" si="29"/>
        <v>1780</v>
      </c>
      <c r="B370" s="14">
        <f t="shared" si="27"/>
        <v>4</v>
      </c>
      <c r="C370" s="14">
        <f t="shared" si="31"/>
        <v>5</v>
      </c>
      <c r="D370" s="15">
        <f>3600*(B370*data!$C$15/1000-F370-G370)/C370</f>
        <v>830.07494199386167</v>
      </c>
      <c r="E370" s="15">
        <f>IF(A370&lt;P$35,IF(A370+C370&lt;P$35,data!H$24*data!H$23,data!H$24*data!H$23*(P$35-A370)/C370),IF(D370&lt;0,0,D370))</f>
        <v>830.07494199386167</v>
      </c>
      <c r="F370" s="17">
        <f>(H370*data!$C$16+I370*data!$C$17-G369*(data!$C$18+data!$C$19+data!$C$20))*$C370/60</f>
        <v>-1.1533434376986451</v>
      </c>
      <c r="G370" s="17">
        <f t="shared" si="30"/>
        <v>29.542564263290661</v>
      </c>
      <c r="H370" s="17">
        <f>H369+(data!$C$19*G369-data!$C$16*H369)*$C370/60</f>
        <v>148.88658441762578</v>
      </c>
      <c r="I370" s="17">
        <f>I369+(data!$C$20*G369-data!$C$17*I369)*$C370/60</f>
        <v>118.44407705945581</v>
      </c>
      <c r="J370" s="16">
        <f t="shared" si="28"/>
        <v>29.666666666666668</v>
      </c>
      <c r="K370" s="14">
        <f>G370/data!$C$15*1000</f>
        <v>4.0000624970839933</v>
      </c>
      <c r="L370" s="14">
        <f>L369+data!$C$21*(K369-L369)/60*C369</f>
        <v>3.9998899656338724</v>
      </c>
      <c r="M370" s="59">
        <f>M369+E370*C370/3600/data!H$23</f>
        <v>64.781933081372131</v>
      </c>
    </row>
    <row r="371" spans="1:13" ht="20.100000000000001" customHeight="1">
      <c r="A371" s="12">
        <f t="shared" si="29"/>
        <v>1785</v>
      </c>
      <c r="B371" s="14">
        <f t="shared" si="27"/>
        <v>4</v>
      </c>
      <c r="C371" s="14">
        <f t="shared" si="31"/>
        <v>5</v>
      </c>
      <c r="D371" s="15">
        <f>3600*(B371*data!$C$15/1000-F371-G371)/C371</f>
        <v>829.745465576431</v>
      </c>
      <c r="E371" s="15">
        <f>IF(A371&lt;P$35,IF(A371+C371&lt;P$35,data!H$24*data!H$23,data!H$24*data!H$23*(P$35-A371)/C371),IF(D371&lt;0,0,D371))</f>
        <v>829.745465576431</v>
      </c>
      <c r="F371" s="17">
        <f>(H371*data!$C$16+I371*data!$C$17-G370*(data!$C$18+data!$C$19+data!$C$20))*$C371/60</f>
        <v>-1.1528838477218437</v>
      </c>
      <c r="G371" s="17">
        <f t="shared" si="30"/>
        <v>29.542562279449179</v>
      </c>
      <c r="H371" s="17">
        <f>H370+(data!$C$19*G370-data!$C$16*H370)*$C371/60</f>
        <v>148.95616665795529</v>
      </c>
      <c r="I371" s="17">
        <f>I370+(data!$C$20*G370-data!$C$17*I370)*$C371/60</f>
        <v>118.69323722788903</v>
      </c>
      <c r="J371" s="16">
        <f t="shared" si="28"/>
        <v>29.75</v>
      </c>
      <c r="K371" s="14">
        <f>G371/data!$C$15*1000</f>
        <v>4.0000622284719043</v>
      </c>
      <c r="L371" s="14">
        <f>L370+data!$C$21*(K370-L370)/60*C370</f>
        <v>3.9998917637947904</v>
      </c>
      <c r="M371" s="59">
        <f>M370+E371*C371/3600/data!H$23</f>
        <v>64.897175507146642</v>
      </c>
    </row>
    <row r="372" spans="1:13" ht="20.100000000000001" customHeight="1">
      <c r="A372" s="12">
        <f t="shared" si="29"/>
        <v>1790</v>
      </c>
      <c r="B372" s="14">
        <f t="shared" si="27"/>
        <v>4</v>
      </c>
      <c r="C372" s="14">
        <f t="shared" si="31"/>
        <v>5</v>
      </c>
      <c r="D372" s="15">
        <f>3600*(B372*data!$C$15/1000-F372-G372)/C372</f>
        <v>829.41740268579599</v>
      </c>
      <c r="E372" s="15">
        <f>IF(A372&lt;P$35,IF(A372+C372&lt;P$35,data!H$24*data!H$23,data!H$24*data!H$23*(P$35-A372)/C372),IF(D372&lt;0,0,D372))</f>
        <v>829.41740268579599</v>
      </c>
      <c r="F372" s="17">
        <f>(H372*data!$C$16+I372*data!$C$17-G371*(data!$C$18+data!$C$19+data!$C$20))*$C372/60</f>
        <v>-1.1524262312816125</v>
      </c>
      <c r="G372" s="17">
        <f t="shared" si="30"/>
        <v>29.542560305912609</v>
      </c>
      <c r="H372" s="17">
        <f>H371+(data!$C$19*G371-data!$C$16*H371)*$C372/60</f>
        <v>149.025381581728</v>
      </c>
      <c r="I372" s="17">
        <f>I371+(data!$C$20*G371-data!$C$17*I371)*$C372/60</f>
        <v>118.9423051796427</v>
      </c>
      <c r="J372" s="16">
        <f t="shared" si="28"/>
        <v>29.833333333333332</v>
      </c>
      <c r="K372" s="14">
        <f>G372/data!$C$15*1000</f>
        <v>4.0000619612550992</v>
      </c>
      <c r="L372" s="14">
        <f>L371+data!$C$21*(K371-L371)/60*C371</f>
        <v>3.9998935404153428</v>
      </c>
      <c r="M372" s="59">
        <f>M371+E372*C372/3600/data!H$23</f>
        <v>65.012372368630778</v>
      </c>
    </row>
    <row r="373" spans="1:13" ht="20.100000000000001" customHeight="1">
      <c r="A373" s="12">
        <f t="shared" si="29"/>
        <v>1795</v>
      </c>
      <c r="B373" s="14">
        <f t="shared" si="27"/>
        <v>4</v>
      </c>
      <c r="C373" s="14">
        <f t="shared" si="31"/>
        <v>5</v>
      </c>
      <c r="D373" s="15">
        <f>3600*(B373*data!$C$15/1000-F373-G373)/C373</f>
        <v>829.09074598066491</v>
      </c>
      <c r="E373" s="15">
        <f>IF(A373&lt;P$35,IF(A373+C373&lt;P$35,data!H$24*data!H$23,data!H$24*data!H$23*(P$35-A373)/C373),IF(D373&lt;0,0,D373))</f>
        <v>829.09074598066491</v>
      </c>
      <c r="F373" s="17">
        <f>(H373*data!$C$16+I373*data!$C$17-G372*(data!$C$18+data!$C$19+data!$C$20))*$C373/60</f>
        <v>-1.1519705781273786</v>
      </c>
      <c r="G373" s="17">
        <f t="shared" si="30"/>
        <v>29.542558342626613</v>
      </c>
      <c r="H373" s="17">
        <f>H372+(data!$C$19*G372-data!$C$16*H372)*$C373/60</f>
        <v>149.09423112796046</v>
      </c>
      <c r="I373" s="17">
        <f>I372+(data!$C$20*G372-data!$C$17*I372)*$C373/60</f>
        <v>119.19128094894207</v>
      </c>
      <c r="J373" s="16">
        <f t="shared" si="28"/>
        <v>29.916666666666668</v>
      </c>
      <c r="K373" s="14">
        <f>G373/data!$C$15*1000</f>
        <v>4.0000616954262229</v>
      </c>
      <c r="L373" s="14">
        <f>L372+data!$C$21*(K372-L372)/60*C372</f>
        <v>3.9998952957345706</v>
      </c>
      <c r="M373" s="59">
        <f>M372+E373*C373/3600/data!H$23</f>
        <v>65.127523861128097</v>
      </c>
    </row>
    <row r="374" spans="1:13" ht="20.100000000000001" customHeight="1">
      <c r="A374" s="12">
        <f t="shared" si="29"/>
        <v>1800</v>
      </c>
      <c r="B374" s="14">
        <f t="shared" si="27"/>
        <v>4</v>
      </c>
      <c r="C374" s="14">
        <f t="shared" si="31"/>
        <v>5</v>
      </c>
      <c r="D374" s="15">
        <f>3600*(B374*data!$C$15/1000-F374-G374)/C374</f>
        <v>828.76548815845831</v>
      </c>
      <c r="E374" s="15">
        <f>IF(A374&lt;P$35,IF(A374+C374&lt;P$35,data!H$24*data!H$23,data!H$24*data!H$23*(P$35-A374)/C374),IF(D374&lt;0,0,D374))</f>
        <v>828.76548815845831</v>
      </c>
      <c r="F374" s="17">
        <f>(H374*data!$C$16+I374*data!$C$17-G373*(data!$C$18+data!$C$19+data!$C$20))*$C374/60</f>
        <v>-1.1515168780626182</v>
      </c>
      <c r="G374" s="17">
        <f t="shared" si="30"/>
        <v>29.54255638953714</v>
      </c>
      <c r="H374" s="17">
        <f>H373+(data!$C$19*G373-data!$C$16*H373)*$C374/60</f>
        <v>149.1627172254334</v>
      </c>
      <c r="I374" s="17">
        <f>I373+(data!$C$20*G373-data!$C$17*I373)*$C374/60</f>
        <v>119.44016456999917</v>
      </c>
      <c r="J374" s="16">
        <f t="shared" si="28"/>
        <v>30</v>
      </c>
      <c r="K374" s="14">
        <f>G374/data!$C$15*1000</f>
        <v>4.0000614309779543</v>
      </c>
      <c r="L374" s="14">
        <f>L373+data!$C$21*(K373-L373)/60*C373</f>
        <v>3.9998970299889458</v>
      </c>
      <c r="M374" s="59">
        <f>M373+E374*C374/3600/data!H$23</f>
        <v>65.242630178927882</v>
      </c>
    </row>
    <row r="375" spans="1:13" ht="20.100000000000001" customHeight="1">
      <c r="A375" s="12">
        <f t="shared" si="29"/>
        <v>1805</v>
      </c>
      <c r="B375" s="14">
        <f t="shared" si="27"/>
        <v>4</v>
      </c>
      <c r="C375" s="14">
        <f t="shared" si="31"/>
        <v>5</v>
      </c>
      <c r="D375" s="15">
        <f>3600*(B375*data!$C$15/1000-F375-G375)/C375</f>
        <v>828.44162195509887</v>
      </c>
      <c r="E375" s="15">
        <f>IF(A375&lt;P$35,IF(A375+C375&lt;P$35,data!H$24*data!H$23,data!H$24*data!H$23*(P$35-A375)/C375),IF(D375&lt;0,0,D375))</f>
        <v>828.44162195509887</v>
      </c>
      <c r="F375" s="17">
        <f>(H375*data!$C$16+I375*data!$C$17-G374*(data!$C$18+data!$C$19+data!$C$20))*$C375/60</f>
        <v>-1.1510651209445717</v>
      </c>
      <c r="G375" s="17">
        <f t="shared" si="30"/>
        <v>29.542554446590426</v>
      </c>
      <c r="H375" s="17">
        <f>H374+(data!$C$19*G374-data!$C$16*H374)*$C375/60</f>
        <v>149.23084179274576</v>
      </c>
      <c r="I375" s="17">
        <f>I374+(data!$C$20*G374-data!$C$17*I374)*$C375/60</f>
        <v>119.68895607701283</v>
      </c>
      <c r="J375" s="16">
        <f t="shared" si="28"/>
        <v>30.083333333333332</v>
      </c>
      <c r="K375" s="14">
        <f>G375/data!$C$15*1000</f>
        <v>4.0000611679030156</v>
      </c>
      <c r="L375" s="14">
        <f>L374+data!$C$21*(K374-L374)/60*C374</f>
        <v>3.9998987434124005</v>
      </c>
      <c r="M375" s="59">
        <f>M374+E375*C375/3600/data!H$23</f>
        <v>65.357691515310535</v>
      </c>
    </row>
    <row r="376" spans="1:13" ht="20.100000000000001" customHeight="1">
      <c r="A376" s="12">
        <f t="shared" si="29"/>
        <v>1810</v>
      </c>
      <c r="B376" s="14">
        <f t="shared" si="27"/>
        <v>4</v>
      </c>
      <c r="C376" s="14">
        <f t="shared" si="31"/>
        <v>5</v>
      </c>
      <c r="D376" s="15">
        <f>3600*(B376*data!$C$15/1000-F376-G376)/C376</f>
        <v>828.11914014480919</v>
      </c>
      <c r="E376" s="15">
        <f>IF(A376&lt;P$35,IF(A376+C376&lt;P$35,data!H$24*data!H$23,data!H$24*data!H$23*(P$35-A376)/C376),IF(D376&lt;0,0,D376))</f>
        <v>828.11914014480919</v>
      </c>
      <c r="F376" s="17">
        <f>(H376*data!$C$16+I376*data!$C$17-G375*(data!$C$18+data!$C$19+data!$C$20))*$C376/60</f>
        <v>-1.1506152966839598</v>
      </c>
      <c r="G376" s="17">
        <f t="shared" si="30"/>
        <v>29.542552513732993</v>
      </c>
      <c r="H376" s="17">
        <f>H375+(data!$C$19*G375-data!$C$16*H375)*$C376/60</f>
        <v>149.29860673836848</v>
      </c>
      <c r="I376" s="17">
        <f>I375+(data!$C$20*G375-data!$C$17*I375)*$C376/60</f>
        <v>119.9376555041687</v>
      </c>
      <c r="J376" s="16">
        <f t="shared" si="28"/>
        <v>30.166666666666668</v>
      </c>
      <c r="K376" s="14">
        <f>G376/data!$C$15*1000</f>
        <v>4.0000609061941654</v>
      </c>
      <c r="L376" s="14">
        <f>L375+data!$C$21*(K375-L375)/60*C375</f>
        <v>3.9999004362363517</v>
      </c>
      <c r="M376" s="59">
        <f>M375+E376*C376/3600/data!H$23</f>
        <v>65.472708062552869</v>
      </c>
    </row>
    <row r="377" spans="1:13" ht="20.100000000000001" customHeight="1">
      <c r="A377" s="12">
        <f t="shared" si="29"/>
        <v>1815</v>
      </c>
      <c r="B377" s="14">
        <f t="shared" si="27"/>
        <v>4</v>
      </c>
      <c r="C377" s="14">
        <f t="shared" si="31"/>
        <v>5</v>
      </c>
      <c r="D377" s="15">
        <f>3600*(B377*data!$C$15/1000-F377-G377)/C377</f>
        <v>827.79803553991826</v>
      </c>
      <c r="E377" s="15">
        <f>IF(A377&lt;P$35,IF(A377+C377&lt;P$35,data!H$24*data!H$23,data!H$24*data!H$23*(P$35-A377)/C377),IF(D377&lt;0,0,D377))</f>
        <v>827.79803553991826</v>
      </c>
      <c r="F377" s="17">
        <f>(H377*data!$C$16+I377*data!$C$17-G376*(data!$C$18+data!$C$19+data!$C$20))*$C377/60</f>
        <v>-1.1501673952447014</v>
      </c>
      <c r="G377" s="17">
        <f t="shared" si="30"/>
        <v>29.542550590911638</v>
      </c>
      <c r="H377" s="17">
        <f>H376+(data!$C$19*G376-data!$C$16*H376)*$C377/60</f>
        <v>149.3660139606979</v>
      </c>
      <c r="I377" s="17">
        <f>I376+(data!$C$20*G376-data!$C$17*I376)*$C377/60</f>
        <v>120.18626288563925</v>
      </c>
      <c r="J377" s="16">
        <f t="shared" si="28"/>
        <v>30.25</v>
      </c>
      <c r="K377" s="14">
        <f>G377/data!$C$15*1000</f>
        <v>4.0000606458441998</v>
      </c>
      <c r="L377" s="14">
        <f>L376+data!$C$21*(K376-L376)/60*C376</f>
        <v>3.9999021086897302</v>
      </c>
      <c r="M377" s="59">
        <f>M376+E377*C377/3600/data!H$23</f>
        <v>65.587680011933415</v>
      </c>
    </row>
    <row r="378" spans="1:13" ht="20.100000000000001" customHeight="1">
      <c r="A378" s="12">
        <f t="shared" si="29"/>
        <v>1820</v>
      </c>
      <c r="B378" s="14">
        <f t="shared" si="27"/>
        <v>4</v>
      </c>
      <c r="C378" s="14">
        <f t="shared" si="31"/>
        <v>5</v>
      </c>
      <c r="D378" s="15">
        <f>3600*(B378*data!$C$15/1000-F378-G378)/C378</f>
        <v>827.47830099064572</v>
      </c>
      <c r="E378" s="15">
        <f>IF(A378&lt;P$35,IF(A378+C378&lt;P$35,data!H$24*data!H$23,data!H$24*data!H$23*(P$35-A378)/C378),IF(D378&lt;0,0,D378))</f>
        <v>827.47830099064572</v>
      </c>
      <c r="F378" s="17">
        <f>(H378*data!$C$16+I378*data!$C$17-G377*(data!$C$18+data!$C$19+data!$C$20))*$C378/60</f>
        <v>-1.1497214066436328</v>
      </c>
      <c r="G378" s="17">
        <f t="shared" si="30"/>
        <v>29.542548678073448</v>
      </c>
      <c r="H378" s="17">
        <f>H377+(data!$C$19*G377-data!$C$16*H377)*$C378/60</f>
        <v>149.43306534810895</v>
      </c>
      <c r="I378" s="17">
        <f>I377+(data!$C$20*G377-data!$C$17*I377)*$C378/60</f>
        <v>120.43477825558378</v>
      </c>
      <c r="J378" s="16">
        <f t="shared" si="28"/>
        <v>30.333333333333332</v>
      </c>
      <c r="K378" s="14">
        <f>G378/data!$C$15*1000</f>
        <v>4.0000603868459539</v>
      </c>
      <c r="L378" s="14">
        <f>L377+data!$C$21*(K377-L377)/60*C377</f>
        <v>3.9999037609990045</v>
      </c>
      <c r="M378" s="59">
        <f>M377+E378*C378/3600/data!H$23</f>
        <v>65.702607553737664</v>
      </c>
    </row>
    <row r="379" spans="1:13" ht="20.100000000000001" customHeight="1">
      <c r="A379" s="12">
        <f t="shared" si="29"/>
        <v>1825</v>
      </c>
      <c r="B379" s="14">
        <f t="shared" si="27"/>
        <v>4</v>
      </c>
      <c r="C379" s="14">
        <f t="shared" si="31"/>
        <v>5</v>
      </c>
      <c r="D379" s="15">
        <f>3600*(B379*data!$C$15/1000-F379-G379)/C379</f>
        <v>827.15992938491547</v>
      </c>
      <c r="E379" s="15">
        <f>IF(A379&lt;P$35,IF(A379+C379&lt;P$35,data!H$24*data!H$23,data!H$24*data!H$23*(P$35-A379)/C379),IF(D379&lt;0,0,D379))</f>
        <v>827.15992938491547</v>
      </c>
      <c r="F379" s="17">
        <f>(H379*data!$C$16+I379*data!$C$17-G378*(data!$C$18+data!$C$19+data!$C$20))*$C379/60</f>
        <v>-1.1492773209502281</v>
      </c>
      <c r="G379" s="17">
        <f t="shared" si="30"/>
        <v>29.542546775165782</v>
      </c>
      <c r="H379" s="17">
        <f>H378+(data!$C$19*G378-data!$C$16*H378)*$C379/60</f>
        <v>149.49976277900814</v>
      </c>
      <c r="I379" s="17">
        <f>I378+(data!$C$20*G378-data!$C$17*I378)*$C379/60</f>
        <v>120.68320164814843</v>
      </c>
      <c r="J379" s="16">
        <f t="shared" si="28"/>
        <v>30.416666666666668</v>
      </c>
      <c r="K379" s="14">
        <f>G379/data!$C$15*1000</f>
        <v>4.0000601291923017</v>
      </c>
      <c r="L379" s="14">
        <f>L378+data!$C$21*(K378-L378)/60*C378</f>
        <v>3.9999053933882096</v>
      </c>
      <c r="M379" s="59">
        <f>M378+E379*C379/3600/data!H$23</f>
        <v>65.817490877263353</v>
      </c>
    </row>
    <row r="380" spans="1:13" ht="20.100000000000001" customHeight="1">
      <c r="A380" s="12">
        <f t="shared" si="29"/>
        <v>1830</v>
      </c>
      <c r="B380" s="14">
        <f t="shared" si="27"/>
        <v>4</v>
      </c>
      <c r="C380" s="14">
        <f t="shared" si="31"/>
        <v>5</v>
      </c>
      <c r="D380" s="15">
        <f>3600*(B380*data!$C$15/1000-F380-G380)/C380</f>
        <v>826.84291364813851</v>
      </c>
      <c r="E380" s="15">
        <f>IF(A380&lt;P$35,IF(A380+C380&lt;P$35,data!H$24*data!H$23,data!H$24*data!H$23*(P$35-A380)/C380),IF(D380&lt;0,0,D380))</f>
        <v>826.84291364813851</v>
      </c>
      <c r="F380" s="17">
        <f>(H380*data!$C$16+I380*data!$C$17-G379*(data!$C$18+data!$C$19+data!$C$20))*$C380/60</f>
        <v>-1.1488351282863218</v>
      </c>
      <c r="G380" s="17">
        <f t="shared" si="30"/>
        <v>29.542544882136287</v>
      </c>
      <c r="H380" s="17">
        <f>H379+(data!$C$19*G379-data!$C$16*H379)*$C380/60</f>
        <v>149.56610812188606</v>
      </c>
      <c r="I380" s="17">
        <f>I379+(data!$C$20*G379-data!$C$17*I379)*$C380/60</f>
        <v>120.93153309746616</v>
      </c>
      <c r="J380" s="16">
        <f t="shared" si="28"/>
        <v>30.5</v>
      </c>
      <c r="K380" s="14">
        <f>G380/data!$C$15*1000</f>
        <v>4.0000598728761529</v>
      </c>
      <c r="L380" s="14">
        <f>L379+data!$C$21*(K379-L379)/60*C379</f>
        <v>3.9999070060789701</v>
      </c>
      <c r="M380" s="59">
        <f>M379+E380*C380/3600/data!H$23</f>
        <v>65.932330170825594</v>
      </c>
    </row>
    <row r="381" spans="1:13" ht="20.100000000000001" customHeight="1">
      <c r="A381" s="12">
        <f t="shared" si="29"/>
        <v>1835</v>
      </c>
      <c r="B381" s="14">
        <f t="shared" si="27"/>
        <v>4</v>
      </c>
      <c r="C381" s="14">
        <f t="shared" si="31"/>
        <v>5</v>
      </c>
      <c r="D381" s="15">
        <f>3600*(B381*data!$C$15/1000-F381-G381)/C381</f>
        <v>826.52724674304568</v>
      </c>
      <c r="E381" s="15">
        <f>IF(A381&lt;P$35,IF(A381+C381&lt;P$35,data!H$24*data!H$23,data!H$24*data!H$23*(P$35-A381)/C381),IF(D381&lt;0,0,D381))</f>
        <v>826.52724674304568</v>
      </c>
      <c r="F381" s="17">
        <f>(H381*data!$C$16+I381*data!$C$17-G380*(data!$C$18+data!$C$19+data!$C$20))*$C381/60</f>
        <v>-1.1483948188258317</v>
      </c>
      <c r="G381" s="17">
        <f t="shared" si="30"/>
        <v>29.54254299893287</v>
      </c>
      <c r="H381" s="17">
        <f>H380+(data!$C$19*G380-data!$C$16*H380)*$C381/60</f>
        <v>149.63210323536981</v>
      </c>
      <c r="I381" s="17">
        <f>I380+(data!$C$20*G380-data!$C$17*I380)*$C381/60</f>
        <v>121.1797726376568</v>
      </c>
      <c r="J381" s="16">
        <f t="shared" si="28"/>
        <v>30.583333333333332</v>
      </c>
      <c r="K381" s="14">
        <f>G381/data!$C$15*1000</f>
        <v>4.0000596178904555</v>
      </c>
      <c r="L381" s="14">
        <f>L380+data!$C$21*(K380-L380)/60*C380</f>
        <v>3.9999085992905274</v>
      </c>
      <c r="M381" s="59">
        <f>M380+E381*C381/3600/data!H$23</f>
        <v>66.047125621762135</v>
      </c>
    </row>
    <row r="382" spans="1:13" ht="20.100000000000001" customHeight="1">
      <c r="A382" s="12">
        <f t="shared" si="29"/>
        <v>1840</v>
      </c>
      <c r="B382" s="14">
        <f t="shared" si="27"/>
        <v>4</v>
      </c>
      <c r="C382" s="14">
        <f t="shared" si="31"/>
        <v>5</v>
      </c>
      <c r="D382" s="15">
        <f>3600*(B382*data!$C$15/1000-F382-G382)/C382</f>
        <v>826.21292166946171</v>
      </c>
      <c r="E382" s="15">
        <f>IF(A382&lt;P$35,IF(A382+C382&lt;P$35,data!H$24*data!H$23,data!H$24*data!H$23*(P$35-A382)/C382),IF(D382&lt;0,0,D382))</f>
        <v>826.21292166946171</v>
      </c>
      <c r="F382" s="17">
        <f>(H382*data!$C$16+I382*data!$C$17-G381*(data!$C$18+data!$C$19+data!$C$20))*$C382/60</f>
        <v>-1.1479563827944852</v>
      </c>
      <c r="G382" s="17">
        <f t="shared" si="30"/>
        <v>29.542541125503725</v>
      </c>
      <c r="H382" s="17">
        <f>H381+(data!$C$19*G381-data!$C$16*H381)*$C382/60</f>
        <v>149.69774996827502</v>
      </c>
      <c r="I382" s="17">
        <f>I381+(data!$C$20*G381-data!$C$17*I381)*$C382/60</f>
        <v>121.42792030282703</v>
      </c>
      <c r="J382" s="16">
        <f t="shared" si="28"/>
        <v>30.666666666666668</v>
      </c>
      <c r="K382" s="14">
        <f>G382/data!$C$15*1000</f>
        <v>4.0000593642281936</v>
      </c>
      <c r="L382" s="14">
        <f>L381+data!$C$21*(K381-L381)/60*C381</f>
        <v>3.9999101732397642</v>
      </c>
      <c r="M382" s="59">
        <f>M381+E382*C382/3600/data!H$23</f>
        <v>66.161877416438443</v>
      </c>
    </row>
    <row r="383" spans="1:13" ht="20.100000000000001" customHeight="1">
      <c r="A383" s="12">
        <f t="shared" si="29"/>
        <v>1845</v>
      </c>
      <c r="B383" s="14">
        <f t="shared" si="27"/>
        <v>4</v>
      </c>
      <c r="C383" s="14">
        <f t="shared" si="31"/>
        <v>5</v>
      </c>
      <c r="D383" s="15">
        <f>3600*(B383*data!$C$15/1000-F383-G383)/C383</f>
        <v>825.89993146411166</v>
      </c>
      <c r="E383" s="15">
        <f>IF(A383&lt;P$35,IF(A383+C383&lt;P$35,data!H$24*data!H$23,data!H$24*data!H$23*(P$35-A383)/C383),IF(D383&lt;0,0,D383))</f>
        <v>825.89993146411166</v>
      </c>
      <c r="F383" s="17">
        <f>(H383*data!$C$16+I383*data!$C$17-G382*(data!$C$18+data!$C$19+data!$C$20))*$C383/60</f>
        <v>-1.1475198104695437</v>
      </c>
      <c r="G383" s="17">
        <f t="shared" si="30"/>
        <v>29.542539261797323</v>
      </c>
      <c r="H383" s="17">
        <f>H382+(data!$C$19*G382-data!$C$16*H382)*$C383/60</f>
        <v>149.76305015965769</v>
      </c>
      <c r="I383" s="17">
        <f>I382+(data!$C$20*G382-data!$C$17*I382)*$C383/60</f>
        <v>121.67597612707041</v>
      </c>
      <c r="J383" s="16">
        <f t="shared" si="28"/>
        <v>30.75</v>
      </c>
      <c r="K383" s="14">
        <f>G383/data!$C$15*1000</f>
        <v>4.0000591118823916</v>
      </c>
      <c r="L383" s="14">
        <f>L382+data!$C$21*(K382-L382)/60*C382</f>
        <v>3.99991172814123</v>
      </c>
      <c r="M383" s="59">
        <f>M382+E383*C383/3600/data!H$23</f>
        <v>66.276585740252898</v>
      </c>
    </row>
    <row r="384" spans="1:13" ht="20.100000000000001" customHeight="1">
      <c r="A384" s="12">
        <f t="shared" si="29"/>
        <v>1850</v>
      </c>
      <c r="B384" s="14">
        <f t="shared" si="27"/>
        <v>4</v>
      </c>
      <c r="C384" s="14">
        <f t="shared" si="31"/>
        <v>5</v>
      </c>
      <c r="D384" s="15">
        <f>3600*(B384*data!$C$15/1000-F384-G384)/C384</f>
        <v>825.58826920045794</v>
      </c>
      <c r="E384" s="15">
        <f>IF(A384&lt;P$35,IF(A384+C384&lt;P$35,data!H$24*data!H$23,data!H$24*data!H$23*(P$35-A384)/C384),IF(D384&lt;0,0,D384))</f>
        <v>825.58826920045794</v>
      </c>
      <c r="F384" s="17">
        <f>(H384*data!$C$16+I384*data!$C$17-G383*(data!$C$18+data!$C$19+data!$C$20))*$C384/60</f>
        <v>-1.1470850921795332</v>
      </c>
      <c r="G384" s="17">
        <f t="shared" si="30"/>
        <v>29.542537407762389</v>
      </c>
      <c r="H384" s="17">
        <f>H383+(data!$C$19*G383-data!$C$16*H383)*$C384/60</f>
        <v>149.82800563886568</v>
      </c>
      <c r="I384" s="17">
        <f>I383+(data!$C$20*G383-data!$C$17*I383)*$C384/60</f>
        <v>121.92394014446735</v>
      </c>
      <c r="J384" s="16">
        <f t="shared" si="28"/>
        <v>30.833333333333332</v>
      </c>
      <c r="K384" s="14">
        <f>G384/data!$C$15*1000</f>
        <v>4.0000588608461056</v>
      </c>
      <c r="L384" s="14">
        <f>L383+data!$C$21*(K383-L383)/60*C383</f>
        <v>3.9999132642071653</v>
      </c>
      <c r="M384" s="59">
        <f>M383+E384*C384/3600/data!H$23</f>
        <v>66.391250777641844</v>
      </c>
    </row>
    <row r="385" spans="1:13" ht="20.100000000000001" customHeight="1">
      <c r="A385" s="12">
        <f t="shared" si="29"/>
        <v>1855</v>
      </c>
      <c r="B385" s="14">
        <f t="shared" si="27"/>
        <v>4</v>
      </c>
      <c r="C385" s="14">
        <f t="shared" si="31"/>
        <v>5</v>
      </c>
      <c r="D385" s="15">
        <f>3600*(B385*data!$C$15/1000-F385-G385)/C385</f>
        <v>825.27792798845746</v>
      </c>
      <c r="E385" s="15">
        <f>IF(A385&lt;P$35,IF(A385+C385&lt;P$35,data!H$24*data!H$23,data!H$24*data!H$23*(P$35-A385)/C385),IF(D385&lt;0,0,D385))</f>
        <v>825.27792798845746</v>
      </c>
      <c r="F385" s="17">
        <f>(H385*data!$C$16+I385*data!$C$17-G384*(data!$C$18+data!$C$19+data!$C$20))*$C385/60</f>
        <v>-1.1466522183039722</v>
      </c>
      <c r="G385" s="17">
        <f t="shared" si="30"/>
        <v>29.54253556334794</v>
      </c>
      <c r="H385" s="17">
        <f>H384+(data!$C$19*G384-data!$C$16*H384)*$C385/60</f>
        <v>149.89261822558993</v>
      </c>
      <c r="I385" s="17">
        <f>I384+(data!$C$20*G384-data!$C$17*I384)*$C385/60</f>
        <v>122.17181238908516</v>
      </c>
      <c r="J385" s="16">
        <f t="shared" si="28"/>
        <v>30.916666666666668</v>
      </c>
      <c r="K385" s="14">
        <f>G385/data!$C$15*1000</f>
        <v>4.0000586111124328</v>
      </c>
      <c r="L385" s="14">
        <f>L384+data!$C$21*(K384-L384)/60*C384</f>
        <v>3.9999147816475258</v>
      </c>
      <c r="M385" s="59">
        <f>M384+E385*C385/3600/data!H$23</f>
        <v>66.505872712084681</v>
      </c>
    </row>
    <row r="386" spans="1:13" ht="20.100000000000001" customHeight="1">
      <c r="A386" s="12">
        <f t="shared" si="29"/>
        <v>1860</v>
      </c>
      <c r="B386" s="14">
        <f t="shared" si="27"/>
        <v>4</v>
      </c>
      <c r="C386" s="14">
        <f t="shared" si="31"/>
        <v>5</v>
      </c>
      <c r="D386" s="15">
        <f>3600*(B386*data!$C$15/1000-F386-G386)/C386</f>
        <v>824.96890097440576</v>
      </c>
      <c r="E386" s="15">
        <f>IF(A386&lt;P$35,IF(A386+C386&lt;P$35,data!H$24*data!H$23,data!H$24*data!H$23*(P$35-A386)/C386),IF(D386&lt;0,0,D386))</f>
        <v>824.96890097440576</v>
      </c>
      <c r="F386" s="17">
        <f>(H386*data!$C$16+I386*data!$C$17-G385*(data!$C$18+data!$C$19+data!$C$20))*$C386/60</f>
        <v>-1.1462211792731021</v>
      </c>
      <c r="G386" s="17">
        <f t="shared" si="30"/>
        <v>29.542533728503251</v>
      </c>
      <c r="H386" s="17">
        <f>H385+(data!$C$19*G385-data!$C$16*H385)*$C386/60</f>
        <v>149.9568897299155</v>
      </c>
      <c r="I386" s="17">
        <f>I385+(data!$C$20*G385-data!$C$17*I385)*$C386/60</f>
        <v>122.41959289497802</v>
      </c>
      <c r="J386" s="16">
        <f t="shared" si="28"/>
        <v>31</v>
      </c>
      <c r="K386" s="14">
        <f>G386/data!$C$15*1000</f>
        <v>4.0000583626745057</v>
      </c>
      <c r="L386" s="14">
        <f>L385+data!$C$21*(K385-L385)/60*C385</f>
        <v>3.9999162806700079</v>
      </c>
      <c r="M386" s="59">
        <f>M385+E386*C386/3600/data!H$23</f>
        <v>66.620451726108911</v>
      </c>
    </row>
    <row r="387" spans="1:13" ht="20.100000000000001" customHeight="1">
      <c r="A387" s="12">
        <f t="shared" si="29"/>
        <v>1865</v>
      </c>
      <c r="B387" s="14">
        <f t="shared" si="27"/>
        <v>4</v>
      </c>
      <c r="C387" s="14">
        <f t="shared" si="31"/>
        <v>5</v>
      </c>
      <c r="D387" s="15">
        <f>3600*(B387*data!$C$15/1000-F387-G387)/C387</f>
        <v>824.66118134074145</v>
      </c>
      <c r="E387" s="15">
        <f>IF(A387&lt;P$35,IF(A387+C387&lt;P$35,data!H$24*data!H$23,data!H$24*data!H$23*(P$35-A387)/C387),IF(D387&lt;0,0,D387))</f>
        <v>824.66118134074145</v>
      </c>
      <c r="F387" s="17">
        <f>(H387*data!$C$16+I387*data!$C$17-G386*(data!$C$18+data!$C$19+data!$C$20))*$C387/60</f>
        <v>-1.1457919655676208</v>
      </c>
      <c r="G387" s="17">
        <f t="shared" si="30"/>
        <v>29.54253190317786</v>
      </c>
      <c r="H387" s="17">
        <f>H386+(data!$C$19*G386-data!$C$16*H386)*$C387/60</f>
        <v>150.02082195237222</v>
      </c>
      <c r="I387" s="17">
        <f>I386+(data!$C$20*G386-data!$C$17*I386)*$C387/60</f>
        <v>122.66728169618703</v>
      </c>
      <c r="J387" s="16">
        <f t="shared" si="28"/>
        <v>31.083333333333332</v>
      </c>
      <c r="K387" s="14">
        <f>G387/data!$C$15*1000</f>
        <v>4.0000581155254906</v>
      </c>
      <c r="L387" s="14">
        <f>L386+data!$C$21*(K386-L386)/60*C386</f>
        <v>3.9999177614800714</v>
      </c>
      <c r="M387" s="59">
        <f>M386+E387*C387/3600/data!H$23</f>
        <v>66.734988001295122</v>
      </c>
    </row>
    <row r="388" spans="1:13" ht="20.100000000000001" customHeight="1">
      <c r="A388" s="12">
        <f t="shared" si="29"/>
        <v>1870</v>
      </c>
      <c r="B388" s="14">
        <f t="shared" ref="B388:B451" si="32">P$23</f>
        <v>4</v>
      </c>
      <c r="C388" s="14">
        <f t="shared" si="31"/>
        <v>5</v>
      </c>
      <c r="D388" s="15">
        <f>3600*(B388*data!$C$15/1000-F388-G388)/C388</f>
        <v>824.35476230582788</v>
      </c>
      <c r="E388" s="15">
        <f>IF(A388&lt;P$35,IF(A388+C388&lt;P$35,data!H$24*data!H$23,data!H$24*data!H$23*(P$35-A388)/C388),IF(D388&lt;0,0,D388))</f>
        <v>824.35476230582788</v>
      </c>
      <c r="F388" s="17">
        <f>(H388*data!$C$16+I388*data!$C$17-G387*(data!$C$18+data!$C$19+data!$C$20))*$C388/60</f>
        <v>-1.145364567718415</v>
      </c>
      <c r="G388" s="17">
        <f t="shared" si="30"/>
        <v>29.542530087321587</v>
      </c>
      <c r="H388" s="17">
        <f>H387+(data!$C$19*G387-data!$C$16*H387)*$C388/60</f>
        <v>150.08441668398518</v>
      </c>
      <c r="I388" s="17">
        <f>I387+(data!$C$20*G387-data!$C$17*I387)*$C388/60</f>
        <v>122.91487882674018</v>
      </c>
      <c r="J388" s="16">
        <f t="shared" ref="J388:J451" si="33">$A388/60</f>
        <v>31.166666666666668</v>
      </c>
      <c r="K388" s="14">
        <f>G388/data!$C$15*1000</f>
        <v>4.0000578696585958</v>
      </c>
      <c r="L388" s="14">
        <f>L387+data!$C$21*(K387-L387)/60*C387</f>
        <v>3.9999192242809634</v>
      </c>
      <c r="M388" s="59">
        <f>M387+E388*C388/3600/data!H$23</f>
        <v>66.849481718282036</v>
      </c>
    </row>
    <row r="389" spans="1:13" ht="20.100000000000001" customHeight="1">
      <c r="A389" s="12">
        <f t="shared" ref="A389:A452" si="34">$A388+C388</f>
        <v>1875</v>
      </c>
      <c r="B389" s="14">
        <f t="shared" si="32"/>
        <v>4</v>
      </c>
      <c r="C389" s="14">
        <f t="shared" si="31"/>
        <v>5</v>
      </c>
      <c r="D389" s="15">
        <f>3600*(B389*data!$C$15/1000-F389-G389)/C389</f>
        <v>824.04963712380868</v>
      </c>
      <c r="E389" s="15">
        <f>IF(A389&lt;P$35,IF(A389+C389&lt;P$35,data!H$24*data!H$23,data!H$24*data!H$23*(P$35-A389)/C389),IF(D389&lt;0,0,D389))</f>
        <v>824.04963712380868</v>
      </c>
      <c r="F389" s="17">
        <f>(H389*data!$C$16+I389*data!$C$17-G388*(data!$C$18+data!$C$19+data!$C$20))*$C389/60</f>
        <v>-1.1449389763062976</v>
      </c>
      <c r="G389" s="17">
        <f t="shared" si="30"/>
        <v>29.542528280884497</v>
      </c>
      <c r="H389" s="17">
        <f>H388+(data!$C$19*G388-data!$C$16*H388)*$C389/60</f>
        <v>150.14767570632489</v>
      </c>
      <c r="I389" s="17">
        <f>I388+(data!$C$20*G388-data!$C$17*I388)*$C389/60</f>
        <v>123.16238432065236</v>
      </c>
      <c r="J389" s="16">
        <f t="shared" si="33"/>
        <v>31.25</v>
      </c>
      <c r="K389" s="14">
        <f>G389/data!$C$15*1000</f>
        <v>4.0000576250670568</v>
      </c>
      <c r="L389" s="14">
        <f>L388+data!$C$21*(K388-L388)/60*C388</f>
        <v>3.9999206692737417</v>
      </c>
      <c r="M389" s="59">
        <f>M388+E389*C389/3600/data!H$23</f>
        <v>66.963933056771452</v>
      </c>
    </row>
    <row r="390" spans="1:13" ht="20.100000000000001" customHeight="1">
      <c r="A390" s="12">
        <f t="shared" si="34"/>
        <v>1880</v>
      </c>
      <c r="B390" s="14">
        <f t="shared" si="32"/>
        <v>4</v>
      </c>
      <c r="C390" s="14">
        <f t="shared" si="31"/>
        <v>5</v>
      </c>
      <c r="D390" s="15">
        <f>3600*(B390*data!$C$15/1000-F390-G390)/C390</f>
        <v>823.74579908437261</v>
      </c>
      <c r="E390" s="15">
        <f>IF(A390&lt;P$35,IF(A390+C390&lt;P$35,data!H$24*data!H$23,data!H$24*data!H$23*(P$35-A390)/C390),IF(D390&lt;0,0,D390))</f>
        <v>823.74579908437261</v>
      </c>
      <c r="F390" s="17">
        <f>(H390*data!$C$16+I390*data!$C$17-G389*(data!$C$18+data!$C$19+data!$C$20))*$C390/60</f>
        <v>-1.1445151819617401</v>
      </c>
      <c r="G390" s="17">
        <f t="shared" ref="G390:G453" si="35">IF(P$21=1,(E389/60)*$C390/60+F390+G389,(E390/60)*$C390/60+F390+G389)</f>
        <v>29.542526483816935</v>
      </c>
      <c r="H390" s="17">
        <f>H389+(data!$C$19*G389-data!$C$16*H389)*$C390/60</f>
        <v>150.21060079155717</v>
      </c>
      <c r="I390" s="17">
        <f>I389+(data!$C$20*G389-data!$C$17*I389)*$C390/60</f>
        <v>123.40979821192541</v>
      </c>
      <c r="J390" s="16">
        <f t="shared" si="33"/>
        <v>31.333333333333332</v>
      </c>
      <c r="K390" s="14">
        <f>G390/data!$C$15*1000</f>
        <v>4.0000573817441518</v>
      </c>
      <c r="L390" s="14">
        <f>L389+data!$C$21*(K389-L389)/60*C389</f>
        <v>3.9999220966572988</v>
      </c>
      <c r="M390" s="59">
        <f>M389+E390*C390/3600/data!H$23</f>
        <v>67.078342195533168</v>
      </c>
    </row>
    <row r="391" spans="1:13" ht="20.100000000000001" customHeight="1">
      <c r="A391" s="12">
        <f t="shared" si="34"/>
        <v>1885</v>
      </c>
      <c r="B391" s="14">
        <f t="shared" si="32"/>
        <v>4</v>
      </c>
      <c r="C391" s="14">
        <f t="shared" si="31"/>
        <v>5</v>
      </c>
      <c r="D391" s="15">
        <f>3600*(B391*data!$C$15/1000-F391-G391)/C391</f>
        <v>823.44324151259025</v>
      </c>
      <c r="E391" s="15">
        <f>IF(A391&lt;P$35,IF(A391+C391&lt;P$35,data!H$24*data!H$23,data!H$24*data!H$23*(P$35-A391)/C391),IF(D391&lt;0,0,D391))</f>
        <v>823.44324151259025</v>
      </c>
      <c r="F391" s="17">
        <f>(H391*data!$C$16+I391*data!$C$17-G390*(data!$C$18+data!$C$19+data!$C$20))*$C391/60</f>
        <v>-1.1440931753646149</v>
      </c>
      <c r="G391" s="17">
        <f t="shared" si="35"/>
        <v>29.542524696069506</v>
      </c>
      <c r="H391" s="17">
        <f>H390+(data!$C$19*G390-data!$C$16*H390)*$C391/60</f>
        <v>150.27319370249279</v>
      </c>
      <c r="I391" s="17">
        <f>I390+(data!$C$20*G390-data!$C$17*I390)*$C391/60</f>
        <v>123.65712053454804</v>
      </c>
      <c r="J391" s="16">
        <f t="shared" si="33"/>
        <v>31.416666666666668</v>
      </c>
      <c r="K391" s="14">
        <f>G391/data!$C$15*1000</f>
        <v>4.0000571396831921</v>
      </c>
      <c r="L391" s="14">
        <f>L390+data!$C$21*(K390-L390)/60*C390</f>
        <v>3.999923506628384</v>
      </c>
      <c r="M391" s="59">
        <f>M390+E391*C391/3600/data!H$23</f>
        <v>67.192709312409917</v>
      </c>
    </row>
    <row r="392" spans="1:13" ht="20.100000000000001" customHeight="1">
      <c r="A392" s="12">
        <f t="shared" si="34"/>
        <v>1890</v>
      </c>
      <c r="B392" s="14">
        <f t="shared" si="32"/>
        <v>4</v>
      </c>
      <c r="C392" s="14">
        <f t="shared" si="31"/>
        <v>5</v>
      </c>
      <c r="D392" s="15">
        <f>3600*(B392*data!$C$15/1000-F392-G392)/C392</f>
        <v>823.14195776874021</v>
      </c>
      <c r="E392" s="15">
        <f>IF(A392&lt;P$35,IF(A392+C392&lt;P$35,data!H$24*data!H$23,data!H$24*data!H$23*(P$35-A392)/C392),IF(D392&lt;0,0,D392))</f>
        <v>823.14195776874021</v>
      </c>
      <c r="F392" s="17">
        <f>(H392*data!$C$16+I392*data!$C$17-G391*(data!$C$18+data!$C$19+data!$C$20))*$C392/60</f>
        <v>-1.1436729472439324</v>
      </c>
      <c r="G392" s="17">
        <f t="shared" si="35"/>
        <v>29.542522917593061</v>
      </c>
      <c r="H392" s="17">
        <f>H391+(data!$C$19*G391-data!$C$16*H391)*$C392/60</f>
        <v>150.33545619263688</v>
      </c>
      <c r="I392" s="17">
        <f>I391+(data!$C$20*G391-data!$C$17*I391)*$C392/60</f>
        <v>123.90435132249596</v>
      </c>
      <c r="J392" s="16">
        <f t="shared" si="33"/>
        <v>31.5</v>
      </c>
      <c r="K392" s="14">
        <f>G392/data!$C$15*1000</f>
        <v>4.0000568988775234</v>
      </c>
      <c r="L392" s="14">
        <f>L391+data!$C$21*(K391-L391)/60*C391</f>
        <v>3.9999248993816257</v>
      </c>
      <c r="M392" s="59">
        <f>M391+E392*C392/3600/data!H$23</f>
        <v>67.307034584322238</v>
      </c>
    </row>
    <row r="393" spans="1:13" ht="20.100000000000001" customHeight="1">
      <c r="A393" s="12">
        <f t="shared" si="34"/>
        <v>1895</v>
      </c>
      <c r="B393" s="14">
        <f t="shared" si="32"/>
        <v>4</v>
      </c>
      <c r="C393" s="14">
        <f t="shared" si="31"/>
        <v>5</v>
      </c>
      <c r="D393" s="15">
        <f>3600*(B393*data!$C$15/1000-F393-G393)/C393</f>
        <v>822.84194124808289</v>
      </c>
      <c r="E393" s="15">
        <f>IF(A393&lt;P$35,IF(A393+C393&lt;P$35,data!H$24*data!H$23,data!H$24*data!H$23*(P$35-A393)/C393),IF(D393&lt;0,0,D393))</f>
        <v>822.84194124808289</v>
      </c>
      <c r="F393" s="17">
        <f>(H393*data!$C$16+I393*data!$C$17-G392*(data!$C$18+data!$C$19+data!$C$20))*$C393/60</f>
        <v>-1.1432544883775806</v>
      </c>
      <c r="G393" s="17">
        <f t="shared" si="35"/>
        <v>29.542521148338732</v>
      </c>
      <c r="H393" s="17">
        <f>H392+(data!$C$19*G392-data!$C$16*H392)*$C393/60</f>
        <v>150.39739000623806</v>
      </c>
      <c r="I393" s="17">
        <f>I392+(data!$C$20*G392-data!$C$17*I392)*$C393/60</f>
        <v>124.15149060973177</v>
      </c>
      <c r="J393" s="16">
        <f t="shared" si="33"/>
        <v>31.583333333333332</v>
      </c>
      <c r="K393" s="14">
        <f>G393/data!$C$15*1000</f>
        <v>4.0000566593205296</v>
      </c>
      <c r="L393" s="14">
        <f>L392+data!$C$21*(K392-L392)/60*C392</f>
        <v>3.9999262751095555</v>
      </c>
      <c r="M393" s="59">
        <f>M392+E393*C393/3600/data!H$23</f>
        <v>67.421318187273357</v>
      </c>
    </row>
    <row r="394" spans="1:13" ht="20.100000000000001" customHeight="1">
      <c r="A394" s="12">
        <f t="shared" si="34"/>
        <v>1900</v>
      </c>
      <c r="B394" s="14">
        <f t="shared" si="32"/>
        <v>4</v>
      </c>
      <c r="C394" s="14">
        <f t="shared" si="31"/>
        <v>5</v>
      </c>
      <c r="D394" s="15">
        <f>3600*(B394*data!$C$15/1000-F394-G394)/C394</f>
        <v>822.54318538072152</v>
      </c>
      <c r="E394" s="15">
        <f>IF(A394&lt;P$35,IF(A394+C394&lt;P$35,data!H$24*data!H$23,data!H$24*data!H$23*(P$35-A394)/C394),IF(D394&lt;0,0,D394))</f>
        <v>822.54318538072152</v>
      </c>
      <c r="F394" s="17">
        <f>(H394*data!$C$16+I394*data!$C$17-G393*(data!$C$18+data!$C$19+data!$C$20))*$C394/60</f>
        <v>-1.1428377895920694</v>
      </c>
      <c r="G394" s="17">
        <f t="shared" si="35"/>
        <v>29.54251938825789</v>
      </c>
      <c r="H394" s="17">
        <f>H393+(data!$C$19*G393-data!$C$16*H393)*$C394/60</f>
        <v>150.45899687833727</v>
      </c>
      <c r="I394" s="17">
        <f>I393+(data!$C$20*G393-data!$C$17*I393)*$C394/60</f>
        <v>124.39853843020505</v>
      </c>
      <c r="J394" s="16">
        <f t="shared" si="33"/>
        <v>31.666666666666668</v>
      </c>
      <c r="K394" s="14">
        <f>G394/data!$C$15*1000</f>
        <v>4.0000564210056258</v>
      </c>
      <c r="L394" s="14">
        <f>L393+data!$C$21*(K393-L393)/60*C393</f>
        <v>3.9999276340026286</v>
      </c>
      <c r="M394" s="59">
        <f>M393+E394*C394/3600/data!H$23</f>
        <v>67.535560296354006</v>
      </c>
    </row>
    <row r="395" spans="1:13" ht="20.100000000000001" customHeight="1">
      <c r="A395" s="12">
        <f t="shared" si="34"/>
        <v>1905</v>
      </c>
      <c r="B395" s="14">
        <f t="shared" si="32"/>
        <v>4</v>
      </c>
      <c r="C395" s="14">
        <f t="shared" si="31"/>
        <v>5</v>
      </c>
      <c r="D395" s="15">
        <f>3600*(B395*data!$C$15/1000-F395-G395)/C395</f>
        <v>822.2456836313828</v>
      </c>
      <c r="E395" s="15">
        <f>IF(A395&lt;P$35,IF(A395+C395&lt;P$35,data!H$24*data!H$23,data!H$24*data!H$23*(P$35-A395)/C395),IF(D395&lt;0,0,D395))</f>
        <v>822.2456836313828</v>
      </c>
      <c r="F395" s="17">
        <f>(H395*data!$C$16+I395*data!$C$17-G394*(data!$C$18+data!$C$19+data!$C$20))*$C395/60</f>
        <v>-1.1424228417622726</v>
      </c>
      <c r="G395" s="17">
        <f t="shared" si="35"/>
        <v>29.542517637302176</v>
      </c>
      <c r="H395" s="17">
        <f>H394+(data!$C$19*G394-data!$C$16*H394)*$C395/60</f>
        <v>150.52027853481644</v>
      </c>
      <c r="I395" s="17">
        <f>I394+(data!$C$20*G394-data!$C$17*I394)*$C395/60</f>
        <v>124.64549481785232</v>
      </c>
      <c r="J395" s="16">
        <f t="shared" si="33"/>
        <v>31.75</v>
      </c>
      <c r="K395" s="14">
        <f>G395/data!$C$15*1000</f>
        <v>4.0000561839262643</v>
      </c>
      <c r="L395" s="14">
        <f>L394+data!$C$21*(K394-L394)/60*C394</f>
        <v>3.9999289762492469</v>
      </c>
      <c r="M395" s="59">
        <f>M394+E395*C395/3600/data!H$23</f>
        <v>67.649761085747258</v>
      </c>
    </row>
    <row r="396" spans="1:13" ht="20.100000000000001" customHeight="1">
      <c r="A396" s="12">
        <f t="shared" si="34"/>
        <v>1910</v>
      </c>
      <c r="B396" s="14">
        <f t="shared" si="32"/>
        <v>4</v>
      </c>
      <c r="C396" s="14">
        <f t="shared" si="31"/>
        <v>5</v>
      </c>
      <c r="D396" s="15">
        <f>3600*(B396*data!$C$15/1000-F396-G396)/C396</f>
        <v>821.94942949925496</v>
      </c>
      <c r="E396" s="15">
        <f>IF(A396&lt;P$35,IF(A396+C396&lt;P$35,data!H$24*data!H$23,data!H$24*data!H$23*(P$35-A396)/C396),IF(D396&lt;0,0,D396))</f>
        <v>821.94942949925496</v>
      </c>
      <c r="F396" s="17">
        <f>(H396*data!$C$16+I396*data!$C$17-G395*(data!$C$18+data!$C$19+data!$C$20))*$C396/60</f>
        <v>-1.1420096358111727</v>
      </c>
      <c r="G396" s="17">
        <f t="shared" si="35"/>
        <v>29.542515895423477</v>
      </c>
      <c r="H396" s="17">
        <f>H395+(data!$C$19*G395-data!$C$16*H395)*$C396/60</f>
        <v>150.58123669244674</v>
      </c>
      <c r="I396" s="17">
        <f>I395+(data!$C$20*G395-data!$C$17*I395)*$C396/60</f>
        <v>124.89235980659706</v>
      </c>
      <c r="J396" s="16">
        <f t="shared" si="33"/>
        <v>31.833333333333332</v>
      </c>
      <c r="K396" s="14">
        <f>G396/data!$C$15*1000</f>
        <v>4.0000559480759295</v>
      </c>
      <c r="L396" s="14">
        <f>L395+data!$C$21*(K395-L395)/60*C395</f>
        <v>3.9999303020357808</v>
      </c>
      <c r="M396" s="59">
        <f>M395+E396*C396/3600/data!H$23</f>
        <v>67.763920728733268</v>
      </c>
    </row>
    <row r="397" spans="1:13" ht="20.100000000000001" customHeight="1">
      <c r="A397" s="12">
        <f t="shared" si="34"/>
        <v>1915</v>
      </c>
      <c r="B397" s="14">
        <f t="shared" si="32"/>
        <v>4</v>
      </c>
      <c r="C397" s="14">
        <f t="shared" si="31"/>
        <v>5</v>
      </c>
      <c r="D397" s="15">
        <f>3600*(B397*data!$C$15/1000-F397-G397)/C397</f>
        <v>821.65441651778713</v>
      </c>
      <c r="E397" s="15">
        <f>IF(A397&lt;P$35,IF(A397+C397&lt;P$35,data!H$24*data!H$23,data!H$24*data!H$23*(P$35-A397)/C397),IF(D397&lt;0,0,D397))</f>
        <v>821.65441651778713</v>
      </c>
      <c r="F397" s="17">
        <f>(H397*data!$C$16+I397*data!$C$17-G396*(data!$C$18+data!$C$19+data!$C$20))*$C397/60</f>
        <v>-1.1415981627096066</v>
      </c>
      <c r="G397" s="17">
        <f t="shared" si="35"/>
        <v>29.542514162573948</v>
      </c>
      <c r="H397" s="17">
        <f>H396+(data!$C$19*G396-data!$C$16*H396)*$C397/60</f>
        <v>150.64187305893674</v>
      </c>
      <c r="I397" s="17">
        <f>I396+(data!$C$20*G396-data!$C$17*I396)*$C397/60</f>
        <v>125.13913343034973</v>
      </c>
      <c r="J397" s="16">
        <f t="shared" si="33"/>
        <v>31.916666666666668</v>
      </c>
      <c r="K397" s="14">
        <f>G397/data!$C$15*1000</f>
        <v>4.0000557134481447</v>
      </c>
      <c r="L397" s="14">
        <f>L396+data!$C$21*(K396-L396)/60*C396</f>
        <v>3.9999316115465899</v>
      </c>
      <c r="M397" s="59">
        <f>M396+E397*C397/3600/data!H$23</f>
        <v>67.878039397694067</v>
      </c>
    </row>
    <row r="398" spans="1:13" ht="20.100000000000001" customHeight="1">
      <c r="A398" s="12">
        <f t="shared" si="34"/>
        <v>1920</v>
      </c>
      <c r="B398" s="14">
        <f t="shared" si="32"/>
        <v>4</v>
      </c>
      <c r="C398" s="14">
        <f t="shared" si="31"/>
        <v>5</v>
      </c>
      <c r="D398" s="15">
        <f>3600*(B398*data!$C$15/1000-F398-G398)/C398</f>
        <v>821.36063825454642</v>
      </c>
      <c r="E398" s="15">
        <f>IF(A398&lt;P$35,IF(A398+C398&lt;P$35,data!H$24*data!H$23,data!H$24*data!H$23*(P$35-A398)/C398),IF(D398&lt;0,0,D398))</f>
        <v>821.36063825454642</v>
      </c>
      <c r="F398" s="17">
        <f>(H398*data!$C$16+I398*data!$C$17-G397*(data!$C$18+data!$C$19+data!$C$20))*$C398/60</f>
        <v>-1.141188413476016</v>
      </c>
      <c r="G398" s="17">
        <f t="shared" si="35"/>
        <v>29.54251243870597</v>
      </c>
      <c r="H398" s="17">
        <f>H397+(data!$C$19*G397-data!$C$16*H397)*$C398/60</f>
        <v>150.70218933298025</v>
      </c>
      <c r="I398" s="17">
        <f>I397+(data!$C$20*G397-data!$C$17*I397)*$C398/60</f>
        <v>125.38581572300777</v>
      </c>
      <c r="J398" s="16">
        <f t="shared" si="33"/>
        <v>32</v>
      </c>
      <c r="K398" s="14">
        <f>G398/data!$C$15*1000</f>
        <v>4.0000554800364618</v>
      </c>
      <c r="L398" s="14">
        <f>L397+data!$C$21*(K397-L397)/60*C397</f>
        <v>3.9999329049640453</v>
      </c>
      <c r="M398" s="59">
        <f>M397+E398*C398/3600/data!H$23</f>
        <v>67.992117264118306</v>
      </c>
    </row>
    <row r="399" spans="1:13" ht="20.100000000000001" customHeight="1">
      <c r="A399" s="12">
        <f t="shared" si="34"/>
        <v>1925</v>
      </c>
      <c r="B399" s="14">
        <f t="shared" si="32"/>
        <v>4</v>
      </c>
      <c r="C399" s="14">
        <f t="shared" si="31"/>
        <v>5</v>
      </c>
      <c r="D399" s="15">
        <f>3600*(B399*data!$C$15/1000-F399-G399)/C399</f>
        <v>821.06808831098022</v>
      </c>
      <c r="E399" s="15">
        <f>IF(A399&lt;P$35,IF(A399+C399&lt;P$35,data!H$24*data!H$23,data!H$24*data!H$23*(P$35-A399)/C399),IF(D399&lt;0,0,D399))</f>
        <v>821.06808831098022</v>
      </c>
      <c r="F399" s="17">
        <f>(H399*data!$C$16+I399*data!$C$17-G398*(data!$C$18+data!$C$19+data!$C$20))*$C399/60</f>
        <v>-1.1407803791761899</v>
      </c>
      <c r="G399" s="17">
        <f t="shared" si="35"/>
        <v>29.542510723772207</v>
      </c>
      <c r="H399" s="17">
        <f>H398+(data!$C$19*G398-data!$C$16*H398)*$C399/60</f>
        <v>150.76218720430393</v>
      </c>
      <c r="I399" s="17">
        <f>I398+(data!$C$20*G398-data!$C$17*I398)*$C399/60</f>
        <v>125.63240671845557</v>
      </c>
      <c r="J399" s="16">
        <f t="shared" si="33"/>
        <v>32.083333333333336</v>
      </c>
      <c r="K399" s="14">
        <f>G399/data!$C$15*1000</f>
        <v>4.0000552478344709</v>
      </c>
      <c r="L399" s="14">
        <f>L398+data!$C$21*(K398-L398)/60*C398</f>
        <v>3.9999341824685497</v>
      </c>
      <c r="M399" s="59">
        <f>M398+E399*C399/3600/data!H$23</f>
        <v>68.106154498605946</v>
      </c>
    </row>
    <row r="400" spans="1:13" ht="20.100000000000001" customHeight="1">
      <c r="A400" s="12">
        <f t="shared" si="34"/>
        <v>1930</v>
      </c>
      <c r="B400" s="14">
        <f t="shared" si="32"/>
        <v>4</v>
      </c>
      <c r="C400" s="14">
        <f t="shared" si="31"/>
        <v>5</v>
      </c>
      <c r="D400" s="15">
        <f>3600*(B400*data!$C$15/1000-F400-G400)/C400</f>
        <v>820.77676032229556</v>
      </c>
      <c r="E400" s="15">
        <f>IF(A400&lt;P$35,IF(A400+C400&lt;P$35,data!H$24*data!H$23,data!H$24*data!H$23*(P$35-A400)/C400),IF(D400&lt;0,0,D400))</f>
        <v>820.77676032229556</v>
      </c>
      <c r="F400" s="17">
        <f>(H400*data!$C$16+I400*data!$C$17-G399*(data!$C$18+data!$C$19+data!$C$20))*$C400/60</f>
        <v>-1.1403740509230218</v>
      </c>
      <c r="G400" s="17">
        <f t="shared" si="35"/>
        <v>29.542509017725546</v>
      </c>
      <c r="H400" s="17">
        <f>H399+(data!$C$19*G399-data!$C$16*H399)*$C400/60</f>
        <v>150.82186835371451</v>
      </c>
      <c r="I400" s="17">
        <f>I399+(data!$C$20*G399-data!$C$17*I399)*$C400/60</f>
        <v>125.87890645056457</v>
      </c>
      <c r="J400" s="16">
        <f t="shared" si="33"/>
        <v>32.166666666666664</v>
      </c>
      <c r="K400" s="14">
        <f>G400/data!$C$15*1000</f>
        <v>4.0000550168357938</v>
      </c>
      <c r="L400" s="14">
        <f>L399+data!$C$21*(K399-L399)/60*C399</f>
        <v>3.9999354442385595</v>
      </c>
      <c r="M400" s="59">
        <f>M399+E400*C400/3600/data!H$23</f>
        <v>68.220151270872933</v>
      </c>
    </row>
    <row r="401" spans="1:13" ht="20.100000000000001" customHeight="1">
      <c r="A401" s="12">
        <f t="shared" si="34"/>
        <v>1935</v>
      </c>
      <c r="B401" s="14">
        <f t="shared" si="32"/>
        <v>4</v>
      </c>
      <c r="C401" s="14">
        <f t="shared" si="31"/>
        <v>5</v>
      </c>
      <c r="D401" s="15">
        <f>3600*(B401*data!$C$15/1000-F401-G401)/C401</f>
        <v>820.48664795723198</v>
      </c>
      <c r="E401" s="15">
        <f>IF(A401&lt;P$35,IF(A401+C401&lt;P$35,data!H$24*data!H$23,data!H$24*data!H$23*(P$35-A401)/C401),IF(D401&lt;0,0,D401))</f>
        <v>820.48664795723198</v>
      </c>
      <c r="F401" s="17">
        <f>(H401*data!$C$16+I401*data!$C$17-G400*(data!$C$18+data!$C$19+data!$C$20))*$C401/60</f>
        <v>-1.1399694198762556</v>
      </c>
      <c r="G401" s="17">
        <f t="shared" si="35"/>
        <v>29.542507320519146</v>
      </c>
      <c r="H401" s="17">
        <f>H400+(data!$C$19*G400-data!$C$16*H400)*$C401/60</f>
        <v>150.88123445314605</v>
      </c>
      <c r="I401" s="17">
        <f>I400+(data!$C$20*G400-data!$C$17*I400)*$C401/60</f>
        <v>126.12531495319317</v>
      </c>
      <c r="J401" s="16">
        <f t="shared" si="33"/>
        <v>32.25</v>
      </c>
      <c r="K401" s="14">
        <f>G401/data!$C$15*1000</f>
        <v>4.0000547870340872</v>
      </c>
      <c r="L401" s="14">
        <f>L400+data!$C$21*(K400-L400)/60*C400</f>
        <v>3.9999366904506037</v>
      </c>
      <c r="M401" s="59">
        <f>M400+E401*C401/3600/data!H$23</f>
        <v>68.334107749755887</v>
      </c>
    </row>
    <row r="402" spans="1:13" ht="20.100000000000001" customHeight="1">
      <c r="A402" s="12">
        <f t="shared" si="34"/>
        <v>1940</v>
      </c>
      <c r="B402" s="14">
        <f t="shared" si="32"/>
        <v>4</v>
      </c>
      <c r="C402" s="14">
        <f t="shared" si="31"/>
        <v>5</v>
      </c>
      <c r="D402" s="15">
        <f>3600*(B402*data!$C$15/1000-F402-G402)/C402</f>
        <v>820.19774491792271</v>
      </c>
      <c r="E402" s="15">
        <f>IF(A402&lt;P$35,IF(A402+C402&lt;P$35,data!H$24*data!H$23,data!H$24*data!H$23*(P$35-A402)/C402),IF(D402&lt;0,0,D402))</f>
        <v>820.19774491792271</v>
      </c>
      <c r="F402" s="17">
        <f>(H402*data!$C$16+I402*data!$C$17-G401*(data!$C$18+data!$C$19+data!$C$20))*$C402/60</f>
        <v>-1.1395664772422418</v>
      </c>
      <c r="G402" s="17">
        <f t="shared" si="35"/>
        <v>29.542505632106394</v>
      </c>
      <c r="H402" s="17">
        <f>H401+(data!$C$19*G401-data!$C$16*H401)*$C402/60</f>
        <v>150.94028716570662</v>
      </c>
      <c r="I402" s="17">
        <f>I401+(data!$C$20*G401-data!$C$17*I401)*$C402/60</f>
        <v>126.37163226018677</v>
      </c>
      <c r="J402" s="16">
        <f t="shared" si="33"/>
        <v>32.333333333333336</v>
      </c>
      <c r="K402" s="14">
        <f>G402/data!$C$15*1000</f>
        <v>4.0000545584230407</v>
      </c>
      <c r="L402" s="14">
        <f>L401+data!$C$21*(K401-L401)/60*C401</f>
        <v>3.9999379212793067</v>
      </c>
      <c r="M402" s="59">
        <f>M401+E402*C402/3600/data!H$23</f>
        <v>68.44802410321671</v>
      </c>
    </row>
    <row r="403" spans="1:13" ht="20.100000000000001" customHeight="1">
      <c r="A403" s="12">
        <f t="shared" si="34"/>
        <v>1945</v>
      </c>
      <c r="B403" s="14">
        <f t="shared" si="32"/>
        <v>4</v>
      </c>
      <c r="C403" s="14">
        <f t="shared" si="31"/>
        <v>5</v>
      </c>
      <c r="D403" s="15">
        <f>3600*(B403*data!$C$15/1000-F403-G403)/C403</f>
        <v>819.91004493969854</v>
      </c>
      <c r="E403" s="15">
        <f>IF(A403&lt;P$35,IF(A403+C403&lt;P$35,data!H$24*data!H$23,data!H$24*data!H$23*(P$35-A403)/C403),IF(D403&lt;0,0,D403))</f>
        <v>819.91004493969854</v>
      </c>
      <c r="F403" s="17">
        <f>(H403*data!$C$16+I403*data!$C$17-G402*(data!$C$18+data!$C$19+data!$C$20))*$C403/60</f>
        <v>-1.1391652142736892</v>
      </c>
      <c r="G403" s="17">
        <f t="shared" si="35"/>
        <v>29.542503952440931</v>
      </c>
      <c r="H403" s="17">
        <f>H402+(data!$C$19*G402-data!$C$16*H402)*$C403/60</f>
        <v>150.99902814572499</v>
      </c>
      <c r="I403" s="17">
        <f>I402+(data!$C$20*G402-data!$C$17*I402)*$C403/60</f>
        <v>126.61785840537782</v>
      </c>
      <c r="J403" s="16">
        <f t="shared" si="33"/>
        <v>32.416666666666664</v>
      </c>
      <c r="K403" s="14">
        <f>G403/data!$C$15*1000</f>
        <v>4.0000543309963774</v>
      </c>
      <c r="L403" s="14">
        <f>L402+data!$C$21*(K402-L402)/60*C402</f>
        <v>3.9999391368974058</v>
      </c>
      <c r="M403" s="59">
        <f>M402+E403*C403/3600/data!H$23</f>
        <v>68.561900498347228</v>
      </c>
    </row>
    <row r="404" spans="1:13" ht="20.100000000000001" customHeight="1">
      <c r="A404" s="12">
        <f t="shared" si="34"/>
        <v>1950</v>
      </c>
      <c r="B404" s="14">
        <f t="shared" si="32"/>
        <v>4</v>
      </c>
      <c r="C404" s="14">
        <f t="shared" si="31"/>
        <v>5</v>
      </c>
      <c r="D404" s="15">
        <f>3600*(B404*data!$C$15/1000-F404-G404)/C404</f>
        <v>819.62354179091051</v>
      </c>
      <c r="E404" s="15">
        <f>IF(A404&lt;P$35,IF(A404+C404&lt;P$35,data!H$24*data!H$23,data!H$24*data!H$23*(P$35-A404)/C404),IF(D404&lt;0,0,D404))</f>
        <v>819.62354179091051</v>
      </c>
      <c r="F404" s="17">
        <f>(H404*data!$C$16+I404*data!$C$17-G403*(data!$C$18+data!$C$19+data!$C$20))*$C404/60</f>
        <v>-1.1387656222694214</v>
      </c>
      <c r="G404" s="17">
        <f t="shared" si="35"/>
        <v>29.542502281476647</v>
      </c>
      <c r="H404" s="17">
        <f>H403+(data!$C$19*G403-data!$C$16*H403)*$C404/60</f>
        <v>151.05745903879696</v>
      </c>
      <c r="I404" s="17">
        <f>I403+(data!$C$20*G403-data!$C$17*I403)*$C404/60</f>
        <v>126.86399342258576</v>
      </c>
      <c r="J404" s="16">
        <f t="shared" si="33"/>
        <v>32.5</v>
      </c>
      <c r="K404" s="14">
        <f>G404/data!$C$15*1000</f>
        <v>4.0000541047478526</v>
      </c>
      <c r="L404" s="14">
        <f>L403+data!$C$21*(K403-L403)/60*C403</f>
        <v>3.9999403374757732</v>
      </c>
      <c r="M404" s="59">
        <f>M403+E404*C404/3600/data!H$23</f>
        <v>68.675737101373741</v>
      </c>
    </row>
    <row r="405" spans="1:13" ht="20.100000000000001" customHeight="1">
      <c r="A405" s="12">
        <f t="shared" si="34"/>
        <v>1955</v>
      </c>
      <c r="B405" s="14">
        <f t="shared" si="32"/>
        <v>4</v>
      </c>
      <c r="C405" s="14">
        <f t="shared" si="31"/>
        <v>5</v>
      </c>
      <c r="D405" s="15">
        <f>3600*(B405*data!$C$15/1000-F405-G405)/C405</f>
        <v>819.33822927276685</v>
      </c>
      <c r="E405" s="15">
        <f>IF(A405&lt;P$35,IF(A405+C405&lt;P$35,data!H$24*data!H$23,data!H$24*data!H$23*(P$35-A405)/C405),IF(D405&lt;0,0,D405))</f>
        <v>819.33822927276685</v>
      </c>
      <c r="F405" s="17">
        <f>(H405*data!$C$16+I405*data!$C$17-G404*(data!$C$18+data!$C$19+data!$C$20))*$C405/60</f>
        <v>-1.1383676925741333</v>
      </c>
      <c r="G405" s="17">
        <f t="shared" si="35"/>
        <v>29.542500619167669</v>
      </c>
      <c r="H405" s="17">
        <f>H404+(data!$C$19*G404-data!$C$16*H404)*$C405/60</f>
        <v>151.11558148183141</v>
      </c>
      <c r="I405" s="17">
        <f>I404+(data!$C$20*G404-data!$C$17*I404)*$C405/60</f>
        <v>127.11003734561709</v>
      </c>
      <c r="J405" s="16">
        <f t="shared" si="33"/>
        <v>32.583333333333336</v>
      </c>
      <c r="K405" s="14">
        <f>G405/data!$C$15*1000</f>
        <v>4.000053879671257</v>
      </c>
      <c r="L405" s="14">
        <f>L404+data!$C$21*(K404-L404)/60*C404</f>
        <v>3.9999415231834354</v>
      </c>
      <c r="M405" s="59">
        <f>M404+E405*C405/3600/data!H$23</f>
        <v>68.789534077661628</v>
      </c>
    </row>
    <row r="406" spans="1:13" ht="20.100000000000001" customHeight="1">
      <c r="A406" s="12">
        <f t="shared" si="34"/>
        <v>1960</v>
      </c>
      <c r="B406" s="14">
        <f t="shared" si="32"/>
        <v>4</v>
      </c>
      <c r="C406" s="14">
        <f t="shared" si="31"/>
        <v>5</v>
      </c>
      <c r="D406" s="15">
        <f>3600*(B406*data!$C$15/1000-F406-G406)/C406</f>
        <v>819.054101219161</v>
      </c>
      <c r="E406" s="15">
        <f>IF(A406&lt;P$35,IF(A406+C406&lt;P$35,data!H$24*data!H$23,data!H$24*data!H$23*(P$35-A406)/C406),IF(D406&lt;0,0,D406))</f>
        <v>819.054101219161</v>
      </c>
      <c r="F406" s="17">
        <f>(H406*data!$C$16+I406*data!$C$17-G405*(data!$C$18+data!$C$19+data!$C$20))*$C406/60</f>
        <v>-1.1379714165781489</v>
      </c>
      <c r="G406" s="17">
        <f t="shared" si="35"/>
        <v>29.542498965468361</v>
      </c>
      <c r="H406" s="17">
        <f>H405+(data!$C$19*G405-data!$C$16*H405)*$C406/60</f>
        <v>151.17339710309619</v>
      </c>
      <c r="I406" s="17">
        <f>I405+(data!$C$20*G405-data!$C$17*I405)*$C406/60</f>
        <v>127.3559902082653</v>
      </c>
      <c r="J406" s="16">
        <f t="shared" si="33"/>
        <v>32.666666666666664</v>
      </c>
      <c r="K406" s="14">
        <f>G406/data!$C$15*1000</f>
        <v>4.0000536557604107</v>
      </c>
      <c r="L406" s="14">
        <f>L405+data!$C$21*(K405-L405)/60*C405</f>
        <v>3.9999426941875922</v>
      </c>
      <c r="M406" s="59">
        <f>M405+E406*C406/3600/data!H$23</f>
        <v>68.903291591719849</v>
      </c>
    </row>
    <row r="407" spans="1:13" ht="20.100000000000001" customHeight="1">
      <c r="A407" s="12">
        <f t="shared" si="34"/>
        <v>1965</v>
      </c>
      <c r="B407" s="14">
        <f t="shared" si="32"/>
        <v>4</v>
      </c>
      <c r="C407" s="14">
        <f t="shared" si="31"/>
        <v>5</v>
      </c>
      <c r="D407" s="15">
        <f>3600*(B407*data!$C$15/1000-F407-G407)/C407</f>
        <v>818.77115149647045</v>
      </c>
      <c r="E407" s="15">
        <f>IF(A407&lt;P$35,IF(A407+C407&lt;P$35,data!H$24*data!H$23,data!H$24*data!H$23*(P$35-A407)/C407),IF(D407&lt;0,0,D407))</f>
        <v>818.77115149647045</v>
      </c>
      <c r="F407" s="17">
        <f>(H407*data!$C$16+I407*data!$C$17-G406*(data!$C$18+data!$C$19+data!$C$20))*$C407/60</f>
        <v>-1.1375767857171792</v>
      </c>
      <c r="G407" s="17">
        <f t="shared" si="35"/>
        <v>29.54249732033335</v>
      </c>
      <c r="H407" s="17">
        <f>H406+(data!$C$19*G406-data!$C$16*H406)*$C407/60</f>
        <v>151.23090752226378</v>
      </c>
      <c r="I407" s="17">
        <f>I406+(data!$C$20*G406-data!$C$17*I406)*$C407/60</f>
        <v>127.60185204431095</v>
      </c>
      <c r="J407" s="16">
        <f t="shared" si="33"/>
        <v>32.75</v>
      </c>
      <c r="K407" s="14">
        <f>G407/data!$C$15*1000</f>
        <v>4.0000534330091693</v>
      </c>
      <c r="L407" s="14">
        <f>L406+data!$C$21*(K406-L406)/60*C406</f>
        <v>3.9999438506536364</v>
      </c>
      <c r="M407" s="59">
        <f>M406+E407*C407/3600/data!H$23</f>
        <v>69.017009807205469</v>
      </c>
    </row>
    <row r="408" spans="1:13" ht="20.100000000000001" customHeight="1">
      <c r="A408" s="12">
        <f t="shared" si="34"/>
        <v>1970</v>
      </c>
      <c r="B408" s="14">
        <f t="shared" si="32"/>
        <v>4</v>
      </c>
      <c r="C408" s="14">
        <f t="shared" si="31"/>
        <v>5</v>
      </c>
      <c r="D408" s="15">
        <f>3600*(B408*data!$C$15/1000-F408-G408)/C408</f>
        <v>818.48937400343516</v>
      </c>
      <c r="E408" s="15">
        <f>IF(A408&lt;P$35,IF(A408+C408&lt;P$35,data!H$24*data!H$23,data!H$24*data!H$23*(P$35-A408)/C408),IF(D408&lt;0,0,D408))</f>
        <v>818.48937400343516</v>
      </c>
      <c r="F408" s="17">
        <f>(H408*data!$C$16+I408*data!$C$17-G407*(data!$C$18+data!$C$19+data!$C$20))*$C408/60</f>
        <v>-1.1371837914720861</v>
      </c>
      <c r="G408" s="17">
        <f t="shared" si="35"/>
        <v>29.542495683717473</v>
      </c>
      <c r="H408" s="17">
        <f>H407+(data!$C$19*G407-data!$C$16*H407)*$C408/60</f>
        <v>151.28811435045657</v>
      </c>
      <c r="I408" s="17">
        <f>I407+(data!$C$20*G407-data!$C$17*I407)*$C408/60</f>
        <v>127.84762288752165</v>
      </c>
      <c r="J408" s="16">
        <f t="shared" si="33"/>
        <v>32.833333333333336</v>
      </c>
      <c r="K408" s="14">
        <f>G408/data!$C$15*1000</f>
        <v>4.0000532114114185</v>
      </c>
      <c r="L408" s="14">
        <f>L407+data!$C$21*(K407-L407)/60*C407</f>
        <v>3.9999449927451729</v>
      </c>
      <c r="M408" s="59">
        <f>M407+E408*C408/3600/data!H$23</f>
        <v>69.130688886928169</v>
      </c>
    </row>
    <row r="409" spans="1:13" ht="20.100000000000001" customHeight="1">
      <c r="A409" s="12">
        <f t="shared" si="34"/>
        <v>1975</v>
      </c>
      <c r="B409" s="14">
        <f t="shared" si="32"/>
        <v>4</v>
      </c>
      <c r="C409" s="14">
        <f t="shared" si="31"/>
        <v>5</v>
      </c>
      <c r="D409" s="15">
        <f>3600*(B409*data!$C$15/1000-F409-G409)/C409</f>
        <v>818.20876267093888</v>
      </c>
      <c r="E409" s="15">
        <f>IF(A409&lt;P$35,IF(A409+C409&lt;P$35,data!H$24*data!H$23,data!H$24*data!H$23*(P$35-A409)/C409),IF(D409&lt;0,0,D409))</f>
        <v>818.20876267093888</v>
      </c>
      <c r="F409" s="17">
        <f>(H409*data!$C$16+I409*data!$C$17-G408*(data!$C$18+data!$C$19+data!$C$20))*$C409/60</f>
        <v>-1.1367924253686392</v>
      </c>
      <c r="G409" s="17">
        <f t="shared" si="35"/>
        <v>29.542494055575826</v>
      </c>
      <c r="H409" s="17">
        <f>H408+(data!$C$19*G408-data!$C$16*H408)*$C409/60</f>
        <v>151.34501919029208</v>
      </c>
      <c r="I409" s="17">
        <f>I408+(data!$C$20*G408-data!$C$17*I408)*$C409/60</f>
        <v>128.09330277165208</v>
      </c>
      <c r="J409" s="16">
        <f t="shared" si="33"/>
        <v>32.916666666666664</v>
      </c>
      <c r="K409" s="14">
        <f>G409/data!$C$15*1000</f>
        <v>4.0000529909610787</v>
      </c>
      <c r="L409" s="14">
        <f>L408+data!$C$21*(K408-L408)/60*C408</f>
        <v>3.9999461206240383</v>
      </c>
      <c r="M409" s="59">
        <f>M408+E409*C409/3600/data!H$23</f>
        <v>69.24432899285469</v>
      </c>
    </row>
    <row r="410" spans="1:13" ht="20.100000000000001" customHeight="1">
      <c r="A410" s="12">
        <f t="shared" si="34"/>
        <v>1980</v>
      </c>
      <c r="B410" s="14">
        <f t="shared" si="32"/>
        <v>4</v>
      </c>
      <c r="C410" s="14">
        <f t="shared" si="31"/>
        <v>5</v>
      </c>
      <c r="D410" s="15">
        <f>3600*(B410*data!$C$15/1000-F410-G410)/C410</f>
        <v>817.92931146186788</v>
      </c>
      <c r="E410" s="15">
        <f>IF(A410&lt;P$35,IF(A410+C410&lt;P$35,data!H$24*data!H$23,data!H$24*data!H$23*(P$35-A410)/C410),IF(D410&lt;0,0,D410))</f>
        <v>817.92931146186788</v>
      </c>
      <c r="F410" s="17">
        <f>(H410*data!$C$16+I410*data!$C$17-G409*(data!$C$18+data!$C$19+data!$C$20))*$C410/60</f>
        <v>-1.1364026789772828</v>
      </c>
      <c r="G410" s="17">
        <f t="shared" si="35"/>
        <v>29.542492435863736</v>
      </c>
      <c r="H410" s="17">
        <f>H409+(data!$C$19*G409-data!$C$16*H409)*$C410/60</f>
        <v>151.40162363592782</v>
      </c>
      <c r="I410" s="17">
        <f>I409+(data!$C$20*G409-data!$C$17*I409)*$C410/60</f>
        <v>128.33889173044395</v>
      </c>
      <c r="J410" s="16">
        <f t="shared" si="33"/>
        <v>33</v>
      </c>
      <c r="K410" s="14">
        <f>G410/data!$C$15*1000</f>
        <v>4.0000527716520997</v>
      </c>
      <c r="L410" s="14">
        <f>L409+data!$C$21*(K409-L409)/60*C409</f>
        <v>3.9999472344503189</v>
      </c>
      <c r="M410" s="59">
        <f>M409+E410*C410/3600/data!H$23</f>
        <v>69.357930286113287</v>
      </c>
    </row>
    <row r="411" spans="1:13" ht="20.100000000000001" customHeight="1">
      <c r="A411" s="12">
        <f t="shared" si="34"/>
        <v>1985</v>
      </c>
      <c r="B411" s="14">
        <f t="shared" si="32"/>
        <v>4</v>
      </c>
      <c r="C411" s="14">
        <f t="shared" si="31"/>
        <v>5</v>
      </c>
      <c r="D411" s="15">
        <f>3600*(B411*data!$C$15/1000-F411-G411)/C411</f>
        <v>817.65101437092653</v>
      </c>
      <c r="E411" s="15">
        <f>IF(A411&lt;P$35,IF(A411+C411&lt;P$35,data!H$24*data!H$23,data!H$24*data!H$23*(P$35-A411)/C411),IF(D411&lt;0,0,D411))</f>
        <v>817.65101437092653</v>
      </c>
      <c r="F411" s="17">
        <f>(H411*data!$C$16+I411*data!$C$17-G410*(data!$C$18+data!$C$19+data!$C$20))*$C411/60</f>
        <v>-1.1360145439128977</v>
      </c>
      <c r="G411" s="17">
        <f t="shared" si="35"/>
        <v>29.542490824536767</v>
      </c>
      <c r="H411" s="17">
        <f>H410+(data!$C$19*G410-data!$C$16*H410)*$C411/60</f>
        <v>151.45792927310595</v>
      </c>
      <c r="I411" s="17">
        <f>I410+(data!$C$20*G410-data!$C$17*I410)*$C411/60</f>
        <v>128.58438979762607</v>
      </c>
      <c r="J411" s="16">
        <f t="shared" si="33"/>
        <v>33.083333333333336</v>
      </c>
      <c r="K411" s="14">
        <f>G411/data!$C$15*1000</f>
        <v>4.0000525534784668</v>
      </c>
      <c r="L411" s="14">
        <f>L410+data!$C$21*(K410-L410)/60*C410</f>
        <v>3.9999483343823687</v>
      </c>
      <c r="M411" s="59">
        <f>M410+E411*C411/3600/data!H$23</f>
        <v>69.471492926998138</v>
      </c>
    </row>
    <row r="412" spans="1:13" ht="20.100000000000001" customHeight="1">
      <c r="A412" s="12">
        <f t="shared" si="34"/>
        <v>1990</v>
      </c>
      <c r="B412" s="14">
        <f t="shared" si="32"/>
        <v>4</v>
      </c>
      <c r="C412" s="14">
        <f t="shared" si="31"/>
        <v>5</v>
      </c>
      <c r="D412" s="15">
        <f>3600*(B412*data!$C$15/1000-F412-G412)/C412</f>
        <v>817.37386542449462</v>
      </c>
      <c r="E412" s="15">
        <f>IF(A412&lt;P$35,IF(A412+C412&lt;P$35,data!H$24*data!H$23,data!H$24*data!H$23*(P$35-A412)/C412),IF(D412&lt;0,0,D412))</f>
        <v>817.37386542449462</v>
      </c>
      <c r="F412" s="17">
        <f>(H412*data!$C$16+I412*data!$C$17-G411*(data!$C$18+data!$C$19+data!$C$20))*$C412/60</f>
        <v>-1.135628011834569</v>
      </c>
      <c r="G412" s="17">
        <f t="shared" si="35"/>
        <v>29.542489221550706</v>
      </c>
      <c r="H412" s="17">
        <f>H411+(data!$C$19*G411-data!$C$16*H411)*$C412/60</f>
        <v>151.51393767919765</v>
      </c>
      <c r="I412" s="17">
        <f>I411+(data!$C$20*G411-data!$C$17*I411)*$C412/60</f>
        <v>128.82979700691433</v>
      </c>
      <c r="J412" s="16">
        <f t="shared" si="33"/>
        <v>33.166666666666664</v>
      </c>
      <c r="K412" s="14">
        <f>G412/data!$C$15*1000</f>
        <v>4.0000523364341918</v>
      </c>
      <c r="L412" s="14">
        <f>L411+data!$C$21*(K411-L411)/60*C411</f>
        <v>3.9999494205768298</v>
      </c>
      <c r="M412" s="59">
        <f>M411+E412*C412/3600/data!H$23</f>
        <v>69.585017074973763</v>
      </c>
    </row>
    <row r="413" spans="1:13" ht="20.100000000000001" customHeight="1">
      <c r="A413" s="12">
        <f t="shared" si="34"/>
        <v>1995</v>
      </c>
      <c r="B413" s="14">
        <f t="shared" si="32"/>
        <v>4</v>
      </c>
      <c r="C413" s="14">
        <f t="shared" si="31"/>
        <v>5</v>
      </c>
      <c r="D413" s="15">
        <f>3600*(B413*data!$C$15/1000-F413-G413)/C413</f>
        <v>817.09785868041195</v>
      </c>
      <c r="E413" s="15">
        <f>IF(A413&lt;P$35,IF(A413+C413&lt;P$35,data!H$24*data!H$23,data!H$24*data!H$23*(P$35-A413)/C413),IF(D413&lt;0,0,D413))</f>
        <v>817.09785868041195</v>
      </c>
      <c r="F413" s="17">
        <f>(H413*data!$C$16+I413*data!$C$17-G412*(data!$C$18+data!$C$19+data!$C$20))*$C413/60</f>
        <v>-1.1352430744453492</v>
      </c>
      <c r="G413" s="17">
        <f t="shared" si="35"/>
        <v>29.5424876268616</v>
      </c>
      <c r="H413" s="17">
        <f>H412+(data!$C$19*G412-data!$C$16*H412)*$C413/60</f>
        <v>151.56965042324742</v>
      </c>
      <c r="I413" s="17">
        <f>I412+(data!$C$20*G412-data!$C$17*I412)*$C413/60</f>
        <v>129.07511339201167</v>
      </c>
      <c r="J413" s="16">
        <f t="shared" si="33"/>
        <v>33.25</v>
      </c>
      <c r="K413" s="14">
        <f>G413/data!$C$15*1000</f>
        <v>4.0000521205133257</v>
      </c>
      <c r="L413" s="14">
        <f>L412+data!$C$21*(K412-L412)/60*C412</f>
        <v>3.9999504931886487</v>
      </c>
      <c r="M413" s="59">
        <f>M412+E413*C413/3600/data!H$23</f>
        <v>69.698502888679371</v>
      </c>
    </row>
    <row r="414" spans="1:13" ht="20.100000000000001" customHeight="1">
      <c r="A414" s="12">
        <f t="shared" si="34"/>
        <v>2000</v>
      </c>
      <c r="B414" s="14">
        <f t="shared" si="32"/>
        <v>4</v>
      </c>
      <c r="C414" s="14">
        <f t="shared" si="31"/>
        <v>5</v>
      </c>
      <c r="D414" s="15">
        <f>3600*(B414*data!$C$15/1000-F414-G414)/C414</f>
        <v>816.82298822787402</v>
      </c>
      <c r="E414" s="15">
        <f>IF(A414&lt;P$35,IF(A414+C414&lt;P$35,data!H$24*data!H$23,data!H$24*data!H$23*(P$35-A414)/C414),IF(D414&lt;0,0,D414))</f>
        <v>816.82298822787402</v>
      </c>
      <c r="F414" s="17">
        <f>(H414*data!$C$16+I414*data!$C$17-G413*(data!$C$18+data!$C$19+data!$C$20))*$C414/60</f>
        <v>-1.134859723492031</v>
      </c>
      <c r="G414" s="17">
        <f t="shared" si="35"/>
        <v>29.542486040425697</v>
      </c>
      <c r="H414" s="17">
        <f>H413+(data!$C$19*G413-data!$C$16*H413)*$C414/60</f>
        <v>151.62506906601701</v>
      </c>
      <c r="I414" s="17">
        <f>I413+(data!$C$20*G413-data!$C$17*I413)*$C414/60</f>
        <v>129.32033898660816</v>
      </c>
      <c r="J414" s="16">
        <f t="shared" si="33"/>
        <v>33.333333333333336</v>
      </c>
      <c r="K414" s="14">
        <f>G414/data!$C$15*1000</f>
        <v>4.0000519057099417</v>
      </c>
      <c r="L414" s="14">
        <f>L413+data!$C$21*(K413-L413)/60*C413</f>
        <v>3.9999515523710949</v>
      </c>
      <c r="M414" s="59">
        <f>M413+E414*C414/3600/data!H$23</f>
        <v>69.811950525933241</v>
      </c>
    </row>
    <row r="415" spans="1:13" ht="20.100000000000001" customHeight="1">
      <c r="A415" s="12">
        <f t="shared" si="34"/>
        <v>2005</v>
      </c>
      <c r="B415" s="14">
        <f t="shared" si="32"/>
        <v>4</v>
      </c>
      <c r="C415" s="14">
        <f t="shared" si="31"/>
        <v>5</v>
      </c>
      <c r="D415" s="15">
        <f>3600*(B415*data!$C$15/1000-F415-G415)/C415</f>
        <v>816.54924818720906</v>
      </c>
      <c r="E415" s="15">
        <f>IF(A415&lt;P$35,IF(A415+C415&lt;P$35,data!H$24*data!H$23,data!H$24*data!H$23*(P$35-A415)/C415),IF(D415&lt;0,0,D415))</f>
        <v>816.54924818720906</v>
      </c>
      <c r="F415" s="17">
        <f>(H415*data!$C$16+I415*data!$C$17-G414*(data!$C$18+data!$C$19+data!$C$20))*$C415/60</f>
        <v>-1.1344779507649105</v>
      </c>
      <c r="G415" s="17">
        <f t="shared" si="35"/>
        <v>29.5424844621995</v>
      </c>
      <c r="H415" s="17">
        <f>H414+(data!$C$19*G414-data!$C$16*H414)*$C415/60</f>
        <v>151.680195160029</v>
      </c>
      <c r="I415" s="17">
        <f>I414+(data!$C$20*G414-data!$C$17*I414)*$C415/60</f>
        <v>129.56547382438097</v>
      </c>
      <c r="J415" s="16">
        <f t="shared" si="33"/>
        <v>33.416666666666664</v>
      </c>
      <c r="K415" s="14">
        <f>G415/data!$C$15*1000</f>
        <v>4.0000516920181521</v>
      </c>
      <c r="L415" s="14">
        <f>L414+data!$C$21*(K414-L414)/60*C414</f>
        <v>3.9999525982757791</v>
      </c>
      <c r="M415" s="59">
        <f>M414+E415*C415/3600/data!H$23</f>
        <v>69.925360143737024</v>
      </c>
    </row>
    <row r="416" spans="1:13" ht="20.100000000000001" customHeight="1">
      <c r="A416" s="12">
        <f t="shared" si="34"/>
        <v>2010</v>
      </c>
      <c r="B416" s="14">
        <f t="shared" si="32"/>
        <v>4</v>
      </c>
      <c r="C416" s="14">
        <f t="shared" si="31"/>
        <v>5</v>
      </c>
      <c r="D416" s="15">
        <f>3600*(B416*data!$C$15/1000-F416-G416)/C416</f>
        <v>816.27663270975518</v>
      </c>
      <c r="E416" s="15">
        <f>IF(A416&lt;P$35,IF(A416+C416&lt;P$35,data!H$24*data!H$23,data!H$24*data!H$23*(P$35-A416)/C416),IF(D416&lt;0,0,D416))</f>
        <v>816.27663270975518</v>
      </c>
      <c r="F416" s="17">
        <f>(H416*data!$C$16+I416*data!$C$17-G415*(data!$C$18+data!$C$19+data!$C$20))*$C416/60</f>
        <v>-1.1340977480975634</v>
      </c>
      <c r="G416" s="17">
        <f t="shared" si="35"/>
        <v>29.542482892139727</v>
      </c>
      <c r="H416" s="17">
        <f>H415+(data!$C$19*G415-data!$C$16*H415)*$C416/60</f>
        <v>151.7350302496105</v>
      </c>
      <c r="I416" s="17">
        <f>I415+(data!$C$20*G415-data!$C$17*I415)*$C416/60</f>
        <v>129.81051793899437</v>
      </c>
      <c r="J416" s="16">
        <f t="shared" si="33"/>
        <v>33.5</v>
      </c>
      <c r="K416" s="14">
        <f>G416/data!$C$15*1000</f>
        <v>4.0000514794320967</v>
      </c>
      <c r="L416" s="14">
        <f>L415+data!$C$21*(K415-L415)/60*C415</f>
        <v>3.9999536310526707</v>
      </c>
      <c r="M416" s="59">
        <f>M415+E416*C416/3600/data!H$23</f>
        <v>70.038731898280048</v>
      </c>
    </row>
    <row r="417" spans="1:13" ht="20.100000000000001" customHeight="1">
      <c r="A417" s="12">
        <f t="shared" si="34"/>
        <v>2015</v>
      </c>
      <c r="B417" s="14">
        <f t="shared" si="32"/>
        <v>4</v>
      </c>
      <c r="C417" s="14">
        <f t="shared" si="31"/>
        <v>5</v>
      </c>
      <c r="D417" s="15">
        <f>3600*(B417*data!$C$15/1000-F417-G417)/C417</f>
        <v>816.00513597767679</v>
      </c>
      <c r="E417" s="15">
        <f>IF(A417&lt;P$35,IF(A417+C417&lt;P$35,data!H$24*data!H$23,data!H$24*data!H$23*(P$35-A417)/C417),IF(D417&lt;0,0,D417))</f>
        <v>816.00513597767679</v>
      </c>
      <c r="F417" s="17">
        <f>(H417*data!$C$16+I417*data!$C$17-G416*(data!$C$18+data!$C$19+data!$C$20))*$C417/60</f>
        <v>-1.1337191073666124</v>
      </c>
      <c r="G417" s="17">
        <f t="shared" si="35"/>
        <v>29.54248133020333</v>
      </c>
      <c r="H417" s="17">
        <f>H416+(data!$C$19*G416-data!$C$16*H416)*$C417/60</f>
        <v>151.78957587093632</v>
      </c>
      <c r="I417" s="17">
        <f>I416+(data!$C$20*G416-data!$C$17*I416)*$C417/60</f>
        <v>130.0554713640997</v>
      </c>
      <c r="J417" s="16">
        <f t="shared" si="33"/>
        <v>33.583333333333336</v>
      </c>
      <c r="K417" s="14">
        <f>G417/data!$C$15*1000</f>
        <v>4.0000512679459455</v>
      </c>
      <c r="L417" s="14">
        <f>L416+data!$C$21*(K416-L416)/60*C416</f>
        <v>3.999954650850114</v>
      </c>
      <c r="M417" s="59">
        <f>M416+E417*C417/3600/data!H$23</f>
        <v>70.152065944943615</v>
      </c>
    </row>
    <row r="418" spans="1:13" ht="20.100000000000001" customHeight="1">
      <c r="A418" s="12">
        <f t="shared" si="34"/>
        <v>2020</v>
      </c>
      <c r="B418" s="14">
        <f t="shared" si="32"/>
        <v>4</v>
      </c>
      <c r="C418" s="14">
        <f t="shared" si="31"/>
        <v>5</v>
      </c>
      <c r="D418" s="15">
        <f>3600*(B418*data!$C$15/1000-F418-G418)/C418</f>
        <v>815.7347522038001</v>
      </c>
      <c r="E418" s="15">
        <f>IF(A418&lt;P$35,IF(A418+C418&lt;P$35,data!H$24*data!H$23,data!H$24*data!H$23*(P$35-A418)/C418),IF(D418&lt;0,0,D418))</f>
        <v>815.7347522038001</v>
      </c>
      <c r="F418" s="17">
        <f>(H418*data!$C$16+I418*data!$C$17-G417*(data!$C$18+data!$C$19+data!$C$20))*$C418/60</f>
        <v>-1.1333420204915019</v>
      </c>
      <c r="G418" s="17">
        <f t="shared" si="35"/>
        <v>29.542479776347491</v>
      </c>
      <c r="H418" s="17">
        <f>H417+(data!$C$19*G417-data!$C$16*H417)*$C418/60</f>
        <v>151.84383355207194</v>
      </c>
      <c r="I418" s="17">
        <f>I417+(data!$C$20*G417-data!$C$17*I417)*$C418/60</f>
        <v>130.3003341333355</v>
      </c>
      <c r="J418" s="16">
        <f t="shared" si="33"/>
        <v>33.666666666666664</v>
      </c>
      <c r="K418" s="14">
        <f>G418/data!$C$15*1000</f>
        <v>4.0000510575539021</v>
      </c>
      <c r="L418" s="14">
        <f>L417+data!$C$21*(K417-L417)/60*C417</f>
        <v>3.9999556578148479</v>
      </c>
      <c r="M418" s="59">
        <f>M417+E418*C418/3600/data!H$23</f>
        <v>70.26536243830526</v>
      </c>
    </row>
    <row r="419" spans="1:13" ht="20.100000000000001" customHeight="1">
      <c r="A419" s="12">
        <f t="shared" si="34"/>
        <v>2025</v>
      </c>
      <c r="B419" s="14">
        <f t="shared" si="32"/>
        <v>4</v>
      </c>
      <c r="C419" s="14">
        <f t="shared" si="31"/>
        <v>5</v>
      </c>
      <c r="D419" s="15">
        <f>3600*(B419*data!$C$15/1000-F419-G419)/C419</f>
        <v>815.46547563147294</v>
      </c>
      <c r="E419" s="15">
        <f>IF(A419&lt;P$35,IF(A419+C419&lt;P$35,data!H$24*data!H$23,data!H$24*data!H$23*(P$35-A419)/C419),IF(D419&lt;0,0,D419))</f>
        <v>815.46547563147294</v>
      </c>
      <c r="F419" s="17">
        <f>(H419*data!$C$16+I419*data!$C$17-G418*(data!$C$18+data!$C$19+data!$C$20))*$C419/60</f>
        <v>-1.1329664794342722</v>
      </c>
      <c r="G419" s="17">
        <f t="shared" si="35"/>
        <v>29.542478230529607</v>
      </c>
      <c r="H419" s="17">
        <f>H418+(data!$C$19*G418-data!$C$16*H418)*$C419/60</f>
        <v>151.89780481301642</v>
      </c>
      <c r="I419" s="17">
        <f>I418+(data!$C$20*G418-data!$C$17*I418)*$C419/60</f>
        <v>130.54510628032736</v>
      </c>
      <c r="J419" s="16">
        <f t="shared" si="33"/>
        <v>33.75</v>
      </c>
      <c r="K419" s="14">
        <f>G419/data!$C$15*1000</f>
        <v>4.0000508482501971</v>
      </c>
      <c r="L419" s="14">
        <f>L418+data!$C$21*(K418-L418)/60*C418</f>
        <v>3.99995665209202</v>
      </c>
      <c r="M419" s="59">
        <f>M418+E419*C419/3600/data!H$23</f>
        <v>70.378621532142958</v>
      </c>
    </row>
    <row r="420" spans="1:13" ht="20.100000000000001" customHeight="1">
      <c r="A420" s="12">
        <f t="shared" si="34"/>
        <v>2030</v>
      </c>
      <c r="B420" s="14">
        <f t="shared" si="32"/>
        <v>4</v>
      </c>
      <c r="C420" s="14">
        <f t="shared" si="31"/>
        <v>5</v>
      </c>
      <c r="D420" s="15">
        <f>3600*(B420*data!$C$15/1000-F420-G420)/C420</f>
        <v>815.19730053436035</v>
      </c>
      <c r="E420" s="15">
        <f>IF(A420&lt;P$35,IF(A420+C420&lt;P$35,data!H$24*data!H$23,data!H$24*data!H$23*(P$35-A420)/C420),IF(D420&lt;0,0,D420))</f>
        <v>815.19730053436035</v>
      </c>
      <c r="F420" s="17">
        <f>(H420*data!$C$16+I420*data!$C$17-G419*(data!$C$18+data!$C$19+data!$C$20))*$C420/60</f>
        <v>-1.132592476199332</v>
      </c>
      <c r="G420" s="17">
        <f t="shared" si="35"/>
        <v>29.542476692707321</v>
      </c>
      <c r="H420" s="17">
        <f>H419+(data!$C$19*G419-data!$C$16*H419)*$C420/60</f>
        <v>151.95149116574495</v>
      </c>
      <c r="I420" s="17">
        <f>I419+(data!$C$20*G419-data!$C$17*I419)*$C420/60</f>
        <v>130.78978783868806</v>
      </c>
      <c r="J420" s="16">
        <f t="shared" si="33"/>
        <v>33.833333333333336</v>
      </c>
      <c r="K420" s="14">
        <f>G420/data!$C$15*1000</f>
        <v>4.0000506400290963</v>
      </c>
      <c r="L420" s="14">
        <f>L419+data!$C$21*(K419-L419)/60*C419</f>
        <v>3.9999576338252063</v>
      </c>
      <c r="M420" s="59">
        <f>M419+E420*C420/3600/data!H$23</f>
        <v>70.491843379439402</v>
      </c>
    </row>
    <row r="421" spans="1:13" ht="20.100000000000001" customHeight="1">
      <c r="A421" s="12">
        <f t="shared" si="34"/>
        <v>2035</v>
      </c>
      <c r="B421" s="14">
        <f t="shared" si="32"/>
        <v>4</v>
      </c>
      <c r="C421" s="14">
        <f t="shared" si="31"/>
        <v>5</v>
      </c>
      <c r="D421" s="15">
        <f>3600*(B421*data!$C$15/1000-F421-G421)/C421</f>
        <v>814.93022121634647</v>
      </c>
      <c r="E421" s="15">
        <f>IF(A421&lt;P$35,IF(A421+C421&lt;P$35,data!H$24*data!H$23,data!H$24*data!H$23*(P$35-A421)/C421),IF(D421&lt;0,0,D421))</f>
        <v>814.93022121634647</v>
      </c>
      <c r="F421" s="17">
        <f>(H421*data!$C$16+I421*data!$C$17-G420*(data!$C$18+data!$C$19+data!$C$20))*$C421/60</f>
        <v>-1.1322200028332399</v>
      </c>
      <c r="G421" s="17">
        <f t="shared" si="35"/>
        <v>29.542475162838471</v>
      </c>
      <c r="H421" s="17">
        <f>H420+(data!$C$19*G420-data!$C$16*H420)*$C421/60</f>
        <v>152.00489411425119</v>
      </c>
      <c r="I421" s="17">
        <f>I420+(data!$C$20*G420-data!$C$17*I420)*$C421/60</f>
        <v>131.0343788420175</v>
      </c>
      <c r="J421" s="16">
        <f t="shared" si="33"/>
        <v>33.916666666666664</v>
      </c>
      <c r="K421" s="14">
        <f>G421/data!$C$15*1000</f>
        <v>4.0000504328848905</v>
      </c>
      <c r="L421" s="14">
        <f>L420+data!$C$21*(K420-L420)/60*C420</f>
        <v>3.9999586031564256</v>
      </c>
      <c r="M421" s="59">
        <f>M420+E421*C421/3600/data!H$23</f>
        <v>70.60502813238611</v>
      </c>
    </row>
    <row r="422" spans="1:13" ht="20.100000000000001" customHeight="1">
      <c r="A422" s="12">
        <f t="shared" si="34"/>
        <v>2040</v>
      </c>
      <c r="B422" s="14">
        <f t="shared" si="32"/>
        <v>4</v>
      </c>
      <c r="C422" s="14">
        <f t="shared" si="31"/>
        <v>5</v>
      </c>
      <c r="D422" s="15">
        <f>3600*(B422*data!$C$15/1000-F422-G422)/C422</f>
        <v>814.66423201131045</v>
      </c>
      <c r="E422" s="15">
        <f>IF(A422&lt;P$35,IF(A422+C422&lt;P$35,data!H$24*data!H$23,data!H$24*data!H$23*(P$35-A422)/C422),IF(D422&lt;0,0,D422))</f>
        <v>814.66423201131045</v>
      </c>
      <c r="F422" s="17">
        <f>(H422*data!$C$16+I422*data!$C$17-G421*(data!$C$18+data!$C$19+data!$C$20))*$C422/60</f>
        <v>-1.1318490514244754</v>
      </c>
      <c r="G422" s="17">
        <f t="shared" si="35"/>
        <v>29.542473640881145</v>
      </c>
      <c r="H422" s="17">
        <f>H421+(data!$C$19*G421-data!$C$16*H421)*$C422/60</f>
        <v>152.05801515458941</v>
      </c>
      <c r="I422" s="17">
        <f>I421+(data!$C$20*G421-data!$C$17*I421)*$C422/60</f>
        <v>131.27887932390274</v>
      </c>
      <c r="J422" s="16">
        <f t="shared" si="33"/>
        <v>34</v>
      </c>
      <c r="K422" s="14">
        <f>G422/data!$C$15*1000</f>
        <v>4.0000502268119051</v>
      </c>
      <c r="L422" s="14">
        <f>L421+data!$C$21*(K421-L421)/60*C421</f>
        <v>3.999959560226158</v>
      </c>
      <c r="M422" s="59">
        <f>M421+E422*C422/3600/data!H$23</f>
        <v>70.718175942387674</v>
      </c>
    </row>
    <row r="423" spans="1:13" ht="20.100000000000001" customHeight="1">
      <c r="A423" s="12">
        <f t="shared" si="34"/>
        <v>2045</v>
      </c>
      <c r="B423" s="14">
        <f t="shared" si="32"/>
        <v>4</v>
      </c>
      <c r="C423" s="14">
        <f t="shared" si="31"/>
        <v>5</v>
      </c>
      <c r="D423" s="15">
        <f>3600*(B423*data!$C$15/1000-F423-G423)/C423</f>
        <v>814.39932728302097</v>
      </c>
      <c r="E423" s="15">
        <f>IF(A423&lt;P$35,IF(A423+C423&lt;P$35,data!H$24*data!H$23,data!H$24*data!H$23*(P$35-A423)/C423),IF(D423&lt;0,0,D423))</f>
        <v>814.39932728302097</v>
      </c>
      <c r="F423" s="17">
        <f>(H423*data!$C$16+I423*data!$C$17-G422*(data!$C$18+data!$C$19+data!$C$20))*$C423/60</f>
        <v>-1.1314796141032242</v>
      </c>
      <c r="G423" s="17">
        <f t="shared" si="35"/>
        <v>29.54247212679363</v>
      </c>
      <c r="H423" s="17">
        <f>H422+(data!$C$19*G422-data!$C$16*H422)*$C423/60</f>
        <v>152.11085577491642</v>
      </c>
      <c r="I423" s="17">
        <f>I422+(data!$C$20*G422-data!$C$17*I422)*$C423/60</f>
        <v>131.523289317918</v>
      </c>
      <c r="J423" s="16">
        <f t="shared" si="33"/>
        <v>34.083333333333336</v>
      </c>
      <c r="K423" s="14">
        <f>G423/data!$C$15*1000</f>
        <v>4.0000500218044914</v>
      </c>
      <c r="L423" s="14">
        <f>L422+data!$C$21*(K422-L422)/60*C422</f>
        <v>3.9999605051733598</v>
      </c>
      <c r="M423" s="59">
        <f>M422+E423*C423/3600/data!H$23</f>
        <v>70.831286960065867</v>
      </c>
    </row>
    <row r="424" spans="1:13" ht="20.100000000000001" customHeight="1">
      <c r="A424" s="12">
        <f t="shared" si="34"/>
        <v>2050</v>
      </c>
      <c r="B424" s="14">
        <f t="shared" si="32"/>
        <v>4</v>
      </c>
      <c r="C424" s="14">
        <f t="shared" si="31"/>
        <v>5</v>
      </c>
      <c r="D424" s="15">
        <f>3600*(B424*data!$C$15/1000-F424-G424)/C424</f>
        <v>814.13550142493682</v>
      </c>
      <c r="E424" s="15">
        <f>IF(A424&lt;P$35,IF(A424+C424&lt;P$35,data!H$24*data!H$23,data!H$24*data!H$23*(P$35-A424)/C424),IF(D424&lt;0,0,D424))</f>
        <v>814.13550142493682</v>
      </c>
      <c r="F424" s="17">
        <f>(H424*data!$C$16+I424*data!$C$17-G423*(data!$C$18+data!$C$19+data!$C$20))*$C424/60</f>
        <v>-1.1311116830411525</v>
      </c>
      <c r="G424" s="17">
        <f t="shared" si="35"/>
        <v>29.542470620534452</v>
      </c>
      <c r="H424" s="17">
        <f>H423+(data!$C$19*G423-data!$C$16*H423)*$C424/60</f>
        <v>152.16341745553319</v>
      </c>
      <c r="I424" s="17">
        <f>I423+(data!$C$20*G423-data!$C$17*I423)*$C424/60</f>
        <v>131.76760885762465</v>
      </c>
      <c r="J424" s="16">
        <f t="shared" si="33"/>
        <v>34.166666666666664</v>
      </c>
      <c r="K424" s="14">
        <f>G424/data!$C$15*1000</f>
        <v>4.0000498178570352</v>
      </c>
      <c r="L424" s="14">
        <f>L423+data!$C$21*(K423-L423)/60*C423</f>
        <v>3.9999614381354807</v>
      </c>
      <c r="M424" s="59">
        <f>M423+E424*C424/3600/data!H$23</f>
        <v>70.944361335263778</v>
      </c>
    </row>
    <row r="425" spans="1:13" ht="20.100000000000001" customHeight="1">
      <c r="A425" s="12">
        <f t="shared" si="34"/>
        <v>2055</v>
      </c>
      <c r="B425" s="14">
        <f t="shared" si="32"/>
        <v>4</v>
      </c>
      <c r="C425" s="14">
        <f t="shared" si="31"/>
        <v>5</v>
      </c>
      <c r="D425" s="15">
        <f>3600*(B425*data!$C$15/1000-F425-G425)/C425</f>
        <v>813.87274886008674</v>
      </c>
      <c r="E425" s="15">
        <f>IF(A425&lt;P$35,IF(A425+C425&lt;P$35,data!H$24*data!H$23,data!H$24*data!H$23*(P$35-A425)/C425),IF(D425&lt;0,0,D425))</f>
        <v>813.87274886008674</v>
      </c>
      <c r="F425" s="17">
        <f>(H425*data!$C$16+I425*data!$C$17-G424*(data!$C$18+data!$C$19+data!$C$20))*$C425/60</f>
        <v>-1.1307452504511917</v>
      </c>
      <c r="G425" s="17">
        <f t="shared" si="35"/>
        <v>29.542469122062339</v>
      </c>
      <c r="H425" s="17">
        <f>H424+(data!$C$19*G424-data!$C$16*H424)*$C425/60</f>
        <v>152.21570166892647</v>
      </c>
      <c r="I425" s="17">
        <f>I424+(data!$C$20*G424-data!$C$17*I424)*$C425/60</f>
        <v>132.01183797657123</v>
      </c>
      <c r="J425" s="16">
        <f t="shared" si="33"/>
        <v>34.25</v>
      </c>
      <c r="K425" s="14">
        <f>G425/data!$C$15*1000</f>
        <v>4.0000496149639462</v>
      </c>
      <c r="L425" s="14">
        <f>L424+data!$C$21*(K424-L424)/60*C424</f>
        <v>3.9999623592484785</v>
      </c>
      <c r="M425" s="59">
        <f>M424+E425*C425/3600/data!H$23</f>
        <v>71.057399217049905</v>
      </c>
    </row>
    <row r="426" spans="1:13" ht="20.100000000000001" customHeight="1">
      <c r="A426" s="12">
        <f t="shared" si="34"/>
        <v>2060</v>
      </c>
      <c r="B426" s="14">
        <f t="shared" si="32"/>
        <v>4</v>
      </c>
      <c r="C426" s="14">
        <f t="shared" ref="C426:C486" si="36">P$25/2</f>
        <v>5</v>
      </c>
      <c r="D426" s="15">
        <f>3600*(B426*data!$C$15/1000-F426-G426)/C426</f>
        <v>813.61106404088275</v>
      </c>
      <c r="E426" s="15">
        <f>IF(A426&lt;P$35,IF(A426+C426&lt;P$35,data!H$24*data!H$23,data!H$24*data!H$23*(P$35-A426)/C426),IF(D426&lt;0,0,D426))</f>
        <v>813.61106404088275</v>
      </c>
      <c r="F426" s="17">
        <f>(H426*data!$C$16+I426*data!$C$17-G425*(data!$C$18+data!$C$19+data!$C$20))*$C426/60</f>
        <v>-1.1303803085873185</v>
      </c>
      <c r="G426" s="17">
        <f t="shared" si="35"/>
        <v>29.542467631336251</v>
      </c>
      <c r="H426" s="17">
        <f>H425+(data!$C$19*G425-data!$C$16*H425)*$C426/60</f>
        <v>152.26770987980987</v>
      </c>
      <c r="I426" s="17">
        <f>I425+(data!$C$20*G425-data!$C$17*I425)*$C426/60</f>
        <v>132.25597670829345</v>
      </c>
      <c r="J426" s="16">
        <f t="shared" si="33"/>
        <v>34.333333333333336</v>
      </c>
      <c r="K426" s="14">
        <f>G426/data!$C$15*1000</f>
        <v>4.0000494131196698</v>
      </c>
      <c r="L426" s="14">
        <f>L425+data!$C$21*(K425-L425)/60*C425</f>
        <v>3.9999632686468365</v>
      </c>
      <c r="M426" s="59">
        <f>M425+E426*C426/3600/data!H$23</f>
        <v>71.170400753722248</v>
      </c>
    </row>
    <row r="427" spans="1:13" ht="20.100000000000001" customHeight="1">
      <c r="A427" s="12">
        <f t="shared" si="34"/>
        <v>2065</v>
      </c>
      <c r="B427" s="14">
        <f t="shared" si="32"/>
        <v>4</v>
      </c>
      <c r="C427" s="14">
        <f t="shared" si="36"/>
        <v>5</v>
      </c>
      <c r="D427" s="15">
        <f>3600*(B427*data!$C$15/1000-F427-G427)/C427</f>
        <v>813.3504414489795</v>
      </c>
      <c r="E427" s="15">
        <f>IF(A427&lt;P$35,IF(A427+C427&lt;P$35,data!H$24*data!H$23,data!H$24*data!H$23*(P$35-A427)/C427),IF(D427&lt;0,0,D427))</f>
        <v>813.3504414489795</v>
      </c>
      <c r="F427" s="17">
        <f>(H427*data!$C$16+I427*data!$C$17-G426*(data!$C$18+data!$C$19+data!$C$20))*$C427/60</f>
        <v>-1.1300168497443401</v>
      </c>
      <c r="G427" s="17">
        <f t="shared" si="35"/>
        <v>29.542466148315359</v>
      </c>
      <c r="H427" s="17">
        <f>H426+(data!$C$19*G426-data!$C$16*H426)*$C427/60</f>
        <v>152.31944354516497</v>
      </c>
      <c r="I427" s="17">
        <f>I426+(data!$C$20*G426-data!$C$17*I426)*$C427/60</f>
        <v>132.5000250863142</v>
      </c>
      <c r="J427" s="16">
        <f t="shared" si="33"/>
        <v>34.416666666666664</v>
      </c>
      <c r="K427" s="14">
        <f>G427/data!$C$15*1000</f>
        <v>4.0000492123186762</v>
      </c>
      <c r="L427" s="14">
        <f>L426+data!$C$21*(K426-L426)/60*C426</f>
        <v>3.9999641664635779</v>
      </c>
      <c r="M427" s="59">
        <f>M426+E427*C427/3600/data!H$23</f>
        <v>71.283366092812386</v>
      </c>
    </row>
    <row r="428" spans="1:13" ht="20.100000000000001" customHeight="1">
      <c r="A428" s="12">
        <f t="shared" si="34"/>
        <v>2070</v>
      </c>
      <c r="B428" s="14">
        <f t="shared" si="32"/>
        <v>4</v>
      </c>
      <c r="C428" s="14">
        <f t="shared" si="36"/>
        <v>5</v>
      </c>
      <c r="D428" s="15">
        <f>3600*(B428*data!$C$15/1000-F428-G428)/C428</f>
        <v>813.09087559513068</v>
      </c>
      <c r="E428" s="15">
        <f>IF(A428&lt;P$35,IF(A428+C428&lt;P$35,data!H$24*data!H$23,data!H$24*data!H$23*(P$35-A428)/C428),IF(D428&lt;0,0,D428))</f>
        <v>813.09087559513068</v>
      </c>
      <c r="F428" s="17">
        <f>(H428*data!$C$16+I428*data!$C$17-G427*(data!$C$18+data!$C$19+data!$C$20))*$C428/60</f>
        <v>-1.1296548662576771</v>
      </c>
      <c r="G428" s="17">
        <f t="shared" si="35"/>
        <v>29.542464672959042</v>
      </c>
      <c r="H428" s="17">
        <f>H427+(data!$C$19*G427-data!$C$16*H427)*$C428/60</f>
        <v>152.37090411428218</v>
      </c>
      <c r="I428" s="17">
        <f>I427+(data!$C$20*G427-data!$C$17*I427)*$C428/60</f>
        <v>132.74398314414361</v>
      </c>
      <c r="J428" s="16">
        <f t="shared" si="33"/>
        <v>34.5</v>
      </c>
      <c r="K428" s="14">
        <f>G428/data!$C$15*1000</f>
        <v>4.0000490125554657</v>
      </c>
      <c r="L428" s="14">
        <f>L427+data!$C$21*(K427-L427)/60*C427</f>
        <v>3.9999650528302824</v>
      </c>
      <c r="M428" s="59">
        <f>M427+E428*C428/3600/data!H$23</f>
        <v>71.396295381089487</v>
      </c>
    </row>
    <row r="429" spans="1:13" ht="20.100000000000001" customHeight="1">
      <c r="A429" s="12">
        <f t="shared" si="34"/>
        <v>2075</v>
      </c>
      <c r="B429" s="14">
        <f t="shared" si="32"/>
        <v>4</v>
      </c>
      <c r="C429" s="14">
        <f t="shared" si="36"/>
        <v>5</v>
      </c>
      <c r="D429" s="15">
        <f>3600*(B429*data!$C$15/1000-F429-G429)/C429</f>
        <v>812.83236101900536</v>
      </c>
      <c r="E429" s="15">
        <f>IF(A429&lt;P$35,IF(A429+C429&lt;P$35,data!H$24*data!H$23,data!H$24*data!H$23*(P$35-A429)/C429),IF(D429&lt;0,0,D429))</f>
        <v>812.83236101900536</v>
      </c>
      <c r="F429" s="17">
        <f>(H429*data!$C$16+I429*data!$C$17-G428*(data!$C$18+data!$C$19+data!$C$20))*$C429/60</f>
        <v>-1.129294350503149</v>
      </c>
      <c r="G429" s="17">
        <f t="shared" si="35"/>
        <v>29.542463205226909</v>
      </c>
      <c r="H429" s="17">
        <f>H428+(data!$C$19*G428-data!$C$16*H428)*$C429/60</f>
        <v>152.42209302880127</v>
      </c>
      <c r="I429" s="17">
        <f>I428+(data!$C$20*G428-data!$C$17*I428)*$C429/60</f>
        <v>132.98785091527895</v>
      </c>
      <c r="J429" s="16">
        <f t="shared" si="33"/>
        <v>34.583333333333336</v>
      </c>
      <c r="K429" s="14">
        <f>G429/data!$C$15*1000</f>
        <v>4.00004881382457</v>
      </c>
      <c r="L429" s="14">
        <f>L428+data!$C$21*(K428-L428)/60*C428</f>
        <v>3.9999659278771005</v>
      </c>
      <c r="M429" s="59">
        <f>M428+E429*C429/3600/data!H$23</f>
        <v>71.509188764564342</v>
      </c>
    </row>
    <row r="430" spans="1:13" ht="20.100000000000001" customHeight="1">
      <c r="A430" s="12">
        <f t="shared" si="34"/>
        <v>2080</v>
      </c>
      <c r="B430" s="14">
        <f t="shared" si="32"/>
        <v>4</v>
      </c>
      <c r="C430" s="14">
        <f t="shared" si="36"/>
        <v>5</v>
      </c>
      <c r="D430" s="15">
        <f>3600*(B430*data!$C$15/1000-F430-G430)/C430</f>
        <v>812.57489228907241</v>
      </c>
      <c r="E430" s="15">
        <f>IF(A430&lt;P$35,IF(A430+C430&lt;P$35,data!H$24*data!H$23,data!H$24*data!H$23*(P$35-A430)/C430),IF(D430&lt;0,0,D430))</f>
        <v>812.57489228907241</v>
      </c>
      <c r="F430" s="17">
        <f>(H430*data!$C$16+I430*data!$C$17-G429*(data!$C$18+data!$C$19+data!$C$20))*$C430/60</f>
        <v>-1.1289352948967635</v>
      </c>
      <c r="G430" s="17">
        <f t="shared" si="35"/>
        <v>29.542461745078764</v>
      </c>
      <c r="H430" s="17">
        <f>H429+(data!$C$19*G429-data!$C$16*H429)*$C430/60</f>
        <v>152.47301172275175</v>
      </c>
      <c r="I430" s="17">
        <f>I429+(data!$C$20*G429-data!$C$17*I429)*$C430/60</f>
        <v>133.23162843320472</v>
      </c>
      <c r="J430" s="16">
        <f t="shared" si="33"/>
        <v>34.666666666666664</v>
      </c>
      <c r="K430" s="14">
        <f>G430/data!$C$15*1000</f>
        <v>4.0000486161205462</v>
      </c>
      <c r="L430" s="14">
        <f>L429+data!$C$21*(K429-L429)/60*C429</f>
        <v>3.9999667917327701</v>
      </c>
      <c r="M430" s="59">
        <f>M429+E430*C430/3600/data!H$23</f>
        <v>71.622046388493374</v>
      </c>
    </row>
    <row r="431" spans="1:13" ht="20.100000000000001" customHeight="1">
      <c r="A431" s="12">
        <f t="shared" si="34"/>
        <v>2085</v>
      </c>
      <c r="B431" s="14">
        <f t="shared" si="32"/>
        <v>4</v>
      </c>
      <c r="C431" s="14">
        <f t="shared" si="36"/>
        <v>5</v>
      </c>
      <c r="D431" s="15">
        <f>3600*(B431*data!$C$15/1000-F431-G431)/C431</f>
        <v>812.31846400240897</v>
      </c>
      <c r="E431" s="15">
        <f>IF(A431&lt;P$35,IF(A431+C431&lt;P$35,data!H$24*data!H$23,data!H$24*data!H$23*(P$35-A431)/C431),IF(D431&lt;0,0,D431))</f>
        <v>812.31846400240897</v>
      </c>
      <c r="F431" s="17">
        <f>(H431*data!$C$16+I431*data!$C$17-G430*(data!$C$18+data!$C$19+data!$C$20))*$C431/60</f>
        <v>-1.1285776918944999</v>
      </c>
      <c r="G431" s="17">
        <f t="shared" si="35"/>
        <v>29.542460292474644</v>
      </c>
      <c r="H431" s="17">
        <f>H430+(data!$C$19*G430-data!$C$16*H430)*$C431/60</f>
        <v>152.52366162259312</v>
      </c>
      <c r="I431" s="17">
        <f>I430+(data!$C$20*G430-data!$C$17*I430)*$C431/60</f>
        <v>133.47531573139261</v>
      </c>
      <c r="J431" s="16">
        <f t="shared" si="33"/>
        <v>34.75</v>
      </c>
      <c r="K431" s="14">
        <f>G431/data!$C$15*1000</f>
        <v>4.0000484194379826</v>
      </c>
      <c r="L431" s="14">
        <f>L430+data!$C$21*(K430-L430)/60*C430</f>
        <v>3.9999676445246299</v>
      </c>
      <c r="M431" s="59">
        <f>M430+E431*C431/3600/data!H$23</f>
        <v>71.734868397382598</v>
      </c>
    </row>
    <row r="432" spans="1:13" ht="20.100000000000001" customHeight="1">
      <c r="A432" s="12">
        <f t="shared" si="34"/>
        <v>2090</v>
      </c>
      <c r="B432" s="14">
        <f t="shared" si="32"/>
        <v>4</v>
      </c>
      <c r="C432" s="14">
        <f t="shared" si="36"/>
        <v>5</v>
      </c>
      <c r="D432" s="15">
        <f>3600*(B432*data!$C$15/1000-F432-G432)/C432</f>
        <v>812.0630707845902</v>
      </c>
      <c r="E432" s="15">
        <f>IF(A432&lt;P$35,IF(A432+C432&lt;P$35,data!H$24*data!H$23,data!H$24*data!H$23*(P$35-A432)/C432),IF(D432&lt;0,0,D432))</f>
        <v>812.0630707845902</v>
      </c>
      <c r="F432" s="17">
        <f>(H432*data!$C$16+I432*data!$C$17-G431*(data!$C$18+data!$C$19+data!$C$20))*$C432/60</f>
        <v>-1.128221533992104</v>
      </c>
      <c r="G432" s="17">
        <f t="shared" si="35"/>
        <v>29.542458847374775</v>
      </c>
      <c r="H432" s="17">
        <f>H431+(data!$C$19*G431-data!$C$16*H431)*$C432/60</f>
        <v>152.57404414725477</v>
      </c>
      <c r="I432" s="17">
        <f>I431+(data!$C$20*G431-data!$C$17*I431)*$C432/60</f>
        <v>133.71891284330155</v>
      </c>
      <c r="J432" s="16">
        <f t="shared" si="33"/>
        <v>34.833333333333336</v>
      </c>
      <c r="K432" s="14">
        <f>G432/data!$C$15*1000</f>
        <v>4.0000482237714952</v>
      </c>
      <c r="L432" s="14">
        <f>L431+data!$C$21*(K431-L431)/60*C431</f>
        <v>3.9999684863786351</v>
      </c>
      <c r="M432" s="59">
        <f>M431+E432*C432/3600/data!H$23</f>
        <v>71.847654934991567</v>
      </c>
    </row>
    <row r="433" spans="1:13" ht="20.100000000000001" customHeight="1">
      <c r="A433" s="12">
        <f t="shared" si="34"/>
        <v>2095</v>
      </c>
      <c r="B433" s="14">
        <f t="shared" si="32"/>
        <v>4</v>
      </c>
      <c r="C433" s="14">
        <f t="shared" si="36"/>
        <v>5</v>
      </c>
      <c r="D433" s="15">
        <f>3600*(B433*data!$C$15/1000-F433-G433)/C433</f>
        <v>811.80870728950026</v>
      </c>
      <c r="E433" s="15">
        <f>IF(A433&lt;P$35,IF(A433+C433&lt;P$35,data!H$24*data!H$23,data!H$24*data!H$23*(P$35-A433)/C433),IF(D433&lt;0,0,D433))</f>
        <v>811.80870728950026</v>
      </c>
      <c r="F433" s="17">
        <f>(H433*data!$C$16+I433*data!$C$17-G432*(data!$C$18+data!$C$19+data!$C$20))*$C433/60</f>
        <v>-1.1278668137248717</v>
      </c>
      <c r="G433" s="17">
        <f t="shared" si="35"/>
        <v>29.542457409739612</v>
      </c>
      <c r="H433" s="17">
        <f>H432+(data!$C$19*G432-data!$C$16*H432)*$C433/60</f>
        <v>152.62416070817574</v>
      </c>
      <c r="I433" s="17">
        <f>I432+(data!$C$20*G432-data!$C$17*I432)*$C433/60</f>
        <v>133.96241980237772</v>
      </c>
      <c r="J433" s="16">
        <f t="shared" si="33"/>
        <v>34.916666666666664</v>
      </c>
      <c r="K433" s="14">
        <f>G433/data!$C$15*1000</f>
        <v>4.0000480291157281</v>
      </c>
      <c r="L433" s="14">
        <f>L432+data!$C$21*(K432-L432)/60*C432</f>
        <v>3.9999693174193727</v>
      </c>
      <c r="M433" s="59">
        <f>M432+E433*C433/3600/data!H$23</f>
        <v>71.960406144337327</v>
      </c>
    </row>
    <row r="434" spans="1:13" ht="20.100000000000001" customHeight="1">
      <c r="A434" s="12">
        <f t="shared" si="34"/>
        <v>2100</v>
      </c>
      <c r="B434" s="14">
        <f t="shared" si="32"/>
        <v>4</v>
      </c>
      <c r="C434" s="14">
        <f t="shared" si="36"/>
        <v>5</v>
      </c>
      <c r="D434" s="15">
        <f>3600*(B434*data!$C$15/1000-F434-G434)/C434</f>
        <v>811.55536819921451</v>
      </c>
      <c r="E434" s="15">
        <f>IF(A434&lt;P$35,IF(A434+C434&lt;P$35,data!H$24*data!H$23,data!H$24*data!H$23*(P$35-A434)/C434),IF(D434&lt;0,0,D434))</f>
        <v>811.55536819921451</v>
      </c>
      <c r="F434" s="17">
        <f>(H434*data!$C$16+I434*data!$C$17-G433*(data!$C$18+data!$C$19+data!$C$20))*$C434/60</f>
        <v>-1.1275135236674458</v>
      </c>
      <c r="G434" s="17">
        <f t="shared" si="35"/>
        <v>29.542455979529805</v>
      </c>
      <c r="H434" s="17">
        <f>H433+(data!$C$19*G433-data!$C$16*H433)*$C434/60</f>
        <v>152.67401270934428</v>
      </c>
      <c r="I434" s="17">
        <f>I433+(data!$C$20*G433-data!$C$17*I433)*$C434/60</f>
        <v>134.20583664205446</v>
      </c>
      <c r="J434" s="16">
        <f t="shared" si="33"/>
        <v>35</v>
      </c>
      <c r="K434" s="14">
        <f>G434/data!$C$15*1000</f>
        <v>4.0000478354653541</v>
      </c>
      <c r="L434" s="14">
        <f>L433+data!$C$21*(K433-L433)/60*C433</f>
        <v>3.9999701377700743</v>
      </c>
      <c r="M434" s="59">
        <f>M433+E434*C434/3600/data!H$23</f>
        <v>72.07312216769833</v>
      </c>
    </row>
    <row r="435" spans="1:13" ht="20.100000000000001" customHeight="1">
      <c r="A435" s="12">
        <f t="shared" si="34"/>
        <v>2105</v>
      </c>
      <c r="B435" s="14">
        <f t="shared" si="32"/>
        <v>4</v>
      </c>
      <c r="C435" s="14">
        <f t="shared" si="36"/>
        <v>5</v>
      </c>
      <c r="D435" s="15">
        <f>3600*(B435*data!$C$15/1000-F435-G435)/C435</f>
        <v>811.30304822382811</v>
      </c>
      <c r="E435" s="15">
        <f>IF(A435&lt;P$35,IF(A435+C435&lt;P$35,data!H$24*data!H$23,data!H$24*data!H$23*(P$35-A435)/C435),IF(D435&lt;0,0,D435))</f>
        <v>811.30304822382811</v>
      </c>
      <c r="F435" s="17">
        <f>(H435*data!$C$16+I435*data!$C$17-G434*(data!$C$18+data!$C$19+data!$C$20))*$C435/60</f>
        <v>-1.1271616564336051</v>
      </c>
      <c r="G435" s="17">
        <f t="shared" si="35"/>
        <v>29.542454556706222</v>
      </c>
      <c r="H435" s="17">
        <f>H434+(data!$C$19*G434-data!$C$16*H434)*$C435/60</f>
        <v>152.72360154733718</v>
      </c>
      <c r="I435" s="17">
        <f>I434+(data!$C$20*G434-data!$C$17*I434)*$C435/60</f>
        <v>134.44916339575241</v>
      </c>
      <c r="J435" s="16">
        <f t="shared" si="33"/>
        <v>35.083333333333336</v>
      </c>
      <c r="K435" s="14">
        <f>G435/data!$C$15*1000</f>
        <v>4.0000476428150753</v>
      </c>
      <c r="L435" s="14">
        <f>L434+data!$C$21*(K434-L434)/60*C434</f>
        <v>3.9999709475526326</v>
      </c>
      <c r="M435" s="59">
        <f>M434+E435*C435/3600/data!H$23</f>
        <v>72.185803146618312</v>
      </c>
    </row>
    <row r="436" spans="1:13" ht="20.100000000000001" customHeight="1">
      <c r="A436" s="12">
        <f t="shared" si="34"/>
        <v>2110</v>
      </c>
      <c r="B436" s="14">
        <f t="shared" si="32"/>
        <v>4</v>
      </c>
      <c r="C436" s="14">
        <f t="shared" si="36"/>
        <v>5</v>
      </c>
      <c r="D436" s="15">
        <f>3600*(B436*data!$C$15/1000-F436-G436)/C436</f>
        <v>811.05174210133077</v>
      </c>
      <c r="E436" s="15">
        <f>IF(A436&lt;P$35,IF(A436+C436&lt;P$35,data!H$24*data!H$23,data!H$24*data!H$23*(P$35-A436)/C436),IF(D436&lt;0,0,D436))</f>
        <v>811.05174210133077</v>
      </c>
      <c r="F436" s="17">
        <f>(H436*data!$C$16+I436*data!$C$17-G435*(data!$C$18+data!$C$19+data!$C$20))*$C436/60</f>
        <v>-1.1268112046760586</v>
      </c>
      <c r="G436" s="17">
        <f t="shared" si="35"/>
        <v>29.542453141229924</v>
      </c>
      <c r="H436" s="17">
        <f>H435+(data!$C$19*G435-data!$C$16*H435)*$C436/60</f>
        <v>152.77292861135885</v>
      </c>
      <c r="I436" s="17">
        <f>I435+(data!$C$20*G435-data!$C$17*I435)*$C436/60</f>
        <v>134.69240009687942</v>
      </c>
      <c r="J436" s="16">
        <f t="shared" si="33"/>
        <v>35.166666666666664</v>
      </c>
      <c r="K436" s="14">
        <f>G436/data!$C$15*1000</f>
        <v>4.0000474511596176</v>
      </c>
      <c r="L436" s="14">
        <f>L435+data!$C$21*(K435-L435)/60*C435</f>
        <v>3.9999717468876144</v>
      </c>
      <c r="M436" s="59">
        <f>M435+E436*C436/3600/data!H$23</f>
        <v>72.298449221910161</v>
      </c>
    </row>
    <row r="437" spans="1:13" ht="20.100000000000001" customHeight="1">
      <c r="A437" s="12">
        <f t="shared" si="34"/>
        <v>2115</v>
      </c>
      <c r="B437" s="14">
        <f t="shared" si="32"/>
        <v>4</v>
      </c>
      <c r="C437" s="14">
        <f t="shared" si="36"/>
        <v>5</v>
      </c>
      <c r="D437" s="15">
        <f>3600*(B437*data!$C$15/1000-F437-G437)/C437</f>
        <v>810.80144459742485</v>
      </c>
      <c r="E437" s="15">
        <f>IF(A437&lt;P$35,IF(A437+C437&lt;P$35,data!H$24*data!H$23,data!H$24*data!H$23*(P$35-A437)/C437),IF(D437&lt;0,0,D437))</f>
        <v>810.80144459742485</v>
      </c>
      <c r="F437" s="17">
        <f>(H437*data!$C$16+I437*data!$C$17-G436*(data!$C$18+data!$C$19+data!$C$20))*$C437/60</f>
        <v>-1.1264621610862404</v>
      </c>
      <c r="G437" s="17">
        <f t="shared" si="35"/>
        <v>29.542451733062197</v>
      </c>
      <c r="H437" s="17">
        <f>H436+(data!$C$19*G436-data!$C$16*H436)*$C437/60</f>
        <v>152.8219952832803</v>
      </c>
      <c r="I437" s="17">
        <f>I436+(data!$C$20*G436-data!$C$17*I436)*$C437/60</f>
        <v>134.93554677883063</v>
      </c>
      <c r="J437" s="16">
        <f t="shared" si="33"/>
        <v>35.25</v>
      </c>
      <c r="K437" s="14">
        <f>G437/data!$C$15*1000</f>
        <v>4.0000472604937416</v>
      </c>
      <c r="L437" s="14">
        <f>L436+data!$C$21*(K436-L436)/60*C436</f>
        <v>3.9999725358942744</v>
      </c>
      <c r="M437" s="59">
        <f>M436+E437*C437/3600/data!H$23</f>
        <v>72.411060533659807</v>
      </c>
    </row>
    <row r="438" spans="1:13" ht="20.100000000000001" customHeight="1">
      <c r="A438" s="12">
        <f t="shared" si="34"/>
        <v>2120</v>
      </c>
      <c r="B438" s="14">
        <f t="shared" si="32"/>
        <v>4</v>
      </c>
      <c r="C438" s="14">
        <f t="shared" si="36"/>
        <v>5</v>
      </c>
      <c r="D438" s="15">
        <f>3600*(B438*data!$C$15/1000-F438-G438)/C438</f>
        <v>810.55215050541597</v>
      </c>
      <c r="E438" s="15">
        <f>IF(A438&lt;P$35,IF(A438+C438&lt;P$35,data!H$24*data!H$23,data!H$24*data!H$23*(P$35-A438)/C438),IF(D438&lt;0,0,D438))</f>
        <v>810.55215050541597</v>
      </c>
      <c r="F438" s="17">
        <f>(H438*data!$C$16+I438*data!$C$17-G437*(data!$C$18+data!$C$19+data!$C$20))*$C438/60</f>
        <v>-1.126114518394105</v>
      </c>
      <c r="G438" s="17">
        <f t="shared" si="35"/>
        <v>29.542450332164517</v>
      </c>
      <c r="H438" s="17">
        <f>H437+(data!$C$19*G437-data!$C$16*H437)*$C438/60</f>
        <v>152.87080293767781</v>
      </c>
      <c r="I438" s="17">
        <f>I437+(data!$C$20*G437-data!$C$17*I437)*$C438/60</f>
        <v>135.17860347498839</v>
      </c>
      <c r="J438" s="16">
        <f t="shared" si="33"/>
        <v>35.333333333333336</v>
      </c>
      <c r="K438" s="14">
        <f>G438/data!$C$15*1000</f>
        <v>4.0000470708122293</v>
      </c>
      <c r="L438" s="14">
        <f>L437+data!$C$21*(K437-L437)/60*C437</f>
        <v>3.9999733146905707</v>
      </c>
      <c r="M438" s="59">
        <f>M437+E438*C438/3600/data!H$23</f>
        <v>72.523637221230004</v>
      </c>
    </row>
    <row r="439" spans="1:13" ht="20.100000000000001" customHeight="1">
      <c r="A439" s="12">
        <f t="shared" si="34"/>
        <v>2125</v>
      </c>
      <c r="B439" s="14">
        <f t="shared" si="32"/>
        <v>4</v>
      </c>
      <c r="C439" s="14">
        <f t="shared" si="36"/>
        <v>5</v>
      </c>
      <c r="D439" s="15">
        <f>3600*(B439*data!$C$15/1000-F439-G439)/C439</f>
        <v>810.30385464605615</v>
      </c>
      <c r="E439" s="15">
        <f>IF(A439&lt;P$35,IF(A439+C439&lt;P$35,data!H$24*data!H$23,data!H$24*data!H$23*(P$35-A439)/C439),IF(D439&lt;0,0,D439))</f>
        <v>810.30385464605615</v>
      </c>
      <c r="F439" s="17">
        <f>(H439*data!$C$16+I439*data!$C$17-G438*(data!$C$18+data!$C$19+data!$C$20))*$C439/60</f>
        <v>-1.1257682693679243</v>
      </c>
      <c r="G439" s="17">
        <f t="shared" si="35"/>
        <v>29.542448938498559</v>
      </c>
      <c r="H439" s="17">
        <f>H438+(data!$C$19*G438-data!$C$16*H438)*$C439/60</f>
        <v>152.91935294187144</v>
      </c>
      <c r="I439" s="17">
        <f>I438+(data!$C$20*G438-data!$C$17*I438)*$C439/60</f>
        <v>135.42157021872237</v>
      </c>
      <c r="J439" s="16">
        <f t="shared" si="33"/>
        <v>35.416666666666664</v>
      </c>
      <c r="K439" s="14">
        <f>G439/data!$C$15*1000</f>
        <v>4.0000468821098911</v>
      </c>
      <c r="L439" s="14">
        <f>L438+data!$C$21*(K438-L438)/60*C438</f>
        <v>3.9999740833931772</v>
      </c>
      <c r="M439" s="59">
        <f>M438+E439*C439/3600/data!H$23</f>
        <v>72.636179423264181</v>
      </c>
    </row>
    <row r="440" spans="1:13" ht="20.100000000000001" customHeight="1">
      <c r="A440" s="12">
        <f t="shared" si="34"/>
        <v>2130</v>
      </c>
      <c r="B440" s="14">
        <f t="shared" si="32"/>
        <v>4</v>
      </c>
      <c r="C440" s="14">
        <f t="shared" si="36"/>
        <v>5</v>
      </c>
      <c r="D440" s="15">
        <f>3600*(B440*data!$C$15/1000-F440-G440)/C440</f>
        <v>810.0565518673784</v>
      </c>
      <c r="E440" s="15">
        <f>IF(A440&lt;P$35,IF(A440+C440&lt;P$35,data!H$24*data!H$23,data!H$24*data!H$23*(P$35-A440)/C440),IF(D440&lt;0,0,D440))</f>
        <v>810.0565518673784</v>
      </c>
      <c r="F440" s="17">
        <f>(H440*data!$C$16+I440*data!$C$17-G439*(data!$C$18+data!$C$19+data!$C$20))*$C440/60</f>
        <v>-1.1254234068140847</v>
      </c>
      <c r="G440" s="17">
        <f t="shared" si="35"/>
        <v>29.542447552026218</v>
      </c>
      <c r="H440" s="17">
        <f>H439+(data!$C$19*G439-data!$C$16*H439)*$C440/60</f>
        <v>152.96764665596336</v>
      </c>
      <c r="I440" s="17">
        <f>I439+(data!$C$20*G439-data!$C$17*I439)*$C440/60</f>
        <v>135.66444704338946</v>
      </c>
      <c r="J440" s="16">
        <f t="shared" si="33"/>
        <v>35.5</v>
      </c>
      <c r="K440" s="14">
        <f>G440/data!$C$15*1000</f>
        <v>4.0000466943815693</v>
      </c>
      <c r="L440" s="14">
        <f>L439+data!$C$21*(K439-L439)/60*C439</f>
        <v>3.9999748421174979</v>
      </c>
      <c r="M440" s="59">
        <f>M439+E440*C440/3600/data!H$23</f>
        <v>72.748687277690209</v>
      </c>
    </row>
    <row r="441" spans="1:13" ht="20.100000000000001" customHeight="1">
      <c r="A441" s="12">
        <f t="shared" si="34"/>
        <v>2135</v>
      </c>
      <c r="B441" s="14">
        <f t="shared" si="32"/>
        <v>4</v>
      </c>
      <c r="C441" s="14">
        <f t="shared" si="36"/>
        <v>5</v>
      </c>
      <c r="D441" s="15">
        <f>3600*(B441*data!$C$15/1000-F441-G441)/C441</f>
        <v>809.81023704457584</v>
      </c>
      <c r="E441" s="15">
        <f>IF(A441&lt;P$35,IF(A441+C441&lt;P$35,data!H$24*data!H$23,data!H$24*data!H$23*(P$35-A441)/C441),IF(D441&lt;0,0,D441))</f>
        <v>809.81023704457584</v>
      </c>
      <c r="F441" s="17">
        <f>(H441*data!$C$16+I441*data!$C$17-G440*(data!$C$18+data!$C$19+data!$C$20))*$C441/60</f>
        <v>-1.125079923576886</v>
      </c>
      <c r="G441" s="17">
        <f t="shared" si="35"/>
        <v>29.542446172709578</v>
      </c>
      <c r="H441" s="17">
        <f>H440+(data!$C$19*G440-data!$C$16*H440)*$C441/60</f>
        <v>153.01568543287596</v>
      </c>
      <c r="I441" s="17">
        <f>I440+(data!$C$20*G440-data!$C$17*I440)*$C441/60</f>
        <v>135.90723398233385</v>
      </c>
      <c r="J441" s="16">
        <f t="shared" si="33"/>
        <v>35.583333333333336</v>
      </c>
      <c r="K441" s="14">
        <f>G441/data!$C$15*1000</f>
        <v>4.0000465076221294</v>
      </c>
      <c r="L441" s="14">
        <f>L440+data!$C$21*(K440-L440)/60*C440</f>
        <v>3.9999755909776797</v>
      </c>
      <c r="M441" s="59">
        <f>M440+E441*C441/3600/data!H$23</f>
        <v>72.861160921724178</v>
      </c>
    </row>
    <row r="442" spans="1:13" ht="20.100000000000001" customHeight="1">
      <c r="A442" s="12">
        <f t="shared" si="34"/>
        <v>2140</v>
      </c>
      <c r="B442" s="14">
        <f t="shared" si="32"/>
        <v>4</v>
      </c>
      <c r="C442" s="14">
        <f t="shared" si="36"/>
        <v>5</v>
      </c>
      <c r="D442" s="15">
        <f>3600*(B442*data!$C$15/1000-F442-G442)/C442</f>
        <v>809.56490507985359</v>
      </c>
      <c r="E442" s="15">
        <f>IF(A442&lt;P$35,IF(A442+C442&lt;P$35,data!H$24*data!H$23,data!H$24*data!H$23*(P$35-A442)/C442),IF(D442&lt;0,0,D442))</f>
        <v>809.56490507985359</v>
      </c>
      <c r="F442" s="17">
        <f>(H442*data!$C$16+I442*data!$C$17-G441*(data!$C$18+data!$C$19+data!$C$20))*$C442/60</f>
        <v>-1.1247378125383429</v>
      </c>
      <c r="G442" s="17">
        <f t="shared" si="35"/>
        <v>29.542444800510925</v>
      </c>
      <c r="H442" s="17">
        <f>H441+(data!$C$19*G441-data!$C$16*H441)*$C442/60</f>
        <v>153.06347061838966</v>
      </c>
      <c r="I442" s="17">
        <f>I441+(data!$C$20*G441-data!$C$17*I441)*$C442/60</f>
        <v>136.14993106888701</v>
      </c>
      <c r="J442" s="16">
        <f t="shared" si="33"/>
        <v>35.666666666666664</v>
      </c>
      <c r="K442" s="14">
        <f>G442/data!$C$15*1000</f>
        <v>4.0000463218264652</v>
      </c>
      <c r="L442" s="14">
        <f>L441+data!$C$21*(K441-L441)/60*C441</f>
        <v>3.9999763300866271</v>
      </c>
      <c r="M442" s="59">
        <f>M441+E442*C442/3600/data!H$23</f>
        <v>72.973600491874151</v>
      </c>
    </row>
    <row r="443" spans="1:13" ht="20.100000000000001" customHeight="1">
      <c r="A443" s="12">
        <f t="shared" si="34"/>
        <v>2145</v>
      </c>
      <c r="B443" s="14">
        <f t="shared" si="32"/>
        <v>4</v>
      </c>
      <c r="C443" s="14">
        <f t="shared" si="36"/>
        <v>5</v>
      </c>
      <c r="D443" s="15">
        <f>3600*(B443*data!$C$15/1000-F443-G443)/C443</f>
        <v>809.32055090229085</v>
      </c>
      <c r="E443" s="15">
        <f>IF(A443&lt;P$35,IF(A443+C443&lt;P$35,data!H$24*data!H$23,data!H$24*data!H$23*(P$35-A443)/C443),IF(D443&lt;0,0,D443))</f>
        <v>809.32055090229085</v>
      </c>
      <c r="F443" s="17">
        <f>(H443*data!$C$16+I443*data!$C$17-G442*(data!$C$18+data!$C$19+data!$C$20))*$C443/60</f>
        <v>-1.1243970666179832</v>
      </c>
      <c r="G443" s="17">
        <f t="shared" si="35"/>
        <v>29.542443435392737</v>
      </c>
      <c r="H443" s="17">
        <f>H442+(data!$C$19*G442-data!$C$16*H442)*$C443/60</f>
        <v>153.11100355118074</v>
      </c>
      <c r="I443" s="17">
        <f>I442+(data!$C$20*G442-data!$C$17*I442)*$C443/60</f>
        <v>136.39253833636775</v>
      </c>
      <c r="J443" s="16">
        <f t="shared" si="33"/>
        <v>35.75</v>
      </c>
      <c r="K443" s="14">
        <f>G443/data!$C$15*1000</f>
        <v>4.0000461369894946</v>
      </c>
      <c r="L443" s="14">
        <f>L442+data!$C$21*(K442-L442)/60*C442</f>
        <v>3.9999770595560142</v>
      </c>
      <c r="M443" s="59">
        <f>M442+E443*C443/3600/data!H$23</f>
        <v>73.086006123943918</v>
      </c>
    </row>
    <row r="444" spans="1:13" ht="20.100000000000001" customHeight="1">
      <c r="A444" s="12">
        <f t="shared" si="34"/>
        <v>2150</v>
      </c>
      <c r="B444" s="14">
        <f t="shared" si="32"/>
        <v>4</v>
      </c>
      <c r="C444" s="14">
        <f t="shared" si="36"/>
        <v>5</v>
      </c>
      <c r="D444" s="15">
        <f>3600*(B444*data!$C$15/1000-F444-G444)/C444</f>
        <v>809.07716946766891</v>
      </c>
      <c r="E444" s="15">
        <f>IF(A444&lt;P$35,IF(A444+C444&lt;P$35,data!H$24*data!H$23,data!H$24*data!H$23*(P$35-A444)/C444),IF(D444&lt;0,0,D444))</f>
        <v>809.07716946766891</v>
      </c>
      <c r="F444" s="17">
        <f>(H444*data!$C$16+I444*data!$C$17-G443*(data!$C$18+data!$C$19+data!$C$20))*$C444/60</f>
        <v>-1.1240576787726513</v>
      </c>
      <c r="G444" s="17">
        <f t="shared" si="35"/>
        <v>29.542442077317713</v>
      </c>
      <c r="H444" s="17">
        <f>H443+(data!$C$19*G443-data!$C$16*H443)*$C444/60</f>
        <v>153.15828556285879</v>
      </c>
      <c r="I444" s="17">
        <f>I443+(data!$C$20*G443-data!$C$17*I443)*$C444/60</f>
        <v>136.63505581808209</v>
      </c>
      <c r="J444" s="16">
        <f t="shared" si="33"/>
        <v>35.833333333333336</v>
      </c>
      <c r="K444" s="14">
        <f>G444/data!$C$15*1000</f>
        <v>4.0000459531061683</v>
      </c>
      <c r="L444" s="14">
        <f>L443+data!$C$21*(K443-L443)/60*C443</f>
        <v>3.9999777794962981</v>
      </c>
      <c r="M444" s="59">
        <f>M443+E444*C444/3600/data!H$23</f>
        <v>73.198377953036655</v>
      </c>
    </row>
    <row r="445" spans="1:13" ht="20.100000000000001" customHeight="1">
      <c r="A445" s="12">
        <f t="shared" si="34"/>
        <v>2155</v>
      </c>
      <c r="B445" s="14">
        <f t="shared" si="32"/>
        <v>4</v>
      </c>
      <c r="C445" s="14">
        <f t="shared" si="36"/>
        <v>5</v>
      </c>
      <c r="D445" s="15">
        <f>3600*(B445*data!$C$15/1000-F445-G445)/C445</f>
        <v>808.83475575838247</v>
      </c>
      <c r="E445" s="15">
        <f>IF(A445&lt;P$35,IF(A445+C445&lt;P$35,data!H$24*data!H$23,data!H$24*data!H$23*(P$35-A445)/C445),IF(D445&lt;0,0,D445))</f>
        <v>808.83475575838247</v>
      </c>
      <c r="F445" s="17">
        <f>(H445*data!$C$16+I445*data!$C$17-G444*(data!$C$18+data!$C$19+data!$C$20))*$C445/60</f>
        <v>-1.1237196419963125</v>
      </c>
      <c r="G445" s="17">
        <f t="shared" si="35"/>
        <v>29.542440726248717</v>
      </c>
      <c r="H445" s="17">
        <f>H444+(data!$C$19*G444-data!$C$16*H444)*$C445/60</f>
        <v>153.20531797800399</v>
      </c>
      <c r="I445" s="17">
        <f>I444+(data!$C$20*G444-data!$C$17*I444)*$C445/60</f>
        <v>136.87748354732344</v>
      </c>
      <c r="J445" s="16">
        <f t="shared" si="33"/>
        <v>35.916666666666664</v>
      </c>
      <c r="K445" s="14">
        <f>G445/data!$C$15*1000</f>
        <v>4.0000457701714582</v>
      </c>
      <c r="L445" s="14">
        <f>L444+data!$C$21*(K444-L444)/60*C444</f>
        <v>3.9999784900167326</v>
      </c>
      <c r="M445" s="59">
        <f>M444+E445*C445/3600/data!H$23</f>
        <v>73.310716113558655</v>
      </c>
    </row>
    <row r="446" spans="1:13" ht="20.100000000000001" customHeight="1">
      <c r="A446" s="12">
        <f t="shared" si="34"/>
        <v>2160</v>
      </c>
      <c r="B446" s="14">
        <f t="shared" si="32"/>
        <v>4</v>
      </c>
      <c r="C446" s="14">
        <f t="shared" si="36"/>
        <v>5</v>
      </c>
      <c r="D446" s="15">
        <f>3600*(B446*data!$C$15/1000-F446-G446)/C446</f>
        <v>808.59330478324432</v>
      </c>
      <c r="E446" s="15">
        <f>IF(A446&lt;P$35,IF(A446+C446&lt;P$35,data!H$24*data!H$23,data!H$24*data!H$23*(P$35-A446)/C446),IF(D446&lt;0,0,D446))</f>
        <v>808.59330478324432</v>
      </c>
      <c r="F446" s="17">
        <f>(H446*data!$C$16+I446*data!$C$17-G445*(data!$C$18+data!$C$19+data!$C$20))*$C446/60</f>
        <v>-1.1233829493198535</v>
      </c>
      <c r="G446" s="17">
        <f t="shared" si="35"/>
        <v>29.542439382148839</v>
      </c>
      <c r="H446" s="17">
        <f>H445+(data!$C$19*G445-data!$C$16*H445)*$C446/60</f>
        <v>153.25210211420421</v>
      </c>
      <c r="I446" s="17">
        <f>I445+(data!$C$20*G445-data!$C$17*I445)*$C446/60</f>
        <v>137.11982155737246</v>
      </c>
      <c r="J446" s="16">
        <f t="shared" si="33"/>
        <v>36</v>
      </c>
      <c r="K446" s="14">
        <f>G446/data!$C$15*1000</f>
        <v>4.0000455881803667</v>
      </c>
      <c r="L446" s="14">
        <f>L445+data!$C$21*(K445-L445)/60*C445</f>
        <v>3.9999791912253797</v>
      </c>
      <c r="M446" s="59">
        <f>M445+E446*C446/3600/data!H$23</f>
        <v>73.423020739222991</v>
      </c>
    </row>
    <row r="447" spans="1:13" ht="20.100000000000001" customHeight="1">
      <c r="A447" s="12">
        <f t="shared" si="34"/>
        <v>2165</v>
      </c>
      <c r="B447" s="14">
        <f t="shared" si="32"/>
        <v>4</v>
      </c>
      <c r="C447" s="14">
        <f t="shared" si="36"/>
        <v>5</v>
      </c>
      <c r="D447" s="15">
        <f>3600*(B447*data!$C$15/1000-F447-G447)/C447</f>
        <v>808.35281157738905</v>
      </c>
      <c r="E447" s="15">
        <f>IF(A447&lt;P$35,IF(A447+C447&lt;P$35,data!H$24*data!H$23,data!H$24*data!H$23*(P$35-A447)/C447),IF(D447&lt;0,0,D447))</f>
        <v>808.35281157738905</v>
      </c>
      <c r="F447" s="17">
        <f>(H447*data!$C$16+I447*data!$C$17-G446*(data!$C$18+data!$C$19+data!$C$20))*$C447/60</f>
        <v>-1.1230475938108921</v>
      </c>
      <c r="G447" s="17">
        <f t="shared" si="35"/>
        <v>29.542438044981342</v>
      </c>
      <c r="H447" s="17">
        <f>H446+(data!$C$19*G446-data!$C$16*H446)*$C447/60</f>
        <v>153.29863928209195</v>
      </c>
      <c r="I447" s="17">
        <f>I446+(data!$C$20*G446-data!$C$17*I446)*$C447/60</f>
        <v>137.36206988149718</v>
      </c>
      <c r="J447" s="16">
        <f t="shared" si="33"/>
        <v>36.083333333333336</v>
      </c>
      <c r="K447" s="14">
        <f>G447/data!$C$15*1000</f>
        <v>4.0000454071279199</v>
      </c>
      <c r="L447" s="14">
        <f>L446+data!$C$21*(K446-L446)/60*C446</f>
        <v>3.9999798832291242</v>
      </c>
      <c r="M447" s="59">
        <f>M446+E447*C447/3600/data!H$23</f>
        <v>73.535291963053183</v>
      </c>
    </row>
    <row r="448" spans="1:13" ht="20.100000000000001" customHeight="1">
      <c r="A448" s="12">
        <f t="shared" si="34"/>
        <v>2170</v>
      </c>
      <c r="B448" s="14">
        <f t="shared" si="32"/>
        <v>4</v>
      </c>
      <c r="C448" s="14">
        <f t="shared" si="36"/>
        <v>5</v>
      </c>
      <c r="D448" s="15">
        <f>3600*(B448*data!$C$15/1000-F448-G448)/C448</f>
        <v>808.11327120211365</v>
      </c>
      <c r="E448" s="15">
        <f>IF(A448&lt;P$35,IF(A448+C448&lt;P$35,data!H$24*data!H$23,data!H$24*data!H$23*(P$35-A448)/C448),IF(D448&lt;0,0,D448))</f>
        <v>808.11327120211365</v>
      </c>
      <c r="F448" s="17">
        <f>(H448*data!$C$16+I448*data!$C$17-G447*(data!$C$18+data!$C$19+data!$C$20))*$C448/60</f>
        <v>-1.1227135685735798</v>
      </c>
      <c r="G448" s="17">
        <f t="shared" si="35"/>
        <v>29.542436714709691</v>
      </c>
      <c r="H448" s="17">
        <f>H447+(data!$C$19*G447-data!$C$16*H447)*$C448/60</f>
        <v>153.34493078538108</v>
      </c>
      <c r="I448" s="17">
        <f>I447+(data!$C$20*G447-data!$C$17*I447)*$C448/60</f>
        <v>137.60422855295292</v>
      </c>
      <c r="J448" s="16">
        <f t="shared" si="33"/>
        <v>36.166666666666664</v>
      </c>
      <c r="K448" s="14">
        <f>G448/data!$C$15*1000</f>
        <v>4.0000452270091698</v>
      </c>
      <c r="L448" s="14">
        <f>L447+data!$C$21*(K447-L447)/60*C447</f>
        <v>3.9999805661336838</v>
      </c>
      <c r="M448" s="59">
        <f>M447+E448*C448/3600/data!H$23</f>
        <v>73.647529917386805</v>
      </c>
    </row>
    <row r="449" spans="1:13" ht="20.100000000000001" customHeight="1">
      <c r="A449" s="12">
        <f t="shared" si="34"/>
        <v>2175</v>
      </c>
      <c r="B449" s="14">
        <f t="shared" si="32"/>
        <v>4</v>
      </c>
      <c r="C449" s="14">
        <f t="shared" si="36"/>
        <v>5</v>
      </c>
      <c r="D449" s="15">
        <f>3600*(B449*data!$C$15/1000-F449-G449)/C449</f>
        <v>807.87467874472952</v>
      </c>
      <c r="E449" s="15">
        <f>IF(A449&lt;P$35,IF(A449+C449&lt;P$35,data!H$24*data!H$23,data!H$24*data!H$23*(P$35-A449)/C449),IF(D449&lt;0,0,D449))</f>
        <v>807.87467874472952</v>
      </c>
      <c r="F449" s="17">
        <f>(H449*data!$C$16+I449*data!$C$17-G448*(data!$C$18+data!$C$19+data!$C$20))*$C449/60</f>
        <v>-1.122380866748409</v>
      </c>
      <c r="G449" s="17">
        <f t="shared" si="35"/>
        <v>29.542435391297552</v>
      </c>
      <c r="H449" s="17">
        <f>H448+(data!$C$19*G448-data!$C$16*H448)*$C449/60</f>
        <v>153.39097792090331</v>
      </c>
      <c r="I449" s="17">
        <f>I448+(data!$C$20*G448-data!$C$17*I448)*$C449/60</f>
        <v>137.84629760498234</v>
      </c>
      <c r="J449" s="16">
        <f t="shared" si="33"/>
        <v>36.25</v>
      </c>
      <c r="K449" s="14">
        <f>G449/data!$C$15*1000</f>
        <v>4.0000450478191985</v>
      </c>
      <c r="L449" s="14">
        <f>L448+data!$C$21*(K448-L448)/60*C448</f>
        <v>3.9999812400436237</v>
      </c>
      <c r="M449" s="59">
        <f>M448+E449*C449/3600/data!H$23</f>
        <v>73.759734733879128</v>
      </c>
    </row>
    <row r="450" spans="1:13" ht="20.100000000000001" customHeight="1">
      <c r="A450" s="12">
        <f t="shared" si="34"/>
        <v>2180</v>
      </c>
      <c r="B450" s="14">
        <f t="shared" si="32"/>
        <v>4</v>
      </c>
      <c r="C450" s="14">
        <f t="shared" si="36"/>
        <v>5</v>
      </c>
      <c r="D450" s="15">
        <f>3600*(B450*data!$C$15/1000-F450-G450)/C450</f>
        <v>807.63702931846296</v>
      </c>
      <c r="E450" s="15">
        <f>IF(A450&lt;P$35,IF(A450+C450&lt;P$35,data!H$24*data!H$23,data!H$24*data!H$23*(P$35-A450)/C450),IF(D450&lt;0,0,D450))</f>
        <v>807.63702931846296</v>
      </c>
      <c r="F450" s="17">
        <f>(H450*data!$C$16+I450*data!$C$17-G449*(data!$C$18+data!$C$19+data!$C$20))*$C450/60</f>
        <v>-1.1220494815120248</v>
      </c>
      <c r="G450" s="17">
        <f t="shared" si="35"/>
        <v>29.542434074708762</v>
      </c>
      <c r="H450" s="17">
        <f>H449+(data!$C$19*G449-data!$C$16*H449)*$C450/60</f>
        <v>153.43678197864458</v>
      </c>
      <c r="I450" s="17">
        <f>I449+(data!$C$20*G449-data!$C$17*I449)*$C450/60</f>
        <v>138.08827707081545</v>
      </c>
      <c r="J450" s="16">
        <f t="shared" si="33"/>
        <v>36.333333333333336</v>
      </c>
      <c r="K450" s="14">
        <f>G450/data!$C$15*1000</f>
        <v>4.0000448695531068</v>
      </c>
      <c r="L450" s="14">
        <f>L449+data!$C$21*(K449-L449)/60*C449</f>
        <v>3.9999819050623677</v>
      </c>
      <c r="M450" s="59">
        <f>M449+E450*C450/3600/data!H$23</f>
        <v>73.871906543506697</v>
      </c>
    </row>
    <row r="451" spans="1:13" ht="20.100000000000001" customHeight="1">
      <c r="A451" s="12">
        <f t="shared" si="34"/>
        <v>2185</v>
      </c>
      <c r="B451" s="14">
        <f t="shared" si="32"/>
        <v>4</v>
      </c>
      <c r="C451" s="14">
        <f t="shared" si="36"/>
        <v>5</v>
      </c>
      <c r="D451" s="15">
        <f>3600*(B451*data!$C$15/1000-F451-G451)/C451</f>
        <v>807.40031806226546</v>
      </c>
      <c r="E451" s="15">
        <f>IF(A451&lt;P$35,IF(A451+C451&lt;P$35,data!H$24*data!H$23,data!H$24*data!H$23*(P$35-A451)/C451),IF(D451&lt;0,0,D451))</f>
        <v>807.40031806226546</v>
      </c>
      <c r="F451" s="17">
        <f>(H451*data!$C$16+I451*data!$C$17-G450*(data!$C$18+data!$C$19+data!$C$20))*$C451/60</f>
        <v>-1.1217194060770295</v>
      </c>
      <c r="G451" s="17">
        <f t="shared" si="35"/>
        <v>29.542432764907375</v>
      </c>
      <c r="H451" s="17">
        <f>H450+(data!$C$19*G450-data!$C$16*H450)*$C451/60</f>
        <v>153.48234424178111</v>
      </c>
      <c r="I451" s="17">
        <f>I450+(data!$C$20*G450-data!$C$17*I450)*$C451/60</f>
        <v>138.33016698366959</v>
      </c>
      <c r="J451" s="16">
        <f t="shared" si="33"/>
        <v>36.416666666666664</v>
      </c>
      <c r="K451" s="14">
        <f>G451/data!$C$15*1000</f>
        <v>4.0000446922060311</v>
      </c>
      <c r="L451" s="14">
        <f>L450+data!$C$21*(K450-L450)/60*C450</f>
        <v>3.9999825612922111</v>
      </c>
      <c r="M451" s="59">
        <f>M450+E451*C451/3600/data!H$23</f>
        <v>73.984045476570898</v>
      </c>
    </row>
    <row r="452" spans="1:13" ht="20.100000000000001" customHeight="1">
      <c r="A452" s="12">
        <f t="shared" si="34"/>
        <v>2190</v>
      </c>
      <c r="B452" s="14">
        <f t="shared" ref="B452:B515" si="37">P$23</f>
        <v>4</v>
      </c>
      <c r="C452" s="14">
        <f t="shared" si="36"/>
        <v>5</v>
      </c>
      <c r="D452" s="15">
        <f>3600*(B452*data!$C$15/1000-F452-G452)/C452</f>
        <v>807.16454014072417</v>
      </c>
      <c r="E452" s="15">
        <f>IF(A452&lt;P$35,IF(A452+C452&lt;P$35,data!H$24*data!H$23,data!H$24*data!H$23*(P$35-A452)/C452),IF(D452&lt;0,0,D452))</f>
        <v>807.16454014072417</v>
      </c>
      <c r="F452" s="17">
        <f>(H452*data!$C$16+I452*data!$C$17-G451*(data!$C$18+data!$C$19+data!$C$20))*$C452/60</f>
        <v>-1.121390633691796</v>
      </c>
      <c r="G452" s="17">
        <f t="shared" si="35"/>
        <v>29.542431461857614</v>
      </c>
      <c r="H452" s="17">
        <f>H451+(data!$C$19*G451-data!$C$16*H451)*$C452/60</f>
        <v>153.52766598671545</v>
      </c>
      <c r="I452" s="17">
        <f>I451+(data!$C$20*G451-data!$C$17*I451)*$C452/60</f>
        <v>138.57196737674943</v>
      </c>
      <c r="J452" s="16">
        <f t="shared" ref="J452:J515" si="38">$A452/60</f>
        <v>36.5</v>
      </c>
      <c r="K452" s="14">
        <f>G452/data!$C$15*1000</f>
        <v>4.0000445157731246</v>
      </c>
      <c r="L452" s="14">
        <f>L451+data!$C$21*(K451-L451)/60*C451</f>
        <v>3.9999832088343314</v>
      </c>
      <c r="M452" s="59">
        <f>M451+E452*C452/3600/data!H$23</f>
        <v>74.096151662701558</v>
      </c>
    </row>
    <row r="453" spans="1:13" ht="20.100000000000001" customHeight="1">
      <c r="A453" s="12">
        <f t="shared" ref="A453:A516" si="39">$A452+C452</f>
        <v>2195</v>
      </c>
      <c r="B453" s="14">
        <f t="shared" si="37"/>
        <v>4</v>
      </c>
      <c r="C453" s="14">
        <f t="shared" si="36"/>
        <v>5</v>
      </c>
      <c r="D453" s="15">
        <f>3600*(B453*data!$C$15/1000-F453-G453)/C453</f>
        <v>806.92969074390874</v>
      </c>
      <c r="E453" s="15">
        <f>IF(A453&lt;P$35,IF(A453+C453&lt;P$35,data!H$24*data!H$23,data!H$24*data!H$23*(P$35-A453)/C453),IF(D453&lt;0,0,D453))</f>
        <v>806.92969074390874</v>
      </c>
      <c r="F453" s="17">
        <f>(H453*data!$C$16+I453*data!$C$17-G452*(data!$C$18+data!$C$19+data!$C$20))*$C453/60</f>
        <v>-1.1210631576402776</v>
      </c>
      <c r="G453" s="17">
        <f t="shared" si="35"/>
        <v>29.542430165523896</v>
      </c>
      <c r="H453" s="17">
        <f>H452+(data!$C$19*G452-data!$C$16*H452)*$C453/60</f>
        <v>153.57274848311215</v>
      </c>
      <c r="I453" s="17">
        <f>I452+(data!$C$20*G452-data!$C$17*I452)*$C453/60</f>
        <v>138.81367828324707</v>
      </c>
      <c r="J453" s="16">
        <f t="shared" si="38"/>
        <v>36.583333333333336</v>
      </c>
      <c r="K453" s="14">
        <f>G453/data!$C$15*1000</f>
        <v>4.0000443402495689</v>
      </c>
      <c r="L453" s="14">
        <f>L452+data!$C$21*(K452-L452)/60*C452</f>
        <v>3.9999838477888017</v>
      </c>
      <c r="M453" s="59">
        <f>M452+E453*C453/3600/data!H$23</f>
        <v>74.208225230860435</v>
      </c>
    </row>
    <row r="454" spans="1:13" ht="20.100000000000001" customHeight="1">
      <c r="A454" s="12">
        <f t="shared" si="39"/>
        <v>2200</v>
      </c>
      <c r="B454" s="14">
        <f t="shared" si="37"/>
        <v>4</v>
      </c>
      <c r="C454" s="14">
        <f t="shared" si="36"/>
        <v>5</v>
      </c>
      <c r="D454" s="15">
        <f>3600*(B454*data!$C$15/1000-F454-G454)/C454</f>
        <v>806.69576508722287</v>
      </c>
      <c r="E454" s="15">
        <f>IF(A454&lt;P$35,IF(A454+C454&lt;P$35,data!H$24*data!H$23,data!H$24*data!H$23*(P$35-A454)/C454),IF(D454&lt;0,0,D454))</f>
        <v>806.69576508722287</v>
      </c>
      <c r="F454" s="17">
        <f>(H454*data!$C$16+I454*data!$C$17-G453*(data!$C$18+data!$C$19+data!$C$20))*$C454/60</f>
        <v>-1.1207369712418209</v>
      </c>
      <c r="G454" s="17">
        <f t="shared" ref="G454:G517" si="40">IF(P$21=1,(E453/60)*$C454/60+F454+G453,(E454/60)*$C454/60+F454+G453)</f>
        <v>29.542428875870836</v>
      </c>
      <c r="H454" s="17">
        <f>H453+(data!$C$19*G453-data!$C$16*H453)*$C454/60</f>
        <v>153.61759299393339</v>
      </c>
      <c r="I454" s="17">
        <f>I453+(data!$C$20*G453-data!$C$17*I453)*$C454/60</f>
        <v>139.05529973634191</v>
      </c>
      <c r="J454" s="16">
        <f t="shared" si="38"/>
        <v>36.666666666666664</v>
      </c>
      <c r="K454" s="14">
        <f>G454/data!$C$15*1000</f>
        <v>4.0000441656305767</v>
      </c>
      <c r="L454" s="14">
        <f>L453+data!$C$21*(K453-L453)/60*C453</f>
        <v>3.9999844782546021</v>
      </c>
      <c r="M454" s="59">
        <f>M453+E454*C454/3600/data!H$23</f>
        <v>74.320266309344774</v>
      </c>
    </row>
    <row r="455" spans="1:13" ht="20.100000000000001" customHeight="1">
      <c r="A455" s="12">
        <f t="shared" si="39"/>
        <v>2205</v>
      </c>
      <c r="B455" s="14">
        <f t="shared" si="37"/>
        <v>4</v>
      </c>
      <c r="C455" s="14">
        <f t="shared" si="36"/>
        <v>5</v>
      </c>
      <c r="D455" s="15">
        <f>3600*(B455*data!$C$15/1000-F455-G455)/C455</f>
        <v>806.46275841129659</v>
      </c>
      <c r="E455" s="15">
        <f>IF(A455&lt;P$35,IF(A455+C455&lt;P$35,data!H$24*data!H$23,data!H$24*data!H$23*(P$35-A455)/C455),IF(D455&lt;0,0,D455))</f>
        <v>806.46275841129659</v>
      </c>
      <c r="F455" s="17">
        <f>(H455*data!$C$16+I455*data!$C$17-G454*(data!$C$18+data!$C$19+data!$C$20))*$C455/60</f>
        <v>-1.1204120678509786</v>
      </c>
      <c r="G455" s="17">
        <f t="shared" si="40"/>
        <v>29.542427592863223</v>
      </c>
      <c r="H455" s="17">
        <f>H454+(data!$C$19*G454-data!$C$16*H454)*$C455/60</f>
        <v>153.66220077547433</v>
      </c>
      <c r="I455" s="17">
        <f>I454+(data!$C$20*G454-data!$C$17*I454)*$C455/60</f>
        <v>139.29683176920076</v>
      </c>
      <c r="J455" s="16">
        <f t="shared" si="38"/>
        <v>36.75</v>
      </c>
      <c r="K455" s="14">
        <f>G455/data!$C$15*1000</f>
        <v>4.0000439919113759</v>
      </c>
      <c r="L455" s="14">
        <f>L454+data!$C$21*(K454-L454)/60*C454</f>
        <v>3.9999851003296305</v>
      </c>
      <c r="M455" s="59">
        <f>M454+E455*C455/3600/data!H$23</f>
        <v>74.432275025790787</v>
      </c>
    </row>
    <row r="456" spans="1:13" ht="20.100000000000001" customHeight="1">
      <c r="A456" s="12">
        <f t="shared" si="39"/>
        <v>2210</v>
      </c>
      <c r="B456" s="14">
        <f t="shared" si="37"/>
        <v>4</v>
      </c>
      <c r="C456" s="14">
        <f t="shared" si="36"/>
        <v>5</v>
      </c>
      <c r="D456" s="15">
        <f>3600*(B456*data!$C$15/1000-F456-G456)/C456</f>
        <v>806.23066598184096</v>
      </c>
      <c r="E456" s="15">
        <f>IF(A456&lt;P$35,IF(A456+C456&lt;P$35,data!H$24*data!H$23,data!H$24*data!H$23*(P$35-A456)/C456),IF(D456&lt;0,0,D456))</f>
        <v>806.23066598184096</v>
      </c>
      <c r="F456" s="17">
        <f>(H456*data!$C$16+I456*data!$C$17-G455*(data!$C$18+data!$C$19+data!$C$20))*$C456/60</f>
        <v>-1.1200884408573233</v>
      </c>
      <c r="G456" s="17">
        <f t="shared" si="40"/>
        <v>29.542426316466035</v>
      </c>
      <c r="H456" s="17">
        <f>H455+(data!$C$19*G455-data!$C$16*H455)*$C456/60</f>
        <v>153.7065730773983</v>
      </c>
      <c r="I456" s="17">
        <f>I455+(data!$C$20*G455-data!$C$17*I455)*$C456/60</f>
        <v>139.53827441497779</v>
      </c>
      <c r="J456" s="16">
        <f t="shared" si="38"/>
        <v>36.833333333333336</v>
      </c>
      <c r="K456" s="14">
        <f>G456/data!$C$15*1000</f>
        <v>4.0000438190872272</v>
      </c>
      <c r="L456" s="14">
        <f>L455+data!$C$21*(K455-L455)/60*C455</f>
        <v>3.9999857141107156</v>
      </c>
      <c r="M456" s="59">
        <f>M455+E456*C456/3600/data!H$23</f>
        <v>74.544251507177151</v>
      </c>
    </row>
    <row r="457" spans="1:13" ht="20.100000000000001" customHeight="1">
      <c r="A457" s="12">
        <f t="shared" si="39"/>
        <v>2215</v>
      </c>
      <c r="B457" s="14">
        <f t="shared" si="37"/>
        <v>4</v>
      </c>
      <c r="C457" s="14">
        <f t="shared" si="36"/>
        <v>5</v>
      </c>
      <c r="D457" s="15">
        <f>3600*(B457*data!$C$15/1000-F457-G457)/C457</f>
        <v>805.99948308950673</v>
      </c>
      <c r="E457" s="15">
        <f>IF(A457&lt;P$35,IF(A457+C457&lt;P$35,data!H$24*data!H$23,data!H$24*data!H$23*(P$35-A457)/C457),IF(D457&lt;0,0,D457))</f>
        <v>805.99948308950673</v>
      </c>
      <c r="F457" s="17">
        <f>(H457*data!$C$16+I457*data!$C$17-G456*(data!$C$18+data!$C$19+data!$C$20))*$C457/60</f>
        <v>-1.1197660836852636</v>
      </c>
      <c r="G457" s="17">
        <f t="shared" si="40"/>
        <v>29.542425046644439</v>
      </c>
      <c r="H457" s="17">
        <f>H456+(data!$C$19*G456-data!$C$16*H456)*$C457/60</f>
        <v>153.75071114277182</v>
      </c>
      <c r="I457" s="17">
        <f>I456+(data!$C$20*G456-data!$C$17*I456)*$C457/60</f>
        <v>139.77962770681455</v>
      </c>
      <c r="J457" s="16">
        <f t="shared" si="38"/>
        <v>36.916666666666664</v>
      </c>
      <c r="K457" s="14">
        <f>G457/data!$C$15*1000</f>
        <v>4.0000436471534133</v>
      </c>
      <c r="L457" s="14">
        <f>L456+data!$C$21*(K456-L456)/60*C456</f>
        <v>3.9999863196936269</v>
      </c>
      <c r="M457" s="59">
        <f>M456+E457*C457/3600/data!H$23</f>
        <v>74.656195879828473</v>
      </c>
    </row>
    <row r="458" spans="1:13" ht="20.100000000000001" customHeight="1">
      <c r="A458" s="12">
        <f t="shared" si="39"/>
        <v>2220</v>
      </c>
      <c r="B458" s="14">
        <f t="shared" si="37"/>
        <v>4</v>
      </c>
      <c r="C458" s="14">
        <f t="shared" si="36"/>
        <v>5</v>
      </c>
      <c r="D458" s="15">
        <f>3600*(B458*data!$C$15/1000-F458-G458)/C458</f>
        <v>805.76920504976727</v>
      </c>
      <c r="E458" s="15">
        <f>IF(A458&lt;P$35,IF(A458+C458&lt;P$35,data!H$24*data!H$23,data!H$24*data!H$23*(P$35-A458)/C458),IF(D458&lt;0,0,D458))</f>
        <v>805.76920504976727</v>
      </c>
      <c r="F458" s="17">
        <f>(H458*data!$C$16+I458*data!$C$17-G457*(data!$C$18+data!$C$19+data!$C$20))*$C458/60</f>
        <v>-1.1194449897938599</v>
      </c>
      <c r="G458" s="17">
        <f t="shared" si="40"/>
        <v>29.542423783363784</v>
      </c>
      <c r="H458" s="17">
        <f>H457+(data!$C$19*G457-data!$C$16*H457)*$C458/60</f>
        <v>153.79461620809946</v>
      </c>
      <c r="I458" s="17">
        <f>I457+(data!$C$20*G457-data!$C$17*I457)*$C458/60</f>
        <v>140.02089167783998</v>
      </c>
      <c r="J458" s="16">
        <f t="shared" si="38"/>
        <v>37</v>
      </c>
      <c r="K458" s="14">
        <f>G458/data!$C$15*1000</f>
        <v>4.000043476105243</v>
      </c>
      <c r="L458" s="14">
        <f>L457+data!$C$21*(K457-L457)/60*C457</f>
        <v>3.9999869171730871</v>
      </c>
      <c r="M458" s="59">
        <f>M457+E458*C458/3600/data!H$23</f>
        <v>74.768108269418718</v>
      </c>
    </row>
    <row r="459" spans="1:13" ht="20.100000000000001" customHeight="1">
      <c r="A459" s="12">
        <f t="shared" si="39"/>
        <v>2225</v>
      </c>
      <c r="B459" s="14">
        <f t="shared" si="37"/>
        <v>4</v>
      </c>
      <c r="C459" s="14">
        <f t="shared" si="36"/>
        <v>5</v>
      </c>
      <c r="D459" s="15">
        <f>3600*(B459*data!$C$15/1000-F459-G459)/C459</f>
        <v>805.53982720278532</v>
      </c>
      <c r="E459" s="15">
        <f>IF(A459&lt;P$35,IF(A459+C459&lt;P$35,data!H$24*data!H$23,data!H$24*data!H$23*(P$35-A459)/C459),IF(D459&lt;0,0,D459))</f>
        <v>805.53982720278532</v>
      </c>
      <c r="F459" s="17">
        <f>(H459*data!$C$16+I459*data!$C$17-G458*(data!$C$18+data!$C$19+data!$C$20))*$C459/60</f>
        <v>-1.1191251526766404</v>
      </c>
      <c r="G459" s="17">
        <f t="shared" si="40"/>
        <v>29.542422526589597</v>
      </c>
      <c r="H459" s="17">
        <f>H458+(data!$C$19*G458-data!$C$16*H458)*$C459/60</f>
        <v>153.8382895033584</v>
      </c>
      <c r="I459" s="17">
        <f>I458+(data!$C$20*G458-data!$C$17*I458)*$C459/60</f>
        <v>140.26206636117044</v>
      </c>
      <c r="J459" s="16">
        <f t="shared" si="38"/>
        <v>37.083333333333336</v>
      </c>
      <c r="K459" s="14">
        <f>G459/data!$C$15*1000</f>
        <v>4.0000433059380471</v>
      </c>
      <c r="L459" s="14">
        <f>L458+data!$C$21*(K458-L458)/60*C458</f>
        <v>3.9999875066427824</v>
      </c>
      <c r="M459" s="59">
        <f>M458+E459*C459/3600/data!H$23</f>
        <v>74.879988800974658</v>
      </c>
    </row>
    <row r="460" spans="1:13" ht="20.100000000000001" customHeight="1">
      <c r="A460" s="12">
        <f t="shared" si="39"/>
        <v>2230</v>
      </c>
      <c r="B460" s="14">
        <f t="shared" si="37"/>
        <v>4</v>
      </c>
      <c r="C460" s="14">
        <f t="shared" si="36"/>
        <v>5</v>
      </c>
      <c r="D460" s="15">
        <f>3600*(B460*data!$C$15/1000-F460-G460)/C460</f>
        <v>805.31134491326179</v>
      </c>
      <c r="E460" s="15">
        <f>IF(A460&lt;P$35,IF(A460+C460&lt;P$35,data!H$24*data!H$23,data!H$24*data!H$23*(P$35-A460)/C460),IF(D460&lt;0,0,D460))</f>
        <v>805.31134491326179</v>
      </c>
      <c r="F460" s="17">
        <f>(H460*data!$C$16+I460*data!$C$17-G459*(data!$C$18+data!$C$19+data!$C$20))*$C460/60</f>
        <v>-1.1188065658614204</v>
      </c>
      <c r="G460" s="17">
        <f t="shared" si="40"/>
        <v>29.542421276287602</v>
      </c>
      <c r="H460" s="17">
        <f>H459+(data!$C$19*G459-data!$C$16*H459)*$C460/60</f>
        <v>153.88173225203295</v>
      </c>
      <c r="I460" s="17">
        <f>I459+(data!$C$20*G459-data!$C$17*I459)*$C460/60</f>
        <v>140.50315178990968</v>
      </c>
      <c r="J460" s="16">
        <f t="shared" si="38"/>
        <v>37.166666666666664</v>
      </c>
      <c r="K460" s="14">
        <f>G460/data!$C$15*1000</f>
        <v>4.0000431366471876</v>
      </c>
      <c r="L460" s="14">
        <f>L459+data!$C$21*(K459-L459)/60*C459</f>
        <v>3.9999880881953742</v>
      </c>
      <c r="M460" s="59">
        <f>M459+E460*C460/3600/data!H$23</f>
        <v>74.991837598879272</v>
      </c>
    </row>
    <row r="461" spans="1:13" ht="20.100000000000001" customHeight="1">
      <c r="A461" s="12">
        <f t="shared" si="39"/>
        <v>2235</v>
      </c>
      <c r="B461" s="14">
        <f t="shared" si="37"/>
        <v>4</v>
      </c>
      <c r="C461" s="14">
        <f t="shared" si="36"/>
        <v>5</v>
      </c>
      <c r="D461" s="15">
        <f>3600*(B461*data!$C$15/1000-F461-G461)/C461</f>
        <v>805.0837535703522</v>
      </c>
      <c r="E461" s="15">
        <f>IF(A461&lt;P$35,IF(A461+C461&lt;P$35,data!H$24*data!H$23,data!H$24*data!H$23*(P$35-A461)/C461),IF(D461&lt;0,0,D461))</f>
        <v>805.0837535703522</v>
      </c>
      <c r="F461" s="17">
        <f>(H461*data!$C$16+I461*data!$C$17-G460*(data!$C$18+data!$C$19+data!$C$20))*$C461/60</f>
        <v>-1.1184892229101224</v>
      </c>
      <c r="G461" s="17">
        <f t="shared" si="40"/>
        <v>29.542420032423678</v>
      </c>
      <c r="H461" s="17">
        <f>H460+(data!$C$19*G460-data!$C$16*H460)*$C461/60</f>
        <v>153.92494567114881</v>
      </c>
      <c r="I461" s="17">
        <f>I460+(data!$C$20*G460-data!$C$17*I460)*$C461/60</f>
        <v>140.74414799714884</v>
      </c>
      <c r="J461" s="16">
        <f t="shared" si="38"/>
        <v>37.25</v>
      </c>
      <c r="K461" s="14">
        <f>G461/data!$C$15*1000</f>
        <v>4.0000429682280414</v>
      </c>
      <c r="L461" s="14">
        <f>L460+data!$C$21*(K460-L460)/60*C460</f>
        <v>3.9999886619225093</v>
      </c>
      <c r="M461" s="59">
        <f>M460+E461*C461/3600/data!H$23</f>
        <v>75.103654786875154</v>
      </c>
    </row>
    <row r="462" spans="1:13" ht="20.100000000000001" customHeight="1">
      <c r="A462" s="12">
        <f t="shared" si="39"/>
        <v>2240</v>
      </c>
      <c r="B462" s="14">
        <f t="shared" si="37"/>
        <v>4</v>
      </c>
      <c r="C462" s="14">
        <f t="shared" si="36"/>
        <v>5</v>
      </c>
      <c r="D462" s="15">
        <f>3600*(B462*data!$C$15/1000-F462-G462)/C462</f>
        <v>804.85704858748647</v>
      </c>
      <c r="E462" s="15">
        <f>IF(A462&lt;P$35,IF(A462+C462&lt;P$35,data!H$24*data!H$23,data!H$24*data!H$23*(P$35-A462)/C462),IF(D462&lt;0,0,D462))</f>
        <v>804.85704858748647</v>
      </c>
      <c r="F462" s="17">
        <f>(H462*data!$C$16+I462*data!$C$17-G461*(data!$C$18+data!$C$19+data!$C$20))*$C462/60</f>
        <v>-1.1181731174185923</v>
      </c>
      <c r="G462" s="17">
        <f t="shared" si="40"/>
        <v>29.542418794963908</v>
      </c>
      <c r="H462" s="17">
        <f>H461+(data!$C$19*G461-data!$C$16*H461)*$C462/60</f>
        <v>153.96793097130714</v>
      </c>
      <c r="I462" s="17">
        <f>I461+(data!$C$20*G461-data!$C$17*I461)*$C462/60</f>
        <v>140.98505501596654</v>
      </c>
      <c r="J462" s="16">
        <f t="shared" si="38"/>
        <v>37.333333333333336</v>
      </c>
      <c r="K462" s="14">
        <f>G462/data!$C$15*1000</f>
        <v>4.0000428006760185</v>
      </c>
      <c r="L462" s="14">
        <f>L461+data!$C$21*(K461-L461)/60*C461</f>
        <v>3.9999892279148321</v>
      </c>
      <c r="M462" s="59">
        <f>M461+E462*C462/3600/data!H$23</f>
        <v>75.215440488067856</v>
      </c>
    </row>
    <row r="463" spans="1:13" ht="20.100000000000001" customHeight="1">
      <c r="A463" s="12">
        <f t="shared" si="39"/>
        <v>2245</v>
      </c>
      <c r="B463" s="14">
        <f t="shared" si="37"/>
        <v>4</v>
      </c>
      <c r="C463" s="14">
        <f t="shared" si="36"/>
        <v>5</v>
      </c>
      <c r="D463" s="15">
        <f>3600*(B463*data!$C$15/1000-F463-G463)/C463</f>
        <v>804.63122540226493</v>
      </c>
      <c r="E463" s="15">
        <f>IF(A463&lt;P$35,IF(A463+C463&lt;P$35,data!H$24*data!H$23,data!H$24*data!H$23*(P$35-A463)/C463),IF(D463&lt;0,0,D463))</f>
        <v>804.63122540226493</v>
      </c>
      <c r="F463" s="17">
        <f>(H463*data!$C$16+I463*data!$C$17-G462*(data!$C$18+data!$C$19+data!$C$20))*$C463/60</f>
        <v>-1.1178582430164241</v>
      </c>
      <c r="G463" s="17">
        <f t="shared" si="40"/>
        <v>29.542417563874547</v>
      </c>
      <c r="H463" s="17">
        <f>H462+(data!$C$19*G462-data!$C$16*H462)*$C463/60</f>
        <v>154.01068935671853</v>
      </c>
      <c r="I463" s="17">
        <f>I462+(data!$C$20*G462-data!$C$17*I462)*$C463/60</f>
        <v>141.22587287942872</v>
      </c>
      <c r="J463" s="16">
        <f t="shared" si="38"/>
        <v>37.416666666666664</v>
      </c>
      <c r="K463" s="14">
        <f>G463/data!$C$15*1000</f>
        <v>4.0000426339865482</v>
      </c>
      <c r="L463" s="14">
        <f>L462+data!$C$21*(K462-L462)/60*C462</f>
        <v>3.9999897862619935</v>
      </c>
      <c r="M463" s="59">
        <f>M462+E463*C463/3600/data!H$23</f>
        <v>75.327194824929279</v>
      </c>
    </row>
    <row r="464" spans="1:13" ht="20.100000000000001" customHeight="1">
      <c r="A464" s="12">
        <f t="shared" si="39"/>
        <v>2250</v>
      </c>
      <c r="B464" s="14">
        <f t="shared" si="37"/>
        <v>4</v>
      </c>
      <c r="C464" s="14">
        <f t="shared" si="36"/>
        <v>5</v>
      </c>
      <c r="D464" s="15">
        <f>3600*(B464*data!$C$15/1000-F464-G464)/C464</f>
        <v>804.40627947633777</v>
      </c>
      <c r="E464" s="15">
        <f>IF(A464&lt;P$35,IF(A464+C464&lt;P$35,data!H$24*data!H$23,data!H$24*data!H$23*(P$35-A464)/C464),IF(D464&lt;0,0,D464))</f>
        <v>804.40627947633777</v>
      </c>
      <c r="F464" s="17">
        <f>(H464*data!$C$16+I464*data!$C$17-G463*(data!$C$18+data!$C$19+data!$C$20))*$C464/60</f>
        <v>-1.1175445933667811</v>
      </c>
      <c r="G464" s="17">
        <f t="shared" si="40"/>
        <v>29.542416339122024</v>
      </c>
      <c r="H464" s="17">
        <f>H463+(data!$C$19*G463-data!$C$16*H463)*$C464/60</f>
        <v>154.05322202523666</v>
      </c>
      <c r="I464" s="17">
        <f>I463+(data!$C$20*G463-data!$C$17*I463)*$C464/60</f>
        <v>141.46660162058885</v>
      </c>
      <c r="J464" s="16">
        <f t="shared" si="38"/>
        <v>37.5</v>
      </c>
      <c r="K464" s="14">
        <f>G464/data!$C$15*1000</f>
        <v>4.0000424681550859</v>
      </c>
      <c r="L464" s="14">
        <f>L463+data!$C$21*(K463-L463)/60*C463</f>
        <v>3.9999903370526626</v>
      </c>
      <c r="M464" s="59">
        <f>M463+E464*C464/3600/data!H$23</f>
        <v>75.438917919300991</v>
      </c>
    </row>
    <row r="465" spans="1:13" ht="20.100000000000001" customHeight="1">
      <c r="A465" s="12">
        <f t="shared" si="39"/>
        <v>2255</v>
      </c>
      <c r="B465" s="14">
        <f t="shared" si="37"/>
        <v>4</v>
      </c>
      <c r="C465" s="14">
        <f t="shared" si="36"/>
        <v>5</v>
      </c>
      <c r="D465" s="15">
        <f>3600*(B465*data!$C$15/1000-F465-G465)/C465</f>
        <v>804.18220629527184</v>
      </c>
      <c r="E465" s="15">
        <f>IF(A465&lt;P$35,IF(A465+C465&lt;P$35,data!H$24*data!H$23,data!H$24*data!H$23*(P$35-A465)/C465),IF(D465&lt;0,0,D465))</f>
        <v>804.18220629527184</v>
      </c>
      <c r="F465" s="17">
        <f>(H465*data!$C$16+I465*data!$C$17-G464*(data!$C$18+data!$C$19+data!$C$20))*$C465/60</f>
        <v>-1.1172321621662173</v>
      </c>
      <c r="G465" s="17">
        <f t="shared" si="40"/>
        <v>29.542415120672942</v>
      </c>
      <c r="H465" s="17">
        <f>H464+(data!$C$19*G464-data!$C$16*H464)*$C465/60</f>
        <v>154.09553016839192</v>
      </c>
      <c r="I465" s="17">
        <f>I464+(data!$C$20*G464-data!$C$17*I464)*$C465/60</f>
        <v>141.70724127248781</v>
      </c>
      <c r="J465" s="16">
        <f t="shared" si="38"/>
        <v>37.583333333333336</v>
      </c>
      <c r="K465" s="14">
        <f>G465/data!$C$15*1000</f>
        <v>4.0000423031771088</v>
      </c>
      <c r="L465" s="14">
        <f>L464+data!$C$21*(K464-L464)/60*C464</f>
        <v>3.9999908803745376</v>
      </c>
      <c r="M465" s="59">
        <f>M464+E465*C465/3600/data!H$23</f>
        <v>75.55060989239756</v>
      </c>
    </row>
    <row r="466" spans="1:13" ht="20.100000000000001" customHeight="1">
      <c r="A466" s="12">
        <f t="shared" si="39"/>
        <v>2260</v>
      </c>
      <c r="B466" s="14">
        <f t="shared" si="37"/>
        <v>4</v>
      </c>
      <c r="C466" s="14">
        <f t="shared" si="36"/>
        <v>5</v>
      </c>
      <c r="D466" s="15">
        <f>3600*(B466*data!$C$15/1000-F466-G466)/C466</f>
        <v>803.95900136840282</v>
      </c>
      <c r="E466" s="15">
        <f>IF(A466&lt;P$35,IF(A466+C466&lt;P$35,data!H$24*data!H$23,data!H$24*data!H$23*(P$35-A466)/C466),IF(D466&lt;0,0,D466))</f>
        <v>803.95900136840282</v>
      </c>
      <c r="F466" s="17">
        <f>(H466*data!$C$16+I466*data!$C$17-G465*(data!$C$18+data!$C$19+data!$C$20))*$C466/60</f>
        <v>-1.1169209431445002</v>
      </c>
      <c r="G466" s="17">
        <f t="shared" si="40"/>
        <v>29.542413908494098</v>
      </c>
      <c r="H466" s="17">
        <f>H465+(data!$C$19*G465-data!$C$16*H465)*$C466/60</f>
        <v>154.13761497142477</v>
      </c>
      <c r="I466" s="17">
        <f>I465+(data!$C$20*G465-data!$C$17*I465)*$C466/60</f>
        <v>141.94779186815387</v>
      </c>
      <c r="J466" s="16">
        <f t="shared" si="38"/>
        <v>37.666666666666664</v>
      </c>
      <c r="K466" s="14">
        <f>G466/data!$C$15*1000</f>
        <v>4.0000421390481229</v>
      </c>
      <c r="L466" s="14">
        <f>L465+data!$C$21*(K465-L465)/60*C465</f>
        <v>3.9999914163143551</v>
      </c>
      <c r="M466" s="59">
        <f>M465+E466*C466/3600/data!H$23</f>
        <v>75.662270864809841</v>
      </c>
    </row>
    <row r="467" spans="1:13" ht="20.100000000000001" customHeight="1">
      <c r="A467" s="12">
        <f t="shared" si="39"/>
        <v>2265</v>
      </c>
      <c r="B467" s="14">
        <f t="shared" si="37"/>
        <v>4</v>
      </c>
      <c r="C467" s="14">
        <f t="shared" si="36"/>
        <v>5</v>
      </c>
      <c r="D467" s="15">
        <f>3600*(B467*data!$C$15/1000-F467-G467)/C467</f>
        <v>803.73666022875284</v>
      </c>
      <c r="E467" s="15">
        <f>IF(A467&lt;P$35,IF(A467+C467&lt;P$35,data!H$24*data!H$23,data!H$24*data!H$23*(P$35-A467)/C467),IF(D467&lt;0,0,D467))</f>
        <v>803.73666022875284</v>
      </c>
      <c r="F467" s="17">
        <f>(H467*data!$C$16+I467*data!$C$17-G466*(data!$C$18+data!$C$19+data!$C$20))*$C467/60</f>
        <v>-1.1166109300644405</v>
      </c>
      <c r="G467" s="17">
        <f t="shared" si="40"/>
        <v>29.54241270255244</v>
      </c>
      <c r="H467" s="17">
        <f>H466+(data!$C$19*G466-data!$C$16*H466)*$C467/60</f>
        <v>154.17947761331891</v>
      </c>
      <c r="I467" s="17">
        <f>I466+(data!$C$20*G466-data!$C$17*I466)*$C467/60</f>
        <v>142.18825344060281</v>
      </c>
      <c r="J467" s="16">
        <f t="shared" si="38"/>
        <v>37.75</v>
      </c>
      <c r="K467" s="14">
        <f>G467/data!$C$15*1000</f>
        <v>4.0000419757636507</v>
      </c>
      <c r="L467" s="14">
        <f>L466+data!$C$21*(K466-L466)/60*C466</f>
        <v>3.9999919449579004</v>
      </c>
      <c r="M467" s="59">
        <f>M466+E467*C467/3600/data!H$23</f>
        <v>75.773900956508285</v>
      </c>
    </row>
    <row r="468" spans="1:13" ht="20.100000000000001" customHeight="1">
      <c r="A468" s="12">
        <f t="shared" si="39"/>
        <v>2270</v>
      </c>
      <c r="B468" s="14">
        <f t="shared" si="37"/>
        <v>4</v>
      </c>
      <c r="C468" s="14">
        <f t="shared" si="36"/>
        <v>5</v>
      </c>
      <c r="D468" s="15">
        <f>3600*(B468*data!$C$15/1000-F468-G468)/C468</f>
        <v>803.51517843286956</v>
      </c>
      <c r="E468" s="15">
        <f>IF(A468&lt;P$35,IF(A468+C468&lt;P$35,data!H$24*data!H$23,data!H$24*data!H$23*(P$35-A468)/C468),IF(D468&lt;0,0,D468))</f>
        <v>803.51517843286956</v>
      </c>
      <c r="F468" s="17">
        <f>(H468*data!$C$16+I468*data!$C$17-G467*(data!$C$18+data!$C$19+data!$C$20))*$C468/60</f>
        <v>-1.1163021167217115</v>
      </c>
      <c r="G468" s="17">
        <f t="shared" si="40"/>
        <v>29.542411502815106</v>
      </c>
      <c r="H468" s="17">
        <f>H467+(data!$C$19*G467-data!$C$16*H467)*$C468/60</f>
        <v>154.22111926683436</v>
      </c>
      <c r="I468" s="17">
        <f>I467+(data!$C$20*G467-data!$C$17*I467)*$C468/60</f>
        <v>142.42862602283785</v>
      </c>
      <c r="J468" s="16">
        <f t="shared" si="38"/>
        <v>37.833333333333336</v>
      </c>
      <c r="K468" s="14">
        <f>G468/data!$C$15*1000</f>
        <v>4.0000418133192444</v>
      </c>
      <c r="L468" s="14">
        <f>L467+data!$C$21*(K467-L467)/60*C467</f>
        <v>3.9999924663900193</v>
      </c>
      <c r="M468" s="59">
        <f>M467+E468*C468/3600/data!H$23</f>
        <v>75.885500286846181</v>
      </c>
    </row>
    <row r="469" spans="1:13" ht="20.100000000000001" customHeight="1">
      <c r="A469" s="12">
        <f t="shared" si="39"/>
        <v>2275</v>
      </c>
      <c r="B469" s="14">
        <f t="shared" si="37"/>
        <v>4</v>
      </c>
      <c r="C469" s="14">
        <f t="shared" si="36"/>
        <v>5</v>
      </c>
      <c r="D469" s="15">
        <f>3600*(B469*data!$C$15/1000-F469-G469)/C469</f>
        <v>803.29455156070594</v>
      </c>
      <c r="E469" s="15">
        <f>IF(A469&lt;P$35,IF(A469+C469&lt;P$35,data!H$24*data!H$23,data!H$24*data!H$23*(P$35-A469)/C469),IF(D469&lt;0,0,D469))</f>
        <v>803.29455156070594</v>
      </c>
      <c r="F469" s="17">
        <f>(H469*data!$C$16+I469*data!$C$17-G468*(data!$C$18+data!$C$19+data!$C$20))*$C469/60</f>
        <v>-1.11599449694468</v>
      </c>
      <c r="G469" s="17">
        <f t="shared" si="40"/>
        <v>29.542410309249412</v>
      </c>
      <c r="H469" s="17">
        <f>H468+(data!$C$19*G468-data!$C$16*H468)*$C469/60</f>
        <v>154.26254109854031</v>
      </c>
      <c r="I469" s="17">
        <f>I468+(data!$C$20*G468-data!$C$17*I468)*$C469/60</f>
        <v>142.66890964784966</v>
      </c>
      <c r="J469" s="16">
        <f t="shared" si="38"/>
        <v>37.916666666666664</v>
      </c>
      <c r="K469" s="14">
        <f>G469/data!$C$15*1000</f>
        <v>4.0000416517104771</v>
      </c>
      <c r="L469" s="14">
        <f>L468+data!$C$21*(K468-L468)/60*C468</f>
        <v>3.9999929806946257</v>
      </c>
      <c r="M469" s="59">
        <f>M468+E469*C469/3600/data!H$23</f>
        <v>75.99706897456295</v>
      </c>
    </row>
    <row r="470" spans="1:13" ht="20.100000000000001" customHeight="1">
      <c r="A470" s="12">
        <f t="shared" si="39"/>
        <v>2280</v>
      </c>
      <c r="B470" s="14">
        <f t="shared" si="37"/>
        <v>4</v>
      </c>
      <c r="C470" s="14">
        <f t="shared" si="36"/>
        <v>5</v>
      </c>
      <c r="D470" s="15">
        <f>3600*(B470*data!$C$15/1000-F470-G470)/C470</f>
        <v>803.074775215523</v>
      </c>
      <c r="E470" s="15">
        <f>IF(A470&lt;P$35,IF(A470+C470&lt;P$35,data!H$24*data!H$23,data!H$24*data!H$23*(P$35-A470)/C470),IF(D470&lt;0,0,D470))</f>
        <v>803.074775215523</v>
      </c>
      <c r="F470" s="17">
        <f>(H470*data!$C$16+I470*data!$C$17-G469*(data!$C$18+data!$C$19+data!$C$20))*$C470/60</f>
        <v>-1.1156880645942318</v>
      </c>
      <c r="G470" s="17">
        <f t="shared" si="40"/>
        <v>29.542409121822828</v>
      </c>
      <c r="H470" s="17">
        <f>H469+(data!$C$19*G469-data!$C$16*H469)*$C470/60</f>
        <v>154.30374426884777</v>
      </c>
      <c r="I470" s="17">
        <f>I469+(data!$C$20*G469-data!$C$17*I469)*$C470/60</f>
        <v>142.90910434861638</v>
      </c>
      <c r="J470" s="16">
        <f t="shared" si="38"/>
        <v>38</v>
      </c>
      <c r="K470" s="14">
        <f>G470/data!$C$15*1000</f>
        <v>4.0000414909329463</v>
      </c>
      <c r="L470" s="14">
        <f>L469+data!$C$21*(K469-L469)/60*C469</f>
        <v>3.9999934879547134</v>
      </c>
      <c r="M470" s="59">
        <f>M469+E470*C470/3600/data!H$23</f>
        <v>76.108607137787331</v>
      </c>
    </row>
    <row r="471" spans="1:13" ht="20.100000000000001" customHeight="1">
      <c r="A471" s="12">
        <f t="shared" si="39"/>
        <v>2285</v>
      </c>
      <c r="B471" s="14">
        <f t="shared" si="37"/>
        <v>4</v>
      </c>
      <c r="C471" s="14">
        <f t="shared" si="36"/>
        <v>5</v>
      </c>
      <c r="D471" s="15">
        <f>3600*(B471*data!$C$15/1000-F471-G471)/C471</f>
        <v>802.85584502373638</v>
      </c>
      <c r="E471" s="15">
        <f>IF(A471&lt;P$35,IF(A471+C471&lt;P$35,data!H$24*data!H$23,data!H$24*data!H$23*(P$35-A471)/C471),IF(D471&lt;0,0,D471))</f>
        <v>802.85584502373638</v>
      </c>
      <c r="F471" s="17">
        <f>(H471*data!$C$16+I471*data!$C$17-G470*(data!$C$18+data!$C$19+data!$C$20))*$C471/60</f>
        <v>-1.1153828135636004</v>
      </c>
      <c r="G471" s="17">
        <f t="shared" si="40"/>
        <v>29.542407940503011</v>
      </c>
      <c r="H471" s="17">
        <f>H470+(data!$C$19*G470-data!$C$16*H470)*$C471/60</f>
        <v>154.34472993204207</v>
      </c>
      <c r="I471" s="17">
        <f>I470+(data!$C$20*G470-data!$C$17*I470)*$C471/60</f>
        <v>143.14921015810361</v>
      </c>
      <c r="J471" s="16">
        <f t="shared" si="38"/>
        <v>38.083333333333336</v>
      </c>
      <c r="K471" s="14">
        <f>G471/data!$C$15*1000</f>
        <v>4.0000413309822713</v>
      </c>
      <c r="L471" s="14">
        <f>L470+data!$C$21*(K470-L470)/60*C470</f>
        <v>3.9999939882523656</v>
      </c>
      <c r="M471" s="59">
        <f>M470+E471*C471/3600/data!H$23</f>
        <v>76.220114894040634</v>
      </c>
    </row>
    <row r="472" spans="1:13" ht="20.100000000000001" customHeight="1">
      <c r="A472" s="12">
        <f t="shared" si="39"/>
        <v>2290</v>
      </c>
      <c r="B472" s="14">
        <f t="shared" si="37"/>
        <v>4</v>
      </c>
      <c r="C472" s="14">
        <f t="shared" si="36"/>
        <v>5</v>
      </c>
      <c r="D472" s="15">
        <f>3600*(B472*data!$C$15/1000-F472-G472)/C472</f>
        <v>802.63775663481397</v>
      </c>
      <c r="E472" s="15">
        <f>IF(A472&lt;P$35,IF(A472+C472&lt;P$35,data!H$24*data!H$23,data!H$24*data!H$23*(P$35-A472)/C472),IF(D472&lt;0,0,D472))</f>
        <v>802.63775663481397</v>
      </c>
      <c r="F472" s="17">
        <f>(H472*data!$C$16+I472*data!$C$17-G471*(data!$C$18+data!$C$19+data!$C$20))*$C472/60</f>
        <v>-1.1150787377781968</v>
      </c>
      <c r="G472" s="17">
        <f t="shared" si="40"/>
        <v>29.54240676525778</v>
      </c>
      <c r="H472" s="17">
        <f>H471+(data!$C$19*G471-data!$C$16*H471)*$C472/60</f>
        <v>154.38549923631524</v>
      </c>
      <c r="I472" s="17">
        <f>I471+(data!$C$20*G471-data!$C$17*I471)*$C472/60</f>
        <v>143.38922710926448</v>
      </c>
      <c r="J472" s="16">
        <f t="shared" si="38"/>
        <v>38.166666666666664</v>
      </c>
      <c r="K472" s="14">
        <f>G472/data!$C$15*1000</f>
        <v>4.0000411718540958</v>
      </c>
      <c r="L472" s="14">
        <f>L471+data!$C$21*(K471-L471)/60*C471</f>
        <v>3.9999944816687636</v>
      </c>
      <c r="M472" s="59">
        <f>M471+E472*C472/3600/data!H$23</f>
        <v>76.33159236023991</v>
      </c>
    </row>
    <row r="473" spans="1:13" ht="20.100000000000001" customHeight="1">
      <c r="A473" s="12">
        <f t="shared" si="39"/>
        <v>2295</v>
      </c>
      <c r="B473" s="14">
        <f t="shared" si="37"/>
        <v>4</v>
      </c>
      <c r="C473" s="14">
        <f t="shared" si="36"/>
        <v>5</v>
      </c>
      <c r="D473" s="15">
        <f>3600*(B473*data!$C$15/1000-F473-G473)/C473</f>
        <v>802.4205057211276</v>
      </c>
      <c r="E473" s="15">
        <f>IF(A473&lt;P$35,IF(A473+C473&lt;P$35,data!H$24*data!H$23,data!H$24*data!H$23*(P$35-A473)/C473),IF(D473&lt;0,0,D473))</f>
        <v>802.4205057211276</v>
      </c>
      <c r="F473" s="17">
        <f>(H473*data!$C$16+I473*data!$C$17-G472*(data!$C$18+data!$C$19+data!$C$20))*$C473/60</f>
        <v>-1.1147758311954383</v>
      </c>
      <c r="G473" s="17">
        <f t="shared" si="40"/>
        <v>29.54240559605514</v>
      </c>
      <c r="H473" s="17">
        <f>H472+(data!$C$19*G472-data!$C$16*H472)*$C473/60</f>
        <v>154.42605332379816</v>
      </c>
      <c r="I473" s="17">
        <f>I472+(data!$C$20*G472-data!$C$17*I472)*$C473/60</f>
        <v>143.62915523503958</v>
      </c>
      <c r="J473" s="16">
        <f t="shared" si="38"/>
        <v>38.25</v>
      </c>
      <c r="K473" s="14">
        <f>G473/data!$C$15*1000</f>
        <v>4.0000410135440854</v>
      </c>
      <c r="L473" s="14">
        <f>L472+data!$C$21*(K472-L472)/60*C472</f>
        <v>3.9999949682841978</v>
      </c>
      <c r="M473" s="59">
        <f>M472+E473*C473/3600/data!H$23</f>
        <v>76.443039652701174</v>
      </c>
    </row>
    <row r="474" spans="1:13" ht="20.100000000000001" customHeight="1">
      <c r="A474" s="12">
        <f t="shared" si="39"/>
        <v>2300</v>
      </c>
      <c r="B474" s="14">
        <f t="shared" si="37"/>
        <v>4</v>
      </c>
      <c r="C474" s="14">
        <f t="shared" si="36"/>
        <v>5</v>
      </c>
      <c r="D474" s="15">
        <f>3600*(B474*data!$C$15/1000-F474-G474)/C474</f>
        <v>802.20408797788139</v>
      </c>
      <c r="E474" s="15">
        <f>IF(A474&lt;P$35,IF(A474+C474&lt;P$35,data!H$24*data!H$23,data!H$24*data!H$23*(P$35-A474)/C474),IF(D474&lt;0,0,D474))</f>
        <v>802.20408797788139</v>
      </c>
      <c r="F474" s="17">
        <f>(H474*data!$C$16+I474*data!$C$17-G473*(data!$C$18+data!$C$19+data!$C$20))*$C474/60</f>
        <v>-1.1144740878045822</v>
      </c>
      <c r="G474" s="17">
        <f t="shared" si="40"/>
        <v>29.542404432863236</v>
      </c>
      <c r="H474" s="17">
        <f>H473+(data!$C$19*G473-data!$C$16*H473)*$C474/60</f>
        <v>154.46639333059252</v>
      </c>
      <c r="I474" s="17">
        <f>I473+(data!$C$20*G473-data!$C$17*I473)*$C474/60</f>
        <v>143.86899456835695</v>
      </c>
      <c r="J474" s="16">
        <f t="shared" si="38"/>
        <v>38.333333333333336</v>
      </c>
      <c r="K474" s="14">
        <f>G474/data!$C$15*1000</f>
        <v>4.0000408560479297</v>
      </c>
      <c r="L474" s="14">
        <f>L473+data!$C$21*(K473-L473)/60*C473</f>
        <v>3.9999954481780762</v>
      </c>
      <c r="M474" s="59">
        <f>M473+E474*C474/3600/data!H$23</f>
        <v>76.55445688714255</v>
      </c>
    </row>
    <row r="475" spans="1:13" ht="20.100000000000001" customHeight="1">
      <c r="A475" s="12">
        <f t="shared" si="39"/>
        <v>2305</v>
      </c>
      <c r="B475" s="14">
        <f t="shared" si="37"/>
        <v>4</v>
      </c>
      <c r="C475" s="14">
        <f t="shared" si="36"/>
        <v>5</v>
      </c>
      <c r="D475" s="15">
        <f>3600*(B475*data!$C$15/1000-F475-G475)/C475</f>
        <v>801.98849912293781</v>
      </c>
      <c r="E475" s="15">
        <f>IF(A475&lt;P$35,IF(A475+C475&lt;P$35,data!H$24*data!H$23,data!H$24*data!H$23*(P$35-A475)/C475),IF(D475&lt;0,0,D475))</f>
        <v>801.98849912293781</v>
      </c>
      <c r="F475" s="17">
        <f>(H475*data!$C$16+I475*data!$C$17-G474*(data!$C$18+data!$C$19+data!$C$20))*$C475/60</f>
        <v>-1.1141735016265537</v>
      </c>
      <c r="G475" s="17">
        <f t="shared" si="40"/>
        <v>29.542403275650408</v>
      </c>
      <c r="H475" s="17">
        <f>H474+(data!$C$19*G474-data!$C$16*H474)*$C475/60</f>
        <v>154.50652038680272</v>
      </c>
      <c r="I475" s="17">
        <f>I474+(data!$C$20*G474-data!$C$17*I474)*$C475/60</f>
        <v>144.10874514213222</v>
      </c>
      <c r="J475" s="16">
        <f t="shared" si="38"/>
        <v>38.416666666666664</v>
      </c>
      <c r="K475" s="14">
        <f>G475/data!$C$15*1000</f>
        <v>4.0000406993613407</v>
      </c>
      <c r="L475" s="14">
        <f>L474+data!$C$21*(K474-L474)/60*C474</f>
        <v>3.9999959214289351</v>
      </c>
      <c r="M475" s="59">
        <f>M474+E475*C475/3600/data!H$23</f>
        <v>76.665844178687408</v>
      </c>
    </row>
    <row r="476" spans="1:13" ht="20.100000000000001" customHeight="1">
      <c r="A476" s="12">
        <f t="shared" si="39"/>
        <v>2310</v>
      </c>
      <c r="B476" s="14">
        <f t="shared" si="37"/>
        <v>4</v>
      </c>
      <c r="C476" s="14">
        <f t="shared" si="36"/>
        <v>5</v>
      </c>
      <c r="D476" s="15">
        <f>3600*(B476*data!$C$15/1000-F476-G476)/C476</f>
        <v>801.77373489673073</v>
      </c>
      <c r="E476" s="15">
        <f>IF(A476&lt;P$35,IF(A476+C476&lt;P$35,data!H$24*data!H$23,data!H$24*data!H$23*(P$35-A476)/C476),IF(D476&lt;0,0,D476))</f>
        <v>801.77373489673073</v>
      </c>
      <c r="F476" s="17">
        <f>(H476*data!$C$16+I476*data!$C$17-G475*(data!$C$18+data!$C$19+data!$C$20))*$C476/60</f>
        <v>-1.1138740667137832</v>
      </c>
      <c r="G476" s="17">
        <f t="shared" si="40"/>
        <v>29.542402124385148</v>
      </c>
      <c r="H476" s="17">
        <f>H475+(data!$C$19*G475-data!$C$16*H475)*$C476/60</f>
        <v>154.54643561656744</v>
      </c>
      <c r="I476" s="17">
        <f>I475+(data!$C$20*G475-data!$C$17*I475)*$C476/60</f>
        <v>144.34840698926845</v>
      </c>
      <c r="J476" s="16">
        <f t="shared" si="38"/>
        <v>38.5</v>
      </c>
      <c r="K476" s="14">
        <f>G476/data!$C$15*1000</f>
        <v>4.0000405434800514</v>
      </c>
      <c r="L476" s="14">
        <f>L475+data!$C$21*(K475-L475)/60*C475</f>
        <v>3.9999963881144467</v>
      </c>
      <c r="M476" s="59">
        <f>M475+E476*C476/3600/data!H$23</f>
        <v>76.777201641867507</v>
      </c>
    </row>
    <row r="477" spans="1:13" ht="20.100000000000001" customHeight="1">
      <c r="A477" s="12">
        <f t="shared" si="39"/>
        <v>2315</v>
      </c>
      <c r="B477" s="14">
        <f t="shared" si="37"/>
        <v>4</v>
      </c>
      <c r="C477" s="14">
        <f t="shared" si="36"/>
        <v>5</v>
      </c>
      <c r="D477" s="15">
        <f>3600*(B477*data!$C$15/1000-F477-G477)/C477</f>
        <v>801.55979106212726</v>
      </c>
      <c r="E477" s="15">
        <f>IF(A477&lt;P$35,IF(A477+C477&lt;P$35,data!H$24*data!H$23,data!H$24*data!H$23*(P$35-A477)/C477),IF(D477&lt;0,0,D477))</f>
        <v>801.55979106212726</v>
      </c>
      <c r="F477" s="17">
        <f>(H477*data!$C$16+I477*data!$C$17-G476*(data!$C$18+data!$C$19+data!$C$20))*$C477/60</f>
        <v>-1.1135757771500361</v>
      </c>
      <c r="G477" s="17">
        <f t="shared" si="40"/>
        <v>29.542400979036127</v>
      </c>
      <c r="H477" s="17">
        <f>H476+(data!$C$19*G476-data!$C$16*H476)*$C477/60</f>
        <v>154.5861401380912</v>
      </c>
      <c r="I477" s="17">
        <f>I476+(data!$C$20*G476-data!$C$17*I476)*$C477/60</f>
        <v>144.58798014265625</v>
      </c>
      <c r="J477" s="16">
        <f t="shared" si="38"/>
        <v>38.583333333333336</v>
      </c>
      <c r="K477" s="14">
        <f>G477/data!$C$15*1000</f>
        <v>4.0000403883998219</v>
      </c>
      <c r="L477" s="14">
        <f>L476+data!$C$21*(K476-L476)/60*C476</f>
        <v>3.9999968483114294</v>
      </c>
      <c r="M477" s="59">
        <f>M476+E477*C477/3600/data!H$23</f>
        <v>76.888529390626132</v>
      </c>
    </row>
    <row r="478" spans="1:13" ht="20.100000000000001" customHeight="1">
      <c r="A478" s="12">
        <f t="shared" si="39"/>
        <v>2320</v>
      </c>
      <c r="B478" s="14">
        <f t="shared" si="37"/>
        <v>4</v>
      </c>
      <c r="C478" s="14">
        <f t="shared" si="36"/>
        <v>5</v>
      </c>
      <c r="D478" s="15">
        <f>3600*(B478*data!$C$15/1000-F478-G478)/C478</f>
        <v>801.34666340433819</v>
      </c>
      <c r="E478" s="15">
        <f>IF(A478&lt;P$35,IF(A478+C478&lt;P$35,data!H$24*data!H$23,data!H$24*data!H$23*(P$35-A478)/C478),IF(D478&lt;0,0,D478))</f>
        <v>801.34666340433819</v>
      </c>
      <c r="F478" s="17">
        <f>(H478*data!$C$16+I478*data!$C$17-G477*(data!$C$18+data!$C$19+data!$C$20))*$C478/60</f>
        <v>-1.1132786270502517</v>
      </c>
      <c r="G478" s="17">
        <f t="shared" si="40"/>
        <v>29.542399839572163</v>
      </c>
      <c r="H478" s="17">
        <f>H477+(data!$C$19*G477-data!$C$16*H477)*$C478/60</f>
        <v>154.62563506367567</v>
      </c>
      <c r="I478" s="17">
        <f>I477+(data!$C$20*G477-data!$C$17*I477)*$C478/60</f>
        <v>144.8274646351737</v>
      </c>
      <c r="J478" s="16">
        <f t="shared" si="38"/>
        <v>38.666666666666664</v>
      </c>
      <c r="K478" s="14">
        <f>G478/data!$C$15*1000</f>
        <v>4.0000402341164278</v>
      </c>
      <c r="L478" s="14">
        <f>L477+data!$C$21*(K477-L477)/60*C477</f>
        <v>3.9999973020958568</v>
      </c>
      <c r="M478" s="59">
        <f>M477+E478*C478/3600/data!H$23</f>
        <v>76.999827538321185</v>
      </c>
    </row>
    <row r="479" spans="1:13" ht="20.100000000000001" customHeight="1">
      <c r="A479" s="12">
        <f t="shared" si="39"/>
        <v>2325</v>
      </c>
      <c r="B479" s="14">
        <f t="shared" si="37"/>
        <v>4</v>
      </c>
      <c r="C479" s="14">
        <f t="shared" si="36"/>
        <v>5</v>
      </c>
      <c r="D479" s="15">
        <f>3600*(B479*data!$C$15/1000-F479-G479)/C479</f>
        <v>801.13434773075448</v>
      </c>
      <c r="E479" s="15">
        <f>IF(A479&lt;P$35,IF(A479+C479&lt;P$35,data!H$24*data!H$23,data!H$24*data!H$23*(P$35-A479)/C479),IF(D479&lt;0,0,D479))</f>
        <v>801.13434773075448</v>
      </c>
      <c r="F479" s="17">
        <f>(H479*data!$C$16+I479*data!$C$17-G478*(data!$C$18+data!$C$19+data!$C$20))*$C479/60</f>
        <v>-1.1129826105603728</v>
      </c>
      <c r="G479" s="17">
        <f t="shared" si="40"/>
        <v>29.54239870596226</v>
      </c>
      <c r="H479" s="17">
        <f>H478+(data!$C$19*G478-data!$C$16*H478)*$C479/60</f>
        <v>154.66492149975085</v>
      </c>
      <c r="I479" s="17">
        <f>I478+(data!$C$20*G478-data!$C$17*I478)*$C479/60</f>
        <v>145.06686049968647</v>
      </c>
      <c r="J479" s="16">
        <f t="shared" si="38"/>
        <v>38.75</v>
      </c>
      <c r="K479" s="14">
        <f>G479/data!$C$15*1000</f>
        <v>4.0000400806256744</v>
      </c>
      <c r="L479" s="14">
        <f>L478+data!$C$21*(K478-L478)/60*C478</f>
        <v>3.9999977495428669</v>
      </c>
      <c r="M479" s="59">
        <f>M478+E479*C479/3600/data!H$23</f>
        <v>77.11109619772823</v>
      </c>
    </row>
    <row r="480" spans="1:13" ht="20.100000000000001" customHeight="1">
      <c r="A480" s="12">
        <f t="shared" si="39"/>
        <v>2330</v>
      </c>
      <c r="B480" s="14">
        <f t="shared" si="37"/>
        <v>4</v>
      </c>
      <c r="C480" s="14">
        <f t="shared" si="36"/>
        <v>5</v>
      </c>
      <c r="D480" s="15">
        <f>3600*(B480*data!$C$15/1000-F480-G480)/C480</f>
        <v>800.92283987088308</v>
      </c>
      <c r="E480" s="15">
        <f>IF(A480&lt;P$35,IF(A480+C480&lt;P$35,data!H$24*data!H$23,data!H$24*data!H$23*(P$35-A480)/C480),IF(D480&lt;0,0,D480))</f>
        <v>800.92283987088308</v>
      </c>
      <c r="F480" s="17">
        <f>(H480*data!$C$16+I480*data!$C$17-G479*(data!$C$18+data!$C$19+data!$C$20))*$C480/60</f>
        <v>-1.1126877218571884</v>
      </c>
      <c r="G480" s="17">
        <f t="shared" si="40"/>
        <v>29.542397578175564</v>
      </c>
      <c r="H480" s="17">
        <f>H479+(data!$C$19*G479-data!$C$16*H479)*$C480/60</f>
        <v>154.70400054690597</v>
      </c>
      <c r="I480" s="17">
        <f>I479+(data!$C$20*G479-data!$C$17*I479)*$C480/60</f>
        <v>145.30616776904773</v>
      </c>
      <c r="J480" s="16">
        <f t="shared" si="38"/>
        <v>38.833333333333336</v>
      </c>
      <c r="K480" s="14">
        <f>G480/data!$C$15*1000</f>
        <v>4.0000399279233827</v>
      </c>
      <c r="L480" s="14">
        <f>L479+data!$C$21*(K479-L479)/60*C479</f>
        <v>3.999998190726771</v>
      </c>
      <c r="M480" s="59">
        <f>M479+E480*C480/3600/data!H$23</f>
        <v>77.222335481043629</v>
      </c>
    </row>
    <row r="481" spans="1:13" ht="20.100000000000001" customHeight="1">
      <c r="A481" s="12">
        <f t="shared" si="39"/>
        <v>2335</v>
      </c>
      <c r="B481" s="14">
        <f t="shared" si="37"/>
        <v>4</v>
      </c>
      <c r="C481" s="14">
        <f t="shared" si="36"/>
        <v>5</v>
      </c>
      <c r="D481" s="15">
        <f>3600*(B481*data!$C$15/1000-F481-G481)/C481</f>
        <v>800.71213567618565</v>
      </c>
      <c r="E481" s="15">
        <f>IF(A481&lt;P$35,IF(A481+C481&lt;P$35,data!H$24*data!H$23,data!H$24*data!H$23*(P$35-A481)/C481),IF(D481&lt;0,0,D481))</f>
        <v>800.71213567618565</v>
      </c>
      <c r="F481" s="17">
        <f>(H481*data!$C$16+I481*data!$C$17-G480*(data!$C$18+data!$C$19+data!$C$20))*$C481/60</f>
        <v>-1.1123939551481663</v>
      </c>
      <c r="G481" s="17">
        <f t="shared" si="40"/>
        <v>29.5423964561814</v>
      </c>
      <c r="H481" s="17">
        <f>H480+(data!$C$19*G480-data!$C$16*H480)*$C481/60</f>
        <v>154.74287329992043</v>
      </c>
      <c r="I481" s="17">
        <f>I480+(data!$C$20*G480-data!$C$17*I480)*$C481/60</f>
        <v>145.5453864760982</v>
      </c>
      <c r="J481" s="16">
        <f t="shared" si="38"/>
        <v>38.916666666666664</v>
      </c>
      <c r="K481" s="14">
        <f>G481/data!$C$15*1000</f>
        <v>4.0000397760053996</v>
      </c>
      <c r="L481" s="14">
        <f>L480+data!$C$21*(K480-L480)/60*C480</f>
        <v>3.9999986257210618</v>
      </c>
      <c r="M481" s="59">
        <f>M480+E481*C481/3600/data!H$23</f>
        <v>77.333545499887549</v>
      </c>
    </row>
    <row r="482" spans="1:13" ht="20.100000000000001" customHeight="1">
      <c r="A482" s="12">
        <f t="shared" si="39"/>
        <v>2340</v>
      </c>
      <c r="B482" s="14">
        <f t="shared" si="37"/>
        <v>4</v>
      </c>
      <c r="C482" s="14">
        <f t="shared" si="36"/>
        <v>5</v>
      </c>
      <c r="D482" s="15">
        <f>3600*(B482*data!$C$15/1000-F482-G482)/C482</f>
        <v>800.50223101997949</v>
      </c>
      <c r="E482" s="15">
        <f>IF(A482&lt;P$35,IF(A482+C482&lt;P$35,data!H$24*data!H$23,data!H$24*data!H$23*(P$35-A482)/C482),IF(D482&lt;0,0,D482))</f>
        <v>800.50223101997949</v>
      </c>
      <c r="F482" s="17">
        <f>(H482*data!$C$16+I482*data!$C$17-G481*(data!$C$18+data!$C$19+data!$C$20))*$C482/60</f>
        <v>-1.1121013046712929</v>
      </c>
      <c r="G482" s="17">
        <f t="shared" si="40"/>
        <v>29.542395339949255</v>
      </c>
      <c r="H482" s="17">
        <f>H481+(data!$C$19*G481-data!$C$16*H481)*$C482/60</f>
        <v>154.78154084779447</v>
      </c>
      <c r="I482" s="17">
        <f>I481+(data!$C$20*G481-data!$C$17*I481)*$C482/60</f>
        <v>145.78451665366615</v>
      </c>
      <c r="J482" s="16">
        <f t="shared" si="38"/>
        <v>39</v>
      </c>
      <c r="K482" s="14">
        <f>G482/data!$C$15*1000</f>
        <v>4.0000396248675942</v>
      </c>
      <c r="L482" s="14">
        <f>L481+data!$C$21*(K481-L481)/60*C481</f>
        <v>3.999999054598423</v>
      </c>
      <c r="M482" s="59">
        <f>M481+E482*C482/3600/data!H$23</f>
        <v>77.444726365306991</v>
      </c>
    </row>
    <row r="483" spans="1:13" ht="20.100000000000001" customHeight="1">
      <c r="A483" s="12">
        <f t="shared" si="39"/>
        <v>2345</v>
      </c>
      <c r="B483" s="14">
        <f t="shared" si="37"/>
        <v>4</v>
      </c>
      <c r="C483" s="14">
        <f t="shared" si="36"/>
        <v>5</v>
      </c>
      <c r="D483" s="15">
        <f>3600*(B483*data!$C$15/1000-F483-G483)/C483</f>
        <v>800.29312179734688</v>
      </c>
      <c r="E483" s="15">
        <f>IF(A483&lt;P$35,IF(A483+C483&lt;P$35,data!H$24*data!H$23,data!H$24*data!H$23*(P$35-A483)/C483),IF(D483&lt;0,0,D483))</f>
        <v>800.29312179734688</v>
      </c>
      <c r="F483" s="17">
        <f>(H483*data!$C$16+I483*data!$C$17-G482*(data!$C$18+data!$C$19+data!$C$20))*$C483/60</f>
        <v>-1.1118097646949132</v>
      </c>
      <c r="G483" s="17">
        <f t="shared" si="40"/>
        <v>29.542394229448757</v>
      </c>
      <c r="H483" s="17">
        <f>H482+(data!$C$19*G482-data!$C$16*H482)*$C483/60</f>
        <v>154.82000427377957</v>
      </c>
      <c r="I483" s="17">
        <f>I482+(data!$C$20*G482-data!$C$17*I482)*$C483/60</f>
        <v>146.02355833456735</v>
      </c>
      <c r="J483" s="16">
        <f t="shared" si="38"/>
        <v>39.083333333333336</v>
      </c>
      <c r="K483" s="14">
        <f>G483/data!$C$15*1000</f>
        <v>4.0000394745058525</v>
      </c>
      <c r="L483" s="14">
        <f>L482+data!$C$21*(K482-L482)/60*C482</f>
        <v>3.9999994774307379</v>
      </c>
      <c r="M483" s="59">
        <f>M482+E483*C483/3600/data!H$23</f>
        <v>77.555878187778845</v>
      </c>
    </row>
    <row r="484" spans="1:13" ht="20.100000000000001" customHeight="1">
      <c r="A484" s="12">
        <f t="shared" si="39"/>
        <v>2350</v>
      </c>
      <c r="B484" s="14">
        <f t="shared" si="37"/>
        <v>4</v>
      </c>
      <c r="C484" s="14">
        <f t="shared" si="36"/>
        <v>5</v>
      </c>
      <c r="D484" s="15">
        <f>3600*(B484*data!$C$15/1000-F484-G484)/C484</f>
        <v>800.08480392495733</v>
      </c>
      <c r="E484" s="15">
        <f>IF(A484&lt;P$35,IF(A484+C484&lt;P$35,data!H$24*data!H$23,data!H$24*data!H$23*(P$35-A484)/C484),IF(D484&lt;0,0,D484))</f>
        <v>800.08480392495733</v>
      </c>
      <c r="F484" s="17">
        <f>(H484*data!$C$16+I484*data!$C$17-G483*(data!$C$18+data!$C$19+data!$C$20))*$C484/60</f>
        <v>-1.1115193295175669</v>
      </c>
      <c r="G484" s="17">
        <f t="shared" si="40"/>
        <v>29.542393124649728</v>
      </c>
      <c r="H484" s="17">
        <f>H483+(data!$C$19*G483-data!$C$16*H483)*$C484/60</f>
        <v>154.85826465540893</v>
      </c>
      <c r="I484" s="17">
        <f>I483+(data!$C$20*G483-data!$C$17*I483)*$C484/60</f>
        <v>146.26251155160517</v>
      </c>
      <c r="J484" s="16">
        <f t="shared" si="38"/>
        <v>39.166666666666664</v>
      </c>
      <c r="K484" s="14">
        <f>G484/data!$C$15*1000</f>
        <v>4.0000393249160897</v>
      </c>
      <c r="L484" s="14">
        <f>L483+data!$C$21*(K483-L483)/60*C483</f>
        <v>3.9999998942890977</v>
      </c>
      <c r="M484" s="59">
        <f>M483+E484*C484/3600/data!H$23</f>
        <v>77.667001077212873</v>
      </c>
    </row>
    <row r="485" spans="1:13" ht="20.100000000000001" customHeight="1">
      <c r="A485" s="12">
        <f t="shared" si="39"/>
        <v>2355</v>
      </c>
      <c r="B485" s="14">
        <f t="shared" si="37"/>
        <v>4</v>
      </c>
      <c r="C485" s="14">
        <f t="shared" si="36"/>
        <v>5</v>
      </c>
      <c r="D485" s="15">
        <f>3600*(B485*data!$C$15/1000-F485-G485)/C485</f>
        <v>799.87727334103306</v>
      </c>
      <c r="E485" s="15">
        <f>IF(A485&lt;P$35,IF(A485+C485&lt;P$35,data!H$24*data!H$23,data!H$24*data!H$23*(P$35-A485)/C485),IF(D485&lt;0,0,D485))</f>
        <v>799.87727334103306</v>
      </c>
      <c r="F485" s="17">
        <f>(H485*data!$C$16+I485*data!$C$17-G484*(data!$C$18+data!$C$19+data!$C$20))*$C485/60</f>
        <v>-1.1112299934678349</v>
      </c>
      <c r="G485" s="17">
        <f t="shared" si="40"/>
        <v>29.542392025522112</v>
      </c>
      <c r="H485" s="17">
        <f>H484+(data!$C$19*G484-data!$C$16*H484)*$C485/60</f>
        <v>154.89632306452754</v>
      </c>
      <c r="I485" s="17">
        <f>I484+(data!$C$20*G484-data!$C$17*I484)*$C485/60</f>
        <v>146.50137633757055</v>
      </c>
      <c r="J485" s="16">
        <f t="shared" si="38"/>
        <v>39.25</v>
      </c>
      <c r="K485" s="14">
        <f>G485/data!$C$15*1000</f>
        <v>4.0000391760942371</v>
      </c>
      <c r="L485" s="14">
        <f>L484+data!$C$21*(K484-L484)/60*C484</f>
        <v>4.0000003052438098</v>
      </c>
      <c r="M485" s="59">
        <f>M484+E485*C485/3600/data!H$23</f>
        <v>77.778095142954683</v>
      </c>
    </row>
    <row r="486" spans="1:13" ht="20.100000000000001" customHeight="1">
      <c r="A486" s="12">
        <f t="shared" si="39"/>
        <v>2360</v>
      </c>
      <c r="B486" s="14">
        <f t="shared" si="37"/>
        <v>4</v>
      </c>
      <c r="C486" s="14">
        <f t="shared" si="36"/>
        <v>5</v>
      </c>
      <c r="D486" s="15">
        <f>3600*(B486*data!$C$15/1000-F486-G486)/C486</f>
        <v>799.67052600517115</v>
      </c>
      <c r="E486" s="15">
        <f>IF(A486&lt;P$35,IF(A486+C486&lt;P$35,data!H$24*data!H$23,data!H$24*data!H$23*(P$35-A486)/C486),IF(D486&lt;0,0,D486))</f>
        <v>799.67052600517115</v>
      </c>
      <c r="F486" s="17">
        <f>(H486*data!$C$16+I486*data!$C$17-G485*(data!$C$18+data!$C$19+data!$C$20))*$C486/60</f>
        <v>-1.1109417509041741</v>
      </c>
      <c r="G486" s="17">
        <f t="shared" si="40"/>
        <v>29.542390932036039</v>
      </c>
      <c r="H486" s="17">
        <f>H485+(data!$C$19*G485-data!$C$16*H485)*$C486/60</f>
        <v>154.9341805673223</v>
      </c>
      <c r="I486" s="17">
        <f>I485+(data!$C$20*G485-data!$C$17*I485)*$C486/60</f>
        <v>146.74015272524196</v>
      </c>
      <c r="J486" s="16">
        <f t="shared" si="38"/>
        <v>39.333333333333336</v>
      </c>
      <c r="K486" s="14">
        <f>G486/data!$C$15*1000</f>
        <v>4.000039028036249</v>
      </c>
      <c r="L486" s="14">
        <f>L485+data!$C$21*(K485-L485)/60*C485</f>
        <v>4.0000007103644064</v>
      </c>
      <c r="M486" s="59">
        <f>M485+E486*C486/3600/data!H$23</f>
        <v>77.889160493788737</v>
      </c>
    </row>
    <row r="487" spans="1:13" ht="20.100000000000001" customHeight="1">
      <c r="A487" s="12">
        <f t="shared" si="39"/>
        <v>2365</v>
      </c>
      <c r="B487" s="14">
        <f t="shared" si="37"/>
        <v>4</v>
      </c>
      <c r="C487" s="14">
        <f>P$25/2</f>
        <v>5</v>
      </c>
      <c r="D487" s="15">
        <f>3600*(B487*data!$C$15/1000-F487-G487)/C487</f>
        <v>799.46455789825563</v>
      </c>
      <c r="E487" s="15">
        <f>IF(A487&lt;P$35,IF(A487+C487&lt;P$35,data!H$24*data!H$23,data!H$24*data!H$23*(P$35-A487)/C487),IF(D487&lt;0,0,D487))</f>
        <v>799.46455789825563</v>
      </c>
      <c r="F487" s="17">
        <f>(H487*data!$C$16+I487*data!$C$17-G486*(data!$C$18+data!$C$19+data!$C$20))*$C487/60</f>
        <v>-1.1106545962147645</v>
      </c>
      <c r="G487" s="17">
        <f t="shared" si="40"/>
        <v>29.542389844161789</v>
      </c>
      <c r="H487" s="17">
        <f>H486+(data!$C$19*G486-data!$C$16*H486)*$C487/60</f>
        <v>154.97183822435181</v>
      </c>
      <c r="I487" s="17">
        <f>I486+(data!$C$20*G486-data!$C$17*I486)*$C487/60</f>
        <v>146.97884074738548</v>
      </c>
      <c r="J487" s="16">
        <f t="shared" si="38"/>
        <v>39.416666666666664</v>
      </c>
      <c r="K487" s="14">
        <f>G487/data!$C$15*1000</f>
        <v>4.0000388807381011</v>
      </c>
      <c r="L487" s="14">
        <f>L486+data!$C$21*(K486-L486)/60*C486</f>
        <v>4.0000011097196539</v>
      </c>
      <c r="M487" s="59">
        <f>M486+E487*C487/3600/data!H$23</f>
        <v>78.000197237941279</v>
      </c>
    </row>
    <row r="488" spans="1:13" ht="20.100000000000001" customHeight="1">
      <c r="A488" s="12">
        <f t="shared" si="39"/>
        <v>2370</v>
      </c>
      <c r="B488" s="14">
        <f t="shared" si="37"/>
        <v>4</v>
      </c>
      <c r="C488" s="14">
        <f t="shared" ref="C488:C551" si="41">P$25/2</f>
        <v>5</v>
      </c>
      <c r="D488" s="15">
        <f>3600*(B488*data!$C$15/1000-F488-G488)/C488</f>
        <v>799.25936502235288</v>
      </c>
      <c r="E488" s="15">
        <f>IF(A488&lt;P$35,IF(A488+C488&lt;P$35,data!H$24*data!H$23,data!H$24*data!H$23*(P$35-A488)/C488),IF(D488&lt;0,0,D488))</f>
        <v>799.25936502235288</v>
      </c>
      <c r="F488" s="17">
        <f>(H488*data!$C$16+I488*data!$C$17-G487*(data!$C$18+data!$C$19+data!$C$20))*$C488/60</f>
        <v>-1.1103685238173511</v>
      </c>
      <c r="G488" s="17">
        <f t="shared" si="40"/>
        <v>29.542388761869795</v>
      </c>
      <c r="H488" s="17">
        <f>H487+(data!$C$19*G487-data!$C$16*H487)*$C488/60</f>
        <v>155.00929709057618</v>
      </c>
      <c r="I488" s="17">
        <f>I487+(data!$C$20*G487-data!$C$17*I487)*$C488/60</f>
        <v>147.21744043675474</v>
      </c>
      <c r="J488" s="16">
        <f t="shared" si="38"/>
        <v>39.5</v>
      </c>
      <c r="K488" s="14">
        <f>G488/data!$C$15*1000</f>
        <v>4.0000387341957913</v>
      </c>
      <c r="L488" s="14">
        <f>L487+data!$C$21*(K487-L487)/60*C487</f>
        <v>4.0000015033775593</v>
      </c>
      <c r="M488" s="59">
        <f>M487+E488*C488/3600/data!H$23</f>
        <v>78.111205483083268</v>
      </c>
    </row>
    <row r="489" spans="1:13" ht="20.100000000000001" customHeight="1">
      <c r="A489" s="12">
        <f t="shared" si="39"/>
        <v>2375</v>
      </c>
      <c r="B489" s="14">
        <f t="shared" si="37"/>
        <v>4</v>
      </c>
      <c r="C489" s="14">
        <f t="shared" si="41"/>
        <v>5</v>
      </c>
      <c r="D489" s="15">
        <f>3600*(B489*data!$C$15/1000-F489-G489)/C489</f>
        <v>799.0549434005942</v>
      </c>
      <c r="E489" s="15">
        <f>IF(A489&lt;P$35,IF(A489+C489&lt;P$35,data!H$24*data!H$23,data!H$24*data!H$23*(P$35-A489)/C489),IF(D489&lt;0,0,D489))</f>
        <v>799.0549434005942</v>
      </c>
      <c r="F489" s="17">
        <f>(H489*data!$C$16+I489*data!$C$17-G488*(data!$C$18+data!$C$19+data!$C$20))*$C489/60</f>
        <v>-1.1100835281590868</v>
      </c>
      <c r="G489" s="17">
        <f t="shared" si="40"/>
        <v>29.542387685130642</v>
      </c>
      <c r="H489" s="17">
        <f>H488+(data!$C$19*G488-data!$C$16*H488)*$C489/60</f>
        <v>155.04655821538645</v>
      </c>
      <c r="I489" s="17">
        <f>I488+(data!$C$20*G488-data!$C$17*I488)*$C489/60</f>
        <v>147.45595182609097</v>
      </c>
      <c r="J489" s="16">
        <f t="shared" si="38"/>
        <v>39.583333333333336</v>
      </c>
      <c r="K489" s="14">
        <f>G489/data!$C$15*1000</f>
        <v>4.000038588405336</v>
      </c>
      <c r="L489" s="14">
        <f>L488+data!$C$21*(K488-L488)/60*C488</f>
        <v>4.0000018914053781</v>
      </c>
      <c r="M489" s="59">
        <f>M488+E489*C489/3600/data!H$23</f>
        <v>78.222185336333354</v>
      </c>
    </row>
    <row r="490" spans="1:13" ht="20.100000000000001" customHeight="1">
      <c r="A490" s="12">
        <f t="shared" si="39"/>
        <v>2380</v>
      </c>
      <c r="B490" s="14">
        <f t="shared" si="37"/>
        <v>4</v>
      </c>
      <c r="C490" s="14">
        <f t="shared" si="41"/>
        <v>5</v>
      </c>
      <c r="D490" s="15">
        <f>3600*(B490*data!$C$15/1000-F490-G490)/C490</f>
        <v>798.85128907704257</v>
      </c>
      <c r="E490" s="15">
        <f>IF(A490&lt;P$35,IF(A490+C490&lt;P$35,data!H$24*data!H$23,data!H$24*data!H$23*(P$35-A490)/C490),IF(D490&lt;0,0,D490))</f>
        <v>798.85128907704257</v>
      </c>
      <c r="F490" s="17">
        <f>(H490*data!$C$16+I490*data!$C$17-G489*(data!$C$18+data!$C$19+data!$C$20))*$C490/60</f>
        <v>-1.1097996037163778</v>
      </c>
      <c r="G490" s="17">
        <f t="shared" si="40"/>
        <v>29.542386613915088</v>
      </c>
      <c r="H490" s="17">
        <f>H489+(data!$C$19*G489-data!$C$16*H489)*$C490/60</f>
        <v>155.08362264263411</v>
      </c>
      <c r="I490" s="17">
        <f>I489+(data!$C$20*G489-data!$C$17*I489)*$C490/60</f>
        <v>147.694374948123</v>
      </c>
      <c r="J490" s="16">
        <f t="shared" si="38"/>
        <v>39.666666666666664</v>
      </c>
      <c r="K490" s="14">
        <f>G490/data!$C$15*1000</f>
        <v>4.0000384433627749</v>
      </c>
      <c r="L490" s="14">
        <f>L489+data!$C$21*(K489-L489)/60*C489</f>
        <v>4.000002273869625</v>
      </c>
      <c r="M490" s="59">
        <f>M489+E490*C490/3600/data!H$23</f>
        <v>78.333136904260726</v>
      </c>
    </row>
    <row r="491" spans="1:13" ht="20.100000000000001" customHeight="1">
      <c r="A491" s="12">
        <f t="shared" si="39"/>
        <v>2385</v>
      </c>
      <c r="B491" s="14">
        <f t="shared" si="37"/>
        <v>4</v>
      </c>
      <c r="C491" s="14">
        <f t="shared" si="41"/>
        <v>5</v>
      </c>
      <c r="D491" s="15">
        <f>3600*(B491*data!$C$15/1000-F491-G491)/C491</f>
        <v>798.64839811661591</v>
      </c>
      <c r="E491" s="15">
        <f>IF(A491&lt;P$35,IF(A491+C491&lt;P$35,data!H$24*data!H$23,data!H$24*data!H$23*(P$35-A491)/C491),IF(D491&lt;0,0,D491))</f>
        <v>798.64839811661591</v>
      </c>
      <c r="F491" s="17">
        <f>(H491*data!$C$16+I491*data!$C$17-G490*(data!$C$18+data!$C$19+data!$C$20))*$C491/60</f>
        <v>-1.1095167449947292</v>
      </c>
      <c r="G491" s="17">
        <f t="shared" si="40"/>
        <v>29.54238554819403</v>
      </c>
      <c r="H491" s="17">
        <f>H490+(data!$C$19*G490-data!$C$16*H490)*$C491/60</f>
        <v>155.12049141066029</v>
      </c>
      <c r="I491" s="17">
        <f>I490+(data!$C$20*G490-data!$C$17*I490)*$C491/60</f>
        <v>147.93270983556727</v>
      </c>
      <c r="J491" s="16">
        <f t="shared" si="38"/>
        <v>39.75</v>
      </c>
      <c r="K491" s="14">
        <f>G491/data!$C$15*1000</f>
        <v>4.000038299064169</v>
      </c>
      <c r="L491" s="14">
        <f>L490+data!$C$21*(K490-L490)/60*C490</f>
        <v>4.0000026508360795</v>
      </c>
      <c r="M491" s="59">
        <f>M490+E491*C491/3600/data!H$23</f>
        <v>78.444060292888039</v>
      </c>
    </row>
    <row r="492" spans="1:13" ht="20.100000000000001" customHeight="1">
      <c r="A492" s="12">
        <f t="shared" si="39"/>
        <v>2390</v>
      </c>
      <c r="B492" s="14">
        <f t="shared" si="37"/>
        <v>4</v>
      </c>
      <c r="C492" s="14">
        <f t="shared" si="41"/>
        <v>5</v>
      </c>
      <c r="D492" s="15">
        <f>3600*(B492*data!$C$15/1000-F492-G492)/C492</f>
        <v>798.44626660497227</v>
      </c>
      <c r="E492" s="15">
        <f>IF(A492&lt;P$35,IF(A492+C492&lt;P$35,data!H$24*data!H$23,data!H$24*data!H$23*(P$35-A492)/C492),IF(D492&lt;0,0,D492))</f>
        <v>798.44626660497227</v>
      </c>
      <c r="F492" s="17">
        <f>(H492*data!$C$16+I492*data!$C$17-G491*(data!$C$18+data!$C$19+data!$C$20))*$C492/60</f>
        <v>-1.1092349465285933</v>
      </c>
      <c r="G492" s="17">
        <f t="shared" si="40"/>
        <v>29.542384487938513</v>
      </c>
      <c r="H492" s="17">
        <f>H491+(data!$C$19*G491-data!$C$16*H491)*$C492/60</f>
        <v>155.15716555232484</v>
      </c>
      <c r="I492" s="17">
        <f>I491+(data!$C$20*G491-data!$C$17*I491)*$C492/60</f>
        <v>148.17095652112781</v>
      </c>
      <c r="J492" s="16">
        <f t="shared" si="38"/>
        <v>39.833333333333336</v>
      </c>
      <c r="K492" s="14">
        <f>G492/data!$C$15*1000</f>
        <v>4.0000381555055968</v>
      </c>
      <c r="L492" s="14">
        <f>L491+data!$C$21*(K491-L491)/60*C491</f>
        <v>4.0000030223697944</v>
      </c>
      <c r="M492" s="59">
        <f>M491+E492*C492/3600/data!H$23</f>
        <v>78.554955607694282</v>
      </c>
    </row>
    <row r="493" spans="1:13" ht="20.100000000000001" customHeight="1">
      <c r="A493" s="12">
        <f t="shared" si="39"/>
        <v>2395</v>
      </c>
      <c r="B493" s="14">
        <f t="shared" si="37"/>
        <v>4</v>
      </c>
      <c r="C493" s="14">
        <f t="shared" si="41"/>
        <v>5</v>
      </c>
      <c r="D493" s="15">
        <f>3600*(B493*data!$C$15/1000-F493-G493)/C493</f>
        <v>798.24489064835575</v>
      </c>
      <c r="E493" s="15">
        <f>IF(A493&lt;P$35,IF(A493+C493&lt;P$35,data!H$24*data!H$23,data!H$24*data!H$23*(P$35-A493)/C493),IF(D493&lt;0,0,D493))</f>
        <v>798.24489064835575</v>
      </c>
      <c r="F493" s="17">
        <f>(H493*data!$C$16+I493*data!$C$17-G492*(data!$C$18+data!$C$19+data!$C$20))*$C493/60</f>
        <v>-1.1089542028812116</v>
      </c>
      <c r="G493" s="17">
        <f t="shared" si="40"/>
        <v>29.542383433119763</v>
      </c>
      <c r="H493" s="17">
        <f>H492+(data!$C$19*G492-data!$C$16*H492)*$C493/60</f>
        <v>155.19364609503526</v>
      </c>
      <c r="I493" s="17">
        <f>I492+(data!$C$20*G492-data!$C$17*I492)*$C493/60</f>
        <v>148.40911503749626</v>
      </c>
      <c r="J493" s="16">
        <f t="shared" si="38"/>
        <v>39.916666666666664</v>
      </c>
      <c r="K493" s="14">
        <f>G493/data!$C$15*1000</f>
        <v>4.0000380126831638</v>
      </c>
      <c r="L493" s="14">
        <f>L492+data!$C$21*(K492-L492)/60*C492</f>
        <v>4.0000033885351032</v>
      </c>
      <c r="M493" s="59">
        <f>M492+E493*C493/3600/data!H$23</f>
        <v>78.665822953617663</v>
      </c>
    </row>
    <row r="494" spans="1:13" ht="20.100000000000001" customHeight="1">
      <c r="A494" s="12">
        <f t="shared" si="39"/>
        <v>2400</v>
      </c>
      <c r="B494" s="14">
        <f t="shared" si="37"/>
        <v>4</v>
      </c>
      <c r="C494" s="14">
        <f t="shared" si="41"/>
        <v>5</v>
      </c>
      <c r="D494" s="15">
        <f>3600*(B494*data!$C$15/1000-F494-G494)/C494</f>
        <v>798.0442663735638</v>
      </c>
      <c r="E494" s="15">
        <f>IF(A494&lt;P$35,IF(A494+C494&lt;P$35,data!H$24*data!H$23,data!H$24*data!H$23*(P$35-A494)/C494),IF(D494&lt;0,0,D494))</f>
        <v>798.0442663735638</v>
      </c>
      <c r="F494" s="17">
        <f>(H494*data!$C$16+I494*data!$C$17-G493*(data!$C$18+data!$C$19+data!$C$20))*$C494/60</f>
        <v>-1.1086745086444703</v>
      </c>
      <c r="G494" s="17">
        <f t="shared" si="40"/>
        <v>29.542382383709121</v>
      </c>
      <c r="H494" s="17">
        <f>H493+(data!$C$19*G493-data!$C$16*H493)*$C494/60</f>
        <v>155.22993406077555</v>
      </c>
      <c r="I494" s="17">
        <f>I493+(data!$C$20*G493-data!$C$17*I493)*$C494/60</f>
        <v>148.64718541735189</v>
      </c>
      <c r="J494" s="16">
        <f t="shared" si="38"/>
        <v>40</v>
      </c>
      <c r="K494" s="14">
        <f>G494/data!$C$15*1000</f>
        <v>4.0000378705929878</v>
      </c>
      <c r="L494" s="14">
        <f>L493+data!$C$21*(K493-L493)/60*C493</f>
        <v>4.0000037493956295</v>
      </c>
      <c r="M494" s="59">
        <f>M493+E494*C494/3600/data!H$23</f>
        <v>78.776662435058441</v>
      </c>
    </row>
    <row r="495" spans="1:13" ht="20.100000000000001" customHeight="1">
      <c r="A495" s="12">
        <f t="shared" si="39"/>
        <v>2405</v>
      </c>
      <c r="B495" s="14">
        <f t="shared" si="37"/>
        <v>4</v>
      </c>
      <c r="C495" s="14">
        <f t="shared" si="41"/>
        <v>5</v>
      </c>
      <c r="D495" s="15">
        <f>3600*(B495*data!$C$15/1000-F495-G495)/C495</f>
        <v>797.84438992776813</v>
      </c>
      <c r="E495" s="15">
        <f>IF(A495&lt;P$35,IF(A495+C495&lt;P$35,data!H$24*data!H$23,data!H$24*data!H$23*(P$35-A495)/C495),IF(D495&lt;0,0,D495))</f>
        <v>797.84438992776813</v>
      </c>
      <c r="F495" s="17">
        <f>(H495*data!$C$16+I495*data!$C$17-G494*(data!$C$18+data!$C$19+data!$C$20))*$C495/60</f>
        <v>-1.108395858438741</v>
      </c>
      <c r="G495" s="17">
        <f t="shared" si="40"/>
        <v>29.542381339678109</v>
      </c>
      <c r="H495" s="17">
        <f>H494+(data!$C$19*G494-data!$C$16*H494)*$C495/60</f>
        <v>155.26603046613474</v>
      </c>
      <c r="I495" s="17">
        <f>I494+(data!$C$20*G494-data!$C$17*I494)*$C495/60</f>
        <v>148.88516769336155</v>
      </c>
      <c r="J495" s="16">
        <f t="shared" si="38"/>
        <v>40.083333333333336</v>
      </c>
      <c r="K495" s="14">
        <f>G495/data!$C$15*1000</f>
        <v>4.0000377292312139</v>
      </c>
      <c r="L495" s="14">
        <f>L494+data!$C$21*(K494-L494)/60*C494</f>
        <v>4.000004105014292</v>
      </c>
      <c r="M495" s="59">
        <f>M494+E495*C495/3600/data!H$23</f>
        <v>78.887474155881748</v>
      </c>
    </row>
    <row r="496" spans="1:13" ht="20.100000000000001" customHeight="1">
      <c r="A496" s="12">
        <f t="shared" si="39"/>
        <v>2410</v>
      </c>
      <c r="B496" s="14">
        <f t="shared" si="37"/>
        <v>4</v>
      </c>
      <c r="C496" s="14">
        <f t="shared" si="41"/>
        <v>5</v>
      </c>
      <c r="D496" s="15">
        <f>3600*(B496*data!$C$15/1000-F496-G496)/C496</f>
        <v>797.64525747845028</v>
      </c>
      <c r="E496" s="15">
        <f>IF(A496&lt;P$35,IF(A496+C496&lt;P$35,data!H$24*data!H$23,data!H$24*data!H$23*(P$35-A496)/C496),IF(D496&lt;0,0,D496))</f>
        <v>797.64525747845028</v>
      </c>
      <c r="F496" s="17">
        <f>(H496*data!$C$16+I496*data!$C$17-G495*(data!$C$18+data!$C$19+data!$C$20))*$C496/60</f>
        <v>-1.1081182469127375</v>
      </c>
      <c r="G496" s="17">
        <f t="shared" si="40"/>
        <v>29.542380300998381</v>
      </c>
      <c r="H496" s="17">
        <f>H495+(data!$C$19*G495-data!$C$16*H495)*$C496/60</f>
        <v>155.30193632233542</v>
      </c>
      <c r="I496" s="17">
        <f>I495+(data!$C$20*G495-data!$C$17*I495)*$C496/60</f>
        <v>149.1230618981798</v>
      </c>
      <c r="J496" s="16">
        <f t="shared" si="38"/>
        <v>40.166666666666664</v>
      </c>
      <c r="K496" s="14">
        <f>G496/data!$C$15*1000</f>
        <v>4.0000375885940036</v>
      </c>
      <c r="L496" s="14">
        <f>L495+data!$C$21*(K495-L495)/60*C495</f>
        <v>4.0000044554533147</v>
      </c>
      <c r="M496" s="59">
        <f>M495+E496*C496/3600/data!H$23</f>
        <v>78.998258219420421</v>
      </c>
    </row>
    <row r="497" spans="1:13" ht="20.100000000000001" customHeight="1">
      <c r="A497" s="12">
        <f t="shared" si="39"/>
        <v>2415</v>
      </c>
      <c r="B497" s="14">
        <f t="shared" si="37"/>
        <v>4</v>
      </c>
      <c r="C497" s="14">
        <f t="shared" si="41"/>
        <v>5</v>
      </c>
      <c r="D497" s="15">
        <f>3600*(B497*data!$C$15/1000-F497-G497)/C497</f>
        <v>797.44686521326912</v>
      </c>
      <c r="E497" s="15">
        <f>IF(A497&lt;P$35,IF(A497+C497&lt;P$35,data!H$24*data!H$23,data!H$24*data!H$23*(P$35-A497)/C497),IF(D497&lt;0,0,D497))</f>
        <v>797.44686521326912</v>
      </c>
      <c r="F497" s="17">
        <f>(H497*data!$C$16+I497*data!$C$17-G496*(data!$C$18+data!$C$19+data!$C$20))*$C497/60</f>
        <v>-1.1078416687433621</v>
      </c>
      <c r="G497" s="17">
        <f t="shared" si="40"/>
        <v>29.542379267641756</v>
      </c>
      <c r="H497" s="17">
        <f>H496+(data!$C$19*G496-data!$C$16*H496)*$C497/60</f>
        <v>155.33765263526212</v>
      </c>
      <c r="I497" s="17">
        <f>I496+(data!$C$20*G496-data!$C$17*I496)*$C497/60</f>
        <v>149.36086806444874</v>
      </c>
      <c r="J497" s="16">
        <f t="shared" si="38"/>
        <v>40.25</v>
      </c>
      <c r="K497" s="14">
        <f>G497/data!$C$15*1000</f>
        <v>4.0000374486775412</v>
      </c>
      <c r="L497" s="14">
        <f>L496+data!$C$21*(K496-L496)/60*C496</f>
        <v>4.0000048007742324</v>
      </c>
      <c r="M497" s="59">
        <f>M496+E497*C497/3600/data!H$23</f>
        <v>79.109014728477817</v>
      </c>
    </row>
    <row r="498" spans="1:13" ht="20.100000000000001" customHeight="1">
      <c r="A498" s="12">
        <f t="shared" si="39"/>
        <v>2420</v>
      </c>
      <c r="B498" s="14">
        <f t="shared" si="37"/>
        <v>4</v>
      </c>
      <c r="C498" s="14">
        <f t="shared" si="41"/>
        <v>5</v>
      </c>
      <c r="D498" s="15">
        <f>3600*(B498*data!$C$15/1000-F498-G498)/C498</f>
        <v>797.24920933998135</v>
      </c>
      <c r="E498" s="15">
        <f>IF(A498&lt;P$35,IF(A498+C498&lt;P$35,data!H$24*data!H$23,data!H$24*data!H$23*(P$35-A498)/C498),IF(D498&lt;0,0,D498))</f>
        <v>797.24920933998135</v>
      </c>
      <c r="F498" s="17">
        <f>(H498*data!$C$16+I498*data!$C$17-G497*(data!$C$18+data!$C$19+data!$C$20))*$C498/60</f>
        <v>-1.1075661186355577</v>
      </c>
      <c r="G498" s="17">
        <f t="shared" si="40"/>
        <v>29.542378239580184</v>
      </c>
      <c r="H498" s="17">
        <f>H497+(data!$C$19*G497-data!$C$16*H497)*$C498/60</f>
        <v>155.37318040548939</v>
      </c>
      <c r="I498" s="17">
        <f>I497+(data!$C$20*G497-data!$C$17*I497)*$C498/60</f>
        <v>149.5985862247982</v>
      </c>
      <c r="J498" s="16">
        <f t="shared" si="38"/>
        <v>40.333333333333336</v>
      </c>
      <c r="K498" s="14">
        <f>G498/data!$C$15*1000</f>
        <v>4.0000373094780288</v>
      </c>
      <c r="L498" s="14">
        <f>L497+data!$C$21*(K497-L497)/60*C497</f>
        <v>4.0000051410378985</v>
      </c>
      <c r="M498" s="59">
        <f>M497+E498*C498/3600/data!H$23</f>
        <v>79.219743785330593</v>
      </c>
    </row>
    <row r="499" spans="1:13" ht="20.100000000000001" customHeight="1">
      <c r="A499" s="12">
        <f t="shared" si="39"/>
        <v>2425</v>
      </c>
      <c r="B499" s="14">
        <f t="shared" si="37"/>
        <v>4</v>
      </c>
      <c r="C499" s="14">
        <f t="shared" si="41"/>
        <v>5</v>
      </c>
      <c r="D499" s="15">
        <f>3600*(B499*data!$C$15/1000-F499-G499)/C499</f>
        <v>797.05228608630853</v>
      </c>
      <c r="E499" s="15">
        <f>IF(A499&lt;P$35,IF(A499+C499&lt;P$35,data!H$24*data!H$23,data!H$24*data!H$23*(P$35-A499)/C499),IF(D499&lt;0,0,D499))</f>
        <v>797.05228608630853</v>
      </c>
      <c r="F499" s="17">
        <f>(H499*data!$C$16+I499*data!$C$17-G498*(data!$C$18+data!$C$19+data!$C$20))*$C499/60</f>
        <v>-1.1072915913221597</v>
      </c>
      <c r="G499" s="17">
        <f t="shared" si="40"/>
        <v>29.542377216785777</v>
      </c>
      <c r="H499" s="17">
        <f>H498+(data!$C$19*G498-data!$C$16*H498)*$C499/60</f>
        <v>155.4085206283099</v>
      </c>
      <c r="I499" s="17">
        <f>I498+(data!$C$20*G498-data!$C$17*I498)*$C499/60</f>
        <v>149.83621641184558</v>
      </c>
      <c r="J499" s="16">
        <f t="shared" si="38"/>
        <v>40.416666666666664</v>
      </c>
      <c r="K499" s="14">
        <f>G499/data!$C$15*1000</f>
        <v>4.00003717099169</v>
      </c>
      <c r="L499" s="14">
        <f>L498+data!$C$21*(K498-L498)/60*C498</f>
        <v>4.0000054763044934</v>
      </c>
      <c r="M499" s="59">
        <f>M498+E499*C499/3600/data!H$23</f>
        <v>79.330445491731467</v>
      </c>
    </row>
    <row r="500" spans="1:13" ht="20.100000000000001" customHeight="1">
      <c r="A500" s="12">
        <f t="shared" si="39"/>
        <v>2430</v>
      </c>
      <c r="B500" s="14">
        <f t="shared" si="37"/>
        <v>4</v>
      </c>
      <c r="C500" s="14">
        <f t="shared" si="41"/>
        <v>5</v>
      </c>
      <c r="D500" s="15">
        <f>3600*(B500*data!$C$15/1000-F500-G500)/C500</f>
        <v>796.8560916998473</v>
      </c>
      <c r="E500" s="15">
        <f>IF(A500&lt;P$35,IF(A500+C500&lt;P$35,data!H$24*data!H$23,data!H$24*data!H$23*(P$35-A500)/C500),IF(D500&lt;0,0,D500))</f>
        <v>796.8560916998473</v>
      </c>
      <c r="F500" s="17">
        <f>(H500*data!$C$16+I500*data!$C$17-G499*(data!$C$18+data!$C$19+data!$C$20))*$C500/60</f>
        <v>-1.10701808156375</v>
      </c>
      <c r="G500" s="17">
        <f t="shared" si="40"/>
        <v>29.542376199230787</v>
      </c>
      <c r="H500" s="17">
        <f>H499+(data!$C$19*G499-data!$C$16*H499)*$C500/60</f>
        <v>155.44367429376229</v>
      </c>
      <c r="I500" s="17">
        <f>I499+(data!$C$20*G499-data!$C$17*I499)*$C500/60</f>
        <v>150.073758658196</v>
      </c>
      <c r="J500" s="16">
        <f t="shared" si="38"/>
        <v>40.5</v>
      </c>
      <c r="K500" s="14">
        <f>G500/data!$C$15*1000</f>
        <v>4.0000370332147694</v>
      </c>
      <c r="L500" s="14">
        <f>L499+data!$C$21*(K499-L499)/60*C499</f>
        <v>4.0000058066335304</v>
      </c>
      <c r="M500" s="59">
        <f>M499+E500*C500/3600/data!H$23</f>
        <v>79.441119948912004</v>
      </c>
    </row>
    <row r="501" spans="1:13" ht="20.100000000000001" customHeight="1">
      <c r="A501" s="12">
        <f t="shared" si="39"/>
        <v>2435</v>
      </c>
      <c r="B501" s="14">
        <f t="shared" si="37"/>
        <v>4</v>
      </c>
      <c r="C501" s="14">
        <f t="shared" si="41"/>
        <v>5</v>
      </c>
      <c r="D501" s="15">
        <f>3600*(B501*data!$C$15/1000-F501-G501)/C501</f>
        <v>796.66062244795228</v>
      </c>
      <c r="E501" s="15">
        <f>IF(A501&lt;P$35,IF(A501+C501&lt;P$35,data!H$24*data!H$23,data!H$24*data!H$23*(P$35-A501)/C501),IF(D501&lt;0,0,D501))</f>
        <v>796.66062244795228</v>
      </c>
      <c r="F501" s="17">
        <f>(H501*data!$C$16+I501*data!$C$17-G500*(data!$C$18+data!$C$19+data!$C$20))*$C501/60</f>
        <v>-1.1067455841485083</v>
      </c>
      <c r="G501" s="17">
        <f t="shared" si="40"/>
        <v>29.542375186887622</v>
      </c>
      <c r="H501" s="17">
        <f>H500+(data!$C$19*G500-data!$C$16*H500)*$C501/60</f>
        <v>155.47864238665889</v>
      </c>
      <c r="I501" s="17">
        <f>I500+(data!$C$20*G500-data!$C$17*I500)*$C501/60</f>
        <v>150.31121299644221</v>
      </c>
      <c r="J501" s="16">
        <f t="shared" si="38"/>
        <v>40.583333333333336</v>
      </c>
      <c r="K501" s="14">
        <f>G501/data!$C$15*1000</f>
        <v>4.0000368961435289</v>
      </c>
      <c r="L501" s="14">
        <f>L500+data!$C$21*(K500-L500)/60*C500</f>
        <v>4.0000061320838638</v>
      </c>
      <c r="M501" s="59">
        <f>M500+E501*C501/3600/data!H$23</f>
        <v>79.551767257585325</v>
      </c>
    </row>
    <row r="502" spans="1:13" ht="20.100000000000001" customHeight="1">
      <c r="A502" s="12">
        <f t="shared" si="39"/>
        <v>2440</v>
      </c>
      <c r="B502" s="14">
        <f t="shared" si="37"/>
        <v>4</v>
      </c>
      <c r="C502" s="14">
        <f t="shared" si="41"/>
        <v>5</v>
      </c>
      <c r="D502" s="15">
        <f>3600*(B502*data!$C$15/1000-F502-G502)/C502</f>
        <v>796.46587461765114</v>
      </c>
      <c r="E502" s="15">
        <f>IF(A502&lt;P$35,IF(A502+C502&lt;P$35,data!H$24*data!H$23,data!H$24*data!H$23*(P$35-A502)/C502),IF(D502&lt;0,0,D502))</f>
        <v>796.46587461765114</v>
      </c>
      <c r="F502" s="17">
        <f>(H502*data!$C$16+I502*data!$C$17-G501*(data!$C$18+data!$C$19+data!$C$20))*$C502/60</f>
        <v>-1.1064740938920687</v>
      </c>
      <c r="G502" s="17">
        <f t="shared" si="40"/>
        <v>29.542374179728821</v>
      </c>
      <c r="H502" s="17">
        <f>H501+(data!$C$19*G501-data!$C$16*H501)*$C502/60</f>
        <v>155.51342588661339</v>
      </c>
      <c r="I502" s="17">
        <f>I501+(data!$C$20*G501-data!$C$17*I501)*$C502/60</f>
        <v>150.54857945916461</v>
      </c>
      <c r="J502" s="16">
        <f t="shared" si="38"/>
        <v>40.666666666666664</v>
      </c>
      <c r="K502" s="14">
        <f>G502/data!$C$15*1000</f>
        <v>4.0000367597742503</v>
      </c>
      <c r="L502" s="14">
        <f>L501+data!$C$21*(K501-L501)/60*C501</f>
        <v>4.0000064527136949</v>
      </c>
      <c r="M502" s="59">
        <f>M501+E502*C502/3600/data!H$23</f>
        <v>79.662387517948886</v>
      </c>
    </row>
    <row r="503" spans="1:13" ht="20.100000000000001" customHeight="1">
      <c r="A503" s="12">
        <f t="shared" si="39"/>
        <v>2445</v>
      </c>
      <c r="B503" s="14">
        <f t="shared" si="37"/>
        <v>4</v>
      </c>
      <c r="C503" s="14">
        <f t="shared" si="41"/>
        <v>5</v>
      </c>
      <c r="D503" s="15">
        <f>3600*(B503*data!$C$15/1000-F503-G503)/C503</f>
        <v>796.27184451552694</v>
      </c>
      <c r="E503" s="15">
        <f>IF(A503&lt;P$35,IF(A503+C503&lt;P$35,data!H$24*data!H$23,data!H$24*data!H$23*(P$35-A503)/C503),IF(D503&lt;0,0,D503))</f>
        <v>796.27184451552694</v>
      </c>
      <c r="F503" s="17">
        <f>(H503*data!$C$16+I503*data!$C$17-G502*(data!$C$18+data!$C$19+data!$C$20))*$C503/60</f>
        <v>-1.1062036056373736</v>
      </c>
      <c r="G503" s="17">
        <f t="shared" si="40"/>
        <v>29.542373177727075</v>
      </c>
      <c r="H503" s="17">
        <f>H502+(data!$C$19*G502-data!$C$16*H502)*$C503/60</f>
        <v>155.54802576806819</v>
      </c>
      <c r="I503" s="17">
        <f>I502+(data!$C$20*G502-data!$C$17*I502)*$C503/60</f>
        <v>150.78585807893134</v>
      </c>
      <c r="J503" s="16">
        <f t="shared" si="38"/>
        <v>40.75</v>
      </c>
      <c r="K503" s="14">
        <f>G503/data!$C$15*1000</f>
        <v>4.0000366241032381</v>
      </c>
      <c r="L503" s="14">
        <f>L502+data!$C$21*(K502-L502)/60*C502</f>
        <v>4.0000067685805805</v>
      </c>
      <c r="M503" s="59">
        <f>M502+E503*C503/3600/data!H$23</f>
        <v>79.772980829687157</v>
      </c>
    </row>
    <row r="504" spans="1:13" ht="20.100000000000001" customHeight="1">
      <c r="A504" s="12">
        <f t="shared" si="39"/>
        <v>2450</v>
      </c>
      <c r="B504" s="14">
        <f t="shared" si="37"/>
        <v>4</v>
      </c>
      <c r="C504" s="14">
        <f t="shared" si="41"/>
        <v>5</v>
      </c>
      <c r="D504" s="15">
        <f>3600*(B504*data!$C$15/1000-F504-G504)/C504</f>
        <v>796.07852846761637</v>
      </c>
      <c r="E504" s="15">
        <f>IF(A504&lt;P$35,IF(A504+C504&lt;P$35,data!H$24*data!H$23,data!H$24*data!H$23*(P$35-A504)/C504),IF(D504&lt;0,0,D504))</f>
        <v>796.07852846761637</v>
      </c>
      <c r="F504" s="17">
        <f>(H504*data!$C$16+I504*data!$C$17-G503*(data!$C$18+data!$C$19+data!$C$20))*$C504/60</f>
        <v>-1.1059341142545294</v>
      </c>
      <c r="G504" s="17">
        <f t="shared" si="40"/>
        <v>29.542372180855221</v>
      </c>
      <c r="H504" s="17">
        <f>H503+(data!$C$19*G503-data!$C$16*H503)*$C504/60</f>
        <v>155.58244300032172</v>
      </c>
      <c r="I504" s="17">
        <f>I503+(data!$C$20*G503-data!$C$17*I503)*$C504/60</f>
        <v>151.02304888829812</v>
      </c>
      <c r="J504" s="16">
        <f t="shared" si="38"/>
        <v>40.833333333333336</v>
      </c>
      <c r="K504" s="14">
        <f>G504/data!$C$15*1000</f>
        <v>4.0000364891268134</v>
      </c>
      <c r="L504" s="14">
        <f>L503+data!$C$21*(K503-L503)/60*C503</f>
        <v>4.0000070797414384</v>
      </c>
      <c r="M504" s="59">
        <f>M503+E504*C504/3600/data!H$23</f>
        <v>79.883547291974324</v>
      </c>
    </row>
    <row r="505" spans="1:13" ht="20.100000000000001" customHeight="1">
      <c r="A505" s="12">
        <f t="shared" si="39"/>
        <v>2455</v>
      </c>
      <c r="B505" s="14">
        <f t="shared" si="37"/>
        <v>4</v>
      </c>
      <c r="C505" s="14">
        <f t="shared" si="41"/>
        <v>5</v>
      </c>
      <c r="D505" s="15">
        <f>3600*(B505*data!$C$15/1000-F505-G505)/C505</f>
        <v>795.8859228192938</v>
      </c>
      <c r="E505" s="15">
        <f>IF(A505&lt;P$35,IF(A505+C505&lt;P$35,data!H$24*data!H$23,data!H$24*data!H$23*(P$35-A505)/C505),IF(D505&lt;0,0,D505))</f>
        <v>795.8859228192938</v>
      </c>
      <c r="F505" s="17">
        <f>(H505*data!$C$16+I505*data!$C$17-G504*(data!$C$18+data!$C$19+data!$C$20))*$C505/60</f>
        <v>-1.1056656146406638</v>
      </c>
      <c r="G505" s="17">
        <f t="shared" si="40"/>
        <v>29.542371189086246</v>
      </c>
      <c r="H505" s="17">
        <f>H504+(data!$C$19*G504-data!$C$16*H504)*$C505/60</f>
        <v>155.61667854755564</v>
      </c>
      <c r="I505" s="17">
        <f>I504+(data!$C$20*G504-data!$C$17*I504)*$C505/60</f>
        <v>151.26015191980841</v>
      </c>
      <c r="J505" s="16">
        <f t="shared" si="38"/>
        <v>40.916666666666664</v>
      </c>
      <c r="K505" s="14">
        <f>G505/data!$C$15*1000</f>
        <v>4.0000363548413178</v>
      </c>
      <c r="L505" s="14">
        <f>L504+data!$C$21*(K504-L504)/60*C504</f>
        <v>4.0000073862525545</v>
      </c>
      <c r="M505" s="59">
        <f>M504+E505*C505/3600/data!H$23</f>
        <v>79.994087003477006</v>
      </c>
    </row>
    <row r="506" spans="1:13" ht="20.100000000000001" customHeight="1">
      <c r="A506" s="12">
        <f t="shared" si="39"/>
        <v>2460</v>
      </c>
      <c r="B506" s="14">
        <f t="shared" si="37"/>
        <v>4</v>
      </c>
      <c r="C506" s="14">
        <f t="shared" si="41"/>
        <v>5</v>
      </c>
      <c r="D506" s="15">
        <f>3600*(B506*data!$C$15/1000-F506-G506)/C506</f>
        <v>795.69402393520818</v>
      </c>
      <c r="E506" s="15">
        <f>IF(A506&lt;P$35,IF(A506+C506&lt;P$35,data!H$24*data!H$23,data!H$24*data!H$23*(P$35-A506)/C506),IF(D506&lt;0,0,D506))</f>
        <v>795.69402393520818</v>
      </c>
      <c r="F506" s="17">
        <f>(H506*data!$C$16+I506*data!$C$17-G505*(data!$C$18+data!$C$19+data!$C$20))*$C506/60</f>
        <v>-1.1053981017197834</v>
      </c>
      <c r="G506" s="17">
        <f t="shared" si="40"/>
        <v>29.542370202393261</v>
      </c>
      <c r="H506" s="17">
        <f>H505+(data!$C$19*G505-data!$C$16*H505)*$C506/60</f>
        <v>155.65073336886184</v>
      </c>
      <c r="I506" s="17">
        <f>I505+(data!$C$20*G505-data!$C$17*I505)*$C506/60</f>
        <v>151.49716720599335</v>
      </c>
      <c r="J506" s="16">
        <f t="shared" si="38"/>
        <v>41</v>
      </c>
      <c r="K506" s="14">
        <f>G506/data!$C$15*1000</f>
        <v>4.0000362212431106</v>
      </c>
      <c r="L506" s="14">
        <f>L505+data!$C$21*(K505-L505)/60*C505</f>
        <v>4.0000076881695907</v>
      </c>
      <c r="M506" s="59">
        <f>M505+E506*C506/3600/data!H$23</f>
        <v>80.104600062356894</v>
      </c>
    </row>
    <row r="507" spans="1:13" ht="20.100000000000001" customHeight="1">
      <c r="A507" s="12">
        <f t="shared" si="39"/>
        <v>2465</v>
      </c>
      <c r="B507" s="14">
        <f t="shared" si="37"/>
        <v>4</v>
      </c>
      <c r="C507" s="14">
        <f t="shared" si="41"/>
        <v>5</v>
      </c>
      <c r="D507" s="15">
        <f>3600*(B507*data!$C$15/1000-F507-G507)/C507</f>
        <v>795.50282819914423</v>
      </c>
      <c r="E507" s="15">
        <f>IF(A507&lt;P$35,IF(A507+C507&lt;P$35,data!H$24*data!H$23,data!H$24*data!H$23*(P$35-A507)/C507),IF(D507&lt;0,0,D507))</f>
        <v>795.50282819914423</v>
      </c>
      <c r="F507" s="17">
        <f>(H507*data!$C$16+I507*data!$C$17-G506*(data!$C$18+data!$C$19+data!$C$20))*$C507/60</f>
        <v>-1.1051315704426299</v>
      </c>
      <c r="G507" s="17">
        <f t="shared" si="40"/>
        <v>29.542369220749531</v>
      </c>
      <c r="H507" s="17">
        <f>H506+(data!$C$19*G506-data!$C$16*H506)*$C507/60</f>
        <v>155.68460841826922</v>
      </c>
      <c r="I507" s="17">
        <f>I506+(data!$C$20*G506-data!$C$17*I506)*$C507/60</f>
        <v>151.73409477937182</v>
      </c>
      <c r="J507" s="16">
        <f t="shared" si="38"/>
        <v>41.083333333333336</v>
      </c>
      <c r="K507" s="14">
        <f>G507/data!$C$15*1000</f>
        <v>4.0000360883285726</v>
      </c>
      <c r="L507" s="14">
        <f>L506+data!$C$21*(K506-L506)/60*C506</f>
        <v>4.0000079855475912</v>
      </c>
      <c r="M507" s="59">
        <f>M506+E507*C507/3600/data!H$23</f>
        <v>80.215086566273442</v>
      </c>
    </row>
    <row r="508" spans="1:13" ht="20.100000000000001" customHeight="1">
      <c r="A508" s="12">
        <f t="shared" si="39"/>
        <v>2470</v>
      </c>
      <c r="B508" s="14">
        <f t="shared" si="37"/>
        <v>4</v>
      </c>
      <c r="C508" s="14">
        <f t="shared" si="41"/>
        <v>5</v>
      </c>
      <c r="D508" s="15">
        <f>3600*(B508*data!$C$15/1000-F508-G508)/C508</f>
        <v>795.31233201392581</v>
      </c>
      <c r="E508" s="15">
        <f>IF(A508&lt;P$35,IF(A508+C508&lt;P$35,data!H$24*data!H$23,data!H$24*data!H$23*(P$35-A508)/C508),IF(D508&lt;0,0,D508))</f>
        <v>795.31233201392581</v>
      </c>
      <c r="F508" s="17">
        <f>(H508*data!$C$16+I508*data!$C$17-G507*(data!$C$18+data!$C$19+data!$C$20))*$C508/60</f>
        <v>-1.1048660157865418</v>
      </c>
      <c r="G508" s="17">
        <f t="shared" si="40"/>
        <v>29.542368244128468</v>
      </c>
      <c r="H508" s="17">
        <f>H507+(data!$C$19*G507-data!$C$16*H507)*$C508/60</f>
        <v>155.71830464477057</v>
      </c>
      <c r="I508" s="17">
        <f>I507+(data!$C$20*G507-data!$C$17*I507)*$C508/60</f>
        <v>151.97093467245031</v>
      </c>
      <c r="J508" s="16">
        <f t="shared" si="38"/>
        <v>41.166666666666664</v>
      </c>
      <c r="K508" s="14">
        <f>G508/data!$C$15*1000</f>
        <v>4.0000359560941048</v>
      </c>
      <c r="L508" s="14">
        <f>L507+data!$C$21*(K507-L507)/60*C507</f>
        <v>4.0000082784409878</v>
      </c>
      <c r="M508" s="59">
        <f>M507+E508*C508/3600/data!H$23</f>
        <v>80.325546612386489</v>
      </c>
    </row>
    <row r="509" spans="1:13" ht="20.100000000000001" customHeight="1">
      <c r="A509" s="12">
        <f t="shared" si="39"/>
        <v>2475</v>
      </c>
      <c r="B509" s="14">
        <f t="shared" si="37"/>
        <v>4</v>
      </c>
      <c r="C509" s="14">
        <f t="shared" si="41"/>
        <v>5</v>
      </c>
      <c r="D509" s="15">
        <f>3600*(B509*data!$C$15/1000-F509-G509)/C509</f>
        <v>795.1225318013411</v>
      </c>
      <c r="E509" s="15">
        <f>IF(A509&lt;P$35,IF(A509+C509&lt;P$35,data!H$24*data!H$23,data!H$24*data!H$23*(P$35-A509)/C509),IF(D509&lt;0,0,D509))</f>
        <v>795.1225318013411</v>
      </c>
      <c r="F509" s="17">
        <f>(H509*data!$C$16+I509*data!$C$17-G508*(data!$C$18+data!$C$19+data!$C$20))*$C509/60</f>
        <v>-1.1046014327553122</v>
      </c>
      <c r="G509" s="17">
        <f t="shared" si="40"/>
        <v>29.542367272503608</v>
      </c>
      <c r="H509" s="17">
        <f>H508+(data!$C$19*G508-data!$C$16*H508)*$C509/60</f>
        <v>155.75182299234899</v>
      </c>
      <c r="I509" s="17">
        <f>I508+(data!$C$20*G508-data!$C$17*I508)*$C509/60</f>
        <v>152.20768691772309</v>
      </c>
      <c r="J509" s="16">
        <f t="shared" si="38"/>
        <v>41.25</v>
      </c>
      <c r="K509" s="14">
        <f>G509/data!$C$15*1000</f>
        <v>4.0000358245361216</v>
      </c>
      <c r="L509" s="14">
        <f>L508+data!$C$21*(K508-L508)/60*C508</f>
        <v>4.0000085669036078</v>
      </c>
      <c r="M509" s="59">
        <f>M508+E509*C509/3600/data!H$23</f>
        <v>80.435980297358896</v>
      </c>
    </row>
    <row r="510" spans="1:13" ht="20.100000000000001" customHeight="1">
      <c r="A510" s="12">
        <f t="shared" si="39"/>
        <v>2480</v>
      </c>
      <c r="B510" s="14">
        <f t="shared" si="37"/>
        <v>4</v>
      </c>
      <c r="C510" s="14">
        <f t="shared" si="41"/>
        <v>5</v>
      </c>
      <c r="D510" s="15">
        <f>3600*(B510*data!$C$15/1000-F510-G510)/C510</f>
        <v>794.93342400200765</v>
      </c>
      <c r="E510" s="15">
        <f>IF(A510&lt;P$35,IF(A510+C510&lt;P$35,data!H$24*data!H$23,data!H$24*data!H$23*(P$35-A510)/C510),IF(D510&lt;0,0,D510))</f>
        <v>794.93342400200765</v>
      </c>
      <c r="F510" s="17">
        <f>(H510*data!$C$16+I510*data!$C$17-G509*(data!$C$18+data!$C$19+data!$C$20))*$C510/60</f>
        <v>-1.1043378163790492</v>
      </c>
      <c r="G510" s="17">
        <f t="shared" si="40"/>
        <v>29.542366305848642</v>
      </c>
      <c r="H510" s="17">
        <f>H509+(data!$C$19*G509-data!$C$16*H509)*$C510/60</f>
        <v>155.78516440000448</v>
      </c>
      <c r="I510" s="17">
        <f>I509+(data!$C$20*G509-data!$C$17*I509)*$C510/60</f>
        <v>152.44435154767211</v>
      </c>
      <c r="J510" s="16">
        <f t="shared" si="38"/>
        <v>41.333333333333336</v>
      </c>
      <c r="K510" s="14">
        <f>G510/data!$C$15*1000</f>
        <v>4.0000356936510624</v>
      </c>
      <c r="L510" s="14">
        <f>L509+data!$C$21*(K509-L509)/60*C509</f>
        <v>4.0000088509886806</v>
      </c>
      <c r="M510" s="59">
        <f>M509+E510*C510/3600/data!H$23</f>
        <v>80.546387717359181</v>
      </c>
    </row>
    <row r="511" spans="1:13" ht="20.100000000000001" customHeight="1">
      <c r="A511" s="12">
        <f t="shared" si="39"/>
        <v>2485</v>
      </c>
      <c r="B511" s="14">
        <f t="shared" si="37"/>
        <v>4</v>
      </c>
      <c r="C511" s="14">
        <f t="shared" si="41"/>
        <v>5</v>
      </c>
      <c r="D511" s="15">
        <f>3600*(B511*data!$C$15/1000-F511-G511)/C511</f>
        <v>794.74500507529763</v>
      </c>
      <c r="E511" s="15">
        <f>IF(A511&lt;P$35,IF(A511+C511&lt;P$35,data!H$24*data!H$23,data!H$24*data!H$23*(P$35-A511)/C511),IF(D511&lt;0,0,D511))</f>
        <v>794.74500507529763</v>
      </c>
      <c r="F511" s="17">
        <f>(H511*data!$C$16+I511*data!$C$17-G510*(data!$C$18+data!$C$19+data!$C$20))*$C511/60</f>
        <v>-1.1040751617140379</v>
      </c>
      <c r="G511" s="17">
        <f t="shared" si="40"/>
        <v>29.542365344137394</v>
      </c>
      <c r="H511" s="17">
        <f>H510+(data!$C$19*G510-data!$C$16*H510)*$C511/60</f>
        <v>155.81832980178015</v>
      </c>
      <c r="I511" s="17">
        <f>I510+(data!$C$20*G510-data!$C$17*I510)*$C511/60</f>
        <v>152.68092859476707</v>
      </c>
      <c r="J511" s="16">
        <f t="shared" si="38"/>
        <v>41.416666666666664</v>
      </c>
      <c r="K511" s="14">
        <f>G511/data!$C$15*1000</f>
        <v>4.0000355634353824</v>
      </c>
      <c r="L511" s="14">
        <f>L510+data!$C$21*(K510-L510)/60*C510</f>
        <v>4.0000091307488423</v>
      </c>
      <c r="M511" s="59">
        <f>M510+E511*C511/3600/data!H$23</f>
        <v>80.656768968064085</v>
      </c>
    </row>
    <row r="512" spans="1:13" ht="20.100000000000001" customHeight="1">
      <c r="A512" s="12">
        <f t="shared" si="39"/>
        <v>2490</v>
      </c>
      <c r="B512" s="14">
        <f t="shared" si="37"/>
        <v>4</v>
      </c>
      <c r="C512" s="14">
        <f t="shared" si="41"/>
        <v>5</v>
      </c>
      <c r="D512" s="15">
        <f>3600*(B512*data!$C$15/1000-F512-G512)/C512</f>
        <v>794.55727149923882</v>
      </c>
      <c r="E512" s="15">
        <f>IF(A512&lt;P$35,IF(A512+C512&lt;P$35,data!H$24*data!H$23,data!H$24*data!H$23*(P$35-A512)/C512),IF(D512&lt;0,0,D512))</f>
        <v>794.55727149923882</v>
      </c>
      <c r="F512" s="17">
        <f>(H512*data!$C$16+I512*data!$C$17-G511*(data!$C$18+data!$C$19+data!$C$20))*$C512/60</f>
        <v>-1.1038134638426014</v>
      </c>
      <c r="G512" s="17">
        <f t="shared" si="40"/>
        <v>29.542364387343817</v>
      </c>
      <c r="H512" s="17">
        <f>H511+(data!$C$19*G511-data!$C$16*H511)*$C512/60</f>
        <v>155.85132012678841</v>
      </c>
      <c r="I512" s="17">
        <f>I511+(data!$C$20*G511-data!$C$17*I511)*$C512/60</f>
        <v>152.91741809146535</v>
      </c>
      <c r="J512" s="16">
        <f t="shared" si="38"/>
        <v>41.5</v>
      </c>
      <c r="K512" s="14">
        <f>G512/data!$C$15*1000</f>
        <v>4.0000354338855546</v>
      </c>
      <c r="L512" s="14">
        <f>L511+data!$C$21*(K511-L511)/60*C511</f>
        <v>4.0000094062361455</v>
      </c>
      <c r="M512" s="59">
        <f>M511+E512*C512/3600/data!H$23</f>
        <v>80.767124144661196</v>
      </c>
    </row>
    <row r="513" spans="1:13" ht="20.100000000000001" customHeight="1">
      <c r="A513" s="12">
        <f t="shared" si="39"/>
        <v>2495</v>
      </c>
      <c r="B513" s="14">
        <f t="shared" si="37"/>
        <v>4</v>
      </c>
      <c r="C513" s="14">
        <f t="shared" si="41"/>
        <v>5</v>
      </c>
      <c r="D513" s="15">
        <f>3600*(B513*data!$C$15/1000-F513-G513)/C513</f>
        <v>794.37021977039115</v>
      </c>
      <c r="E513" s="15">
        <f>IF(A513&lt;P$35,IF(A513+C513&lt;P$35,data!H$24*data!H$23,data!H$24*data!H$23*(P$35-A513)/C513),IF(D513&lt;0,0,D513))</f>
        <v>794.37021977039115</v>
      </c>
      <c r="F513" s="17">
        <f>(H513*data!$C$16+I513*data!$C$17-G512*(data!$C$18+data!$C$19+data!$C$20))*$C513/60</f>
        <v>-1.1035527178729632</v>
      </c>
      <c r="G513" s="17">
        <f t="shared" si="40"/>
        <v>29.54236343544202</v>
      </c>
      <c r="H513" s="17">
        <f>H512+(data!$C$19*G512-data!$C$16*H512)*$C513/60</f>
        <v>155.88413629923704</v>
      </c>
      <c r="I513" s="17">
        <f>I512+(data!$C$20*G512-data!$C$17*I512)*$C513/60</f>
        <v>153.15382007021211</v>
      </c>
      <c r="J513" s="16">
        <f t="shared" si="38"/>
        <v>41.583333333333336</v>
      </c>
      <c r="K513" s="14">
        <f>G513/data!$C$15*1000</f>
        <v>4.0000353049980744</v>
      </c>
      <c r="L513" s="14">
        <f>L512+data!$C$21*(K512-L512)/60*C512</f>
        <v>4.0000096775020619</v>
      </c>
      <c r="M513" s="59">
        <f>M512+E513*C513/3600/data!H$23</f>
        <v>80.877453341851535</v>
      </c>
    </row>
    <row r="514" spans="1:13" ht="20.100000000000001" customHeight="1">
      <c r="A514" s="12">
        <f t="shared" si="39"/>
        <v>2500</v>
      </c>
      <c r="B514" s="14">
        <f t="shared" si="37"/>
        <v>4</v>
      </c>
      <c r="C514" s="14">
        <f t="shared" si="41"/>
        <v>5</v>
      </c>
      <c r="D514" s="15">
        <f>3600*(B514*data!$C$15/1000-F514-G514)/C514</f>
        <v>794.18384640379293</v>
      </c>
      <c r="E514" s="15">
        <f>IF(A514&lt;P$35,IF(A514+C514&lt;P$35,data!H$24*data!H$23,data!H$24*data!H$23*(P$35-A514)/C514),IF(D514&lt;0,0,D514))</f>
        <v>794.18384640379293</v>
      </c>
      <c r="F514" s="17">
        <f>(H514*data!$C$16+I514*data!$C$17-G513*(data!$C$18+data!$C$19+data!$C$20))*$C514/60</f>
        <v>-1.1032929189391132</v>
      </c>
      <c r="G514" s="17">
        <f t="shared" si="40"/>
        <v>29.542362488406226</v>
      </c>
      <c r="H514" s="17">
        <f>H513+(data!$C$19*G513-data!$C$16*H513)*$C514/60</f>
        <v>155.91677923845501</v>
      </c>
      <c r="I514" s="17">
        <f>I513+(data!$C$20*G513-data!$C$17*I513)*$C514/60</f>
        <v>153.3901345634402</v>
      </c>
      <c r="J514" s="16">
        <f t="shared" si="38"/>
        <v>41.666666666666664</v>
      </c>
      <c r="K514" s="14">
        <f>G514/data!$C$15*1000</f>
        <v>4.0000351767694502</v>
      </c>
      <c r="L514" s="14">
        <f>L513+data!$C$21*(K513-L513)/60*C513</f>
        <v>4.0000099445974913</v>
      </c>
      <c r="M514" s="59">
        <f>M513+E514*C514/3600/data!H$23</f>
        <v>80.98775665385206</v>
      </c>
    </row>
    <row r="515" spans="1:13" ht="20.100000000000001" customHeight="1">
      <c r="A515" s="12">
        <f t="shared" si="39"/>
        <v>2505</v>
      </c>
      <c r="B515" s="14">
        <f t="shared" si="37"/>
        <v>4</v>
      </c>
      <c r="C515" s="14">
        <f t="shared" si="41"/>
        <v>5</v>
      </c>
      <c r="D515" s="15">
        <f>3600*(B515*data!$C$15/1000-F515-G515)/C515</f>
        <v>793.99814793279779</v>
      </c>
      <c r="E515" s="15">
        <f>IF(A515&lt;P$35,IF(A515+C515&lt;P$35,data!H$24*data!H$23,data!H$24*data!H$23*(P$35-A515)/C515),IF(D515&lt;0,0,D515))</f>
        <v>793.99814793279779</v>
      </c>
      <c r="F515" s="17">
        <f>(H515*data!$C$16+I515*data!$C$17-G514*(data!$C$18+data!$C$19+data!$C$20))*$C515/60</f>
        <v>-1.1030340622006667</v>
      </c>
      <c r="G515" s="17">
        <f t="shared" si="40"/>
        <v>29.542361546210827</v>
      </c>
      <c r="H515" s="17">
        <f>H514+(data!$C$19*G514-data!$C$16*H514)*$C515/60</f>
        <v>155.94924985891831</v>
      </c>
      <c r="I515" s="17">
        <f>I514+(data!$C$20*G514-data!$C$17*I514)*$C515/60</f>
        <v>153.62636160357027</v>
      </c>
      <c r="J515" s="16">
        <f t="shared" si="38"/>
        <v>41.75</v>
      </c>
      <c r="K515" s="14">
        <f>G515/data!$C$15*1000</f>
        <v>4.0000350491962156</v>
      </c>
      <c r="L515" s="14">
        <f>L514+data!$C$21*(K514-L514)/60*C514</f>
        <v>4.0000102075727657</v>
      </c>
      <c r="M515" s="59">
        <f>M514+E515*C515/3600/data!H$23</f>
        <v>81.098034174398279</v>
      </c>
    </row>
    <row r="516" spans="1:13" ht="20.100000000000001" customHeight="1">
      <c r="A516" s="12">
        <f t="shared" si="39"/>
        <v>2510</v>
      </c>
      <c r="B516" s="14">
        <f t="shared" ref="B516:B579" si="42">P$23</f>
        <v>4</v>
      </c>
      <c r="C516" s="14">
        <f t="shared" si="41"/>
        <v>5</v>
      </c>
      <c r="D516" s="15">
        <f>3600*(B516*data!$C$15/1000-F516-G516)/C516</f>
        <v>793.81312090905624</v>
      </c>
      <c r="E516" s="15">
        <f>IF(A516&lt;P$35,IF(A516+C516&lt;P$35,data!H$24*data!H$23,data!H$24*data!H$23*(P$35-A516)/C516),IF(D516&lt;0,0,D516))</f>
        <v>793.81312090905624</v>
      </c>
      <c r="F516" s="17">
        <f>(H516*data!$C$16+I516*data!$C$17-G515*(data!$C$18+data!$C$19+data!$C$20))*$C516/60</f>
        <v>-1.1027761428427338</v>
      </c>
      <c r="G516" s="17">
        <f t="shared" si="40"/>
        <v>29.542360608830315</v>
      </c>
      <c r="H516" s="17">
        <f>H515+(data!$C$19*G515-data!$C$16*H515)*$C516/60</f>
        <v>155.98154907027549</v>
      </c>
      <c r="I516" s="17">
        <f>I515+(data!$C$20*G515-data!$C$17*I515)*$C516/60</f>
        <v>153.8625012230107</v>
      </c>
      <c r="J516" s="16">
        <f t="shared" ref="J516:J579" si="43">$A516/60</f>
        <v>41.833333333333336</v>
      </c>
      <c r="K516" s="14">
        <f>G516/data!$C$15*1000</f>
        <v>4.0000349222749163</v>
      </c>
      <c r="L516" s="14">
        <f>L515+data!$C$21*(K515-L515)/60*C515</f>
        <v>4.0000104664776579</v>
      </c>
      <c r="M516" s="59">
        <f>M515+E516*C516/3600/data!H$23</f>
        <v>81.208285996746753</v>
      </c>
    </row>
    <row r="517" spans="1:13" ht="20.100000000000001" customHeight="1">
      <c r="A517" s="12">
        <f t="shared" ref="A517:A580" si="44">$A516+C516</f>
        <v>2515</v>
      </c>
      <c r="B517" s="14">
        <f t="shared" si="42"/>
        <v>4</v>
      </c>
      <c r="C517" s="14">
        <f t="shared" si="41"/>
        <v>5</v>
      </c>
      <c r="D517" s="15">
        <f>3600*(B517*data!$C$15/1000-F517-G517)/C517</f>
        <v>793.62876190235738</v>
      </c>
      <c r="E517" s="15">
        <f>IF(A517&lt;P$35,IF(A517+C517&lt;P$35,data!H$24*data!H$23,data!H$24*data!H$23*(P$35-A517)/C517),IF(D517&lt;0,0,D517))</f>
        <v>793.62876190235738</v>
      </c>
      <c r="F517" s="17">
        <f>(H517*data!$C$16+I517*data!$C$17-G516*(data!$C$18+data!$C$19+data!$C$20))*$C517/60</f>
        <v>-1.1025191560757823</v>
      </c>
      <c r="G517" s="17">
        <f t="shared" si="40"/>
        <v>29.542359676239332</v>
      </c>
      <c r="H517" s="17">
        <f>H516+(data!$C$19*G516-data!$C$16*H516)*$C517/60</f>
        <v>156.01367777737323</v>
      </c>
      <c r="I517" s="17">
        <f>I516+(data!$C$20*G516-data!$C$17*I516)*$C517/60</f>
        <v>154.09855345415755</v>
      </c>
      <c r="J517" s="16">
        <f t="shared" si="43"/>
        <v>41.916666666666664</v>
      </c>
      <c r="K517" s="14">
        <f>G517/data!$C$15*1000</f>
        <v>4.0000347960021196</v>
      </c>
      <c r="L517" s="14">
        <f>L516+data!$C$21*(K516-L516)/60*C516</f>
        <v>4.0000107213613836</v>
      </c>
      <c r="M517" s="59">
        <f>M516+E517*C517/3600/data!H$23</f>
        <v>81.318512213677636</v>
      </c>
    </row>
    <row r="518" spans="1:13" ht="20.100000000000001" customHeight="1">
      <c r="A518" s="12">
        <f t="shared" si="44"/>
        <v>2520</v>
      </c>
      <c r="B518" s="14">
        <f t="shared" si="42"/>
        <v>4</v>
      </c>
      <c r="C518" s="14">
        <f t="shared" si="41"/>
        <v>5</v>
      </c>
      <c r="D518" s="15">
        <f>3600*(B518*data!$C$15/1000-F518-G518)/C518</f>
        <v>793.44506750056473</v>
      </c>
      <c r="E518" s="15">
        <f>IF(A518&lt;P$35,IF(A518+C518&lt;P$35,data!H$24*data!H$23,data!H$24*data!H$23*(P$35-A518)/C518),IF(D518&lt;0,0,D518))</f>
        <v>793.44506750056473</v>
      </c>
      <c r="F518" s="17">
        <f>(H518*data!$C$16+I518*data!$C$17-G517*(data!$C$18+data!$C$19+data!$C$20))*$C518/60</f>
        <v>-1.102263097135505</v>
      </c>
      <c r="G518" s="17">
        <f t="shared" ref="G518:G581" si="45">IF(P$21=1,(E517/60)*$C518/60+F518+G517,(E518/60)*$C518/60+F518+G517)</f>
        <v>29.542358748412656</v>
      </c>
      <c r="H518" s="17">
        <f>H517+(data!$C$19*G517-data!$C$16*H517)*$C518/60</f>
        <v>156.04563688028159</v>
      </c>
      <c r="I518" s="17">
        <f>I517+(data!$C$20*G517-data!$C$17*I517)*$C518/60</f>
        <v>154.33451832939477</v>
      </c>
      <c r="J518" s="16">
        <f t="shared" si="43"/>
        <v>42</v>
      </c>
      <c r="K518" s="14">
        <f>G518/data!$C$15*1000</f>
        <v>4.0000346703744096</v>
      </c>
      <c r="L518" s="14">
        <f>L517+data!$C$21*(K517-L517)/60*C517</f>
        <v>4.0000109722726123</v>
      </c>
      <c r="M518" s="59">
        <f>M517+E518*C518/3600/data!H$23</f>
        <v>81.428712917497165</v>
      </c>
    </row>
    <row r="519" spans="1:13" ht="20.100000000000001" customHeight="1">
      <c r="A519" s="12">
        <f t="shared" si="44"/>
        <v>2525</v>
      </c>
      <c r="B519" s="14">
        <f t="shared" si="42"/>
        <v>4</v>
      </c>
      <c r="C519" s="14">
        <f t="shared" si="41"/>
        <v>5</v>
      </c>
      <c r="D519" s="15">
        <f>3600*(B519*data!$C$15/1000-F519-G519)/C519</f>
        <v>793.26203430950102</v>
      </c>
      <c r="E519" s="15">
        <f>IF(A519&lt;P$35,IF(A519+C519&lt;P$35,data!H$24*data!H$23,data!H$24*data!H$23*(P$35-A519)/C519),IF(D519&lt;0,0,D519))</f>
        <v>793.26203430950102</v>
      </c>
      <c r="F519" s="17">
        <f>(H519*data!$C$16+I519*data!$C$17-G518*(data!$C$18+data!$C$19+data!$C$20))*$C519/60</f>
        <v>-1.102007961282685</v>
      </c>
      <c r="G519" s="17">
        <f t="shared" si="45"/>
        <v>29.542357825325201</v>
      </c>
      <c r="H519" s="17">
        <f>H518+(data!$C$19*G518-data!$C$16*H518)*$C519/60</f>
        <v>156.07742727431932</v>
      </c>
      <c r="I519" s="17">
        <f>I518+(data!$C$20*G518-data!$C$17*I518)*$C519/60</f>
        <v>154.57039588109399</v>
      </c>
      <c r="J519" s="16">
        <f t="shared" si="43"/>
        <v>42.083333333333336</v>
      </c>
      <c r="K519" s="14">
        <f>G519/data!$C$15*1000</f>
        <v>4.0000345453883899</v>
      </c>
      <c r="L519" s="14">
        <f>L518+data!$C$21*(K518-L518)/60*C518</f>
        <v>4.0000112192594681</v>
      </c>
      <c r="M519" s="59">
        <f>M518+E519*C519/3600/data!H$23</f>
        <v>81.538888200040148</v>
      </c>
    </row>
    <row r="520" spans="1:13" ht="20.100000000000001" customHeight="1">
      <c r="A520" s="12">
        <f t="shared" si="44"/>
        <v>2530</v>
      </c>
      <c r="B520" s="14">
        <f t="shared" si="42"/>
        <v>4</v>
      </c>
      <c r="C520" s="14">
        <f t="shared" si="41"/>
        <v>5</v>
      </c>
      <c r="D520" s="15">
        <f>3600*(B520*data!$C$15/1000-F520-G520)/C520</f>
        <v>793.07965895288214</v>
      </c>
      <c r="E520" s="15">
        <f>IF(A520&lt;P$35,IF(A520+C520&lt;P$35,data!H$24*data!H$23,data!H$24*data!H$23*(P$35-A520)/C520),IF(D520&lt;0,0,D520))</f>
        <v>793.07965895288214</v>
      </c>
      <c r="F520" s="17">
        <f>(H520*data!$C$16+I520*data!$C$17-G519*(data!$C$18+data!$C$19+data!$C$20))*$C520/60</f>
        <v>-1.1017537438030665</v>
      </c>
      <c r="G520" s="17">
        <f t="shared" si="45"/>
        <v>29.542356906951998</v>
      </c>
      <c r="H520" s="17">
        <f>H519+(data!$C$19*G519-data!$C$16*H519)*$C520/60</f>
        <v>156.10904985007886</v>
      </c>
      <c r="I520" s="17">
        <f>I519+(data!$C$20*G519-data!$C$17*I519)*$C520/60</f>
        <v>154.8061861416146</v>
      </c>
      <c r="J520" s="16">
        <f t="shared" si="43"/>
        <v>42.166666666666664</v>
      </c>
      <c r="K520" s="14">
        <f>G520/data!$C$15*1000</f>
        <v>4.0000344210406809</v>
      </c>
      <c r="L520" s="14">
        <f>L519+data!$C$21*(K519-L519)/60*C519</f>
        <v>4.0000114623695406</v>
      </c>
      <c r="M520" s="59">
        <f>M519+E520*C520/3600/data!H$23</f>
        <v>81.649038152672489</v>
      </c>
    </row>
    <row r="521" spans="1:13" ht="20.100000000000001" customHeight="1">
      <c r="A521" s="12">
        <f t="shared" si="44"/>
        <v>2535</v>
      </c>
      <c r="B521" s="14">
        <f t="shared" si="42"/>
        <v>4</v>
      </c>
      <c r="C521" s="14">
        <f t="shared" si="41"/>
        <v>5</v>
      </c>
      <c r="D521" s="15">
        <f>3600*(B521*data!$C$15/1000-F521-G521)/C521</f>
        <v>792.89793807218643</v>
      </c>
      <c r="E521" s="15">
        <f>IF(A521&lt;P$35,IF(A521+C521&lt;P$35,data!H$24*data!H$23,data!H$24*data!H$23*(P$35-A521)/C521),IF(D521&lt;0,0,D521))</f>
        <v>792.89793807218643</v>
      </c>
      <c r="F521" s="17">
        <f>(H521*data!$C$16+I521*data!$C$17-G520*(data!$C$18+data!$C$19+data!$C$20))*$C521/60</f>
        <v>-1.1015004400072184</v>
      </c>
      <c r="G521" s="17">
        <f t="shared" si="45"/>
        <v>29.542355993268227</v>
      </c>
      <c r="H521" s="17">
        <f>H520+(data!$C$19*G520-data!$C$16*H520)*$C521/60</f>
        <v>156.14050549345137</v>
      </c>
      <c r="I521" s="17">
        <f>I520+(data!$C$20*G520-data!$C$17*I520)*$C521/60</f>
        <v>155.04188914330385</v>
      </c>
      <c r="J521" s="16">
        <f t="shared" si="43"/>
        <v>42.25</v>
      </c>
      <c r="K521" s="14">
        <f>G521/data!$C$15*1000</f>
        <v>4.0000342973279208</v>
      </c>
      <c r="L521" s="14">
        <f>L520+data!$C$21*(K520-L520)/60*C520</f>
        <v>4.0000117016498873</v>
      </c>
      <c r="M521" s="59">
        <f>M520+E521*C521/3600/data!H$23</f>
        <v>81.759162866293622</v>
      </c>
    </row>
    <row r="522" spans="1:13" ht="20.100000000000001" customHeight="1">
      <c r="A522" s="12">
        <f t="shared" si="44"/>
        <v>2540</v>
      </c>
      <c r="B522" s="14">
        <f t="shared" si="42"/>
        <v>4</v>
      </c>
      <c r="C522" s="14">
        <f t="shared" si="41"/>
        <v>5</v>
      </c>
      <c r="D522" s="15">
        <f>3600*(B522*data!$C$15/1000-F522-G522)/C522</f>
        <v>792.71686832659293</v>
      </c>
      <c r="E522" s="15">
        <f>IF(A522&lt;P$35,IF(A522+C522&lt;P$35,data!H$24*data!H$23,data!H$24*data!H$23*(P$35-A522)/C522),IF(D522&lt;0,0,D522))</f>
        <v>792.71686832659293</v>
      </c>
      <c r="F522" s="17">
        <f>(H522*data!$C$16+I522*data!$C$17-G521*(data!$C$18+data!$C$19+data!$C$20))*$C522/60</f>
        <v>-1.1012480452304081</v>
      </c>
      <c r="G522" s="17">
        <f t="shared" si="45"/>
        <v>29.542355084249188</v>
      </c>
      <c r="H522" s="17">
        <f>H521+(data!$C$19*G521-data!$C$16*H521)*$C522/60</f>
        <v>156.1717950856515</v>
      </c>
      <c r="I522" s="17">
        <f>I521+(data!$C$20*G521-data!$C$17*I521)*$C522/60</f>
        <v>155.2775049184967</v>
      </c>
      <c r="J522" s="16">
        <f t="shared" si="43"/>
        <v>42.333333333333336</v>
      </c>
      <c r="K522" s="14">
        <f>G522/data!$C$15*1000</f>
        <v>4.000034174246764</v>
      </c>
      <c r="L522" s="14">
        <f>L521+data!$C$21*(K521-L521)/60*C521</f>
        <v>4.0000119371470397</v>
      </c>
      <c r="M522" s="59">
        <f>M521+E522*C522/3600/data!H$23</f>
        <v>81.869262431338981</v>
      </c>
    </row>
    <row r="523" spans="1:13" ht="20.100000000000001" customHeight="1">
      <c r="A523" s="12">
        <f t="shared" si="44"/>
        <v>2545</v>
      </c>
      <c r="B523" s="14">
        <f t="shared" si="42"/>
        <v>4</v>
      </c>
      <c r="C523" s="14">
        <f t="shared" si="41"/>
        <v>5</v>
      </c>
      <c r="D523" s="15">
        <f>3600*(B523*data!$C$15/1000-F523-G523)/C523</f>
        <v>792.53644639285687</v>
      </c>
      <c r="E523" s="15">
        <f>IF(A523&lt;P$35,IF(A523+C523&lt;P$35,data!H$24*data!H$23,data!H$24*data!H$23*(P$35-A523)/C523),IF(D523&lt;0,0,D523))</f>
        <v>792.53644639285687</v>
      </c>
      <c r="F523" s="17">
        <f>(H523*data!$C$16+I523*data!$C$17-G522*(data!$C$18+data!$C$19+data!$C$20))*$C523/60</f>
        <v>-1.1009965548324669</v>
      </c>
      <c r="G523" s="17">
        <f t="shared" si="45"/>
        <v>29.542354179870323</v>
      </c>
      <c r="H523" s="17">
        <f>H522+(data!$C$19*G522-data!$C$16*H522)*$C523/60</f>
        <v>156.20291950324207</v>
      </c>
      <c r="I523" s="17">
        <f>I522+(data!$C$20*G522-data!$C$17*I522)*$C523/60</f>
        <v>155.51303349951593</v>
      </c>
      <c r="J523" s="16">
        <f t="shared" si="43"/>
        <v>42.416666666666664</v>
      </c>
      <c r="K523" s="14">
        <f>G523/data!$C$15*1000</f>
        <v>4.0000340517938877</v>
      </c>
      <c r="L523" s="14">
        <f>L522+data!$C$21*(K522-L522)/60*C522</f>
        <v>4.0000121689070092</v>
      </c>
      <c r="M523" s="59">
        <f>M522+E523*C523/3600/data!H$23</f>
        <v>81.979336937782435</v>
      </c>
    </row>
    <row r="524" spans="1:13" ht="20.100000000000001" customHeight="1">
      <c r="A524" s="12">
        <f t="shared" si="44"/>
        <v>2550</v>
      </c>
      <c r="B524" s="14">
        <f t="shared" si="42"/>
        <v>4</v>
      </c>
      <c r="C524" s="14">
        <f t="shared" si="41"/>
        <v>5</v>
      </c>
      <c r="D524" s="15">
        <f>3600*(B524*data!$C$15/1000-F524-G524)/C524</f>
        <v>792.35666896526004</v>
      </c>
      <c r="E524" s="15">
        <f>IF(A524&lt;P$35,IF(A524+C524&lt;P$35,data!H$24*data!H$23,data!H$24*data!H$23*(P$35-A524)/C524),IF(D524&lt;0,0,D524))</f>
        <v>792.35666896526004</v>
      </c>
      <c r="F524" s="17">
        <f>(H524*data!$C$16+I524*data!$C$17-G523*(data!$C$18+data!$C$19+data!$C$20))*$C524/60</f>
        <v>-1.1007459641976647</v>
      </c>
      <c r="G524" s="17">
        <f t="shared" si="45"/>
        <v>29.542353280107182</v>
      </c>
      <c r="H524" s="17">
        <f>H523+(data!$C$19*G523-data!$C$16*H523)*$C524/60</f>
        <v>156.23387961815862</v>
      </c>
      <c r="I524" s="17">
        <f>I523+(data!$C$20*G523-data!$C$17*I523)*$C524/60</f>
        <v>155.74847491867212</v>
      </c>
      <c r="J524" s="16">
        <f t="shared" si="43"/>
        <v>42.5</v>
      </c>
      <c r="K524" s="14">
        <f>G524/data!$C$15*1000</f>
        <v>4.0000339299659791</v>
      </c>
      <c r="L524" s="14">
        <f>L523+data!$C$21*(K523-L523)/60*C523</f>
        <v>4.0000123969752943</v>
      </c>
      <c r="M524" s="59">
        <f>M523+E524*C524/3600/data!H$23</f>
        <v>82.089386475138724</v>
      </c>
    </row>
    <row r="525" spans="1:13" ht="20.100000000000001" customHeight="1">
      <c r="A525" s="12">
        <f t="shared" si="44"/>
        <v>2555</v>
      </c>
      <c r="B525" s="14">
        <f t="shared" si="42"/>
        <v>4</v>
      </c>
      <c r="C525" s="14">
        <f t="shared" si="41"/>
        <v>5</v>
      </c>
      <c r="D525" s="15">
        <f>3600*(B525*data!$C$15/1000-F525-G525)/C525</f>
        <v>792.17753275547091</v>
      </c>
      <c r="E525" s="15">
        <f>IF(A525&lt;P$35,IF(A525+C525&lt;P$35,data!H$24*data!H$23,data!H$24*data!H$23*(P$35-A525)/C525),IF(D525&lt;0,0,D525))</f>
        <v>792.17753275547091</v>
      </c>
      <c r="F525" s="17">
        <f>(H525*data!$C$16+I525*data!$C$17-G524*(data!$C$18+data!$C$19+data!$C$20))*$C525/60</f>
        <v>-1.1004962687345758</v>
      </c>
      <c r="G525" s="17">
        <f t="shared" si="45"/>
        <v>29.542352384935469</v>
      </c>
      <c r="H525" s="17">
        <f>H524+(data!$C$19*G524-data!$C$16*H524)*$C525/60</f>
        <v>156.2646762977339</v>
      </c>
      <c r="I525" s="17">
        <f>I524+(data!$C$20*G524-data!$C$17*I524)*$C525/60</f>
        <v>155.98382920826364</v>
      </c>
      <c r="J525" s="16">
        <f t="shared" si="43"/>
        <v>42.583333333333336</v>
      </c>
      <c r="K525" s="14">
        <f>G525/data!$C$15*1000</f>
        <v>4.0000338087597509</v>
      </c>
      <c r="L525" s="14">
        <f>L524+data!$C$21*(K524-L524)/60*C524</f>
        <v>4.0000126213968841</v>
      </c>
      <c r="M525" s="59">
        <f>M524+E525*C525/3600/data!H$23</f>
        <v>82.199411132465869</v>
      </c>
    </row>
    <row r="526" spans="1:13" ht="20.100000000000001" customHeight="1">
      <c r="A526" s="12">
        <f t="shared" si="44"/>
        <v>2560</v>
      </c>
      <c r="B526" s="14">
        <f t="shared" si="42"/>
        <v>4</v>
      </c>
      <c r="C526" s="14">
        <f t="shared" si="41"/>
        <v>5</v>
      </c>
      <c r="D526" s="15">
        <f>3600*(B526*data!$C$15/1000-F526-G526)/C526</f>
        <v>791.99903449248063</v>
      </c>
      <c r="E526" s="15">
        <f>IF(A526&lt;P$35,IF(A526+C526&lt;P$35,data!H$24*data!H$23,data!H$24*data!H$23*(P$35-A526)/C526),IF(D526&lt;0,0,D526))</f>
        <v>791.99903449248063</v>
      </c>
      <c r="F526" s="17">
        <f>(H526*data!$C$16+I526*data!$C$17-G525*(data!$C$18+data!$C$19+data!$C$20))*$C526/60</f>
        <v>-1.1002474638759556</v>
      </c>
      <c r="G526" s="17">
        <f t="shared" si="45"/>
        <v>29.542351494331001</v>
      </c>
      <c r="H526" s="17">
        <f>H525+(data!$C$19*G525-data!$C$16*H525)*$C526/60</f>
        <v>156.29531040472207</v>
      </c>
      <c r="I526" s="17">
        <f>I525+(data!$C$20*G525-data!$C$17*I525)*$C526/60</f>
        <v>156.21909640057669</v>
      </c>
      <c r="J526" s="16">
        <f t="shared" si="43"/>
        <v>42.666666666666664</v>
      </c>
      <c r="K526" s="14">
        <f>G526/data!$C$15*1000</f>
        <v>4.0000336881719267</v>
      </c>
      <c r="L526" s="14">
        <f>L525+data!$C$21*(K525-L525)/60*C525</f>
        <v>4.0000128422162637</v>
      </c>
      <c r="M526" s="59">
        <f>M525+E526*C526/3600/data!H$23</f>
        <v>82.309410998367596</v>
      </c>
    </row>
    <row r="527" spans="1:13" ht="20.100000000000001" customHeight="1">
      <c r="A527" s="12">
        <f t="shared" si="44"/>
        <v>2565</v>
      </c>
      <c r="B527" s="14">
        <f t="shared" si="42"/>
        <v>4</v>
      </c>
      <c r="C527" s="14">
        <f t="shared" si="41"/>
        <v>5</v>
      </c>
      <c r="D527" s="15">
        <f>3600*(B527*data!$C$15/1000-F527-G527)/C527</f>
        <v>791.82117092251042</v>
      </c>
      <c r="E527" s="15">
        <f>IF(A527&lt;P$35,IF(A527+C527&lt;P$35,data!H$24*data!H$23,data!H$24*data!H$23*(P$35-A527)/C527),IF(D527&lt;0,0,D527))</f>
        <v>791.82117092251042</v>
      </c>
      <c r="F527" s="17">
        <f>(H527*data!$C$16+I527*data!$C$17-G526*(data!$C$18+data!$C$19+data!$C$20))*$C527/60</f>
        <v>-1.0999995450786102</v>
      </c>
      <c r="G527" s="17">
        <f t="shared" si="45"/>
        <v>29.542350608269725</v>
      </c>
      <c r="H527" s="17">
        <f>H526+(data!$C$19*G526-data!$C$16*H526)*$C527/60</f>
        <v>156.32578279732297</v>
      </c>
      <c r="I527" s="17">
        <f>I526+(data!$C$20*G526-data!$C$17*I526)*$C527/60</f>
        <v>156.45427652788524</v>
      </c>
      <c r="J527" s="16">
        <f t="shared" si="43"/>
        <v>42.75</v>
      </c>
      <c r="K527" s="14">
        <f>G527/data!$C$15*1000</f>
        <v>4.0000335681992514</v>
      </c>
      <c r="L527" s="14">
        <f>L526+data!$C$21*(K526-L526)/60*C526</f>
        <v>4.0000130594774221</v>
      </c>
      <c r="M527" s="59">
        <f>M526+E527*C527/3600/data!H$23</f>
        <v>82.419386160995728</v>
      </c>
    </row>
    <row r="528" spans="1:13" ht="20.100000000000001" customHeight="1">
      <c r="A528" s="12">
        <f t="shared" si="44"/>
        <v>2570</v>
      </c>
      <c r="B528" s="14">
        <f t="shared" si="42"/>
        <v>4</v>
      </c>
      <c r="C528" s="14">
        <f t="shared" si="41"/>
        <v>5</v>
      </c>
      <c r="D528" s="15">
        <f>3600*(B528*data!$C$15/1000-F528-G528)/C528</f>
        <v>791.64393880890714</v>
      </c>
      <c r="E528" s="15">
        <f>IF(A528&lt;P$35,IF(A528+C528&lt;P$35,data!H$24*data!H$23,data!H$24*data!H$23*(P$35-A528)/C528),IF(D528&lt;0,0,D528))</f>
        <v>791.64393880890714</v>
      </c>
      <c r="F528" s="17">
        <f>(H528*data!$C$16+I528*data!$C$17-G527*(data!$C$18+data!$C$19+data!$C$20))*$C528/60</f>
        <v>-1.0997525078232699</v>
      </c>
      <c r="G528" s="17">
        <f t="shared" si="45"/>
        <v>29.542349726727721</v>
      </c>
      <c r="H528" s="17">
        <f>H527+(data!$C$19*G527-data!$C$16*H527)*$C528/60</f>
        <v>156.35609432920609</v>
      </c>
      <c r="I528" s="17">
        <f>I527+(data!$C$20*G527-data!$C$17*I527)*$C528/60</f>
        <v>156.6893696224511</v>
      </c>
      <c r="J528" s="16">
        <f t="shared" si="43"/>
        <v>42.833333333333336</v>
      </c>
      <c r="K528" s="14">
        <f>G528/data!$C$15*1000</f>
        <v>4.0000334488384848</v>
      </c>
      <c r="L528" s="14">
        <f>L527+data!$C$21*(K527-L527)/60*C527</f>
        <v>4.0000132732238551</v>
      </c>
      <c r="M528" s="59">
        <f>M527+E528*C528/3600/data!H$23</f>
        <v>82.529336708052526</v>
      </c>
    </row>
    <row r="529" spans="1:13" ht="20.100000000000001" customHeight="1">
      <c r="A529" s="12">
        <f t="shared" si="44"/>
        <v>2575</v>
      </c>
      <c r="B529" s="14">
        <f t="shared" si="42"/>
        <v>4</v>
      </c>
      <c r="C529" s="14">
        <f t="shared" si="41"/>
        <v>5</v>
      </c>
      <c r="D529" s="15">
        <f>3600*(B529*data!$C$15/1000-F529-G529)/C529</f>
        <v>791.46733493207648</v>
      </c>
      <c r="E529" s="15">
        <f>IF(A529&lt;P$35,IF(A529+C529&lt;P$35,data!H$24*data!H$23,data!H$24*data!H$23*(P$35-A529)/C529),IF(D529&lt;0,0,D529))</f>
        <v>791.46733493207648</v>
      </c>
      <c r="F529" s="17">
        <f>(H529*data!$C$16+I529*data!$C$17-G528*(data!$C$18+data!$C$19+data!$C$20))*$C529/60</f>
        <v>-1.0995063476144635</v>
      </c>
      <c r="G529" s="17">
        <f t="shared" si="45"/>
        <v>29.542348849681183</v>
      </c>
      <c r="H529" s="17">
        <f>H528+(data!$C$19*G528-data!$C$16*H528)*$C529/60</f>
        <v>156.3862458495345</v>
      </c>
      <c r="I529" s="17">
        <f>I528+(data!$C$20*G528-data!$C$17*I528)*$C529/60</f>
        <v>156.92437571652391</v>
      </c>
      <c r="J529" s="16">
        <f t="shared" si="43"/>
        <v>42.916666666666664</v>
      </c>
      <c r="K529" s="14">
        <f>G529/data!$C$15*1000</f>
        <v>4.0000333300864046</v>
      </c>
      <c r="L529" s="14">
        <f>L528+data!$C$21*(K528-L528)/60*C528</f>
        <v>4.000013483498571</v>
      </c>
      <c r="M529" s="59">
        <f>M528+E529*C529/3600/data!H$23</f>
        <v>82.639262726793092</v>
      </c>
    </row>
    <row r="530" spans="1:13" ht="20.100000000000001" customHeight="1">
      <c r="A530" s="12">
        <f t="shared" si="44"/>
        <v>2580</v>
      </c>
      <c r="B530" s="14">
        <f t="shared" si="42"/>
        <v>4</v>
      </c>
      <c r="C530" s="14">
        <f t="shared" si="41"/>
        <v>5</v>
      </c>
      <c r="D530" s="15">
        <f>3600*(B530*data!$C$15/1000-F530-G530)/C530</f>
        <v>791.2913560893503</v>
      </c>
      <c r="E530" s="15">
        <f>IF(A530&lt;P$35,IF(A530+C530&lt;P$35,data!H$24*data!H$23,data!H$24*data!H$23*(P$35-A530)/C530),IF(D530&lt;0,0,D530))</f>
        <v>791.2913560893503</v>
      </c>
      <c r="F530" s="17">
        <f>(H530*data!$C$16+I530*data!$C$17-G529*(data!$C$18+data!$C$19+data!$C$20))*$C530/60</f>
        <v>-1.0992610599803911</v>
      </c>
      <c r="G530" s="17">
        <f t="shared" si="45"/>
        <v>29.542347977106452</v>
      </c>
      <c r="H530" s="17">
        <f>H529+(data!$C$19*G529-data!$C$16*H529)*$C530/60</f>
        <v>156.41623820298869</v>
      </c>
      <c r="I530" s="17">
        <f>I529+(data!$C$20*G529-data!$C$17*I529)*$C530/60</f>
        <v>157.15929484234115</v>
      </c>
      <c r="J530" s="16">
        <f t="shared" si="43"/>
        <v>43</v>
      </c>
      <c r="K530" s="14">
        <f>G530/data!$C$15*1000</f>
        <v>4.0000332119398072</v>
      </c>
      <c r="L530" s="14">
        <f>L529+data!$C$21*(K529-L529)/60*C529</f>
        <v>4.0000136903440975</v>
      </c>
      <c r="M530" s="59">
        <f>M529+E530*C530/3600/data!H$23</f>
        <v>82.74916430402773</v>
      </c>
    </row>
    <row r="531" spans="1:13" ht="20.100000000000001" customHeight="1">
      <c r="A531" s="12">
        <f t="shared" si="44"/>
        <v>2585</v>
      </c>
      <c r="B531" s="14">
        <f t="shared" si="42"/>
        <v>4</v>
      </c>
      <c r="C531" s="14">
        <f t="shared" si="41"/>
        <v>5</v>
      </c>
      <c r="D531" s="15">
        <f>3600*(B531*data!$C$15/1000-F531-G531)/C531</f>
        <v>791.11599909495567</v>
      </c>
      <c r="E531" s="15">
        <f>IF(A531&lt;P$35,IF(A531+C531&lt;P$35,data!H$24*data!H$23,data!H$24*data!H$23*(P$35-A531)/C531),IF(D531&lt;0,0,D531))</f>
        <v>791.11599909495567</v>
      </c>
      <c r="F531" s="17">
        <f>(H531*data!$C$16+I531*data!$C$17-G530*(data!$C$18+data!$C$19+data!$C$20))*$C531/60</f>
        <v>-1.099016640472803</v>
      </c>
      <c r="G531" s="17">
        <f t="shared" si="45"/>
        <v>29.542347108979968</v>
      </c>
      <c r="H531" s="17">
        <f>H530+(data!$C$19*G530-data!$C$16*H530)*$C531/60</f>
        <v>156.44607222979019</v>
      </c>
      <c r="I531" s="17">
        <f>I530+(data!$C$20*G530-data!$C$17*I530)*$C531/60</f>
        <v>157.39412703212815</v>
      </c>
      <c r="J531" s="16">
        <f t="shared" si="43"/>
        <v>43.083333333333336</v>
      </c>
      <c r="K531" s="14">
        <f>G531/data!$C$15*1000</f>
        <v>4.0000330943955023</v>
      </c>
      <c r="L531" s="14">
        <f>L530+data!$C$21*(K530-L530)/60*C530</f>
        <v>4.0000138938024836</v>
      </c>
      <c r="M531" s="59">
        <f>M530+E531*C531/3600/data!H$23</f>
        <v>82.859041526124258</v>
      </c>
    </row>
    <row r="532" spans="1:13" ht="20.100000000000001" customHeight="1">
      <c r="A532" s="12">
        <f t="shared" si="44"/>
        <v>2590</v>
      </c>
      <c r="B532" s="14">
        <f t="shared" si="42"/>
        <v>4</v>
      </c>
      <c r="C532" s="14">
        <f t="shared" si="41"/>
        <v>5</v>
      </c>
      <c r="D532" s="15">
        <f>3600*(B532*data!$C$15/1000-F532-G532)/C532</f>
        <v>790.94126077987426</v>
      </c>
      <c r="E532" s="15">
        <f>IF(A532&lt;P$35,IF(A532+C532&lt;P$35,data!H$24*data!H$23,data!H$24*data!H$23*(P$35-A532)/C532),IF(D532&lt;0,0,D532))</f>
        <v>790.94126077987426</v>
      </c>
      <c r="F532" s="17">
        <f>(H532*data!$C$16+I532*data!$C$17-G531*(data!$C$18+data!$C$19+data!$C$20))*$C532/60</f>
        <v>-1.0987730846668691</v>
      </c>
      <c r="G532" s="17">
        <f t="shared" si="45"/>
        <v>29.542346245278313</v>
      </c>
      <c r="H532" s="17">
        <f>H531+(data!$C$19*G531-data!$C$16*H531)*$C532/60</f>
        <v>156.47574876572506</v>
      </c>
      <c r="I532" s="17">
        <f>I531+(data!$C$20*G531-data!$C$17*I531)*$C532/60</f>
        <v>157.62887231809802</v>
      </c>
      <c r="J532" s="16">
        <f t="shared" si="43"/>
        <v>43.166666666666664</v>
      </c>
      <c r="K532" s="14">
        <f>G532/data!$C$15*1000</f>
        <v>4.0000329774503181</v>
      </c>
      <c r="L532" s="14">
        <f>L531+data!$C$21*(K531-L531)/60*C531</f>
        <v>4.0000140939153095</v>
      </c>
      <c r="M532" s="59">
        <f>M531+E532*C532/3600/data!H$23</f>
        <v>82.968894479010345</v>
      </c>
    </row>
    <row r="533" spans="1:13" ht="20.100000000000001" customHeight="1">
      <c r="A533" s="12">
        <f t="shared" si="44"/>
        <v>2595</v>
      </c>
      <c r="B533" s="14">
        <f t="shared" si="42"/>
        <v>4</v>
      </c>
      <c r="C533" s="14">
        <f t="shared" si="41"/>
        <v>5</v>
      </c>
      <c r="D533" s="15">
        <f>3600*(B533*data!$C$15/1000-F533-G533)/C533</f>
        <v>790.76713799178356</v>
      </c>
      <c r="E533" s="15">
        <f>IF(A533&lt;P$35,IF(A533+C533&lt;P$35,data!H$24*data!H$23,data!H$24*data!H$23*(P$35-A533)/C533),IF(D533&lt;0,0,D533))</f>
        <v>790.76713799178356</v>
      </c>
      <c r="F533" s="17">
        <f>(H533*data!$C$16+I533*data!$C$17-G532*(data!$C$18+data!$C$19+data!$C$20))*$C533/60</f>
        <v>-1.0985303881610629</v>
      </c>
      <c r="G533" s="17">
        <f t="shared" si="45"/>
        <v>29.542345385978187</v>
      </c>
      <c r="H533" s="17">
        <f>H532+(data!$C$19*G532-data!$C$16*H532)*$C533/60</f>
        <v>156.50526864216738</v>
      </c>
      <c r="I533" s="17">
        <f>I532+(data!$C$20*G532-data!$C$17*I532)*$C533/60</f>
        <v>157.86353073245178</v>
      </c>
      <c r="J533" s="16">
        <f t="shared" si="43"/>
        <v>43.25</v>
      </c>
      <c r="K533" s="14">
        <f>G533/data!$C$15*1000</f>
        <v>4.0000328611011016</v>
      </c>
      <c r="L533" s="14">
        <f>L532+data!$C$21*(K532-L532)/60*C532</f>
        <v>4.0000142907236862</v>
      </c>
      <c r="M533" s="59">
        <f>M532+E533*C533/3600/data!H$23</f>
        <v>83.078723248175876</v>
      </c>
    </row>
    <row r="534" spans="1:13" ht="20.100000000000001" customHeight="1">
      <c r="A534" s="12">
        <f t="shared" si="44"/>
        <v>2600</v>
      </c>
      <c r="B534" s="14">
        <f t="shared" si="42"/>
        <v>4</v>
      </c>
      <c r="C534" s="14">
        <f t="shared" si="41"/>
        <v>5</v>
      </c>
      <c r="D534" s="15">
        <f>3600*(B534*data!$C$15/1000-F534-G534)/C534</f>
        <v>790.59362759495946</v>
      </c>
      <c r="E534" s="15">
        <f>IF(A534&lt;P$35,IF(A534+C534&lt;P$35,data!H$24*data!H$23,data!H$24*data!H$23*(P$35-A534)/C534),IF(D534&lt;0,0,D534))</f>
        <v>790.59362759495946</v>
      </c>
      <c r="F534" s="17">
        <f>(H534*data!$C$16+I534*data!$C$17-G533*(data!$C$18+data!$C$19+data!$C$20))*$C534/60</f>
        <v>-1.0982885465770316</v>
      </c>
      <c r="G534" s="17">
        <f t="shared" si="45"/>
        <v>29.542344531056411</v>
      </c>
      <c r="H534" s="17">
        <f>H533+(data!$C$19*G533-data!$C$16*H533)*$C534/60</f>
        <v>156.5346326861025</v>
      </c>
      <c r="I534" s="17">
        <f>I533+(data!$C$20*G533-data!$C$17*I533)*$C534/60</f>
        <v>158.09810230737827</v>
      </c>
      <c r="J534" s="16">
        <f t="shared" si="43"/>
        <v>43.333333333333336</v>
      </c>
      <c r="K534" s="14">
        <f>G534/data!$C$15*1000</f>
        <v>4.000032745344714</v>
      </c>
      <c r="L534" s="14">
        <f>L533+data!$C$21*(K533-L533)/60*C533</f>
        <v>4.0000144842682657</v>
      </c>
      <c r="M534" s="59">
        <f>M533+E534*C534/3600/data!H$23</f>
        <v>83.188527918675177</v>
      </c>
    </row>
    <row r="535" spans="1:13" ht="20.100000000000001" customHeight="1">
      <c r="A535" s="12">
        <f t="shared" si="44"/>
        <v>2605</v>
      </c>
      <c r="B535" s="14">
        <f t="shared" si="42"/>
        <v>4</v>
      </c>
      <c r="C535" s="14">
        <f t="shared" si="41"/>
        <v>5</v>
      </c>
      <c r="D535" s="15">
        <f>3600*(B535*data!$C$15/1000-F535-G535)/C535</f>
        <v>790.42072647018699</v>
      </c>
      <c r="E535" s="15">
        <f>IF(A535&lt;P$35,IF(A535+C535&lt;P$35,data!H$24*data!H$23,data!H$24*data!H$23*(P$35-A535)/C535),IF(D535&lt;0,0,D535))</f>
        <v>790.42072647018699</v>
      </c>
      <c r="F535" s="17">
        <f>(H535*data!$C$16+I535*data!$C$17-G534*(data!$C$18+data!$C$19+data!$C$20))*$C535/60</f>
        <v>-1.0980475555594775</v>
      </c>
      <c r="G535" s="17">
        <f t="shared" si="45"/>
        <v>29.542343680489932</v>
      </c>
      <c r="H535" s="17">
        <f>H534+(data!$C$19*G534-data!$C$16*H534)*$C535/60</f>
        <v>156.56384172015026</v>
      </c>
      <c r="I535" s="17">
        <f>I534+(data!$C$20*G534-data!$C$17*I534)*$C535/60</f>
        <v>158.33258707505419</v>
      </c>
      <c r="J535" s="16">
        <f t="shared" si="43"/>
        <v>43.416666666666664</v>
      </c>
      <c r="K535" s="14">
        <f>G535/data!$C$15*1000</f>
        <v>4.0000326301780325</v>
      </c>
      <c r="L535" s="14">
        <f>L534+data!$C$21*(K534-L534)/60*C534</f>
        <v>4.0000146745892415</v>
      </c>
      <c r="M535" s="59">
        <f>M534+E535*C535/3600/data!H$23</f>
        <v>83.298308575129369</v>
      </c>
    </row>
    <row r="536" spans="1:13" ht="20.100000000000001" customHeight="1">
      <c r="A536" s="12">
        <f t="shared" si="44"/>
        <v>2610</v>
      </c>
      <c r="B536" s="14">
        <f t="shared" si="42"/>
        <v>4</v>
      </c>
      <c r="C536" s="14">
        <f t="shared" si="41"/>
        <v>5</v>
      </c>
      <c r="D536" s="15">
        <f>3600*(B536*data!$C$15/1000-F536-G536)/C536</f>
        <v>790.24843151467087</v>
      </c>
      <c r="E536" s="15">
        <f>IF(A536&lt;P$35,IF(A536+C536&lt;P$35,data!H$24*data!H$23,data!H$24*data!H$23*(P$35-A536)/C536),IF(D536&lt;0,0,D536))</f>
        <v>790.24843151467087</v>
      </c>
      <c r="F536" s="17">
        <f>(H536*data!$C$16+I536*data!$C$17-G535*(data!$C$18+data!$C$19+data!$C$20))*$C536/60</f>
        <v>-1.0978074107760369</v>
      </c>
      <c r="G536" s="17">
        <f t="shared" si="45"/>
        <v>29.54234283425582</v>
      </c>
      <c r="H536" s="17">
        <f>H535+(data!$C$19*G535-data!$C$16*H535)*$C536/60</f>
        <v>156.59289656258798</v>
      </c>
      <c r="I536" s="17">
        <f>I535+(data!$C$20*G535-data!$C$17*I535)*$C536/60</f>
        <v>158.56698506764414</v>
      </c>
      <c r="J536" s="16">
        <f t="shared" si="43"/>
        <v>43.5</v>
      </c>
      <c r="K536" s="14">
        <f>G536/data!$C$15*1000</f>
        <v>4.0000325155979537</v>
      </c>
      <c r="L536" s="14">
        <f>L535+data!$C$21*(K535-L535)/60*C535</f>
        <v>4.000014861726358</v>
      </c>
      <c r="M536" s="59">
        <f>M535+E536*C536/3600/data!H$23</f>
        <v>83.408065301728627</v>
      </c>
    </row>
    <row r="537" spans="1:13" ht="20.100000000000001" customHeight="1">
      <c r="A537" s="12">
        <f t="shared" si="44"/>
        <v>2615</v>
      </c>
      <c r="B537" s="14">
        <f t="shared" si="42"/>
        <v>4</v>
      </c>
      <c r="C537" s="14">
        <f t="shared" si="41"/>
        <v>5</v>
      </c>
      <c r="D537" s="15">
        <f>3600*(B537*data!$C$15/1000-F537-G537)/C537</f>
        <v>790.07673964195567</v>
      </c>
      <c r="E537" s="15">
        <f>IF(A537&lt;P$35,IF(A537+C537&lt;P$35,data!H$24*data!H$23,data!H$24*data!H$23*(P$35-A537)/C537),IF(D537&lt;0,0,D537))</f>
        <v>790.07673964195567</v>
      </c>
      <c r="F537" s="17">
        <f>(H537*data!$C$16+I537*data!$C$17-G536*(data!$C$18+data!$C$19+data!$C$20))*$C537/60</f>
        <v>-1.0975681079171564</v>
      </c>
      <c r="G537" s="17">
        <f t="shared" si="45"/>
        <v>29.542341992331263</v>
      </c>
      <c r="H537" s="17">
        <f>H536+(data!$C$19*G536-data!$C$16*H536)*$C537/60</f>
        <v>156.62179802737339</v>
      </c>
      <c r="I537" s="17">
        <f>I536+(data!$C$20*G536-data!$C$17*I536)*$C537/60</f>
        <v>158.80129631730054</v>
      </c>
      <c r="J537" s="16">
        <f t="shared" si="43"/>
        <v>43.583333333333336</v>
      </c>
      <c r="K537" s="14">
        <f>G537/data!$C$15*1000</f>
        <v>4.0000324016013886</v>
      </c>
      <c r="L537" s="14">
        <f>L536+data!$C$21*(K536-L536)/60*C536</f>
        <v>4.0000150457189108</v>
      </c>
      <c r="M537" s="59">
        <f>M536+E537*C537/3600/data!H$23</f>
        <v>83.517798182234458</v>
      </c>
    </row>
    <row r="538" spans="1:13" ht="20.100000000000001" customHeight="1">
      <c r="A538" s="12">
        <f t="shared" si="44"/>
        <v>2620</v>
      </c>
      <c r="B538" s="14">
        <f t="shared" si="42"/>
        <v>4</v>
      </c>
      <c r="C538" s="14">
        <f t="shared" si="41"/>
        <v>5</v>
      </c>
      <c r="D538" s="15">
        <f>3600*(B538*data!$C$15/1000-F538-G538)/C538</f>
        <v>789.90564778185217</v>
      </c>
      <c r="E538" s="15">
        <f>IF(A538&lt;P$35,IF(A538+C538&lt;P$35,data!H$24*data!H$23,data!H$24*data!H$23*(P$35-A538)/C538),IF(D538&lt;0,0,D538))</f>
        <v>789.90564778185217</v>
      </c>
      <c r="F538" s="17">
        <f>(H538*data!$C$16+I538*data!$C$17-G537*(data!$C$18+data!$C$19+data!$C$20))*$C538/60</f>
        <v>-1.0973296426959747</v>
      </c>
      <c r="G538" s="17">
        <f t="shared" si="45"/>
        <v>29.54234115469356</v>
      </c>
      <c r="H538" s="17">
        <f>H537+(data!$C$19*G537-data!$C$16*H537)*$C538/60</f>
        <v>156.65054692416746</v>
      </c>
      <c r="I538" s="17">
        <f>I537+(data!$C$20*G537-data!$C$17*I537)*$C538/60</f>
        <v>159.03552085616371</v>
      </c>
      <c r="J538" s="16">
        <f t="shared" si="43"/>
        <v>43.666666666666664</v>
      </c>
      <c r="K538" s="14">
        <f>G538/data!$C$15*1000</f>
        <v>4.0000322881852632</v>
      </c>
      <c r="L538" s="14">
        <f>L537+data!$C$21*(K537-L537)/60*C537</f>
        <v>4.0000152266057549</v>
      </c>
      <c r="M538" s="59">
        <f>M537+E538*C538/3600/data!H$23</f>
        <v>83.627507299981943</v>
      </c>
    </row>
    <row r="539" spans="1:13" ht="20.100000000000001" customHeight="1">
      <c r="A539" s="12">
        <f t="shared" si="44"/>
        <v>2625</v>
      </c>
      <c r="B539" s="14">
        <f t="shared" si="42"/>
        <v>4</v>
      </c>
      <c r="C539" s="14">
        <f t="shared" si="41"/>
        <v>5</v>
      </c>
      <c r="D539" s="15">
        <f>3600*(B539*data!$C$15/1000-F539-G539)/C539</f>
        <v>789.73515288030683</v>
      </c>
      <c r="E539" s="15">
        <f>IF(A539&lt;P$35,IF(A539+C539&lt;P$35,data!H$24*data!H$23,data!H$24*data!H$23*(P$35-A539)/C539),IF(D539&lt;0,0,D539))</f>
        <v>789.73515288030683</v>
      </c>
      <c r="F539" s="17">
        <f>(H539*data!$C$16+I539*data!$C$17-G538*(data!$C$18+data!$C$19+data!$C$20))*$C539/60</f>
        <v>-1.0970920108481996</v>
      </c>
      <c r="G539" s="17">
        <f t="shared" si="45"/>
        <v>29.542340321320154</v>
      </c>
      <c r="H539" s="17">
        <f>H538+(data!$C$19*G538-data!$C$16*H538)*$C539/60</f>
        <v>156.67914405835705</v>
      </c>
      <c r="I539" s="17">
        <f>I538+(data!$C$20*G538-data!$C$17*I538)*$C539/60</f>
        <v>159.26965871636187</v>
      </c>
      <c r="J539" s="16">
        <f t="shared" si="43"/>
        <v>43.75</v>
      </c>
      <c r="K539" s="14">
        <f>G539/data!$C$15*1000</f>
        <v>4.000032175346524</v>
      </c>
      <c r="L539" s="14">
        <f>L538+data!$C$21*(K538-L538)/60*C538</f>
        <v>4.0000154044253087</v>
      </c>
      <c r="M539" s="59">
        <f>M538+E539*C539/3600/data!H$23</f>
        <v>83.737192737881983</v>
      </c>
    </row>
    <row r="540" spans="1:13" ht="20.100000000000001" customHeight="1">
      <c r="A540" s="12">
        <f t="shared" si="44"/>
        <v>2630</v>
      </c>
      <c r="B540" s="14">
        <f t="shared" si="42"/>
        <v>4</v>
      </c>
      <c r="C540" s="14">
        <f t="shared" si="41"/>
        <v>5</v>
      </c>
      <c r="D540" s="15">
        <f>3600*(B540*data!$C$15/1000-F540-G540)/C540</f>
        <v>789.56525189936826</v>
      </c>
      <c r="E540" s="15">
        <f>IF(A540&lt;P$35,IF(A540+C540&lt;P$35,data!H$24*data!H$23,data!H$24*data!H$23*(P$35-A540)/C540),IF(D540&lt;0,0,D540))</f>
        <v>789.56525189936826</v>
      </c>
      <c r="F540" s="17">
        <f>(H540*data!$C$16+I540*data!$C$17-G539*(data!$C$18+data!$C$19+data!$C$20))*$C540/60</f>
        <v>-1.0968552081319956</v>
      </c>
      <c r="G540" s="17">
        <f t="shared" si="45"/>
        <v>29.542339492188585</v>
      </c>
      <c r="H540" s="17">
        <f>H539+(data!$C$19*G539-data!$C$16*H539)*$C540/60</f>
        <v>156.70759023107749</v>
      </c>
      <c r="I540" s="17">
        <f>I539+(data!$C$20*G539-data!$C$17*I539)*$C540/60</f>
        <v>159.5037099300111</v>
      </c>
      <c r="J540" s="16">
        <f t="shared" si="43"/>
        <v>43.833333333333336</v>
      </c>
      <c r="K540" s="14">
        <f>G540/data!$C$15*1000</f>
        <v>4.0000320630821298</v>
      </c>
      <c r="L540" s="14">
        <f>L539+data!$C$21*(K539-L539)/60*C539</f>
        <v>4.0000155792155576</v>
      </c>
      <c r="M540" s="59">
        <f>M539+E540*C540/3600/data!H$23</f>
        <v>83.84685457842356</v>
      </c>
    </row>
    <row r="541" spans="1:13" ht="20.100000000000001" customHeight="1">
      <c r="A541" s="12">
        <f t="shared" si="44"/>
        <v>2635</v>
      </c>
      <c r="B541" s="14">
        <f t="shared" si="42"/>
        <v>4</v>
      </c>
      <c r="C541" s="14">
        <f t="shared" si="41"/>
        <v>5</v>
      </c>
      <c r="D541" s="15">
        <f>3600*(B541*data!$C$15/1000-F541-G541)/C541</f>
        <v>789.39594181707741</v>
      </c>
      <c r="E541" s="15">
        <f>IF(A541&lt;P$35,IF(A541+C541&lt;P$35,data!H$24*data!H$23,data!H$24*data!H$23*(P$35-A541)/C541),IF(D541&lt;0,0,D541))</f>
        <v>789.39594181707741</v>
      </c>
      <c r="F541" s="17">
        <f>(H541*data!$C$16+I541*data!$C$17-G540*(data!$C$18+data!$C$19+data!$C$20))*$C541/60</f>
        <v>-1.096619230327857</v>
      </c>
      <c r="G541" s="17">
        <f t="shared" si="45"/>
        <v>29.542338667276518</v>
      </c>
      <c r="H541" s="17">
        <f>H540+(data!$C$19*G540-data!$C$16*H540)*$C541/60</f>
        <v>156.73588623923501</v>
      </c>
      <c r="I541" s="17">
        <f>I540+(data!$C$20*G540-data!$C$17*I540)*$C541/60</f>
        <v>159.73767452921538</v>
      </c>
      <c r="J541" s="16">
        <f t="shared" si="43"/>
        <v>43.916666666666664</v>
      </c>
      <c r="K541" s="14">
        <f>G541/data!$C$15*1000</f>
        <v>4.0000319513890554</v>
      </c>
      <c r="L541" s="14">
        <f>L540+data!$C$21*(K540-L540)/60*C540</f>
        <v>4.0000157510140593</v>
      </c>
      <c r="M541" s="59">
        <f>M540+E541*C541/3600/data!H$23</f>
        <v>83.956492903675937</v>
      </c>
    </row>
    <row r="542" spans="1:13" ht="20.100000000000001" customHeight="1">
      <c r="A542" s="12">
        <f t="shared" si="44"/>
        <v>2640</v>
      </c>
      <c r="B542" s="14">
        <f t="shared" si="42"/>
        <v>4</v>
      </c>
      <c r="C542" s="14">
        <f t="shared" si="41"/>
        <v>5</v>
      </c>
      <c r="D542" s="15">
        <f>3600*(B542*data!$C$15/1000-F542-G542)/C542</f>
        <v>789.22721962737819</v>
      </c>
      <c r="E542" s="15">
        <f>IF(A542&lt;P$35,IF(A542+C542&lt;P$35,data!H$24*data!H$23,data!H$24*data!H$23*(P$35-A542)/C542),IF(D542&lt;0,0,D542))</f>
        <v>789.22721962737819</v>
      </c>
      <c r="F542" s="17">
        <f>(H542*data!$C$16+I542*data!$C$17-G541*(data!$C$18+data!$C$19+data!$C$20))*$C542/60</f>
        <v>-1.0963840732384964</v>
      </c>
      <c r="G542" s="17">
        <f t="shared" si="45"/>
        <v>29.54233784656174</v>
      </c>
      <c r="H542" s="17">
        <f>H541+(data!$C$19*G541-data!$C$16*H541)*$C542/60</f>
        <v>156.7640328755291</v>
      </c>
      <c r="I542" s="17">
        <f>I541+(data!$C$20*G541-data!$C$17*I541)*$C542/60</f>
        <v>159.97155254606662</v>
      </c>
      <c r="J542" s="16">
        <f t="shared" si="43"/>
        <v>44</v>
      </c>
      <c r="K542" s="14">
        <f>G542/data!$C$15*1000</f>
        <v>4.0000318402642945</v>
      </c>
      <c r="L542" s="14">
        <f>L541+data!$C$21*(K541-L541)/60*C541</f>
        <v>4.0000159198579492</v>
      </c>
      <c r="M542" s="59">
        <f>M541+E542*C542/3600/data!H$23</f>
        <v>84.066107795290847</v>
      </c>
    </row>
    <row r="543" spans="1:13" ht="20.100000000000001" customHeight="1">
      <c r="A543" s="12">
        <f t="shared" si="44"/>
        <v>2645</v>
      </c>
      <c r="B543" s="14">
        <f t="shared" si="42"/>
        <v>4</v>
      </c>
      <c r="C543" s="14">
        <f t="shared" si="41"/>
        <v>5</v>
      </c>
      <c r="D543" s="15">
        <f>3600*(B543*data!$C$15/1000-F543-G543)/C543</f>
        <v>789.05908234004301</v>
      </c>
      <c r="E543" s="15">
        <f>IF(A543&lt;P$35,IF(A543+C543&lt;P$35,data!H$24*data!H$23,data!H$24*data!H$23*(P$35-A543)/C543),IF(D543&lt;0,0,D543))</f>
        <v>789.05908234004301</v>
      </c>
      <c r="F543" s="17">
        <f>(H543*data!$C$16+I543*data!$C$17-G542*(data!$C$18+data!$C$19+data!$C$20))*$C543/60</f>
        <v>-1.0961497326887242</v>
      </c>
      <c r="G543" s="17">
        <f t="shared" si="45"/>
        <v>29.542337030022153</v>
      </c>
      <c r="H543" s="17">
        <f>H542+(data!$C$19*G542-data!$C$16*H542)*$C543/60</f>
        <v>156.79203092847467</v>
      </c>
      <c r="I543" s="17">
        <f>I542+(data!$C$20*G542-data!$C$17*I542)*$C543/60</f>
        <v>160.20534401264456</v>
      </c>
      <c r="J543" s="16">
        <f t="shared" si="43"/>
        <v>44.083333333333336</v>
      </c>
      <c r="K543" s="14">
        <f>G543/data!$C$15*1000</f>
        <v>4.0000317297048538</v>
      </c>
      <c r="L543" s="14">
        <f>L542+data!$C$21*(K542-L542)/60*C542</f>
        <v>4.000016085783944</v>
      </c>
      <c r="M543" s="59">
        <f>M542+E543*C543/3600/data!H$23</f>
        <v>84.175699334504742</v>
      </c>
    </row>
    <row r="544" spans="1:13" ht="20.100000000000001" customHeight="1">
      <c r="A544" s="12">
        <f t="shared" si="44"/>
        <v>2650</v>
      </c>
      <c r="B544" s="14">
        <f t="shared" si="42"/>
        <v>4</v>
      </c>
      <c r="C544" s="14">
        <f t="shared" si="41"/>
        <v>5</v>
      </c>
      <c r="D544" s="15">
        <f>3600*(B544*data!$C$15/1000-F544-G544)/C544</f>
        <v>788.89152698060116</v>
      </c>
      <c r="E544" s="15">
        <f>IF(A544&lt;P$35,IF(A544+C544&lt;P$35,data!H$24*data!H$23,data!H$24*data!H$23*(P$35-A544)/C544),IF(D544&lt;0,0,D544))</f>
        <v>788.89152698060116</v>
      </c>
      <c r="F544" s="17">
        <f>(H544*data!$C$16+I544*data!$C$17-G543*(data!$C$18+data!$C$19+data!$C$20))*$C544/60</f>
        <v>-1.0959162045253337</v>
      </c>
      <c r="G544" s="17">
        <f t="shared" si="45"/>
        <v>29.542336217635768</v>
      </c>
      <c r="H544" s="17">
        <f>H543+(data!$C$19*G543-data!$C$16*H543)*$C544/60</f>
        <v>156.81988118242421</v>
      </c>
      <c r="I544" s="17">
        <f>I543+(data!$C$20*G543-data!$C$17*I543)*$C544/60</f>
        <v>160.43904896101694</v>
      </c>
      <c r="J544" s="16">
        <f t="shared" si="43"/>
        <v>44.166666666666664</v>
      </c>
      <c r="K544" s="14">
        <f>G544/data!$C$15*1000</f>
        <v>4.000031619707757</v>
      </c>
      <c r="L544" s="14">
        <f>L543+data!$C$21*(K543-L543)/60*C543</f>
        <v>4.0000162488283459</v>
      </c>
      <c r="M544" s="59">
        <f>M543+E544*C544/3600/data!H$23</f>
        <v>84.285267602140934</v>
      </c>
    </row>
    <row r="545" spans="1:13" ht="20.100000000000001" customHeight="1">
      <c r="A545" s="12">
        <f t="shared" si="44"/>
        <v>2655</v>
      </c>
      <c r="B545" s="14">
        <f t="shared" si="42"/>
        <v>4</v>
      </c>
      <c r="C545" s="14">
        <f t="shared" si="41"/>
        <v>5</v>
      </c>
      <c r="D545" s="15">
        <f>3600*(B545*data!$C$15/1000-F545-G545)/C545</f>
        <v>788.72455059021127</v>
      </c>
      <c r="E545" s="15">
        <f>IF(A545&lt;P$35,IF(A545+C545&lt;P$35,data!H$24*data!H$23,data!H$24*data!H$23*(P$35-A545)/C545),IF(D545&lt;0,0,D545))</f>
        <v>788.72455059021127</v>
      </c>
      <c r="F545" s="17">
        <f>(H545*data!$C$16+I545*data!$C$17-G544*(data!$C$18+data!$C$19+data!$C$20))*$C545/60</f>
        <v>-1.0956834846169821</v>
      </c>
      <c r="G545" s="17">
        <f t="shared" si="45"/>
        <v>29.542335409380733</v>
      </c>
      <c r="H545" s="17">
        <f>H544+(data!$C$19*G544-data!$C$16*H544)*$C545/60</f>
        <v>156.84758441758964</v>
      </c>
      <c r="I545" s="17">
        <f>I544+(data!$C$20*G544-data!$C$17*I544)*$C545/60</f>
        <v>160.67266742323935</v>
      </c>
      <c r="J545" s="16">
        <f t="shared" si="43"/>
        <v>44.25</v>
      </c>
      <c r="K545" s="14">
        <f>G545/data!$C$15*1000</f>
        <v>4.0000315102700448</v>
      </c>
      <c r="L545" s="14">
        <f>L544+data!$C$21*(K544-L544)/60*C544</f>
        <v>4.0000164090270491</v>
      </c>
      <c r="M545" s="59">
        <f>M544+E545*C545/3600/data!H$23</f>
        <v>84.3948126786118</v>
      </c>
    </row>
    <row r="546" spans="1:13" ht="20.100000000000001" customHeight="1">
      <c r="A546" s="12">
        <f t="shared" si="44"/>
        <v>2660</v>
      </c>
      <c r="B546" s="14">
        <f t="shared" si="42"/>
        <v>4</v>
      </c>
      <c r="C546" s="14">
        <f t="shared" si="41"/>
        <v>5</v>
      </c>
      <c r="D546" s="15">
        <f>3600*(B546*data!$C$15/1000-F546-G546)/C546</f>
        <v>788.55815022565059</v>
      </c>
      <c r="E546" s="15">
        <f>IF(A546&lt;P$35,IF(A546+C546&lt;P$35,data!H$24*data!H$23,data!H$24*data!H$23*(P$35-A546)/C546),IF(D546&lt;0,0,D546))</f>
        <v>788.55815022565059</v>
      </c>
      <c r="F546" s="17">
        <f>(H546*data!$C$16+I546*data!$C$17-G545*(data!$C$18+data!$C$19+data!$C$20))*$C546/60</f>
        <v>-1.0954515688540809</v>
      </c>
      <c r="G546" s="17">
        <f t="shared" si="45"/>
        <v>29.542334605235279</v>
      </c>
      <c r="H546" s="17">
        <f>H545+(data!$C$19*G545-data!$C$16*H545)*$C546/60</f>
        <v>156.87514141006432</v>
      </c>
      <c r="I546" s="17">
        <f>I545+(data!$C$20*G545-data!$C$17*I545)*$C546/60</f>
        <v>160.90619943135533</v>
      </c>
      <c r="J546" s="16">
        <f t="shared" si="43"/>
        <v>44.333333333333336</v>
      </c>
      <c r="K546" s="14">
        <f>G546/data!$C$15*1000</f>
        <v>4.0000314013887692</v>
      </c>
      <c r="L546" s="14">
        <f>L545+data!$C$21*(K545-L545)/60*C545</f>
        <v>4.0000165664155425</v>
      </c>
      <c r="M546" s="59">
        <f>M545+E546*C546/3600/data!H$23</f>
        <v>84.504334643920913</v>
      </c>
    </row>
    <row r="547" spans="1:13" ht="20.100000000000001" customHeight="1">
      <c r="A547" s="12">
        <f t="shared" si="44"/>
        <v>2665</v>
      </c>
      <c r="B547" s="14">
        <f t="shared" si="42"/>
        <v>4</v>
      </c>
      <c r="C547" s="14">
        <f t="shared" si="41"/>
        <v>5</v>
      </c>
      <c r="D547" s="15">
        <f>3600*(B547*data!$C$15/1000-F547-G547)/C547</f>
        <v>788.39232295915167</v>
      </c>
      <c r="E547" s="15">
        <f>IF(A547&lt;P$35,IF(A547+C547&lt;P$35,data!H$24*data!H$23,data!H$24*data!H$23*(P$35-A547)/C547),IF(D547&lt;0,0,D547))</f>
        <v>788.39232295915167</v>
      </c>
      <c r="F547" s="17">
        <f>(H547*data!$C$16+I547*data!$C$17-G546*(data!$C$18+data!$C$19+data!$C$20))*$C547/60</f>
        <v>-1.0952204531486736</v>
      </c>
      <c r="G547" s="17">
        <f t="shared" si="45"/>
        <v>29.542333805177787</v>
      </c>
      <c r="H547" s="17">
        <f>H546+(data!$C$19*G546-data!$C$16*H546)*$C547/60</f>
        <v>156.90255293184464</v>
      </c>
      <c r="I547" s="17">
        <f>I546+(data!$C$20*G546-data!$C$17*I546)*$C547/60</f>
        <v>161.13964501739636</v>
      </c>
      <c r="J547" s="16">
        <f t="shared" si="43"/>
        <v>44.416666666666664</v>
      </c>
      <c r="K547" s="14">
        <f>G547/data!$C$15*1000</f>
        <v>4.0000312930610038</v>
      </c>
      <c r="L547" s="14">
        <f>L546+data!$C$21*(K546-L546)/60*C546</f>
        <v>4.0000167210289135</v>
      </c>
      <c r="M547" s="59">
        <f>M546+E547*C547/3600/data!H$23</f>
        <v>84.613833577665247</v>
      </c>
    </row>
    <row r="548" spans="1:13" ht="20.100000000000001" customHeight="1">
      <c r="A548" s="12">
        <f t="shared" si="44"/>
        <v>2670</v>
      </c>
      <c r="B548" s="14">
        <f t="shared" si="42"/>
        <v>4</v>
      </c>
      <c r="C548" s="14">
        <f t="shared" si="41"/>
        <v>5</v>
      </c>
      <c r="D548" s="15">
        <f>3600*(B548*data!$C$15/1000-F548-G548)/C548</f>
        <v>788.22706587838945</v>
      </c>
      <c r="E548" s="15">
        <f>IF(A548&lt;P$35,IF(A548+C548&lt;P$35,data!H$24*data!H$23,data!H$24*data!H$23*(P$35-A548)/C548),IF(D548&lt;0,0,D548))</f>
        <v>788.22706587838945</v>
      </c>
      <c r="F548" s="17">
        <f>(H548*data!$C$16+I548*data!$C$17-G547*(data!$C$18+data!$C$19+data!$C$20))*$C548/60</f>
        <v>-1.0949901334343284</v>
      </c>
      <c r="G548" s="17">
        <f t="shared" si="45"/>
        <v>29.542333009186724</v>
      </c>
      <c r="H548" s="17">
        <f>H547+(data!$C$19*G547-data!$C$16*H547)*$C548/60</f>
        <v>156.92981975085181</v>
      </c>
      <c r="I548" s="17">
        <f>I547+(data!$C$20*G547-data!$C$17*I547)*$C548/60</f>
        <v>161.37300421338182</v>
      </c>
      <c r="J548" s="16">
        <f t="shared" si="43"/>
        <v>44.5</v>
      </c>
      <c r="K548" s="14">
        <f>G548/data!$C$15*1000</f>
        <v>4.0000311852838317</v>
      </c>
      <c r="L548" s="14">
        <f>L547+data!$C$21*(K547-L547)/60*C547</f>
        <v>4.0000168729018535</v>
      </c>
      <c r="M548" s="59">
        <f>M547+E548*C548/3600/data!H$23</f>
        <v>84.723309559037247</v>
      </c>
    </row>
    <row r="549" spans="1:13" ht="20.100000000000001" customHeight="1">
      <c r="A549" s="12">
        <f t="shared" si="44"/>
        <v>2675</v>
      </c>
      <c r="B549" s="14">
        <f t="shared" si="42"/>
        <v>4</v>
      </c>
      <c r="C549" s="14">
        <f t="shared" si="41"/>
        <v>5</v>
      </c>
      <c r="D549" s="15">
        <f>3600*(B549*data!$C$15/1000-F549-G549)/C549</f>
        <v>788.06237608635342</v>
      </c>
      <c r="E549" s="15">
        <f>IF(A549&lt;P$35,IF(A549+C549&lt;P$35,data!H$24*data!H$23,data!H$24*data!H$23*(P$35-A549)/C549),IF(D549&lt;0,0,D549))</f>
        <v>788.06237608635342</v>
      </c>
      <c r="F549" s="17">
        <f>(H549*data!$C$16+I549*data!$C$17-G548*(data!$C$18+data!$C$19+data!$C$20))*$C549/60</f>
        <v>-1.0947606056660197</v>
      </c>
      <c r="G549" s="17">
        <f t="shared" si="45"/>
        <v>29.542332217240688</v>
      </c>
      <c r="H549" s="17">
        <f>H548+(data!$C$19*G548-data!$C$16*H548)*$C549/60</f>
        <v>156.95694263095319</v>
      </c>
      <c r="I549" s="17">
        <f>I548+(data!$C$20*G548-data!$C$17*I548)*$C549/60</f>
        <v>161.60627705131904</v>
      </c>
      <c r="J549" s="16">
        <f t="shared" si="43"/>
        <v>44.583333333333336</v>
      </c>
      <c r="K549" s="14">
        <f>G549/data!$C$15*1000</f>
        <v>4.0000310780543575</v>
      </c>
      <c r="L549" s="14">
        <f>L548+data!$C$21*(K548-L548)/60*C548</f>
        <v>4.0000170220686631</v>
      </c>
      <c r="M549" s="59">
        <f>M548+E549*C549/3600/data!H$23</f>
        <v>84.832762666827023</v>
      </c>
    </row>
    <row r="550" spans="1:13" ht="20.100000000000001" customHeight="1">
      <c r="A550" s="12">
        <f t="shared" si="44"/>
        <v>2680</v>
      </c>
      <c r="B550" s="14">
        <f t="shared" si="42"/>
        <v>4</v>
      </c>
      <c r="C550" s="14">
        <f t="shared" si="41"/>
        <v>5</v>
      </c>
      <c r="D550" s="15">
        <f>3600*(B550*data!$C$15/1000-F550-G550)/C550</f>
        <v>787.89825070128848</v>
      </c>
      <c r="E550" s="15">
        <f>IF(A550&lt;P$35,IF(A550+C550&lt;P$35,data!H$24*data!H$23,data!H$24*data!H$23*(P$35-A550)/C550),IF(D550&lt;0,0,D550))</f>
        <v>787.89825070128848</v>
      </c>
      <c r="F550" s="17">
        <f>(H550*data!$C$16+I550*data!$C$17-G549*(data!$C$18+data!$C$19+data!$C$20))*$C550/60</f>
        <v>-1.0945318658200174</v>
      </c>
      <c r="G550" s="17">
        <f t="shared" si="45"/>
        <v>29.542331429318384</v>
      </c>
      <c r="H550" s="17">
        <f>H549+(data!$C$19*G549-data!$C$16*H549)*$C550/60</f>
        <v>156.98392233198385</v>
      </c>
      <c r="I550" s="17">
        <f>I549+(data!$C$20*G549-data!$C$17*I549)*$C550/60</f>
        <v>161.83946356320331</v>
      </c>
      <c r="J550" s="16">
        <f t="shared" si="43"/>
        <v>44.666666666666664</v>
      </c>
      <c r="K550" s="14">
        <f>G550/data!$C$15*1000</f>
        <v>4.0000309713696964</v>
      </c>
      <c r="L550" s="14">
        <f>L549+data!$C$21*(K549-L549)/60*C549</f>
        <v>4.0000171685632537</v>
      </c>
      <c r="M550" s="59">
        <f>M549+E550*C550/3600/data!H$23</f>
        <v>84.942192979424419</v>
      </c>
    </row>
    <row r="551" spans="1:13" ht="20.100000000000001" customHeight="1">
      <c r="A551" s="12">
        <f t="shared" si="44"/>
        <v>2685</v>
      </c>
      <c r="B551" s="14">
        <f t="shared" si="42"/>
        <v>4</v>
      </c>
      <c r="C551" s="14">
        <f t="shared" si="41"/>
        <v>5</v>
      </c>
      <c r="D551" s="15">
        <f>3600*(B551*data!$C$15/1000-F551-G551)/C551</f>
        <v>787.73468685662351</v>
      </c>
      <c r="E551" s="15">
        <f>IF(A551&lt;P$35,IF(A551+C551&lt;P$35,data!H$24*data!H$23,data!H$24*data!H$23*(P$35-A551)/C551),IF(D551&lt;0,0,D551))</f>
        <v>787.73468685662351</v>
      </c>
      <c r="F551" s="17">
        <f>(H551*data!$C$16+I551*data!$C$17-G550*(data!$C$18+data!$C$19+data!$C$20))*$C551/60</f>
        <v>-1.0943039098937759</v>
      </c>
      <c r="G551" s="17">
        <f t="shared" si="45"/>
        <v>29.542330645398621</v>
      </c>
      <c r="H551" s="17">
        <f>H550+(data!$C$19*G550-data!$C$16*H550)*$C551/60</f>
        <v>157.01075960976775</v>
      </c>
      <c r="I551" s="17">
        <f>I550+(data!$C$20*G550-data!$C$17*I550)*$C551/60</f>
        <v>162.07256378101786</v>
      </c>
      <c r="J551" s="16">
        <f t="shared" si="43"/>
        <v>44.75</v>
      </c>
      <c r="K551" s="14">
        <f>G551/data!$C$15*1000</f>
        <v>4.0000308652269796</v>
      </c>
      <c r="L551" s="14">
        <f>L550+data!$C$21*(K550-L550)/60*C550</f>
        <v>4.0000173124191543</v>
      </c>
      <c r="M551" s="59">
        <f>M550+E551*C551/3600/data!H$23</f>
        <v>85.05160057482118</v>
      </c>
    </row>
    <row r="552" spans="1:13" ht="20.100000000000001" customHeight="1">
      <c r="A552" s="12">
        <f t="shared" si="44"/>
        <v>2690</v>
      </c>
      <c r="B552" s="14">
        <f t="shared" si="42"/>
        <v>4</v>
      </c>
      <c r="C552" s="14">
        <f t="shared" ref="C552:C615" si="46">P$25/2</f>
        <v>5</v>
      </c>
      <c r="D552" s="15">
        <f>3600*(B552*data!$C$15/1000-F552-G552)/C552</f>
        <v>787.57168170085663</v>
      </c>
      <c r="E552" s="15">
        <f>IF(A552&lt;P$35,IF(A552+C552&lt;P$35,data!H$24*data!H$23,data!H$24*data!H$23*(P$35-A552)/C552),IF(D552&lt;0,0,D552))</f>
        <v>787.57168170085663</v>
      </c>
      <c r="F552" s="17">
        <f>(H552*data!$C$16+I552*data!$C$17-G551*(data!$C$18+data!$C$19+data!$C$20))*$C552/60</f>
        <v>-1.0940767339058171</v>
      </c>
      <c r="G552" s="17">
        <f t="shared" si="45"/>
        <v>29.542329865460339</v>
      </c>
      <c r="H552" s="17">
        <f>H551+(data!$C$19*G551-data!$C$16*H551)*$C552/60</f>
        <v>157.03745521613897</v>
      </c>
      <c r="I552" s="17">
        <f>I551+(data!$C$20*G551-data!$C$17*I551)*$C552/60</f>
        <v>162.30557773673385</v>
      </c>
      <c r="J552" s="16">
        <f t="shared" si="43"/>
        <v>44.833333333333336</v>
      </c>
      <c r="K552" s="14">
        <f>G552/data!$C$15*1000</f>
        <v>4.0000307596233542</v>
      </c>
      <c r="L552" s="14">
        <f>L551+data!$C$21*(K551-L551)/60*C551</f>
        <v>4.0000174536695141</v>
      </c>
      <c r="M552" s="59">
        <f>M551+E552*C552/3600/data!H$23</f>
        <v>85.160985530612962</v>
      </c>
    </row>
    <row r="553" spans="1:13" ht="20.100000000000001" customHeight="1">
      <c r="A553" s="12">
        <f t="shared" si="44"/>
        <v>2695</v>
      </c>
      <c r="B553" s="14">
        <f t="shared" si="42"/>
        <v>4</v>
      </c>
      <c r="C553" s="14">
        <f t="shared" si="46"/>
        <v>5</v>
      </c>
      <c r="D553" s="15">
        <f>3600*(B553*data!$C$15/1000-F553-G553)/C553</f>
        <v>787.40923239751112</v>
      </c>
      <c r="E553" s="15">
        <f>IF(A553&lt;P$35,IF(A553+C553&lt;P$35,data!H$24*data!H$23,data!H$24*data!H$23*(P$35-A553)/C553),IF(D553&lt;0,0,D553))</f>
        <v>787.40923239751112</v>
      </c>
      <c r="F553" s="17">
        <f>(H553*data!$C$16+I553*data!$C$17-G552*(data!$C$18+data!$C$19+data!$C$20))*$C553/60</f>
        <v>-1.0938503338956254</v>
      </c>
      <c r="G553" s="17">
        <f t="shared" si="45"/>
        <v>29.542329089482571</v>
      </c>
      <c r="H553" s="17">
        <f>H552+(data!$C$19*G552-data!$C$16*H552)*$C553/60</f>
        <v>157.06400989896275</v>
      </c>
      <c r="I553" s="17">
        <f>I552+(data!$C$20*G552-data!$C$17*I552)*$C553/60</f>
        <v>162.53850546231044</v>
      </c>
      <c r="J553" s="16">
        <f t="shared" si="43"/>
        <v>44.916666666666664</v>
      </c>
      <c r="K553" s="14">
        <f>G553/data!$C$15*1000</f>
        <v>4.0000306545559834</v>
      </c>
      <c r="L553" s="14">
        <f>L552+data!$C$21*(K552-L552)/60*C552</f>
        <v>4.0000175923471071</v>
      </c>
      <c r="M553" s="59">
        <f>M552+E553*C553/3600/data!H$23</f>
        <v>85.270347924001499</v>
      </c>
    </row>
    <row r="554" spans="1:13" ht="20.100000000000001" customHeight="1">
      <c r="A554" s="12">
        <f t="shared" si="44"/>
        <v>2700</v>
      </c>
      <c r="B554" s="14">
        <f t="shared" si="42"/>
        <v>4</v>
      </c>
      <c r="C554" s="14">
        <f t="shared" si="46"/>
        <v>5</v>
      </c>
      <c r="D554" s="15">
        <f>3600*(B554*data!$C$15/1000-F554-G554)/C554</f>
        <v>787.2473361250411</v>
      </c>
      <c r="E554" s="15">
        <f>IF(A554&lt;P$35,IF(A554+C554&lt;P$35,data!H$24*data!H$23,data!H$24*data!H$23*(P$35-A554)/C554),IF(D554&lt;0,0,D554))</f>
        <v>787.2473361250411</v>
      </c>
      <c r="F554" s="17">
        <f>(H554*data!$C$16+I554*data!$C$17-G553*(data!$C$18+data!$C$19+data!$C$20))*$C554/60</f>
        <v>-1.0936247059235336</v>
      </c>
      <c r="G554" s="17">
        <f t="shared" si="45"/>
        <v>29.542328317444468</v>
      </c>
      <c r="H554" s="17">
        <f>H553+(data!$C$19*G553-data!$C$16*H553)*$C554/60</f>
        <v>157.09042440215646</v>
      </c>
      <c r="I554" s="17">
        <f>I553+(data!$C$20*G553-data!$C$17*I553)*$C554/60</f>
        <v>162.77134698969473</v>
      </c>
      <c r="J554" s="16">
        <f t="shared" si="43"/>
        <v>45</v>
      </c>
      <c r="K554" s="14">
        <f>G554/data!$C$15*1000</f>
        <v>4.0000305500220428</v>
      </c>
      <c r="L554" s="14">
        <f>L553+data!$C$21*(K553-L553)/60*C553</f>
        <v>4.0000177284843357</v>
      </c>
      <c r="M554" s="59">
        <f>M553+E554*C554/3600/data!H$23</f>
        <v>85.379687831796645</v>
      </c>
    </row>
    <row r="555" spans="1:13" ht="20.100000000000001" customHeight="1">
      <c r="A555" s="12">
        <f t="shared" si="44"/>
        <v>2705</v>
      </c>
      <c r="B555" s="14">
        <f t="shared" si="42"/>
        <v>4</v>
      </c>
      <c r="C555" s="14">
        <f t="shared" si="46"/>
        <v>5</v>
      </c>
      <c r="D555" s="15">
        <f>3600*(B555*data!$C$15/1000-F555-G555)/C555</f>
        <v>787.08599007673934</v>
      </c>
      <c r="E555" s="15">
        <f>IF(A555&lt;P$35,IF(A555+C555&lt;P$35,data!H$24*data!H$23,data!H$24*data!H$23*(P$35-A555)/C555),IF(D555&lt;0,0,D555))</f>
        <v>787.08599007673934</v>
      </c>
      <c r="F555" s="17">
        <f>(H555*data!$C$16+I555*data!$C$17-G554*(data!$C$18+data!$C$19+data!$C$20))*$C555/60</f>
        <v>-1.0933998460706127</v>
      </c>
      <c r="G555" s="17">
        <f t="shared" si="45"/>
        <v>29.5423275493253</v>
      </c>
      <c r="H555" s="17">
        <f>H554+(data!$C$19*G554-data!$C$16*H554)*$C555/60</f>
        <v>157.11669946571044</v>
      </c>
      <c r="I555" s="17">
        <f>I554+(data!$C$20*G554-data!$C$17*I554)*$C555/60</f>
        <v>163.00410235082182</v>
      </c>
      <c r="J555" s="16">
        <f t="shared" si="43"/>
        <v>45.083333333333336</v>
      </c>
      <c r="K555" s="14">
        <f>G555/data!$C$15*1000</f>
        <v>4.0000304460187257</v>
      </c>
      <c r="L555" s="14">
        <f>L554+data!$C$21*(K554-L554)/60*C554</f>
        <v>4.0000178621132365</v>
      </c>
      <c r="M555" s="59">
        <f>M554+E555*C555/3600/data!H$23</f>
        <v>85.489005330418408</v>
      </c>
    </row>
    <row r="556" spans="1:13" ht="20.100000000000001" customHeight="1">
      <c r="A556" s="12">
        <f t="shared" si="44"/>
        <v>2710</v>
      </c>
      <c r="B556" s="14">
        <f t="shared" si="42"/>
        <v>4</v>
      </c>
      <c r="C556" s="14">
        <f t="shared" si="46"/>
        <v>5</v>
      </c>
      <c r="D556" s="15">
        <f>3600*(B556*data!$C$15/1000-F556-G556)/C556</f>
        <v>786.92519146069139</v>
      </c>
      <c r="E556" s="15">
        <f>IF(A556&lt;P$35,IF(A556+C556&lt;P$35,data!H$24*data!H$23,data!H$24*data!H$23*(P$35-A556)/C556),IF(D556&lt;0,0,D556))</f>
        <v>786.92519146069139</v>
      </c>
      <c r="F556" s="17">
        <f>(H556*data!$C$16+I556*data!$C$17-G555*(data!$C$18+data!$C$19+data!$C$20))*$C556/60</f>
        <v>-1.0931757504385642</v>
      </c>
      <c r="G556" s="17">
        <f t="shared" si="45"/>
        <v>29.542326785104429</v>
      </c>
      <c r="H556" s="17">
        <f>H555+(data!$C$19*G555-data!$C$16*H555)*$C556/60</f>
        <v>157.14283582570866</v>
      </c>
      <c r="I556" s="17">
        <f>I555+(data!$C$20*G555-data!$C$17*I555)*$C556/60</f>
        <v>163.23677157761477</v>
      </c>
      <c r="J556" s="16">
        <f t="shared" si="43"/>
        <v>45.166666666666664</v>
      </c>
      <c r="K556" s="14">
        <f>G556/data!$C$15*1000</f>
        <v>4.000030342543238</v>
      </c>
      <c r="L556" s="14">
        <f>L555+data!$C$21*(K555-L555)/60*C555</f>
        <v>4.000017993265482</v>
      </c>
      <c r="M556" s="59">
        <f>M555+E556*C556/3600/data!H$23</f>
        <v>85.598300495899053</v>
      </c>
    </row>
    <row r="557" spans="1:13" ht="20.100000000000001" customHeight="1">
      <c r="A557" s="12">
        <f t="shared" si="44"/>
        <v>2715</v>
      </c>
      <c r="B557" s="14">
        <f t="shared" si="42"/>
        <v>4</v>
      </c>
      <c r="C557" s="14">
        <f t="shared" si="46"/>
        <v>5</v>
      </c>
      <c r="D557" s="15">
        <f>3600*(B557*data!$C$15/1000-F557-G557)/C557</f>
        <v>786.76493749967301</v>
      </c>
      <c r="E557" s="15">
        <f>IF(A557&lt;P$35,IF(A557+C557&lt;P$35,data!H$24*data!H$23,data!H$24*data!H$23*(P$35-A557)/C557),IF(D557&lt;0,0,D557))</f>
        <v>786.76493749967301</v>
      </c>
      <c r="F557" s="17">
        <f>(H557*data!$C$16+I557*data!$C$17-G556*(data!$C$18+data!$C$19+data!$C$20))*$C557/60</f>
        <v>-1.0929524151496102</v>
      </c>
      <c r="G557" s="17">
        <f t="shared" si="45"/>
        <v>29.542326024761334</v>
      </c>
      <c r="H557" s="17">
        <f>H556+(data!$C$19*G556-data!$C$16*H556)*$C557/60</f>
        <v>157.16883421434946</v>
      </c>
      <c r="I557" s="17">
        <f>I556+(data!$C$20*G556-data!$C$17*I556)*$C557/60</f>
        <v>163.4693547019846</v>
      </c>
      <c r="J557" s="16">
        <f t="shared" si="43"/>
        <v>45.25</v>
      </c>
      <c r="K557" s="14">
        <f>G557/data!$C$15*1000</f>
        <v>4.0000302395928014</v>
      </c>
      <c r="L557" s="14">
        <f>L556+data!$C$21*(K556-L556)/60*C556</f>
        <v>4.0000181219723849</v>
      </c>
      <c r="M557" s="59">
        <f>M556+E557*C557/3600/data!H$23</f>
        <v>85.707573403885121</v>
      </c>
    </row>
    <row r="558" spans="1:13" ht="20.100000000000001" customHeight="1">
      <c r="A558" s="12">
        <f t="shared" si="44"/>
        <v>2720</v>
      </c>
      <c r="B558" s="14">
        <f t="shared" si="42"/>
        <v>4</v>
      </c>
      <c r="C558" s="14">
        <f t="shared" si="46"/>
        <v>5</v>
      </c>
      <c r="D558" s="15">
        <f>3600*(B558*data!$C$15/1000-F558-G558)/C558</f>
        <v>786.60522543107368</v>
      </c>
      <c r="E558" s="15">
        <f>IF(A558&lt;P$35,IF(A558+C558&lt;P$35,data!H$24*data!H$23,data!H$24*data!H$23*(P$35-A558)/C558),IF(D558&lt;0,0,D558))</f>
        <v>786.60522543107368</v>
      </c>
      <c r="F558" s="17">
        <f>(H558*data!$C$16+I558*data!$C$17-G557*(data!$C$18+data!$C$19+data!$C$20))*$C558/60</f>
        <v>-1.0927298363463842</v>
      </c>
      <c r="G558" s="17">
        <f t="shared" si="45"/>
        <v>29.542325268275604</v>
      </c>
      <c r="H558" s="17">
        <f>H557+(data!$C$19*G557-data!$C$16*H557)*$C558/60</f>
        <v>157.19469535996598</v>
      </c>
      <c r="I558" s="17">
        <f>I557+(data!$C$20*G557-data!$C$17*I557)*$C558/60</f>
        <v>163.70185175583035</v>
      </c>
      <c r="J558" s="16">
        <f t="shared" si="43"/>
        <v>45.333333333333336</v>
      </c>
      <c r="K558" s="14">
        <f>G558/data!$C$15*1000</f>
        <v>4.0000301371646509</v>
      </c>
      <c r="L558" s="14">
        <f>L557+data!$C$21*(K557-L557)/60*C557</f>
        <v>4.0000182482649036</v>
      </c>
      <c r="M558" s="59">
        <f>M557+E558*C558/3600/data!H$23</f>
        <v>85.816824129639443</v>
      </c>
    </row>
    <row r="559" spans="1:13" ht="20.100000000000001" customHeight="1">
      <c r="A559" s="12">
        <f t="shared" si="44"/>
        <v>2725</v>
      </c>
      <c r="B559" s="14">
        <f t="shared" si="42"/>
        <v>4</v>
      </c>
      <c r="C559" s="14">
        <f t="shared" si="46"/>
        <v>5</v>
      </c>
      <c r="D559" s="15">
        <f>3600*(B559*data!$C$15/1000-F559-G559)/C559</f>
        <v>786.44605250683219</v>
      </c>
      <c r="E559" s="15">
        <f>IF(A559&lt;P$35,IF(A559+C559&lt;P$35,data!H$24*data!H$23,data!H$24*data!H$23*(P$35-A559)/C559),IF(D559&lt;0,0,D559))</f>
        <v>786.44605250683219</v>
      </c>
      <c r="F559" s="17">
        <f>(H559*data!$C$16+I559*data!$C$17-G558*(data!$C$18+data!$C$19+data!$C$20))*$C559/60</f>
        <v>-1.0925080101918256</v>
      </c>
      <c r="G559" s="17">
        <f t="shared" si="45"/>
        <v>29.542324515626937</v>
      </c>
      <c r="H559" s="17">
        <f>H558+(data!$C$19*G558-data!$C$16*H558)*$C559/60</f>
        <v>157.22041998704657</v>
      </c>
      <c r="I559" s="17">
        <f>I558+(data!$C$20*G558-data!$C$17*I558)*$C559/60</f>
        <v>163.93426277103904</v>
      </c>
      <c r="J559" s="16">
        <f t="shared" si="43"/>
        <v>45.416666666666664</v>
      </c>
      <c r="K559" s="14">
        <f>G559/data!$C$15*1000</f>
        <v>4.0000300352560396</v>
      </c>
      <c r="L559" s="14">
        <f>L558+data!$C$21*(K558-L558)/60*C558</f>
        <v>4.0000183721736455</v>
      </c>
      <c r="M559" s="59">
        <f>M558+E559*C559/3600/data!H$23</f>
        <v>85.926052748043176</v>
      </c>
    </row>
    <row r="560" spans="1:13" ht="20.100000000000001" customHeight="1">
      <c r="A560" s="12">
        <f t="shared" si="44"/>
        <v>2730</v>
      </c>
      <c r="B560" s="14">
        <f t="shared" si="42"/>
        <v>4</v>
      </c>
      <c r="C560" s="14">
        <f t="shared" si="46"/>
        <v>5</v>
      </c>
      <c r="D560" s="15">
        <f>3600*(B560*data!$C$15/1000-F560-G560)/C560</f>
        <v>786.28741599335024</v>
      </c>
      <c r="E560" s="15">
        <f>IF(A560&lt;P$35,IF(A560+C560&lt;P$35,data!H$24*data!H$23,data!H$24*data!H$23*(P$35-A560)/C560),IF(D560&lt;0,0,D560))</f>
        <v>786.28741599335024</v>
      </c>
      <c r="F560" s="17">
        <f>(H560*data!$C$16+I560*data!$C$17-G559*(data!$C$18+data!$C$19+data!$C$20))*$C560/60</f>
        <v>-1.0922869328690712</v>
      </c>
      <c r="G560" s="17">
        <f t="shared" si="45"/>
        <v>29.542323766795132</v>
      </c>
      <c r="H560" s="17">
        <f>H559+(data!$C$19*G559-data!$C$16*H559)*$C560/60</f>
        <v>157.24600881625511</v>
      </c>
      <c r="I560" s="17">
        <f>I559+(data!$C$20*G559-data!$C$17*I559)*$C560/60</f>
        <v>164.1665877794857</v>
      </c>
      <c r="J560" s="16">
        <f t="shared" si="43"/>
        <v>45.5</v>
      </c>
      <c r="K560" s="14">
        <f>G560/data!$C$15*1000</f>
        <v>4.0000299338642309</v>
      </c>
      <c r="L560" s="14">
        <f>L559+data!$C$21*(K559-L559)/60*C559</f>
        <v>4.0000184937288692</v>
      </c>
      <c r="M560" s="59">
        <f>M559+E560*C560/3600/data!H$23</f>
        <v>86.035259333597807</v>
      </c>
    </row>
    <row r="561" spans="1:13" ht="20.100000000000001" customHeight="1">
      <c r="A561" s="12">
        <f t="shared" si="44"/>
        <v>2735</v>
      </c>
      <c r="B561" s="14">
        <f t="shared" si="42"/>
        <v>4</v>
      </c>
      <c r="C561" s="14">
        <f t="shared" si="46"/>
        <v>5</v>
      </c>
      <c r="D561" s="15">
        <f>3600*(B561*data!$C$15/1000-F561-G561)/C561</f>
        <v>786.12931317140806</v>
      </c>
      <c r="E561" s="15">
        <f>IF(A561&lt;P$35,IF(A561+C561&lt;P$35,data!H$24*data!H$23,data!H$24*data!H$23*(P$35-A561)/C561),IF(D561&lt;0,0,D561))</f>
        <v>786.12931317140806</v>
      </c>
      <c r="F561" s="17">
        <f>(H561*data!$C$16+I561*data!$C$17-G560*(data!$C$18+data!$C$19+data!$C$20))*$C561/60</f>
        <v>-1.0920666005813475</v>
      </c>
      <c r="G561" s="17">
        <f t="shared" si="45"/>
        <v>29.542323021760104</v>
      </c>
      <c r="H561" s="17">
        <f>H560+(data!$C$19*G560-data!$C$16*H560)*$C561/60</f>
        <v>157.27146256445121</v>
      </c>
      <c r="I561" s="17">
        <f>I560+(data!$C$20*G560-data!$C$17*I560)*$C561/60</f>
        <v>164.39882681303334</v>
      </c>
      <c r="J561" s="16">
        <f t="shared" si="43"/>
        <v>45.583333333333336</v>
      </c>
      <c r="K561" s="14">
        <f>G561/data!$C$15*1000</f>
        <v>4.0000298329865061</v>
      </c>
      <c r="L561" s="14">
        <f>L560+data!$C$21*(K560-L560)/60*C560</f>
        <v>4.0000186129604893</v>
      </c>
      <c r="M561" s="59">
        <f>M560+E561*C561/3600/data!H$23</f>
        <v>86.144443960427168</v>
      </c>
    </row>
    <row r="562" spans="1:13" ht="20.100000000000001" customHeight="1">
      <c r="A562" s="12">
        <f t="shared" si="44"/>
        <v>2740</v>
      </c>
      <c r="B562" s="14">
        <f t="shared" si="42"/>
        <v>4</v>
      </c>
      <c r="C562" s="14">
        <f t="shared" si="46"/>
        <v>5</v>
      </c>
      <c r="D562" s="15">
        <f>3600*(B562*data!$C$15/1000-F562-G562)/C562</f>
        <v>785.97174133611759</v>
      </c>
      <c r="E562" s="15">
        <f>IF(A562&lt;P$35,IF(A562+C562&lt;P$35,data!H$24*data!H$23,data!H$24*data!H$23*(P$35-A562)/C562),IF(D562&lt;0,0,D562))</f>
        <v>785.97174133611759</v>
      </c>
      <c r="F562" s="17">
        <f>(H562*data!$C$16+I562*data!$C$17-G561*(data!$C$18+data!$C$19+data!$C$20))*$C562/60</f>
        <v>-1.0918470095518673</v>
      </c>
      <c r="G562" s="17">
        <f t="shared" si="45"/>
        <v>29.54232228050186</v>
      </c>
      <c r="H562" s="17">
        <f>H561+(data!$C$19*G561-data!$C$16*H561)*$C562/60</f>
        <v>157.29678194471023</v>
      </c>
      <c r="I562" s="17">
        <f>I561+(data!$C$20*G561-data!$C$17*I561)*$C562/60</f>
        <v>164.63097990353302</v>
      </c>
      <c r="J562" s="16">
        <f t="shared" si="43"/>
        <v>45.666666666666664</v>
      </c>
      <c r="K562" s="14">
        <f>G562/data!$C$15*1000</f>
        <v>4.0000297326201579</v>
      </c>
      <c r="L562" s="14">
        <f>L561+data!$C$21*(K561-L561)/60*C561</f>
        <v>4.0000187298980814</v>
      </c>
      <c r="M562" s="59">
        <f>M561+E562*C562/3600/data!H$23</f>
        <v>86.253606702279413</v>
      </c>
    </row>
    <row r="563" spans="1:13" ht="20.100000000000001" customHeight="1">
      <c r="A563" s="12">
        <f t="shared" si="44"/>
        <v>2745</v>
      </c>
      <c r="B563" s="14">
        <f t="shared" si="42"/>
        <v>4</v>
      </c>
      <c r="C563" s="14">
        <f t="shared" si="46"/>
        <v>5</v>
      </c>
      <c r="D563" s="15">
        <f>3600*(B563*data!$C$15/1000-F563-G563)/C563</f>
        <v>785.81469779681333</v>
      </c>
      <c r="E563" s="15">
        <f>IF(A563&lt;P$35,IF(A563+C563&lt;P$35,data!H$24*data!H$23,data!H$24*data!H$23*(P$35-A563)/C563),IF(D563&lt;0,0,D563))</f>
        <v>785.81469779681333</v>
      </c>
      <c r="F563" s="17">
        <f>(H563*data!$C$16+I563*data!$C$17-G562*(data!$C$18+data!$C$19+data!$C$20))*$C563/60</f>
        <v>-1.0916281560237218</v>
      </c>
      <c r="G563" s="17">
        <f t="shared" si="45"/>
        <v>29.542321543000526</v>
      </c>
      <c r="H563" s="17">
        <f>H562+(data!$C$19*G562-data!$C$16*H562)*$C563/60</f>
        <v>157.32196766634334</v>
      </c>
      <c r="I563" s="17">
        <f>I562+(data!$C$20*G562-data!$C$17*I562)*$C563/60</f>
        <v>164.86304708282378</v>
      </c>
      <c r="J563" s="16">
        <f t="shared" si="43"/>
        <v>45.75</v>
      </c>
      <c r="K563" s="14">
        <f>G563/data!$C$15*1000</f>
        <v>4.0000296327624945</v>
      </c>
      <c r="L563" s="14">
        <f>L562+data!$C$21*(K562-L562)/60*C562</f>
        <v>4.0000188445708833</v>
      </c>
      <c r="M563" s="59">
        <f>M562+E563*C563/3600/data!H$23</f>
        <v>86.362747632528965</v>
      </c>
    </row>
    <row r="564" spans="1:13" ht="20.100000000000001" customHeight="1">
      <c r="A564" s="12">
        <f t="shared" si="44"/>
        <v>2750</v>
      </c>
      <c r="B564" s="14">
        <f t="shared" si="42"/>
        <v>4</v>
      </c>
      <c r="C564" s="14">
        <f t="shared" si="46"/>
        <v>5</v>
      </c>
      <c r="D564" s="15">
        <f>3600*(B564*data!$C$15/1000-F564-G564)/C564</f>
        <v>785.65817987700052</v>
      </c>
      <c r="E564" s="15">
        <f>IF(A564&lt;P$35,IF(A564+C564&lt;P$35,data!H$24*data!H$23,data!H$24*data!H$23*(P$35-A564)/C564),IF(D564&lt;0,0,D564))</f>
        <v>785.65817987700052</v>
      </c>
      <c r="F564" s="17">
        <f>(H564*data!$C$16+I564*data!$C$17-G563*(data!$C$18+data!$C$19+data!$C$20))*$C564/60</f>
        <v>-1.0914100362597774</v>
      </c>
      <c r="G564" s="17">
        <f t="shared" si="45"/>
        <v>29.542320809236323</v>
      </c>
      <c r="H564" s="17">
        <f>H563+(data!$C$19*G563-data!$C$16*H563)*$C564/60</f>
        <v>157.34702043491731</v>
      </c>
      <c r="I564" s="17">
        <f>I563+(data!$C$20*G563-data!$C$17*I563)*$C564/60</f>
        <v>165.09502838273272</v>
      </c>
      <c r="J564" s="16">
        <f t="shared" si="43"/>
        <v>45.833333333333336</v>
      </c>
      <c r="K564" s="14">
        <f>G564/data!$C$15*1000</f>
        <v>4.0000295334108387</v>
      </c>
      <c r="L564" s="14">
        <f>L563+data!$C$21*(K563-L563)/60*C563</f>
        <v>4.0000189570078017</v>
      </c>
      <c r="M564" s="59">
        <f>M563+E564*C564/3600/data!H$23</f>
        <v>86.471866824178548</v>
      </c>
    </row>
    <row r="565" spans="1:13" ht="20.100000000000001" customHeight="1">
      <c r="A565" s="12">
        <f t="shared" si="44"/>
        <v>2755</v>
      </c>
      <c r="B565" s="14">
        <f t="shared" si="42"/>
        <v>4</v>
      </c>
      <c r="C565" s="14">
        <f t="shared" si="46"/>
        <v>5</v>
      </c>
      <c r="D565" s="15">
        <f>3600*(B565*data!$C$15/1000-F565-G565)/C565</f>
        <v>785.50218491426142</v>
      </c>
      <c r="E565" s="15">
        <f>IF(A565&lt;P$35,IF(A565+C565&lt;P$35,data!H$24*data!H$23,data!H$24*data!H$23*(P$35-A565)/C565),IF(D565&lt;0,0,D565))</f>
        <v>785.50218491426142</v>
      </c>
      <c r="F565" s="17">
        <f>(H565*data!$C$16+I565*data!$C$17-G564*(data!$C$18+data!$C$19+data!$C$20))*$C565/60</f>
        <v>-1.0911926465425701</v>
      </c>
      <c r="G565" s="17">
        <f t="shared" si="45"/>
        <v>29.542320079189587</v>
      </c>
      <c r="H565" s="17">
        <f>H564+(data!$C$19*G564-data!$C$16*H564)*$C565/60</f>
        <v>157.37194095227434</v>
      </c>
      <c r="I565" s="17">
        <f>I564+(data!$C$20*G564-data!$C$17*I564)*$C565/60</f>
        <v>165.32692383507492</v>
      </c>
      <c r="J565" s="16">
        <f t="shared" si="43"/>
        <v>45.916666666666664</v>
      </c>
      <c r="K565" s="14">
        <f>G565/data!$C$15*1000</f>
        <v>4.0000294345625278</v>
      </c>
      <c r="L565" s="14">
        <f>L564+data!$C$21*(K564-L564)/60*C564</f>
        <v>4.0000190672374121</v>
      </c>
      <c r="M565" s="59">
        <f>M564+E565*C565/3600/data!H$23</f>
        <v>86.580964349861091</v>
      </c>
    </row>
    <row r="566" spans="1:13" ht="20.100000000000001" customHeight="1">
      <c r="A566" s="12">
        <f t="shared" si="44"/>
        <v>2760</v>
      </c>
      <c r="B566" s="14">
        <f t="shared" si="42"/>
        <v>4</v>
      </c>
      <c r="C566" s="14">
        <f t="shared" si="46"/>
        <v>5</v>
      </c>
      <c r="D566" s="15">
        <f>3600*(B566*data!$C$15/1000-F566-G566)/C566</f>
        <v>785.34671026020021</v>
      </c>
      <c r="E566" s="15">
        <f>IF(A566&lt;P$35,IF(A566+C566&lt;P$35,data!H$24*data!H$23,data!H$24*data!H$23*(P$35-A566)/C566),IF(D566&lt;0,0,D566))</f>
        <v>785.34671026020021</v>
      </c>
      <c r="F566" s="17">
        <f>(H566*data!$C$16+I566*data!$C$17-G565*(data!$C$18+data!$C$19+data!$C$20))*$C566/60</f>
        <v>-1.0909759831742021</v>
      </c>
      <c r="G566" s="17">
        <f t="shared" si="45"/>
        <v>29.54231935284075</v>
      </c>
      <c r="H566" s="17">
        <f>H565+(data!$C$19*G565-data!$C$16*H565)*$C566/60</f>
        <v>157.39672991655169</v>
      </c>
      <c r="I566" s="17">
        <f>I565+(data!$C$20*G565-data!$C$17*I565)*$C566/60</f>
        <v>165.55873347165351</v>
      </c>
      <c r="J566" s="16">
        <f t="shared" si="43"/>
        <v>46</v>
      </c>
      <c r="K566" s="14">
        <f>G566/data!$C$15*1000</f>
        <v>4.0000293362149133</v>
      </c>
      <c r="L566" s="14">
        <f>L565+data!$C$21*(K565-L565)/60*C565</f>
        <v>4.0000191752879664</v>
      </c>
      <c r="M566" s="59">
        <f>M565+E566*C566/3600/data!H$23</f>
        <v>86.690040281841675</v>
      </c>
    </row>
    <row r="567" spans="1:13" ht="20.100000000000001" customHeight="1">
      <c r="A567" s="12">
        <f t="shared" si="44"/>
        <v>2765</v>
      </c>
      <c r="B567" s="14">
        <f t="shared" si="42"/>
        <v>4</v>
      </c>
      <c r="C567" s="14">
        <f t="shared" si="46"/>
        <v>5</v>
      </c>
      <c r="D567" s="15">
        <f>3600*(B567*data!$C$15/1000-F567-G567)/C567</f>
        <v>785.19175328035999</v>
      </c>
      <c r="E567" s="15">
        <f>IF(A567&lt;P$35,IF(A567+C567&lt;P$35,data!H$24*data!H$23,data!H$24*data!H$23*(P$35-A567)/C567),IF(D567&lt;0,0,D567))</f>
        <v>785.19175328035999</v>
      </c>
      <c r="F567" s="17">
        <f>(H567*data!$C$16+I567*data!$C$17-G566*(data!$C$18+data!$C$19+data!$C$20))*$C567/60</f>
        <v>-1.0907600424762394</v>
      </c>
      <c r="G567" s="17">
        <f t="shared" si="45"/>
        <v>29.542318630170342</v>
      </c>
      <c r="H567" s="17">
        <f>H566+(data!$C$19*G566-data!$C$16*H566)*$C567/60</f>
        <v>157.42138802220126</v>
      </c>
      <c r="I567" s="17">
        <f>I566+(data!$C$20*G566-data!$C$17*I566)*$C567/60</f>
        <v>165.79045732425968</v>
      </c>
      <c r="J567" s="16">
        <f t="shared" si="43"/>
        <v>46.083333333333336</v>
      </c>
      <c r="K567" s="14">
        <f>G567/data!$C$15*1000</f>
        <v>4.0000292383653573</v>
      </c>
      <c r="L567" s="14">
        <f>L566+data!$C$21*(K566-L566)/60*C566</f>
        <v>4.0000192811873934</v>
      </c>
      <c r="M567" s="59">
        <f>M566+E567*C567/3600/data!H$23</f>
        <v>86.799094692019509</v>
      </c>
    </row>
    <row r="568" spans="1:13" ht="20.100000000000001" customHeight="1">
      <c r="A568" s="12">
        <f t="shared" si="44"/>
        <v>2770</v>
      </c>
      <c r="B568" s="14">
        <f t="shared" si="42"/>
        <v>4</v>
      </c>
      <c r="C568" s="14">
        <f t="shared" si="46"/>
        <v>5</v>
      </c>
      <c r="D568" s="15">
        <f>3600*(B568*data!$C$15/1000-F568-G568)/C568</f>
        <v>785.03731135414</v>
      </c>
      <c r="E568" s="15">
        <f>IF(A568&lt;P$35,IF(A568+C568&lt;P$35,data!H$24*data!H$23,data!H$24*data!H$23*(P$35-A568)/C568),IF(D568&lt;0,0,D568))</f>
        <v>785.03731135414</v>
      </c>
      <c r="F568" s="17">
        <f>(H568*data!$C$16+I568*data!$C$17-G567*(data!$C$18+data!$C$19+data!$C$20))*$C568/60</f>
        <v>-1.0905448207896067</v>
      </c>
      <c r="G568" s="17">
        <f t="shared" si="45"/>
        <v>29.542317911159014</v>
      </c>
      <c r="H568" s="17">
        <f>H567+(data!$C$19*G567-data!$C$16*H567)*$C568/60</f>
        <v>157.44591596000899</v>
      </c>
      <c r="I568" s="17">
        <f>I567+(data!$C$20*G567-data!$C$17*I567)*$C568/60</f>
        <v>166.02209542467264</v>
      </c>
      <c r="J568" s="16">
        <f t="shared" si="43"/>
        <v>46.166666666666664</v>
      </c>
      <c r="K568" s="14">
        <f>G568/data!$C$15*1000</f>
        <v>4.0000291410112405</v>
      </c>
      <c r="L568" s="14">
        <f>L567+data!$C$21*(K567-L567)/60*C567</f>
        <v>4.0000193849633039</v>
      </c>
      <c r="M568" s="59">
        <f>M567+E568*C568/3600/data!H$23</f>
        <v>86.908127651929803</v>
      </c>
    </row>
    <row r="569" spans="1:13" ht="20.100000000000001" customHeight="1">
      <c r="A569" s="12">
        <f t="shared" si="44"/>
        <v>2775</v>
      </c>
      <c r="B569" s="14">
        <f t="shared" si="42"/>
        <v>4</v>
      </c>
      <c r="C569" s="14">
        <f t="shared" si="46"/>
        <v>5</v>
      </c>
      <c r="D569" s="15">
        <f>3600*(B569*data!$C$15/1000-F569-G569)/C569</f>
        <v>784.88338187474733</v>
      </c>
      <c r="E569" s="15">
        <f>IF(A569&lt;P$35,IF(A569+C569&lt;P$35,data!H$24*data!H$23,data!H$24*data!H$23*(P$35-A569)/C569),IF(D569&lt;0,0,D569))</f>
        <v>784.88338187474733</v>
      </c>
      <c r="F569" s="17">
        <f>(H569*data!$C$16+I569*data!$C$17-G568*(data!$C$18+data!$C$19+data!$C$20))*$C569/60</f>
        <v>-1.0903303144744891</v>
      </c>
      <c r="G569" s="17">
        <f t="shared" si="45"/>
        <v>29.542317195787497</v>
      </c>
      <c r="H569" s="17">
        <f>H568+(data!$C$19*G568-data!$C$16*H568)*$C569/60</f>
        <v>157.47031441711428</v>
      </c>
      <c r="I569" s="17">
        <f>I568+(data!$C$20*G568-data!$C$17*I568)*$C569/60</f>
        <v>166.25364780465966</v>
      </c>
      <c r="J569" s="16">
        <f t="shared" si="43"/>
        <v>46.25</v>
      </c>
      <c r="K569" s="14">
        <f>G569/data!$C$15*1000</f>
        <v>4.0000290441499544</v>
      </c>
      <c r="L569" s="14">
        <f>L568+data!$C$21*(K568-L568)/60*C568</f>
        <v>4.0000194866429926</v>
      </c>
      <c r="M569" s="59">
        <f>M568+E569*C569/3600/data!H$23</f>
        <v>87.017139232745734</v>
      </c>
    </row>
    <row r="570" spans="1:13" ht="20.100000000000001" customHeight="1">
      <c r="A570" s="12">
        <f t="shared" si="44"/>
        <v>2780</v>
      </c>
      <c r="B570" s="14">
        <f t="shared" si="42"/>
        <v>4</v>
      </c>
      <c r="C570" s="14">
        <f t="shared" si="46"/>
        <v>5</v>
      </c>
      <c r="D570" s="15">
        <f>3600*(B570*data!$C$15/1000-F570-G570)/C570</f>
        <v>784.72996224909218</v>
      </c>
      <c r="E570" s="15">
        <f>IF(A570&lt;P$35,IF(A570+C570&lt;P$35,data!H$24*data!H$23,data!H$24*data!H$23*(P$35-A570)/C570),IF(D570&lt;0,0,D570))</f>
        <v>784.72996224909218</v>
      </c>
      <c r="F570" s="17">
        <f>(H570*data!$C$16+I570*data!$C$17-G569*(data!$C$18+data!$C$19+data!$C$20))*$C570/60</f>
        <v>-1.0901165199102263</v>
      </c>
      <c r="G570" s="17">
        <f t="shared" si="45"/>
        <v>29.542316484036643</v>
      </c>
      <c r="H570" s="17">
        <f>H569+(data!$C$19*G569-data!$C$16*H569)*$C570/60</f>
        <v>157.4945840770292</v>
      </c>
      <c r="I570" s="17">
        <f>I569+(data!$C$20*G569-data!$C$17*I569)*$C570/60</f>
        <v>166.48511449597606</v>
      </c>
      <c r="J570" s="16">
        <f t="shared" si="43"/>
        <v>46.333333333333336</v>
      </c>
      <c r="K570" s="14">
        <f>G570/data!$C$15*1000</f>
        <v>4.0000289477789046</v>
      </c>
      <c r="L570" s="14">
        <f>L569+data!$C$21*(K569-L569)/60*C569</f>
        <v>4.0000195862534431</v>
      </c>
      <c r="M570" s="59">
        <f>M569+E570*C570/3600/data!H$23</f>
        <v>87.126129505280332</v>
      </c>
    </row>
    <row r="571" spans="1:13" ht="20.100000000000001" customHeight="1">
      <c r="A571" s="12">
        <f t="shared" si="44"/>
        <v>2785</v>
      </c>
      <c r="B571" s="14">
        <f t="shared" si="42"/>
        <v>4</v>
      </c>
      <c r="C571" s="14">
        <f t="shared" si="46"/>
        <v>5</v>
      </c>
      <c r="D571" s="15">
        <f>3600*(B571*data!$C$15/1000-F571-G571)/C571</f>
        <v>784.57704989774663</v>
      </c>
      <c r="E571" s="15">
        <f>IF(A571&lt;P$35,IF(A571+C571&lt;P$35,data!H$24*data!H$23,data!H$24*data!H$23*(P$35-A571)/C571),IF(D571&lt;0,0,D571))</f>
        <v>784.57704989774663</v>
      </c>
      <c r="F571" s="17">
        <f>(H571*data!$C$16+I571*data!$C$17-G570*(data!$C$18+data!$C$19+data!$C$20))*$C571/60</f>
        <v>-1.0899034334952142</v>
      </c>
      <c r="G571" s="17">
        <f t="shared" si="45"/>
        <v>29.542315775887388</v>
      </c>
      <c r="H571" s="17">
        <f>H570+(data!$C$19*G570-data!$C$16*H570)*$C571/60</f>
        <v>157.51872561965769</v>
      </c>
      <c r="I571" s="17">
        <f>I570+(data!$C$20*G570-data!$C$17*I570)*$C571/60</f>
        <v>166.71649553036522</v>
      </c>
      <c r="J571" s="16">
        <f t="shared" si="43"/>
        <v>46.416666666666664</v>
      </c>
      <c r="K571" s="14">
        <f>G571/data!$C$15*1000</f>
        <v>4.0000288518955136</v>
      </c>
      <c r="L571" s="14">
        <f>L570+data!$C$21*(K570-L570)/60*C570</f>
        <v>4.0000196838213311</v>
      </c>
      <c r="M571" s="59">
        <f>M570+E571*C571/3600/data!H$23</f>
        <v>87.235098539988357</v>
      </c>
    </row>
    <row r="572" spans="1:13" ht="20.100000000000001" customHeight="1">
      <c r="A572" s="12">
        <f t="shared" si="44"/>
        <v>2790</v>
      </c>
      <c r="B572" s="14">
        <f t="shared" si="42"/>
        <v>4</v>
      </c>
      <c r="C572" s="14">
        <f t="shared" si="46"/>
        <v>5</v>
      </c>
      <c r="D572" s="15">
        <f>3600*(B572*data!$C$15/1000-F572-G572)/C572</f>
        <v>784.42464225484252</v>
      </c>
      <c r="E572" s="15">
        <f>IF(A572&lt;P$35,IF(A572+C572&lt;P$35,data!H$24*data!H$23,data!H$24*data!H$23*(P$35-A572)/C572),IF(D572&lt;0,0,D572))</f>
        <v>784.42464225484252</v>
      </c>
      <c r="F572" s="17">
        <f>(H572*data!$C$16+I572*data!$C$17-G571*(data!$C$18+data!$C$19+data!$C$20))*$C572/60</f>
        <v>-1.089691051646803</v>
      </c>
      <c r="G572" s="17">
        <f t="shared" si="45"/>
        <v>29.54231507132079</v>
      </c>
      <c r="H572" s="17">
        <f>H571+(data!$C$19*G571-data!$C$16*H571)*$C572/60</f>
        <v>157.54273972131449</v>
      </c>
      <c r="I572" s="17">
        <f>I571+(data!$C$20*G571-data!$C$17*I571)*$C572/60</f>
        <v>166.94779093955856</v>
      </c>
      <c r="J572" s="16">
        <f t="shared" si="43"/>
        <v>46.5</v>
      </c>
      <c r="K572" s="14">
        <f>G572/data!$C$15*1000</f>
        <v>4.0000287564972119</v>
      </c>
      <c r="L572" s="14">
        <f>L571+data!$C$21*(K571-L571)/60*C571</f>
        <v>4.0000197793730274</v>
      </c>
      <c r="M572" s="59">
        <f>M571+E572*C572/3600/data!H$23</f>
        <v>87.344046406968189</v>
      </c>
    </row>
    <row r="573" spans="1:13" ht="20.100000000000001" customHeight="1">
      <c r="A573" s="12">
        <f t="shared" si="44"/>
        <v>2795</v>
      </c>
      <c r="B573" s="14">
        <f t="shared" si="42"/>
        <v>4</v>
      </c>
      <c r="C573" s="14">
        <f t="shared" si="46"/>
        <v>5</v>
      </c>
      <c r="D573" s="15">
        <f>3600*(B573*data!$C$15/1000-F573-G573)/C573</f>
        <v>784.27273676803054</v>
      </c>
      <c r="E573" s="15">
        <f>IF(A573&lt;P$35,IF(A573+C573&lt;P$35,data!H$24*data!H$23,data!H$24*data!H$23*(P$35-A573)/C573),IF(D573&lt;0,0,D573))</f>
        <v>784.27273676803054</v>
      </c>
      <c r="F573" s="17">
        <f>(H573*data!$C$16+I573*data!$C$17-G572*(data!$C$18+data!$C$19+data!$C$20))*$C573/60</f>
        <v>-1.0894793708011992</v>
      </c>
      <c r="G573" s="17">
        <f t="shared" si="45"/>
        <v>29.542314370317982</v>
      </c>
      <c r="H573" s="17">
        <f>H572+(data!$C$19*G572-data!$C$16*H572)*$C573/60</f>
        <v>157.5666270547442</v>
      </c>
      <c r="I573" s="17">
        <f>I572+(data!$C$20*G572-data!$C$17*I572)*$C573/60</f>
        <v>167.17900075527561</v>
      </c>
      <c r="J573" s="16">
        <f t="shared" si="43"/>
        <v>46.583333333333336</v>
      </c>
      <c r="K573" s="14">
        <f>G573/data!$C$15*1000</f>
        <v>4.0000286615814487</v>
      </c>
      <c r="L573" s="14">
        <f>L572+data!$C$21*(K572-L572)/60*C572</f>
        <v>4.0000198729346002</v>
      </c>
      <c r="M573" s="59">
        <f>M572+E573*C573/3600/data!H$23</f>
        <v>87.452973175963749</v>
      </c>
    </row>
    <row r="574" spans="1:13" ht="20.100000000000001" customHeight="1">
      <c r="A574" s="12">
        <f t="shared" si="44"/>
        <v>2800</v>
      </c>
      <c r="B574" s="14">
        <f t="shared" si="42"/>
        <v>4</v>
      </c>
      <c r="C574" s="14">
        <f t="shared" si="46"/>
        <v>5</v>
      </c>
      <c r="D574" s="15">
        <f>3600*(B574*data!$C$15/1000-F574-G574)/C574</f>
        <v>784.12133089837766</v>
      </c>
      <c r="E574" s="15">
        <f>IF(A574&lt;P$35,IF(A574+C574&lt;P$35,data!H$24*data!H$23,data!H$24*data!H$23*(P$35-A574)/C574),IF(D574&lt;0,0,D574))</f>
        <v>784.12133089837766</v>
      </c>
      <c r="F574" s="17">
        <f>(H574*data!$C$16+I574*data!$C$17-G573*(data!$C$18+data!$C$19+data!$C$20))*$C574/60</f>
        <v>-1.089268387413362</v>
      </c>
      <c r="G574" s="17">
        <f t="shared" si="45"/>
        <v>29.542313672860217</v>
      </c>
      <c r="H574" s="17">
        <f>H573+(data!$C$19*G573-data!$C$16*H573)*$C574/60</f>
        <v>157.59038828914012</v>
      </c>
      <c r="I574" s="17">
        <f>I573+(data!$C$20*G573-data!$C$17*I573)*$C574/60</f>
        <v>167.41012500922398</v>
      </c>
      <c r="J574" s="16">
        <f t="shared" si="43"/>
        <v>46.666666666666664</v>
      </c>
      <c r="K574" s="14">
        <f>G574/data!$C$15*1000</f>
        <v>4.0000285671456846</v>
      </c>
      <c r="L574" s="14">
        <f>L573+data!$C$21*(K573-L573)/60*C573</f>
        <v>4.0000199645318206</v>
      </c>
      <c r="M574" s="59">
        <f>M573+E574*C574/3600/data!H$23</f>
        <v>87.561878916366297</v>
      </c>
    </row>
    <row r="575" spans="1:13" ht="20.100000000000001" customHeight="1">
      <c r="A575" s="12">
        <f t="shared" si="44"/>
        <v>2805</v>
      </c>
      <c r="B575" s="14">
        <f t="shared" si="42"/>
        <v>4</v>
      </c>
      <c r="C575" s="14">
        <f t="shared" si="46"/>
        <v>5</v>
      </c>
      <c r="D575" s="15">
        <f>3600*(B575*data!$C$15/1000-F575-G575)/C575</f>
        <v>783.97042212032659</v>
      </c>
      <c r="E575" s="15">
        <f>IF(A575&lt;P$35,IF(A575+C575&lt;P$35,data!H$24*data!H$23,data!H$24*data!H$23*(P$35-A575)/C575),IF(D575&lt;0,0,D575))</f>
        <v>783.97042212032659</v>
      </c>
      <c r="F575" s="17">
        <f>(H575*data!$C$16+I575*data!$C$17-G574*(data!$C$18+data!$C$19+data!$C$20))*$C575/60</f>
        <v>-1.0890580979569087</v>
      </c>
      <c r="G575" s="17">
        <f t="shared" si="45"/>
        <v>29.542312978928834</v>
      </c>
      <c r="H575" s="17">
        <f>H574+(data!$C$19*G574-data!$C$16*H574)*$C575/60</f>
        <v>157.61402409016293</v>
      </c>
      <c r="I575" s="17">
        <f>I574+(data!$C$20*G574-data!$C$17*I574)*$C575/60</f>
        <v>167.64116373309932</v>
      </c>
      <c r="J575" s="16">
        <f t="shared" si="43"/>
        <v>46.75</v>
      </c>
      <c r="K575" s="14">
        <f>G575/data!$C$15*1000</f>
        <v>4.000028473187391</v>
      </c>
      <c r="L575" s="14">
        <f>L574+data!$C$21*(K574-L574)/60*C574</f>
        <v>4.0000200541901645</v>
      </c>
      <c r="M575" s="59">
        <f>M574+E575*C575/3600/data!H$23</f>
        <v>87.670763697216344</v>
      </c>
    </row>
    <row r="576" spans="1:13" ht="20.100000000000001" customHeight="1">
      <c r="A576" s="12">
        <f t="shared" si="44"/>
        <v>2810</v>
      </c>
      <c r="B576" s="14">
        <f t="shared" si="42"/>
        <v>4</v>
      </c>
      <c r="C576" s="14">
        <f t="shared" si="46"/>
        <v>5</v>
      </c>
      <c r="D576" s="15">
        <f>3600*(B576*data!$C$15/1000-F576-G576)/C576</f>
        <v>783.82000792160852</v>
      </c>
      <c r="E576" s="15">
        <f>IF(A576&lt;P$35,IF(A576+C576&lt;P$35,data!H$24*data!H$23,data!H$24*data!H$23*(P$35-A576)/C576),IF(D576&lt;0,0,D576))</f>
        <v>783.82000792160852</v>
      </c>
      <c r="F576" s="17">
        <f>(H576*data!$C$16+I576*data!$C$17-G575*(data!$C$18+data!$C$19+data!$C$20))*$C576/60</f>
        <v>-1.0888484989240144</v>
      </c>
      <c r="G576" s="17">
        <f t="shared" si="45"/>
        <v>29.542312288505272</v>
      </c>
      <c r="H576" s="17">
        <f>H575+(data!$C$19*G575-data!$C$16*H575)*$C576/60</f>
        <v>157.63753511995935</v>
      </c>
      <c r="I576" s="17">
        <f>I575+(data!$C$20*G575-data!$C$17*I575)*$C576/60</f>
        <v>167.87211695858537</v>
      </c>
      <c r="J576" s="16">
        <f t="shared" si="43"/>
        <v>46.833333333333336</v>
      </c>
      <c r="K576" s="14">
        <f>G576/data!$C$15*1000</f>
        <v>4.000028379704057</v>
      </c>
      <c r="L576" s="14">
        <f>L575+data!$C$21*(K575-L575)/60*C575</f>
        <v>4.0000201419348151</v>
      </c>
      <c r="M576" s="59">
        <f>M575+E576*C576/3600/data!H$23</f>
        <v>87.779627587205454</v>
      </c>
    </row>
    <row r="577" spans="1:13" ht="20.100000000000001" customHeight="1">
      <c r="A577" s="12">
        <f t="shared" si="44"/>
        <v>2815</v>
      </c>
      <c r="B577" s="14">
        <f t="shared" si="42"/>
        <v>4</v>
      </c>
      <c r="C577" s="14">
        <f t="shared" si="46"/>
        <v>5</v>
      </c>
      <c r="D577" s="15">
        <f>3600*(B577*data!$C$15/1000-F577-G577)/C577</f>
        <v>783.67008580315883</v>
      </c>
      <c r="E577" s="15">
        <f>IF(A577&lt;P$35,IF(A577+C577&lt;P$35,data!H$24*data!H$23,data!H$24*data!H$23*(P$35-A577)/C577),IF(D577&lt;0,0,D577))</f>
        <v>783.67008580315883</v>
      </c>
      <c r="F577" s="17">
        <f>(H577*data!$C$16+I577*data!$C$17-G576*(data!$C$18+data!$C$19+data!$C$20))*$C577/60</f>
        <v>-1.0886395868253127</v>
      </c>
      <c r="G577" s="17">
        <f t="shared" si="45"/>
        <v>29.542311601571082</v>
      </c>
      <c r="H577" s="17">
        <f>H576+(data!$C$19*G576-data!$C$16*H576)*$C577/60</f>
        <v>157.66092203718077</v>
      </c>
      <c r="I577" s="17">
        <f>I576+(data!$C$20*G576-data!$C$17*I576)*$C577/60</f>
        <v>168.10298471735402</v>
      </c>
      <c r="J577" s="16">
        <f t="shared" si="43"/>
        <v>46.916666666666664</v>
      </c>
      <c r="K577" s="14">
        <f>G577/data!$C$15*1000</f>
        <v>4.0000282866931851</v>
      </c>
      <c r="L577" s="14">
        <f>L576+data!$C$21*(K576-L576)/60*C576</f>
        <v>4.0000202277906673</v>
      </c>
      <c r="M577" s="59">
        <f>M576+E577*C577/3600/data!H$23</f>
        <v>87.888470654678116</v>
      </c>
    </row>
    <row r="578" spans="1:13" ht="20.100000000000001" customHeight="1">
      <c r="A578" s="12">
        <f t="shared" si="44"/>
        <v>2820</v>
      </c>
      <c r="B578" s="14">
        <f t="shared" si="42"/>
        <v>4</v>
      </c>
      <c r="C578" s="14">
        <f t="shared" si="46"/>
        <v>5</v>
      </c>
      <c r="D578" s="15">
        <f>3600*(B578*data!$C$15/1000-F578-G578)/C578</f>
        <v>783.52065327908883</v>
      </c>
      <c r="E578" s="15">
        <f>IF(A578&lt;P$35,IF(A578+C578&lt;P$35,data!H$24*data!H$23,data!H$24*data!H$23*(P$35-A578)/C578),IF(D578&lt;0,0,D578))</f>
        <v>783.52065327908883</v>
      </c>
      <c r="F578" s="17">
        <f>(H578*data!$C$16+I578*data!$C$17-G577*(data!$C$18+data!$C$19+data!$C$20))*$C578/60</f>
        <v>-1.0884313581898017</v>
      </c>
      <c r="G578" s="17">
        <f t="shared" si="45"/>
        <v>29.542310918107891</v>
      </c>
      <c r="H578" s="17">
        <f>H577+(data!$C$19*G577-data!$C$16*H577)*$C578/60</f>
        <v>157.68418549700161</v>
      </c>
      <c r="I578" s="17">
        <f>I577+(data!$C$20*G577-data!$C$17*I577)*$C578/60</f>
        <v>168.33376704106519</v>
      </c>
      <c r="J578" s="16">
        <f t="shared" si="43"/>
        <v>47</v>
      </c>
      <c r="K578" s="14">
        <f>G578/data!$C$15*1000</f>
        <v>4.0000281941522848</v>
      </c>
      <c r="L578" s="14">
        <f>L577+data!$C$21*(K577-L577)/60*C577</f>
        <v>4.0000203117823308</v>
      </c>
      <c r="M578" s="59">
        <f>M577+E578*C578/3600/data!H$23</f>
        <v>87.997292967633541</v>
      </c>
    </row>
    <row r="579" spans="1:13" ht="20.100000000000001" customHeight="1">
      <c r="A579" s="12">
        <f t="shared" si="44"/>
        <v>2825</v>
      </c>
      <c r="B579" s="14">
        <f t="shared" si="42"/>
        <v>4</v>
      </c>
      <c r="C579" s="14">
        <f t="shared" si="46"/>
        <v>5</v>
      </c>
      <c r="D579" s="15">
        <f>3600*(B579*data!$C$15/1000-F579-G579)/C579</f>
        <v>783.37170787657101</v>
      </c>
      <c r="E579" s="15">
        <f>IF(A579&lt;P$35,IF(A579+C579&lt;P$35,data!H$24*data!H$23,data!H$24*data!H$23*(P$35-A579)/C579),IF(D579&lt;0,0,D579))</f>
        <v>783.37170787657101</v>
      </c>
      <c r="F579" s="17">
        <f>(H579*data!$C$16+I579*data!$C$17-G578*(data!$C$18+data!$C$19+data!$C$20))*$C579/60</f>
        <v>-1.0882238095647427</v>
      </c>
      <c r="G579" s="17">
        <f t="shared" si="45"/>
        <v>29.542310238097439</v>
      </c>
      <c r="H579" s="17">
        <f>H578+(data!$C$19*G578-data!$C$16*H578)*$C579/60</f>
        <v>157.70732615113772</v>
      </c>
      <c r="I579" s="17">
        <f>I578+(data!$C$20*G578-data!$C$17*I578)*$C579/60</f>
        <v>168.56446396136693</v>
      </c>
      <c r="J579" s="16">
        <f t="shared" si="43"/>
        <v>47.083333333333336</v>
      </c>
      <c r="K579" s="14">
        <f>G579/data!$C$15*1000</f>
        <v>4.0000281020788861</v>
      </c>
      <c r="L579" s="14">
        <f>L578+data!$C$21*(K578-L578)/60*C578</f>
        <v>4.0000203939341334</v>
      </c>
      <c r="M579" s="59">
        <f>M578+E579*C579/3600/data!H$23</f>
        <v>88.106094593727505</v>
      </c>
    </row>
    <row r="580" spans="1:13" ht="20.100000000000001" customHeight="1">
      <c r="A580" s="12">
        <f t="shared" si="44"/>
        <v>2830</v>
      </c>
      <c r="B580" s="14">
        <f t="shared" ref="B580:B643" si="47">P$23</f>
        <v>4</v>
      </c>
      <c r="C580" s="14">
        <f t="shared" si="46"/>
        <v>5</v>
      </c>
      <c r="D580" s="15">
        <f>3600*(B580*data!$C$15/1000-F580-G580)/C580</f>
        <v>783.22324713580508</v>
      </c>
      <c r="E580" s="15">
        <f>IF(A580&lt;P$35,IF(A580+C580&lt;P$35,data!H$24*data!H$23,data!H$24*data!H$23*(P$35-A580)/C580),IF(D580&lt;0,0,D580))</f>
        <v>783.22324713580508</v>
      </c>
      <c r="F580" s="17">
        <f>(H580*data!$C$16+I580*data!$C$17-G579*(data!$C$18+data!$C$19+data!$C$20))*$C580/60</f>
        <v>-1.0880169375155686</v>
      </c>
      <c r="G580" s="17">
        <f t="shared" si="45"/>
        <v>29.542309561521552</v>
      </c>
      <c r="H580" s="17">
        <f>H579+(data!$C$19*G579-data!$C$16*H579)*$C580/60</f>
        <v>157.73034464786465</v>
      </c>
      <c r="I580" s="17">
        <f>I579+(data!$C$20*G579-data!$C$17*I579)*$C580/60</f>
        <v>168.79507550989541</v>
      </c>
      <c r="J580" s="16">
        <f t="shared" ref="J580:J643" si="48">$A580/60</f>
        <v>47.166666666666664</v>
      </c>
      <c r="K580" s="14">
        <f>G580/data!$C$15*1000</f>
        <v>4.000028010470527</v>
      </c>
      <c r="L580" s="14">
        <f>L579+data!$C$21*(K579-L579)/60*C579</f>
        <v>4.000020474270122</v>
      </c>
      <c r="M580" s="59">
        <f>M579+E580*C580/3600/data!H$23</f>
        <v>88.214875600274141</v>
      </c>
    </row>
    <row r="581" spans="1:13" ht="20.100000000000001" customHeight="1">
      <c r="A581" s="12">
        <f t="shared" ref="A581:A644" si="49">$A580+C580</f>
        <v>2835</v>
      </c>
      <c r="B581" s="14">
        <f t="shared" si="47"/>
        <v>4</v>
      </c>
      <c r="C581" s="14">
        <f t="shared" si="46"/>
        <v>5</v>
      </c>
      <c r="D581" s="15">
        <f>3600*(B581*data!$C$15/1000-F581-G581)/C581</f>
        <v>783.07526860991914</v>
      </c>
      <c r="E581" s="15">
        <f>IF(A581&lt;P$35,IF(A581+C581&lt;P$35,data!H$24*data!H$23,data!H$24*data!H$23*(P$35-A581)/C581),IF(D581&lt;0,0,D581))</f>
        <v>783.07526860991914</v>
      </c>
      <c r="F581" s="17">
        <f>(H581*data!$C$16+I581*data!$C$17-G580*(data!$C$18+data!$C$19+data!$C$20))*$C581/60</f>
        <v>-1.0878107386257834</v>
      </c>
      <c r="G581" s="17">
        <f t="shared" si="45"/>
        <v>29.542308888362165</v>
      </c>
      <c r="H581" s="17">
        <f>H580+(data!$C$19*G580-data!$C$16*H580)*$C581/60</f>
        <v>157.75324163203575</v>
      </c>
      <c r="I581" s="17">
        <f>I580+(data!$C$20*G580-data!$C$17*I580)*$C581/60</f>
        <v>169.02560171827488</v>
      </c>
      <c r="J581" s="16">
        <f t="shared" si="48"/>
        <v>47.25</v>
      </c>
      <c r="K581" s="14">
        <f>G581/data!$C$15*1000</f>
        <v>4.0000279193247623</v>
      </c>
      <c r="L581" s="14">
        <f>L580+data!$C$21*(K580-L580)/60*C580</f>
        <v>4.0000205528140684</v>
      </c>
      <c r="M581" s="59">
        <f>M580+E581*C581/3600/data!H$23</f>
        <v>88.323636054247743</v>
      </c>
    </row>
    <row r="582" spans="1:13" ht="20.100000000000001" customHeight="1">
      <c r="A582" s="12">
        <f t="shared" si="49"/>
        <v>2840</v>
      </c>
      <c r="B582" s="14">
        <f t="shared" si="47"/>
        <v>4</v>
      </c>
      <c r="C582" s="14">
        <f t="shared" si="46"/>
        <v>5</v>
      </c>
      <c r="D582" s="15">
        <f>3600*(B582*data!$C$15/1000-F582-G582)/C582</f>
        <v>782.92776986493038</v>
      </c>
      <c r="E582" s="15">
        <f>IF(A582&lt;P$35,IF(A582+C582&lt;P$35,data!H$24*data!H$23,data!H$24*data!H$23*(P$35-A582)/C582),IF(D582&lt;0,0,D582))</f>
        <v>782.92776986493038</v>
      </c>
      <c r="F582" s="17">
        <f>(H582*data!$C$16+I582*data!$C$17-G581*(data!$C$18+data!$C$19+data!$C$20))*$C582/60</f>
        <v>-1.0876052094968702</v>
      </c>
      <c r="G582" s="17">
        <f t="shared" ref="G582:G645" si="50">IF(P$21=1,(E581/60)*$C582/60+F582+G581,(E582/60)*$C582/60+F582+G581)</f>
        <v>29.542308218601292</v>
      </c>
      <c r="H582" s="17">
        <f>H581+(data!$C$19*G581-data!$C$16*H581)*$C582/60</f>
        <v>157.77601774510029</v>
      </c>
      <c r="I582" s="17">
        <f>I581+(data!$C$20*G581-data!$C$17*I581)*$C582/60</f>
        <v>169.25604261811776</v>
      </c>
      <c r="J582" s="16">
        <f t="shared" si="48"/>
        <v>47.333333333333336</v>
      </c>
      <c r="K582" s="14">
        <f>G582/data!$C$15*1000</f>
        <v>4.0000278286391557</v>
      </c>
      <c r="L582" s="14">
        <f>L581+data!$C$21*(K581-L581)/60*C581</f>
        <v>4.0000206295894714</v>
      </c>
      <c r="M582" s="59">
        <f>M581+E582*C582/3600/data!H$23</f>
        <v>88.432376022284544</v>
      </c>
    </row>
    <row r="583" spans="1:13" ht="20.100000000000001" customHeight="1">
      <c r="A583" s="12">
        <f t="shared" si="49"/>
        <v>2845</v>
      </c>
      <c r="B583" s="14">
        <f t="shared" si="47"/>
        <v>4</v>
      </c>
      <c r="C583" s="14">
        <f t="shared" si="46"/>
        <v>5</v>
      </c>
      <c r="D583" s="15">
        <f>3600*(B583*data!$C$15/1000-F583-G583)/C583</f>
        <v>782.78074847965115</v>
      </c>
      <c r="E583" s="15">
        <f>IF(A583&lt;P$35,IF(A583+C583&lt;P$35,data!H$24*data!H$23,data!H$24*data!H$23*(P$35-A583)/C583),IF(D583&lt;0,0,D583))</f>
        <v>782.78074847965115</v>
      </c>
      <c r="F583" s="17">
        <f>(H583*data!$C$16+I583*data!$C$17-G582*(data!$C$18+data!$C$19+data!$C$20))*$C583/60</f>
        <v>-1.0874003467481943</v>
      </c>
      <c r="G583" s="17">
        <f t="shared" si="50"/>
        <v>29.542307552221057</v>
      </c>
      <c r="H583" s="17">
        <f>H582+(data!$C$19*G582-data!$C$16*H582)*$C583/60</f>
        <v>157.79867362512138</v>
      </c>
      <c r="I583" s="17">
        <f>I582+(data!$C$20*G582-data!$C$17*I582)*$C583/60</f>
        <v>169.48639824102455</v>
      </c>
      <c r="J583" s="16">
        <f t="shared" si="48"/>
        <v>47.416666666666664</v>
      </c>
      <c r="K583" s="14">
        <f>G583/data!$C$15*1000</f>
        <v>4.0000277384112879</v>
      </c>
      <c r="L583" s="14">
        <f>L582+data!$C$21*(K582-L582)/60*C582</f>
        <v>4.0000207046195584</v>
      </c>
      <c r="M583" s="59">
        <f>M582+E583*C583/3600/data!H$23</f>
        <v>88.54109557068449</v>
      </c>
    </row>
    <row r="584" spans="1:13" ht="20.100000000000001" customHeight="1">
      <c r="A584" s="12">
        <f t="shared" si="49"/>
        <v>2850</v>
      </c>
      <c r="B584" s="14">
        <f t="shared" si="47"/>
        <v>4</v>
      </c>
      <c r="C584" s="14">
        <f t="shared" si="46"/>
        <v>5</v>
      </c>
      <c r="D584" s="15">
        <f>3600*(B584*data!$C$15/1000-F584-G584)/C584</f>
        <v>782.63420204565284</v>
      </c>
      <c r="E584" s="15">
        <f>IF(A584&lt;P$35,IF(A584+C584&lt;P$35,data!H$24*data!H$23,data!H$24*data!H$23*(P$35-A584)/C584),IF(D584&lt;0,0,D584))</f>
        <v>782.63420204565284</v>
      </c>
      <c r="F584" s="17">
        <f>(H584*data!$C$16+I584*data!$C$17-G583*(data!$C$18+data!$C$19+data!$C$20))*$C584/60</f>
        <v>-1.0871961470169107</v>
      </c>
      <c r="G584" s="17">
        <f t="shared" si="50"/>
        <v>29.542306889203662</v>
      </c>
      <c r="H584" s="17">
        <f>H583+(data!$C$19*G583-data!$C$16*H583)*$C584/60</f>
        <v>157.82120990679394</v>
      </c>
      <c r="I584" s="17">
        <f>I583+(data!$C$20*G583-data!$C$17*I583)*$C584/60</f>
        <v>169.7166686185839</v>
      </c>
      <c r="J584" s="16">
        <f t="shared" si="48"/>
        <v>47.5</v>
      </c>
      <c r="K584" s="14">
        <f>G584/data!$C$15*1000</f>
        <v>4.0000276486387483</v>
      </c>
      <c r="L584" s="14">
        <f>L583+data!$C$21*(K583-L583)/60*C583</f>
        <v>4.0000207779272907</v>
      </c>
      <c r="M584" s="59">
        <f>M583+E584*C584/3600/data!H$23</f>
        <v>88.649794765413048</v>
      </c>
    </row>
    <row r="585" spans="1:13" ht="20.100000000000001" customHeight="1">
      <c r="A585" s="12">
        <f t="shared" si="49"/>
        <v>2855</v>
      </c>
      <c r="B585" s="14">
        <f t="shared" si="47"/>
        <v>4</v>
      </c>
      <c r="C585" s="14">
        <f t="shared" si="46"/>
        <v>5</v>
      </c>
      <c r="D585" s="15">
        <f>3600*(B585*data!$C$15/1000-F585-G585)/C585</f>
        <v>782.48812816715315</v>
      </c>
      <c r="E585" s="15">
        <f>IF(A585&lt;P$35,IF(A585+C585&lt;P$35,data!H$24*data!H$23,data!H$24*data!H$23*(P$35-A585)/C585),IF(D585&lt;0,0,D585))</f>
        <v>782.48812816715315</v>
      </c>
      <c r="F585" s="17">
        <f>(H585*data!$C$16+I585*data!$C$17-G584*(data!$C$18+data!$C$19+data!$C$20))*$C585/60</f>
        <v>-1.0869926069578675</v>
      </c>
      <c r="G585" s="17">
        <f t="shared" si="50"/>
        <v>29.542306229531423</v>
      </c>
      <c r="H585" s="17">
        <f>H584+(data!$C$19*G584-data!$C$16*H584)*$C585/60</f>
        <v>157.84362722146238</v>
      </c>
      <c r="I585" s="17">
        <f>I584+(data!$C$20*G584-data!$C$17*I584)*$C585/60</f>
        <v>169.94685378237259</v>
      </c>
      <c r="J585" s="16">
        <f t="shared" si="48"/>
        <v>47.583333333333336</v>
      </c>
      <c r="K585" s="14">
        <f>G585/data!$C$15*1000</f>
        <v>4.0000275593191432</v>
      </c>
      <c r="L585" s="14">
        <f>L584+data!$C$21*(K584-L584)/60*C584</f>
        <v>4.0000208495353649</v>
      </c>
      <c r="M585" s="59">
        <f>M584+E585*C585/3600/data!H$23</f>
        <v>88.758473672102937</v>
      </c>
    </row>
    <row r="586" spans="1:13" ht="20.100000000000001" customHeight="1">
      <c r="A586" s="12">
        <f t="shared" si="49"/>
        <v>2860</v>
      </c>
      <c r="B586" s="14">
        <f t="shared" si="47"/>
        <v>4</v>
      </c>
      <c r="C586" s="14">
        <f t="shared" si="46"/>
        <v>5</v>
      </c>
      <c r="D586" s="15">
        <f>3600*(B586*data!$C$15/1000-F586-G586)/C586</f>
        <v>782.34252446099867</v>
      </c>
      <c r="E586" s="15">
        <f>IF(A586&lt;P$35,IF(A586+C586&lt;P$35,data!H$24*data!H$23,data!H$24*data!H$23*(P$35-A586)/C586),IF(D586&lt;0,0,D586))</f>
        <v>782.34252446099867</v>
      </c>
      <c r="F586" s="17">
        <f>(H586*data!$C$16+I586*data!$C$17-G585*(data!$C$18+data!$C$19+data!$C$20))*$C586/60</f>
        <v>-1.086789723243516</v>
      </c>
      <c r="G586" s="17">
        <f t="shared" si="50"/>
        <v>29.542305573186731</v>
      </c>
      <c r="H586" s="17">
        <f>H585+(data!$C$19*G585-data!$C$16*H585)*$C586/60</f>
        <v>157.86592619713832</v>
      </c>
      <c r="I586" s="17">
        <f>I585+(data!$C$20*G585-data!$C$17*I585)*$C586/60</f>
        <v>170.17695376395551</v>
      </c>
      <c r="J586" s="16">
        <f t="shared" si="48"/>
        <v>47.666666666666664</v>
      </c>
      <c r="K586" s="14">
        <f>G586/data!$C$15*1000</f>
        <v>4.0000274704500871</v>
      </c>
      <c r="L586" s="14">
        <f>L585+data!$C$21*(K585-L585)/60*C585</f>
        <v>4.0000209194662144</v>
      </c>
      <c r="M586" s="59">
        <f>M585+E586*C586/3600/data!H$23</f>
        <v>88.867132356055848</v>
      </c>
    </row>
    <row r="587" spans="1:13" ht="20.100000000000001" customHeight="1">
      <c r="A587" s="12">
        <f t="shared" si="49"/>
        <v>2865</v>
      </c>
      <c r="B587" s="14">
        <f t="shared" si="47"/>
        <v>4</v>
      </c>
      <c r="C587" s="14">
        <f t="shared" si="46"/>
        <v>5</v>
      </c>
      <c r="D587" s="15">
        <f>3600*(B587*data!$C$15/1000-F587-G587)/C587</f>
        <v>782.19738855656237</v>
      </c>
      <c r="E587" s="15">
        <f>IF(A587&lt;P$35,IF(A587+C587&lt;P$35,data!H$24*data!H$23,data!H$24*data!H$23*(P$35-A587)/C587),IF(D587&lt;0,0,D587))</f>
        <v>782.19738855656237</v>
      </c>
      <c r="F587" s="17">
        <f>(H587*data!$C$16+I587*data!$C$17-G586*(data!$C$18+data!$C$19+data!$C$20))*$C587/60</f>
        <v>-1.0865874925638139</v>
      </c>
      <c r="G587" s="17">
        <f t="shared" si="50"/>
        <v>29.54230492015208</v>
      </c>
      <c r="H587" s="17">
        <f>H586+(data!$C$19*G586-data!$C$16*H586)*$C587/60</f>
        <v>157.88810745851822</v>
      </c>
      <c r="I587" s="17">
        <f>I586+(data!$C$20*G586-data!$C$17*I586)*$C587/60</f>
        <v>170.40696859488574</v>
      </c>
      <c r="J587" s="16">
        <f t="shared" si="48"/>
        <v>47.75</v>
      </c>
      <c r="K587" s="14">
        <f>G587/data!$C$15*1000</f>
        <v>4.0000273820292112</v>
      </c>
      <c r="L587" s="14">
        <f>L586+data!$C$21*(K586-L586)/60*C586</f>
        <v>4.0000209877420163</v>
      </c>
      <c r="M587" s="59">
        <f>M586+E587*C587/3600/data!H$23</f>
        <v>88.975770882244262</v>
      </c>
    </row>
    <row r="588" spans="1:13" ht="20.100000000000001" customHeight="1">
      <c r="A588" s="12">
        <f t="shared" si="49"/>
        <v>2870</v>
      </c>
      <c r="B588" s="14">
        <f t="shared" si="47"/>
        <v>4</v>
      </c>
      <c r="C588" s="14">
        <f t="shared" si="46"/>
        <v>5</v>
      </c>
      <c r="D588" s="15">
        <f>3600*(B588*data!$C$15/1000-F588-G588)/C588</f>
        <v>782.05271809569183</v>
      </c>
      <c r="E588" s="15">
        <f>IF(A588&lt;P$35,IF(A588+C588&lt;P$35,data!H$24*data!H$23,data!H$24*data!H$23*(P$35-A588)/C588),IF(D588&lt;0,0,D588))</f>
        <v>782.05271809569183</v>
      </c>
      <c r="F588" s="17">
        <f>(H588*data!$C$16+I588*data!$C$17-G587*(data!$C$18+data!$C$19+data!$C$20))*$C588/60</f>
        <v>-1.0863859116261372</v>
      </c>
      <c r="G588" s="17">
        <f t="shared" si="50"/>
        <v>29.542304270410057</v>
      </c>
      <c r="H588" s="17">
        <f>H587+(data!$C$19*G587-data!$C$16*H587)*$C588/60</f>
        <v>157.91017162700081</v>
      </c>
      <c r="I588" s="17">
        <f>I587+(data!$C$20*G587-data!$C$17*I587)*$C588/60</f>
        <v>170.63689830670452</v>
      </c>
      <c r="J588" s="16">
        <f t="shared" si="48"/>
        <v>47.833333333333336</v>
      </c>
      <c r="K588" s="14">
        <f>G588/data!$C$15*1000</f>
        <v>4.0000272940541564</v>
      </c>
      <c r="L588" s="14">
        <f>L587+data!$C$21*(K587-L587)/60*C587</f>
        <v>4.0000210543846908</v>
      </c>
      <c r="M588" s="59">
        <f>M587+E588*C588/3600/data!H$23</f>
        <v>89.084389315313103</v>
      </c>
    </row>
    <row r="589" spans="1:13" ht="20.100000000000001" customHeight="1">
      <c r="A589" s="12">
        <f t="shared" si="49"/>
        <v>2875</v>
      </c>
      <c r="B589" s="14">
        <f t="shared" si="47"/>
        <v>4</v>
      </c>
      <c r="C589" s="14">
        <f t="shared" si="46"/>
        <v>5</v>
      </c>
      <c r="D589" s="15">
        <f>3600*(B589*data!$C$15/1000-F589-G589)/C589</f>
        <v>781.90851073264639</v>
      </c>
      <c r="E589" s="15">
        <f>IF(A589&lt;P$35,IF(A589+C589&lt;P$35,data!H$24*data!H$23,data!H$24*data!H$23*(P$35-A589)/C589),IF(D589&lt;0,0,D589))</f>
        <v>781.90851073264639</v>
      </c>
      <c r="F589" s="17">
        <f>(H589*data!$C$16+I589*data!$C$17-G588*(data!$C$18+data!$C$19+data!$C$20))*$C589/60</f>
        <v>-1.0861849771551833</v>
      </c>
      <c r="G589" s="17">
        <f t="shared" si="50"/>
        <v>29.542303623943333</v>
      </c>
      <c r="H589" s="17">
        <f>H588+(data!$C$19*G588-data!$C$16*H588)*$C589/60</f>
        <v>157.93211932070457</v>
      </c>
      <c r="I589" s="17">
        <f>I588+(data!$C$20*G588-data!$C$17*I588)*$C589/60</f>
        <v>170.8667429309412</v>
      </c>
      <c r="J589" s="16">
        <f t="shared" si="48"/>
        <v>47.916666666666664</v>
      </c>
      <c r="K589" s="14">
        <f>G589/data!$C$15*1000</f>
        <v>4.000027206522577</v>
      </c>
      <c r="L589" s="14">
        <f>L588+data!$C$21*(K588-L588)/60*C588</f>
        <v>4.0000211194159059</v>
      </c>
      <c r="M589" s="59">
        <f>M588+E589*C589/3600/data!H$23</f>
        <v>89.192987719581524</v>
      </c>
    </row>
    <row r="590" spans="1:13" ht="20.100000000000001" customHeight="1">
      <c r="A590" s="12">
        <f t="shared" si="49"/>
        <v>2880</v>
      </c>
      <c r="B590" s="14">
        <f t="shared" si="47"/>
        <v>4</v>
      </c>
      <c r="C590" s="14">
        <f t="shared" si="46"/>
        <v>5</v>
      </c>
      <c r="D590" s="15">
        <f>3600*(B590*data!$C$15/1000-F590-G590)/C590</f>
        <v>781.76476413402213</v>
      </c>
      <c r="E590" s="15">
        <f>IF(A590&lt;P$35,IF(A590+C590&lt;P$35,data!H$24*data!H$23,data!H$24*data!H$23*(P$35-A590)/C590),IF(D590&lt;0,0,D590))</f>
        <v>781.76476413402213</v>
      </c>
      <c r="F590" s="17">
        <f>(H590*data!$C$16+I590*data!$C$17-G589*(data!$C$18+data!$C$19+data!$C$20))*$C590/60</f>
        <v>-1.0859846858928852</v>
      </c>
      <c r="G590" s="17">
        <f t="shared" si="50"/>
        <v>29.542302980734679</v>
      </c>
      <c r="H590" s="17">
        <f>H589+(data!$C$19*G589-data!$C$16*H589)*$C590/60</f>
        <v>157.953951154485</v>
      </c>
      <c r="I590" s="17">
        <f>I589+(data!$C$20*G589-data!$C$17*I589)*$C590/60</f>
        <v>171.09650249911331</v>
      </c>
      <c r="J590" s="16">
        <f t="shared" si="48"/>
        <v>48</v>
      </c>
      <c r="K590" s="14">
        <f>G590/data!$C$15*1000</f>
        <v>4.0000271194321408</v>
      </c>
      <c r="L590" s="14">
        <f>L589+data!$C$21*(K589-L589)/60*C589</f>
        <v>4.0000211828570773</v>
      </c>
      <c r="M590" s="59">
        <f>M589+E590*C590/3600/data!H$23</f>
        <v>89.301566159044583</v>
      </c>
    </row>
    <row r="591" spans="1:13" ht="20.100000000000001" customHeight="1">
      <c r="A591" s="12">
        <f t="shared" si="49"/>
        <v>2885</v>
      </c>
      <c r="B591" s="14">
        <f t="shared" si="47"/>
        <v>4</v>
      </c>
      <c r="C591" s="14">
        <f t="shared" si="46"/>
        <v>5</v>
      </c>
      <c r="D591" s="15">
        <f>3600*(B591*data!$C$15/1000-F591-G591)/C591</f>
        <v>781.62147597869841</v>
      </c>
      <c r="E591" s="15">
        <f>IF(A591&lt;P$35,IF(A591+C591&lt;P$35,data!H$24*data!H$23,data!H$24*data!H$23*(P$35-A591)/C591),IF(D591&lt;0,0,D591))</f>
        <v>781.62147597869841</v>
      </c>
      <c r="F591" s="17">
        <f>(H591*data!$C$16+I591*data!$C$17-G590*(data!$C$18+data!$C$19+data!$C$20))*$C591/60</f>
        <v>-1.0857850345983158</v>
      </c>
      <c r="G591" s="17">
        <f t="shared" si="50"/>
        <v>29.542302340766948</v>
      </c>
      <c r="H591" s="17">
        <f>H590+(data!$C$19*G590-data!$C$16*H590)*$C591/60</f>
        <v>157.97566773995183</v>
      </c>
      <c r="I591" s="17">
        <f>I590+(data!$C$20*G590-data!$C$17*I590)*$C591/60</f>
        <v>171.32617704272656</v>
      </c>
      <c r="J591" s="16">
        <f t="shared" si="48"/>
        <v>48.083333333333336</v>
      </c>
      <c r="K591" s="14">
        <f>G591/data!$C$15*1000</f>
        <v>4.0000270327805252</v>
      </c>
      <c r="L591" s="14">
        <f>L590+data!$C$21*(K590-L590)/60*C590</f>
        <v>4.0000212447293748</v>
      </c>
      <c r="M591" s="59">
        <f>M590+E591*C591/3600/data!H$23</f>
        <v>89.410124697374954</v>
      </c>
    </row>
    <row r="592" spans="1:13" ht="20.100000000000001" customHeight="1">
      <c r="A592" s="12">
        <f t="shared" si="49"/>
        <v>2890</v>
      </c>
      <c r="B592" s="14">
        <f t="shared" si="47"/>
        <v>4</v>
      </c>
      <c r="C592" s="14">
        <f t="shared" si="46"/>
        <v>5</v>
      </c>
      <c r="D592" s="15">
        <f>3600*(B592*data!$C$15/1000-F592-G592)/C592</f>
        <v>781.47864395775628</v>
      </c>
      <c r="E592" s="15">
        <f>IF(A592&lt;P$35,IF(A592+C592&lt;P$35,data!H$24*data!H$23,data!H$24*data!H$23*(P$35-A592)/C592),IF(D592&lt;0,0,D592))</f>
        <v>781.47864395775628</v>
      </c>
      <c r="F592" s="17">
        <f>(H592*data!$C$16+I592*data!$C$17-G591*(data!$C$18+data!$C$19+data!$C$20))*$C592/60</f>
        <v>-1.0855860200475989</v>
      </c>
      <c r="G592" s="17">
        <f t="shared" si="50"/>
        <v>29.542301704023096</v>
      </c>
      <c r="H592" s="17">
        <f>H591+(data!$C$19*G591-data!$C$16*H591)*$C592/60</f>
        <v>157.99726968548623</v>
      </c>
      <c r="I592" s="17">
        <f>I591+(data!$C$20*G591-data!$C$17*I591)*$C592/60</f>
        <v>171.5557665932748</v>
      </c>
      <c r="J592" s="16">
        <f t="shared" si="48"/>
        <v>48.166666666666664</v>
      </c>
      <c r="K592" s="14">
        <f>G592/data!$C$15*1000</f>
        <v>4.0000269465654235</v>
      </c>
      <c r="L592" s="14">
        <f>L591+data!$C$21*(K591-L591)/60*C591</f>
        <v>4.0000213050537239</v>
      </c>
      <c r="M592" s="59">
        <f>M591+E592*C592/3600/data!H$23</f>
        <v>89.518663397924641</v>
      </c>
    </row>
    <row r="593" spans="1:13" ht="20.100000000000001" customHeight="1">
      <c r="A593" s="12">
        <f t="shared" si="49"/>
        <v>2895</v>
      </c>
      <c r="B593" s="14">
        <f t="shared" si="47"/>
        <v>4</v>
      </c>
      <c r="C593" s="14">
        <f t="shared" si="46"/>
        <v>5</v>
      </c>
      <c r="D593" s="15">
        <f>3600*(B593*data!$C$15/1000-F593-G593)/C593</f>
        <v>781.33626577443181</v>
      </c>
      <c r="E593" s="15">
        <f>IF(A593&lt;P$35,IF(A593+C593&lt;P$35,data!H$24*data!H$23,data!H$24*data!H$23*(P$35-A593)/C593),IF(D593&lt;0,0,D593))</f>
        <v>781.33626577443181</v>
      </c>
      <c r="F593" s="17">
        <f>(H593*data!$C$16+I593*data!$C$17-G592*(data!$C$18+data!$C$19+data!$C$20))*$C593/60</f>
        <v>-1.0853876390338211</v>
      </c>
      <c r="G593" s="17">
        <f t="shared" si="50"/>
        <v>29.542301070486157</v>
      </c>
      <c r="H593" s="17">
        <f>H592+(data!$C$19*G592-data!$C$16*H592)*$C593/60</f>
        <v>158.01875759625779</v>
      </c>
      <c r="I593" s="17">
        <f>I592+(data!$C$20*G592-data!$C$17*I592)*$C593/60</f>
        <v>171.78527118224008</v>
      </c>
      <c r="J593" s="16">
        <f t="shared" si="48"/>
        <v>48.25</v>
      </c>
      <c r="K593" s="14">
        <f>G593/data!$C$15*1000</f>
        <v>4.0000268607845371</v>
      </c>
      <c r="L593" s="14">
        <f>L592+data!$C$21*(K592-L592)/60*C592</f>
        <v>4.0000213638508058</v>
      </c>
      <c r="M593" s="59">
        <f>M592+E593*C593/3600/data!H$23</f>
        <v>89.627182323726643</v>
      </c>
    </row>
    <row r="594" spans="1:13" ht="20.100000000000001" customHeight="1">
      <c r="A594" s="12">
        <f t="shared" si="49"/>
        <v>2900</v>
      </c>
      <c r="B594" s="14">
        <f t="shared" si="47"/>
        <v>4</v>
      </c>
      <c r="C594" s="14">
        <f t="shared" si="46"/>
        <v>5</v>
      </c>
      <c r="D594" s="15">
        <f>3600*(B594*data!$C$15/1000-F594-G594)/C594</f>
        <v>781.19433914404249</v>
      </c>
      <c r="E594" s="15">
        <f>IF(A594&lt;P$35,IF(A594+C594&lt;P$35,data!H$24*data!H$23,data!H$24*data!H$23*(P$35-A594)/C594),IF(D594&lt;0,0,D594))</f>
        <v>781.19433914404249</v>
      </c>
      <c r="F594" s="17">
        <f>(H594*data!$C$16+I594*data!$C$17-G593*(data!$C$18+data!$C$19+data!$C$20))*$C594/60</f>
        <v>-1.0851898883669402</v>
      </c>
      <c r="G594" s="17">
        <f t="shared" si="50"/>
        <v>29.542300440139261</v>
      </c>
      <c r="H594" s="17">
        <f>H593+(data!$C$19*G593-data!$C$16*H593)*$C594/60</f>
        <v>158.04013207424146</v>
      </c>
      <c r="I594" s="17">
        <f>I593+(data!$C$20*G593-data!$C$17*I593)*$C594/60</f>
        <v>172.01469084109266</v>
      </c>
      <c r="J594" s="16">
        <f t="shared" si="48"/>
        <v>48.333333333333336</v>
      </c>
      <c r="K594" s="14">
        <f>G594/data!$C$15*1000</f>
        <v>4.0000267754355825</v>
      </c>
      <c r="L594" s="14">
        <f>L593+data!$C$21*(K593-L593)/60*C593</f>
        <v>4.0000214211410645</v>
      </c>
      <c r="M594" s="59">
        <f>M593+E594*C594/3600/data!H$23</f>
        <v>89.735681537496646</v>
      </c>
    </row>
    <row r="595" spans="1:13" ht="20.100000000000001" customHeight="1">
      <c r="A595" s="12">
        <f t="shared" si="49"/>
        <v>2905</v>
      </c>
      <c r="B595" s="14">
        <f t="shared" si="47"/>
        <v>4</v>
      </c>
      <c r="C595" s="14">
        <f t="shared" si="46"/>
        <v>5</v>
      </c>
      <c r="D595" s="15">
        <f>3600*(B595*data!$C$15/1000-F595-G595)/C595</f>
        <v>781.05286179392579</v>
      </c>
      <c r="E595" s="15">
        <f>IF(A595&lt;P$35,IF(A595+C595&lt;P$35,data!H$24*data!H$23,data!H$24*data!H$23*(P$35-A595)/C595),IF(D595&lt;0,0,D595))</f>
        <v>781.05286179392579</v>
      </c>
      <c r="F595" s="17">
        <f>(H595*data!$C$16+I595*data!$C$17-G594*(data!$C$18+data!$C$19+data!$C$20))*$C595/60</f>
        <v>-1.0849927648736957</v>
      </c>
      <c r="G595" s="17">
        <f t="shared" si="50"/>
        <v>29.542299812965624</v>
      </c>
      <c r="H595" s="17">
        <f>H594+(data!$C$19*G594-data!$C$16*H594)*$C595/60</f>
        <v>158.06139371823448</v>
      </c>
      <c r="I595" s="17">
        <f>I594+(data!$C$20*G594-data!$C$17*I594)*$C595/60</f>
        <v>172.24402560129093</v>
      </c>
      <c r="J595" s="16">
        <f t="shared" si="48"/>
        <v>48.416666666666664</v>
      </c>
      <c r="K595" s="14">
        <f>G595/data!$C$15*1000</f>
        <v>4.0000266905162869</v>
      </c>
      <c r="L595" s="14">
        <f>L594+data!$C$21*(K594-L594)/60*C594</f>
        <v>4.0000214769447053</v>
      </c>
      <c r="M595" s="59">
        <f>M594+E595*C595/3600/data!H$23</f>
        <v>89.844161101634697</v>
      </c>
    </row>
    <row r="596" spans="1:13" ht="20.100000000000001" customHeight="1">
      <c r="A596" s="12">
        <f t="shared" si="49"/>
        <v>2910</v>
      </c>
      <c r="B596" s="14">
        <f t="shared" si="47"/>
        <v>4</v>
      </c>
      <c r="C596" s="14">
        <f t="shared" si="46"/>
        <v>5</v>
      </c>
      <c r="D596" s="15">
        <f>3600*(B596*data!$C$15/1000-F596-G596)/C596</f>
        <v>780.91183146336959</v>
      </c>
      <c r="E596" s="15">
        <f>IF(A596&lt;P$35,IF(A596+C596&lt;P$35,data!H$24*data!H$23,data!H$24*data!H$23*(P$35-A596)/C596),IF(D596&lt;0,0,D596))</f>
        <v>780.91183146336959</v>
      </c>
      <c r="F596" s="17">
        <f>(H596*data!$C$16+I596*data!$C$17-G595*(data!$C$18+data!$C$19+data!$C$20))*$C596/60</f>
        <v>-1.0847962653975225</v>
      </c>
      <c r="G596" s="17">
        <f t="shared" si="50"/>
        <v>29.542299188948554</v>
      </c>
      <c r="H596" s="17">
        <f>H595+(data!$C$19*G595-data!$C$16*H595)*$C596/60</f>
        <v>158.08254312387311</v>
      </c>
      <c r="I596" s="17">
        <f>I595+(data!$C$20*G595-data!$C$17*I595)*$C596/60</f>
        <v>172.47327549428149</v>
      </c>
      <c r="J596" s="16">
        <f t="shared" si="48"/>
        <v>48.5</v>
      </c>
      <c r="K596" s="14">
        <f>G596/data!$C$15*1000</f>
        <v>4.0000266060243908</v>
      </c>
      <c r="L596" s="14">
        <f>L595+data!$C$21*(K595-L595)/60*C595</f>
        <v>4.0000215312817007</v>
      </c>
      <c r="M596" s="59">
        <f>M595+E596*C596/3600/data!H$23</f>
        <v>89.952621078226827</v>
      </c>
    </row>
    <row r="597" spans="1:13" ht="20.100000000000001" customHeight="1">
      <c r="A597" s="12">
        <f t="shared" si="49"/>
        <v>2915</v>
      </c>
      <c r="B597" s="14">
        <f t="shared" si="47"/>
        <v>4</v>
      </c>
      <c r="C597" s="14">
        <f t="shared" si="46"/>
        <v>5</v>
      </c>
      <c r="D597" s="15">
        <f>3600*(B597*data!$C$15/1000-F597-G597)/C597</f>
        <v>780.77124590356675</v>
      </c>
      <c r="E597" s="15">
        <f>IF(A597&lt;P$35,IF(A597+C597&lt;P$35,data!H$24*data!H$23,data!H$24*data!H$23*(P$35-A597)/C597),IF(D597&lt;0,0,D597))</f>
        <v>780.77124590356675</v>
      </c>
      <c r="F597" s="17">
        <f>(H597*data!$C$16+I597*data!$C$17-G596*(data!$C$18+data!$C$19+data!$C$20))*$C597/60</f>
        <v>-1.0846003867984613</v>
      </c>
      <c r="G597" s="17">
        <f t="shared" si="50"/>
        <v>29.542298568071441</v>
      </c>
      <c r="H597" s="17">
        <f>H596+(data!$C$19*G596-data!$C$16*H596)*$C597/60</f>
        <v>158.1035808836493</v>
      </c>
      <c r="I597" s="17">
        <f>I596+(data!$C$20*G596-data!$C$17*I596)*$C597/60</f>
        <v>172.70244055149919</v>
      </c>
      <c r="J597" s="16">
        <f t="shared" si="48"/>
        <v>48.583333333333336</v>
      </c>
      <c r="K597" s="14">
        <f>G597/data!$C$15*1000</f>
        <v>4.0000265219576443</v>
      </c>
      <c r="L597" s="14">
        <f>L596+data!$C$21*(K596-L596)/60*C596</f>
        <v>4.0000215841717912</v>
      </c>
      <c r="M597" s="59">
        <f>M596+E597*C597/3600/data!H$23</f>
        <v>90.061061529046768</v>
      </c>
    </row>
    <row r="598" spans="1:13" ht="20.100000000000001" customHeight="1">
      <c r="A598" s="12">
        <f t="shared" si="49"/>
        <v>2920</v>
      </c>
      <c r="B598" s="14">
        <f t="shared" si="47"/>
        <v>4</v>
      </c>
      <c r="C598" s="14">
        <f t="shared" si="46"/>
        <v>5</v>
      </c>
      <c r="D598" s="15">
        <f>3600*(B598*data!$C$15/1000-F598-G598)/C598</f>
        <v>780.63110287753284</v>
      </c>
      <c r="E598" s="15">
        <f>IF(A598&lt;P$35,IF(A598+C598&lt;P$35,data!H$24*data!H$23,data!H$24*data!H$23*(P$35-A598)/C598),IF(D598&lt;0,0,D598))</f>
        <v>780.63110287753284</v>
      </c>
      <c r="F598" s="17">
        <f>(H598*data!$C$16+I598*data!$C$17-G597*(data!$C$18+data!$C$19+data!$C$20))*$C598/60</f>
        <v>-1.0844051259530707</v>
      </c>
      <c r="G598" s="17">
        <f t="shared" si="50"/>
        <v>29.542297950317767</v>
      </c>
      <c r="H598" s="17">
        <f>H597+(data!$C$19*G597-data!$C$16*H597)*$C598/60</f>
        <v>158.12450758692734</v>
      </c>
      <c r="I598" s="17">
        <f>I597+(data!$C$20*G597-data!$C$17*I597)*$C598/60</f>
        <v>172.93152080436701</v>
      </c>
      <c r="J598" s="16">
        <f t="shared" si="48"/>
        <v>48.666666666666664</v>
      </c>
      <c r="K598" s="14">
        <f>G598/data!$C$15*1000</f>
        <v>4.0000264383138111</v>
      </c>
      <c r="L598" s="14">
        <f>L597+data!$C$21*(K597-L597)/60*C597</f>
        <v>4.0000216356344866</v>
      </c>
      <c r="M598" s="59">
        <f>M597+E598*C598/3600/data!H$23</f>
        <v>90.169482515557533</v>
      </c>
    </row>
    <row r="599" spans="1:13" ht="20.100000000000001" customHeight="1">
      <c r="A599" s="12">
        <f t="shared" si="49"/>
        <v>2925</v>
      </c>
      <c r="B599" s="14">
        <f t="shared" si="47"/>
        <v>4</v>
      </c>
      <c r="C599" s="14">
        <f t="shared" si="46"/>
        <v>5</v>
      </c>
      <c r="D599" s="15">
        <f>3600*(B599*data!$C$15/1000-F599-G599)/C599</f>
        <v>780.49140016003753</v>
      </c>
      <c r="E599" s="15">
        <f>IF(A599&lt;P$35,IF(A599+C599&lt;P$35,data!H$24*data!H$23,data!H$24*data!H$23*(P$35-A599)/C599),IF(D599&lt;0,0,D599))</f>
        <v>780.49140016003753</v>
      </c>
      <c r="F599" s="17">
        <f>(H599*data!$C$16+I599*data!$C$17-G598*(data!$C$18+data!$C$19+data!$C$20))*$C599/60</f>
        <v>-1.0842104797543404</v>
      </c>
      <c r="G599" s="17">
        <f t="shared" si="50"/>
        <v>29.542297335671112</v>
      </c>
      <c r="H599" s="17">
        <f>H598+(data!$C$19*G598-data!$C$16*H598)*$C599/60</f>
        <v>158.14532381996031</v>
      </c>
      <c r="I599" s="17">
        <f>I598+(data!$C$20*G598-data!$C$17*I598)*$C599/60</f>
        <v>173.16051628429619</v>
      </c>
      <c r="J599" s="16">
        <f t="shared" si="48"/>
        <v>48.75</v>
      </c>
      <c r="K599" s="14">
        <f>G599/data!$C$15*1000</f>
        <v>4.000026355090669</v>
      </c>
      <c r="L599" s="14">
        <f>L598+data!$C$21*(K598-L598)/60*C598</f>
        <v>4.000021685689072</v>
      </c>
      <c r="M599" s="59">
        <f>M598+E599*C599/3600/data!H$23</f>
        <v>90.277884098913091</v>
      </c>
    </row>
    <row r="600" spans="1:13" ht="20.100000000000001" customHeight="1">
      <c r="A600" s="12">
        <f t="shared" si="49"/>
        <v>2930</v>
      </c>
      <c r="B600" s="14">
        <f t="shared" si="47"/>
        <v>4</v>
      </c>
      <c r="C600" s="14">
        <f t="shared" si="46"/>
        <v>5</v>
      </c>
      <c r="D600" s="15">
        <f>3600*(B600*data!$C$15/1000-F600-G600)/C600</f>
        <v>780.35213553758581</v>
      </c>
      <c r="E600" s="15">
        <f>IF(A600&lt;P$35,IF(A600+C600&lt;P$35,data!H$24*data!H$23,data!H$24*data!H$23*(P$35-A600)/C600),IF(D600&lt;0,0,D600))</f>
        <v>780.35213553758581</v>
      </c>
      <c r="F600" s="17">
        <f>(H600*data!$C$16+I600*data!$C$17-G599*(data!$C$18+data!$C$19+data!$C$20))*$C600/60</f>
        <v>-1.0840164451116061</v>
      </c>
      <c r="G600" s="17">
        <f t="shared" si="50"/>
        <v>29.542296724115115</v>
      </c>
      <c r="H600" s="17">
        <f>H599+(data!$C$19*G599-data!$C$16*H599)*$C600/60</f>
        <v>158.16603016590659</v>
      </c>
      <c r="I600" s="17">
        <f>I599+(data!$C$20*G599-data!$C$17*I599)*$C600/60</f>
        <v>173.38942702268616</v>
      </c>
      <c r="J600" s="16">
        <f t="shared" si="48"/>
        <v>48.833333333333336</v>
      </c>
      <c r="K600" s="14">
        <f>G600/data!$C$15*1000</f>
        <v>4.0000262722860009</v>
      </c>
      <c r="L600" s="14">
        <f>L599+data!$C$21*(K599-L599)/60*C599</f>
        <v>4.0000217343546076</v>
      </c>
      <c r="M600" s="59">
        <f>M599+E600*C600/3600/data!H$23</f>
        <v>90.386266339959974</v>
      </c>
    </row>
    <row r="601" spans="1:13" ht="20.100000000000001" customHeight="1">
      <c r="A601" s="12">
        <f t="shared" si="49"/>
        <v>2935</v>
      </c>
      <c r="B601" s="14">
        <f t="shared" si="47"/>
        <v>4</v>
      </c>
      <c r="C601" s="14">
        <f t="shared" si="46"/>
        <v>5</v>
      </c>
      <c r="D601" s="15">
        <f>3600*(B601*data!$C$15/1000-F601-G601)/C601</f>
        <v>780.2133068083092</v>
      </c>
      <c r="E601" s="15">
        <f>IF(A601&lt;P$35,IF(A601+C601&lt;P$35,data!H$24*data!H$23,data!H$24*data!H$23*(P$35-A601)/C601),IF(D601&lt;0,0,D601))</f>
        <v>780.2133068083092</v>
      </c>
      <c r="F601" s="17">
        <f>(H601*data!$C$16+I601*data!$C$17-G600*(data!$C$18+data!$C$19+data!$C$20))*$C601/60</f>
        <v>-1.0838230189504601</v>
      </c>
      <c r="G601" s="17">
        <f t="shared" si="50"/>
        <v>29.542296115633523</v>
      </c>
      <c r="H601" s="17">
        <f>H600+(data!$C$19*G600-data!$C$16*H600)*$C601/60</f>
        <v>158.18662720484608</v>
      </c>
      <c r="I601" s="17">
        <f>I600+(data!$C$20*G600-data!$C$17*I600)*$C601/60</f>
        <v>173.61825305092458</v>
      </c>
      <c r="J601" s="16">
        <f t="shared" si="48"/>
        <v>48.916666666666664</v>
      </c>
      <c r="K601" s="14">
        <f>G601/data!$C$15*1000</f>
        <v>4.0000261898976079</v>
      </c>
      <c r="L601" s="14">
        <f>L600+data!$C$21*(K600-L600)/60*C600</f>
        <v>4.0000217816499317</v>
      </c>
      <c r="M601" s="59">
        <f>M600+E601*C601/3600/data!H$23</f>
        <v>90.494629299238909</v>
      </c>
    </row>
    <row r="602" spans="1:13" ht="20.100000000000001" customHeight="1">
      <c r="A602" s="12">
        <f t="shared" si="49"/>
        <v>2940</v>
      </c>
      <c r="B602" s="14">
        <f t="shared" si="47"/>
        <v>4</v>
      </c>
      <c r="C602" s="14">
        <f t="shared" si="46"/>
        <v>5</v>
      </c>
      <c r="D602" s="15">
        <f>3600*(B602*data!$C$15/1000-F602-G602)/C602</f>
        <v>780.07491178190833</v>
      </c>
      <c r="E602" s="15">
        <f>IF(A602&lt;P$35,IF(A602+C602&lt;P$35,data!H$24*data!H$23,data!H$24*data!H$23*(P$35-A602)/C602),IF(D602&lt;0,0,D602))</f>
        <v>780.07491178190833</v>
      </c>
      <c r="F602" s="17">
        <f>(H602*data!$C$16+I602*data!$C$17-G601*(data!$C$18+data!$C$19+data!$C$20))*$C602/60</f>
        <v>-1.0836301982126668</v>
      </c>
      <c r="G602" s="17">
        <f t="shared" si="50"/>
        <v>29.542295510210174</v>
      </c>
      <c r="H602" s="17">
        <f>H601+(data!$C$19*G601-data!$C$16*H601)*$C602/60</f>
        <v>158.20711551379657</v>
      </c>
      <c r="I602" s="17">
        <f>I601+(data!$C$20*G601-data!$C$17*I601)*$C602/60</f>
        <v>173.84699440038733</v>
      </c>
      <c r="J602" s="16">
        <f t="shared" si="48"/>
        <v>49</v>
      </c>
      <c r="K602" s="14">
        <f>G602/data!$C$15*1000</f>
        <v>4.0000261079233015</v>
      </c>
      <c r="L602" s="14">
        <f>L601+data!$C$21*(K601-L601)/60*C601</f>
        <v>4.0000218275936632</v>
      </c>
      <c r="M602" s="59">
        <f>M601+E602*C602/3600/data!H$23</f>
        <v>90.602973036986398</v>
      </c>
    </row>
    <row r="603" spans="1:13" ht="20.100000000000001" customHeight="1">
      <c r="A603" s="12">
        <f t="shared" si="49"/>
        <v>2945</v>
      </c>
      <c r="B603" s="14">
        <f t="shared" si="47"/>
        <v>4</v>
      </c>
      <c r="C603" s="14">
        <f t="shared" si="46"/>
        <v>5</v>
      </c>
      <c r="D603" s="15">
        <f>3600*(B603*data!$C$15/1000-F603-G603)/C603</f>
        <v>779.93694827963338</v>
      </c>
      <c r="E603" s="15">
        <f>IF(A603&lt;P$35,IF(A603+C603&lt;P$35,data!H$24*data!H$23,data!H$24*data!H$23*(P$35-A603)/C603),IF(D603&lt;0,0,D603))</f>
        <v>779.93694827963338</v>
      </c>
      <c r="F603" s="17">
        <f>(H603*data!$C$16+I603*data!$C$17-G602*(data!$C$18+data!$C$19+data!$C$20))*$C603/60</f>
        <v>-1.0834379798560803</v>
      </c>
      <c r="G603" s="17">
        <f t="shared" si="50"/>
        <v>29.542294907828968</v>
      </c>
      <c r="H603" s="17">
        <f>H602+(data!$C$19*G602-data!$C$16*H602)*$C603/60</f>
        <v>158.22749566672979</v>
      </c>
      <c r="I603" s="17">
        <f>I602+(data!$C$20*G602-data!$C$17*I602)*$C603/60</f>
        <v>174.07565110243848</v>
      </c>
      <c r="J603" s="16">
        <f t="shared" si="48"/>
        <v>49.083333333333336</v>
      </c>
      <c r="K603" s="14">
        <f>G603/data!$C$15*1000</f>
        <v>4.0000260263609011</v>
      </c>
      <c r="L603" s="14">
        <f>L602+data!$C$21*(K602-L602)/60*C602</f>
        <v>4.0000218722042051</v>
      </c>
      <c r="M603" s="59">
        <f>M602+E603*C603/3600/data!H$23</f>
        <v>90.711297613136352</v>
      </c>
    </row>
    <row r="604" spans="1:13" ht="20.100000000000001" customHeight="1">
      <c r="A604" s="12">
        <f t="shared" si="49"/>
        <v>2950</v>
      </c>
      <c r="B604" s="14">
        <f t="shared" si="47"/>
        <v>4</v>
      </c>
      <c r="C604" s="14">
        <f t="shared" si="46"/>
        <v>5</v>
      </c>
      <c r="D604" s="15">
        <f>3600*(B604*data!$C$15/1000-F604-G604)/C604</f>
        <v>779.79941413417862</v>
      </c>
      <c r="E604" s="15">
        <f>IF(A604&lt;P$35,IF(A604+C604&lt;P$35,data!H$24*data!H$23,data!H$24*data!H$23*(P$35-A604)/C604),IF(D604&lt;0,0,D604))</f>
        <v>779.79941413417862</v>
      </c>
      <c r="F604" s="17">
        <f>(H604*data!$C$16+I604*data!$C$17-G603*(data!$C$18+data!$C$19+data!$C$20))*$C604/60</f>
        <v>-1.0832463608545539</v>
      </c>
      <c r="G604" s="17">
        <f t="shared" si="50"/>
        <v>29.542294308473906</v>
      </c>
      <c r="H604" s="17">
        <f>H603+(data!$C$19*G603-data!$C$16*H603)*$C604/60</f>
        <v>158.2477682345876</v>
      </c>
      <c r="I604" s="17">
        <f>I603+(data!$C$20*G603-data!$C$17*I603)*$C604/60</f>
        <v>174.30422318843043</v>
      </c>
      <c r="J604" s="16">
        <f t="shared" si="48"/>
        <v>49.166666666666664</v>
      </c>
      <c r="K604" s="14">
        <f>G604/data!$C$15*1000</f>
        <v>4.0000259452082387</v>
      </c>
      <c r="L604" s="14">
        <f>L603+data!$C$21*(K603-L603)/60*C603</f>
        <v>4.0000219154997447</v>
      </c>
      <c r="M604" s="59">
        <f>M603+E604*C604/3600/data!H$23</f>
        <v>90.819603087321653</v>
      </c>
    </row>
    <row r="605" spans="1:13" ht="20.100000000000001" customHeight="1">
      <c r="A605" s="12">
        <f t="shared" si="49"/>
        <v>2955</v>
      </c>
      <c r="B605" s="14">
        <f t="shared" si="47"/>
        <v>4</v>
      </c>
      <c r="C605" s="14">
        <f t="shared" si="46"/>
        <v>5</v>
      </c>
      <c r="D605" s="15">
        <f>3600*(B605*data!$C$15/1000-F605-G605)/C605</f>
        <v>779.66230718963914</v>
      </c>
      <c r="E605" s="15">
        <f>IF(A605&lt;P$35,IF(A605+C605&lt;P$35,data!H$24*data!H$23,data!H$24*data!H$23*(P$35-A605)/C605),IF(D605&lt;0,0,D605))</f>
        <v>779.66230718963914</v>
      </c>
      <c r="F605" s="17">
        <f>(H605*data!$C$16+I605*data!$C$17-G604*(data!$C$18+data!$C$19+data!$C$20))*$C605/60</f>
        <v>-1.0830553381978605</v>
      </c>
      <c r="G605" s="17">
        <f t="shared" si="50"/>
        <v>29.542293712129073</v>
      </c>
      <c r="H605" s="17">
        <f>H604+(data!$C$19*G604-data!$C$16*H604)*$C605/60</f>
        <v>158.26793378529791</v>
      </c>
      <c r="I605" s="17">
        <f>I604+(data!$C$20*G604-data!$C$17*I604)*$C605/60</f>
        <v>174.53271068970372</v>
      </c>
      <c r="J605" s="16">
        <f t="shared" si="48"/>
        <v>49.25</v>
      </c>
      <c r="K605" s="14">
        <f>G605/data!$C$15*1000</f>
        <v>4.0000258644631632</v>
      </c>
      <c r="L605" s="14">
        <f>L604+data!$C$21*(K604-L604)/60*C604</f>
        <v>4.0000219574982578</v>
      </c>
      <c r="M605" s="59">
        <f>M604+E605*C605/3600/data!H$23</f>
        <v>90.927889518875773</v>
      </c>
    </row>
    <row r="606" spans="1:13" ht="20.100000000000001" customHeight="1">
      <c r="A606" s="12">
        <f t="shared" si="49"/>
        <v>2960</v>
      </c>
      <c r="B606" s="14">
        <f t="shared" si="47"/>
        <v>4</v>
      </c>
      <c r="C606" s="14">
        <f t="shared" si="46"/>
        <v>5</v>
      </c>
      <c r="D606" s="15">
        <f>3600*(B606*data!$C$15/1000-F606-G606)/C606</f>
        <v>779.52562530145201</v>
      </c>
      <c r="E606" s="15">
        <f>IF(A606&lt;P$35,IF(A606+C606&lt;P$35,data!H$24*data!H$23,data!H$24*data!H$23*(P$35-A606)/C606),IF(D606&lt;0,0,D606))</f>
        <v>779.52562530145201</v>
      </c>
      <c r="F606" s="17">
        <f>(H606*data!$C$16+I606*data!$C$17-G605*(data!$C$18+data!$C$19+data!$C$20))*$C606/60</f>
        <v>-1.082864908891606</v>
      </c>
      <c r="G606" s="17">
        <f t="shared" si="50"/>
        <v>29.542293118778634</v>
      </c>
      <c r="H606" s="17">
        <f>H605+(data!$C$19*G605-data!$C$16*H605)*$C606/60</f>
        <v>158.28799288379062</v>
      </c>
      <c r="I606" s="17">
        <f>I605+(data!$C$20*G605-data!$C$17*I605)*$C606/60</f>
        <v>174.76111363758721</v>
      </c>
      <c r="J606" s="16">
        <f t="shared" si="48"/>
        <v>49.333333333333336</v>
      </c>
      <c r="K606" s="14">
        <f>G606/data!$C$15*1000</f>
        <v>4.0000257841235278</v>
      </c>
      <c r="L606" s="14">
        <f>L605+data!$C$21*(K605-L605)/60*C605</f>
        <v>4.0000219982175098</v>
      </c>
      <c r="M606" s="59">
        <f>M605+E606*C606/3600/data!H$23</f>
        <v>91.036156966834312</v>
      </c>
    </row>
    <row r="607" spans="1:13" ht="20.100000000000001" customHeight="1">
      <c r="A607" s="12">
        <f t="shared" si="49"/>
        <v>2965</v>
      </c>
      <c r="B607" s="14">
        <f t="shared" si="47"/>
        <v>4</v>
      </c>
      <c r="C607" s="14">
        <f t="shared" si="46"/>
        <v>5</v>
      </c>
      <c r="D607" s="15">
        <f>3600*(B607*data!$C$15/1000-F607-G607)/C607</f>
        <v>779.3893663363375</v>
      </c>
      <c r="E607" s="15">
        <f>IF(A607&lt;P$35,IF(A607+C607&lt;P$35,data!H$24*data!H$23,data!H$24*data!H$23*(P$35-A607)/C607),IF(D607&lt;0,0,D607))</f>
        <v>779.3893663363375</v>
      </c>
      <c r="F607" s="17">
        <f>(H607*data!$C$16+I607*data!$C$17-G606*(data!$C$18+data!$C$19+data!$C$20))*$C607/60</f>
        <v>-1.0826750699571468</v>
      </c>
      <c r="G607" s="17">
        <f t="shared" si="50"/>
        <v>29.542292528406836</v>
      </c>
      <c r="H607" s="17">
        <f>H606+(data!$C$19*G606-data!$C$16*H606)*$C607/60</f>
        <v>158.30794609201342</v>
      </c>
      <c r="I607" s="17">
        <f>I606+(data!$C$20*G606-data!$C$17*I606)*$C607/60</f>
        <v>174.98943206339797</v>
      </c>
      <c r="J607" s="16">
        <f t="shared" si="48"/>
        <v>49.416666666666664</v>
      </c>
      <c r="K607" s="14">
        <f>G607/data!$C$15*1000</f>
        <v>4.0000257041872009</v>
      </c>
      <c r="L607" s="14">
        <f>L606+data!$C$21*(K606-L606)/60*C606</f>
        <v>4.000022037675059</v>
      </c>
      <c r="M607" s="59">
        <f>M606+E607*C607/3600/data!H$23</f>
        <v>91.144405489936588</v>
      </c>
    </row>
    <row r="608" spans="1:13" ht="20.100000000000001" customHeight="1">
      <c r="A608" s="12">
        <f t="shared" si="49"/>
        <v>2970</v>
      </c>
      <c r="B608" s="14">
        <f t="shared" si="47"/>
        <v>4</v>
      </c>
      <c r="C608" s="14">
        <f t="shared" si="46"/>
        <v>5</v>
      </c>
      <c r="D608" s="15">
        <f>3600*(B608*data!$C$15/1000-F608-G608)/C608</f>
        <v>779.25352817221949</v>
      </c>
      <c r="E608" s="15">
        <f>IF(A608&lt;P$35,IF(A608+C608&lt;P$35,data!H$24*data!H$23,data!H$24*data!H$23*(P$35-A608)/C608),IF(D608&lt;0,0,D608))</f>
        <v>779.25352817221949</v>
      </c>
      <c r="F608" s="17">
        <f>(H608*data!$C$16+I608*data!$C$17-G607*(data!$C$18+data!$C$19+data!$C$20))*$C608/60</f>
        <v>-1.0824858184315054</v>
      </c>
      <c r="G608" s="17">
        <f t="shared" si="50"/>
        <v>29.542291940998023</v>
      </c>
      <c r="H608" s="17">
        <f>H607+(data!$C$19*G607-data!$C$16*H607)*$C608/60</f>
        <v>158.32779396894759</v>
      </c>
      <c r="I608" s="17">
        <f>I607+(data!$C$20*G607-data!$C$17*I607)*$C608/60</f>
        <v>175.2176659984413</v>
      </c>
      <c r="J608" s="16">
        <f t="shared" si="48"/>
        <v>49.5</v>
      </c>
      <c r="K608" s="14">
        <f>G608/data!$C$15*1000</f>
        <v>4.0000256246520607</v>
      </c>
      <c r="L608" s="14">
        <f>L607+data!$C$21*(K607-L607)/60*C607</f>
        <v>4.0000220758882596</v>
      </c>
      <c r="M608" s="59">
        <f>M607+E608*C608/3600/data!H$23</f>
        <v>91.252635146627171</v>
      </c>
    </row>
    <row r="609" spans="1:13" ht="20.100000000000001" customHeight="1">
      <c r="A609" s="12">
        <f t="shared" si="49"/>
        <v>2975</v>
      </c>
      <c r="B609" s="14">
        <f t="shared" si="47"/>
        <v>4</v>
      </c>
      <c r="C609" s="14">
        <f t="shared" si="46"/>
        <v>5</v>
      </c>
      <c r="D609" s="15">
        <f>3600*(B609*data!$C$15/1000-F609-G609)/C609</f>
        <v>779.11810869821318</v>
      </c>
      <c r="E609" s="15">
        <f>IF(A609&lt;P$35,IF(A609+C609&lt;P$35,data!H$24*data!H$23,data!H$24*data!H$23*(P$35-A609)/C609),IF(D609&lt;0,0,D609))</f>
        <v>779.11810869821318</v>
      </c>
      <c r="F609" s="17">
        <f>(H609*data!$C$16+I609*data!$C$17-G608*(data!$C$18+data!$C$19+data!$C$20))*$C609/60</f>
        <v>-1.0822971513672905</v>
      </c>
      <c r="G609" s="17">
        <f t="shared" si="50"/>
        <v>29.542291356536595</v>
      </c>
      <c r="H609" s="17">
        <f>H608+(data!$C$19*G608-data!$C$16*H608)*$C609/60</f>
        <v>158.34753707062356</v>
      </c>
      <c r="I609" s="17">
        <f>I608+(data!$C$20*G608-data!$C$17*I608)*$C609/60</f>
        <v>175.44581547401083</v>
      </c>
      <c r="J609" s="16">
        <f t="shared" si="48"/>
        <v>49.583333333333336</v>
      </c>
      <c r="K609" s="14">
        <f>G609/data!$C$15*1000</f>
        <v>4.0000255455159976</v>
      </c>
      <c r="L609" s="14">
        <f>L608+data!$C$21*(K608-L608)/60*C608</f>
        <v>4.0000221128742606</v>
      </c>
      <c r="M609" s="59">
        <f>M608+E609*C609/3600/data!H$23</f>
        <v>91.360845995057474</v>
      </c>
    </row>
    <row r="610" spans="1:13" ht="20.100000000000001" customHeight="1">
      <c r="A610" s="12">
        <f t="shared" si="49"/>
        <v>2980</v>
      </c>
      <c r="B610" s="14">
        <f t="shared" si="47"/>
        <v>4</v>
      </c>
      <c r="C610" s="14">
        <f t="shared" si="46"/>
        <v>5</v>
      </c>
      <c r="D610" s="15">
        <f>3600*(B610*data!$C$15/1000-F610-G610)/C610</f>
        <v>778.98310581451221</v>
      </c>
      <c r="E610" s="15">
        <f>IF(A610&lt;P$35,IF(A610+C610&lt;P$35,data!H$24*data!H$23,data!H$24*data!H$23*(P$35-A610)/C610),IF(D610&lt;0,0,D610))</f>
        <v>778.98310581451221</v>
      </c>
      <c r="F610" s="17">
        <f>(H610*data!$C$16+I610*data!$C$17-G609*(data!$C$18+data!$C$19+data!$C$20))*$C610/60</f>
        <v>-1.0821090658326111</v>
      </c>
      <c r="G610" s="17">
        <f t="shared" si="50"/>
        <v>29.542290775007057</v>
      </c>
      <c r="H610" s="17">
        <f>H609+(data!$C$19*G609-data!$C$16*H609)*$C610/60</f>
        <v>158.36717595013661</v>
      </c>
      <c r="I610" s="17">
        <f>I609+(data!$C$20*G609-data!$C$17*I609)*$C610/60</f>
        <v>175.67388052138841</v>
      </c>
      <c r="J610" s="16">
        <f t="shared" si="48"/>
        <v>49.666666666666664</v>
      </c>
      <c r="K610" s="14">
        <f>G610/data!$C$15*1000</f>
        <v>4.0000254667769122</v>
      </c>
      <c r="L610" s="14">
        <f>L609+data!$C$21*(K609-L609)/60*C609</f>
        <v>4.0000221486500118</v>
      </c>
      <c r="M610" s="59">
        <f>M609+E610*C610/3600/data!H$23</f>
        <v>91.469038093087264</v>
      </c>
    </row>
    <row r="611" spans="1:13" ht="20.100000000000001" customHeight="1">
      <c r="A611" s="12">
        <f t="shared" si="49"/>
        <v>2985</v>
      </c>
      <c r="B611" s="14">
        <f t="shared" si="47"/>
        <v>4</v>
      </c>
      <c r="C611" s="14">
        <f t="shared" si="46"/>
        <v>5</v>
      </c>
      <c r="D611" s="15">
        <f>3600*(B611*data!$C$15/1000-F611-G611)/C611</f>
        <v>778.84851743235538</v>
      </c>
      <c r="E611" s="15">
        <f>IF(A611&lt;P$35,IF(A611+C611&lt;P$35,data!H$24*data!H$23,data!H$24*data!H$23*(P$35-A611)/C611),IF(D611&lt;0,0,D611))</f>
        <v>778.84851743235538</v>
      </c>
      <c r="F611" s="17">
        <f>(H611*data!$C$16+I611*data!$C$17-G610*(data!$C$18+data!$C$19+data!$C$20))*$C611/60</f>
        <v>-1.0819215589109967</v>
      </c>
      <c r="G611" s="17">
        <f t="shared" si="50"/>
        <v>29.542290196393992</v>
      </c>
      <c r="H611" s="17">
        <f>H610+(data!$C$19*G610-data!$C$16*H610)*$C611/60</f>
        <v>158.38671115766226</v>
      </c>
      <c r="I611" s="17">
        <f>I610+(data!$C$20*G610-data!$C$17*I610)*$C611/60</f>
        <v>175.90186117184419</v>
      </c>
      <c r="J611" s="16">
        <f t="shared" si="48"/>
        <v>49.75</v>
      </c>
      <c r="K611" s="14">
        <f>G611/data!$C$15*1000</f>
        <v>4.000025388432717</v>
      </c>
      <c r="L611" s="14">
        <f>L610+data!$C$21*(K610-L610)/60*C610</f>
        <v>4.0000221832322636</v>
      </c>
      <c r="M611" s="59">
        <f>M610+E611*C611/3600/data!H$23</f>
        <v>91.577211498286204</v>
      </c>
    </row>
    <row r="612" spans="1:13" ht="20.100000000000001" customHeight="1">
      <c r="A612" s="12">
        <f t="shared" si="49"/>
        <v>2990</v>
      </c>
      <c r="B612" s="14">
        <f t="shared" si="47"/>
        <v>4</v>
      </c>
      <c r="C612" s="14">
        <f t="shared" si="46"/>
        <v>5</v>
      </c>
      <c r="D612" s="15">
        <f>3600*(B612*data!$C$15/1000-F612-G612)/C612</f>
        <v>778.71434147398327</v>
      </c>
      <c r="E612" s="15">
        <f>IF(A612&lt;P$35,IF(A612+C612&lt;P$35,data!H$24*data!H$23,data!H$24*data!H$23*(P$35-A612)/C612),IF(D612&lt;0,0,D612))</f>
        <v>778.71434147398327</v>
      </c>
      <c r="F612" s="17">
        <f>(H612*data!$C$16+I612*data!$C$17-G611*(data!$C$18+data!$C$19+data!$C$20))*$C612/60</f>
        <v>-1.081734627701318</v>
      </c>
      <c r="G612" s="17">
        <f t="shared" si="50"/>
        <v>29.542289620682055</v>
      </c>
      <c r="H612" s="17">
        <f>H611+(data!$C$19*G611-data!$C$16*H611)*$C612/60</f>
        <v>158.40614324047175</v>
      </c>
      <c r="I612" s="17">
        <f>I611+(data!$C$20*G611-data!$C$17*I611)*$C612/60</f>
        <v>176.12975745663655</v>
      </c>
      <c r="J612" s="16">
        <f t="shared" si="48"/>
        <v>49.833333333333336</v>
      </c>
      <c r="K612" s="14">
        <f>G612/data!$C$15*1000</f>
        <v>4.0000253104813339</v>
      </c>
      <c r="L612" s="14">
        <f>L611+data!$C$21*(K611-L611)/60*C611</f>
        <v>4.0000222166375714</v>
      </c>
      <c r="M612" s="59">
        <f>M611+E612*C612/3600/data!H$23</f>
        <v>91.685366267935365</v>
      </c>
    </row>
    <row r="613" spans="1:13" ht="20.100000000000001" customHeight="1">
      <c r="A613" s="12">
        <f t="shared" si="49"/>
        <v>2995</v>
      </c>
      <c r="B613" s="14">
        <f t="shared" si="47"/>
        <v>4</v>
      </c>
      <c r="C613" s="14">
        <f t="shared" si="46"/>
        <v>5</v>
      </c>
      <c r="D613" s="15">
        <f>3600*(B613*data!$C$15/1000-F613-G613)/C613</f>
        <v>778.58057587253847</v>
      </c>
      <c r="E613" s="15">
        <f>IF(A613&lt;P$35,IF(A613+C613&lt;P$35,data!H$24*data!H$23,data!H$24*data!H$23*(P$35-A613)/C613),IF(D613&lt;0,0,D613))</f>
        <v>778.58057587253847</v>
      </c>
      <c r="F613" s="17">
        <f>(H613*data!$C$16+I613*data!$C$17-G612*(data!$C$18+data!$C$19+data!$C$20))*$C613/60</f>
        <v>-1.0815482693177003</v>
      </c>
      <c r="G613" s="17">
        <f t="shared" si="50"/>
        <v>29.542289047855999</v>
      </c>
      <c r="H613" s="17">
        <f>H612+(data!$C$19*G612-data!$C$16*H612)*$C613/60</f>
        <v>158.42547274294733</v>
      </c>
      <c r="I613" s="17">
        <f>I612+(data!$C$20*G612-data!$C$17*I612)*$C613/60</f>
        <v>176.35756940701219</v>
      </c>
      <c r="J613" s="16">
        <f t="shared" si="48"/>
        <v>49.916666666666664</v>
      </c>
      <c r="K613" s="14">
        <f>G613/data!$C$15*1000</f>
        <v>4.0000252329207004</v>
      </c>
      <c r="L613" s="14">
        <f>L612+data!$C$21*(K612-L612)/60*C612</f>
        <v>4.0000222488822947</v>
      </c>
      <c r="M613" s="59">
        <f>M612+E613*C613/3600/data!H$23</f>
        <v>91.793502459028772</v>
      </c>
    </row>
    <row r="614" spans="1:13" ht="20.100000000000001" customHeight="1">
      <c r="A614" s="12">
        <f t="shared" si="49"/>
        <v>3000</v>
      </c>
      <c r="B614" s="14">
        <f t="shared" si="47"/>
        <v>4</v>
      </c>
      <c r="C614" s="14">
        <f t="shared" si="46"/>
        <v>5</v>
      </c>
      <c r="D614" s="15">
        <f>3600*(B614*data!$C$15/1000-F614-G614)/C614</f>
        <v>778.44721857206309</v>
      </c>
      <c r="E614" s="15">
        <f>IF(A614&lt;P$35,IF(A614+C614&lt;P$35,data!H$24*data!H$23,data!H$24*data!H$23*(P$35-A614)/C614),IF(D614&lt;0,0,D614))</f>
        <v>778.44721857206309</v>
      </c>
      <c r="F614" s="17">
        <f>(H614*data!$C$16+I614*data!$C$17-G613*(data!$C$18+data!$C$19+data!$C$20))*$C614/60</f>
        <v>-1.0813624808894486</v>
      </c>
      <c r="G614" s="17">
        <f t="shared" si="50"/>
        <v>29.54228847790063</v>
      </c>
      <c r="H614" s="17">
        <f>H613+(data!$C$19*G613-data!$C$16*H613)*$C614/60</f>
        <v>158.44470020659756</v>
      </c>
      <c r="I614" s="17">
        <f>I613+(data!$C$20*G613-data!$C$17*I613)*$C614/60</f>
        <v>176.58529705420608</v>
      </c>
      <c r="J614" s="16">
        <f t="shared" si="48"/>
        <v>50</v>
      </c>
      <c r="K614" s="14">
        <f>G614/data!$C$15*1000</f>
        <v>4.0000251557487569</v>
      </c>
      <c r="L614" s="14">
        <f>L613+data!$C$21*(K613-L613)/60*C613</f>
        <v>4.0000222799826028</v>
      </c>
      <c r="M614" s="59">
        <f>M613+E614*C614/3600/data!H$23</f>
        <v>91.901620128274885</v>
      </c>
    </row>
    <row r="615" spans="1:13" ht="20.100000000000001" customHeight="1">
      <c r="A615" s="12">
        <f t="shared" si="49"/>
        <v>3005</v>
      </c>
      <c r="B615" s="14">
        <f t="shared" si="47"/>
        <v>4</v>
      </c>
      <c r="C615" s="14">
        <f t="shared" si="46"/>
        <v>5</v>
      </c>
      <c r="D615" s="15">
        <f>3600*(B615*data!$C$15/1000-F615-G615)/C615</f>
        <v>778.31426752738332</v>
      </c>
      <c r="E615" s="15">
        <f>IF(A615&lt;P$35,IF(A615+C615&lt;P$35,data!H$24*data!H$23,data!H$24*data!H$23*(P$35-A615)/C615),IF(D615&lt;0,0,D615))</f>
        <v>778.31426752738332</v>
      </c>
      <c r="F615" s="17">
        <f>(H615*data!$C$16+I615*data!$C$17-G614*(data!$C$18+data!$C$19+data!$C$20))*$C615/60</f>
        <v>-1.0811772595609648</v>
      </c>
      <c r="G615" s="17">
        <f t="shared" si="50"/>
        <v>29.542287910800866</v>
      </c>
      <c r="H615" s="17">
        <f>H614+(data!$C$19*G614-data!$C$16*H614)*$C615/60</f>
        <v>158.46382617007237</v>
      </c>
      <c r="I615" s="17">
        <f>I614+(data!$C$20*G614-data!$C$17*I614)*$C615/60</f>
        <v>176.81294042944151</v>
      </c>
      <c r="J615" s="16">
        <f t="shared" si="48"/>
        <v>50.083333333333336</v>
      </c>
      <c r="K615" s="14">
        <f>G615/data!$C$15*1000</f>
        <v>4.0000250789634624</v>
      </c>
      <c r="L615" s="14">
        <f>L614+data!$C$21*(K614-L614)/60*C614</f>
        <v>4.0000223099544732</v>
      </c>
      <c r="M615" s="59">
        <f>M614+E615*C615/3600/data!H$23</f>
        <v>92.009719332098129</v>
      </c>
    </row>
    <row r="616" spans="1:13" ht="20.100000000000001" customHeight="1">
      <c r="A616" s="12">
        <f t="shared" si="49"/>
        <v>3010</v>
      </c>
      <c r="B616" s="14">
        <f t="shared" si="47"/>
        <v>4</v>
      </c>
      <c r="C616" s="14">
        <f t="shared" ref="C616:C665" si="51">P$25/2</f>
        <v>5</v>
      </c>
      <c r="D616" s="15">
        <f>3600*(B616*data!$C$15/1000-F616-G616)/C616</f>
        <v>778.18172070411015</v>
      </c>
      <c r="E616" s="15">
        <f>IF(A616&lt;P$35,IF(A616+C616&lt;P$35,data!H$24*data!H$23,data!H$24*data!H$23*(P$35-A616)/C616),IF(D616&lt;0,0,D616))</f>
        <v>778.18172070411015</v>
      </c>
      <c r="F616" s="17">
        <f>(H616*data!$C$16+I616*data!$C$17-G615*(data!$C$18+data!$C$19+data!$C$20))*$C616/60</f>
        <v>-1.0809926024916678</v>
      </c>
      <c r="G616" s="17">
        <f t="shared" si="50"/>
        <v>29.542287346541674</v>
      </c>
      <c r="H616" s="17">
        <f>H615+(data!$C$19*G615-data!$C$16*H615)*$C616/60</f>
        <v>158.4828511691783</v>
      </c>
      <c r="I616" s="17">
        <f>I615+(data!$C$20*G615-data!$C$17*I615)*$C616/60</f>
        <v>177.04049956393001</v>
      </c>
      <c r="J616" s="16">
        <f t="shared" si="48"/>
        <v>50.166666666666664</v>
      </c>
      <c r="K616" s="14">
        <f>G616/data!$C$15*1000</f>
        <v>4.000025002562781</v>
      </c>
      <c r="L616" s="14">
        <f>L615+data!$C$21*(K615-L615)/60*C615</f>
        <v>4.0000223388136966</v>
      </c>
      <c r="M616" s="59">
        <f>M615+E616*C616/3600/data!H$23</f>
        <v>92.117800126640361</v>
      </c>
    </row>
    <row r="617" spans="1:13" ht="20.100000000000001" customHeight="1">
      <c r="A617" s="12">
        <f t="shared" si="49"/>
        <v>3015</v>
      </c>
      <c r="B617" s="14">
        <f t="shared" si="47"/>
        <v>4</v>
      </c>
      <c r="C617" s="14">
        <f t="shared" si="51"/>
        <v>5</v>
      </c>
      <c r="D617" s="15">
        <f>3600*(B617*data!$C$15/1000-F617-G617)/C617</f>
        <v>778.04957607851804</v>
      </c>
      <c r="E617" s="15">
        <f>IF(A617&lt;P$35,IF(A617+C617&lt;P$35,data!H$24*data!H$23,data!H$24*data!H$23*(P$35-A617)/C617),IF(D617&lt;0,0,D617))</f>
        <v>778.04957607851804</v>
      </c>
      <c r="F617" s="17">
        <f>(H617*data!$C$16+I617*data!$C$17-G616*(data!$C$18+data!$C$19+data!$C$20))*$C617/60</f>
        <v>-1.0808085068559152</v>
      </c>
      <c r="G617" s="17">
        <f t="shared" si="50"/>
        <v>29.542286785108132</v>
      </c>
      <c r="H617" s="17">
        <f>H616+(data!$C$19*G616-data!$C$16*H616)*$C617/60</f>
        <v>158.50177573689345</v>
      </c>
      <c r="I617" s="17">
        <f>I616+(data!$C$20*G616-data!$C$17*I616)*$C617/60</f>
        <v>177.26797448887146</v>
      </c>
      <c r="J617" s="16">
        <f t="shared" si="48"/>
        <v>50.25</v>
      </c>
      <c r="K617" s="14">
        <f>G617/data!$C$15*1000</f>
        <v>4.0000249265446932</v>
      </c>
      <c r="L617" s="14">
        <f>L616+data!$C$21*(K616-L616)/60*C616</f>
        <v>4.0000223665758785</v>
      </c>
      <c r="M617" s="59">
        <f>M616+E617*C617/3600/data!H$23</f>
        <v>92.225862567762377</v>
      </c>
    </row>
    <row r="618" spans="1:13" ht="20.100000000000001" customHeight="1">
      <c r="A618" s="12">
        <f t="shared" si="49"/>
        <v>3020</v>
      </c>
      <c r="B618" s="14">
        <f t="shared" si="47"/>
        <v>4</v>
      </c>
      <c r="C618" s="14">
        <f t="shared" si="51"/>
        <v>5</v>
      </c>
      <c r="D618" s="15">
        <f>3600*(B618*data!$C$15/1000-F618-G618)/C618</f>
        <v>777.91783163755383</v>
      </c>
      <c r="E618" s="15">
        <f>IF(A618&lt;P$35,IF(A618+C618&lt;P$35,data!H$24*data!H$23,data!H$24*data!H$23*(P$35-A618)/C618),IF(D618&lt;0,0,D618))</f>
        <v>777.91783163755383</v>
      </c>
      <c r="F618" s="17">
        <f>(H618*data!$C$16+I618*data!$C$17-G617*(data!$C$18+data!$C$19+data!$C$20))*$C618/60</f>
        <v>-1.0806249698429253</v>
      </c>
      <c r="G618" s="17">
        <f t="shared" si="50"/>
        <v>29.54228622648537</v>
      </c>
      <c r="H618" s="17">
        <f>H617+(data!$C$19*G617-data!$C$16*H617)*$C618/60</f>
        <v>158.52060040338233</v>
      </c>
      <c r="I618" s="17">
        <f>I617+(data!$C$20*G617-data!$C$17*I617)*$C618/60</f>
        <v>177.49536523545405</v>
      </c>
      <c r="J618" s="16">
        <f t="shared" si="48"/>
        <v>50.333333333333336</v>
      </c>
      <c r="K618" s="14">
        <f>G618/data!$C$15*1000</f>
        <v>4.0000248509071836</v>
      </c>
      <c r="L618" s="14">
        <f>L617+data!$C$21*(K617-L617)/60*C617</f>
        <v>4.0000223932564394</v>
      </c>
      <c r="M618" s="59">
        <f>M617+E618*C618/3600/data!H$23</f>
        <v>92.333906711045373</v>
      </c>
    </row>
    <row r="619" spans="1:13" ht="20.100000000000001" customHeight="1">
      <c r="A619" s="12">
        <f t="shared" si="49"/>
        <v>3025</v>
      </c>
      <c r="B619" s="14">
        <f t="shared" si="47"/>
        <v>4</v>
      </c>
      <c r="C619" s="14">
        <f t="shared" si="51"/>
        <v>5</v>
      </c>
      <c r="D619" s="15">
        <f>3600*(B619*data!$C$15/1000-F619-G619)/C619</f>
        <v>777.78648537873346</v>
      </c>
      <c r="E619" s="15">
        <f>IF(A619&lt;P$35,IF(A619+C619&lt;P$35,data!H$24*data!H$23,data!H$24*data!H$23*(P$35-A619)/C619),IF(D619&lt;0,0,D619))</f>
        <v>777.78648537873346</v>
      </c>
      <c r="F619" s="17">
        <f>(H619*data!$C$16+I619*data!$C$17-G618*(data!$C$18+data!$C$19+data!$C$20))*$C619/60</f>
        <v>-1.0804419886566958</v>
      </c>
      <c r="G619" s="17">
        <f t="shared" si="50"/>
        <v>29.542285670658611</v>
      </c>
      <c r="H619" s="17">
        <f>H618+(data!$C$19*G618-data!$C$16*H618)*$C619/60</f>
        <v>158.53932569601082</v>
      </c>
      <c r="I619" s="17">
        <f>I618+(data!$C$20*G618-data!$C$17*I618)*$C619/60</f>
        <v>177.72267183485425</v>
      </c>
      <c r="J619" s="16">
        <f t="shared" si="48"/>
        <v>50.416666666666664</v>
      </c>
      <c r="K619" s="14">
        <f>G619/data!$C$15*1000</f>
        <v>4.0000247756482548</v>
      </c>
      <c r="L619" s="14">
        <f>L618+data!$C$21*(K618-L618)/60*C618</f>
        <v>4.0000224188706186</v>
      </c>
      <c r="M619" s="59">
        <f>M618+E619*C619/3600/data!H$23</f>
        <v>92.441932611792424</v>
      </c>
    </row>
    <row r="620" spans="1:13" ht="20.100000000000001" customHeight="1">
      <c r="A620" s="12">
        <f t="shared" si="49"/>
        <v>3030</v>
      </c>
      <c r="B620" s="14">
        <f t="shared" si="47"/>
        <v>4</v>
      </c>
      <c r="C620" s="14">
        <f t="shared" si="51"/>
        <v>5</v>
      </c>
      <c r="D620" s="15">
        <f>3600*(B620*data!$C$15/1000-F620-G620)/C620</f>
        <v>777.6555353101196</v>
      </c>
      <c r="E620" s="15">
        <f>IF(A620&lt;P$35,IF(A620+C620&lt;P$35,data!H$24*data!H$23,data!H$24*data!H$23*(P$35-A620)/C620),IF(D620&lt;0,0,D620))</f>
        <v>777.6555353101196</v>
      </c>
      <c r="F620" s="17">
        <f>(H620*data!$C$16+I620*data!$C$17-G619*(data!$C$18+data!$C$19+data!$C$20))*$C620/60</f>
        <v>-1.0802595605159293</v>
      </c>
      <c r="G620" s="17">
        <f t="shared" si="50"/>
        <v>29.542285117613144</v>
      </c>
      <c r="H620" s="17">
        <f>H619+(data!$C$19*G619-data!$C$16*H619)*$C620/60</f>
        <v>158.55795213936088</v>
      </c>
      <c r="I620" s="17">
        <f>I619+(data!$C$20*G619-data!$C$17*I619)*$C620/60</f>
        <v>177.94989431823686</v>
      </c>
      <c r="J620" s="16">
        <f t="shared" si="48"/>
        <v>50.5</v>
      </c>
      <c r="K620" s="14">
        <f>G620/data!$C$15*1000</f>
        <v>4.0000247007659109</v>
      </c>
      <c r="L620" s="14">
        <f>L619+data!$C$21*(K619-L619)/60*C619</f>
        <v>4.0000224434334761</v>
      </c>
      <c r="M620" s="59">
        <f>M619+E620*C620/3600/data!H$23</f>
        <v>92.549940325029937</v>
      </c>
    </row>
    <row r="621" spans="1:13" ht="20.100000000000001" customHeight="1">
      <c r="A621" s="12">
        <f t="shared" si="49"/>
        <v>3035</v>
      </c>
      <c r="B621" s="14">
        <f t="shared" si="47"/>
        <v>4</v>
      </c>
      <c r="C621" s="14">
        <f t="shared" si="51"/>
        <v>5</v>
      </c>
      <c r="D621" s="15">
        <f>3600*(B621*data!$C$15/1000-F621-G621)/C621</f>
        <v>777.52497945021867</v>
      </c>
      <c r="E621" s="15">
        <f>IF(A621&lt;P$35,IF(A621+C621&lt;P$35,data!H$24*data!H$23,data!H$24*data!H$23*(P$35-A621)/C621),IF(D621&lt;0,0,D621))</f>
        <v>777.52497945021867</v>
      </c>
      <c r="F621" s="17">
        <f>(H621*data!$C$16+I621*data!$C$17-G620*(data!$C$18+data!$C$19+data!$C$20))*$C621/60</f>
        <v>-1.0800776826539515</v>
      </c>
      <c r="G621" s="17">
        <f t="shared" si="50"/>
        <v>29.542284567334359</v>
      </c>
      <c r="H621" s="17">
        <f>H620+(data!$C$19*G620-data!$C$16*H620)*$C621/60</f>
        <v>158.57648025524531</v>
      </c>
      <c r="I621" s="17">
        <f>I620+(data!$C$20*G620-data!$C$17*I620)*$C621/60</f>
        <v>178.17703271675501</v>
      </c>
      <c r="J621" s="16">
        <f t="shared" si="48"/>
        <v>50.583333333333336</v>
      </c>
      <c r="K621" s="14">
        <f>G621/data!$C$15*1000</f>
        <v>4.0000246262581767</v>
      </c>
      <c r="L621" s="14">
        <f>L620+data!$C$21*(K620-L620)/60*C620</f>
        <v>4.0000224669598943</v>
      </c>
      <c r="M621" s="59">
        <f>M620+E621*C621/3600/data!H$23</f>
        <v>92.657929905509135</v>
      </c>
    </row>
    <row r="622" spans="1:13" ht="20.100000000000001" customHeight="1">
      <c r="A622" s="12">
        <f t="shared" si="49"/>
        <v>3040</v>
      </c>
      <c r="B622" s="14">
        <f t="shared" si="47"/>
        <v>4</v>
      </c>
      <c r="C622" s="14">
        <f t="shared" si="51"/>
        <v>5</v>
      </c>
      <c r="D622" s="15">
        <f>3600*(B622*data!$C$15/1000-F622-G622)/C622</f>
        <v>777.39481582799704</v>
      </c>
      <c r="E622" s="15">
        <f>IF(A622&lt;P$35,IF(A622+C622&lt;P$35,data!H$24*data!H$23,data!H$24*data!H$23*(P$35-A622)/C622),IF(D622&lt;0,0,D622))</f>
        <v>777.39481582799704</v>
      </c>
      <c r="F622" s="17">
        <f>(H622*data!$C$16+I622*data!$C$17-G621*(data!$C$18+data!$C$19+data!$C$20))*$C622/60</f>
        <v>-1.0798963523186396</v>
      </c>
      <c r="G622" s="17">
        <f t="shared" si="50"/>
        <v>29.542284019807688</v>
      </c>
      <c r="H622" s="17">
        <f>H621+(data!$C$19*G621-data!$C$16*H621)*$C622/60</f>
        <v>158.5949105627223</v>
      </c>
      <c r="I622" s="17">
        <f>I621+(data!$C$20*G621-data!$C$17*I621)*$C622/60</f>
        <v>178.40408706155014</v>
      </c>
      <c r="J622" s="16">
        <f t="shared" si="48"/>
        <v>50.666666666666664</v>
      </c>
      <c r="K622" s="14">
        <f>G622/data!$C$15*1000</f>
        <v>4.0000245521230786</v>
      </c>
      <c r="L622" s="14">
        <f>L621+data!$C$21*(K621-L621)/60*C621</f>
        <v>4.0000224894645786</v>
      </c>
      <c r="M622" s="59">
        <f>M621+E622*C622/3600/data!H$23</f>
        <v>92.765901407707474</v>
      </c>
    </row>
    <row r="623" spans="1:13" ht="20.100000000000001" customHeight="1">
      <c r="A623" s="12">
        <f t="shared" si="49"/>
        <v>3045</v>
      </c>
      <c r="B623" s="14">
        <f t="shared" si="47"/>
        <v>4</v>
      </c>
      <c r="C623" s="14">
        <f t="shared" si="51"/>
        <v>5</v>
      </c>
      <c r="D623" s="15">
        <f>3600*(B623*data!$C$15/1000-F623-G623)/C623</f>
        <v>777.26504248274955</v>
      </c>
      <c r="E623" s="15">
        <f>IF(A623&lt;P$35,IF(A623+C623&lt;P$35,data!H$24*data!H$23,data!H$24*data!H$23*(P$35-A623)/C623),IF(D623&lt;0,0,D623))</f>
        <v>777.26504248274955</v>
      </c>
      <c r="F623" s="17">
        <f>(H623*data!$C$16+I623*data!$C$17-G622*(data!$C$18+data!$C$19+data!$C$20))*$C623/60</f>
        <v>-1.0797155667723399</v>
      </c>
      <c r="G623" s="17">
        <f t="shared" si="50"/>
        <v>29.542283475018678</v>
      </c>
      <c r="H623" s="17">
        <f>H622+(data!$C$19*G622-data!$C$16*H622)*$C623/60</f>
        <v>158.61324357811</v>
      </c>
      <c r="I623" s="17">
        <f>I622+(data!$C$20*G622-data!$C$17*I622)*$C623/60</f>
        <v>178.63105738375205</v>
      </c>
      <c r="J623" s="16">
        <f t="shared" si="48"/>
        <v>50.75</v>
      </c>
      <c r="K623" s="14">
        <f>G623/data!$C$15*1000</f>
        <v>4.0000244783586592</v>
      </c>
      <c r="L623" s="14">
        <f>L622+data!$C$21*(K622-L622)/60*C622</f>
        <v>4.0000225109620615</v>
      </c>
      <c r="M623" s="59">
        <f>M622+E623*C623/3600/data!H$23</f>
        <v>92.873854885830085</v>
      </c>
    </row>
    <row r="624" spans="1:13" ht="20.100000000000001" customHeight="1">
      <c r="A624" s="12">
        <f t="shared" si="49"/>
        <v>3050</v>
      </c>
      <c r="B624" s="14">
        <f t="shared" si="47"/>
        <v>4</v>
      </c>
      <c r="C624" s="14">
        <f t="shared" si="51"/>
        <v>5</v>
      </c>
      <c r="D624" s="15">
        <f>3600*(B624*data!$C$15/1000-F624-G624)/C624</f>
        <v>777.13565746410291</v>
      </c>
      <c r="E624" s="15">
        <f>IF(A624&lt;P$35,IF(A624+C624&lt;P$35,data!H$24*data!H$23,data!H$24*data!H$23*(P$35-A624)/C624),IF(D624&lt;0,0,D624))</f>
        <v>777.13565746410291</v>
      </c>
      <c r="F624" s="17">
        <f>(H624*data!$C$16+I624*data!$C$17-G623*(data!$C$18+data!$C$19+data!$C$20))*$C624/60</f>
        <v>-1.0795353232917952</v>
      </c>
      <c r="G624" s="17">
        <f t="shared" si="50"/>
        <v>29.542282932952922</v>
      </c>
      <c r="H624" s="17">
        <f>H623+(data!$C$19*G623-data!$C$16*H623)*$C624/60</f>
        <v>158.631479815001</v>
      </c>
      <c r="I624" s="17">
        <f>I623+(data!$C$20*G623-data!$C$17*I623)*$C624/60</f>
        <v>178.85794371447884</v>
      </c>
      <c r="J624" s="16">
        <f t="shared" si="48"/>
        <v>50.833333333333336</v>
      </c>
      <c r="K624" s="14">
        <f>G624/data!$C$15*1000</f>
        <v>4.0000244049629687</v>
      </c>
      <c r="L624" s="14">
        <f>L623+data!$C$21*(K623-L623)/60*C623</f>
        <v>4.0000225314667039</v>
      </c>
      <c r="M624" s="59">
        <f>M623+E624*C624/3600/data!H$23</f>
        <v>92.98179039381121</v>
      </c>
    </row>
    <row r="625" spans="1:13" ht="20.100000000000001" customHeight="1">
      <c r="A625" s="12">
        <f t="shared" si="49"/>
        <v>3055</v>
      </c>
      <c r="B625" s="14">
        <f t="shared" si="47"/>
        <v>4</v>
      </c>
      <c r="C625" s="14">
        <f t="shared" si="51"/>
        <v>5</v>
      </c>
      <c r="D625" s="15">
        <f>3600*(B625*data!$C$15/1000-F625-G625)/C625</f>
        <v>777.00665883192107</v>
      </c>
      <c r="E625" s="15">
        <f>IF(A625&lt;P$35,IF(A625+C625&lt;P$35,data!H$24*data!H$23,data!H$24*data!H$23*(P$35-A625)/C625),IF(D625&lt;0,0,D625))</f>
        <v>777.00665883192107</v>
      </c>
      <c r="F625" s="17">
        <f>(H625*data!$C$16+I625*data!$C$17-G624*(data!$C$18+data!$C$19+data!$C$20))*$C625/60</f>
        <v>-1.0793556191680671</v>
      </c>
      <c r="G625" s="17">
        <f t="shared" si="50"/>
        <v>29.542282393596111</v>
      </c>
      <c r="H625" s="17">
        <f>H624+(data!$C$19*G624-data!$C$16*H624)*$C625/60</f>
        <v>158.64961978427667</v>
      </c>
      <c r="I625" s="17">
        <f>I624+(data!$C$20*G624-data!$C$17*I624)*$C625/60</f>
        <v>179.08474608483698</v>
      </c>
      <c r="J625" s="16">
        <f t="shared" si="48"/>
        <v>50.916666666666664</v>
      </c>
      <c r="K625" s="14">
        <f>G625/data!$C$15*1000</f>
        <v>4.0000243319340703</v>
      </c>
      <c r="L625" s="14">
        <f>L624+data!$C$21*(K624-L624)/60*C624</f>
        <v>4.0000225509926963</v>
      </c>
      <c r="M625" s="59">
        <f>M624+E625*C625/3600/data!H$23</f>
        <v>93.089707985315641</v>
      </c>
    </row>
    <row r="626" spans="1:13" ht="20.100000000000001" customHeight="1">
      <c r="A626" s="12">
        <f t="shared" si="49"/>
        <v>3060</v>
      </c>
      <c r="B626" s="14">
        <f t="shared" si="47"/>
        <v>4</v>
      </c>
      <c r="C626" s="14">
        <f t="shared" si="51"/>
        <v>5</v>
      </c>
      <c r="D626" s="15">
        <f>3600*(B626*data!$C$15/1000-F626-G626)/C626</f>
        <v>776.87804465629392</v>
      </c>
      <c r="E626" s="15">
        <f>IF(A626&lt;P$35,IF(A626+C626&lt;P$35,data!H$24*data!H$23,data!H$24*data!H$23*(P$35-A626)/C626),IF(D626&lt;0,0,D626))</f>
        <v>776.87804465629392</v>
      </c>
      <c r="F626" s="17">
        <f>(H626*data!$C$16+I626*data!$C$17-G625*(data!$C$18+data!$C$19+data!$C$20))*$C626/60</f>
        <v>-1.0791764517064608</v>
      </c>
      <c r="G626" s="17">
        <f t="shared" si="50"/>
        <v>29.542281856933986</v>
      </c>
      <c r="H626" s="17">
        <f>H625+(data!$C$19*G625-data!$C$16*H625)*$C626/60</f>
        <v>158.66766399412154</v>
      </c>
      <c r="I626" s="17">
        <f>I625+(data!$C$20*G625-data!$C$17*I625)*$C626/60</f>
        <v>179.31146452592128</v>
      </c>
      <c r="J626" s="16">
        <f t="shared" si="48"/>
        <v>51</v>
      </c>
      <c r="K626" s="14">
        <f>G626/data!$C$15*1000</f>
        <v>4.000024259270031</v>
      </c>
      <c r="L626" s="14">
        <f>L625+data!$C$21*(K625-L625)/60*C625</f>
        <v>4.0000225695540612</v>
      </c>
      <c r="M626" s="59">
        <f>M625+E626*C626/3600/data!H$23</f>
        <v>93.197607713740126</v>
      </c>
    </row>
    <row r="627" spans="1:13" ht="20.100000000000001" customHeight="1">
      <c r="A627" s="12">
        <f t="shared" si="49"/>
        <v>3065</v>
      </c>
      <c r="B627" s="14">
        <f t="shared" si="47"/>
        <v>4</v>
      </c>
      <c r="C627" s="14">
        <f t="shared" si="51"/>
        <v>5</v>
      </c>
      <c r="D627" s="15">
        <f>3600*(B627*data!$C$15/1000-F627-G627)/C627</f>
        <v>776.74981301743912</v>
      </c>
      <c r="E627" s="15">
        <f>IF(A627&lt;P$35,IF(A627+C627&lt;P$35,data!H$24*data!H$23,data!H$24*data!H$23*(P$35-A627)/C627),IF(D627&lt;0,0,D627))</f>
        <v>776.74981301743912</v>
      </c>
      <c r="F627" s="17">
        <f>(H627*data!$C$16+I627*data!$C$17-G626*(data!$C$18+data!$C$19+data!$C$20))*$C627/60</f>
        <v>-1.0789978182264504</v>
      </c>
      <c r="G627" s="17">
        <f t="shared" si="50"/>
        <v>29.542281322952388</v>
      </c>
      <c r="H627" s="17">
        <f>H626+(data!$C$19*G626-data!$C$16*H626)*$C627/60</f>
        <v>158.68561295003749</v>
      </c>
      <c r="I627" s="17">
        <f>I626+(data!$C$20*G626-data!$C$17*I626)*$C627/60</f>
        <v>179.53809906881492</v>
      </c>
      <c r="J627" s="16">
        <f t="shared" si="48"/>
        <v>51.083333333333336</v>
      </c>
      <c r="K627" s="14">
        <f>G627/data!$C$15*1000</f>
        <v>4.0000241869689352</v>
      </c>
      <c r="L627" s="14">
        <f>L626+data!$C$21*(K626-L626)/60*C626</f>
        <v>4.0000225871646542</v>
      </c>
      <c r="M627" s="59">
        <f>M626+E627*C627/3600/data!H$23</f>
        <v>93.305489632214773</v>
      </c>
    </row>
    <row r="628" spans="1:13" ht="20.100000000000001" customHeight="1">
      <c r="A628" s="12">
        <f t="shared" si="49"/>
        <v>3070</v>
      </c>
      <c r="B628" s="14">
        <f t="shared" si="47"/>
        <v>4</v>
      </c>
      <c r="C628" s="14">
        <f t="shared" si="51"/>
        <v>5</v>
      </c>
      <c r="D628" s="15">
        <f>3600*(B628*data!$C$15/1000-F628-G628)/C628</f>
        <v>776.62196200566234</v>
      </c>
      <c r="E628" s="15">
        <f>IF(A628&lt;P$35,IF(A628+C628&lt;P$35,data!H$24*data!H$23,data!H$24*data!H$23*(P$35-A628)/C628),IF(D628&lt;0,0,D628))</f>
        <v>776.62196200566234</v>
      </c>
      <c r="F628" s="17">
        <f>(H628*data!$C$16+I628*data!$C$17-G627*(data!$C$18+data!$C$19+data!$C$20))*$C628/60</f>
        <v>-1.0788197160616027</v>
      </c>
      <c r="G628" s="17">
        <f t="shared" si="50"/>
        <v>29.542280791637229</v>
      </c>
      <c r="H628" s="17">
        <f>H627+(data!$C$19*G627-data!$C$16*H627)*$C628/60</f>
        <v>158.70346715485792</v>
      </c>
      <c r="I628" s="17">
        <f>I627+(data!$C$20*G627-data!$C$17*I627)*$C628/60</f>
        <v>179.76464974458941</v>
      </c>
      <c r="J628" s="16">
        <f t="shared" si="48"/>
        <v>51.166666666666664</v>
      </c>
      <c r="K628" s="14">
        <f>G628/data!$C$15*1000</f>
        <v>4.0000241150288751</v>
      </c>
      <c r="L628" s="14">
        <f>L627+data!$C$21*(K627-L627)/60*C627</f>
        <v>4.0000226038381683</v>
      </c>
      <c r="M628" s="59">
        <f>M627+E628*C628/3600/data!H$23</f>
        <v>93.413353793604443</v>
      </c>
    </row>
    <row r="629" spans="1:13" ht="20.100000000000001" customHeight="1">
      <c r="A629" s="12">
        <f t="shared" si="49"/>
        <v>3075</v>
      </c>
      <c r="B629" s="14">
        <f t="shared" si="47"/>
        <v>4</v>
      </c>
      <c r="C629" s="14">
        <f t="shared" si="51"/>
        <v>5</v>
      </c>
      <c r="D629" s="15">
        <f>3600*(B629*data!$C$15/1000-F629-G629)/C629</f>
        <v>776.49448972133484</v>
      </c>
      <c r="E629" s="15">
        <f>IF(A629&lt;P$35,IF(A629+C629&lt;P$35,data!H$24*data!H$23,data!H$24*data!H$23*(P$35-A629)/C629),IF(D629&lt;0,0,D629))</f>
        <v>776.49448972133484</v>
      </c>
      <c r="F629" s="17">
        <f>(H629*data!$C$16+I629*data!$C$17-G628*(data!$C$18+data!$C$19+data!$C$20))*$C629/60</f>
        <v>-1.0786421425595063</v>
      </c>
      <c r="G629" s="17">
        <f t="shared" si="50"/>
        <v>29.542280262974476</v>
      </c>
      <c r="H629" s="17">
        <f>H628+(data!$C$19*G628-data!$C$16*H628)*$C629/60</f>
        <v>158.72122710876181</v>
      </c>
      <c r="I629" s="17">
        <f>I628+(data!$C$20*G628-data!$C$17*I628)*$C629/60</f>
        <v>179.99111658430462</v>
      </c>
      <c r="J629" s="16">
        <f t="shared" si="48"/>
        <v>51.25</v>
      </c>
      <c r="K629" s="14">
        <f>G629/data!$C$15*1000</f>
        <v>4.0000240434479517</v>
      </c>
      <c r="L629" s="14">
        <f>L628+data!$C$21*(K628-L628)/60*C628</f>
        <v>4.0000226195881323</v>
      </c>
      <c r="M629" s="59">
        <f>M628+E629*C629/3600/data!H$23</f>
        <v>93.521200250510191</v>
      </c>
    </row>
    <row r="630" spans="1:13" ht="20.100000000000001" customHeight="1">
      <c r="A630" s="12">
        <f t="shared" si="49"/>
        <v>3080</v>
      </c>
      <c r="B630" s="14">
        <f t="shared" si="47"/>
        <v>4</v>
      </c>
      <c r="C630" s="14">
        <f t="shared" si="51"/>
        <v>5</v>
      </c>
      <c r="D630" s="15">
        <f>3600*(B630*data!$C$15/1000-F630-G630)/C630</f>
        <v>776.36739427479392</v>
      </c>
      <c r="E630" s="15">
        <f>IF(A630&lt;P$35,IF(A630+C630&lt;P$35,data!H$24*data!H$23,data!H$24*data!H$23*(P$35-A630)/C630),IF(D630&lt;0,0,D630))</f>
        <v>776.36739427479392</v>
      </c>
      <c r="F630" s="17">
        <f>(H630*data!$C$16+I630*data!$C$17-G629*(data!$C$18+data!$C$19+data!$C$20))*$C630/60</f>
        <v>-1.0784650950816919</v>
      </c>
      <c r="G630" s="17">
        <f t="shared" si="50"/>
        <v>29.542279736950192</v>
      </c>
      <c r="H630" s="17">
        <f>H629+(data!$C$19*G629-data!$C$16*H629)*$C630/60</f>
        <v>158.73889330928779</v>
      </c>
      <c r="I630" s="17">
        <f>I629+(data!$C$20*G629-data!$C$17*I629)*$C630/60</f>
        <v>180.21749961900883</v>
      </c>
      <c r="J630" s="16">
        <f t="shared" si="48"/>
        <v>51.333333333333336</v>
      </c>
      <c r="K630" s="14">
        <f>G630/data!$C$15*1000</f>
        <v>4.0000239722242759</v>
      </c>
      <c r="L630" s="14">
        <f>L629+data!$C$21*(K629-L629)/60*C629</f>
        <v>4.0000226344279142</v>
      </c>
      <c r="M630" s="59">
        <f>M629+E630*C630/3600/data!H$23</f>
        <v>93.629029055270578</v>
      </c>
    </row>
    <row r="631" spans="1:13" ht="20.100000000000001" customHeight="1">
      <c r="A631" s="12">
        <f t="shared" si="49"/>
        <v>3085</v>
      </c>
      <c r="B631" s="14">
        <f t="shared" si="47"/>
        <v>4</v>
      </c>
      <c r="C631" s="14">
        <f t="shared" si="51"/>
        <v>5</v>
      </c>
      <c r="D631" s="15">
        <f>3600*(B631*data!$C$15/1000-F631-G631)/C631</f>
        <v>776.24067378631457</v>
      </c>
      <c r="E631" s="15">
        <f>IF(A631&lt;P$35,IF(A631+C631&lt;P$35,data!H$24*data!H$23,data!H$24*data!H$23*(P$35-A631)/C631),IF(D631&lt;0,0,D631))</f>
        <v>776.24067378631457</v>
      </c>
      <c r="F631" s="17">
        <f>(H631*data!$C$16+I631*data!$C$17-G630*(data!$C$18+data!$C$19+data!$C$20))*$C631/60</f>
        <v>-1.0782885710035643</v>
      </c>
      <c r="G631" s="17">
        <f t="shared" si="50"/>
        <v>29.542279213550508</v>
      </c>
      <c r="H631" s="17">
        <f>H630+(data!$C$19*G630-data!$C$16*H630)*$C631/60</f>
        <v>158.75646625134806</v>
      </c>
      <c r="I631" s="17">
        <f>I630+(data!$C$20*G630-data!$C$17*I630)*$C631/60</f>
        <v>180.44379887973867</v>
      </c>
      <c r="J631" s="16">
        <f t="shared" si="48"/>
        <v>51.416666666666664</v>
      </c>
      <c r="K631" s="14">
        <f>G631/data!$C$15*1000</f>
        <v>4.0000239013559709</v>
      </c>
      <c r="L631" s="14">
        <f>L630+data!$C$21*(K630-L630)/60*C630</f>
        <v>4.0000226483707237</v>
      </c>
      <c r="M631" s="59">
        <f>M630+E631*C631/3600/data!H$23</f>
        <v>93.736840259963117</v>
      </c>
    </row>
    <row r="632" spans="1:13" ht="20.100000000000001" customHeight="1">
      <c r="A632" s="12">
        <f t="shared" si="49"/>
        <v>3090</v>
      </c>
      <c r="B632" s="14">
        <f t="shared" si="47"/>
        <v>4</v>
      </c>
      <c r="C632" s="14">
        <f t="shared" si="51"/>
        <v>5</v>
      </c>
      <c r="D632" s="15">
        <f>3600*(B632*data!$C$15/1000-F632-G632)/C632</f>
        <v>776.11432638606288</v>
      </c>
      <c r="E632" s="15">
        <f>IF(A632&lt;P$35,IF(A632+C632&lt;P$35,data!H$24*data!H$23,data!H$24*data!H$23*(P$35-A632)/C632),IF(D632&lt;0,0,D632))</f>
        <v>776.11432638606288</v>
      </c>
      <c r="F632" s="17">
        <f>(H632*data!$C$16+I632*data!$C$17-G631*(data!$C$18+data!$C$19+data!$C$20))*$C632/60</f>
        <v>-1.0781125677143264</v>
      </c>
      <c r="G632" s="17">
        <f t="shared" si="50"/>
        <v>29.54227869276162</v>
      </c>
      <c r="H632" s="17">
        <f>H631+(data!$C$19*G631-data!$C$16*H631)*$C632/60</f>
        <v>158.77394642724221</v>
      </c>
      <c r="I632" s="17">
        <f>I631+(data!$C$20*G631-data!$C$17*I631)*$C632/60</f>
        <v>180.67001439751911</v>
      </c>
      <c r="J632" s="16">
        <f t="shared" si="48"/>
        <v>51.5</v>
      </c>
      <c r="K632" s="14">
        <f>G632/data!$C$15*1000</f>
        <v>4.000023830841168</v>
      </c>
      <c r="L632" s="14">
        <f>L631+data!$C$21*(K631-L631)/60*C631</f>
        <v>4.0000226614296128</v>
      </c>
      <c r="M632" s="59">
        <f>M631+E632*C632/3600/data!H$23</f>
        <v>93.844633916405627</v>
      </c>
    </row>
    <row r="633" spans="1:13" ht="20.100000000000001" customHeight="1">
      <c r="A633" s="12">
        <f t="shared" si="49"/>
        <v>3095</v>
      </c>
      <c r="B633" s="14">
        <f t="shared" si="47"/>
        <v>4</v>
      </c>
      <c r="C633" s="14">
        <f t="shared" si="51"/>
        <v>5</v>
      </c>
      <c r="D633" s="15">
        <f>3600*(B633*data!$C$15/1000-F633-G633)/C633</f>
        <v>775.98835021402806</v>
      </c>
      <c r="E633" s="15">
        <f>IF(A633&lt;P$35,IF(A633+C633&lt;P$35,data!H$24*data!H$23,data!H$24*data!H$23*(P$35-A633)/C633),IF(D633&lt;0,0,D633))</f>
        <v>775.98835021402806</v>
      </c>
      <c r="F633" s="17">
        <f>(H633*data!$C$16+I633*data!$C$17-G632*(data!$C$18+data!$C$19+data!$C$20))*$C633/60</f>
        <v>-1.0779370826169064</v>
      </c>
      <c r="G633" s="17">
        <f t="shared" si="50"/>
        <v>29.542278174569802</v>
      </c>
      <c r="H633" s="17">
        <f>H632+(data!$C$19*G632-data!$C$16*H632)*$C633/60</f>
        <v>158.79133432667106</v>
      </c>
      <c r="I633" s="17">
        <f>I632+(data!$C$20*G632-data!$C$17*I632)*$C633/60</f>
        <v>180.89614620336354</v>
      </c>
      <c r="J633" s="16">
        <f t="shared" si="48"/>
        <v>51.583333333333336</v>
      </c>
      <c r="K633" s="14">
        <f>G633/data!$C$15*1000</f>
        <v>4.0000237606780074</v>
      </c>
      <c r="L633" s="14">
        <f>L632+data!$C$21*(K632-L632)/60*C632</f>
        <v>4.0000226736174787</v>
      </c>
      <c r="M633" s="59">
        <f>M632+E633*C633/3600/data!H$23</f>
        <v>93.952410076157577</v>
      </c>
    </row>
    <row r="634" spans="1:13" ht="20.100000000000001" customHeight="1">
      <c r="A634" s="12">
        <f t="shared" si="49"/>
        <v>3100</v>
      </c>
      <c r="B634" s="14">
        <f t="shared" si="47"/>
        <v>4</v>
      </c>
      <c r="C634" s="14">
        <f t="shared" si="51"/>
        <v>5</v>
      </c>
      <c r="D634" s="15">
        <f>3600*(B634*data!$C$15/1000-F634-G634)/C634</f>
        <v>775.86274341998319</v>
      </c>
      <c r="E634" s="15">
        <f>IF(A634&lt;P$35,IF(A634+C634&lt;P$35,data!H$24*data!H$23,data!H$24*data!H$23*(P$35-A634)/C634),IF(D634&lt;0,0,D634))</f>
        <v>775.86274341998319</v>
      </c>
      <c r="F634" s="17">
        <f>(H634*data!$C$16+I634*data!$C$17-G633*(data!$C$18+data!$C$19+data!$C$20))*$C634/60</f>
        <v>-1.0777621131278858</v>
      </c>
      <c r="G634" s="17">
        <f t="shared" si="50"/>
        <v>29.5422776589614</v>
      </c>
      <c r="H634" s="17">
        <f>H633+(data!$C$19*G633-data!$C$16*H633)*$C634/60</f>
        <v>158.80863043675038</v>
      </c>
      <c r="I634" s="17">
        <f>I633+(data!$C$20*G633-data!$C$17*I633)*$C634/60</f>
        <v>181.12219432827376</v>
      </c>
      <c r="J634" s="16">
        <f t="shared" si="48"/>
        <v>51.666666666666664</v>
      </c>
      <c r="K634" s="14">
        <f>G634/data!$C$15*1000</f>
        <v>4.0000236908646425</v>
      </c>
      <c r="L634" s="14">
        <f>L633+data!$C$21*(K633-L633)/60*C633</f>
        <v>4.0000226849470639</v>
      </c>
      <c r="M634" s="59">
        <f>M633+E634*C634/3600/data!H$23</f>
        <v>94.060168790521459</v>
      </c>
    </row>
    <row r="635" spans="1:13" ht="20.100000000000001" customHeight="1">
      <c r="A635" s="12">
        <f t="shared" si="49"/>
        <v>3105</v>
      </c>
      <c r="B635" s="14">
        <f t="shared" si="47"/>
        <v>4</v>
      </c>
      <c r="C635" s="14">
        <f t="shared" si="51"/>
        <v>5</v>
      </c>
      <c r="D635" s="15">
        <f>3600*(B635*data!$C$15/1000-F635-G635)/C635</f>
        <v>775.73750416341659</v>
      </c>
      <c r="E635" s="15">
        <f>IF(A635&lt;P$35,IF(A635+C635&lt;P$35,data!H$24*data!H$23,data!H$24*data!H$23*(P$35-A635)/C635),IF(D635&lt;0,0,D635))</f>
        <v>775.73750416341659</v>
      </c>
      <c r="F635" s="17">
        <f>(H635*data!$C$16+I635*data!$C$17-G634*(data!$C$18+data!$C$19+data!$C$20))*$C635/60</f>
        <v>-1.0775876566774278</v>
      </c>
      <c r="G635" s="17">
        <f t="shared" si="50"/>
        <v>29.542277145922839</v>
      </c>
      <c r="H635" s="17">
        <f>H634+(data!$C$19*G634-data!$C$16*H634)*$C635/60</f>
        <v>158.82583524202448</v>
      </c>
      <c r="I635" s="17">
        <f>I634+(data!$C$20*G634-data!$C$17*I634)*$C635/60</f>
        <v>181.34815880323993</v>
      </c>
      <c r="J635" s="16">
        <f t="shared" si="48"/>
        <v>51.75</v>
      </c>
      <c r="K635" s="14">
        <f>G635/data!$C$15*1000</f>
        <v>4.0000236213992331</v>
      </c>
      <c r="L635" s="14">
        <f>L634+data!$C$21*(K634-L634)/60*C634</f>
        <v>4.0000226954309595</v>
      </c>
      <c r="M635" s="59">
        <f>M634+E635*C635/3600/data!H$23</f>
        <v>94.167910110544156</v>
      </c>
    </row>
    <row r="636" spans="1:13" ht="20.100000000000001" customHeight="1">
      <c r="A636" s="12">
        <f t="shared" si="49"/>
        <v>3110</v>
      </c>
      <c r="B636" s="14">
        <f t="shared" si="47"/>
        <v>4</v>
      </c>
      <c r="C636" s="14">
        <f t="shared" si="51"/>
        <v>5</v>
      </c>
      <c r="D636" s="15">
        <f>3600*(B636*data!$C$15/1000-F636-G636)/C636</f>
        <v>775.61263061350849</v>
      </c>
      <c r="E636" s="15">
        <f>IF(A636&lt;P$35,IF(A636+C636&lt;P$35,data!H$24*data!H$23,data!H$24*data!H$23*(P$35-A636)/C636),IF(D636&lt;0,0,D636))</f>
        <v>775.61263061350849</v>
      </c>
      <c r="F636" s="17">
        <f>(H636*data!$C$16+I636*data!$C$17-G635*(data!$C$18+data!$C$19+data!$C$20))*$C636/60</f>
        <v>-1.0774137107092054</v>
      </c>
      <c r="G636" s="17">
        <f t="shared" si="50"/>
        <v>29.542276635440601</v>
      </c>
      <c r="H636" s="17">
        <f>H635+(data!$C$19*G635-data!$C$16*H635)*$C636/60</f>
        <v>158.84294922447987</v>
      </c>
      <c r="I636" s="17">
        <f>I635+(data!$C$20*G635-data!$C$17*I635)*$C636/60</f>
        <v>181.57403965924061</v>
      </c>
      <c r="J636" s="16">
        <f t="shared" si="48"/>
        <v>51.833333333333336</v>
      </c>
      <c r="K636" s="14">
        <f>G636/data!$C$15*1000</f>
        <v>4.0000235522799512</v>
      </c>
      <c r="L636" s="14">
        <f>L635+data!$C$21*(K635-L635)/60*C635</f>
        <v>4.000022705081606</v>
      </c>
      <c r="M636" s="59">
        <f>M635+E636*C636/3600/data!H$23</f>
        <v>94.275634087018261</v>
      </c>
    </row>
    <row r="637" spans="1:13" ht="20.100000000000001" customHeight="1">
      <c r="A637" s="12">
        <f t="shared" si="49"/>
        <v>3115</v>
      </c>
      <c r="B637" s="14">
        <f t="shared" si="47"/>
        <v>4</v>
      </c>
      <c r="C637" s="14">
        <f t="shared" si="51"/>
        <v>5</v>
      </c>
      <c r="D637" s="15">
        <f>3600*(B637*data!$C$15/1000-F637-G637)/C637</f>
        <v>775.48812094904429</v>
      </c>
      <c r="E637" s="15">
        <f>IF(A637&lt;P$35,IF(A637+C637&lt;P$35,data!H$24*data!H$23,data!H$24*data!H$23*(P$35-A637)/C637),IF(D637&lt;0,0,D637))</f>
        <v>775.48812094904429</v>
      </c>
      <c r="F637" s="17">
        <f>(H637*data!$C$16+I637*data!$C$17-G636*(data!$C$18+data!$C$19+data!$C$20))*$C637/60</f>
        <v>-1.0772402726803292</v>
      </c>
      <c r="G637" s="17">
        <f t="shared" si="50"/>
        <v>29.542276127501257</v>
      </c>
      <c r="H637" s="17">
        <f>H636+(data!$C$19*G636-data!$C$16*H636)*$C637/60</f>
        <v>158.85997286355865</v>
      </c>
      <c r="I637" s="17">
        <f>I636+(data!$C$20*G636-data!$C$17*I636)*$C637/60</f>
        <v>181.79983692724275</v>
      </c>
      <c r="J637" s="16">
        <f t="shared" si="48"/>
        <v>51.916666666666664</v>
      </c>
      <c r="K637" s="14">
        <f>G637/data!$C$15*1000</f>
        <v>4.0000234835049762</v>
      </c>
      <c r="L637" s="14">
        <f>L636+data!$C$21*(K636-L636)/60*C636</f>
        <v>4.000022713911294</v>
      </c>
      <c r="M637" s="59">
        <f>M636+E637*C637/3600/data!H$23</f>
        <v>94.3833407704834</v>
      </c>
    </row>
    <row r="638" spans="1:13" ht="20.100000000000001" customHeight="1">
      <c r="A638" s="12">
        <f t="shared" si="49"/>
        <v>3120</v>
      </c>
      <c r="B638" s="14">
        <f t="shared" si="47"/>
        <v>4</v>
      </c>
      <c r="C638" s="14">
        <f t="shared" si="51"/>
        <v>5</v>
      </c>
      <c r="D638" s="15">
        <f>3600*(B638*data!$C$15/1000-F638-G638)/C638</f>
        <v>775.36397335840206</v>
      </c>
      <c r="E638" s="15">
        <f>IF(A638&lt;P$35,IF(A638+C638&lt;P$35,data!H$24*data!H$23,data!H$24*data!H$23*(P$35-A638)/C638),IF(D638&lt;0,0,D638))</f>
        <v>775.36397335840206</v>
      </c>
      <c r="F638" s="17">
        <f>(H638*data!$C$16+I638*data!$C$17-G637*(data!$C$18+data!$C$19+data!$C$20))*$C638/60</f>
        <v>-1.0770673400612778</v>
      </c>
      <c r="G638" s="17">
        <f t="shared" si="50"/>
        <v>29.542275622091431</v>
      </c>
      <c r="H638" s="17">
        <f>H637+(data!$C$19*G637-data!$C$16*H637)*$C638/60</f>
        <v>158.87690663617209</v>
      </c>
      <c r="I638" s="17">
        <f>I637+(data!$C$20*G637-data!$C$17*I637)*$C638/60</f>
        <v>182.02555063820176</v>
      </c>
      <c r="J638" s="16">
        <f t="shared" si="48"/>
        <v>52</v>
      </c>
      <c r="K638" s="14">
        <f>G638/data!$C$15*1000</f>
        <v>4.0000234150724969</v>
      </c>
      <c r="L638" s="14">
        <f>L637+data!$C$21*(K637-L637)/60*C637</f>
        <v>4.0000227219321696</v>
      </c>
      <c r="M638" s="59">
        <f>M637+E638*C638/3600/data!H$23</f>
        <v>94.491030211227624</v>
      </c>
    </row>
    <row r="639" spans="1:13" ht="20.100000000000001" customHeight="1">
      <c r="A639" s="12">
        <f t="shared" si="49"/>
        <v>3125</v>
      </c>
      <c r="B639" s="14">
        <f t="shared" si="47"/>
        <v>4</v>
      </c>
      <c r="C639" s="14">
        <f t="shared" si="51"/>
        <v>5</v>
      </c>
      <c r="D639" s="15">
        <f>3600*(B639*data!$C$15/1000-F639-G639)/C639</f>
        <v>775.24018603946729</v>
      </c>
      <c r="E639" s="15">
        <f>IF(A639&lt;P$35,IF(A639+C639&lt;P$35,data!H$24*data!H$23,data!H$24*data!H$23*(P$35-A639)/C639),IF(D639&lt;0,0,D639))</f>
        <v>775.24018603946729</v>
      </c>
      <c r="F639" s="17">
        <f>(H639*data!$C$16+I639*data!$C$17-G638*(data!$C$18+data!$C$19+data!$C$20))*$C639/60</f>
        <v>-1.0768949103358254</v>
      </c>
      <c r="G639" s="17">
        <f t="shared" si="50"/>
        <v>29.542275119197832</v>
      </c>
      <c r="H639" s="17">
        <f>H638+(data!$C$19*G638-data!$C$16*H638)*$C639/60</f>
        <v>158.89375101671388</v>
      </c>
      <c r="I639" s="17">
        <f>I638+(data!$C$20*G638-data!$C$17*I638)*$C639/60</f>
        <v>182.25118082306142</v>
      </c>
      <c r="J639" s="16">
        <f t="shared" si="48"/>
        <v>52.083333333333336</v>
      </c>
      <c r="K639" s="14">
        <f>G639/data!$C$15*1000</f>
        <v>4.0000233469807158</v>
      </c>
      <c r="L639" s="14">
        <f>L638+data!$C$21*(K638-L638)/60*C638</f>
        <v>4.0000227291562309</v>
      </c>
      <c r="M639" s="59">
        <f>M638+E639*C639/3600/data!H$23</f>
        <v>94.59870245928866</v>
      </c>
    </row>
    <row r="640" spans="1:13" ht="20.100000000000001" customHeight="1">
      <c r="A640" s="12">
        <f t="shared" si="49"/>
        <v>3130</v>
      </c>
      <c r="B640" s="14">
        <f t="shared" si="47"/>
        <v>4</v>
      </c>
      <c r="C640" s="14">
        <f t="shared" si="51"/>
        <v>5</v>
      </c>
      <c r="D640" s="15">
        <f>3600*(B640*data!$C$15/1000-F640-G640)/C640</f>
        <v>775.11675719961318</v>
      </c>
      <c r="E640" s="15">
        <f>IF(A640&lt;P$35,IF(A640+C640&lt;P$35,data!H$24*data!H$23,data!H$24*data!H$23*(P$35-A640)/C640),IF(D640&lt;0,0,D640))</f>
        <v>775.11675719961318</v>
      </c>
      <c r="F640" s="17">
        <f>(H640*data!$C$16+I640*data!$C$17-G639*(data!$C$18+data!$C$19+data!$C$20))*$C640/60</f>
        <v>-1.0767229810009753</v>
      </c>
      <c r="G640" s="17">
        <f t="shared" si="50"/>
        <v>29.542274618807227</v>
      </c>
      <c r="H640" s="17">
        <f>H639+(data!$C$19*G639-data!$C$16*H639)*$C640/60</f>
        <v>158.9105064770734</v>
      </c>
      <c r="I640" s="17">
        <f>I639+(data!$C$20*G639-data!$C$17*I639)*$C640/60</f>
        <v>182.47672751275391</v>
      </c>
      <c r="J640" s="16">
        <f t="shared" si="48"/>
        <v>52.166666666666664</v>
      </c>
      <c r="K640" s="14">
        <f>G640/data!$C$15*1000</f>
        <v>4.0000232792278405</v>
      </c>
      <c r="L640" s="14">
        <f>L639+data!$C$21*(K639-L639)/60*C639</f>
        <v>4.0000227355953344</v>
      </c>
      <c r="M640" s="59">
        <f>M639+E640*C640/3600/data!H$23</f>
        <v>94.706357564455274</v>
      </c>
    </row>
    <row r="641" spans="1:13" ht="20.100000000000001" customHeight="1">
      <c r="A641" s="12">
        <f t="shared" si="49"/>
        <v>3135</v>
      </c>
      <c r="B641" s="14">
        <f t="shared" si="47"/>
        <v>4</v>
      </c>
      <c r="C641" s="14">
        <f t="shared" si="51"/>
        <v>5</v>
      </c>
      <c r="D641" s="15">
        <f>3600*(B641*data!$C$15/1000-F641-G641)/C641</f>
        <v>774.99368505560824</v>
      </c>
      <c r="E641" s="15">
        <f>IF(A641&lt;P$35,IF(A641+C641&lt;P$35,data!H$24*data!H$23,data!H$24*data!H$23*(P$35-A641)/C641),IF(D641&lt;0,0,D641))</f>
        <v>774.99368505560824</v>
      </c>
      <c r="F641" s="17">
        <f>(H641*data!$C$16+I641*data!$C$17-G640*(data!$C$18+data!$C$19+data!$C$20))*$C641/60</f>
        <v>-1.0765515495668845</v>
      </c>
      <c r="G641" s="17">
        <f t="shared" si="50"/>
        <v>29.542274120906473</v>
      </c>
      <c r="H641" s="17">
        <f>H640+(data!$C$19*G640-data!$C$16*H640)*$C641/60</f>
        <v>158.92717348664902</v>
      </c>
      <c r="I641" s="17">
        <f>I640+(data!$C$20*G640-data!$C$17*I640)*$C641/60</f>
        <v>182.70219073819987</v>
      </c>
      <c r="J641" s="16">
        <f t="shared" si="48"/>
        <v>52.25</v>
      </c>
      <c r="K641" s="14">
        <f>G641/data!$C$15*1000</f>
        <v>4.0000232118120893</v>
      </c>
      <c r="L641" s="14">
        <f>L640+data!$C$21*(K640-L640)/60*C640</f>
        <v>4.0000227412611924</v>
      </c>
      <c r="M641" s="59">
        <f>M640+E641*C641/3600/data!H$23</f>
        <v>94.813995576268553</v>
      </c>
    </row>
    <row r="642" spans="1:13" ht="20.100000000000001" customHeight="1">
      <c r="A642" s="12">
        <f t="shared" si="49"/>
        <v>3140</v>
      </c>
      <c r="B642" s="14">
        <f t="shared" si="47"/>
        <v>4</v>
      </c>
      <c r="C642" s="14">
        <f t="shared" si="51"/>
        <v>5</v>
      </c>
      <c r="D642" s="15">
        <f>3600*(B642*data!$C$15/1000-F642-G642)/C642</f>
        <v>774.87096783363688</v>
      </c>
      <c r="E642" s="15">
        <f>IF(A642&lt;P$35,IF(A642+C642&lt;P$35,data!H$24*data!H$23,data!H$24*data!H$23*(P$35-A642)/C642),IF(D642&lt;0,0,D642))</f>
        <v>774.87096783363688</v>
      </c>
      <c r="F642" s="17">
        <f>(H642*data!$C$16+I642*data!$C$17-G641*(data!$C$18+data!$C$19+data!$C$20))*$C642/60</f>
        <v>-1.0763806135568008</v>
      </c>
      <c r="G642" s="17">
        <f t="shared" si="50"/>
        <v>29.542273625482462</v>
      </c>
      <c r="H642" s="17">
        <f>H641+(data!$C$19*G641-data!$C$16*H641)*$C642/60</f>
        <v>158.94375251236124</v>
      </c>
      <c r="I642" s="17">
        <f>I641+(data!$C$20*G641-data!$C$17*I641)*$C642/60</f>
        <v>182.92757053030837</v>
      </c>
      <c r="J642" s="16">
        <f t="shared" si="48"/>
        <v>52.333333333333336</v>
      </c>
      <c r="K642" s="14">
        <f>G642/data!$C$15*1000</f>
        <v>4.0000231447316912</v>
      </c>
      <c r="L642" s="14">
        <f>L641+data!$C$21*(K641-L641)/60*C641</f>
        <v>4.0000227461653779</v>
      </c>
      <c r="M642" s="59">
        <f>M641+E642*C642/3600/data!H$23</f>
        <v>94.921616544023223</v>
      </c>
    </row>
    <row r="643" spans="1:13" ht="20.100000000000001" customHeight="1">
      <c r="A643" s="12">
        <f t="shared" si="49"/>
        <v>3145</v>
      </c>
      <c r="B643" s="14">
        <f t="shared" si="47"/>
        <v>4</v>
      </c>
      <c r="C643" s="14">
        <f t="shared" si="51"/>
        <v>5</v>
      </c>
      <c r="D643" s="15">
        <f>3600*(B643*data!$C$15/1000-F643-G643)/C643</f>
        <v>774.74860376916354</v>
      </c>
      <c r="E643" s="15">
        <f>IF(A643&lt;P$35,IF(A643+C643&lt;P$35,data!H$24*data!H$23,data!H$24*data!H$23*(P$35-A643)/C643),IF(D643&lt;0,0,D643))</f>
        <v>774.74860376916354</v>
      </c>
      <c r="F643" s="17">
        <f>(H643*data!$C$16+I643*data!$C$17-G642*(data!$C$18+data!$C$19+data!$C$20))*$C643/60</f>
        <v>-1.0762101705069866</v>
      </c>
      <c r="G643" s="17">
        <f t="shared" si="50"/>
        <v>29.542273132522194</v>
      </c>
      <c r="H643" s="17">
        <f>H642+(data!$C$19*G642-data!$C$16*H642)*$C643/60</f>
        <v>158.96024401866572</v>
      </c>
      <c r="I643" s="17">
        <f>I642+(data!$C$20*G642-data!$C$17*I642)*$C643/60</f>
        <v>183.1528669199769</v>
      </c>
      <c r="J643" s="16">
        <f t="shared" si="48"/>
        <v>52.416666666666664</v>
      </c>
      <c r="K643" s="14">
        <f>G643/data!$C$15*1000</f>
        <v>4.0000230779848822</v>
      </c>
      <c r="L643" s="14">
        <f>L642+data!$C$21*(K642-L642)/60*C642</f>
        <v>4.0000227503193244</v>
      </c>
      <c r="M643" s="59">
        <f>M642+E643*C643/3600/data!H$23</f>
        <v>95.029220516768945</v>
      </c>
    </row>
    <row r="644" spans="1:13" ht="20.100000000000001" customHeight="1">
      <c r="A644" s="12">
        <f t="shared" si="49"/>
        <v>3150</v>
      </c>
      <c r="B644" s="14">
        <f t="shared" ref="B644:B707" si="52">P$23</f>
        <v>4</v>
      </c>
      <c r="C644" s="14">
        <f t="shared" si="51"/>
        <v>5</v>
      </c>
      <c r="D644" s="15">
        <f>3600*(B644*data!$C$15/1000-F644-G644)/C644</f>
        <v>774.6265911069562</v>
      </c>
      <c r="E644" s="15">
        <f>IF(A644&lt;P$35,IF(A644+C644&lt;P$35,data!H$24*data!H$23,data!H$24*data!H$23*(P$35-A644)/C644),IF(D644&lt;0,0,D644))</f>
        <v>774.6265911069562</v>
      </c>
      <c r="F644" s="17">
        <f>(H644*data!$C$16+I644*data!$C$17-G643*(data!$C$18+data!$C$19+data!$C$20))*$C644/60</f>
        <v>-1.0760402179666584</v>
      </c>
      <c r="G644" s="17">
        <f t="shared" si="50"/>
        <v>29.542272642012708</v>
      </c>
      <c r="H644" s="17">
        <f>H643+(data!$C$19*G643-data!$C$16*H643)*$C644/60</f>
        <v>158.97664846756632</v>
      </c>
      <c r="I644" s="17">
        <f>I643+(data!$C$20*G643-data!$C$17*I643)*$C644/60</f>
        <v>183.37807993809139</v>
      </c>
      <c r="J644" s="16">
        <f t="shared" ref="J644:J707" si="53">$A644/60</f>
        <v>52.5</v>
      </c>
      <c r="K644" s="14">
        <f>G644/data!$C$15*1000</f>
        <v>4.0000230115699091</v>
      </c>
      <c r="L644" s="14">
        <f>L643+data!$C$21*(K643-L643)/60*C643</f>
        <v>4.0000227537343269</v>
      </c>
      <c r="M644" s="59">
        <f>M643+E644*C644/3600/data!H$23</f>
        <v>95.136807543311576</v>
      </c>
    </row>
    <row r="645" spans="1:13" ht="20.100000000000001" customHeight="1">
      <c r="A645" s="12">
        <f t="shared" ref="A645:A708" si="54">$A644+C644</f>
        <v>3155</v>
      </c>
      <c r="B645" s="14">
        <f t="shared" si="52"/>
        <v>4</v>
      </c>
      <c r="C645" s="14">
        <f t="shared" si="51"/>
        <v>5</v>
      </c>
      <c r="D645" s="15">
        <f>3600*(B645*data!$C$15/1000-F645-G645)/C645</f>
        <v>774.50492810099661</v>
      </c>
      <c r="E645" s="15">
        <f>IF(A645&lt;P$35,IF(A645+C645&lt;P$35,data!H$24*data!H$23,data!H$24*data!H$23*(P$35-A645)/C645),IF(D645&lt;0,0,D645))</f>
        <v>774.50492810099661</v>
      </c>
      <c r="F645" s="17">
        <f>(H645*data!$C$16+I645*data!$C$17-G644*(data!$C$18+data!$C$19+data!$C$20))*$C645/60</f>
        <v>-1.0758707534979097</v>
      </c>
      <c r="G645" s="17">
        <f t="shared" si="50"/>
        <v>29.542272153941127</v>
      </c>
      <c r="H645" s="17">
        <f>H644+(data!$C$19*G644-data!$C$16*H644)*$C645/60</f>
        <v>158.99296631862805</v>
      </c>
      <c r="I645" s="17">
        <f>I644+(data!$C$20*G644-data!$C$17*I644)*$C645/60</f>
        <v>183.6032096155262</v>
      </c>
      <c r="J645" s="16">
        <f t="shared" si="53"/>
        <v>52.583333333333336</v>
      </c>
      <c r="K645" s="14">
        <f>G645/data!$C$15*1000</f>
        <v>4.0000229454850293</v>
      </c>
      <c r="L645" s="14">
        <f>L644+data!$C$21*(K644-L644)/60*C644</f>
        <v>4.0000227564215463</v>
      </c>
      <c r="M645" s="59">
        <f>M644+E645*C645/3600/data!H$23</f>
        <v>95.244377672214497</v>
      </c>
    </row>
    <row r="646" spans="1:13" ht="20.100000000000001" customHeight="1">
      <c r="A646" s="12">
        <f t="shared" si="54"/>
        <v>3160</v>
      </c>
      <c r="B646" s="14">
        <f t="shared" si="52"/>
        <v>4</v>
      </c>
      <c r="C646" s="14">
        <f t="shared" si="51"/>
        <v>5</v>
      </c>
      <c r="D646" s="15">
        <f>3600*(B646*data!$C$15/1000-F646-G646)/C646</f>
        <v>774.38361301444161</v>
      </c>
      <c r="E646" s="15">
        <f>IF(A646&lt;P$35,IF(A646+C646&lt;P$35,data!H$24*data!H$23,data!H$24*data!H$23*(P$35-A646)/C646),IF(D646&lt;0,0,D646))</f>
        <v>774.38361301444161</v>
      </c>
      <c r="F646" s="17">
        <f>(H646*data!$C$16+I646*data!$C$17-G645*(data!$C$18+data!$C$19+data!$C$20))*$C646/60</f>
        <v>-1.0757017746756501</v>
      </c>
      <c r="G646" s="17">
        <f t="shared" ref="G646:G709" si="55">IF(P$21=1,(E645/60)*$C646/60+F646+G645,(E646/60)*$C646/60+F646+G645)</f>
        <v>29.542271668294639</v>
      </c>
      <c r="H646" s="17">
        <f>H645+(data!$C$19*G645-data!$C$16*H645)*$C646/60</f>
        <v>159.00919802898994</v>
      </c>
      <c r="I646" s="17">
        <f>I645+(data!$C$20*G645-data!$C$17*I645)*$C646/60</f>
        <v>183.82825598314417</v>
      </c>
      <c r="J646" s="16">
        <f t="shared" si="53"/>
        <v>52.666666666666664</v>
      </c>
      <c r="K646" s="14">
        <f>G646/data!$C$15*1000</f>
        <v>4.0000228797285056</v>
      </c>
      <c r="L646" s="14">
        <f>L645+data!$C$21*(K645-L645)/60*C645</f>
        <v>4.0000227583920074</v>
      </c>
      <c r="M646" s="59">
        <f>M645+E646*C646/3600/data!H$23</f>
        <v>95.351930951799829</v>
      </c>
    </row>
    <row r="647" spans="1:13" ht="20.100000000000001" customHeight="1">
      <c r="A647" s="12">
        <f t="shared" si="54"/>
        <v>3165</v>
      </c>
      <c r="B647" s="14">
        <f t="shared" si="52"/>
        <v>4</v>
      </c>
      <c r="C647" s="14">
        <f t="shared" si="51"/>
        <v>5</v>
      </c>
      <c r="D647" s="15">
        <f>3600*(B647*data!$C$15/1000-F647-G647)/C647</f>
        <v>774.26264411958016</v>
      </c>
      <c r="E647" s="15">
        <f>IF(A647&lt;P$35,IF(A647+C647&lt;P$35,data!H$24*data!H$23,data!H$24*data!H$23*(P$35-A647)/C647),IF(D647&lt;0,0,D647))</f>
        <v>774.26264411958016</v>
      </c>
      <c r="F647" s="17">
        <f>(H647*data!$C$16+I647*data!$C$17-G646*(data!$C$18+data!$C$19+data!$C$20))*$C647/60</f>
        <v>-1.0755332790875338</v>
      </c>
      <c r="G647" s="17">
        <f t="shared" si="55"/>
        <v>29.542271185060496</v>
      </c>
      <c r="H647" s="17">
        <f>H646+(data!$C$19*G646-data!$C$16*H646)*$C647/60</f>
        <v>159.02534405337784</v>
      </c>
      <c r="I647" s="17">
        <f>I646+(data!$C$20*G646-data!$C$17*I646)*$C647/60</f>
        <v>184.05321907179655</v>
      </c>
      <c r="J647" s="16">
        <f t="shared" si="53"/>
        <v>52.75</v>
      </c>
      <c r="K647" s="14">
        <f>G647/data!$C$15*1000</f>
        <v>4.0000228142986147</v>
      </c>
      <c r="L647" s="14">
        <f>L646+data!$C$21*(K646-L646)/60*C646</f>
        <v>4.0000227596566029</v>
      </c>
      <c r="M647" s="59">
        <f>M646+E647*C647/3600/data!H$23</f>
        <v>95.459467430149772</v>
      </c>
    </row>
    <row r="648" spans="1:13" ht="20.100000000000001" customHeight="1">
      <c r="A648" s="12">
        <f t="shared" si="54"/>
        <v>3170</v>
      </c>
      <c r="B648" s="14">
        <f t="shared" si="52"/>
        <v>4</v>
      </c>
      <c r="C648" s="14">
        <f t="shared" si="51"/>
        <v>5</v>
      </c>
      <c r="D648" s="15">
        <f>3600*(B648*data!$C$15/1000-F648-G648)/C648</f>
        <v>774.14201969778185</v>
      </c>
      <c r="E648" s="15">
        <f>IF(A648&lt;P$35,IF(A648+C648&lt;P$35,data!H$24*data!H$23,data!H$24*data!H$23*(P$35-A648)/C648),IF(D648&lt;0,0,D648))</f>
        <v>774.14201969778185</v>
      </c>
      <c r="F648" s="17">
        <f>(H648*data!$C$16+I648*data!$C$17-G647*(data!$C$18+data!$C$19+data!$C$20))*$C648/60</f>
        <v>-1.0753652643338947</v>
      </c>
      <c r="G648" s="17">
        <f t="shared" si="55"/>
        <v>29.54227070422602</v>
      </c>
      <c r="H648" s="17">
        <f>H647+(data!$C$19*G647-data!$C$16*H647)*$C648/60</f>
        <v>159.04140484411712</v>
      </c>
      <c r="I648" s="17">
        <f>I647+(data!$C$20*G647-data!$C$17*I647)*$C648/60</f>
        <v>184.27809891232309</v>
      </c>
      <c r="J648" s="16">
        <f t="shared" si="53"/>
        <v>52.833333333333336</v>
      </c>
      <c r="K648" s="14">
        <f>G648/data!$C$15*1000</f>
        <v>4.0000227491936382</v>
      </c>
      <c r="L648" s="14">
        <f>L647+data!$C$21*(K647-L647)/60*C647</f>
        <v>4.000022760226094</v>
      </c>
      <c r="M648" s="59">
        <f>M647+E648*C648/3600/data!H$23</f>
        <v>95.566987155107796</v>
      </c>
    </row>
    <row r="649" spans="1:13" ht="20.100000000000001" customHeight="1">
      <c r="A649" s="12">
        <f t="shared" si="54"/>
        <v>3175</v>
      </c>
      <c r="B649" s="14">
        <f t="shared" si="52"/>
        <v>4</v>
      </c>
      <c r="C649" s="14">
        <f t="shared" si="51"/>
        <v>5</v>
      </c>
      <c r="D649" s="15">
        <f>3600*(B649*data!$C$15/1000-F649-G649)/C649</f>
        <v>774.02173803944856</v>
      </c>
      <c r="E649" s="15">
        <f>IF(A649&lt;P$35,IF(A649+C649&lt;P$35,data!H$24*data!H$23,data!H$24*data!H$23*(P$35-A649)/C649),IF(D649&lt;0,0,D649))</f>
        <v>774.02173803944856</v>
      </c>
      <c r="F649" s="17">
        <f>(H649*data!$C$16+I649*data!$C$17-G648*(data!$C$18+data!$C$19+data!$C$20))*$C649/60</f>
        <v>-1.0751977280276761</v>
      </c>
      <c r="G649" s="17">
        <f t="shared" si="55"/>
        <v>29.542270225778598</v>
      </c>
      <c r="H649" s="17">
        <f>H648+(data!$C$19*G648-data!$C$16*H648)*$C649/60</f>
        <v>159.05738085114547</v>
      </c>
      <c r="I649" s="17">
        <f>I648+(data!$C$20*G648-data!$C$17*I648)*$C649/60</f>
        <v>184.50289553555197</v>
      </c>
      <c r="J649" s="16">
        <f t="shared" si="53"/>
        <v>52.916666666666664</v>
      </c>
      <c r="K649" s="14">
        <f>G649/data!$C$15*1000</f>
        <v>4.0000226844118689</v>
      </c>
      <c r="L649" s="14">
        <f>L648+data!$C$21*(K648-L648)/60*C648</f>
        <v>4.0000227601111114</v>
      </c>
      <c r="M649" s="59">
        <f>M648+E649*C649/3600/data!H$23</f>
        <v>95.674490174279939</v>
      </c>
    </row>
    <row r="650" spans="1:13" ht="20.100000000000001" customHeight="1">
      <c r="A650" s="12">
        <f t="shared" si="54"/>
        <v>3180</v>
      </c>
      <c r="B650" s="14">
        <f t="shared" si="52"/>
        <v>4</v>
      </c>
      <c r="C650" s="14">
        <f t="shared" si="51"/>
        <v>5</v>
      </c>
      <c r="D650" s="15">
        <f>3600*(B650*data!$C$15/1000-F650-G650)/C650</f>
        <v>773.90179744396562</v>
      </c>
      <c r="E650" s="15">
        <f>IF(A650&lt;P$35,IF(A650+C650&lt;P$35,data!H$24*data!H$23,data!H$24*data!H$23*(P$35-A650)/C650),IF(D650&lt;0,0,D650))</f>
        <v>773.90179744396562</v>
      </c>
      <c r="F650" s="17">
        <f>(H650*data!$C$16+I650*data!$C$17-G649*(data!$C$18+data!$C$19+data!$C$20))*$C650/60</f>
        <v>-1.0750306677943682</v>
      </c>
      <c r="G650" s="17">
        <f t="shared" si="55"/>
        <v>29.542269749705685</v>
      </c>
      <c r="H650" s="17">
        <f>H649+(data!$C$19*G649-data!$C$16*H649)*$C650/60</f>
        <v>159.07327252202535</v>
      </c>
      <c r="I650" s="17">
        <f>I649+(data!$C$20*G649-data!$C$17*I649)*$C650/60</f>
        <v>184.72760897229983</v>
      </c>
      <c r="J650" s="16">
        <f t="shared" si="53"/>
        <v>53</v>
      </c>
      <c r="K650" s="14">
        <f>G650/data!$C$15*1000</f>
        <v>4.0000226199516069</v>
      </c>
      <c r="L650" s="14">
        <f>L649+data!$C$21*(K649-L649)/60*C649</f>
        <v>4.0000227593221567</v>
      </c>
      <c r="M650" s="59">
        <f>M649+E650*C650/3600/data!H$23</f>
        <v>95.781976535036051</v>
      </c>
    </row>
    <row r="651" spans="1:13" ht="20.100000000000001" customHeight="1">
      <c r="A651" s="12">
        <f t="shared" si="54"/>
        <v>3185</v>
      </c>
      <c r="B651" s="14">
        <f t="shared" si="52"/>
        <v>4</v>
      </c>
      <c r="C651" s="14">
        <f t="shared" si="51"/>
        <v>5</v>
      </c>
      <c r="D651" s="15">
        <f>3600*(B651*data!$C$15/1000-F651-G651)/C651</f>
        <v>773.78219621964797</v>
      </c>
      <c r="E651" s="15">
        <f>IF(A651&lt;P$35,IF(A651+C651&lt;P$35,data!H$24*data!H$23,data!H$24*data!H$23*(P$35-A651)/C651),IF(D651&lt;0,0,D651))</f>
        <v>773.78219621964797</v>
      </c>
      <c r="F651" s="17">
        <f>(H651*data!$C$16+I651*data!$C$17-G650*(data!$C$18+data!$C$19+data!$C$20))*$C651/60</f>
        <v>-1.0748640812719392</v>
      </c>
      <c r="G651" s="17">
        <f t="shared" si="55"/>
        <v>29.542269275994808</v>
      </c>
      <c r="H651" s="17">
        <f>H650+(data!$C$19*G650-data!$C$16*H650)*$C651/60</f>
        <v>159.08908030195661</v>
      </c>
      <c r="I651" s="17">
        <f>I650+(data!$C$20*G650-data!$C$17*I650)*$C651/60</f>
        <v>184.95223925337183</v>
      </c>
      <c r="J651" s="16">
        <f t="shared" si="53"/>
        <v>53.083333333333336</v>
      </c>
      <c r="K651" s="14">
        <f>G651/data!$C$15*1000</f>
        <v>4.0000225558111664</v>
      </c>
      <c r="L651" s="14">
        <f>L650+data!$C$21*(K650-L650)/60*C650</f>
        <v>4.0000227578696057</v>
      </c>
      <c r="M651" s="59">
        <f>M650+E651*C651/3600/data!H$23</f>
        <v>95.889446284510996</v>
      </c>
    </row>
    <row r="652" spans="1:13" ht="20.100000000000001" customHeight="1">
      <c r="A652" s="12">
        <f t="shared" si="54"/>
        <v>3190</v>
      </c>
      <c r="B652" s="14">
        <f t="shared" si="52"/>
        <v>4</v>
      </c>
      <c r="C652" s="14">
        <f t="shared" si="51"/>
        <v>5</v>
      </c>
      <c r="D652" s="15">
        <f>3600*(B652*data!$C$15/1000-F652-G652)/C652</f>
        <v>773.6629326837101</v>
      </c>
      <c r="E652" s="15">
        <f>IF(A652&lt;P$35,IF(A652+C652&lt;P$35,data!H$24*data!H$23,data!H$24*data!H$23*(P$35-A652)/C652),IF(D652&lt;0,0,D652))</f>
        <v>773.6629326837101</v>
      </c>
      <c r="F652" s="17">
        <f>(H652*data!$C$16+I652*data!$C$17-G651*(data!$C$18+data!$C$19+data!$C$20))*$C652/60</f>
        <v>-1.0746979661107701</v>
      </c>
      <c r="G652" s="17">
        <f t="shared" si="55"/>
        <v>29.542268804633551</v>
      </c>
      <c r="H652" s="17">
        <f>H651+(data!$C$19*G651-data!$C$16*H651)*$C652/60</f>
        <v>159.10480463378897</v>
      </c>
      <c r="I652" s="17">
        <f>I651+(data!$C$20*G651-data!$C$17*I651)*$C652/60</f>
        <v>185.17678640956157</v>
      </c>
      <c r="J652" s="16">
        <f t="shared" si="53"/>
        <v>53.166666666666664</v>
      </c>
      <c r="K652" s="14">
        <f>G652/data!$C$15*1000</f>
        <v>4.0000224919888634</v>
      </c>
      <c r="L652" s="14">
        <f>L651+data!$C$21*(K651-L651)/60*C651</f>
        <v>4.000022755763708</v>
      </c>
      <c r="M652" s="59">
        <f>M651+E652*C652/3600/data!H$23</f>
        <v>95.99689946960595</v>
      </c>
    </row>
    <row r="653" spans="1:13" ht="20.100000000000001" customHeight="1">
      <c r="A653" s="12">
        <f t="shared" si="54"/>
        <v>3195</v>
      </c>
      <c r="B653" s="14">
        <f t="shared" si="52"/>
        <v>4</v>
      </c>
      <c r="C653" s="14">
        <f t="shared" si="51"/>
        <v>5</v>
      </c>
      <c r="D653" s="15">
        <f>3600*(B653*data!$C$15/1000-F653-G653)/C653</f>
        <v>773.54400516221403</v>
      </c>
      <c r="E653" s="15">
        <f>IF(A653&lt;P$35,IF(A653+C653&lt;P$35,data!H$24*data!H$23,data!H$24*data!H$23*(P$35-A653)/C653),IF(D653&lt;0,0,D653))</f>
        <v>773.54400516221403</v>
      </c>
      <c r="F653" s="17">
        <f>(H653*data!$C$16+I653*data!$C$17-G652*(data!$C$18+data!$C$19+data!$C$20))*$C653/60</f>
        <v>-1.0745323199735901</v>
      </c>
      <c r="G653" s="17">
        <f t="shared" si="55"/>
        <v>29.54226833560956</v>
      </c>
      <c r="H653" s="17">
        <f>H652+(data!$C$19*G652-data!$C$16*H652)*$C653/60</f>
        <v>159.12044595803437</v>
      </c>
      <c r="I653" s="17">
        <f>I652+(data!$C$20*G652-data!$C$17*I652)*$C653/60</f>
        <v>185.40125047165114</v>
      </c>
      <c r="J653" s="16">
        <f t="shared" si="53"/>
        <v>53.25</v>
      </c>
      <c r="K653" s="14">
        <f>G653/data!$C$15*1000</f>
        <v>4.0000224284830255</v>
      </c>
      <c r="L653" s="14">
        <f>L652+data!$C$21*(K652-L652)/60*C652</f>
        <v>4.000022753014588</v>
      </c>
      <c r="M653" s="59">
        <f>M652+E653*C653/3600/data!H$23</f>
        <v>96.104336136989588</v>
      </c>
    </row>
    <row r="654" spans="1:13" ht="20.100000000000001" customHeight="1">
      <c r="A654" s="12">
        <f t="shared" si="54"/>
        <v>3200</v>
      </c>
      <c r="B654" s="14">
        <f t="shared" si="52"/>
        <v>4</v>
      </c>
      <c r="C654" s="14">
        <f t="shared" si="51"/>
        <v>5</v>
      </c>
      <c r="D654" s="15">
        <f>3600*(B654*data!$C$15/1000-F654-G654)/C654</f>
        <v>773.42541199000857</v>
      </c>
      <c r="E654" s="15">
        <f>IF(A654&lt;P$35,IF(A654+C654&lt;P$35,data!H$24*data!H$23,data!H$24*data!H$23*(P$35-A654)/C654),IF(D654&lt;0,0,D654))</f>
        <v>773.42541199000857</v>
      </c>
      <c r="F654" s="17">
        <f>(H654*data!$C$16+I654*data!$C$17-G653*(data!$C$18+data!$C$19+data!$C$20))*$C654/60</f>
        <v>-1.07436714053541</v>
      </c>
      <c r="G654" s="17">
        <f t="shared" si="55"/>
        <v>29.542267868910557</v>
      </c>
      <c r="H654" s="17">
        <f>H653+(data!$C$19*G653-data!$C$16*H653)*$C654/60</f>
        <v>159.13600471287936</v>
      </c>
      <c r="I654" s="17">
        <f>I653+(data!$C$20*G653-data!$C$17*I653)*$C654/60</f>
        <v>185.62563147041112</v>
      </c>
      <c r="J654" s="16">
        <f t="shared" si="53"/>
        <v>53.333333333333336</v>
      </c>
      <c r="K654" s="14">
        <f>G654/data!$C$15*1000</f>
        <v>4.0000223652919917</v>
      </c>
      <c r="L654" s="14">
        <f>L653+data!$C$21*(K653-L653)/60*C653</f>
        <v>4.0000227496322482</v>
      </c>
      <c r="M654" s="59">
        <f>M653+E654*C654/3600/data!H$23</f>
        <v>96.211756333099316</v>
      </c>
    </row>
    <row r="655" spans="1:13" ht="20.100000000000001" customHeight="1">
      <c r="A655" s="12">
        <f t="shared" si="54"/>
        <v>3205</v>
      </c>
      <c r="B655" s="14">
        <f t="shared" si="52"/>
        <v>4</v>
      </c>
      <c r="C655" s="14">
        <f t="shared" si="51"/>
        <v>5</v>
      </c>
      <c r="D655" s="15">
        <f>3600*(B655*data!$C$15/1000-F655-G655)/C655</f>
        <v>773.30715151068569</v>
      </c>
      <c r="E655" s="15">
        <f>IF(A655&lt;P$35,IF(A655+C655&lt;P$35,data!H$24*data!H$23,data!H$24*data!H$23*(P$35-A655)/C655),IF(D655&lt;0,0,D655))</f>
        <v>773.30715151068569</v>
      </c>
      <c r="F655" s="17">
        <f>(H655*data!$C$16+I655*data!$C$17-G654*(data!$C$18+data!$C$19+data!$C$20))*$C655/60</f>
        <v>-1.0742024254834581</v>
      </c>
      <c r="G655" s="17">
        <f t="shared" si="55"/>
        <v>29.542267404524331</v>
      </c>
      <c r="H655" s="17">
        <f>H654+(data!$C$19*G654-data!$C$16*H654)*$C655/60</f>
        <v>159.15148133419737</v>
      </c>
      <c r="I655" s="17">
        <f>I654+(data!$C$20*G654-data!$C$17*I654)*$C655/60</f>
        <v>185.8499294366006</v>
      </c>
      <c r="J655" s="16">
        <f t="shared" si="53"/>
        <v>53.416666666666664</v>
      </c>
      <c r="K655" s="14">
        <f>G655/data!$C$15*1000</f>
        <v>4.0000223024141084</v>
      </c>
      <c r="L655" s="14">
        <f>L654+data!$C$21*(K654-L654)/60*C654</f>
        <v>4.0000227456265689</v>
      </c>
      <c r="M655" s="59">
        <f>M654+E655*C655/3600/data!H$23</f>
        <v>96.319160104142469</v>
      </c>
    </row>
    <row r="656" spans="1:13" ht="20.100000000000001" customHeight="1">
      <c r="A656" s="12">
        <f t="shared" si="54"/>
        <v>3210</v>
      </c>
      <c r="B656" s="14">
        <f t="shared" si="52"/>
        <v>4</v>
      </c>
      <c r="C656" s="14">
        <f t="shared" si="51"/>
        <v>5</v>
      </c>
      <c r="D656" s="15">
        <f>3600*(B656*data!$C$15/1000-F656-G656)/C656</f>
        <v>773.18922207655737</v>
      </c>
      <c r="E656" s="15">
        <f>IF(A656&lt;P$35,IF(A656+C656&lt;P$35,data!H$24*data!H$23,data!H$24*data!H$23*(P$35-A656)/C656),IF(D656&lt;0,0,D656))</f>
        <v>773.18922207655737</v>
      </c>
      <c r="F656" s="17">
        <f>(H656*data!$C$16+I656*data!$C$17-G655*(data!$C$18+data!$C$19+data!$C$20))*$C656/60</f>
        <v>-1.0740381725171164</v>
      </c>
      <c r="G656" s="17">
        <f t="shared" si="55"/>
        <v>29.542266942438722</v>
      </c>
      <c r="H656" s="17">
        <f>H655+(data!$C$19*G655-data!$C$16*H655)*$C656/60</f>
        <v>159.16687625556088</v>
      </c>
      <c r="I656" s="17">
        <f>I655+(data!$C$20*G655-data!$C$17*I655)*$C656/60</f>
        <v>186.07414440096713</v>
      </c>
      <c r="J656" s="16">
        <f t="shared" si="53"/>
        <v>53.5</v>
      </c>
      <c r="K656" s="14">
        <f>G656/data!$C$15*1000</f>
        <v>4.000022239847727</v>
      </c>
      <c r="L656" s="14">
        <f>L655+data!$C$21*(K655-L655)/60*C655</f>
        <v>4.000022741007311</v>
      </c>
      <c r="M656" s="59">
        <f>M655+E656*C656/3600/data!H$23</f>
        <v>96.426547496097541</v>
      </c>
    </row>
    <row r="657" spans="1:13" ht="20.100000000000001" customHeight="1">
      <c r="A657" s="12">
        <f t="shared" si="54"/>
        <v>3215</v>
      </c>
      <c r="B657" s="14">
        <f t="shared" si="52"/>
        <v>4</v>
      </c>
      <c r="C657" s="14">
        <f t="shared" si="51"/>
        <v>5</v>
      </c>
      <c r="D657" s="15">
        <f>3600*(B657*data!$C$15/1000-F657-G657)/C657</f>
        <v>773.07162204858628</v>
      </c>
      <c r="E657" s="15">
        <f>IF(A657&lt;P$35,IF(A657+C657&lt;P$35,data!H$24*data!H$23,data!H$24*data!H$23*(P$35-A657)/C657),IF(D657&lt;0,0,D657))</f>
        <v>773.07162204858628</v>
      </c>
      <c r="F657" s="17">
        <f>(H657*data!$C$16+I657*data!$C$17-G656*(data!$C$18+data!$C$19+data!$C$20))*$C657/60</f>
        <v>-1.0738743793478547</v>
      </c>
      <c r="G657" s="17">
        <f t="shared" si="55"/>
        <v>29.542266482641644</v>
      </c>
      <c r="H657" s="17">
        <f>H656+(data!$C$19*G656-data!$C$16*H656)*$C657/60</f>
        <v>159.18218990825366</v>
      </c>
      <c r="I657" s="17">
        <f>I656+(data!$C$20*G656-data!$C$17*I656)*$C657/60</f>
        <v>186.29827639424676</v>
      </c>
      <c r="J657" s="16">
        <f t="shared" si="53"/>
        <v>53.583333333333336</v>
      </c>
      <c r="K657" s="14">
        <f>G657/data!$C$15*1000</f>
        <v>4.0000221775912141</v>
      </c>
      <c r="L657" s="14">
        <f>L656+data!$C$21*(K656-L656)/60*C656</f>
        <v>4.0000227357841149</v>
      </c>
      <c r="M657" s="59">
        <f>M656+E657*C657/3600/data!H$23</f>
        <v>96.533918554715399</v>
      </c>
    </row>
    <row r="658" spans="1:13" ht="20.100000000000001" customHeight="1">
      <c r="A658" s="12">
        <f t="shared" si="54"/>
        <v>3220</v>
      </c>
      <c r="B658" s="14">
        <f t="shared" si="52"/>
        <v>4</v>
      </c>
      <c r="C658" s="14">
        <f t="shared" si="51"/>
        <v>5</v>
      </c>
      <c r="D658" s="15">
        <f>3600*(B658*data!$C$15/1000-F658-G658)/C658</f>
        <v>772.9543497963482</v>
      </c>
      <c r="E658" s="15">
        <f>IF(A658&lt;P$35,IF(A658+C658&lt;P$35,data!H$24*data!H$23,data!H$24*data!H$23*(P$35-A658)/C658),IF(D658&lt;0,0,D658))</f>
        <v>772.9543497963482</v>
      </c>
      <c r="F658" s="17">
        <f>(H658*data!$C$16+I658*data!$C$17-G657*(data!$C$18+data!$C$19+data!$C$20))*$C658/60</f>
        <v>-1.0737110436991686</v>
      </c>
      <c r="G658" s="17">
        <f t="shared" si="55"/>
        <v>29.542266025121066</v>
      </c>
      <c r="H658" s="17">
        <f>H657+(data!$C$19*G657-data!$C$16*H657)*$C658/60</f>
        <v>159.19742272128272</v>
      </c>
      <c r="I658" s="17">
        <f>I657+(data!$C$20*G657-data!$C$17*I657)*$C658/60</f>
        <v>186.52232544716409</v>
      </c>
      <c r="J658" s="16">
        <f t="shared" si="53"/>
        <v>53.666666666666664</v>
      </c>
      <c r="K658" s="14">
        <f>G658/data!$C$15*1000</f>
        <v>4.0000221156429383</v>
      </c>
      <c r="L658" s="14">
        <f>L657+data!$C$21*(K657-L657)/60*C657</f>
        <v>4.0000227299665054</v>
      </c>
      <c r="M658" s="59">
        <f>M657+E658*C658/3600/data!H$23</f>
        <v>96.641273325520444</v>
      </c>
    </row>
    <row r="659" spans="1:13" ht="20.100000000000001" customHeight="1">
      <c r="A659" s="12">
        <f t="shared" si="54"/>
        <v>3225</v>
      </c>
      <c r="B659" s="14">
        <f t="shared" si="52"/>
        <v>4</v>
      </c>
      <c r="C659" s="14">
        <f t="shared" si="51"/>
        <v>5</v>
      </c>
      <c r="D659" s="15">
        <f>3600*(B659*data!$C$15/1000-F659-G659)/C659</f>
        <v>772.83740369798011</v>
      </c>
      <c r="E659" s="15">
        <f>IF(A659&lt;P$35,IF(A659+C659&lt;P$35,data!H$24*data!H$23,data!H$24*data!H$23*(P$35-A659)/C659),IF(D659&lt;0,0,D659))</f>
        <v>772.83740369798011</v>
      </c>
      <c r="F659" s="17">
        <f>(H659*data!$C$16+I659*data!$C$17-G658*(data!$C$18+data!$C$19+data!$C$20))*$C659/60</f>
        <v>-1.0735481633065149</v>
      </c>
      <c r="G659" s="17">
        <f t="shared" si="55"/>
        <v>29.542265569865034</v>
      </c>
      <c r="H659" s="17">
        <f>H658+(data!$C$19*G658-data!$C$16*H658)*$C659/60</f>
        <v>159.21257512139044</v>
      </c>
      <c r="I659" s="17">
        <f>I658+(data!$C$20*G658-data!$C$17*I658)*$C659/60</f>
        <v>186.74629159043221</v>
      </c>
      <c r="J659" s="16">
        <f t="shared" si="53"/>
        <v>53.75</v>
      </c>
      <c r="K659" s="14">
        <f>G659/data!$C$15*1000</f>
        <v>4.000022054001283</v>
      </c>
      <c r="L659" s="14">
        <f>L658+data!$C$21*(K658-L658)/60*C658</f>
        <v>4.0000227235638892</v>
      </c>
      <c r="M659" s="59">
        <f>M658+E659*C659/3600/data!H$23</f>
        <v>96.748611853811838</v>
      </c>
    </row>
    <row r="660" spans="1:13" ht="20.100000000000001" customHeight="1">
      <c r="A660" s="12">
        <f t="shared" si="54"/>
        <v>3230</v>
      </c>
      <c r="B660" s="14">
        <f t="shared" si="52"/>
        <v>4</v>
      </c>
      <c r="C660" s="14">
        <f t="shared" si="51"/>
        <v>5</v>
      </c>
      <c r="D660" s="15">
        <f>3600*(B660*data!$C$15/1000-F660-G660)/C660</f>
        <v>772.72078214014732</v>
      </c>
      <c r="E660" s="15">
        <f>IF(A660&lt;P$35,IF(A660+C660&lt;P$35,data!H$24*data!H$23,data!H$24*data!H$23*(P$35-A660)/C660),IF(D660&lt;0,0,D660))</f>
        <v>772.72078214014732</v>
      </c>
      <c r="F660" s="17">
        <f>(H660*data!$C$16+I660*data!$C$17-G659*(data!$C$18+data!$C$19+data!$C$20))*$C660/60</f>
        <v>-1.0733857359172492</v>
      </c>
      <c r="G660" s="17">
        <f t="shared" si="55"/>
        <v>29.542265116861646</v>
      </c>
      <c r="H660" s="17">
        <f>H659+(data!$C$19*G659-data!$C$16*H659)*$C660/60</f>
        <v>159.22764753306646</v>
      </c>
      <c r="I660" s="17">
        <f>I659+(data!$C$20*G659-data!$C$17*I659)*$C660/60</f>
        <v>186.97017485475271</v>
      </c>
      <c r="J660" s="16">
        <f t="shared" si="53"/>
        <v>53.833333333333336</v>
      </c>
      <c r="K660" s="14">
        <f>G660/data!$C$15*1000</f>
        <v>4.0000219926646352</v>
      </c>
      <c r="L660" s="14">
        <f>L659+data!$C$21*(K659-L659)/60*C659</f>
        <v>4.0000227165855593</v>
      </c>
      <c r="M660" s="59">
        <f>M659+E660*C660/3600/data!H$23</f>
        <v>96.855934184664633</v>
      </c>
    </row>
    <row r="661" spans="1:13" ht="20.100000000000001" customHeight="1">
      <c r="A661" s="12">
        <f t="shared" si="54"/>
        <v>3235</v>
      </c>
      <c r="B661" s="14">
        <f t="shared" si="52"/>
        <v>4</v>
      </c>
      <c r="C661" s="14">
        <f t="shared" si="51"/>
        <v>5</v>
      </c>
      <c r="D661" s="15">
        <f>3600*(B661*data!$C$15/1000-F661-G661)/C661</f>
        <v>772.60448351799198</v>
      </c>
      <c r="E661" s="15">
        <f>IF(A661&lt;P$35,IF(A661+C661&lt;P$35,data!H$24*data!H$23,data!H$24*data!H$23*(P$35-A661)/C661),IF(D661&lt;0,0,D661))</f>
        <v>772.60448351799198</v>
      </c>
      <c r="F661" s="17">
        <f>(H661*data!$C$16+I661*data!$C$17-G660*(data!$C$18+data!$C$19+data!$C$20))*$C661/60</f>
        <v>-1.0732237592905627</v>
      </c>
      <c r="G661" s="17">
        <f t="shared" si="55"/>
        <v>29.542264666099065</v>
      </c>
      <c r="H661" s="17">
        <f>H660+(data!$C$19*G660-data!$C$16*H660)*$C661/60</f>
        <v>159.2426403785596</v>
      </c>
      <c r="I661" s="17">
        <f>I660+(data!$C$20*G660-data!$C$17*I660)*$C661/60</f>
        <v>187.19397527081574</v>
      </c>
      <c r="J661" s="16">
        <f t="shared" si="53"/>
        <v>53.916666666666664</v>
      </c>
      <c r="K661" s="14">
        <f>G661/data!$C$15*1000</f>
        <v>4.0000219316313919</v>
      </c>
      <c r="L661" s="14">
        <f>L660+data!$C$21*(K660-L660)/60*C660</f>
        <v>4.000022709040695</v>
      </c>
      <c r="M661" s="59">
        <f>M660+E661*C661/3600/data!H$23</f>
        <v>96.963240362931018</v>
      </c>
    </row>
    <row r="662" spans="1:13" ht="20.100000000000001" customHeight="1">
      <c r="A662" s="12">
        <f t="shared" si="54"/>
        <v>3240</v>
      </c>
      <c r="B662" s="14">
        <f t="shared" si="52"/>
        <v>4</v>
      </c>
      <c r="C662" s="14">
        <f t="shared" si="51"/>
        <v>5</v>
      </c>
      <c r="D662" s="15">
        <f>3600*(B662*data!$C$15/1000-F662-G662)/C662</f>
        <v>772.48850623507735</v>
      </c>
      <c r="E662" s="15">
        <f>IF(A662&lt;P$35,IF(A662+C662&lt;P$35,data!H$24*data!H$23,data!H$24*data!H$23*(P$35-A662)/C662),IF(D662&lt;0,0,D662))</f>
        <v>772.48850623507735</v>
      </c>
      <c r="F662" s="17">
        <f>(H662*data!$C$16+I662*data!$C$17-G661*(data!$C$18+data!$C$19+data!$C$20))*$C662/60</f>
        <v>-1.0730622311974196</v>
      </c>
      <c r="G662" s="17">
        <f t="shared" si="55"/>
        <v>29.542264217565524</v>
      </c>
      <c r="H662" s="17">
        <f>H661+(data!$C$19*G661-data!$C$16*H661)*$C662/60</f>
        <v>159.25755407788969</v>
      </c>
      <c r="I662" s="17">
        <f>I661+(data!$C$20*G661-data!$C$17*I661)*$C662/60</f>
        <v>187.41769286929994</v>
      </c>
      <c r="J662" s="16">
        <f t="shared" si="53"/>
        <v>54</v>
      </c>
      <c r="K662" s="14">
        <f>G662/data!$C$15*1000</f>
        <v>4.0000218708999622</v>
      </c>
      <c r="L662" s="14">
        <f>L661+data!$C$21*(K661-L661)/60*C661</f>
        <v>4.0000227009383638</v>
      </c>
      <c r="M662" s="59">
        <f>M661+E662*C662/3600/data!H$23</f>
        <v>97.070530433241444</v>
      </c>
    </row>
    <row r="663" spans="1:13" ht="20.100000000000001" customHeight="1">
      <c r="A663" s="12">
        <f t="shared" si="54"/>
        <v>3245</v>
      </c>
      <c r="B663" s="14">
        <f t="shared" si="52"/>
        <v>4</v>
      </c>
      <c r="C663" s="14">
        <f t="shared" si="51"/>
        <v>5</v>
      </c>
      <c r="D663" s="15">
        <f>3600*(B663*data!$C$15/1000-F663-G663)/C663</f>
        <v>772.37284870337191</v>
      </c>
      <c r="E663" s="15">
        <f>IF(A663&lt;P$35,IF(A663+C663&lt;P$35,data!H$24*data!H$23,data!H$24*data!H$23*(P$35-A663)/C663),IF(D663&lt;0,0,D663))</f>
        <v>772.37284870337191</v>
      </c>
      <c r="F663" s="17">
        <f>(H663*data!$C$16+I663*data!$C$17-G662*(data!$C$18+data!$C$19+data!$C$20))*$C663/60</f>
        <v>-1.0729011494204963</v>
      </c>
      <c r="G663" s="17">
        <f t="shared" si="55"/>
        <v>29.542263771249303</v>
      </c>
      <c r="H663" s="17">
        <f>H662+(data!$C$19*G662-data!$C$16*H662)*$C663/60</f>
        <v>159.27238904885934</v>
      </c>
      <c r="I663" s="17">
        <f>I662+(data!$C$20*G662-data!$C$17*I662)*$C663/60</f>
        <v>187.64132768087251</v>
      </c>
      <c r="J663" s="16">
        <f t="shared" si="53"/>
        <v>54.083333333333336</v>
      </c>
      <c r="K663" s="14">
        <f>G663/data!$C$15*1000</f>
        <v>4.0000218104687555</v>
      </c>
      <c r="L663" s="14">
        <f>L662+data!$C$21*(K662-L662)/60*C662</f>
        <v>4.0000226922875202</v>
      </c>
      <c r="M663" s="59">
        <f>M662+E663*C663/3600/data!H$23</f>
        <v>97.177804440005801</v>
      </c>
    </row>
    <row r="664" spans="1:13" ht="20.100000000000001" customHeight="1">
      <c r="A664" s="12">
        <f t="shared" si="54"/>
        <v>3250</v>
      </c>
      <c r="B664" s="14">
        <f t="shared" si="52"/>
        <v>4</v>
      </c>
      <c r="C664" s="14">
        <f t="shared" si="51"/>
        <v>5</v>
      </c>
      <c r="D664" s="15">
        <f>3600*(B664*data!$C$15/1000-F664-G664)/C664</f>
        <v>772.25750934317034</v>
      </c>
      <c r="E664" s="15">
        <f>IF(A664&lt;P$35,IF(A664+C664&lt;P$35,data!H$24*data!H$23,data!H$24*data!H$23*(P$35-A664)/C664),IF(D664&lt;0,0,D664))</f>
        <v>772.25750934317034</v>
      </c>
      <c r="F664" s="17">
        <f>(H664*data!$C$16+I664*data!$C$17-G663*(data!$C$18+data!$C$19+data!$C$20))*$C664/60</f>
        <v>-1.072740511754116</v>
      </c>
      <c r="G664" s="17">
        <f t="shared" si="55"/>
        <v>29.542263327138759</v>
      </c>
      <c r="H664" s="17">
        <f>H663+(data!$C$19*G663-data!$C$16*H663)*$C664/60</f>
        <v>159.2871457070656</v>
      </c>
      <c r="I664" s="17">
        <f>I663+(data!$C$20*G663-data!$C$17*I663)*$C664/60</f>
        <v>187.86487973618915</v>
      </c>
      <c r="J664" s="16">
        <f t="shared" si="53"/>
        <v>54.166666666666664</v>
      </c>
      <c r="K664" s="14">
        <f>G664/data!$C$15*1000</f>
        <v>4.0000217503361988</v>
      </c>
      <c r="L664" s="14">
        <f>L663+data!$C$21*(K663-L663)/60*C663</f>
        <v>4.0000226830970105</v>
      </c>
      <c r="M664" s="59">
        <f>M663+E664*C664/3600/data!H$23</f>
        <v>97.285062427414573</v>
      </c>
    </row>
    <row r="665" spans="1:13" ht="20.100000000000001" customHeight="1">
      <c r="A665" s="12">
        <f t="shared" si="54"/>
        <v>3255</v>
      </c>
      <c r="B665" s="14">
        <f t="shared" si="52"/>
        <v>4</v>
      </c>
      <c r="C665" s="14">
        <f t="shared" si="51"/>
        <v>5</v>
      </c>
      <c r="D665" s="15">
        <f>3600*(B665*data!$C$15/1000-F665-G665)/C665</f>
        <v>772.14248658307292</v>
      </c>
      <c r="E665" s="15">
        <f>IF(A665&lt;P$35,IF(A665+C665&lt;P$35,data!H$24*data!H$23,data!H$24*data!H$23*(P$35-A665)/C665),IF(D665&lt;0,0,D665))</f>
        <v>772.14248658307292</v>
      </c>
      <c r="F665" s="17">
        <f>(H665*data!$C$16+I665*data!$C$17-G664*(data!$C$18+data!$C$19+data!$C$20))*$C665/60</f>
        <v>-1.0725803160041927</v>
      </c>
      <c r="G665" s="17">
        <f t="shared" si="55"/>
        <v>29.542262885222303</v>
      </c>
      <c r="H665" s="17">
        <f>H664+(data!$C$19*G664-data!$C$16*H664)*$C665/60</f>
        <v>159.30182446591169</v>
      </c>
      <c r="I665" s="17">
        <f>I664+(data!$C$20*G664-data!$C$17*I664)*$C665/60</f>
        <v>188.08834906589414</v>
      </c>
      <c r="J665" s="16">
        <f t="shared" si="53"/>
        <v>54.25</v>
      </c>
      <c r="K665" s="14">
        <f>G665/data!$C$15*1000</f>
        <v>4.0000216905007209</v>
      </c>
      <c r="L665" s="14">
        <f>L664+data!$C$21*(K664-L664)/60*C664</f>
        <v>4.0000226733755708</v>
      </c>
      <c r="M665" s="59">
        <f>M664+E665*C665/3600/data!H$23</f>
        <v>97.392304439439997</v>
      </c>
    </row>
    <row r="666" spans="1:13" ht="20.100000000000001" customHeight="1">
      <c r="A666" s="12">
        <f t="shared" si="54"/>
        <v>3260</v>
      </c>
      <c r="B666" s="14">
        <f t="shared" si="52"/>
        <v>4</v>
      </c>
      <c r="C666" s="14">
        <f>P$25/2</f>
        <v>5</v>
      </c>
      <c r="D666" s="15">
        <f>3600*(B666*data!$C$15/1000-F666-G666)/C666</f>
        <v>772.02777885993987</v>
      </c>
      <c r="E666" s="15">
        <f>IF(A666&lt;P$35,IF(A666+C666&lt;P$35,data!H$24*data!H$23,data!H$24*data!H$23*(P$35-A666)/C666),IF(D666&lt;0,0,D666))</f>
        <v>772.02777885993987</v>
      </c>
      <c r="F666" s="17">
        <f>(H666*data!$C$16+I666*data!$C$17-G665*(data!$C$18+data!$C$19+data!$C$20))*$C666/60</f>
        <v>-1.0724205599881651</v>
      </c>
      <c r="G666" s="17">
        <f t="shared" si="55"/>
        <v>29.542262445488404</v>
      </c>
      <c r="H666" s="17">
        <f>H665+(data!$C$19*G665-data!$C$16*H665)*$C666/60</f>
        <v>159.31642573661847</v>
      </c>
      <c r="I666" s="17">
        <f>I665+(data!$C$20*G665-data!$C$17*I665)*$C666/60</f>
        <v>188.31173570062026</v>
      </c>
      <c r="J666" s="16">
        <f t="shared" si="53"/>
        <v>54.333333333333336</v>
      </c>
      <c r="K666" s="14">
        <f>G666/data!$C$15*1000</f>
        <v>4.0000216309607621</v>
      </c>
      <c r="L666" s="14">
        <f>L665+data!$C$21*(K665-L665)/60*C665</f>
        <v>4.0000226631318316</v>
      </c>
      <c r="M666" s="59">
        <f>M665+E666*C666/3600/data!H$23</f>
        <v>97.499530519837208</v>
      </c>
    </row>
    <row r="667" spans="1:13" ht="20.100000000000001" customHeight="1">
      <c r="A667" s="12">
        <f t="shared" si="54"/>
        <v>3265</v>
      </c>
      <c r="B667" s="14">
        <f t="shared" si="52"/>
        <v>4</v>
      </c>
      <c r="C667" s="14">
        <f t="shared" ref="C667:C711" si="56">P$25/2</f>
        <v>5</v>
      </c>
      <c r="D667" s="15">
        <f>3600*(B667*data!$C$15/1000-F667-G667)/C667</f>
        <v>771.91338461883413</v>
      </c>
      <c r="E667" s="15">
        <f>IF(A667&lt;P$35,IF(A667+C667&lt;P$35,data!H$24*data!H$23,data!H$24*data!H$23*(P$35-A667)/C667),IF(D667&lt;0,0,D667))</f>
        <v>771.91338461883413</v>
      </c>
      <c r="F667" s="17">
        <f>(H667*data!$C$16+I667*data!$C$17-G666*(data!$C$18+data!$C$19+data!$C$20))*$C667/60</f>
        <v>-1.0722612415349382</v>
      </c>
      <c r="G667" s="17">
        <f t="shared" si="55"/>
        <v>29.542262007925604</v>
      </c>
      <c r="H667" s="17">
        <f>H666+(data!$C$19*G666-data!$C$16*H666)*$C667/60</f>
        <v>159.33094992823607</v>
      </c>
      <c r="I667" s="17">
        <f>I666+(data!$C$20*G666-data!$C$17*I666)*$C667/60</f>
        <v>188.53503967098888</v>
      </c>
      <c r="J667" s="16">
        <f t="shared" si="53"/>
        <v>54.416666666666664</v>
      </c>
      <c r="K667" s="14">
        <f>G667/data!$C$15*1000</f>
        <v>4.0000215717147691</v>
      </c>
      <c r="L667" s="14">
        <f>L666+data!$C$21*(K666-L666)/60*C666</f>
        <v>4.0000226523743168</v>
      </c>
      <c r="M667" s="59">
        <f>M666+E667*C667/3600/data!H$23</f>
        <v>97.606740712145381</v>
      </c>
    </row>
    <row r="668" spans="1:13" ht="20.100000000000001" customHeight="1">
      <c r="A668" s="12">
        <f t="shared" si="54"/>
        <v>3270</v>
      </c>
      <c r="B668" s="14">
        <f t="shared" si="52"/>
        <v>4</v>
      </c>
      <c r="C668" s="14">
        <f t="shared" si="56"/>
        <v>5</v>
      </c>
      <c r="D668" s="15">
        <f>3600*(B668*data!$C$15/1000-F668-G668)/C668</f>
        <v>771.79930231298954</v>
      </c>
      <c r="E668" s="15">
        <f>IF(A668&lt;P$35,IF(A668+C668&lt;P$35,data!H$24*data!H$23,data!H$24*data!H$23*(P$35-A668)/C668),IF(D668&lt;0,0,D668))</f>
        <v>771.79930231298954</v>
      </c>
      <c r="F668" s="17">
        <f>(H668*data!$C$16+I668*data!$C$17-G667*(data!$C$18+data!$C$19+data!$C$20))*$C668/60</f>
        <v>-1.0721023584848233</v>
      </c>
      <c r="G668" s="17">
        <f t="shared" si="55"/>
        <v>29.542261572522495</v>
      </c>
      <c r="H668" s="17">
        <f>H667+(data!$C$19*G667-data!$C$16*H667)*$C668/60</f>
        <v>159.34539744765524</v>
      </c>
      <c r="I668" s="17">
        <f>I667+(data!$C$20*G667-data!$C$17*I667)*$C668/60</f>
        <v>188.75826100760992</v>
      </c>
      <c r="J668" s="16">
        <f t="shared" si="53"/>
        <v>54.5</v>
      </c>
      <c r="K668" s="14">
        <f>G668/data!$C$15*1000</f>
        <v>4.0000215127611982</v>
      </c>
      <c r="L668" s="14">
        <f>L667+data!$C$21*(K667-L667)/60*C667</f>
        <v>4.0000226411114443</v>
      </c>
      <c r="M668" s="59">
        <f>M667+E668*C668/3600/data!H$23</f>
        <v>97.713935059688851</v>
      </c>
    </row>
    <row r="669" spans="1:13" ht="20.100000000000001" customHeight="1">
      <c r="A669" s="12">
        <f t="shared" si="54"/>
        <v>3275</v>
      </c>
      <c r="B669" s="14">
        <f t="shared" si="52"/>
        <v>4</v>
      </c>
      <c r="C669" s="14">
        <f t="shared" si="56"/>
        <v>5</v>
      </c>
      <c r="D669" s="15">
        <f>3600*(B669*data!$C$15/1000-F669-G669)/C669</f>
        <v>771.68553040377367</v>
      </c>
      <c r="E669" s="15">
        <f>IF(A669&lt;P$35,IF(A669+C669&lt;P$35,data!H$24*data!H$23,data!H$24*data!H$23*(P$35-A669)/C669),IF(D669&lt;0,0,D669))</f>
        <v>771.68553040377367</v>
      </c>
      <c r="F669" s="17">
        <f>(H669*data!$C$16+I669*data!$C$17-G668*(data!$C$18+data!$C$19+data!$C$20))*$C669/60</f>
        <v>-1.0719439086894755</v>
      </c>
      <c r="G669" s="17">
        <f t="shared" si="55"/>
        <v>29.542261139267726</v>
      </c>
      <c r="H669" s="17">
        <f>H668+(data!$C$19*G668-data!$C$16*H668)*$C669/60</f>
        <v>159.35976869961885</v>
      </c>
      <c r="I669" s="17">
        <f>I668+(data!$C$20*G668-data!$C$17*I668)*$C669/60</f>
        <v>188.98139974108184</v>
      </c>
      <c r="J669" s="16">
        <f t="shared" si="53"/>
        <v>54.583333333333336</v>
      </c>
      <c r="K669" s="14">
        <f>G669/data!$C$15*1000</f>
        <v>4.0000214540985137</v>
      </c>
      <c r="L669" s="14">
        <f>L668+data!$C$21*(K668-L668)/60*C668</f>
        <v>4.0000226293515286</v>
      </c>
      <c r="M669" s="59">
        <f>M668+E669*C669/3600/data!H$23</f>
        <v>97.821113605578262</v>
      </c>
    </row>
    <row r="670" spans="1:13" ht="20.100000000000001" customHeight="1">
      <c r="A670" s="12">
        <f t="shared" si="54"/>
        <v>3280</v>
      </c>
      <c r="B670" s="14">
        <f t="shared" si="52"/>
        <v>4</v>
      </c>
      <c r="C670" s="14">
        <f t="shared" si="56"/>
        <v>5</v>
      </c>
      <c r="D670" s="15">
        <f>3600*(B670*data!$C$15/1000-F670-G670)/C670</f>
        <v>771.57206736061937</v>
      </c>
      <c r="E670" s="15">
        <f>IF(A670&lt;P$35,IF(A670+C670&lt;P$35,data!H$24*data!H$23,data!H$24*data!H$23*(P$35-A670)/C670),IF(D670&lt;0,0,D670))</f>
        <v>771.57206736061937</v>
      </c>
      <c r="F670" s="17">
        <f>(H670*data!$C$16+I670*data!$C$17-G669*(data!$C$18+data!$C$19+data!$C$20))*$C670/60</f>
        <v>-1.0717858900118358</v>
      </c>
      <c r="G670" s="17">
        <f t="shared" si="55"/>
        <v>29.542260708150021</v>
      </c>
      <c r="H670" s="17">
        <f>H669+(data!$C$19*G669-data!$C$16*H669)*$C670/60</f>
        <v>159.3740640867332</v>
      </c>
      <c r="I670" s="17">
        <f>I669+(data!$C$20*G669-data!$C$17*I669)*$C670/60</f>
        <v>189.20445590199168</v>
      </c>
      <c r="J670" s="16">
        <f t="shared" si="53"/>
        <v>54.666666666666664</v>
      </c>
      <c r="K670" s="14">
        <f>G670/data!$C$15*1000</f>
        <v>4.0000213957251862</v>
      </c>
      <c r="L670" s="14">
        <f>L669+data!$C$21*(K669-L669)/60*C669</f>
        <v>4.0000226171027817</v>
      </c>
      <c r="M670" s="59">
        <f>M669+E670*C670/3600/data!H$23</f>
        <v>97.92827639271168</v>
      </c>
    </row>
    <row r="671" spans="1:13" ht="20.100000000000001" customHeight="1">
      <c r="A671" s="12">
        <f t="shared" si="54"/>
        <v>3285</v>
      </c>
      <c r="B671" s="14">
        <f t="shared" si="52"/>
        <v>4</v>
      </c>
      <c r="C671" s="14">
        <f t="shared" si="56"/>
        <v>5</v>
      </c>
      <c r="D671" s="15">
        <f>3600*(B671*data!$C$15/1000-F671-G671)/C671</f>
        <v>771.45891166102251</v>
      </c>
      <c r="E671" s="15">
        <f>IF(A671&lt;P$35,IF(A671+C671&lt;P$35,data!H$24*data!H$23,data!H$24*data!H$23*(P$35-A671)/C671),IF(D671&lt;0,0,D671))</f>
        <v>771.45891166102251</v>
      </c>
      <c r="F671" s="17">
        <f>(H671*data!$C$16+I671*data!$C$17-G670*(data!$C$18+data!$C$19+data!$C$20))*$C671/60</f>
        <v>-1.0716283003260711</v>
      </c>
      <c r="G671" s="17">
        <f t="shared" si="55"/>
        <v>29.542260279158143</v>
      </c>
      <c r="H671" s="17">
        <f>H670+(data!$C$19*G670-data!$C$16*H670)*$C671/60</f>
        <v>159.38828400947924</v>
      </c>
      <c r="I671" s="17">
        <f>I670+(data!$C$20*G670-data!$C$17*I670)*$C671/60</f>
        <v>189.42742952091507</v>
      </c>
      <c r="J671" s="16">
        <f t="shared" si="53"/>
        <v>54.75</v>
      </c>
      <c r="K671" s="14">
        <f>G671/data!$C$15*1000</f>
        <v>4.000021337639696</v>
      </c>
      <c r="L671" s="14">
        <f>L670+data!$C$21*(K670-L670)/60*C670</f>
        <v>4.0000226043733145</v>
      </c>
      <c r="M671" s="59">
        <f>M670+E671*C671/3600/data!H$23</f>
        <v>98.035423463775714</v>
      </c>
    </row>
    <row r="672" spans="1:13" ht="20.100000000000001" customHeight="1">
      <c r="A672" s="12">
        <f t="shared" si="54"/>
        <v>3290</v>
      </c>
      <c r="B672" s="14">
        <f t="shared" si="52"/>
        <v>4</v>
      </c>
      <c r="C672" s="14">
        <f t="shared" si="56"/>
        <v>5</v>
      </c>
      <c r="D672" s="15">
        <f>3600*(B672*data!$C$15/1000-F672-G672)/C672</f>
        <v>771.34606179044647</v>
      </c>
      <c r="E672" s="15">
        <f>IF(A672&lt;P$35,IF(A672+C672&lt;P$35,data!H$24*data!H$23,data!H$24*data!H$23*(P$35-A672)/C672),IF(D672&lt;0,0,D672))</f>
        <v>771.34606179044647</v>
      </c>
      <c r="F672" s="17">
        <f>(H672*data!$C$16+I672*data!$C$17-G671*(data!$C$18+data!$C$19+data!$C$20))*$C672/60</f>
        <v>-1.0714711375175139</v>
      </c>
      <c r="G672" s="17">
        <f t="shared" si="55"/>
        <v>29.542259852280939</v>
      </c>
      <c r="H672" s="17">
        <f>H671+(data!$C$19*G671-data!$C$16*H671)*$C672/60</f>
        <v>159.40242886622386</v>
      </c>
      <c r="I672" s="17">
        <f>I671+(data!$C$20*G671-data!$C$17*I671)*$C672/60</f>
        <v>189.65032062841615</v>
      </c>
      <c r="J672" s="16">
        <f t="shared" si="53"/>
        <v>54.833333333333336</v>
      </c>
      <c r="K672" s="14">
        <f>G672/data!$C$15*1000</f>
        <v>4.0000212798405332</v>
      </c>
      <c r="L672" s="14">
        <f>L671+data!$C$21*(K671-L671)/60*C671</f>
        <v>4.0000225911711365</v>
      </c>
      <c r="M672" s="59">
        <f>M671+E672*C672/3600/data!H$23</f>
        <v>98.142554861246609</v>
      </c>
    </row>
    <row r="673" spans="1:13" ht="20.100000000000001" customHeight="1">
      <c r="A673" s="12">
        <f t="shared" si="54"/>
        <v>3295</v>
      </c>
      <c r="B673" s="14">
        <f t="shared" si="52"/>
        <v>4</v>
      </c>
      <c r="C673" s="14">
        <f t="shared" si="56"/>
        <v>5</v>
      </c>
      <c r="D673" s="15">
        <f>3600*(B673*data!$C$15/1000-F673-G673)/C673</f>
        <v>771.23351624234374</v>
      </c>
      <c r="E673" s="15">
        <f>IF(A673&lt;P$35,IF(A673+C673&lt;P$35,data!H$24*data!H$23,data!H$24*data!H$23*(P$35-A673)/C673),IF(D673&lt;0,0,D673))</f>
        <v>771.23351624234374</v>
      </c>
      <c r="F673" s="17">
        <f>(H673*data!$C$16+I673*data!$C$17-G672*(data!$C$18+data!$C$19+data!$C$20))*$C673/60</f>
        <v>-1.0713143994826064</v>
      </c>
      <c r="G673" s="17">
        <f t="shared" si="55"/>
        <v>29.542259427507286</v>
      </c>
      <c r="H673" s="17">
        <f>H672+(data!$C$19*G672-data!$C$16*H672)*$C673/60</f>
        <v>159.41649905323101</v>
      </c>
      <c r="I673" s="17">
        <f>I672+(data!$C$20*G672-data!$C$17*I672)*$C673/60</f>
        <v>189.87312925504773</v>
      </c>
      <c r="J673" s="16">
        <f t="shared" si="53"/>
        <v>54.916666666666664</v>
      </c>
      <c r="K673" s="14">
        <f>G673/data!$C$15*1000</f>
        <v>4.0000212223261906</v>
      </c>
      <c r="L673" s="14">
        <f>L672+data!$C$21*(K672-L672)/60*C672</f>
        <v>4.0000225775041587</v>
      </c>
      <c r="M673" s="59">
        <f>M672+E673*C673/3600/data!H$23</f>
        <v>98.249670627391382</v>
      </c>
    </row>
    <row r="674" spans="1:13" ht="20.100000000000001" customHeight="1">
      <c r="A674" s="12">
        <f t="shared" si="54"/>
        <v>3300</v>
      </c>
      <c r="B674" s="14">
        <f t="shared" si="52"/>
        <v>4</v>
      </c>
      <c r="C674" s="14">
        <f t="shared" si="56"/>
        <v>5</v>
      </c>
      <c r="D674" s="15">
        <f>3600*(B674*data!$C$15/1000-F674-G674)/C674</f>
        <v>771.12127351804725</v>
      </c>
      <c r="E674" s="15">
        <f>IF(A674&lt;P$35,IF(A674+C674&lt;P$35,data!H$24*data!H$23,data!H$24*data!H$23*(P$35-A674)/C674),IF(D674&lt;0,0,D674))</f>
        <v>771.12127351804725</v>
      </c>
      <c r="F674" s="17">
        <f>(H674*data!$C$16+I674*data!$C$17-G673*(data!$C$18+data!$C$19+data!$C$20))*$C674/60</f>
        <v>-1.0711580841288366</v>
      </c>
      <c r="G674" s="17">
        <f t="shared" si="55"/>
        <v>29.54225900482615</v>
      </c>
      <c r="H674" s="17">
        <f>H673+(data!$C$19*G673-data!$C$16*H673)*$C674/60</f>
        <v>159.43049496467282</v>
      </c>
      <c r="I674" s="17">
        <f>I673+(data!$C$20*G673-data!$C$17*I673)*$C674/60</f>
        <v>190.09585543135114</v>
      </c>
      <c r="J674" s="16">
        <f t="shared" si="53"/>
        <v>55</v>
      </c>
      <c r="K674" s="14">
        <f>G674/data!$C$15*1000</f>
        <v>4.0000211650951751</v>
      </c>
      <c r="L674" s="14">
        <f>L673+data!$C$21*(K673-L673)/60*C673</f>
        <v>4.0000225633801945</v>
      </c>
      <c r="M674" s="59">
        <f>M673+E674*C674/3600/data!H$23</f>
        <v>98.356770804268891</v>
      </c>
    </row>
    <row r="675" spans="1:13" ht="20.100000000000001" customHeight="1">
      <c r="A675" s="12">
        <f t="shared" si="54"/>
        <v>3305</v>
      </c>
      <c r="B675" s="14">
        <f t="shared" si="52"/>
        <v>4</v>
      </c>
      <c r="C675" s="14">
        <f t="shared" si="56"/>
        <v>5</v>
      </c>
      <c r="D675" s="15">
        <f>3600*(B675*data!$C$15/1000-F675-G675)/C675</f>
        <v>771.00933212678433</v>
      </c>
      <c r="E675" s="15">
        <f>IF(A675&lt;P$35,IF(A675+C675&lt;P$35,data!H$24*data!H$23,data!H$24*data!H$23*(P$35-A675)/C675),IF(D675&lt;0,0,D675))</f>
        <v>771.00933212678433</v>
      </c>
      <c r="F675" s="17">
        <f>(H675*data!$C$16+I675*data!$C$17-G674*(data!$C$18+data!$C$19+data!$C$20))*$C675/60</f>
        <v>-1.0710021893746864</v>
      </c>
      <c r="G675" s="17">
        <f t="shared" si="55"/>
        <v>29.542258584226531</v>
      </c>
      <c r="H675" s="17">
        <f>H674+(data!$C$19*G674-data!$C$16*H674)*$C675/60</f>
        <v>159.44441699264061</v>
      </c>
      <c r="I675" s="17">
        <f>I674+(data!$C$20*G674-data!$C$17*I674)*$C675/60</f>
        <v>190.3184991878563</v>
      </c>
      <c r="J675" s="16">
        <f t="shared" si="53"/>
        <v>55.083333333333336</v>
      </c>
      <c r="K675" s="14">
        <f>G675/data!$C$15*1000</f>
        <v>4.0000211081459955</v>
      </c>
      <c r="L675" s="14">
        <f>L674+data!$C$21*(K674-L674)/60*C674</f>
        <v>4.0000225488069585</v>
      </c>
      <c r="M675" s="59">
        <f>M674+E675*C675/3600/data!H$23</f>
        <v>98.463855433730942</v>
      </c>
    </row>
    <row r="676" spans="1:13" ht="20.100000000000001" customHeight="1">
      <c r="A676" s="12">
        <f t="shared" si="54"/>
        <v>3310</v>
      </c>
      <c r="B676" s="14">
        <f t="shared" si="52"/>
        <v>4</v>
      </c>
      <c r="C676" s="14">
        <f t="shared" si="56"/>
        <v>5</v>
      </c>
      <c r="D676" s="15">
        <f>3600*(B676*data!$C$15/1000-F676-G676)/C676</f>
        <v>770.89769058560398</v>
      </c>
      <c r="E676" s="15">
        <f>IF(A676&lt;P$35,IF(A676+C676&lt;P$35,data!H$24*data!H$23,data!H$24*data!H$23*(P$35-A676)/C676),IF(D676&lt;0,0,D676))</f>
        <v>770.89769058560398</v>
      </c>
      <c r="F676" s="17">
        <f>(H676*data!$C$16+I676*data!$C$17-G675*(data!$C$18+data!$C$19+data!$C$20))*$C676/60</f>
        <v>-1.0708467131495683</v>
      </c>
      <c r="G676" s="17">
        <f t="shared" si="55"/>
        <v>29.542258165697497</v>
      </c>
      <c r="H676" s="17">
        <f>H675+(data!$C$19*G675-data!$C$16*H675)*$C676/60</f>
        <v>159.45826552715596</v>
      </c>
      <c r="I676" s="17">
        <f>I675+(data!$C$20*G675-data!$C$17*I675)*$C676/60</f>
        <v>190.54106055508174</v>
      </c>
      <c r="J676" s="16">
        <f t="shared" si="53"/>
        <v>55.166666666666664</v>
      </c>
      <c r="K676" s="14">
        <f>G676/data!$C$15*1000</f>
        <v>4.0000210514771757</v>
      </c>
      <c r="L676" s="14">
        <f>L675+data!$C$21*(K675-L675)/60*C675</f>
        <v>4.0000225337920714</v>
      </c>
      <c r="M676" s="59">
        <f>M675+E676*C676/3600/data!H$23</f>
        <v>98.570924557423382</v>
      </c>
    </row>
    <row r="677" spans="1:13" ht="20.100000000000001" customHeight="1">
      <c r="A677" s="12">
        <f t="shared" si="54"/>
        <v>3315</v>
      </c>
      <c r="B677" s="14">
        <f t="shared" si="52"/>
        <v>4</v>
      </c>
      <c r="C677" s="14">
        <f t="shared" si="56"/>
        <v>5</v>
      </c>
      <c r="D677" s="15">
        <f>3600*(B677*data!$C$15/1000-F677-G677)/C677</f>
        <v>770.78634741933934</v>
      </c>
      <c r="E677" s="15">
        <f>IF(A677&lt;P$35,IF(A677+C677&lt;P$35,data!H$24*data!H$23,data!H$24*data!H$23*(P$35-A677)/C677),IF(D677&lt;0,0,D677))</f>
        <v>770.78634741933934</v>
      </c>
      <c r="F677" s="17">
        <f>(H677*data!$C$16+I677*data!$C$17-G676*(data!$C$18+data!$C$19+data!$C$20))*$C677/60</f>
        <v>-1.0706916533937696</v>
      </c>
      <c r="G677" s="17">
        <f t="shared" si="55"/>
        <v>29.542257749228177</v>
      </c>
      <c r="H677" s="17">
        <f>H676+(data!$C$19*G676-data!$C$16*H676)*$C677/60</f>
        <v>159.47204095618153</v>
      </c>
      <c r="I677" s="17">
        <f>I676+(data!$C$20*G676-data!$C$17*I676)*$C677/60</f>
        <v>190.76353956353461</v>
      </c>
      <c r="J677" s="16">
        <f t="shared" si="53"/>
        <v>55.25</v>
      </c>
      <c r="K677" s="14">
        <f>G677/data!$C$15*1000</f>
        <v>4.0000209950872394</v>
      </c>
      <c r="L677" s="14">
        <f>L676+data!$C$21*(K676-L676)/60*C676</f>
        <v>4.0000225183430578</v>
      </c>
      <c r="M677" s="59">
        <f>M676+E677*C677/3600/data!H$23</f>
        <v>98.677978216787182</v>
      </c>
    </row>
    <row r="678" spans="1:13" ht="20.100000000000001" customHeight="1">
      <c r="A678" s="12">
        <f t="shared" si="54"/>
        <v>3320</v>
      </c>
      <c r="B678" s="14">
        <f t="shared" si="52"/>
        <v>4</v>
      </c>
      <c r="C678" s="14">
        <f t="shared" si="56"/>
        <v>5</v>
      </c>
      <c r="D678" s="15">
        <f>3600*(B678*data!$C$15/1000-F678-G678)/C678</f>
        <v>770.67530116057947</v>
      </c>
      <c r="E678" s="15">
        <f>IF(A678&lt;P$35,IF(A678+C678&lt;P$35,data!H$24*data!H$23,data!H$24*data!H$23*(P$35-A678)/C678),IF(D678&lt;0,0,D678))</f>
        <v>770.67530116057947</v>
      </c>
      <c r="F678" s="17">
        <f>(H678*data!$C$16+I678*data!$C$17-G677*(data!$C$18+data!$C$19+data!$C$20))*$C678/60</f>
        <v>-1.0705370080583971</v>
      </c>
      <c r="G678" s="17">
        <f t="shared" si="55"/>
        <v>29.542257334807751</v>
      </c>
      <c r="H678" s="17">
        <f>H677+(data!$C$19*G677-data!$C$16*H677)*$C678/60</f>
        <v>159.48574366563201</v>
      </c>
      <c r="I678" s="17">
        <f>I677+(data!$C$20*G677-data!$C$17*I677)*$C678/60</f>
        <v>190.98593624371063</v>
      </c>
      <c r="J678" s="16">
        <f t="shared" si="53"/>
        <v>55.333333333333336</v>
      </c>
      <c r="K678" s="14">
        <f>G678/data!$C$15*1000</f>
        <v>4.0000209389747239</v>
      </c>
      <c r="L678" s="14">
        <f>L677+data!$C$21*(K677-L677)/60*C677</f>
        <v>4.000022502467349</v>
      </c>
      <c r="M678" s="59">
        <f>M677+E678*C678/3600/data!H$23</f>
        <v>98.785016453059484</v>
      </c>
    </row>
    <row r="679" spans="1:13" ht="20.100000000000001" customHeight="1">
      <c r="A679" s="12">
        <f t="shared" si="54"/>
        <v>3325</v>
      </c>
      <c r="B679" s="14">
        <f t="shared" si="52"/>
        <v>4</v>
      </c>
      <c r="C679" s="14">
        <f t="shared" si="56"/>
        <v>5</v>
      </c>
      <c r="D679" s="15">
        <f>3600*(B679*data!$C$15/1000-F679-G679)/C679</f>
        <v>770.56455034960743</v>
      </c>
      <c r="E679" s="15">
        <f>IF(A679&lt;P$35,IF(A679+C679&lt;P$35,data!H$24*data!H$23,data!H$24*data!H$23*(P$35-A679)/C679),IF(D679&lt;0,0,D679))</f>
        <v>770.56455034960743</v>
      </c>
      <c r="F679" s="17">
        <f>(H679*data!$C$16+I679*data!$C$17-G678*(data!$C$18+data!$C$19+data!$C$20))*$C679/60</f>
        <v>-1.0703827751053159</v>
      </c>
      <c r="G679" s="17">
        <f t="shared" si="55"/>
        <v>29.542256922425462</v>
      </c>
      <c r="H679" s="17">
        <f>H678+(data!$C$19*G678-data!$C$16*H678)*$C679/60</f>
        <v>159.49937403938486</v>
      </c>
      <c r="I679" s="17">
        <f>I678+(data!$C$20*G678-data!$C$17*I678)*$C679/60</f>
        <v>191.20825062609413</v>
      </c>
      <c r="J679" s="16">
        <f t="shared" si="53"/>
        <v>55.416666666666664</v>
      </c>
      <c r="K679" s="14">
        <f>G679/data!$C$15*1000</f>
        <v>4.0000208831381707</v>
      </c>
      <c r="L679" s="14">
        <f>L678+data!$C$21*(K678-L678)/60*C678</f>
        <v>4.0000224861722833</v>
      </c>
      <c r="M679" s="59">
        <f>M678+E679*C679/3600/data!H$23</f>
        <v>98.8920393072747</v>
      </c>
    </row>
    <row r="680" spans="1:13" ht="20.100000000000001" customHeight="1">
      <c r="A680" s="12">
        <f t="shared" si="54"/>
        <v>3330</v>
      </c>
      <c r="B680" s="14">
        <f t="shared" si="52"/>
        <v>4</v>
      </c>
      <c r="C680" s="14">
        <f t="shared" si="56"/>
        <v>5</v>
      </c>
      <c r="D680" s="15">
        <f>3600*(B680*data!$C$15/1000-F680-G680)/C680</f>
        <v>770.45409353439311</v>
      </c>
      <c r="E680" s="15">
        <f>IF(A680&lt;P$35,IF(A680+C680&lt;P$35,data!H$24*data!H$23,data!H$24*data!H$23*(P$35-A680)/C680),IF(D680&lt;0,0,D680))</f>
        <v>770.45409353439311</v>
      </c>
      <c r="F680" s="17">
        <f>(H680*data!$C$16+I680*data!$C$17-G679*(data!$C$18+data!$C$19+data!$C$20))*$C680/60</f>
        <v>-1.0702289525070965</v>
      </c>
      <c r="G680" s="17">
        <f t="shared" si="55"/>
        <v>29.542256512070598</v>
      </c>
      <c r="H680" s="17">
        <f>H679+(data!$C$19*G679-data!$C$16*H679)*$C680/60</f>
        <v>159.51293245929111</v>
      </c>
      <c r="I680" s="17">
        <f>I679+(data!$C$20*G679-data!$C$17*I679)*$C680/60</f>
        <v>191.43048274115807</v>
      </c>
      <c r="J680" s="16">
        <f t="shared" si="53"/>
        <v>55.5</v>
      </c>
      <c r="K680" s="14">
        <f>G680/data!$C$15*1000</f>
        <v>4.0000208275761322</v>
      </c>
      <c r="L680" s="14">
        <f>L679+data!$C$21*(K679-L679)/60*C679</f>
        <v>4.0000224694651072</v>
      </c>
      <c r="M680" s="59">
        <f>M679+E680*C680/3600/data!H$23</f>
        <v>98.99904682026559</v>
      </c>
    </row>
    <row r="681" spans="1:13" ht="20.100000000000001" customHeight="1">
      <c r="A681" s="12">
        <f t="shared" si="54"/>
        <v>3335</v>
      </c>
      <c r="B681" s="14">
        <f t="shared" si="52"/>
        <v>4</v>
      </c>
      <c r="C681" s="14">
        <f t="shared" si="56"/>
        <v>5</v>
      </c>
      <c r="D681" s="15">
        <f>3600*(B681*data!$C$15/1000-F681-G681)/C681</f>
        <v>770.34392927050328</v>
      </c>
      <c r="E681" s="15">
        <f>IF(A681&lt;P$35,IF(A681+C681&lt;P$35,data!H$24*data!H$23,data!H$24*data!H$23*(P$35-A681)/C681),IF(D681&lt;0,0,D681))</f>
        <v>770.34392927050328</v>
      </c>
      <c r="F681" s="17">
        <f>(H681*data!$C$16+I681*data!$C$17-G680*(data!$C$18+data!$C$19+data!$C$20))*$C681/60</f>
        <v>-1.0700755382469549</v>
      </c>
      <c r="G681" s="17">
        <f t="shared" si="55"/>
        <v>29.542256103732523</v>
      </c>
      <c r="H681" s="17">
        <f>H680+(data!$C$19*G680-data!$C$16*H680)*$C681/60</f>
        <v>159.52641930518607</v>
      </c>
      <c r="I681" s="17">
        <f>I680+(data!$C$20*G680-data!$C$17*I680)*$C681/60</f>
        <v>191.65263261936406</v>
      </c>
      <c r="J681" s="16">
        <f t="shared" si="53"/>
        <v>55.583333333333336</v>
      </c>
      <c r="K681" s="14">
        <f>G681/data!$C$15*1000</f>
        <v>4.0000207722871668</v>
      </c>
      <c r="L681" s="14">
        <f>L680+data!$C$21*(K680-L680)/60*C680</f>
        <v>4.0000224523529777</v>
      </c>
      <c r="M681" s="59">
        <f>M680+E681*C681/3600/data!H$23</f>
        <v>99.10603903266427</v>
      </c>
    </row>
    <row r="682" spans="1:13" ht="20.100000000000001" customHeight="1">
      <c r="A682" s="12">
        <f t="shared" si="54"/>
        <v>3340</v>
      </c>
      <c r="B682" s="14">
        <f t="shared" si="52"/>
        <v>4</v>
      </c>
      <c r="C682" s="14">
        <f t="shared" si="56"/>
        <v>5</v>
      </c>
      <c r="D682" s="15">
        <f>3600*(B682*data!$C$15/1000-F682-G682)/C682</f>
        <v>770.23405612112015</v>
      </c>
      <c r="E682" s="15">
        <f>IF(A682&lt;P$35,IF(A682+C682&lt;P$35,data!H$24*data!H$23,data!H$24*data!H$23*(P$35-A682)/C682),IF(D682&lt;0,0,D682))</f>
        <v>770.23405612112015</v>
      </c>
      <c r="F682" s="17">
        <f>(H682*data!$C$16+I682*data!$C$17-G681*(data!$C$18+data!$C$19+data!$C$20))*$C682/60</f>
        <v>-1.0699225303187005</v>
      </c>
      <c r="G682" s="17">
        <f t="shared" si="55"/>
        <v>29.542255697400634</v>
      </c>
      <c r="H682" s="17">
        <f>H681+(data!$C$19*G681-data!$C$16*H681)*$C682/60</f>
        <v>159.5398349548999</v>
      </c>
      <c r="I682" s="17">
        <f>I681+(data!$C$20*G681-data!$C$17*I681)*$C682/60</f>
        <v>191.87470029116224</v>
      </c>
      <c r="J682" s="16">
        <f t="shared" si="53"/>
        <v>55.666666666666664</v>
      </c>
      <c r="K682" s="14">
        <f>G682/data!$C$15*1000</f>
        <v>4.0000207172698392</v>
      </c>
      <c r="L682" s="14">
        <f>L681+data!$C$21*(K681-L681)/60*C681</f>
        <v>4.0000224348429603</v>
      </c>
      <c r="M682" s="59">
        <f>M681+E682*C682/3600/data!H$23</f>
        <v>99.213015984903308</v>
      </c>
    </row>
    <row r="683" spans="1:13" ht="20.100000000000001" customHeight="1">
      <c r="A683" s="12">
        <f t="shared" si="54"/>
        <v>3345</v>
      </c>
      <c r="B683" s="14">
        <f t="shared" si="52"/>
        <v>4</v>
      </c>
      <c r="C683" s="14">
        <f t="shared" si="56"/>
        <v>5</v>
      </c>
      <c r="D683" s="15">
        <f>3600*(B683*data!$C$15/1000-F683-G683)/C683</f>
        <v>770.12447265694846</v>
      </c>
      <c r="E683" s="15">
        <f>IF(A683&lt;P$35,IF(A683+C683&lt;P$35,data!H$24*data!H$23,data!H$24*data!H$23*(P$35-A683)/C683),IF(D683&lt;0,0,D683))</f>
        <v>770.12447265694846</v>
      </c>
      <c r="F683" s="17">
        <f>(H683*data!$C$16+I683*data!$C$17-G682*(data!$C$18+data!$C$19+data!$C$20))*$C683/60</f>
        <v>-1.0697699267266756</v>
      </c>
      <c r="G683" s="17">
        <f t="shared" si="55"/>
        <v>29.542255293064404</v>
      </c>
      <c r="H683" s="17">
        <f>H682+(data!$C$19*G682-data!$C$16*H682)*$C683/60</f>
        <v>159.55317978426831</v>
      </c>
      <c r="I683" s="17">
        <f>I682+(data!$C$20*G682-data!$C$17*I682)*$C683/60</f>
        <v>192.09668578699146</v>
      </c>
      <c r="J683" s="16">
        <f t="shared" si="53"/>
        <v>55.75</v>
      </c>
      <c r="K683" s="14">
        <f>G683/data!$C$15*1000</f>
        <v>4.0000206625227221</v>
      </c>
      <c r="L683" s="14">
        <f>L682+data!$C$21*(K682-L682)/60*C682</f>
        <v>4.0000224169420333</v>
      </c>
      <c r="M683" s="59">
        <f>M682+E683*C683/3600/data!H$23</f>
        <v>99.319977717216773</v>
      </c>
    </row>
    <row r="684" spans="1:13" ht="20.100000000000001" customHeight="1">
      <c r="A684" s="12">
        <f t="shared" si="54"/>
        <v>3350</v>
      </c>
      <c r="B684" s="14">
        <f t="shared" si="52"/>
        <v>4</v>
      </c>
      <c r="C684" s="14">
        <f t="shared" si="56"/>
        <v>5</v>
      </c>
      <c r="D684" s="15">
        <f>3600*(B684*data!$C$15/1000-F684-G684)/C684</f>
        <v>770.01517745620583</v>
      </c>
      <c r="E684" s="15">
        <f>IF(A684&lt;P$35,IF(A684+C684&lt;P$35,data!H$24*data!H$23,data!H$24*data!H$23*(P$35-A684)/C684),IF(D684&lt;0,0,D684))</f>
        <v>770.01517745620583</v>
      </c>
      <c r="F684" s="17">
        <f>(H684*data!$C$16+I684*data!$C$17-G683*(data!$C$18+data!$C$19+data!$C$20))*$C684/60</f>
        <v>-1.0696177254857033</v>
      </c>
      <c r="G684" s="17">
        <f t="shared" si="55"/>
        <v>29.542254890713352</v>
      </c>
      <c r="H684" s="17">
        <f>H683+(data!$C$19*G683-data!$C$16*H683)*$C684/60</f>
        <v>159.56645416714298</v>
      </c>
      <c r="I684" s="17">
        <f>I683+(data!$C$20*G683-data!$C$17*I683)*$C684/60</f>
        <v>192.31858913727916</v>
      </c>
      <c r="J684" s="16">
        <f t="shared" si="53"/>
        <v>55.833333333333336</v>
      </c>
      <c r="K684" s="14">
        <f>G684/data!$C$15*1000</f>
        <v>4.0000206080443999</v>
      </c>
      <c r="L684" s="14">
        <f>L683+data!$C$21*(K683-L683)/60*C683</f>
        <v>4.0000223986570873</v>
      </c>
      <c r="M684" s="59">
        <f>M683+E684*C684/3600/data!H$23</f>
        <v>99.426924269641248</v>
      </c>
    </row>
    <row r="685" spans="1:13" ht="20.100000000000001" customHeight="1">
      <c r="A685" s="12">
        <f t="shared" si="54"/>
        <v>3355</v>
      </c>
      <c r="B685" s="14">
        <f t="shared" si="52"/>
        <v>4</v>
      </c>
      <c r="C685" s="14">
        <f t="shared" si="56"/>
        <v>5</v>
      </c>
      <c r="D685" s="15">
        <f>3600*(B685*data!$C$15/1000-F685-G685)/C685</f>
        <v>769.90616910457925</v>
      </c>
      <c r="E685" s="15">
        <f>IF(A685&lt;P$35,IF(A685+C685&lt;P$35,data!H$24*data!H$23,data!H$24*data!H$23*(P$35-A685)/C685),IF(D685&lt;0,0,D685))</f>
        <v>769.90616910457925</v>
      </c>
      <c r="F685" s="17">
        <f>(H685*data!$C$16+I685*data!$C$17-G684*(data!$C$18+data!$C$19+data!$C$20))*$C685/60</f>
        <v>-1.0694659246210303</v>
      </c>
      <c r="G685" s="17">
        <f t="shared" si="55"/>
        <v>29.542254490337051</v>
      </c>
      <c r="H685" s="17">
        <f>H684+(data!$C$19*G684-data!$C$16*H684)*$C685/60</f>
        <v>159.57965847540208</v>
      </c>
      <c r="I685" s="17">
        <f>I684+(data!$C$20*G684-data!$C$17*I684)*$C685/60</f>
        <v>192.54041037244144</v>
      </c>
      <c r="J685" s="16">
        <f t="shared" si="53"/>
        <v>55.916666666666664</v>
      </c>
      <c r="K685" s="14">
        <f>G685/data!$C$15*1000</f>
        <v>4.0000205538334583</v>
      </c>
      <c r="L685" s="14">
        <f>L684+data!$C$21*(K684-L684)/60*C684</f>
        <v>4.0000223799949257</v>
      </c>
      <c r="M685" s="59">
        <f>M684+E685*C685/3600/data!H$23</f>
        <v>99.533855682016878</v>
      </c>
    </row>
    <row r="686" spans="1:13" ht="20.100000000000001" customHeight="1">
      <c r="A686" s="12">
        <f t="shared" si="54"/>
        <v>3360</v>
      </c>
      <c r="B686" s="14">
        <f t="shared" si="52"/>
        <v>4</v>
      </c>
      <c r="C686" s="14">
        <f t="shared" si="56"/>
        <v>5</v>
      </c>
      <c r="D686" s="15">
        <f>3600*(B686*data!$C$15/1000-F686-G686)/C686</f>
        <v>769.79744619517101</v>
      </c>
      <c r="E686" s="15">
        <f>IF(A686&lt;P$35,IF(A686+C686&lt;P$35,data!H$24*data!H$23,data!H$24*data!H$23*(P$35-A686)/C686),IF(D686&lt;0,0,D686))</f>
        <v>769.79744619517101</v>
      </c>
      <c r="F686" s="17">
        <f>(H686*data!$C$16+I686*data!$C$17-G685*(data!$C$18+data!$C$19+data!$C$20))*$C686/60</f>
        <v>-1.0693145221682729</v>
      </c>
      <c r="G686" s="17">
        <f t="shared" si="55"/>
        <v>29.542254091925138</v>
      </c>
      <c r="H686" s="17">
        <f>H685+(data!$C$19*G685-data!$C$16*H685)*$C686/60</f>
        <v>159.59279307896071</v>
      </c>
      <c r="I686" s="17">
        <f>I685+(data!$C$20*G685-data!$C$17*I685)*$C686/60</f>
        <v>192.76214952288305</v>
      </c>
      <c r="J686" s="16">
        <f t="shared" si="53"/>
        <v>56</v>
      </c>
      <c r="K686" s="14">
        <f>G686/data!$C$15*1000</f>
        <v>4.0000204998884943</v>
      </c>
      <c r="L686" s="14">
        <f>L685+data!$C$21*(K685-L685)/60*C685</f>
        <v>4.0000223609622676</v>
      </c>
      <c r="M686" s="59">
        <f>M685+E686*C686/3600/data!H$23</f>
        <v>99.640771993988423</v>
      </c>
    </row>
    <row r="687" spans="1:13" ht="20.100000000000001" customHeight="1">
      <c r="A687" s="12">
        <f t="shared" si="54"/>
        <v>3365</v>
      </c>
      <c r="B687" s="14">
        <f t="shared" si="52"/>
        <v>4</v>
      </c>
      <c r="C687" s="14">
        <f t="shared" si="56"/>
        <v>5</v>
      </c>
      <c r="D687" s="15">
        <f>3600*(B687*data!$C$15/1000-F687-G687)/C687</f>
        <v>769.68900732848374</v>
      </c>
      <c r="E687" s="15">
        <f>IF(A687&lt;P$35,IF(A687+C687&lt;P$35,data!H$24*data!H$23,data!H$24*data!H$23*(P$35-A687)/C687),IF(D687&lt;0,0,D687))</f>
        <v>769.68900732848374</v>
      </c>
      <c r="F687" s="17">
        <f>(H687*data!$C$16+I687*data!$C$17-G686*(data!$C$18+data!$C$19+data!$C$20))*$C687/60</f>
        <v>-1.0691635161733628</v>
      </c>
      <c r="G687" s="17">
        <f t="shared" si="55"/>
        <v>29.542253695467291</v>
      </c>
      <c r="H687" s="17">
        <f>H686+(data!$C$19*G686-data!$C$16*H686)*$C687/60</f>
        <v>159.6058583457812</v>
      </c>
      <c r="I687" s="17">
        <f>I686+(data!$C$20*G686-data!$C$17*I686)*$C687/60</f>
        <v>192.98380661899733</v>
      </c>
      <c r="J687" s="16">
        <f t="shared" si="53"/>
        <v>56.083333333333336</v>
      </c>
      <c r="K687" s="14">
        <f>G687/data!$C$15*1000</f>
        <v>4.0000204462081124</v>
      </c>
      <c r="L687" s="14">
        <f>L686+data!$C$21*(K686-L686)/60*C686</f>
        <v>4.000022341565745</v>
      </c>
      <c r="M687" s="59">
        <f>M686+E687*C687/3600/data!H$23</f>
        <v>99.747673245006268</v>
      </c>
    </row>
    <row r="688" spans="1:13" ht="20.100000000000001" customHeight="1">
      <c r="A688" s="12">
        <f t="shared" si="54"/>
        <v>3370</v>
      </c>
      <c r="B688" s="14">
        <f t="shared" si="52"/>
        <v>4</v>
      </c>
      <c r="C688" s="14">
        <f t="shared" si="56"/>
        <v>5</v>
      </c>
      <c r="D688" s="15">
        <f>3600*(B688*data!$C$15/1000-F688-G688)/C688</f>
        <v>769.58085111236358</v>
      </c>
      <c r="E688" s="15">
        <f>IF(A688&lt;P$35,IF(A688+C688&lt;P$35,data!H$24*data!H$23,data!H$24*data!H$23*(P$35-A688)/C688),IF(D688&lt;0,0,D688))</f>
        <v>769.58085111236358</v>
      </c>
      <c r="F688" s="17">
        <f>(H688*data!$C$16+I688*data!$C$17-G687*(data!$C$18+data!$C$19+data!$C$20))*$C688/60</f>
        <v>-1.0690129046924897</v>
      </c>
      <c r="G688" s="17">
        <f t="shared" si="55"/>
        <v>29.542253300953252</v>
      </c>
      <c r="H688" s="17">
        <f>H687+(data!$C$19*G687-data!$C$16*H687)*$C688/60</f>
        <v>159.61885464188347</v>
      </c>
      <c r="I688" s="17">
        <f>I687+(data!$C$20*G687-data!$C$17*I687)*$C688/60</f>
        <v>193.20538169116634</v>
      </c>
      <c r="J688" s="16">
        <f t="shared" si="53"/>
        <v>56.166666666666664</v>
      </c>
      <c r="K688" s="14">
        <f>G688/data!$C$15*1000</f>
        <v>4.0000203927909208</v>
      </c>
      <c r="L688" s="14">
        <f>L687+data!$C$21*(K687-L687)/60*C687</f>
        <v>4.0000223218119091</v>
      </c>
      <c r="M688" s="59">
        <f>M687+E688*C688/3600/data!H$23</f>
        <v>99.854559474327431</v>
      </c>
    </row>
    <row r="689" spans="1:13" ht="20.100000000000001" customHeight="1">
      <c r="A689" s="12">
        <f t="shared" si="54"/>
        <v>3375</v>
      </c>
      <c r="B689" s="14">
        <f t="shared" si="52"/>
        <v>4</v>
      </c>
      <c r="C689" s="14">
        <f t="shared" si="56"/>
        <v>5</v>
      </c>
      <c r="D689" s="15">
        <f>3600*(B689*data!$C$15/1000-F689-G689)/C689</f>
        <v>769.47297616196261</v>
      </c>
      <c r="E689" s="15">
        <f>IF(A689&lt;P$35,IF(A689+C689&lt;P$35,data!H$24*data!H$23,data!H$24*data!H$23*(P$35-A689)/C689),IF(D689&lt;0,0,D689))</f>
        <v>769.47297616196261</v>
      </c>
      <c r="F689" s="17">
        <f>(H689*data!$C$16+I689*data!$C$17-G688*(data!$C$18+data!$C$19+data!$C$20))*$C689/60</f>
        <v>-1.0688626857920509</v>
      </c>
      <c r="G689" s="17">
        <f t="shared" si="55"/>
        <v>29.542252908372816</v>
      </c>
      <c r="H689" s="17">
        <f>H688+(data!$C$19*G688-data!$C$16*H688)*$C689/60</f>
        <v>159.63178233135528</v>
      </c>
      <c r="I689" s="17">
        <f>I688+(data!$C$20*G688-data!$C$17*I688)*$C689/60</f>
        <v>193.42687476976076</v>
      </c>
      <c r="J689" s="16">
        <f t="shared" si="53"/>
        <v>56.25</v>
      </c>
      <c r="K689" s="14">
        <f>G689/data!$C$15*1000</f>
        <v>4.0000203396355385</v>
      </c>
      <c r="L689" s="14">
        <f>L688+data!$C$21*(K688-L688)/60*C688</f>
        <v>4.0000223017072258</v>
      </c>
      <c r="M689" s="59">
        <f>M688+E689*C689/3600/data!H$23</f>
        <v>99.961430721016598</v>
      </c>
    </row>
    <row r="690" spans="1:13" ht="20.100000000000001" customHeight="1">
      <c r="A690" s="12">
        <f t="shared" si="54"/>
        <v>3380</v>
      </c>
      <c r="B690" s="14">
        <f t="shared" si="52"/>
        <v>4</v>
      </c>
      <c r="C690" s="14">
        <f t="shared" si="56"/>
        <v>5</v>
      </c>
      <c r="D690" s="15">
        <f>3600*(B690*data!$C$15/1000-F690-G690)/C690</f>
        <v>769.3653810996974</v>
      </c>
      <c r="E690" s="15">
        <f>IF(A690&lt;P$35,IF(A690+C690&lt;P$35,data!H$24*data!H$23,data!H$24*data!H$23*(P$35-A690)/C690),IF(D690&lt;0,0,D690))</f>
        <v>769.3653810996974</v>
      </c>
      <c r="F690" s="17">
        <f>(H690*data!$C$16+I690*data!$C$17-G689*(data!$C$18+data!$C$19+data!$C$20))*$C690/60</f>
        <v>-1.0687128575485951</v>
      </c>
      <c r="G690" s="17">
        <f t="shared" si="55"/>
        <v>29.542252517715838</v>
      </c>
      <c r="H690" s="17">
        <f>H689+(data!$C$19*G689-data!$C$16*H689)*$C690/60</f>
        <v>159.64464177636239</v>
      </c>
      <c r="I690" s="17">
        <f>I689+(data!$C$20*G689-data!$C$17*I689)*$C690/60</f>
        <v>193.64828588513993</v>
      </c>
      <c r="J690" s="16">
        <f t="shared" si="53"/>
        <v>56.333333333333336</v>
      </c>
      <c r="K690" s="14">
        <f>G690/data!$C$15*1000</f>
        <v>4.0000202867405932</v>
      </c>
      <c r="L690" s="14">
        <f>L689+data!$C$21*(K689-L689)/60*C689</f>
        <v>4.0000222812580812</v>
      </c>
      <c r="M690" s="59">
        <f>M689+E690*C690/3600/data!H$23</f>
        <v>100.06828702394711</v>
      </c>
    </row>
    <row r="691" spans="1:13" ht="20.100000000000001" customHeight="1">
      <c r="A691" s="12">
        <f t="shared" si="54"/>
        <v>3385</v>
      </c>
      <c r="B691" s="14">
        <f t="shared" si="52"/>
        <v>4</v>
      </c>
      <c r="C691" s="14">
        <f t="shared" si="56"/>
        <v>5</v>
      </c>
      <c r="D691" s="15">
        <f>3600*(B691*data!$C$15/1000-F691-G691)/C691</f>
        <v>769.258064555244</v>
      </c>
      <c r="E691" s="15">
        <f>IF(A691&lt;P$35,IF(A691+C691&lt;P$35,data!H$24*data!H$23,data!H$24*data!H$23*(P$35-A691)/C691),IF(D691&lt;0,0,D691))</f>
        <v>769.258064555244</v>
      </c>
      <c r="F691" s="17">
        <f>(H691*data!$C$16+I691*data!$C$17-G690*(data!$C$18+data!$C$19+data!$C$20))*$C691/60</f>
        <v>-1.0685634180487713</v>
      </c>
      <c r="G691" s="17">
        <f t="shared" si="55"/>
        <v>29.542252128972201</v>
      </c>
      <c r="H691" s="17">
        <f>H690+(data!$C$19*G690-data!$C$16*H690)*$C691/60</f>
        <v>159.65743333715875</v>
      </c>
      <c r="I691" s="17">
        <f>I690+(data!$C$20*G690-data!$C$17*I690)*$C691/60</f>
        <v>193.86961506765186</v>
      </c>
      <c r="J691" s="16">
        <f t="shared" si="53"/>
        <v>56.416666666666664</v>
      </c>
      <c r="K691" s="14">
        <f>G691/data!$C$15*1000</f>
        <v>4.0000202341047135</v>
      </c>
      <c r="L691" s="14">
        <f>L690+data!$C$21*(K690-L690)/60*C690</f>
        <v>4.0000222604707787</v>
      </c>
      <c r="M691" s="59">
        <f>M690+E691*C691/3600/data!H$23</f>
        <v>100.175128421802</v>
      </c>
    </row>
    <row r="692" spans="1:13" ht="20.100000000000001" customHeight="1">
      <c r="A692" s="12">
        <f t="shared" si="54"/>
        <v>3390</v>
      </c>
      <c r="B692" s="14">
        <f t="shared" si="52"/>
        <v>4</v>
      </c>
      <c r="C692" s="14">
        <f t="shared" si="56"/>
        <v>5</v>
      </c>
      <c r="D692" s="15">
        <f>3600*(B692*data!$C$15/1000-F692-G692)/C692</f>
        <v>769.15102516543277</v>
      </c>
      <c r="E692" s="15">
        <f>IF(A692&lt;P$35,IF(A692+C692&lt;P$35,data!H$24*data!H$23,data!H$24*data!H$23*(P$35-A692)/C692),IF(D692&lt;0,0,D692))</f>
        <v>769.15102516543277</v>
      </c>
      <c r="F692" s="17">
        <f>(H692*data!$C$16+I692*data!$C$17-G691*(data!$C$18+data!$C$19+data!$C$20))*$C692/60</f>
        <v>-1.0684143653892701</v>
      </c>
      <c r="G692" s="17">
        <f t="shared" si="55"/>
        <v>29.542251742131882</v>
      </c>
      <c r="H692" s="17">
        <f>H691+(data!$C$19*G691-data!$C$16*H691)*$C692/60</f>
        <v>159.67015737209658</v>
      </c>
      <c r="I692" s="17">
        <f>I691+(data!$C$20*G691-data!$C$17*I691)*$C692/60</f>
        <v>194.09086234763325</v>
      </c>
      <c r="J692" s="16">
        <f t="shared" si="53"/>
        <v>56.5</v>
      </c>
      <c r="K692" s="14">
        <f>G692/data!$C$15*1000</f>
        <v>4.0000201817265433</v>
      </c>
      <c r="L692" s="14">
        <f>L691+data!$C$21*(K691-L691)/60*C691</f>
        <v>4.0000222393515434</v>
      </c>
      <c r="M692" s="59">
        <f>M691+E692*C692/3600/data!H$23</f>
        <v>100.28195495307497</v>
      </c>
    </row>
    <row r="693" spans="1:13" ht="20.100000000000001" customHeight="1">
      <c r="A693" s="12">
        <f t="shared" si="54"/>
        <v>3395</v>
      </c>
      <c r="B693" s="14">
        <f t="shared" si="52"/>
        <v>4</v>
      </c>
      <c r="C693" s="14">
        <f t="shared" si="56"/>
        <v>5</v>
      </c>
      <c r="D693" s="15">
        <f>3600*(B693*data!$C$15/1000-F693-G693)/C693</f>
        <v>769.04426157428736</v>
      </c>
      <c r="E693" s="15">
        <f>IF(A693&lt;P$35,IF(A693+C693&lt;P$35,data!H$24*data!H$23,data!H$24*data!H$23*(P$35-A693)/C693),IF(D693&lt;0,0,D693))</f>
        <v>769.04426157428736</v>
      </c>
      <c r="F693" s="17">
        <f>(H693*data!$C$16+I693*data!$C$17-G692*(data!$C$18+data!$C$19+data!$C$20))*$C693/60</f>
        <v>-1.0682656976767784</v>
      </c>
      <c r="G693" s="17">
        <f t="shared" si="55"/>
        <v>29.54225135718487</v>
      </c>
      <c r="H693" s="17">
        <f>H692+(data!$C$19*G692-data!$C$16*H692)*$C693/60</f>
        <v>159.68281423763642</v>
      </c>
      <c r="I693" s="17">
        <f>I692+(data!$C$20*G692-data!$C$17*I692)*$C693/60</f>
        <v>194.31202775540945</v>
      </c>
      <c r="J693" s="16">
        <f t="shared" si="53"/>
        <v>56.583333333333336</v>
      </c>
      <c r="K693" s="14">
        <f>G693/data!$C$15*1000</f>
        <v>4.000020129604728</v>
      </c>
      <c r="L693" s="14">
        <f>L692+data!$C$21*(K692-L692)/60*C692</f>
        <v>4.0000222179065208</v>
      </c>
      <c r="M693" s="59">
        <f>M692+E693*C693/3600/data!H$23</f>
        <v>100.3887666560714</v>
      </c>
    </row>
    <row r="694" spans="1:13" ht="20.100000000000001" customHeight="1">
      <c r="A694" s="12">
        <f t="shared" si="54"/>
        <v>3400</v>
      </c>
      <c r="B694" s="14">
        <f t="shared" si="52"/>
        <v>4</v>
      </c>
      <c r="C694" s="14">
        <f t="shared" si="56"/>
        <v>5</v>
      </c>
      <c r="D694" s="15">
        <f>3600*(B694*data!$C$15/1000-F694-G694)/C694</f>
        <v>768.93777243292448</v>
      </c>
      <c r="E694" s="15">
        <f>IF(A694&lt;P$35,IF(A694+C694&lt;P$35,data!H$24*data!H$23,data!H$24*data!H$23*(P$35-A694)/C694),IF(D694&lt;0,0,D694))</f>
        <v>768.93777243292448</v>
      </c>
      <c r="F694" s="17">
        <f>(H694*data!$C$16+I694*data!$C$17-G693*(data!$C$18+data!$C$19+data!$C$20))*$C694/60</f>
        <v>-1.0681174130279194</v>
      </c>
      <c r="G694" s="17">
        <f t="shared" si="55"/>
        <v>29.542250974121238</v>
      </c>
      <c r="H694" s="17">
        <f>H693+(data!$C$19*G693-data!$C$16*H693)*$C694/60</f>
        <v>159.69540428835705</v>
      </c>
      <c r="I694" s="17">
        <f>I693+(data!$C$20*G693-data!$C$17*I693)*$C694/60</f>
        <v>194.53311132129448</v>
      </c>
      <c r="J694" s="16">
        <f t="shared" si="53"/>
        <v>56.666666666666664</v>
      </c>
      <c r="K694" s="14">
        <f>G694/data!$C$15*1000</f>
        <v>4.0000200777379211</v>
      </c>
      <c r="L694" s="14">
        <f>L693+data!$C$21*(K693-L693)/60*C693</f>
        <v>4.0000221961417779</v>
      </c>
      <c r="M694" s="59">
        <f>M693+E694*C694/3600/data!H$23</f>
        <v>100.4955635689093</v>
      </c>
    </row>
    <row r="695" spans="1:13" ht="20.100000000000001" customHeight="1">
      <c r="A695" s="12">
        <f t="shared" si="54"/>
        <v>3405</v>
      </c>
      <c r="B695" s="14">
        <f t="shared" si="52"/>
        <v>4</v>
      </c>
      <c r="C695" s="14">
        <f t="shared" si="56"/>
        <v>5</v>
      </c>
      <c r="D695" s="15">
        <f>3600*(B695*data!$C$15/1000-F695-G695)/C695</f>
        <v>768.83155639955419</v>
      </c>
      <c r="E695" s="15">
        <f>IF(A695&lt;P$35,IF(A695+C695&lt;P$35,data!H$24*data!H$23,data!H$24*data!H$23*(P$35-A695)/C695),IF(D695&lt;0,0,D695))</f>
        <v>768.83155639955419</v>
      </c>
      <c r="F695" s="17">
        <f>(H695*data!$C$16+I695*data!$C$17-G694*(data!$C$18+data!$C$19+data!$C$20))*$C695/60</f>
        <v>-1.0679695095692057</v>
      </c>
      <c r="G695" s="17">
        <f t="shared" si="55"/>
        <v>29.542250592931094</v>
      </c>
      <c r="H695" s="17">
        <f>H694+(data!$C$19*G694-data!$C$16*H694)*$C695/60</f>
        <v>159.70792787696556</v>
      </c>
      <c r="I695" s="17">
        <f>I694+(data!$C$20*G694-data!$C$17*I694)*$C695/60</f>
        <v>194.75411307559111</v>
      </c>
      <c r="J695" s="16">
        <f t="shared" si="53"/>
        <v>56.75</v>
      </c>
      <c r="K695" s="14">
        <f>G695/data!$C$15*1000</f>
        <v>4.0000200261247842</v>
      </c>
      <c r="L695" s="14">
        <f>L694+data!$C$21*(K694-L694)/60*C694</f>
        <v>4.0000221740633046</v>
      </c>
      <c r="M695" s="59">
        <f>M694+E695*C695/3600/data!H$23</f>
        <v>100.60234572952035</v>
      </c>
    </row>
    <row r="696" spans="1:13" ht="20.100000000000001" customHeight="1">
      <c r="A696" s="12">
        <f t="shared" si="54"/>
        <v>3410</v>
      </c>
      <c r="B696" s="14">
        <f t="shared" si="52"/>
        <v>4</v>
      </c>
      <c r="C696" s="14">
        <f t="shared" si="56"/>
        <v>5</v>
      </c>
      <c r="D696" s="15">
        <f>3600*(B696*data!$C$15/1000-F696-G696)/C696</f>
        <v>768.72561213942595</v>
      </c>
      <c r="E696" s="15">
        <f>IF(A696&lt;P$35,IF(A696+C696&lt;P$35,data!H$24*data!H$23,data!H$24*data!H$23*(P$35-A696)/C696),IF(D696&lt;0,0,D696))</f>
        <v>768.72561213942595</v>
      </c>
      <c r="F696" s="17">
        <f>(H696*data!$C$16+I696*data!$C$17-G695*(data!$C$18+data!$C$19+data!$C$20))*$C696/60</f>
        <v>-1.067821985436983</v>
      </c>
      <c r="G696" s="17">
        <f t="shared" si="55"/>
        <v>29.542250213604603</v>
      </c>
      <c r="H696" s="17">
        <f>H695+(data!$C$19*G695-data!$C$16*H695)*$C696/60</f>
        <v>159.72038535430704</v>
      </c>
      <c r="I696" s="17">
        <f>I695+(data!$C$20*G695-data!$C$17*I695)*$C696/60</f>
        <v>194.97503304859069</v>
      </c>
      <c r="J696" s="16">
        <f t="shared" si="53"/>
        <v>56.833333333333336</v>
      </c>
      <c r="K696" s="14">
        <f>G696/data!$C$15*1000</f>
        <v>4.0000199747639869</v>
      </c>
      <c r="L696" s="14">
        <f>L695+data!$C$21*(K695-L695)/60*C695</f>
        <v>4.0000221516770145</v>
      </c>
      <c r="M696" s="59">
        <f>M695+E696*C696/3600/data!H$23</f>
        <v>100.70911317565083</v>
      </c>
    </row>
    <row r="697" spans="1:13" ht="20.100000000000001" customHeight="1">
      <c r="A697" s="12">
        <f t="shared" si="54"/>
        <v>3415</v>
      </c>
      <c r="B697" s="14">
        <f t="shared" si="52"/>
        <v>4</v>
      </c>
      <c r="C697" s="14">
        <f t="shared" si="56"/>
        <v>5</v>
      </c>
      <c r="D697" s="15">
        <f>3600*(B697*data!$C$15/1000-F697-G697)/C697</f>
        <v>768.61993832480289</v>
      </c>
      <c r="E697" s="15">
        <f>IF(A697&lt;P$35,IF(A697+C697&lt;P$35,data!H$24*data!H$23,data!H$24*data!H$23*(P$35-A697)/C697),IF(D697&lt;0,0,D697))</f>
        <v>768.61993832480289</v>
      </c>
      <c r="F697" s="17">
        <f>(H697*data!$C$16+I697*data!$C$17-G696*(data!$C$18+data!$C$19+data!$C$20))*$C697/60</f>
        <v>-1.0676748387773813</v>
      </c>
      <c r="G697" s="17">
        <f t="shared" si="55"/>
        <v>29.54224983613198</v>
      </c>
      <c r="H697" s="17">
        <f>H696+(data!$C$19*G696-data!$C$16*H696)*$C697/60</f>
        <v>159.73277706937458</v>
      </c>
      <c r="I697" s="17">
        <f>I696+(data!$C$20*G696-data!$C$17*I696)*$C697/60</f>
        <v>195.19587127057335</v>
      </c>
      <c r="J697" s="16">
        <f t="shared" si="53"/>
        <v>56.916666666666664</v>
      </c>
      <c r="K697" s="14">
        <f>G697/data!$C$15*1000</f>
        <v>4.000019923654202</v>
      </c>
      <c r="L697" s="14">
        <f>L696+data!$C$21*(K696-L696)/60*C696</f>
        <v>4.0000221289887454</v>
      </c>
      <c r="M697" s="59">
        <f>M696+E697*C697/3600/data!H$23</f>
        <v>100.81586594486261</v>
      </c>
    </row>
    <row r="698" spans="1:13" ht="20.100000000000001" customHeight="1">
      <c r="A698" s="12">
        <f t="shared" si="54"/>
        <v>3420</v>
      </c>
      <c r="B698" s="14">
        <f t="shared" si="52"/>
        <v>4</v>
      </c>
      <c r="C698" s="14">
        <f t="shared" si="56"/>
        <v>5</v>
      </c>
      <c r="D698" s="15">
        <f>3600*(B698*data!$C$15/1000-F698-G698)/C698</f>
        <v>768.51453363490123</v>
      </c>
      <c r="E698" s="15">
        <f>IF(A698&lt;P$35,IF(A698+C698&lt;P$35,data!H$24*data!H$23,data!H$24*data!H$23*(P$35-A698)/C698),IF(D698&lt;0,0,D698))</f>
        <v>768.51453363490123</v>
      </c>
      <c r="F698" s="17">
        <f>(H698*data!$C$16+I698*data!$C$17-G697*(data!$C$18+data!$C$19+data!$C$20))*$C698/60</f>
        <v>-1.0675280677462611</v>
      </c>
      <c r="G698" s="17">
        <f t="shared" si="55"/>
        <v>29.542249460503498</v>
      </c>
      <c r="H698" s="17">
        <f>H697+(data!$C$19*G697-data!$C$16*H697)*$C698/60</f>
        <v>159.74510336931897</v>
      </c>
      <c r="I698" s="17">
        <f>I697+(data!$C$20*G697-data!$C$17*I697)*$C698/60</f>
        <v>195.4166277718079</v>
      </c>
      <c r="J698" s="16">
        <f t="shared" si="53"/>
        <v>57</v>
      </c>
      <c r="K698" s="14">
        <f>G698/data!$C$15*1000</f>
        <v>4.0000198727941152</v>
      </c>
      <c r="L698" s="14">
        <f>L697+data!$C$21*(K697-L697)/60*C697</f>
        <v>4.0000221060042609</v>
      </c>
      <c r="M698" s="59">
        <f>M697+E698*C698/3600/data!H$23</f>
        <v>100.92260407453412</v>
      </c>
    </row>
    <row r="699" spans="1:13" ht="20.100000000000001" customHeight="1">
      <c r="A699" s="12">
        <f t="shared" si="54"/>
        <v>3425</v>
      </c>
      <c r="B699" s="14">
        <f t="shared" si="52"/>
        <v>4</v>
      </c>
      <c r="C699" s="14">
        <f t="shared" si="56"/>
        <v>5</v>
      </c>
      <c r="D699" s="15">
        <f>3600*(B699*data!$C$15/1000-F699-G699)/C699</f>
        <v>768.40939675588913</v>
      </c>
      <c r="E699" s="15">
        <f>IF(A699&lt;P$35,IF(A699+C699&lt;P$35,data!H$24*data!H$23,data!H$24*data!H$23*(P$35-A699)/C699),IF(D699&lt;0,0,D699))</f>
        <v>768.40939675588913</v>
      </c>
      <c r="F699" s="17">
        <f>(H699*data!$C$16+I699*data!$C$17-G698*(data!$C$18+data!$C$19+data!$C$20))*$C699/60</f>
        <v>-1.0673816705091637</v>
      </c>
      <c r="G699" s="17">
        <f t="shared" si="55"/>
        <v>29.542249086709475</v>
      </c>
      <c r="H699" s="17">
        <f>H698+(data!$C$19*G698-data!$C$16*H698)*$C699/60</f>
        <v>159.75736459945844</v>
      </c>
      <c r="I699" s="17">
        <f>I698+(data!$C$20*G698-data!$C$17*I698)*$C699/60</f>
        <v>195.63730258255183</v>
      </c>
      <c r="J699" s="16">
        <f t="shared" si="53"/>
        <v>57.083333333333336</v>
      </c>
      <c r="K699" s="14">
        <f>G699/data!$C$15*1000</f>
        <v>4.0000198221824128</v>
      </c>
      <c r="L699" s="14">
        <f>L698+data!$C$21*(K698-L698)/60*C698</f>
        <v>4.0000220827292514</v>
      </c>
      <c r="M699" s="59">
        <f>M698+E699*C699/3600/data!H$23</f>
        <v>101.02932760186133</v>
      </c>
    </row>
    <row r="700" spans="1:13" ht="20.100000000000001" customHeight="1">
      <c r="A700" s="12">
        <f t="shared" si="54"/>
        <v>3430</v>
      </c>
      <c r="B700" s="14">
        <f t="shared" si="52"/>
        <v>4</v>
      </c>
      <c r="C700" s="14">
        <f t="shared" si="56"/>
        <v>5</v>
      </c>
      <c r="D700" s="15">
        <f>3600*(B700*data!$C$15/1000-F700-G700)/C700</f>
        <v>768.3045263808134</v>
      </c>
      <c r="E700" s="15">
        <f>IF(A700&lt;P$35,IF(A700+C700&lt;P$35,data!H$24*data!H$23,data!H$24*data!H$23*(P$35-A700)/C700),IF(D700&lt;0,0,D700))</f>
        <v>768.3045263808134</v>
      </c>
      <c r="F700" s="17">
        <f>(H700*data!$C$16+I700*data!$C$17-G699*(data!$C$18+data!$C$19+data!$C$20))*$C700/60</f>
        <v>-1.0672356452412586</v>
      </c>
      <c r="G700" s="17">
        <f t="shared" si="55"/>
        <v>29.542248714740285</v>
      </c>
      <c r="H700" s="17">
        <f>H699+(data!$C$19*G699-data!$C$16*H699)*$C700/60</f>
        <v>159.76956110328834</v>
      </c>
      <c r="I700" s="17">
        <f>I699+(data!$C$20*G699-data!$C$17*I699)*$C700/60</f>
        <v>195.85789573305135</v>
      </c>
      <c r="J700" s="16">
        <f t="shared" si="53"/>
        <v>57.166666666666664</v>
      </c>
      <c r="K700" s="14">
        <f>G700/data!$C$15*1000</f>
        <v>4.0000197718177946</v>
      </c>
      <c r="L700" s="14">
        <f>L699+data!$C$21*(K699-L699)/60*C699</f>
        <v>4.0000220591693321</v>
      </c>
      <c r="M700" s="59">
        <f>M699+E700*C700/3600/data!H$23</f>
        <v>101.13603656385867</v>
      </c>
    </row>
    <row r="701" spans="1:13" ht="20.100000000000001" customHeight="1">
      <c r="A701" s="12">
        <f t="shared" si="54"/>
        <v>3435</v>
      </c>
      <c r="B701" s="14">
        <f t="shared" si="52"/>
        <v>4</v>
      </c>
      <c r="C701" s="14">
        <f t="shared" si="56"/>
        <v>5</v>
      </c>
      <c r="D701" s="15">
        <f>3600*(B701*data!$C$15/1000-F701-G701)/C701</f>
        <v>768.19992120959648</v>
      </c>
      <c r="E701" s="15">
        <f>IF(A701&lt;P$35,IF(A701+C701&lt;P$35,data!H$24*data!H$23,data!H$24*data!H$23*(P$35-A701)/C701),IF(D701&lt;0,0,D701))</f>
        <v>768.19992120959648</v>
      </c>
      <c r="F701" s="17">
        <f>(H701*data!$C$16+I701*data!$C$17-G700*(data!$C$18+data!$C$19+data!$C$20))*$C701/60</f>
        <v>-1.0670899901272941</v>
      </c>
      <c r="G701" s="17">
        <f t="shared" si="55"/>
        <v>29.542248344586344</v>
      </c>
      <c r="H701" s="17">
        <f>H700+(data!$C$19*G700-data!$C$16*H700)*$C701/60</f>
        <v>159.78169322249073</v>
      </c>
      <c r="I701" s="17">
        <f>I700+(data!$C$20*G700-data!$C$17*I700)*$C701/60</f>
        <v>196.0784072535414</v>
      </c>
      <c r="J701" s="16">
        <f t="shared" si="53"/>
        <v>57.25</v>
      </c>
      <c r="K701" s="14">
        <f>G701/data!$C$15*1000</f>
        <v>4.0000197216989593</v>
      </c>
      <c r="L701" s="14">
        <f>L700+data!$C$21*(K700-L700)/60*C700</f>
        <v>4.0000220353300486</v>
      </c>
      <c r="M701" s="59">
        <f>M700+E701*C701/3600/data!H$23</f>
        <v>101.24273099736</v>
      </c>
    </row>
    <row r="702" spans="1:13" ht="20.100000000000001" customHeight="1">
      <c r="A702" s="12">
        <f t="shared" si="54"/>
        <v>3440</v>
      </c>
      <c r="B702" s="14">
        <f t="shared" si="52"/>
        <v>4</v>
      </c>
      <c r="C702" s="14">
        <f t="shared" si="56"/>
        <v>5</v>
      </c>
      <c r="D702" s="15">
        <f>3600*(B702*data!$C$15/1000-F702-G702)/C702</f>
        <v>768.09557994897546</v>
      </c>
      <c r="E702" s="15">
        <f>IF(A702&lt;P$35,IF(A702+C702&lt;P$35,data!H$24*data!H$23,data!H$24*data!H$23*(P$35-A702)/C702),IF(D702&lt;0,0,D702))</f>
        <v>768.09557994897546</v>
      </c>
      <c r="F702" s="17">
        <f>(H702*data!$C$16+I702*data!$C$17-G701*(data!$C$18+data!$C$19+data!$C$20))*$C702/60</f>
        <v>-1.0669447033615453</v>
      </c>
      <c r="G702" s="17">
        <f t="shared" si="55"/>
        <v>29.542247976238126</v>
      </c>
      <c r="H702" s="17">
        <f>H701+(data!$C$19*G701-data!$C$16*H701)*$C702/60</f>
        <v>159.79376129694396</v>
      </c>
      <c r="I702" s="17">
        <f>I701+(data!$C$20*G701-data!$C$17*I701)*$C702/60</f>
        <v>196.29883717424562</v>
      </c>
      <c r="J702" s="16">
        <f t="shared" si="53"/>
        <v>57.333333333333336</v>
      </c>
      <c r="K702" s="14">
        <f>G702/data!$C$15*1000</f>
        <v>4.000019671824619</v>
      </c>
      <c r="L702" s="14">
        <f>L701+data!$C$21*(K701-L701)/60*C701</f>
        <v>4.0000220112168741</v>
      </c>
      <c r="M702" s="59">
        <f>M701+E702*C702/3600/data!H$23</f>
        <v>101.34941093901958</v>
      </c>
    </row>
    <row r="703" spans="1:13" ht="20.100000000000001" customHeight="1">
      <c r="A703" s="12">
        <f t="shared" si="54"/>
        <v>3445</v>
      </c>
      <c r="B703" s="14">
        <f t="shared" si="52"/>
        <v>4</v>
      </c>
      <c r="C703" s="14">
        <f t="shared" si="56"/>
        <v>5</v>
      </c>
      <c r="D703" s="15">
        <f>3600*(B703*data!$C$15/1000-F703-G703)/C703</f>
        <v>767.99150131246813</v>
      </c>
      <c r="E703" s="15">
        <f>IF(A703&lt;P$35,IF(A703+C703&lt;P$35,data!H$24*data!H$23,data!H$24*data!H$23*(P$35-A703)/C703),IF(D703&lt;0,0,D703))</f>
        <v>767.99150131246813</v>
      </c>
      <c r="F703" s="17">
        <f>(H703*data!$C$16+I703*data!$C$17-G702*(data!$C$18+data!$C$19+data!$C$20))*$C703/60</f>
        <v>-1.0667997831477654</v>
      </c>
      <c r="G703" s="17">
        <f t="shared" si="55"/>
        <v>29.542247609686161</v>
      </c>
      <c r="H703" s="17">
        <f>H702+(data!$C$19*G702-data!$C$16*H702)*$C703/60</f>
        <v>159.80576566473223</v>
      </c>
      <c r="I703" s="17">
        <f>I702+(data!$C$20*G702-data!$C$17*I702)*$C703/60</f>
        <v>196.51918552537637</v>
      </c>
      <c r="J703" s="16">
        <f t="shared" si="53"/>
        <v>57.416666666666664</v>
      </c>
      <c r="K703" s="14">
        <f>G703/data!$C$15*1000</f>
        <v>4.0000196221934914</v>
      </c>
      <c r="L703" s="14">
        <f>L702+data!$C$21*(K702-L702)/60*C702</f>
        <v>4.0000219868352112</v>
      </c>
      <c r="M703" s="59">
        <f>M702+E703*C703/3600/data!H$23</f>
        <v>101.45607642531297</v>
      </c>
    </row>
    <row r="704" spans="1:13" ht="20.100000000000001" customHeight="1">
      <c r="A704" s="12">
        <f t="shared" si="54"/>
        <v>3450</v>
      </c>
      <c r="B704" s="14">
        <f t="shared" si="52"/>
        <v>4</v>
      </c>
      <c r="C704" s="14">
        <f t="shared" si="56"/>
        <v>5</v>
      </c>
      <c r="D704" s="15">
        <f>3600*(B704*data!$C$15/1000-F704-G704)/C704</f>
        <v>767.88768402036362</v>
      </c>
      <c r="E704" s="15">
        <f>IF(A704&lt;P$35,IF(A704+C704&lt;P$35,data!H$24*data!H$23,data!H$24*data!H$23*(P$35-A704)/C704),IF(D704&lt;0,0,D704))</f>
        <v>767.88768402036362</v>
      </c>
      <c r="F704" s="17">
        <f>(H704*data!$C$16+I704*data!$C$17-G703*(data!$C$18+data!$C$19+data!$C$20))*$C704/60</f>
        <v>-1.0666552276991348</v>
      </c>
      <c r="G704" s="17">
        <f t="shared" si="55"/>
        <v>29.542247244921008</v>
      </c>
      <c r="H704" s="17">
        <f>H703+(data!$C$19*G703-data!$C$16*H703)*$C704/60</f>
        <v>159.81770666215508</v>
      </c>
      <c r="I704" s="17">
        <f>I703+(data!$C$20*G703-data!$C$17*I703)*$C704/60</f>
        <v>196.73945233713476</v>
      </c>
      <c r="J704" s="16">
        <f t="shared" si="53"/>
        <v>57.5</v>
      </c>
      <c r="K704" s="14">
        <f>G704/data!$C$15*1000</f>
        <v>4.0000195728042982</v>
      </c>
      <c r="L704" s="14">
        <f>L703+data!$C$21*(K703-L703)/60*C703</f>
        <v>4.0000219621903925</v>
      </c>
      <c r="M704" s="59">
        <f>M703+E704*C704/3600/data!H$23</f>
        <v>101.56272749253802</v>
      </c>
    </row>
    <row r="705" spans="1:13" ht="20.100000000000001" customHeight="1">
      <c r="A705" s="12">
        <f t="shared" si="54"/>
        <v>3455</v>
      </c>
      <c r="B705" s="14">
        <f t="shared" si="52"/>
        <v>4</v>
      </c>
      <c r="C705" s="14">
        <f t="shared" si="56"/>
        <v>5</v>
      </c>
      <c r="D705" s="15">
        <f>3600*(B705*data!$C$15/1000-F705-G705)/C705</f>
        <v>767.78412679964754</v>
      </c>
      <c r="E705" s="15">
        <f>IF(A705&lt;P$35,IF(A705+C705&lt;P$35,data!H$24*data!H$23,data!H$24*data!H$23*(P$35-A705)/C705),IF(D705&lt;0,0,D705))</f>
        <v>767.78412679964754</v>
      </c>
      <c r="F705" s="17">
        <f>(H705*data!$C$16+I705*data!$C$17-G704*(data!$C$18+data!$C$19+data!$C$20))*$C705/60</f>
        <v>-1.0665110352382106</v>
      </c>
      <c r="G705" s="17">
        <f t="shared" si="55"/>
        <v>29.542246881933302</v>
      </c>
      <c r="H705" s="17">
        <f>H704+(data!$C$19*G704-data!$C$16*H704)*$C705/60</f>
        <v>159.82958462373668</v>
      </c>
      <c r="I705" s="17">
        <f>I704+(data!$C$20*G704-data!$C$17*I704)*$C705/60</f>
        <v>196.95963763971059</v>
      </c>
      <c r="J705" s="16">
        <f t="shared" si="53"/>
        <v>57.583333333333336</v>
      </c>
      <c r="K705" s="14">
        <f>G705/data!$C$15*1000</f>
        <v>4.0000195236557721</v>
      </c>
      <c r="L705" s="14">
        <f>L704+data!$C$21*(K704-L704)/60*C704</f>
        <v>4.0000219372876824</v>
      </c>
      <c r="M705" s="59">
        <f>M704+E705*C705/3600/data!H$23</f>
        <v>101.66936417681575</v>
      </c>
    </row>
    <row r="706" spans="1:13" ht="20.100000000000001" customHeight="1">
      <c r="A706" s="12">
        <f t="shared" si="54"/>
        <v>3460</v>
      </c>
      <c r="B706" s="14">
        <f t="shared" si="52"/>
        <v>4</v>
      </c>
      <c r="C706" s="14">
        <f t="shared" si="56"/>
        <v>5</v>
      </c>
      <c r="D706" s="15">
        <f>3600*(B706*data!$C$15/1000-F706-G706)/C706</f>
        <v>767.68082838399471</v>
      </c>
      <c r="E706" s="15">
        <f>IF(A706&lt;P$35,IF(A706+C706&lt;P$35,data!H$24*data!H$23,data!H$24*data!H$23*(P$35-A706)/C706),IF(D706&lt;0,0,D706))</f>
        <v>767.68082838399471</v>
      </c>
      <c r="F706" s="17">
        <f>(H706*data!$C$16+I706*data!$C$17-G705*(data!$C$18+data!$C$19+data!$C$20))*$C706/60</f>
        <v>-1.0663672039968792</v>
      </c>
      <c r="G706" s="17">
        <f t="shared" si="55"/>
        <v>29.542246520713711</v>
      </c>
      <c r="H706" s="17">
        <f>H705+(data!$C$19*G705-data!$C$16*H705)*$C706/60</f>
        <v>159.84139988223535</v>
      </c>
      <c r="I706" s="17">
        <f>I705+(data!$C$20*G705-data!$C$17*I705)*$C706/60</f>
        <v>197.17974146328243</v>
      </c>
      <c r="J706" s="16">
        <f t="shared" si="53"/>
        <v>57.666666666666664</v>
      </c>
      <c r="K706" s="14">
        <f>G706/data!$C$15*1000</f>
        <v>4.0000194747466482</v>
      </c>
      <c r="L706" s="14">
        <f>L705+data!$C$21*(K705-L705)/60*C705</f>
        <v>4.0000219121322766</v>
      </c>
      <c r="M706" s="59">
        <f>M705+E706*C706/3600/data!H$23</f>
        <v>101.7759865140913</v>
      </c>
    </row>
    <row r="707" spans="1:13" ht="20.100000000000001" customHeight="1">
      <c r="A707" s="12">
        <f t="shared" si="54"/>
        <v>3465</v>
      </c>
      <c r="B707" s="14">
        <f t="shared" si="52"/>
        <v>4</v>
      </c>
      <c r="C707" s="14">
        <f t="shared" si="56"/>
        <v>5</v>
      </c>
      <c r="D707" s="15">
        <f>3600*(B707*data!$C$15/1000-F707-G707)/C707</f>
        <v>767.57778751372518</v>
      </c>
      <c r="E707" s="15">
        <f>IF(A707&lt;P$35,IF(A707+C707&lt;P$35,data!H$24*data!H$23,data!H$24*data!H$23*(P$35-A707)/C707),IF(D707&lt;0,0,D707))</f>
        <v>767.57778751372518</v>
      </c>
      <c r="F707" s="17">
        <f>(H707*data!$C$16+I707*data!$C$17-G706*(data!$C$18+data!$C$19+data!$C$20))*$C707/60</f>
        <v>-1.0662237322163055</v>
      </c>
      <c r="G707" s="17">
        <f t="shared" si="55"/>
        <v>29.542246161252955</v>
      </c>
      <c r="H707" s="17">
        <f>H706+(data!$C$19*G706-data!$C$16*H706)*$C707/60</f>
        <v>159.85315276865282</v>
      </c>
      <c r="I707" s="17">
        <f>I706+(data!$C$20*G706-data!$C$17*I706)*$C707/60</f>
        <v>197.39976383801758</v>
      </c>
      <c r="J707" s="16">
        <f t="shared" si="53"/>
        <v>57.75</v>
      </c>
      <c r="K707" s="14">
        <f>G707/data!$C$15*1000</f>
        <v>4.0000194260756698</v>
      </c>
      <c r="L707" s="14">
        <f>L706+data!$C$21*(K706-L706)/60*C706</f>
        <v>4.0000218867293045</v>
      </c>
      <c r="M707" s="59">
        <f>M706+E707*C707/3600/data!H$23</f>
        <v>101.88259454013487</v>
      </c>
    </row>
    <row r="708" spans="1:13" ht="20.100000000000001" customHeight="1">
      <c r="A708" s="12">
        <f t="shared" si="54"/>
        <v>3470</v>
      </c>
      <c r="B708" s="14">
        <f t="shared" ref="B708:B771" si="57">P$23</f>
        <v>4</v>
      </c>
      <c r="C708" s="14">
        <f t="shared" si="56"/>
        <v>5</v>
      </c>
      <c r="D708" s="15">
        <f>3600*(B708*data!$C$15/1000-F708-G708)/C708</f>
        <v>767.47500293577411</v>
      </c>
      <c r="E708" s="15">
        <f>IF(A708&lt;P$35,IF(A708+C708&lt;P$35,data!H$24*data!H$23,data!H$24*data!H$23*(P$35-A708)/C708),IF(D708&lt;0,0,D708))</f>
        <v>767.47500293577411</v>
      </c>
      <c r="F708" s="17">
        <f>(H708*data!$C$16+I708*data!$C$17-G707*(data!$C$18+data!$C$19+data!$C$20))*$C708/60</f>
        <v>-1.0660806181468832</v>
      </c>
      <c r="G708" s="17">
        <f t="shared" si="55"/>
        <v>29.5422458035418</v>
      </c>
      <c r="H708" s="17">
        <f>H707+(data!$C$19*G707-data!$C$16*H707)*$C708/60</f>
        <v>159.86484361224348</v>
      </c>
      <c r="I708" s="17">
        <f>I707+(data!$C$20*G707-data!$C$17*I707)*$C708/60</f>
        <v>197.61970479407208</v>
      </c>
      <c r="J708" s="16">
        <f t="shared" ref="J708:J771" si="58">$A708/60</f>
        <v>57.833333333333336</v>
      </c>
      <c r="K708" s="14">
        <f>G708/data!$C$15*1000</f>
        <v>4.0000193776415882</v>
      </c>
      <c r="L708" s="14">
        <f>L707+data!$C$21*(K707-L707)/60*C707</f>
        <v>4.0000218610838285</v>
      </c>
      <c r="M708" s="59">
        <f>M707+E708*C708/3600/data!H$23</f>
        <v>101.98918829054261</v>
      </c>
    </row>
    <row r="709" spans="1:13" ht="20.100000000000001" customHeight="1">
      <c r="A709" s="12">
        <f t="shared" ref="A709:A772" si="59">$A708+C708</f>
        <v>3475</v>
      </c>
      <c r="B709" s="14">
        <f t="shared" si="57"/>
        <v>4</v>
      </c>
      <c r="C709" s="14">
        <f t="shared" si="56"/>
        <v>5</v>
      </c>
      <c r="D709" s="15">
        <f>3600*(B709*data!$C$15/1000-F709-G709)/C709</f>
        <v>767.37247340363297</v>
      </c>
      <c r="E709" s="15">
        <f>IF(A709&lt;P$35,IF(A709+C709&lt;P$35,data!H$24*data!H$23,data!H$24*data!H$23*(P$35-A709)/C709),IF(D709&lt;0,0,D709))</f>
        <v>767.37247340363297</v>
      </c>
      <c r="F709" s="17">
        <f>(H709*data!$C$16+I709*data!$C$17-G708*(data!$C$18+data!$C$19+data!$C$20))*$C709/60</f>
        <v>-1.0659378600481886</v>
      </c>
      <c r="G709" s="17">
        <f t="shared" si="55"/>
        <v>29.542245447571077</v>
      </c>
      <c r="H709" s="17">
        <f>H708+(data!$C$19*G708-data!$C$16*H708)*$C709/60</f>
        <v>159.87647274052364</v>
      </c>
      <c r="I709" s="17">
        <f>I708+(data!$C$20*G708-data!$C$17*I708)*$C709/60</f>
        <v>197.8395643615907</v>
      </c>
      <c r="J709" s="16">
        <f t="shared" si="58"/>
        <v>57.916666666666664</v>
      </c>
      <c r="K709" s="14">
        <f>G709/data!$C$15*1000</f>
        <v>4.0000193294431607</v>
      </c>
      <c r="L709" s="14">
        <f>L708+data!$C$21*(K708-L708)/60*C708</f>
        <v>4.0000218352008448</v>
      </c>
      <c r="M709" s="59">
        <f>M708+E709*C709/3600/data!H$23</f>
        <v>102.09576780073756</v>
      </c>
    </row>
    <row r="710" spans="1:13" ht="20.100000000000001" customHeight="1">
      <c r="A710" s="12">
        <f t="shared" si="59"/>
        <v>3480</v>
      </c>
      <c r="B710" s="14">
        <f t="shared" si="57"/>
        <v>4</v>
      </c>
      <c r="C710" s="14">
        <f t="shared" si="56"/>
        <v>5</v>
      </c>
      <c r="D710" s="15">
        <f>3600*(B710*data!$C$15/1000-F710-G710)/C710</f>
        <v>767.27019767736408</v>
      </c>
      <c r="E710" s="15">
        <f>IF(A710&lt;P$35,IF(A710+C710&lt;P$35,data!H$24*data!H$23,data!H$24*data!H$23*(P$35-A710)/C710),IF(D710&lt;0,0,D710))</f>
        <v>767.27019767736408</v>
      </c>
      <c r="F710" s="17">
        <f>(H710*data!$C$16+I710*data!$C$17-G709*(data!$C$18+data!$C$19+data!$C$20))*$C710/60</f>
        <v>-1.0657954561889309</v>
      </c>
      <c r="G710" s="17">
        <f t="shared" ref="G710:G773" si="60">IF(P$21=1,(E709/60)*$C710/60+F710+G709,(E710/60)*$C710/60+F710+G709)</f>
        <v>29.542245093331637</v>
      </c>
      <c r="H710" s="17">
        <f>H709+(data!$C$19*G709-data!$C$16*H709)*$C710/60</f>
        <v>159.88804047928068</v>
      </c>
      <c r="I710" s="17">
        <f>I709+(data!$C$20*G709-data!$C$17*I709)*$C710/60</f>
        <v>198.05934257070703</v>
      </c>
      <c r="J710" s="16">
        <f t="shared" si="58"/>
        <v>58</v>
      </c>
      <c r="K710" s="14">
        <f>G710/data!$C$15*1000</f>
        <v>4.0000192814791493</v>
      </c>
      <c r="L710" s="14">
        <f>L709+data!$C$21*(K709-L709)/60*C709</f>
        <v>4.0000218090852844</v>
      </c>
      <c r="M710" s="59">
        <f>M709+E710*C710/3600/data!H$23</f>
        <v>102.20233310597052</v>
      </c>
    </row>
    <row r="711" spans="1:13" ht="20.100000000000001" customHeight="1">
      <c r="A711" s="12">
        <f t="shared" si="59"/>
        <v>3485</v>
      </c>
      <c r="B711" s="14">
        <f t="shared" si="57"/>
        <v>4</v>
      </c>
      <c r="C711" s="14">
        <f t="shared" si="56"/>
        <v>5</v>
      </c>
      <c r="D711" s="15">
        <f>3600*(B711*data!$C$15/1000-F711-G711)/C711</f>
        <v>767.16817452350938</v>
      </c>
      <c r="E711" s="15">
        <f>IF(A711&lt;P$35,IF(A711+C711&lt;P$35,data!H$24*data!H$23,data!H$24*data!H$23*(P$35-A711)/C711),IF(D711&lt;0,0,D711))</f>
        <v>767.16817452350938</v>
      </c>
      <c r="F711" s="17">
        <f>(H711*data!$C$16+I711*data!$C$17-G710*(data!$C$18+data!$C$19+data!$C$20))*$C711/60</f>
        <v>-1.0656534048469022</v>
      </c>
      <c r="G711" s="17">
        <f t="shared" si="60"/>
        <v>29.542244740814407</v>
      </c>
      <c r="H711" s="17">
        <f>H710+(data!$C$19*G710-data!$C$16*H710)*$C711/60</f>
        <v>159.89954715258222</v>
      </c>
      <c r="I711" s="17">
        <f>I710+(data!$C$20*G710-data!$C$17*I710)*$C711/60</f>
        <v>198.27903945154335</v>
      </c>
      <c r="J711" s="16">
        <f t="shared" si="58"/>
        <v>58.083333333333336</v>
      </c>
      <c r="K711" s="14">
        <f>G711/data!$C$15*1000</f>
        <v>4.0000192337483247</v>
      </c>
      <c r="L711" s="14">
        <f>L710+data!$C$21*(K710-L710)/60*C710</f>
        <v>4.0000217827420146</v>
      </c>
      <c r="M711" s="59">
        <f>M710+E711*C711/3600/data!H$23</f>
        <v>102.30888424132101</v>
      </c>
    </row>
    <row r="712" spans="1:13" ht="20.100000000000001" customHeight="1">
      <c r="A712" s="12">
        <f t="shared" si="59"/>
        <v>3490</v>
      </c>
      <c r="B712" s="14">
        <f t="shared" si="57"/>
        <v>4</v>
      </c>
      <c r="C712" s="14">
        <f>P$25/2</f>
        <v>5</v>
      </c>
      <c r="D712" s="15">
        <f>3600*(B712*data!$C$15/1000-F712-G712)/C712</f>
        <v>767.06640271509264</v>
      </c>
      <c r="E712" s="15">
        <f>IF(A712&lt;P$35,IF(A712+C712&lt;P$35,data!H$24*data!H$23,data!H$24*data!H$23*(P$35-A712)/C712),IF(D712&lt;0,0,D712))</f>
        <v>767.06640271509264</v>
      </c>
      <c r="F712" s="17">
        <f>(H712*data!$C$16+I712*data!$C$17-G711*(data!$C$18+data!$C$19+data!$C$20))*$C712/60</f>
        <v>-1.0655117043089324</v>
      </c>
      <c r="G712" s="17">
        <f t="shared" si="60"/>
        <v>29.54224439001035</v>
      </c>
      <c r="H712" s="17">
        <f>H711+(data!$C$19*G711-data!$C$16*H711)*$C712/60</f>
        <v>159.91099308278515</v>
      </c>
      <c r="I712" s="17">
        <f>I711+(data!$C$20*G711-data!$C$17*I711)*$C712/60</f>
        <v>198.49865503421074</v>
      </c>
      <c r="J712" s="16">
        <f t="shared" si="58"/>
        <v>58.166666666666664</v>
      </c>
      <c r="K712" s="14">
        <f>G712/data!$C$15*1000</f>
        <v>4.000019186249463</v>
      </c>
      <c r="L712" s="14">
        <f>L711+data!$C$21*(K711-L711)/60*C711</f>
        <v>4.0000217561758387</v>
      </c>
      <c r="M712" s="59">
        <f>M711+E712*C712/3600/data!H$23</f>
        <v>102.41542124169811</v>
      </c>
    </row>
    <row r="713" spans="1:13" ht="20.100000000000001" customHeight="1">
      <c r="A713" s="12">
        <f t="shared" si="59"/>
        <v>3495</v>
      </c>
      <c r="B713" s="14">
        <f t="shared" si="57"/>
        <v>4</v>
      </c>
      <c r="C713" s="14">
        <f t="shared" ref="C713:C733" si="61">P$25/2</f>
        <v>5</v>
      </c>
      <c r="D713" s="15">
        <f>3600*(B713*data!$C$15/1000-F713-G713)/C713</f>
        <v>766.96488103157833</v>
      </c>
      <c r="E713" s="15">
        <f>IF(A713&lt;P$35,IF(A713+C713&lt;P$35,data!H$24*data!H$23,data!H$24*data!H$23*(P$35-A713)/C713),IF(D713&lt;0,0,D713))</f>
        <v>766.96488103157833</v>
      </c>
      <c r="F713" s="17">
        <f>(H713*data!$C$16+I713*data!$C$17-G712*(data!$C$18+data!$C$19+data!$C$20))*$C713/60</f>
        <v>-1.0653703528708405</v>
      </c>
      <c r="G713" s="17">
        <f t="shared" si="60"/>
        <v>29.542244040910472</v>
      </c>
      <c r="H713" s="17">
        <f>H712+(data!$C$19*G712-data!$C$16*H712)*$C713/60</f>
        <v>159.92237859054472</v>
      </c>
      <c r="I713" s="17">
        <f>I712+(data!$C$20*G712-data!$C$17*I712)*$C713/60</f>
        <v>198.71818934880903</v>
      </c>
      <c r="J713" s="16">
        <f t="shared" si="58"/>
        <v>58.25</v>
      </c>
      <c r="K713" s="14">
        <f>G713/data!$C$15*1000</f>
        <v>4.0000191389813482</v>
      </c>
      <c r="L713" s="14">
        <f>L712+data!$C$21*(K712-L712)/60*C712</f>
        <v>4.0000217293914977</v>
      </c>
      <c r="M713" s="59">
        <f>M712+E713*C713/3600/data!H$23</f>
        <v>102.52194414184139</v>
      </c>
    </row>
    <row r="714" spans="1:13" ht="20.100000000000001" customHeight="1">
      <c r="A714" s="12">
        <f t="shared" si="59"/>
        <v>3500</v>
      </c>
      <c r="B714" s="14">
        <f t="shared" si="57"/>
        <v>4</v>
      </c>
      <c r="C714" s="14">
        <f t="shared" si="61"/>
        <v>5</v>
      </c>
      <c r="D714" s="15">
        <f>3600*(B714*data!$C$15/1000-F714-G714)/C714</f>
        <v>766.86360825883389</v>
      </c>
      <c r="E714" s="15">
        <f>IF(A714&lt;P$35,IF(A714+C714&lt;P$35,data!H$24*data!H$23,data!H$24*data!H$23*(P$35-A714)/C714),IF(D714&lt;0,0,D714))</f>
        <v>766.86360825883389</v>
      </c>
      <c r="F714" s="17">
        <f>(H714*data!$C$16+I714*data!$C$17-G713*(data!$C$18+data!$C$19+data!$C$20))*$C714/60</f>
        <v>-1.0652293488373867</v>
      </c>
      <c r="G714" s="17">
        <f t="shared" si="60"/>
        <v>29.542243693505831</v>
      </c>
      <c r="H714" s="17">
        <f>H713+(data!$C$19*G713-data!$C$16*H713)*$C714/60</f>
        <v>159.93370399482342</v>
      </c>
      <c r="I714" s="17">
        <f>I713+(data!$C$20*G713-data!$C$17*I713)*$C714/60</f>
        <v>198.93764242542684</v>
      </c>
      <c r="J714" s="16">
        <f t="shared" si="58"/>
        <v>58.333333333333336</v>
      </c>
      <c r="K714" s="14">
        <f>G714/data!$C$15*1000</f>
        <v>4.0000190919427681</v>
      </c>
      <c r="L714" s="14">
        <f>L713+data!$C$21*(K713-L713)/60*C713</f>
        <v>4.0000217023936706</v>
      </c>
      <c r="M714" s="59">
        <f>M713+E714*C714/3600/data!H$23</f>
        <v>102.62845297632178</v>
      </c>
    </row>
    <row r="715" spans="1:13" ht="20.100000000000001" customHeight="1">
      <c r="A715" s="12">
        <f t="shared" si="59"/>
        <v>3505</v>
      </c>
      <c r="B715" s="14">
        <f t="shared" si="57"/>
        <v>4</v>
      </c>
      <c r="C715" s="14">
        <f t="shared" si="61"/>
        <v>5</v>
      </c>
      <c r="D715" s="15">
        <f>3600*(B715*data!$C$15/1000-F715-G715)/C715</f>
        <v>766.76258318908287</v>
      </c>
      <c r="E715" s="15">
        <f>IF(A715&lt;P$35,IF(A715+C715&lt;P$35,data!H$24*data!H$23,data!H$24*data!H$23*(P$35-A715)/C715),IF(D715&lt;0,0,D715))</f>
        <v>766.76258318908287</v>
      </c>
      <c r="F715" s="17">
        <f>(H715*data!$C$16+I715*data!$C$17-G714*(data!$C$18+data!$C$19+data!$C$20))*$C715/60</f>
        <v>-1.0650886905222252</v>
      </c>
      <c r="G715" s="17">
        <f t="shared" si="60"/>
        <v>29.542243347787544</v>
      </c>
      <c r="H715" s="17">
        <f>H714+(data!$C$19*G714-data!$C$16*H714)*$C715/60</f>
        <v>159.9449696129</v>
      </c>
      <c r="I715" s="17">
        <f>I714+(data!$C$20*G714-data!$C$17*I714)*$C715/60</f>
        <v>199.15701429414156</v>
      </c>
      <c r="J715" s="16">
        <f t="shared" si="58"/>
        <v>58.416666666666664</v>
      </c>
      <c r="K715" s="14">
        <f>G715/data!$C$15*1000</f>
        <v>4.0000190451325208</v>
      </c>
      <c r="L715" s="14">
        <f>L714+data!$C$21*(K714-L714)/60*C714</f>
        <v>4.0000216751869742</v>
      </c>
      <c r="M715" s="59">
        <f>M714+E715*C715/3600/data!H$23</f>
        <v>102.73494777954249</v>
      </c>
    </row>
    <row r="716" spans="1:13" ht="20.100000000000001" customHeight="1">
      <c r="A716" s="12">
        <f t="shared" si="59"/>
        <v>3510</v>
      </c>
      <c r="B716" s="14">
        <f t="shared" si="57"/>
        <v>4</v>
      </c>
      <c r="C716" s="14">
        <f t="shared" si="61"/>
        <v>5</v>
      </c>
      <c r="D716" s="15">
        <f>3600*(B716*data!$C$15/1000-F716-G716)/C716</f>
        <v>766.66180462091575</v>
      </c>
      <c r="E716" s="15">
        <f>IF(A716&lt;P$35,IF(A716+C716&lt;P$35,data!H$24*data!H$23,data!H$24*data!H$23*(P$35-A716)/C716),IF(D716&lt;0,0,D716))</f>
        <v>766.66180462091575</v>
      </c>
      <c r="F716" s="17">
        <f>(H716*data!$C$16+I716*data!$C$17-G715*(data!$C$18+data!$C$19+data!$C$20))*$C716/60</f>
        <v>-1.0649483762478587</v>
      </c>
      <c r="G716" s="17">
        <f t="shared" si="60"/>
        <v>29.542243003746744</v>
      </c>
      <c r="H716" s="17">
        <f>H715+(data!$C$19*G715-data!$C$16*H715)*$C716/60</f>
        <v>159.95617576037833</v>
      </c>
      <c r="I716" s="17">
        <f>I715+(data!$C$20*G715-data!$C$17*I715)*$C716/60</f>
        <v>199.37630498501937</v>
      </c>
      <c r="J716" s="16">
        <f t="shared" si="58"/>
        <v>58.5</v>
      </c>
      <c r="K716" s="14">
        <f>G716/data!$C$15*1000</f>
        <v>4.0000189985494048</v>
      </c>
      <c r="L716" s="14">
        <f>L715+data!$C$21*(K715-L715)/60*C715</f>
        <v>4.0000216477759656</v>
      </c>
      <c r="M716" s="59">
        <f>M715+E716*C716/3600/data!H$23</f>
        <v>102.84142858573985</v>
      </c>
    </row>
    <row r="717" spans="1:13" ht="20.100000000000001" customHeight="1">
      <c r="A717" s="12">
        <f t="shared" si="59"/>
        <v>3515</v>
      </c>
      <c r="B717" s="14">
        <f t="shared" si="57"/>
        <v>4</v>
      </c>
      <c r="C717" s="14">
        <f t="shared" si="61"/>
        <v>5</v>
      </c>
      <c r="D717" s="15">
        <f>3600*(B717*data!$C$15/1000-F717-G717)/C717</f>
        <v>766.56127135918746</v>
      </c>
      <c r="E717" s="15">
        <f>IF(A717&lt;P$35,IF(A717+C717&lt;P$35,data!H$24*data!H$23,data!H$24*data!H$23*(P$35-A717)/C717),IF(D717&lt;0,0,D717))</f>
        <v>766.56127135918746</v>
      </c>
      <c r="F717" s="17">
        <f>(H717*data!$C$16+I717*data!$C$17-G716*(data!$C$18+data!$C$19+data!$C$20))*$C717/60</f>
        <v>-1.0648084043455881</v>
      </c>
      <c r="G717" s="17">
        <f t="shared" si="60"/>
        <v>29.542242661374651</v>
      </c>
      <c r="H717" s="17">
        <f>H716+(data!$C$19*G716-data!$C$16*H716)*$C717/60</f>
        <v>159.96732275119629</v>
      </c>
      <c r="I717" s="17">
        <f>I716+(data!$C$20*G716-data!$C$17*I716)*$C717/60</f>
        <v>199.59551452811522</v>
      </c>
      <c r="J717" s="16">
        <f t="shared" si="58"/>
        <v>58.583333333333336</v>
      </c>
      <c r="K717" s="14">
        <f>G717/data!$C$15*1000</f>
        <v>4.0000189521922316</v>
      </c>
      <c r="L717" s="14">
        <f>L716+data!$C$21*(K716-L716)/60*C716</f>
        <v>4.0000216201651408</v>
      </c>
      <c r="M717" s="59">
        <f>M716+E717*C717/3600/data!H$23</f>
        <v>102.94789542898418</v>
      </c>
    </row>
    <row r="718" spans="1:13" ht="20.100000000000001" customHeight="1">
      <c r="A718" s="12">
        <f t="shared" si="59"/>
        <v>3520</v>
      </c>
      <c r="B718" s="14">
        <f t="shared" si="57"/>
        <v>4</v>
      </c>
      <c r="C718" s="14">
        <f t="shared" si="61"/>
        <v>5</v>
      </c>
      <c r="D718" s="15">
        <f>3600*(B718*data!$C$15/1000-F718-G718)/C718</f>
        <v>766.46098221505576</v>
      </c>
      <c r="E718" s="15">
        <f>IF(A718&lt;P$35,IF(A718+C718&lt;P$35,data!H$24*data!H$23,data!H$24*data!H$23*(P$35-A718)/C718),IF(D718&lt;0,0,D718))</f>
        <v>766.46098221505576</v>
      </c>
      <c r="F718" s="17">
        <f>(H718*data!$C$16+I718*data!$C$17-G717*(data!$C$18+data!$C$19+data!$C$20))*$C718/60</f>
        <v>-1.064668773155472</v>
      </c>
      <c r="G718" s="17">
        <f t="shared" si="60"/>
        <v>29.542242320662496</v>
      </c>
      <c r="H718" s="17">
        <f>H717+(data!$C$19*G717-data!$C$16*H717)*$C718/60</f>
        <v>159.97841089763449</v>
      </c>
      <c r="I718" s="17">
        <f>I717+(data!$C$20*G717-data!$C$17*I717)*$C718/60</f>
        <v>199.81464295347286</v>
      </c>
      <c r="J718" s="16">
        <f t="shared" si="58"/>
        <v>58.666666666666664</v>
      </c>
      <c r="K718" s="14">
        <f>G718/data!$C$15*1000</f>
        <v>4.0000189060598137</v>
      </c>
      <c r="L718" s="14">
        <f>L717+data!$C$21*(K717-L717)/60*C717</f>
        <v>4.0000215923589373</v>
      </c>
      <c r="M718" s="59">
        <f>M717+E718*C718/3600/data!H$23</f>
        <v>103.05434834318072</v>
      </c>
    </row>
    <row r="719" spans="1:13" ht="20.100000000000001" customHeight="1">
      <c r="A719" s="12">
        <f t="shared" si="59"/>
        <v>3525</v>
      </c>
      <c r="B719" s="14">
        <f t="shared" si="57"/>
        <v>4</v>
      </c>
      <c r="C719" s="14">
        <f t="shared" si="61"/>
        <v>5</v>
      </c>
      <c r="D719" s="15">
        <f>3600*(B719*data!$C$15/1000-F719-G719)/C719</f>
        <v>766.36093600589425</v>
      </c>
      <c r="E719" s="15">
        <f>IF(A719&lt;P$35,IF(A719+C719&lt;P$35,data!H$24*data!H$23,data!H$24*data!H$23*(P$35-A719)/C719),IF(D719&lt;0,0,D719))</f>
        <v>766.36093600589425</v>
      </c>
      <c r="F719" s="17">
        <f>(H719*data!$C$16+I719*data!$C$17-G718*(data!$C$18+data!$C$19+data!$C$20))*$C719/60</f>
        <v>-1.0645294810262744</v>
      </c>
      <c r="G719" s="17">
        <f t="shared" si="60"/>
        <v>29.542241981601578</v>
      </c>
      <c r="H719" s="17">
        <f>H718+(data!$C$19*G718-data!$C$16*H718)*$C719/60</f>
        <v>159.98944051032504</v>
      </c>
      <c r="I719" s="17">
        <f>I718+(data!$C$20*G718-data!$C$17*I718)*$C719/60</f>
        <v>200.03369029112483</v>
      </c>
      <c r="J719" s="16">
        <f t="shared" si="58"/>
        <v>58.75</v>
      </c>
      <c r="K719" s="14">
        <f>G719/data!$C$15*1000</f>
        <v>4.0000188601509734</v>
      </c>
      <c r="L719" s="14">
        <f>L718+data!$C$21*(K718-L718)/60*C718</f>
        <v>4.0000215643617336</v>
      </c>
      <c r="M719" s="59">
        <f>M718+E719*C719/3600/data!H$23</f>
        <v>103.16078736207042</v>
      </c>
    </row>
    <row r="720" spans="1:13" ht="20.100000000000001" customHeight="1">
      <c r="A720" s="12">
        <f t="shared" si="59"/>
        <v>3530</v>
      </c>
      <c r="B720" s="14">
        <f t="shared" si="57"/>
        <v>4</v>
      </c>
      <c r="C720" s="14">
        <f t="shared" si="61"/>
        <v>5</v>
      </c>
      <c r="D720" s="15">
        <f>3600*(B720*data!$C$15/1000-F720-G720)/C720</f>
        <v>766.26113155528935</v>
      </c>
      <c r="E720" s="15">
        <f>IF(A720&lt;P$35,IF(A720+C720&lt;P$35,data!H$24*data!H$23,data!H$24*data!H$23*(P$35-A720)/C720),IF(D720&lt;0,0,D720))</f>
        <v>766.26113155528935</v>
      </c>
      <c r="F720" s="17">
        <f>(H720*data!$C$16+I720*data!$C$17-G719*(data!$C$18+data!$C$19+data!$C$20))*$C720/60</f>
        <v>-1.0643905263154227</v>
      </c>
      <c r="G720" s="17">
        <f t="shared" si="60"/>
        <v>29.542241644183232</v>
      </c>
      <c r="H720" s="17">
        <f>H719+(data!$C$19*G719-data!$C$16*H719)*$C720/60</f>
        <v>160.0004118982603</v>
      </c>
      <c r="I720" s="17">
        <f>I719+(data!$C$20*G719-data!$C$17*I719)*$C720/60</f>
        <v>200.25265657109247</v>
      </c>
      <c r="J720" s="16">
        <f t="shared" si="58"/>
        <v>58.833333333333336</v>
      </c>
      <c r="K720" s="14">
        <f>G720/data!$C$15*1000</f>
        <v>4.0000188144645374</v>
      </c>
      <c r="L720" s="14">
        <f>L719+data!$C$21*(K719-L719)/60*C719</f>
        <v>4.0000215361778508</v>
      </c>
      <c r="M720" s="59">
        <f>M719+E720*C720/3600/data!H$23</f>
        <v>103.26721251923088</v>
      </c>
    </row>
    <row r="721" spans="1:13" ht="20.100000000000001" customHeight="1">
      <c r="A721" s="12">
        <f t="shared" si="59"/>
        <v>3535</v>
      </c>
      <c r="B721" s="14">
        <f t="shared" si="57"/>
        <v>4</v>
      </c>
      <c r="C721" s="14">
        <f t="shared" si="61"/>
        <v>5</v>
      </c>
      <c r="D721" s="15">
        <f>3600*(B721*data!$C$15/1000-F721-G721)/C721</f>
        <v>766.16156769300062</v>
      </c>
      <c r="E721" s="15">
        <f>IF(A721&lt;P$35,IF(A721+C721&lt;P$35,data!H$24*data!H$23,data!H$24*data!H$23*(P$35-A721)/C721),IF(D721&lt;0,0,D721))</f>
        <v>766.16156769300062</v>
      </c>
      <c r="F721" s="17">
        <f>(H721*data!$C$16+I721*data!$C$17-G720*(data!$C$18+data!$C$19+data!$C$20))*$C721/60</f>
        <v>-1.0642519073889609</v>
      </c>
      <c r="G721" s="17">
        <f t="shared" si="60"/>
        <v>29.54224130839884</v>
      </c>
      <c r="H721" s="17">
        <f>H720+(data!$C$19*G720-data!$C$16*H720)*$C721/60</f>
        <v>160.01132536880144</v>
      </c>
      <c r="I721" s="17">
        <f>I720+(data!$C$20*G720-data!$C$17*I720)*$C721/60</f>
        <v>200.47154182338596</v>
      </c>
      <c r="J721" s="16">
        <f t="shared" si="58"/>
        <v>58.916666666666664</v>
      </c>
      <c r="K721" s="14">
        <f>G721/data!$C$15*1000</f>
        <v>4.0000187689993387</v>
      </c>
      <c r="L721" s="14">
        <f>L720+data!$C$21*(K720-L720)/60*C720</f>
        <v>4.0000215078115531</v>
      </c>
      <c r="M721" s="59">
        <f>M720+E721*C721/3600/data!H$23</f>
        <v>103.37362384807713</v>
      </c>
    </row>
    <row r="722" spans="1:13" ht="20.100000000000001" customHeight="1">
      <c r="A722" s="75">
        <f t="shared" si="59"/>
        <v>3540</v>
      </c>
      <c r="B722" s="14">
        <f t="shared" si="57"/>
        <v>4</v>
      </c>
      <c r="C722" s="14">
        <f t="shared" si="61"/>
        <v>5</v>
      </c>
      <c r="D722" s="15">
        <f>3600*(B722*data!$C$15/1000-F722-G722)/C722</f>
        <v>766.06224325491064</v>
      </c>
      <c r="E722" s="15">
        <f>IF(A722&lt;P$35,IF(A722+C722&lt;P$35,data!H$24*data!H$23,data!H$24*data!H$23*(P$35-A722)/C722),IF(D722&lt;0,0,D722))</f>
        <v>766.06224325491064</v>
      </c>
      <c r="F722" s="17">
        <f>(H722*data!$C$16+I722*data!$C$17-G721*(data!$C$18+data!$C$19+data!$C$20))*$C722/60</f>
        <v>-1.0641136226215029</v>
      </c>
      <c r="G722" s="17">
        <f t="shared" si="60"/>
        <v>29.542240974239839</v>
      </c>
      <c r="H722" s="17">
        <f>H721+(data!$C$19*G721-data!$C$16*H721)*$C722/60</f>
        <v>160.02218122768718</v>
      </c>
      <c r="I722" s="17">
        <f>I721+(data!$C$20*G721-data!$C$17*I721)*$C722/60</f>
        <v>200.69034607800424</v>
      </c>
      <c r="J722" s="16">
        <f t="shared" si="58"/>
        <v>59</v>
      </c>
      <c r="K722" s="14">
        <f>G722/data!$C$15*1000</f>
        <v>4.0000187237542182</v>
      </c>
      <c r="L722" s="14">
        <f>L721+data!$C$21*(K721-L721)/60*C721</f>
        <v>4.0000214792670468</v>
      </c>
      <c r="M722" s="59">
        <f>M721+E722*C722/3600/data!H$23</f>
        <v>103.48002138186253</v>
      </c>
    </row>
    <row r="723" spans="1:13" ht="20.100000000000001" customHeight="1">
      <c r="A723" s="75">
        <f t="shared" si="59"/>
        <v>3545</v>
      </c>
      <c r="B723" s="14">
        <f t="shared" si="57"/>
        <v>4</v>
      </c>
      <c r="C723" s="14">
        <f t="shared" si="61"/>
        <v>5</v>
      </c>
      <c r="D723" s="15">
        <f>3600*(B723*data!$C$15/1000-F723-G723)/C723</f>
        <v>765.96315708303132</v>
      </c>
      <c r="E723" s="15">
        <f>IF(A723&lt;P$35,IF(A723+C723&lt;P$35,data!H$24*data!H$23,data!H$24*data!H$23*(P$35-A723)/C723),IF(D723&lt;0,0,D723))</f>
        <v>765.96315708303132</v>
      </c>
      <c r="F723" s="17">
        <f>(H723*data!$C$16+I723*data!$C$17-G722*(data!$C$18+data!$C$19+data!$C$20))*$C723/60</f>
        <v>-1.0639756703961891</v>
      </c>
      <c r="G723" s="17">
        <f t="shared" si="60"/>
        <v>29.542240641697692</v>
      </c>
      <c r="H723" s="17">
        <f>H722+(data!$C$19*G722-data!$C$16*H722)*$C723/60</f>
        <v>160.03297977904225</v>
      </c>
      <c r="I723" s="17">
        <f>I722+(data!$C$20*G722-data!$C$17*I722)*$C723/60</f>
        <v>200.90906936493511</v>
      </c>
      <c r="J723" s="16">
        <f t="shared" si="58"/>
        <v>59.083333333333336</v>
      </c>
      <c r="K723" s="14">
        <f>G723/data!$C$15*1000</f>
        <v>4.0000186787280194</v>
      </c>
      <c r="L723" s="14">
        <f>L722+data!$C$21*(K722-L722)/60*C722</f>
        <v>4.0000214505484832</v>
      </c>
      <c r="M723" s="59">
        <f>M722+E723*C723/3600/data!H$23</f>
        <v>103.58640515367962</v>
      </c>
    </row>
    <row r="724" spans="1:13" ht="20.100000000000001" customHeight="1">
      <c r="A724" s="76">
        <f t="shared" si="59"/>
        <v>3550</v>
      </c>
      <c r="B724" s="14">
        <f t="shared" si="57"/>
        <v>4</v>
      </c>
      <c r="C724" s="14">
        <f t="shared" si="61"/>
        <v>5</v>
      </c>
      <c r="D724" s="15">
        <f>3600*(B724*data!$C$15/1000-F724-G724)/C724</f>
        <v>765.86430802542395</v>
      </c>
      <c r="E724" s="15">
        <f>IF(A724&lt;P$35,IF(A724+C724&lt;P$35,data!H$24*data!H$23,data!H$24*data!H$23*(P$35-A724)/C724),IF(D724&lt;0,0,D724))</f>
        <v>765.86430802542395</v>
      </c>
      <c r="F724" s="17">
        <f>(H724*data!$C$16+I724*data!$C$17-G723*(data!$C$18+data!$C$19+data!$C$20))*$C724/60</f>
        <v>-1.0638380491046404</v>
      </c>
      <c r="G724" s="17">
        <f t="shared" si="60"/>
        <v>29.54224031076393</v>
      </c>
      <c r="H724" s="17">
        <f>H723+(data!$C$19*G723-data!$C$16*H723)*$C724/60</f>
        <v>160.04372132538595</v>
      </c>
      <c r="I724" s="17">
        <f>I723+(data!$C$20*G723-data!$C$17*I723)*$C724/60</f>
        <v>201.12771171415514</v>
      </c>
      <c r="J724" s="21">
        <f t="shared" si="58"/>
        <v>59.166666666666664</v>
      </c>
      <c r="K724" s="20">
        <f>G724/data!$C$15*1000</f>
        <v>4.0000186339195958</v>
      </c>
      <c r="L724" s="20">
        <f>L723+data!$C$21*(K723-L723)/60*C723</f>
        <v>4.0000214216599579</v>
      </c>
      <c r="M724" s="59">
        <f>M723+E724*C724/3600/data!H$23</f>
        <v>103.69277519646093</v>
      </c>
    </row>
    <row r="725" spans="1:13" ht="20.100000000000001" customHeight="1">
      <c r="A725" s="77">
        <f t="shared" si="59"/>
        <v>3555</v>
      </c>
      <c r="B725" s="14">
        <f t="shared" si="57"/>
        <v>4</v>
      </c>
      <c r="C725" s="14">
        <f t="shared" si="61"/>
        <v>5</v>
      </c>
      <c r="D725" s="15">
        <f>3600*(B725*data!$C$15/1000-F725-G725)/C725</f>
        <v>765.76569493621719</v>
      </c>
      <c r="E725" s="15">
        <f>IF(A725&lt;P$35,IF(A725+C725&lt;P$35,data!H$24*data!H$23,data!H$24*data!H$23*(P$35-A725)/C725),IF(D725&lt;0,0,D725))</f>
        <v>765.76569493621719</v>
      </c>
      <c r="F725" s="17">
        <f>(H725*data!$C$16+I725*data!$C$17-G724*(data!$C$18+data!$C$19+data!$C$20))*$C725/60</f>
        <v>-1.0637007571469141</v>
      </c>
      <c r="G725" s="17">
        <f t="shared" si="60"/>
        <v>29.542239981430104</v>
      </c>
      <c r="H725" s="17">
        <f>H724+(data!$C$19*G724-data!$C$16*H724)*$C725/60</f>
        <v>160.05440616764062</v>
      </c>
      <c r="I725" s="17">
        <f>I724+(data!$C$20*G724-data!$C$17*I724)*$C725/60</f>
        <v>201.34627315562975</v>
      </c>
      <c r="J725" s="24">
        <f t="shared" si="58"/>
        <v>59.25</v>
      </c>
      <c r="K725" s="23">
        <f>G725/data!$C$15*1000</f>
        <v>4.0000185893278033</v>
      </c>
      <c r="L725" s="23">
        <f>L724+data!$C$21*(K724-L724)/60*C724</f>
        <v>4.0000213926055119</v>
      </c>
      <c r="M725" s="59">
        <f>M724+E725*C725/3600/data!H$23</f>
        <v>103.79913154297985</v>
      </c>
    </row>
    <row r="726" spans="1:13" ht="20.100000000000001" customHeight="1">
      <c r="A726" s="75">
        <f t="shared" si="59"/>
        <v>3560</v>
      </c>
      <c r="B726" s="14">
        <f t="shared" si="57"/>
        <v>4</v>
      </c>
      <c r="C726" s="14">
        <f t="shared" si="61"/>
        <v>5</v>
      </c>
      <c r="D726" s="15">
        <f>3600*(B726*data!$C$15/1000-F726-G726)/C726</f>
        <v>765.66731667552028</v>
      </c>
      <c r="E726" s="15">
        <f>IF(A726&lt;P$35,IF(A726+C726&lt;P$35,data!H$24*data!H$23,data!H$24*data!H$23*(P$35-A726)/C726),IF(D726&lt;0,0,D726))</f>
        <v>765.66731667552028</v>
      </c>
      <c r="F726" s="17">
        <f>(H726*data!$C$16+I726*data!$C$17-G725*(data!$C$18+data!$C$19+data!$C$20))*$C726/60</f>
        <v>-1.0635637929314579</v>
      </c>
      <c r="G726" s="17">
        <f t="shared" si="60"/>
        <v>29.542239653687837</v>
      </c>
      <c r="H726" s="17">
        <f>H725+(data!$C$19*G725-data!$C$16*H725)*$C726/60</f>
        <v>160.06503460514006</v>
      </c>
      <c r="I726" s="17">
        <f>I725+(data!$C$20*G725-data!$C$17*I725)*$C726/60</f>
        <v>201.56475371931319</v>
      </c>
      <c r="J726" s="16">
        <f t="shared" si="58"/>
        <v>59.333333333333336</v>
      </c>
      <c r="K726" s="14">
        <f>G726/data!$C$15*1000</f>
        <v>4.0000185449515087</v>
      </c>
      <c r="L726" s="14">
        <f>L725+data!$C$21*(K725-L725)/60*C725</f>
        <v>4.0000213633891315</v>
      </c>
      <c r="M726" s="59">
        <f>M725+E726*C726/3600/data!H$23</f>
        <v>103.90547422585145</v>
      </c>
    </row>
    <row r="727" spans="1:13" ht="20.100000000000001" customHeight="1">
      <c r="A727" s="12">
        <f t="shared" si="59"/>
        <v>3565</v>
      </c>
      <c r="B727" s="14">
        <f t="shared" si="57"/>
        <v>4</v>
      </c>
      <c r="C727" s="14">
        <f t="shared" si="61"/>
        <v>5</v>
      </c>
      <c r="D727" s="15">
        <f>3600*(B727*data!$C$15/1000-F727-G727)/C727</f>
        <v>765.5691721094488</v>
      </c>
      <c r="E727" s="15">
        <f>IF(A727&lt;P$35,IF(A727+C727&lt;P$35,data!H$24*data!H$23,data!H$24*data!H$23*(P$35-A727)/C727),IF(D727&lt;0,0,D727))</f>
        <v>765.5691721094488</v>
      </c>
      <c r="F727" s="17">
        <f>(H727*data!$C$16+I727*data!$C$17-G726*(data!$C$18+data!$C$19+data!$C$20))*$C727/60</f>
        <v>-1.0634271548750684</v>
      </c>
      <c r="G727" s="17">
        <f t="shared" si="60"/>
        <v>29.542239327528769</v>
      </c>
      <c r="H727" s="17">
        <f>H726+(data!$C$19*G726-data!$C$16*H726)*$C727/60</f>
        <v>160.07560693563792</v>
      </c>
      <c r="I727" s="17">
        <f>I726+(data!$C$20*G726-data!$C$17*I726)*$C727/60</f>
        <v>201.78315343514856</v>
      </c>
      <c r="J727" s="16">
        <f t="shared" si="58"/>
        <v>59.416666666666664</v>
      </c>
      <c r="K727" s="14">
        <f>G727/data!$C$15*1000</f>
        <v>4.0000185007895785</v>
      </c>
      <c r="L727" s="14">
        <f>L726+data!$C$21*(K726-L726)/60*C726</f>
        <v>4.0000213340147512</v>
      </c>
      <c r="M727" s="59">
        <f>M726+E727*C727/3600/data!H$23</f>
        <v>104.01180327753332</v>
      </c>
    </row>
    <row r="728" spans="1:13" ht="20.100000000000001" customHeight="1">
      <c r="A728" s="12">
        <f t="shared" si="59"/>
        <v>3570</v>
      </c>
      <c r="B728" s="14">
        <f t="shared" si="57"/>
        <v>4</v>
      </c>
      <c r="C728" s="14">
        <f t="shared" si="61"/>
        <v>5</v>
      </c>
      <c r="D728" s="15">
        <f>3600*(B728*data!$C$15/1000-F728-G728)/C728</f>
        <v>765.47126011004445</v>
      </c>
      <c r="E728" s="15">
        <f>IF(A728&lt;P$35,IF(A728+C728&lt;P$35,data!H$24*data!H$23,data!H$24*data!H$23*(P$35-A728)/C728),IF(D728&lt;0,0,D728))</f>
        <v>765.47126011004445</v>
      </c>
      <c r="F728" s="17">
        <f>(H728*data!$C$16+I728*data!$C$17-G727*(data!$C$18+data!$C$19+data!$C$20))*$C728/60</f>
        <v>-1.0632908414028441</v>
      </c>
      <c r="G728" s="17">
        <f t="shared" si="60"/>
        <v>29.542239002944605</v>
      </c>
      <c r="H728" s="17">
        <f>H727+(data!$C$19*G727-data!$C$16*H727)*$C728/60</f>
        <v>160.08612345531611</v>
      </c>
      <c r="I728" s="17">
        <f>I727+(data!$C$20*G727-data!$C$17*I727)*$C728/60</f>
        <v>202.00147233306777</v>
      </c>
      <c r="J728" s="16">
        <f t="shared" si="58"/>
        <v>59.5</v>
      </c>
      <c r="K728" s="14">
        <f>G728/data!$C$15*1000</f>
        <v>4.0000184568408903</v>
      </c>
      <c r="L728" s="14">
        <f>L727+data!$C$21*(K727-L727)/60*C727</f>
        <v>4.0000213044862525</v>
      </c>
      <c r="M728" s="59">
        <f>M727+E728*C728/3600/data!H$23</f>
        <v>104.11811873032637</v>
      </c>
    </row>
    <row r="729" spans="1:13" ht="20.100000000000001" customHeight="1">
      <c r="A729" s="12">
        <f t="shared" si="59"/>
        <v>3575</v>
      </c>
      <c r="B729" s="14">
        <f t="shared" si="57"/>
        <v>4</v>
      </c>
      <c r="C729" s="14">
        <f t="shared" si="61"/>
        <v>5</v>
      </c>
      <c r="D729" s="15">
        <f>3600*(B729*data!$C$15/1000-F729-G729)/C729</f>
        <v>765.37357955528171</v>
      </c>
      <c r="E729" s="15">
        <f>IF(A729&lt;P$35,IF(A729+C729&lt;P$35,data!H$24*data!H$23,data!H$24*data!H$23*(P$35-A729)/C729),IF(D729&lt;0,0,D729))</f>
        <v>765.37357955528171</v>
      </c>
      <c r="F729" s="17">
        <f>(H729*data!$C$16+I729*data!$C$17-G728*(data!$C$18+data!$C$19+data!$C$20))*$C729/60</f>
        <v>-1.0631548509481434</v>
      </c>
      <c r="G729" s="17">
        <f t="shared" si="60"/>
        <v>29.542238679927078</v>
      </c>
      <c r="H729" s="17">
        <f>H728+(data!$C$19*G728-data!$C$16*H728)*$C729/60</f>
        <v>160.09658445879293</v>
      </c>
      <c r="I729" s="17">
        <f>I728+(data!$C$20*G728-data!$C$17*I728)*$C729/60</f>
        <v>202.21971044299156</v>
      </c>
      <c r="J729" s="16">
        <f t="shared" si="58"/>
        <v>59.583333333333336</v>
      </c>
      <c r="K729" s="14">
        <f>G729/data!$C$15*1000</f>
        <v>4.0000184131043239</v>
      </c>
      <c r="L729" s="14">
        <f>L728+data!$C$21*(K728-L728)/60*C728</f>
        <v>4.0000212748074633</v>
      </c>
      <c r="M729" s="59">
        <f>M728+E729*C729/3600/data!H$23</f>
        <v>104.22442061637572</v>
      </c>
    </row>
    <row r="730" spans="1:13" ht="20.100000000000001" customHeight="1">
      <c r="A730" s="12">
        <f t="shared" si="59"/>
        <v>3580</v>
      </c>
      <c r="B730" s="14">
        <f t="shared" si="57"/>
        <v>4</v>
      </c>
      <c r="C730" s="14">
        <f t="shared" si="61"/>
        <v>5</v>
      </c>
      <c r="D730" s="15">
        <f>3600*(B730*data!$C$15/1000-F730-G730)/C730</f>
        <v>765.27612932899444</v>
      </c>
      <c r="E730" s="15">
        <f>IF(A730&lt;P$35,IF(A730+C730&lt;P$35,data!H$24*data!H$23,data!H$24*data!H$23*(P$35-A730)/C730),IF(D730&lt;0,0,D730))</f>
        <v>765.27612932899444</v>
      </c>
      <c r="F730" s="17">
        <f>(H730*data!$C$16+I730*data!$C$17-G729*(data!$C$18+data!$C$19+data!$C$20))*$C730/60</f>
        <v>-1.0630191819525396</v>
      </c>
      <c r="G730" s="17">
        <f t="shared" si="60"/>
        <v>29.542238358467984</v>
      </c>
      <c r="H730" s="17">
        <f>H729+(data!$C$19*G729-data!$C$16*H729)*$C730/60</f>
        <v>160.10699023913153</v>
      </c>
      <c r="I730" s="17">
        <f>I729+(data!$C$20*G729-data!$C$17*I729)*$C730/60</f>
        <v>202.43786779482954</v>
      </c>
      <c r="J730" s="16">
        <f t="shared" si="58"/>
        <v>59.666666666666664</v>
      </c>
      <c r="K730" s="14">
        <f>G730/data!$C$15*1000</f>
        <v>4.000018369578771</v>
      </c>
      <c r="L730" s="14">
        <f>L729+data!$C$21*(K729-L729)/60*C729</f>
        <v>4.0000212449821602</v>
      </c>
      <c r="M730" s="59">
        <f>M729+E730*C730/3600/data!H$23</f>
        <v>104.33070896767141</v>
      </c>
    </row>
    <row r="731" spans="1:13" ht="20.100000000000001" customHeight="1">
      <c r="A731" s="12">
        <f t="shared" si="59"/>
        <v>3585</v>
      </c>
      <c r="B731" s="14">
        <f t="shared" si="57"/>
        <v>4</v>
      </c>
      <c r="C731" s="14">
        <f t="shared" si="61"/>
        <v>5</v>
      </c>
      <c r="D731" s="15">
        <f>3600*(B731*data!$C$15/1000-F731-G731)/C731</f>
        <v>765.17890832089279</v>
      </c>
      <c r="E731" s="15">
        <f>IF(A731&lt;P$35,IF(A731+C731&lt;P$35,data!H$24*data!H$23,data!H$24*data!H$23*(P$35-A731)/C731),IF(D731&lt;0,0,D731))</f>
        <v>765.17890832089279</v>
      </c>
      <c r="F731" s="17">
        <f>(H731*data!$C$16+I731*data!$C$17-G730*(data!$C$18+data!$C$19+data!$C$20))*$C731/60</f>
        <v>-1.0628838328657804</v>
      </c>
      <c r="G731" s="17">
        <f t="shared" si="60"/>
        <v>29.542238038559141</v>
      </c>
      <c r="H731" s="17">
        <f>H730+(data!$C$19*G730-data!$C$16*H730)*$C731/60</f>
        <v>160.11734108784796</v>
      </c>
      <c r="I731" s="17">
        <f>I730+(data!$C$20*G730-data!$C$17*I730)*$C731/60</f>
        <v>202.65594441848017</v>
      </c>
      <c r="J731" s="16">
        <f t="shared" si="58"/>
        <v>59.75</v>
      </c>
      <c r="K731" s="14">
        <f>G731/data!$C$15*1000</f>
        <v>4.0000183262631221</v>
      </c>
      <c r="L731" s="14">
        <f>L730+data!$C$21*(K730-L730)/60*C730</f>
        <v>4.0000212150140699</v>
      </c>
      <c r="M731" s="59">
        <f>M730+E731*C731/3600/data!H$23</f>
        <v>104.43698381604932</v>
      </c>
    </row>
    <row r="732" spans="1:13" ht="20.100000000000001" customHeight="1">
      <c r="A732" s="12">
        <f t="shared" si="59"/>
        <v>3590</v>
      </c>
      <c r="B732" s="14">
        <f t="shared" si="57"/>
        <v>4</v>
      </c>
      <c r="C732" s="14">
        <f t="shared" si="61"/>
        <v>5</v>
      </c>
      <c r="D732" s="15">
        <f>3600*(B732*data!$C$15/1000-F732-G732)/C732</f>
        <v>765.08191542650593</v>
      </c>
      <c r="E732" s="15">
        <f>IF(A732&lt;P$35,IF(A732+C732&lt;P$35,data!H$24*data!H$23,data!H$24*data!H$23*(P$35-A732)/C732),IF(D732&lt;0,0,D732))</f>
        <v>765.08191542650593</v>
      </c>
      <c r="F732" s="17">
        <f>(H732*data!$C$16+I732*data!$C$17-G731*(data!$C$18+data!$C$19+data!$C$20))*$C732/60</f>
        <v>-1.0627488021457401</v>
      </c>
      <c r="G732" s="17">
        <f t="shared" si="60"/>
        <v>29.542237720192418</v>
      </c>
      <c r="H732" s="17">
        <f>H731+(data!$C$19*G731-data!$C$16*H731)*$C732/60</f>
        <v>160.1276372949194</v>
      </c>
      <c r="I732" s="17">
        <f>I731+(data!$C$20*G731-data!$C$17*I731)*$C732/60</f>
        <v>202.87394034383078</v>
      </c>
      <c r="J732" s="16">
        <f t="shared" si="58"/>
        <v>59.833333333333336</v>
      </c>
      <c r="K732" s="14">
        <f>G732/data!$C$15*1000</f>
        <v>4.0000182831562743</v>
      </c>
      <c r="L732" s="14">
        <f>L731+data!$C$21*(K731-L731)/60*C731</f>
        <v>4.0000211849068688</v>
      </c>
      <c r="M732" s="59">
        <f>M731+E732*C732/3600/data!H$23</f>
        <v>104.54324519319189</v>
      </c>
    </row>
    <row r="733" spans="1:13" ht="20.100000000000001" customHeight="1">
      <c r="A733" s="12">
        <f t="shared" si="59"/>
        <v>3595</v>
      </c>
      <c r="B733" s="14">
        <f t="shared" si="57"/>
        <v>4</v>
      </c>
      <c r="C733" s="14">
        <f t="shared" si="61"/>
        <v>5</v>
      </c>
      <c r="D733" s="15">
        <f>3600*(B733*data!$C$15/1000-F733-G733)/C733</f>
        <v>764.98514954713642</v>
      </c>
      <c r="E733" s="15">
        <f>IF(A733&lt;P$35,IF(A733+C733&lt;P$35,data!H$24*data!H$23,data!H$24*data!H$23*(P$35-A733)/C733),IF(D733&lt;0,0,D733))</f>
        <v>764.98514954713642</v>
      </c>
      <c r="F733" s="17">
        <f>(H733*data!$C$16+I733*data!$C$17-G732*(data!$C$18+data!$C$19+data!$C$20))*$C733/60</f>
        <v>-1.0626140882583812</v>
      </c>
      <c r="G733" s="17">
        <f t="shared" si="60"/>
        <v>29.542237403359739</v>
      </c>
      <c r="H733" s="17">
        <f>H732+(data!$C$19*G732-data!$C$16*H732)*$C733/60</f>
        <v>160.13787914879228</v>
      </c>
      <c r="I733" s="17">
        <f>I732+(data!$C$20*G732-data!$C$17*I732)*$C733/60</f>
        <v>203.09185560075753</v>
      </c>
      <c r="J733" s="16">
        <f t="shared" si="58"/>
        <v>59.916666666666664</v>
      </c>
      <c r="K733" s="14">
        <f>G733/data!$C$15*1000</f>
        <v>4.0000182402571376</v>
      </c>
      <c r="L733" s="14">
        <f>L732+data!$C$21*(K732-L732)/60*C732</f>
        <v>4.0000211546641822</v>
      </c>
      <c r="M733" s="59">
        <f>M732+E733*C733/3600/data!H$23</f>
        <v>104.649493130629</v>
      </c>
    </row>
    <row r="734" spans="1:13" ht="20.100000000000001" customHeight="1">
      <c r="A734" s="12">
        <f t="shared" si="59"/>
        <v>3600</v>
      </c>
      <c r="B734" s="14">
        <f t="shared" si="57"/>
        <v>4</v>
      </c>
      <c r="C734" s="14">
        <f t="shared" ref="C734:C772" si="62">P$25</f>
        <v>10</v>
      </c>
      <c r="D734" s="15">
        <f>3600*(B734*data!$C$15/1000-F734-G734)/C734</f>
        <v>764.74360325756174</v>
      </c>
      <c r="E734" s="15">
        <f>IF(A734&lt;P$35,IF(A734+C734&lt;P$35,data!H$24*data!H$23,data!H$24*data!H$23*(P$35-A734)/C734),IF(D734&lt;0,0,D734))</f>
        <v>764.74360325756174</v>
      </c>
      <c r="F734" s="17">
        <f>(H734*data!$C$16+I734*data!$C$17-G733*(data!$C$18+data!$C$19+data!$C$20))*$C734/60</f>
        <v>-2.1246906247279824</v>
      </c>
      <c r="G734" s="17">
        <f t="shared" si="60"/>
        <v>29.542505527373802</v>
      </c>
      <c r="H734" s="17">
        <f>H733+(data!$C$19*G733-data!$C$16*H733)*$C734/60</f>
        <v>160.15825472398845</v>
      </c>
      <c r="I734" s="17">
        <f>I733+(data!$C$20*G733-data!$C$17*I733)*$C734/60</f>
        <v>203.52752483749339</v>
      </c>
      <c r="J734" s="16">
        <f t="shared" si="58"/>
        <v>60</v>
      </c>
      <c r="K734" s="14">
        <f>G734/data!$C$15*1000</f>
        <v>4.0000545442422508</v>
      </c>
      <c r="L734" s="14">
        <f>L733+data!$C$21*(K733-L733)/60*C733</f>
        <v>4.0000211242895878</v>
      </c>
      <c r="M734" s="59">
        <f>M733+E734*C734/3600/data!H$23</f>
        <v>104.86192190931165</v>
      </c>
    </row>
    <row r="735" spans="1:13" ht="20.100000000000001" customHeight="1">
      <c r="A735" s="12">
        <f t="shared" si="59"/>
        <v>3610</v>
      </c>
      <c r="B735" s="14">
        <f t="shared" si="57"/>
        <v>4</v>
      </c>
      <c r="C735" s="14">
        <f t="shared" si="62"/>
        <v>10</v>
      </c>
      <c r="D735" s="15">
        <f>3600*(B735*data!$C$15/1000-F735-G735)/C735</f>
        <v>764.52922026795329</v>
      </c>
      <c r="E735" s="15">
        <f>IF(A735&lt;P$35,IF(A735+C735&lt;P$35,data!H$24*data!H$23,data!H$24*data!H$23*(P$35-A735)/C735),IF(D735&lt;0,0,D735))</f>
        <v>764.52922026795329</v>
      </c>
      <c r="F735" s="17">
        <f>(H735*data!$C$16+I735*data!$C$17-G734*(data!$C$18+data!$C$19+data!$C$20))*$C735/60</f>
        <v>-2.1241914516250389</v>
      </c>
      <c r="G735" s="17">
        <f t="shared" si="60"/>
        <v>29.542601862575324</v>
      </c>
      <c r="H735" s="17">
        <f>H734+(data!$C$19*G734-data!$C$16*H734)*$C735/60</f>
        <v>160.17843073947256</v>
      </c>
      <c r="I735" s="17">
        <f>I734+(data!$C$20*G734-data!$C$17*I734)*$C735/60</f>
        <v>203.96287697015356</v>
      </c>
      <c r="J735" s="16">
        <f t="shared" si="58"/>
        <v>60.166666666666664</v>
      </c>
      <c r="K735" s="14">
        <f>G735/data!$C$15*1000</f>
        <v>4.0000675880262406</v>
      </c>
      <c r="L735" s="14">
        <f>L734+data!$C$21*(K734-L734)/60*C734</f>
        <v>4.0000218209098586</v>
      </c>
      <c r="M735" s="59">
        <f>M734+E735*C735/3600/data!H$23</f>
        <v>105.07429113716385</v>
      </c>
    </row>
    <row r="736" spans="1:13" ht="20.100000000000001" customHeight="1">
      <c r="A736" s="12">
        <f t="shared" si="59"/>
        <v>3620</v>
      </c>
      <c r="B736" s="14">
        <f t="shared" si="57"/>
        <v>4</v>
      </c>
      <c r="C736" s="14">
        <f t="shared" si="62"/>
        <v>10</v>
      </c>
      <c r="D736" s="15">
        <f>3600*(B736*data!$C$15/1000-F736-G736)/C736</f>
        <v>764.33466018314368</v>
      </c>
      <c r="E736" s="15">
        <f>IF(A736&lt;P$35,IF(A736+C736&lt;P$35,data!H$24*data!H$23,data!H$24*data!H$23*(P$35-A736)/C736),IF(D736&lt;0,0,D736))</f>
        <v>764.33466018314368</v>
      </c>
      <c r="F736" s="17">
        <f>(H736*data!$C$16+I736*data!$C$17-G735*(data!$C$18+data!$C$19+data!$C$20))*$C736/60</f>
        <v>-2.1236716427335507</v>
      </c>
      <c r="G736" s="17">
        <f t="shared" si="60"/>
        <v>29.542622498363865</v>
      </c>
      <c r="H736" s="17">
        <f>H735+(data!$C$19*G735-data!$C$16*H735)*$C736/60</f>
        <v>160.19839935342128</v>
      </c>
      <c r="I736" s="17">
        <f>I735+(data!$C$20*G735-data!$C$17*I735)*$C736/60</f>
        <v>204.39790882598626</v>
      </c>
      <c r="J736" s="16">
        <f t="shared" si="58"/>
        <v>60.333333333333336</v>
      </c>
      <c r="K736" s="14">
        <f>G736/data!$C$15*1000</f>
        <v>4.0000703821115176</v>
      </c>
      <c r="L736" s="14">
        <f>L735+data!$C$21*(K735-L735)/60*C735</f>
        <v>4.0000227748998691</v>
      </c>
      <c r="M736" s="59">
        <f>M735+E736*C736/3600/data!H$23</f>
        <v>105.28660632054806</v>
      </c>
    </row>
    <row r="737" spans="1:13" ht="20.100000000000001" customHeight="1">
      <c r="A737" s="12">
        <f t="shared" si="59"/>
        <v>3630</v>
      </c>
      <c r="B737" s="14">
        <f t="shared" si="57"/>
        <v>4</v>
      </c>
      <c r="C737" s="14">
        <f t="shared" si="62"/>
        <v>10</v>
      </c>
      <c r="D737" s="15">
        <f>3600*(B737*data!$C$15/1000-F737-G737)/C737</f>
        <v>764.14197637493612</v>
      </c>
      <c r="E737" s="15">
        <f>IF(A737&lt;P$35,IF(A737+C737&lt;P$35,data!H$24*data!H$23,data!H$24*data!H$23*(P$35-A737)/C737),IF(D737&lt;0,0,D737))</f>
        <v>764.14197637493612</v>
      </c>
      <c r="F737" s="17">
        <f>(H737*data!$C$16+I737*data!$C$17-G736*(data!$C$18+data!$C$19+data!$C$20))*$C737/60</f>
        <v>-2.1231441218875218</v>
      </c>
      <c r="G737" s="17">
        <f t="shared" si="60"/>
        <v>29.542630210318411</v>
      </c>
      <c r="H737" s="17">
        <f>H736+(data!$C$19*G736-data!$C$16*H736)*$C737/60</f>
        <v>160.21815837138845</v>
      </c>
      <c r="I737" s="17">
        <f>I736+(data!$C$20*G736-data!$C$17*I736)*$C737/60</f>
        <v>204.83261914051954</v>
      </c>
      <c r="J737" s="16">
        <f t="shared" si="58"/>
        <v>60.5</v>
      </c>
      <c r="K737" s="14">
        <f>G737/data!$C$15*1000</f>
        <v>4.0000714263099786</v>
      </c>
      <c r="L737" s="14">
        <f>L736+data!$C$21*(K736-L736)/60*C736</f>
        <v>4.0000237672456391</v>
      </c>
      <c r="M737" s="59">
        <f>M736+E737*C737/3600/data!H$23</f>
        <v>105.49886798065221</v>
      </c>
    </row>
    <row r="738" spans="1:13" ht="20.100000000000001" customHeight="1">
      <c r="A738" s="12">
        <f t="shared" si="59"/>
        <v>3640</v>
      </c>
      <c r="B738" s="14">
        <f t="shared" si="57"/>
        <v>4</v>
      </c>
      <c r="C738" s="14">
        <f t="shared" si="62"/>
        <v>10</v>
      </c>
      <c r="D738" s="15">
        <f>3600*(B738*data!$C$15/1000-F738-G738)/C738</f>
        <v>763.95257290636641</v>
      </c>
      <c r="E738" s="15">
        <f>IF(A738&lt;P$35,IF(A738+C738&lt;P$35,data!H$24*data!H$23,data!H$24*data!H$23*(P$35-A738)/C738),IF(D738&lt;0,0,D738))</f>
        <v>763.95257290636641</v>
      </c>
      <c r="F738" s="17">
        <f>(H738*data!$C$16+I738*data!$C$17-G737*(data!$C$18+data!$C$19+data!$C$20))*$C738/60</f>
        <v>-2.1226173010914913</v>
      </c>
      <c r="G738" s="17">
        <f t="shared" si="60"/>
        <v>29.542629510268409</v>
      </c>
      <c r="H738" s="17">
        <f>H737+(data!$C$19*G737-data!$C$16*H737)*$C738/60</f>
        <v>160.23770925746626</v>
      </c>
      <c r="I738" s="17">
        <f>I737+(data!$C$20*G737-data!$C$17*I737)*$C738/60</f>
        <v>205.26700789536989</v>
      </c>
      <c r="J738" s="16">
        <f t="shared" si="58"/>
        <v>60.666666666666664</v>
      </c>
      <c r="K738" s="14">
        <f>G738/data!$C$15*1000</f>
        <v>4.0000713315232259</v>
      </c>
      <c r="L738" s="14">
        <f>L737+data!$C$21*(K737-L737)/60*C737</f>
        <v>4.0000247606722503</v>
      </c>
      <c r="M738" s="59">
        <f>M737+E738*C738/3600/data!H$23</f>
        <v>105.71107702868176</v>
      </c>
    </row>
    <row r="739" spans="1:13" ht="20.100000000000001" customHeight="1">
      <c r="A739" s="12">
        <f t="shared" si="59"/>
        <v>3650</v>
      </c>
      <c r="B739" s="14">
        <f t="shared" si="57"/>
        <v>4</v>
      </c>
      <c r="C739" s="14">
        <f t="shared" si="62"/>
        <v>10</v>
      </c>
      <c r="D739" s="15">
        <f>3600*(B739*data!$C$15/1000-F739-G739)/C739</f>
        <v>763.76384452617208</v>
      </c>
      <c r="E739" s="15">
        <f>IF(A739&lt;P$35,IF(A739+C739&lt;P$35,data!H$24*data!H$23,data!H$24*data!H$23*(P$35-A739)/C739),IF(D739&lt;0,0,D739))</f>
        <v>763.76384452617208</v>
      </c>
      <c r="F739" s="17">
        <f>(H739*data!$C$16+I739*data!$C$17-G738*(data!$C$18+data!$C$19+data!$C$20))*$C739/60</f>
        <v>-2.1220917679432074</v>
      </c>
      <c r="G739" s="17">
        <f t="shared" si="60"/>
        <v>29.542628222620664</v>
      </c>
      <c r="H739" s="17">
        <f>H738+(data!$C$19*G738-data!$C$16*H738)*$C739/60</f>
        <v>160.25705372157464</v>
      </c>
      <c r="I739" s="17">
        <f>I738+(data!$C$20*G738-data!$C$17*I738)*$C739/60</f>
        <v>205.70107516165947</v>
      </c>
      <c r="J739" s="16">
        <f t="shared" si="58"/>
        <v>60.833333333333336</v>
      </c>
      <c r="K739" s="14">
        <f>G739/data!$C$15*1000</f>
        <v>4.0000711571757517</v>
      </c>
      <c r="L739" s="14">
        <f>L738+data!$C$21*(K738-L738)/60*C738</f>
        <v>4.0000257314156604</v>
      </c>
      <c r="M739" s="59">
        <f>M738+E739*C739/3600/data!H$23</f>
        <v>105.92323365216124</v>
      </c>
    </row>
    <row r="740" spans="1:13" ht="20.100000000000001" customHeight="1">
      <c r="A740" s="12">
        <f t="shared" si="59"/>
        <v>3660</v>
      </c>
      <c r="B740" s="14">
        <f t="shared" si="57"/>
        <v>4</v>
      </c>
      <c r="C740" s="14">
        <f t="shared" si="62"/>
        <v>10</v>
      </c>
      <c r="D740" s="15">
        <f>3600*(B740*data!$C$15/1000-F740-G740)/C740</f>
        <v>763.57631956726254</v>
      </c>
      <c r="E740" s="15">
        <f>IF(A740&lt;P$35,IF(A740+C740&lt;P$35,data!H$24*data!H$23,data!H$24*data!H$23*(P$35-A740)/C740),IF(D740&lt;0,0,D740))</f>
        <v>763.57631956726254</v>
      </c>
      <c r="F740" s="17">
        <f>(H740*data!$C$16+I740*data!$C$17-G739*(data!$C$18+data!$C$19+data!$C$20))*$C740/60</f>
        <v>-2.1215685500372454</v>
      </c>
      <c r="G740" s="17">
        <f t="shared" si="60"/>
        <v>29.542625907378341</v>
      </c>
      <c r="H740" s="17">
        <f>H739+(data!$C$19*G739-data!$C$16*H739)*$C740/60</f>
        <v>160.27619390869972</v>
      </c>
      <c r="I740" s="17">
        <f>I739+(data!$C$20*G739-data!$C$17*I739)*$C740/60</f>
        <v>206.13482116565481</v>
      </c>
      <c r="J740" s="16">
        <f t="shared" si="58"/>
        <v>61</v>
      </c>
      <c r="K740" s="14">
        <f>G740/data!$C$15*1000</f>
        <v>4.0000708436919963</v>
      </c>
      <c r="L740" s="14">
        <f>L739+data!$C$21*(K739-L739)/60*C739</f>
        <v>4.0000266782902898</v>
      </c>
      <c r="M740" s="59">
        <f>M739+E740*C740/3600/data!H$23</f>
        <v>106.13533818537437</v>
      </c>
    </row>
    <row r="741" spans="1:13" ht="20.100000000000001" customHeight="1">
      <c r="A741" s="12">
        <f t="shared" si="59"/>
        <v>3670</v>
      </c>
      <c r="B741" s="14">
        <f t="shared" si="57"/>
        <v>4</v>
      </c>
      <c r="C741" s="14">
        <f t="shared" si="62"/>
        <v>10</v>
      </c>
      <c r="D741" s="15">
        <f>3600*(B741*data!$C$15/1000-F741-G741)/C741</f>
        <v>763.3895695135476</v>
      </c>
      <c r="E741" s="15">
        <f>IF(A741&lt;P$35,IF(A741+C741&lt;P$35,data!H$24*data!H$23,data!H$24*data!H$23*(P$35-A741)/C741),IF(D741&lt;0,0,D741))</f>
        <v>763.3895695135476</v>
      </c>
      <c r="F741" s="17">
        <f>(H741*data!$C$16+I741*data!$C$17-G740*(data!$C$18+data!$C$19+data!$C$20))*$C741/60</f>
        <v>-2.1210475660096599</v>
      </c>
      <c r="G741" s="17">
        <f t="shared" si="60"/>
        <v>29.542623673499964</v>
      </c>
      <c r="H741" s="17">
        <f>H740+(data!$C$19*G740-data!$C$16*H740)*$C741/60</f>
        <v>160.29513191570453</v>
      </c>
      <c r="I741" s="17">
        <f>I740+(data!$C$20*G740-data!$C$17*I740)*$C741/60</f>
        <v>206.56824612472766</v>
      </c>
      <c r="J741" s="16">
        <f t="shared" si="58"/>
        <v>61.166666666666664</v>
      </c>
      <c r="K741" s="14">
        <f>G741/data!$C$15*1000</f>
        <v>4.0000705412249173</v>
      </c>
      <c r="L741" s="14">
        <f>L740+data!$C$21*(K740-L740)/60*C740</f>
        <v>4.0000275988934515</v>
      </c>
      <c r="M741" s="59">
        <f>M740+E741*C741/3600/data!H$23</f>
        <v>106.34739084357257</v>
      </c>
    </row>
    <row r="742" spans="1:13" ht="20.100000000000001" customHeight="1">
      <c r="A742" s="12">
        <f t="shared" si="59"/>
        <v>3680</v>
      </c>
      <c r="B742" s="14">
        <f t="shared" si="57"/>
        <v>4</v>
      </c>
      <c r="C742" s="14">
        <f t="shared" si="62"/>
        <v>10</v>
      </c>
      <c r="D742" s="15">
        <f>3600*(B742*data!$C$15/1000-F742-G742)/C742</f>
        <v>763.20371446141462</v>
      </c>
      <c r="E742" s="15">
        <f>IF(A742&lt;P$35,IF(A742+C742&lt;P$35,data!H$24*data!H$23,data!H$24*data!H$23*(P$35-A742)/C742),IF(D742&lt;0,0,D742))</f>
        <v>763.20371446141462</v>
      </c>
      <c r="F742" s="17">
        <f>(H742*data!$C$16+I742*data!$C$17-G741*(data!$C$18+data!$C$19+data!$C$20))*$C742/60</f>
        <v>-2.1205289419790163</v>
      </c>
      <c r="G742" s="17">
        <f t="shared" si="60"/>
        <v>29.542621313503023</v>
      </c>
      <c r="H742" s="17">
        <f>H741+(data!$C$19*G741-data!$C$16*H741)*$C742/60</f>
        <v>160.31386988153776</v>
      </c>
      <c r="I742" s="17">
        <f>I741+(data!$C$20*G741-data!$C$17*I741)*$C742/60</f>
        <v>207.00135027808506</v>
      </c>
      <c r="J742" s="16">
        <f t="shared" si="58"/>
        <v>61.333333333333336</v>
      </c>
      <c r="K742" s="14">
        <f>G742/data!$C$15*1000</f>
        <v>4.000070221681387</v>
      </c>
      <c r="L742" s="14">
        <f>L741+data!$C$21*(K741-L741)/60*C741</f>
        <v>4.0000284940023967</v>
      </c>
      <c r="M742" s="59">
        <f>M741+E742*C742/3600/data!H$23</f>
        <v>106.55939187536741</v>
      </c>
    </row>
    <row r="743" spans="1:13" ht="20.100000000000001" customHeight="1">
      <c r="A743" s="12">
        <f t="shared" si="59"/>
        <v>3690</v>
      </c>
      <c r="B743" s="14">
        <f t="shared" si="57"/>
        <v>4</v>
      </c>
      <c r="C743" s="14">
        <f t="shared" si="62"/>
        <v>10</v>
      </c>
      <c r="D743" s="15">
        <f>3600*(B743*data!$C$15/1000-F743-G743)/C743</f>
        <v>763.01867283422121</v>
      </c>
      <c r="E743" s="15">
        <f>IF(A743&lt;P$35,IF(A743+C743&lt;P$35,data!H$24*data!H$23,data!H$24*data!H$23*(P$35-A743)/C743),IF(D743&lt;0,0,D743))</f>
        <v>763.01867283422121</v>
      </c>
      <c r="F743" s="17">
        <f>(H743*data!$C$16+I743*data!$C$17-G742*(data!$C$18+data!$C$19+data!$C$20))*$C743/60</f>
        <v>-2.1200126277037055</v>
      </c>
      <c r="G743" s="17">
        <f t="shared" si="60"/>
        <v>29.542619003747692</v>
      </c>
      <c r="H743" s="17">
        <f>H742+(data!$C$19*G742-data!$C$16*H742)*$C743/60</f>
        <v>160.33240991055368</v>
      </c>
      <c r="I743" s="17">
        <f>I742+(data!$C$20*G742-data!$C$17*I742)*$C743/60</f>
        <v>207.43413386064162</v>
      </c>
      <c r="J743" s="16">
        <f t="shared" si="58"/>
        <v>61.5</v>
      </c>
      <c r="K743" s="14">
        <f>G743/data!$C$15*1000</f>
        <v>4.0000699089405707</v>
      </c>
      <c r="L743" s="14">
        <f>L742+data!$C$21*(K742-L742)/60*C742</f>
        <v>4.0000293637925886</v>
      </c>
      <c r="M743" s="59">
        <f>M742+E743*C743/3600/data!H$23</f>
        <v>106.77134150671024</v>
      </c>
    </row>
    <row r="744" spans="1:13" ht="20.100000000000001" customHeight="1">
      <c r="A744" s="12">
        <f t="shared" si="59"/>
        <v>3700</v>
      </c>
      <c r="B744" s="14">
        <f t="shared" si="57"/>
        <v>4</v>
      </c>
      <c r="C744" s="14">
        <f t="shared" si="62"/>
        <v>10</v>
      </c>
      <c r="D744" s="15">
        <f>3600*(B744*data!$C$15/1000-F744-G744)/C744</f>
        <v>762.83446373589356</v>
      </c>
      <c r="E744" s="15">
        <f>IF(A744&lt;P$35,IF(A744+C744&lt;P$35,data!H$24*data!H$23,data!H$24*data!H$23*(P$35-A744)/C744),IF(D744&lt;0,0,D744))</f>
        <v>762.83446373589356</v>
      </c>
      <c r="F744" s="17">
        <f>(H744*data!$C$16+I744*data!$C$17-G743*(data!$C$18+data!$C$19+data!$C$20))*$C744/60</f>
        <v>-2.1194986245961491</v>
      </c>
      <c r="G744" s="17">
        <f t="shared" si="60"/>
        <v>29.542616692579934</v>
      </c>
      <c r="H744" s="17">
        <f>H743+(data!$C$19*G743-data!$C$16*H743)*$C744/60</f>
        <v>160.35075409510591</v>
      </c>
      <c r="I744" s="17">
        <f>I743+(data!$C$20*G743-data!$C$17*I743)*$C744/60</f>
        <v>207.86659711063621</v>
      </c>
      <c r="J744" s="16">
        <f t="shared" si="58"/>
        <v>61.666666666666664</v>
      </c>
      <c r="K744" s="14">
        <f>G744/data!$C$15*1000</f>
        <v>4.0000695960085109</v>
      </c>
      <c r="L744" s="14">
        <f>L743+data!$C$21*(K743-L743)/60*C743</f>
        <v>4.0000302089335813</v>
      </c>
      <c r="M744" s="59">
        <f>M743+E744*C744/3600/data!H$23</f>
        <v>106.9832399688591</v>
      </c>
    </row>
    <row r="745" spans="1:13" ht="20.100000000000001" customHeight="1">
      <c r="A745" s="12">
        <f t="shared" si="59"/>
        <v>3710</v>
      </c>
      <c r="B745" s="14">
        <f t="shared" si="57"/>
        <v>4</v>
      </c>
      <c r="C745" s="14">
        <f t="shared" si="62"/>
        <v>10</v>
      </c>
      <c r="D745" s="15">
        <f>3600*(B745*data!$C$15/1000-F745-G745)/C745</f>
        <v>762.65106582675139</v>
      </c>
      <c r="E745" s="15">
        <f>IF(A745&lt;P$35,IF(A745+C745&lt;P$35,data!H$24*data!H$23,data!H$24*data!H$23*(P$35-A745)/C745),IF(D745&lt;0,0,D745))</f>
        <v>762.65106582675139</v>
      </c>
      <c r="F745" s="17">
        <f>(H745*data!$C$16+I745*data!$C$17-G744*(data!$C$18+data!$C$19+data!$C$20))*$C745/60</f>
        <v>-2.1189869037241165</v>
      </c>
      <c r="G745" s="17">
        <f t="shared" si="60"/>
        <v>29.542614410344409</v>
      </c>
      <c r="H745" s="17">
        <f>H744+(data!$C$19*G744-data!$C$16*H744)*$C745/60</f>
        <v>160.36890450246963</v>
      </c>
      <c r="I745" s="17">
        <f>I744+(data!$C$20*G744-data!$C$17*I744)*$C745/60</f>
        <v>208.29874026510677</v>
      </c>
      <c r="J745" s="16">
        <f t="shared" si="58"/>
        <v>61.833333333333336</v>
      </c>
      <c r="K745" s="14">
        <f>G745/data!$C$15*1000</f>
        <v>4.0000692869938757</v>
      </c>
      <c r="L745" s="14">
        <f>L744+data!$C$21*(K744-L744)/60*C744</f>
        <v>4.0000310299351876</v>
      </c>
      <c r="M745" s="59">
        <f>M744+E745*C745/3600/data!H$23</f>
        <v>107.19508748714431</v>
      </c>
    </row>
    <row r="746" spans="1:13" ht="20.100000000000001" customHeight="1">
      <c r="A746" s="12">
        <f t="shared" si="59"/>
        <v>3720</v>
      </c>
      <c r="B746" s="14">
        <f t="shared" si="57"/>
        <v>4</v>
      </c>
      <c r="C746" s="14">
        <f t="shared" si="62"/>
        <v>10</v>
      </c>
      <c r="D746" s="15">
        <f>3600*(B746*data!$C$15/1000-F746-G746)/C746</f>
        <v>762.46847676929451</v>
      </c>
      <c r="E746" s="15">
        <f>IF(A746&lt;P$35,IF(A746+C746&lt;P$35,data!H$24*data!H$23,data!H$24*data!H$23*(P$35-A746)/C746),IF(D746&lt;0,0,D746))</f>
        <v>762.46847676929451</v>
      </c>
      <c r="F746" s="17">
        <f>(H746*data!$C$16+I746*data!$C$17-G745*(data!$C$18+data!$C$19+data!$C$20))*$C746/60</f>
        <v>-2.1184774473749686</v>
      </c>
      <c r="G746" s="17">
        <f t="shared" si="60"/>
        <v>29.542612145821529</v>
      </c>
      <c r="H746" s="17">
        <f>H745+(data!$C$19*G745-data!$C$16*H745)*$C746/60</f>
        <v>160.38686317985486</v>
      </c>
      <c r="I746" s="17">
        <f>I745+(data!$C$20*G745-data!$C$17*I745)*$C746/60</f>
        <v>208.73056356151781</v>
      </c>
      <c r="J746" s="16">
        <f t="shared" si="58"/>
        <v>62</v>
      </c>
      <c r="K746" s="14">
        <f>G746/data!$C$15*1000</f>
        <v>4.0000689803775318</v>
      </c>
      <c r="L746" s="14">
        <f>L745+data!$C$21*(K745-L745)/60*C745</f>
        <v>4.0000318273822355</v>
      </c>
      <c r="M746" s="59">
        <f>M745+E746*C746/3600/data!H$23</f>
        <v>107.40688428624689</v>
      </c>
    </row>
    <row r="747" spans="1:13" ht="20.100000000000001" customHeight="1">
      <c r="A747" s="12">
        <f t="shared" si="59"/>
        <v>3730</v>
      </c>
      <c r="B747" s="14">
        <f t="shared" si="57"/>
        <v>4</v>
      </c>
      <c r="C747" s="14">
        <f t="shared" si="62"/>
        <v>10</v>
      </c>
      <c r="D747" s="15">
        <f>3600*(B747*data!$C$15/1000-F747-G747)/C747</f>
        <v>762.28668633886059</v>
      </c>
      <c r="E747" s="15">
        <f>IF(A747&lt;P$35,IF(A747+C747&lt;P$35,data!H$24*data!H$23,data!H$24*data!H$23*(P$35-A747)/C747),IF(D747&lt;0,0,D747))</f>
        <v>762.28668633886059</v>
      </c>
      <c r="F747" s="17">
        <f>(H747*data!$C$16+I747*data!$C$17-G746*(data!$C$18+data!$C$19+data!$C$20))*$C747/60</f>
        <v>-2.1179702324914569</v>
      </c>
      <c r="G747" s="17">
        <f t="shared" si="60"/>
        <v>29.542609904355892</v>
      </c>
      <c r="H747" s="17">
        <f>H746+(data!$C$19*G746-data!$C$16*H746)*$C747/60</f>
        <v>160.40463215221132</v>
      </c>
      <c r="I747" s="17">
        <f>I746+(data!$C$20*G746-data!$C$17*I746)*$C747/60</f>
        <v>209.16206723693548</v>
      </c>
      <c r="J747" s="16">
        <f t="shared" si="58"/>
        <v>62.166666666666664</v>
      </c>
      <c r="K747" s="14">
        <f>G747/data!$C$15*1000</f>
        <v>4.0000686768831377</v>
      </c>
      <c r="L747" s="14">
        <f>L746+data!$C$21*(K746-L746)/60*C746</f>
        <v>4.0000326018156978</v>
      </c>
      <c r="M747" s="59">
        <f>M746+E747*C747/3600/data!H$23</f>
        <v>107.61863058800769</v>
      </c>
    </row>
    <row r="748" spans="1:13" ht="20.100000000000001" customHeight="1">
      <c r="A748" s="12">
        <f t="shared" si="59"/>
        <v>3740</v>
      </c>
      <c r="B748" s="14">
        <f t="shared" si="57"/>
        <v>4</v>
      </c>
      <c r="C748" s="14">
        <f t="shared" si="62"/>
        <v>10</v>
      </c>
      <c r="D748" s="15">
        <f>3600*(B748*data!$C$15/1000-F748-G748)/C748</f>
        <v>762.10568799604459</v>
      </c>
      <c r="E748" s="15">
        <f>IF(A748&lt;P$35,IF(A748+C748&lt;P$35,data!H$24*data!H$23,data!H$24*data!H$23*(P$35-A748)/C748),IF(D748&lt;0,0,D748))</f>
        <v>762.10568799604459</v>
      </c>
      <c r="F748" s="17">
        <f>(H748*data!$C$16+I748*data!$C$17-G747*(data!$C$18+data!$C$19+data!$C$20))*$C748/60</f>
        <v>-2.1174652384624584</v>
      </c>
      <c r="G748" s="17">
        <f t="shared" si="60"/>
        <v>29.54260768350138</v>
      </c>
      <c r="H748" s="17">
        <f>H747+(data!$C$19*G747-data!$C$16*H747)*$C748/60</f>
        <v>160.42221342342265</v>
      </c>
      <c r="I748" s="17">
        <f>I747+(data!$C$20*G747-data!$C$17*I747)*$C748/60</f>
        <v>209.59325152835652</v>
      </c>
      <c r="J748" s="16">
        <f t="shared" si="58"/>
        <v>62.333333333333336</v>
      </c>
      <c r="K748" s="14">
        <f>G748/data!$C$15*1000</f>
        <v>4.00006837617949</v>
      </c>
      <c r="L748" s="14">
        <f>L747+data!$C$21*(K747-L747)/60*C747</f>
        <v>4.0000333537803554</v>
      </c>
      <c r="M748" s="59">
        <f>M747+E748*C748/3600/data!H$23</f>
        <v>107.83032661245103</v>
      </c>
    </row>
    <row r="749" spans="1:13" ht="20.100000000000001" customHeight="1">
      <c r="A749" s="12">
        <f t="shared" si="59"/>
        <v>3750</v>
      </c>
      <c r="B749" s="14">
        <f t="shared" si="57"/>
        <v>4</v>
      </c>
      <c r="C749" s="14">
        <f t="shared" si="62"/>
        <v>10</v>
      </c>
      <c r="D749" s="15">
        <f>3600*(B749*data!$C$15/1000-F749-G749)/C749</f>
        <v>761.9254737297814</v>
      </c>
      <c r="E749" s="15">
        <f>IF(A749&lt;P$35,IF(A749+C749&lt;P$35,data!H$24*data!H$23,data!H$24*data!H$23*(P$35-A749)/C749),IF(D749&lt;0,0,D749))</f>
        <v>761.9254737297814</v>
      </c>
      <c r="F749" s="17">
        <f>(H749*data!$C$16+I749*data!$C$17-G748*(data!$C$18+data!$C$19+data!$C$20))*$C749/60</f>
        <v>-2.1169624438559249</v>
      </c>
      <c r="G749" s="17">
        <f t="shared" si="60"/>
        <v>29.542605484078912</v>
      </c>
      <c r="H749" s="17">
        <f>H748+(data!$C$19*G748-data!$C$16*H748)*$C749/60</f>
        <v>160.43960897607758</v>
      </c>
      <c r="I749" s="17">
        <f>I748+(data!$C$20*G748-data!$C$17*I748)*$C749/60</f>
        <v>210.02411667255373</v>
      </c>
      <c r="J749" s="16">
        <f t="shared" si="58"/>
        <v>62.5</v>
      </c>
      <c r="K749" s="14">
        <f>G749/data!$C$15*1000</f>
        <v>4.0000680783777396</v>
      </c>
      <c r="L749" s="14">
        <f>L748+data!$C$21*(K748-L748)/60*C748</f>
        <v>4.0000340838027286</v>
      </c>
      <c r="M749" s="59">
        <f>M748+E749*C749/3600/data!H$23</f>
        <v>108.04197257737597</v>
      </c>
    </row>
    <row r="750" spans="1:13" ht="20.100000000000001" customHeight="1">
      <c r="A750" s="12">
        <f t="shared" si="59"/>
        <v>3760</v>
      </c>
      <c r="B750" s="14">
        <f t="shared" si="57"/>
        <v>4</v>
      </c>
      <c r="C750" s="14">
        <f t="shared" si="62"/>
        <v>10</v>
      </c>
      <c r="D750" s="15">
        <f>3600*(B750*data!$C$15/1000-F750-G750)/C750</f>
        <v>761.74603629910223</v>
      </c>
      <c r="E750" s="15">
        <f>IF(A750&lt;P$35,IF(A750+C750&lt;P$35,data!H$24*data!H$23,data!H$24*data!H$23*(P$35-A750)/C750),IF(D750&lt;0,0,D750))</f>
        <v>761.74603629910223</v>
      </c>
      <c r="F750" s="17">
        <f>(H750*data!$C$16+I750*data!$C$17-G749*(data!$C$18+data!$C$19+data!$C$20))*$C750/60</f>
        <v>-2.1164618278989362</v>
      </c>
      <c r="G750" s="17">
        <f t="shared" si="60"/>
        <v>29.542603305429367</v>
      </c>
      <c r="H750" s="17">
        <f>H749+(data!$C$19*G749-data!$C$16*H749)*$C750/60</f>
        <v>160.45682077188394</v>
      </c>
      <c r="I750" s="17">
        <f>I749+(data!$C$20*G749-data!$C$17*I749)*$C750/60</f>
        <v>210.45466290614104</v>
      </c>
      <c r="J750" s="16">
        <f t="shared" si="58"/>
        <v>62.666666666666664</v>
      </c>
      <c r="K750" s="14">
        <f>G750/data!$C$15*1000</f>
        <v>4.0000677833886433</v>
      </c>
      <c r="L750" s="14">
        <f>L749+data!$C$21*(K749-L749)/60*C749</f>
        <v>4.0000347924006814</v>
      </c>
      <c r="M750" s="59">
        <f>M749+E750*C750/3600/data!H$23</f>
        <v>108.25356869857016</v>
      </c>
    </row>
    <row r="751" spans="1:13" ht="20.100000000000001" customHeight="1">
      <c r="A751" s="12">
        <f t="shared" si="59"/>
        <v>3770</v>
      </c>
      <c r="B751" s="14">
        <f t="shared" si="57"/>
        <v>4</v>
      </c>
      <c r="C751" s="14">
        <f t="shared" si="62"/>
        <v>10</v>
      </c>
      <c r="D751" s="15">
        <f>3600*(B751*data!$C$15/1000-F751-G751)/C751</f>
        <v>761.56736824047834</v>
      </c>
      <c r="E751" s="15">
        <f>IF(A751&lt;P$35,IF(A751+C751&lt;P$35,data!H$24*data!H$23,data!H$24*data!H$23*(P$35-A751)/C751),IF(D751&lt;0,0,D751))</f>
        <v>761.56736824047834</v>
      </c>
      <c r="F751" s="17">
        <f>(H751*data!$C$16+I751*data!$C$17-G750*(data!$C$18+data!$C$19+data!$C$20))*$C751/60</f>
        <v>-2.115963369839021</v>
      </c>
      <c r="G751" s="17">
        <f t="shared" si="60"/>
        <v>29.542601147532295</v>
      </c>
      <c r="H751" s="17">
        <f>H750+(data!$C$19*G750-data!$C$16*H750)*$C751/60</f>
        <v>160.47385075180341</v>
      </c>
      <c r="I751" s="17">
        <f>I750+(data!$C$20*G750-data!$C$17*I750)*$C751/60</f>
        <v>210.88489046554412</v>
      </c>
      <c r="J751" s="16">
        <f t="shared" si="58"/>
        <v>62.833333333333336</v>
      </c>
      <c r="K751" s="14">
        <f>G751/data!$C$15*1000</f>
        <v>4.0000674912094309</v>
      </c>
      <c r="L751" s="14">
        <f>L750+data!$C$21*(K750-L750)/60*C750</f>
        <v>4.000035480079422</v>
      </c>
      <c r="M751" s="59">
        <f>M750+E751*C751/3600/data!H$23</f>
        <v>108.46511518974808</v>
      </c>
    </row>
    <row r="752" spans="1:13" ht="20.100000000000001" customHeight="1">
      <c r="A752" s="12">
        <f t="shared" si="59"/>
        <v>3780</v>
      </c>
      <c r="B752" s="14">
        <f t="shared" si="57"/>
        <v>4</v>
      </c>
      <c r="C752" s="14">
        <f t="shared" si="62"/>
        <v>10</v>
      </c>
      <c r="D752" s="15">
        <f>3600*(B752*data!$C$15/1000-F752-G752)/C752</f>
        <v>761.38946230058104</v>
      </c>
      <c r="E752" s="15">
        <f>IF(A752&lt;P$35,IF(A752+C752&lt;P$35,data!H$24*data!H$23,data!H$24*data!H$23*(P$35-A752)/C752),IF(D752&lt;0,0,D752))</f>
        <v>761.38946230058104</v>
      </c>
      <c r="F752" s="17">
        <f>(H752*data!$C$16+I752*data!$C$17-G751*(data!$C$18+data!$C$19+data!$C$20))*$C752/60</f>
        <v>-2.1154670492258743</v>
      </c>
      <c r="G752" s="17">
        <f t="shared" si="60"/>
        <v>29.542599010085528</v>
      </c>
      <c r="H752" s="17">
        <f>H751+(data!$C$19*G751-data!$C$16*H751)*$C752/60</f>
        <v>160.49070083630741</v>
      </c>
      <c r="I752" s="17">
        <f>I751+(data!$C$20*G751-data!$C$17*I751)*$C752/60</f>
        <v>211.31479958701331</v>
      </c>
      <c r="J752" s="16">
        <f t="shared" si="58"/>
        <v>63</v>
      </c>
      <c r="K752" s="14">
        <f>G752/data!$C$15*1000</f>
        <v>4.0000672017991894</v>
      </c>
      <c r="L752" s="14">
        <f>L751+data!$C$21*(K751-L751)/60*C751</f>
        <v>4.0000361473335708</v>
      </c>
      <c r="M752" s="59">
        <f>M751+E752*C752/3600/data!H$23</f>
        <v>108.67661226260935</v>
      </c>
    </row>
    <row r="753" spans="1:13" ht="20.100000000000001" customHeight="1">
      <c r="A753" s="12">
        <f t="shared" si="59"/>
        <v>3790</v>
      </c>
      <c r="B753" s="14">
        <f t="shared" si="57"/>
        <v>4</v>
      </c>
      <c r="C753" s="14">
        <f t="shared" si="62"/>
        <v>10</v>
      </c>
      <c r="D753" s="15">
        <f>3600*(B753*data!$C$15/1000-F753-G753)/C753</f>
        <v>761.21231124438236</v>
      </c>
      <c r="E753" s="15">
        <f>IF(A753&lt;P$35,IF(A753+C753&lt;P$35,data!H$24*data!H$23,data!H$24*data!H$23*(P$35-A753)/C753),IF(D753&lt;0,0,D753))</f>
        <v>761.21231124438236</v>
      </c>
      <c r="F753" s="17">
        <f>(H753*data!$C$16+I753*data!$C$17-G752*(data!$C$18+data!$C$19+data!$C$20))*$C753/60</f>
        <v>-2.1149728457856889</v>
      </c>
      <c r="G753" s="17">
        <f t="shared" si="60"/>
        <v>29.542596892912563</v>
      </c>
      <c r="H753" s="17">
        <f>H752+(data!$C$19*G752-data!$C$16*H752)*$C753/60</f>
        <v>160.50737292557722</v>
      </c>
      <c r="I753" s="17">
        <f>I752+(data!$C$20*G752-data!$C$17*I752)*$C753/60</f>
        <v>211.74439050661812</v>
      </c>
      <c r="J753" s="16">
        <f t="shared" si="58"/>
        <v>63.166666666666664</v>
      </c>
      <c r="K753" s="14">
        <f>G753/data!$C$15*1000</f>
        <v>4.0000669151340214</v>
      </c>
      <c r="L753" s="14">
        <f>L752+data!$C$21*(K752-L752)/60*C752</f>
        <v>4.0000367946465838</v>
      </c>
      <c r="M753" s="59">
        <f>M752+E753*C753/3600/data!H$23</f>
        <v>108.88806012684391</v>
      </c>
    </row>
    <row r="754" spans="1:13" ht="20.100000000000001" customHeight="1">
      <c r="A754" s="12">
        <f t="shared" si="59"/>
        <v>3800</v>
      </c>
      <c r="B754" s="14">
        <f t="shared" si="57"/>
        <v>4</v>
      </c>
      <c r="C754" s="14">
        <f t="shared" si="62"/>
        <v>10</v>
      </c>
      <c r="D754" s="15">
        <f>3600*(B754*data!$C$15/1000-F754-G754)/C754</f>
        <v>761.03590793807894</v>
      </c>
      <c r="E754" s="15">
        <f>IF(A754&lt;P$35,IF(A754+C754&lt;P$35,data!H$24*data!H$23,data!H$24*data!H$23*(P$35-A754)/C754),IF(D754&lt;0,0,D754))</f>
        <v>761.03590793807894</v>
      </c>
      <c r="F754" s="17">
        <f>(H754*data!$C$16+I754*data!$C$17-G753*(data!$C$18+data!$C$19+data!$C$20))*$C754/60</f>
        <v>-2.1144807394735108</v>
      </c>
      <c r="G754" s="17">
        <f t="shared" si="60"/>
        <v>29.542594795784559</v>
      </c>
      <c r="H754" s="17">
        <f>H753+(data!$C$19*G753-data!$C$16*H753)*$C754/60</f>
        <v>160.52386889972527</v>
      </c>
      <c r="I754" s="17">
        <f>I753+(data!$C$20*G753-data!$C$17*I753)*$C754/60</f>
        <v>212.1736634602498</v>
      </c>
      <c r="J754" s="16">
        <f t="shared" si="58"/>
        <v>63.333333333333336</v>
      </c>
      <c r="K754" s="14">
        <f>G754/data!$C$15*1000</f>
        <v>4.0000666311829391</v>
      </c>
      <c r="L754" s="14">
        <f>L753+data!$C$21*(K753-L753)/60*C753</f>
        <v>4.0000374224913422</v>
      </c>
      <c r="M754" s="59">
        <f>M753+E754*C754/3600/data!H$23</f>
        <v>109.09945899016004</v>
      </c>
    </row>
    <row r="755" spans="1:13" ht="20.100000000000001" customHeight="1">
      <c r="A755" s="12">
        <f t="shared" si="59"/>
        <v>3810</v>
      </c>
      <c r="B755" s="14">
        <f t="shared" si="57"/>
        <v>4</v>
      </c>
      <c r="C755" s="14">
        <f t="shared" si="62"/>
        <v>10</v>
      </c>
      <c r="D755" s="15">
        <f>3600*(B755*data!$C$15/1000-F755-G755)/C755</f>
        <v>760.86024531147234</v>
      </c>
      <c r="E755" s="15">
        <f>IF(A755&lt;P$35,IF(A755+C755&lt;P$35,data!H$24*data!H$23,data!H$24*data!H$23*(P$35-A755)/C755),IF(D755&lt;0,0,D755))</f>
        <v>760.86024531147234</v>
      </c>
      <c r="F755" s="17">
        <f>(H755*data!$C$16+I755*data!$C$17-G754*(data!$C$18+data!$C$19+data!$C$20))*$C755/60</f>
        <v>-2.1139907104471338</v>
      </c>
      <c r="G755" s="17">
        <f t="shared" si="60"/>
        <v>29.542592718498756</v>
      </c>
      <c r="H755" s="17">
        <f>H754+(data!$C$19*G754-data!$C$16*H754)*$C755/60</f>
        <v>160.54019061900414</v>
      </c>
      <c r="I755" s="17">
        <f>I754+(data!$C$20*G754-data!$C$17*I754)*$C755/60</f>
        <v>212.60261868362053</v>
      </c>
      <c r="J755" s="16">
        <f t="shared" si="58"/>
        <v>63.5</v>
      </c>
      <c r="K755" s="14">
        <f>G755/data!$C$15*1000</f>
        <v>4.000066349918491</v>
      </c>
      <c r="L755" s="14">
        <f>L754+data!$C$21*(K754-L754)/60*C754</f>
        <v>4.0000380313302255</v>
      </c>
      <c r="M755" s="59">
        <f>M754+E755*C755/3600/data!H$23</f>
        <v>109.31080905830213</v>
      </c>
    </row>
    <row r="756" spans="1:13" ht="20.100000000000001" customHeight="1">
      <c r="A756" s="12">
        <f t="shared" si="59"/>
        <v>3820</v>
      </c>
      <c r="B756" s="14">
        <f t="shared" si="57"/>
        <v>4</v>
      </c>
      <c r="C756" s="14">
        <f t="shared" si="62"/>
        <v>10</v>
      </c>
      <c r="D756" s="15">
        <f>3600*(B756*data!$C$15/1000-F756-G756)/C756</f>
        <v>760.68531637332023</v>
      </c>
      <c r="E756" s="15">
        <f>IF(A756&lt;P$35,IF(A756+C756&lt;P$35,data!H$24*data!H$23,data!H$24*data!H$23*(P$35-A756)/C756),IF(D756&lt;0,0,D756))</f>
        <v>760.68531637332023</v>
      </c>
      <c r="F756" s="17">
        <f>(H756*data!$C$16+I756*data!$C$17-G755*(data!$C$18+data!$C$19+data!$C$20))*$C756/60</f>
        <v>-2.1135027390754018</v>
      </c>
      <c r="G756" s="17">
        <f t="shared" si="60"/>
        <v>29.542590660844112</v>
      </c>
      <c r="H756" s="17">
        <f>H755+(data!$C$19*G755-data!$C$16*H755)*$C756/60</f>
        <v>160.55633992401755</v>
      </c>
      <c r="I756" s="17">
        <f>I755+(data!$C$20*G755-data!$C$17*I755)*$C756/60</f>
        <v>213.03125641226404</v>
      </c>
      <c r="J756" s="16">
        <f t="shared" si="58"/>
        <v>63.666666666666664</v>
      </c>
      <c r="K756" s="14">
        <f>G756/data!$C$15*1000</f>
        <v>4.0000660713121015</v>
      </c>
      <c r="L756" s="14">
        <f>L755+data!$C$21*(K755-L755)/60*C755</f>
        <v>4.0000386216154009</v>
      </c>
      <c r="M756" s="59">
        <f>M755+E756*C756/3600/data!H$23</f>
        <v>109.5221105350725</v>
      </c>
    </row>
    <row r="757" spans="1:13" ht="20.100000000000001" customHeight="1">
      <c r="A757" s="12">
        <f t="shared" si="59"/>
        <v>3830</v>
      </c>
      <c r="B757" s="14">
        <f t="shared" si="57"/>
        <v>4</v>
      </c>
      <c r="C757" s="14">
        <f t="shared" si="62"/>
        <v>10</v>
      </c>
      <c r="D757" s="15">
        <f>3600*(B757*data!$C$15/1000-F757-G757)/C757</f>
        <v>760.51111420347013</v>
      </c>
      <c r="E757" s="15">
        <f>IF(A757&lt;P$35,IF(A757+C757&lt;P$35,data!H$24*data!H$23,data!H$24*data!H$23*(P$35-A757)/C757),IF(D757&lt;0,0,D757))</f>
        <v>760.51111420347013</v>
      </c>
      <c r="F757" s="17">
        <f>(H757*data!$C$16+I757*data!$C$17-G756*(data!$C$18+data!$C$19+data!$C$20))*$C757/60</f>
        <v>-2.1130168059314078</v>
      </c>
      <c r="G757" s="17">
        <f t="shared" si="60"/>
        <v>29.542588622616371</v>
      </c>
      <c r="H757" s="17">
        <f>H756+(data!$C$19*G756-data!$C$16*H756)*$C757/60</f>
        <v>160.57231863592745</v>
      </c>
      <c r="I757" s="17">
        <f>I756+(data!$C$20*G756-data!$C$17*I756)*$C757/60</f>
        <v>213.45957688153553</v>
      </c>
      <c r="J757" s="16">
        <f t="shared" si="58"/>
        <v>63.833333333333336</v>
      </c>
      <c r="K757" s="14">
        <f>G757/data!$C$15*1000</f>
        <v>4.0000657953361136</v>
      </c>
      <c r="L757" s="14">
        <f>L756+data!$C$21*(K756-L756)/60*C756</f>
        <v>4.000039193789017</v>
      </c>
      <c r="M757" s="59">
        <f>M756+E757*C757/3600/data!H$23</f>
        <v>109.73336362235125</v>
      </c>
    </row>
    <row r="758" spans="1:13" ht="20.100000000000001" customHeight="1">
      <c r="A758" s="12">
        <f t="shared" si="59"/>
        <v>3840</v>
      </c>
      <c r="B758" s="14">
        <f t="shared" si="57"/>
        <v>4</v>
      </c>
      <c r="C758" s="14">
        <f t="shared" si="62"/>
        <v>10</v>
      </c>
      <c r="D758" s="15">
        <f>3600*(B758*data!$C$15/1000-F758-G758)/C758</f>
        <v>760.33763195518361</v>
      </c>
      <c r="E758" s="15">
        <f>IF(A758&lt;P$35,IF(A758+C758&lt;P$35,data!H$24*data!H$23,data!H$24*data!H$23*(P$35-A758)/C758),IF(D758&lt;0,0,D758))</f>
        <v>760.33763195518361</v>
      </c>
      <c r="F758" s="17">
        <f>(H758*data!$C$16+I758*data!$C$17-G757*(data!$C$18+data!$C$19+data!$C$20))*$C758/60</f>
        <v>-2.1125328917923487</v>
      </c>
      <c r="G758" s="17">
        <f t="shared" si="60"/>
        <v>29.54258660361144</v>
      </c>
      <c r="H758" s="17">
        <f>H757+(data!$C$19*G757-data!$C$16*H757)*$C758/60</f>
        <v>160.58812855665948</v>
      </c>
      <c r="I758" s="17">
        <f>I757+(data!$C$20*G757-data!$C$17*I757)*$C758/60</f>
        <v>213.88758032661198</v>
      </c>
      <c r="J758" s="16">
        <f t="shared" si="58"/>
        <v>64</v>
      </c>
      <c r="K758" s="14">
        <f>G758/data!$C$15*1000</f>
        <v>4.0000655219628944</v>
      </c>
      <c r="L758" s="14">
        <f>L757+data!$C$21*(K757-L757)/60*C757</f>
        <v>4.0000397482834273</v>
      </c>
      <c r="M758" s="59">
        <f>M757+E758*C758/3600/data!H$23</f>
        <v>109.94456852011658</v>
      </c>
    </row>
    <row r="759" spans="1:13" ht="20.100000000000001" customHeight="1">
      <c r="A759" s="12">
        <f t="shared" si="59"/>
        <v>3850</v>
      </c>
      <c r="B759" s="14">
        <f t="shared" si="57"/>
        <v>4</v>
      </c>
      <c r="C759" s="14">
        <f t="shared" si="62"/>
        <v>10</v>
      </c>
      <c r="D759" s="15">
        <f>3600*(B759*data!$C$15/1000-F759-G759)/C759</f>
        <v>760.16486285302676</v>
      </c>
      <c r="E759" s="15">
        <f>IF(A759&lt;P$35,IF(A759+C759&lt;P$35,data!H$24*data!H$23,data!H$24*data!H$23*(P$35-A759)/C759),IF(D759&lt;0,0,D759))</f>
        <v>760.16486285302676</v>
      </c>
      <c r="F759" s="17">
        <f>(H759*data!$C$16+I759*data!$C$17-G758*(data!$C$18+data!$C$19+data!$C$20))*$C759/60</f>
        <v>-2.11205097763649</v>
      </c>
      <c r="G759" s="17">
        <f t="shared" si="60"/>
        <v>29.542584603628239</v>
      </c>
      <c r="H759" s="17">
        <f>H758+(data!$C$19*G758-data!$C$16*H758)*$C759/60</f>
        <v>160.60377146910619</v>
      </c>
      <c r="I759" s="17">
        <f>I758+(data!$C$20*G758-data!$C$17*I758)*$C759/60</f>
        <v>214.31526698249232</v>
      </c>
      <c r="J759" s="16">
        <f t="shared" si="58"/>
        <v>64.166666666666671</v>
      </c>
      <c r="K759" s="14">
        <f>G759/data!$C$15*1000</f>
        <v>4.0000652511652168</v>
      </c>
      <c r="L759" s="14">
        <f>L758+data!$C$21*(K758-L758)/60*C758</f>
        <v>4.0000402855213988</v>
      </c>
      <c r="M759" s="59">
        <f>M758+E759*C759/3600/data!H$23</f>
        <v>110.15572542646464</v>
      </c>
    </row>
    <row r="760" spans="1:13" ht="20.100000000000001" customHeight="1">
      <c r="A760" s="12">
        <f t="shared" si="59"/>
        <v>3860</v>
      </c>
      <c r="B760" s="14">
        <f t="shared" si="57"/>
        <v>4</v>
      </c>
      <c r="C760" s="14">
        <f t="shared" si="62"/>
        <v>10</v>
      </c>
      <c r="D760" s="15">
        <f>3600*(B760*data!$C$15/1000-F760-G760)/C760</f>
        <v>759.99280019269213</v>
      </c>
      <c r="E760" s="15">
        <f>IF(A760&lt;P$35,IF(A760+C760&lt;P$35,data!H$24*data!H$23,data!H$24*data!H$23*(P$35-A760)/C760),IF(D760&lt;0,0,D760))</f>
        <v>759.99280019269213</v>
      </c>
      <c r="F760" s="17">
        <f>(H760*data!$C$16+I760*data!$C$17-G759*(data!$C$18+data!$C$19+data!$C$20))*$C760/60</f>
        <v>-2.111571044641428</v>
      </c>
      <c r="G760" s="17">
        <f t="shared" si="60"/>
        <v>29.542582622467442</v>
      </c>
      <c r="H760" s="17">
        <f>H759+(data!$C$19*G759-data!$C$16*H759)*$C760/60</f>
        <v>160.61924913732804</v>
      </c>
      <c r="I760" s="17">
        <f>I759+(data!$C$20*G759-data!$C$17*I759)*$C760/60</f>
        <v>214.74263708399749</v>
      </c>
      <c r="J760" s="16">
        <f t="shared" si="58"/>
        <v>64.333333333333329</v>
      </c>
      <c r="K760" s="14">
        <f>G760/data!$C$15*1000</f>
        <v>4.0000649829160917</v>
      </c>
      <c r="L760" s="14">
        <f>L759+data!$C$21*(K759-L759)/60*C759</f>
        <v>4.0000408059163179</v>
      </c>
      <c r="M760" s="59">
        <f>M759+E760*C760/3600/data!H$23</f>
        <v>110.36683453762927</v>
      </c>
    </row>
    <row r="761" spans="1:13" ht="20.100000000000001" customHeight="1">
      <c r="A761" s="12">
        <f t="shared" si="59"/>
        <v>3870</v>
      </c>
      <c r="B761" s="14">
        <f t="shared" si="57"/>
        <v>4</v>
      </c>
      <c r="C761" s="14">
        <f t="shared" si="62"/>
        <v>10</v>
      </c>
      <c r="D761" s="15">
        <f>3600*(B761*data!$C$15/1000-F761-G761)/C761</f>
        <v>759.82143733999578</v>
      </c>
      <c r="E761" s="15">
        <f>IF(A761&lt;P$35,IF(A761+C761&lt;P$35,data!H$24*data!H$23,data!H$24*data!H$23*(P$35-A761)/C761),IF(D761&lt;0,0,D761))</f>
        <v>759.82143733999578</v>
      </c>
      <c r="F761" s="17">
        <f>(H761*data!$C$16+I761*data!$C$17-G760*(data!$C$18+data!$C$19+data!$C$20))*$C761/60</f>
        <v>-2.1110930741818201</v>
      </c>
      <c r="G761" s="17">
        <f t="shared" si="60"/>
        <v>29.542580659931989</v>
      </c>
      <c r="H761" s="17">
        <f>H760+(data!$C$19*G760-data!$C$16*H760)*$C761/60</f>
        <v>160.63456330675231</v>
      </c>
      <c r="I761" s="17">
        <f>I760+(data!$C$20*G760-data!$C$17*I760)*$C761/60</f>
        <v>215.16969086577078</v>
      </c>
      <c r="J761" s="16">
        <f t="shared" si="58"/>
        <v>64.5</v>
      </c>
      <c r="K761" s="14">
        <f>G761/data!$C$15*1000</f>
        <v>4.0000647171888382</v>
      </c>
      <c r="L761" s="14">
        <f>L760+data!$C$21*(K760-L760)/60*C760</f>
        <v>4.0000413098723913</v>
      </c>
      <c r="M761" s="59">
        <f>M760+E761*C761/3600/data!H$23</f>
        <v>110.57789604800149</v>
      </c>
    </row>
    <row r="762" spans="1:13" ht="20.100000000000001" customHeight="1">
      <c r="A762" s="12">
        <f t="shared" si="59"/>
        <v>3880</v>
      </c>
      <c r="B762" s="14">
        <f t="shared" si="57"/>
        <v>4</v>
      </c>
      <c r="C762" s="14">
        <f t="shared" si="62"/>
        <v>10</v>
      </c>
      <c r="D762" s="15">
        <f>3600*(B762*data!$C$15/1000-F762-G762)/C762</f>
        <v>759.65076773025373</v>
      </c>
      <c r="E762" s="15">
        <f>IF(A762&lt;P$35,IF(A762+C762&lt;P$35,data!H$24*data!H$23,data!H$24*data!H$23*(P$35-A762)/C762),IF(D762&lt;0,0,D762))</f>
        <v>759.65076773025373</v>
      </c>
      <c r="F762" s="17">
        <f>(H762*data!$C$16+I762*data!$C$17-G761*(data!$C$18+data!$C$19+data!$C$20))*$C762/60</f>
        <v>-2.1106170478273736</v>
      </c>
      <c r="G762" s="17">
        <f t="shared" si="60"/>
        <v>29.542578715826828</v>
      </c>
      <c r="H762" s="17">
        <f>H761+(data!$C$19*G761-data!$C$16*H761)*$C762/60</f>
        <v>160.64971570436995</v>
      </c>
      <c r="I762" s="17">
        <f>I761+(data!$C$20*G761-data!$C$17*I761)*$C762/60</f>
        <v>215.59642856227785</v>
      </c>
      <c r="J762" s="16">
        <f t="shared" si="58"/>
        <v>64.666666666666671</v>
      </c>
      <c r="K762" s="14">
        <f>G762/data!$C$15*1000</f>
        <v>4.0000644539570454</v>
      </c>
      <c r="L762" s="14">
        <f>L761+data!$C$21*(K761-L761)/60*C761</f>
        <v>4.0000417977848457</v>
      </c>
      <c r="M762" s="59">
        <f>M761+E762*C762/3600/data!H$23</f>
        <v>110.78891015014878</v>
      </c>
    </row>
    <row r="763" spans="1:13" ht="20.100000000000001" customHeight="1">
      <c r="A763" s="12">
        <f t="shared" si="59"/>
        <v>3890</v>
      </c>
      <c r="B763" s="14">
        <f t="shared" si="57"/>
        <v>4</v>
      </c>
      <c r="C763" s="14">
        <f t="shared" si="62"/>
        <v>10</v>
      </c>
      <c r="D763" s="15">
        <f>3600*(B763*data!$C$15/1000-F763-G763)/C763</f>
        <v>759.48078486749102</v>
      </c>
      <c r="E763" s="15">
        <f>IF(A763&lt;P$35,IF(A763+C763&lt;P$35,data!H$24*data!H$23,data!H$24*data!H$23*(P$35-A763)/C763),IF(D763&lt;0,0,D763))</f>
        <v>759.48078486749102</v>
      </c>
      <c r="F763" s="17">
        <f>(H763*data!$C$16+I763*data!$C$17-G762*(data!$C$18+data!$C$19+data!$C$20))*$C763/60</f>
        <v>-2.1101429473407598</v>
      </c>
      <c r="G763" s="17">
        <f t="shared" si="60"/>
        <v>29.542576789958996</v>
      </c>
      <c r="H763" s="17">
        <f>H762+(data!$C$19*G762-data!$C$16*H762)*$C763/60</f>
        <v>160.66470803893029</v>
      </c>
      <c r="I763" s="17">
        <f>I762+(data!$C$20*G762-data!$C$17*I762)*$C763/60</f>
        <v>216.02285040780703</v>
      </c>
      <c r="J763" s="16">
        <f t="shared" si="58"/>
        <v>64.833333333333329</v>
      </c>
      <c r="K763" s="14">
        <f>G763/data!$C$15*1000</f>
        <v>4.0000641931945875</v>
      </c>
      <c r="L763" s="14">
        <f>L762+data!$C$21*(K762-L762)/60*C762</f>
        <v>4.000042270040117</v>
      </c>
      <c r="M763" s="59">
        <f>M762+E763*C763/3600/data!H$23</f>
        <v>110.9998770348342</v>
      </c>
    </row>
    <row r="764" spans="1:13" ht="20.100000000000001" customHeight="1">
      <c r="A764" s="12">
        <f t="shared" si="59"/>
        <v>3900</v>
      </c>
      <c r="B764" s="14">
        <f t="shared" si="57"/>
        <v>4</v>
      </c>
      <c r="C764" s="14">
        <f t="shared" si="62"/>
        <v>10</v>
      </c>
      <c r="D764" s="15">
        <f>3600*(B764*data!$C$15/1000-F764-G764)/C764</f>
        <v>759.31148232374983</v>
      </c>
      <c r="E764" s="15">
        <f>IF(A764&lt;P$35,IF(A764+C764&lt;P$35,data!H$24*data!H$23,data!H$24*data!H$23*(P$35-A764)/C764),IF(D764&lt;0,0,D764))</f>
        <v>759.31148232374983</v>
      </c>
      <c r="F764" s="17">
        <f>(H764*data!$C$16+I764*data!$C$17-G763*(data!$C$18+data!$C$19+data!$C$20))*$C764/60</f>
        <v>-2.1096707546755868</v>
      </c>
      <c r="G764" s="17">
        <f t="shared" si="60"/>
        <v>29.542574882137551</v>
      </c>
      <c r="H764" s="17">
        <f>H763+(data!$C$19*G763-data!$C$16*H763)*$C764/60</f>
        <v>160.67954200113371</v>
      </c>
      <c r="I764" s="17">
        <f>I763+(data!$C$20*G763-data!$C$17*I763)*$C764/60</f>
        <v>216.44895663646938</v>
      </c>
      <c r="J764" s="16">
        <f t="shared" si="58"/>
        <v>65</v>
      </c>
      <c r="K764" s="14">
        <f>G764/data!$C$15*1000</f>
        <v>4.0000639348756089</v>
      </c>
      <c r="L764" s="14">
        <f>L763+data!$C$21*(K763-L763)/60*C763</f>
        <v>4.0000427270160426</v>
      </c>
      <c r="M764" s="59">
        <f>M763+E764*C764/3600/data!H$23</f>
        <v>111.21079689103524</v>
      </c>
    </row>
    <row r="765" spans="1:13" ht="20.100000000000001" customHeight="1">
      <c r="A765" s="12">
        <f t="shared" si="59"/>
        <v>3910</v>
      </c>
      <c r="B765" s="14">
        <f t="shared" si="57"/>
        <v>4</v>
      </c>
      <c r="C765" s="14">
        <f t="shared" si="62"/>
        <v>10</v>
      </c>
      <c r="D765" s="15">
        <f>3600*(B765*data!$C$15/1000-F765-G765)/C765</f>
        <v>759.14285373834036</v>
      </c>
      <c r="E765" s="15">
        <f>IF(A765&lt;P$35,IF(A765+C765&lt;P$35,data!H$24*data!H$23,data!H$24*data!H$23*(P$35-A765)/C765),IF(D765&lt;0,0,D765))</f>
        <v>759.14285373834036</v>
      </c>
      <c r="F765" s="17">
        <f>(H765*data!$C$16+I765*data!$C$17-G764*(data!$C$18+data!$C$19+data!$C$20))*$C765/60</f>
        <v>-2.1092004519743788</v>
      </c>
      <c r="G765" s="17">
        <f t="shared" si="60"/>
        <v>29.542572992173589</v>
      </c>
      <c r="H765" s="17">
        <f>H764+(data!$C$19*G764-data!$C$16*H764)*$C765/60</f>
        <v>160.69421926382233</v>
      </c>
      <c r="I765" s="17">
        <f>I764+(data!$C$20*G764-data!$C$17*I764)*$C765/60</f>
        <v>216.87474748219898</v>
      </c>
      <c r="J765" s="16">
        <f t="shared" si="58"/>
        <v>65.166666666666671</v>
      </c>
      <c r="K765" s="14">
        <f>G765/data!$C$15*1000</f>
        <v>4.0000636789745334</v>
      </c>
      <c r="L765" s="14">
        <f>L764+data!$C$21*(K764-L764)/60*C764</f>
        <v>4.000043169082045</v>
      </c>
      <c r="M765" s="59">
        <f>M764+E765*C765/3600/data!H$23</f>
        <v>111.42166990596256</v>
      </c>
    </row>
    <row r="766" spans="1:13" ht="20.100000000000001" customHeight="1">
      <c r="A766" s="12">
        <f t="shared" si="59"/>
        <v>3920</v>
      </c>
      <c r="B766" s="14">
        <f t="shared" si="57"/>
        <v>4</v>
      </c>
      <c r="C766" s="14">
        <f t="shared" si="62"/>
        <v>10</v>
      </c>
      <c r="D766" s="15">
        <f>3600*(B766*data!$C$15/1000-F766-G766)/C766</f>
        <v>758.97489281716776</v>
      </c>
      <c r="E766" s="15">
        <f>IF(A766&lt;P$35,IF(A766+C766&lt;P$35,data!H$24*data!H$23,data!H$24*data!H$23*(P$35-A766)/C766),IF(D766&lt;0,0,D766))</f>
        <v>758.97489281716776</v>
      </c>
      <c r="F766" s="17">
        <f>(H766*data!$C$16+I766*data!$C$17-G765*(data!$C$18+data!$C$19+data!$C$20))*$C766/60</f>
        <v>-2.1087320215665892</v>
      </c>
      <c r="G766" s="17">
        <f t="shared" si="60"/>
        <v>29.542571119880169</v>
      </c>
      <c r="H766" s="17">
        <f>H765+(data!$C$19*G765-data!$C$16*H765)*$C766/60</f>
        <v>160.70874148216862</v>
      </c>
      <c r="I766" s="17">
        <f>I765+(data!$C$20*G765-data!$C$17*I765)*$C766/60</f>
        <v>217.30022317875299</v>
      </c>
      <c r="J766" s="16">
        <f t="shared" si="58"/>
        <v>65.333333333333329</v>
      </c>
      <c r="K766" s="14">
        <f>G766/data!$C$15*1000</f>
        <v>4.000063425466049</v>
      </c>
      <c r="L766" s="14">
        <f>L765+data!$C$21*(K765-L765)/60*C765</f>
        <v>4.0000435965993129</v>
      </c>
      <c r="M766" s="59">
        <f>M765+E766*C766/3600/data!H$23</f>
        <v>111.63249626507844</v>
      </c>
    </row>
    <row r="767" spans="1:13" ht="20.100000000000001" customHeight="1">
      <c r="A767" s="12">
        <f t="shared" si="59"/>
        <v>3930</v>
      </c>
      <c r="B767" s="14">
        <f t="shared" si="57"/>
        <v>4</v>
      </c>
      <c r="C767" s="14">
        <f t="shared" si="62"/>
        <v>10</v>
      </c>
      <c r="D767" s="15">
        <f>3600*(B767*data!$C$15/1000-F767-G767)/C767</f>
        <v>758.80759333199171</v>
      </c>
      <c r="E767" s="15">
        <f>IF(A767&lt;P$35,IF(A767+C767&lt;P$35,data!H$24*data!H$23,data!H$24*data!H$23*(P$35-A767)/C767),IF(D767&lt;0,0,D767))</f>
        <v>758.80759333199171</v>
      </c>
      <c r="F767" s="17">
        <f>(H767*data!$C$16+I767*data!$C$17-G766*(data!$C$18+data!$C$19+data!$C$20))*$C767/60</f>
        <v>-2.1082654459666164</v>
      </c>
      <c r="G767" s="17">
        <f t="shared" si="60"/>
        <v>29.542569265072352</v>
      </c>
      <c r="H767" s="17">
        <f>H766+(data!$C$19*G766-data!$C$16*H766)*$C767/60</f>
        <v>160.72311029386202</v>
      </c>
      <c r="I767" s="17">
        <f>I766+(data!$C$20*G766-data!$C$17*I766)*$C767/60</f>
        <v>217.72538395971188</v>
      </c>
      <c r="J767" s="16">
        <f t="shared" si="58"/>
        <v>65.5</v>
      </c>
      <c r="K767" s="14">
        <f>G767/data!$C$15*1000</f>
        <v>4.0000631743251152</v>
      </c>
      <c r="L767" s="14">
        <f>L766+data!$C$21*(K766-L766)/60*C766</f>
        <v>4.0000440099209786</v>
      </c>
      <c r="M767" s="59">
        <f>M766+E767*C767/3600/data!H$23</f>
        <v>111.84327615211511</v>
      </c>
    </row>
    <row r="768" spans="1:13" ht="20.100000000000001" customHeight="1">
      <c r="A768" s="12">
        <f t="shared" si="59"/>
        <v>3940</v>
      </c>
      <c r="B768" s="14">
        <f t="shared" si="57"/>
        <v>4</v>
      </c>
      <c r="C768" s="14">
        <f t="shared" si="62"/>
        <v>10</v>
      </c>
      <c r="D768" s="15">
        <f>3600*(B768*data!$C$15/1000-F768-G768)/C768</f>
        <v>758.64094911975747</v>
      </c>
      <c r="E768" s="15">
        <f>IF(A768&lt;P$35,IF(A768+C768&lt;P$35,data!H$24*data!H$23,data!H$24*data!H$23*(P$35-A768)/C768),IF(D768&lt;0,0,D768))</f>
        <v>758.64094911975747</v>
      </c>
      <c r="F768" s="17">
        <f>(H768*data!$C$16+I768*data!$C$17-G767*(data!$C$18+data!$C$19+data!$C$20))*$C768/60</f>
        <v>-2.1078007078718617</v>
      </c>
      <c r="G768" s="17">
        <f t="shared" si="60"/>
        <v>29.542567427567135</v>
      </c>
      <c r="H768" s="17">
        <f>H767+(data!$C$19*G767-data!$C$16*H767)*$C768/60</f>
        <v>160.7373273192936</v>
      </c>
      <c r="I768" s="17">
        <f>I767+(data!$C$20*G767-data!$C$17*I767)*$C768/60</f>
        <v>218.15023005847959</v>
      </c>
      <c r="J768" s="16">
        <f t="shared" si="58"/>
        <v>65.666666666666671</v>
      </c>
      <c r="K768" s="14">
        <f>G768/data!$C$15*1000</f>
        <v>4.0000629255269526</v>
      </c>
      <c r="L768" s="14">
        <f>L767+data!$C$21*(K767-L767)/60*C767</f>
        <v>4.0000444093922924</v>
      </c>
      <c r="M768" s="59">
        <f>M767+E768*C768/3600/data!H$23</f>
        <v>112.05400974909281</v>
      </c>
    </row>
    <row r="769" spans="1:13" ht="20.100000000000001" customHeight="1">
      <c r="A769" s="12">
        <f t="shared" si="59"/>
        <v>3950</v>
      </c>
      <c r="B769" s="14">
        <f t="shared" si="57"/>
        <v>4</v>
      </c>
      <c r="C769" s="14">
        <f t="shared" si="62"/>
        <v>10</v>
      </c>
      <c r="D769" s="15">
        <f>3600*(B769*data!$C$15/1000-F769-G769)/C769</f>
        <v>758.47495408190275</v>
      </c>
      <c r="E769" s="15">
        <f>IF(A769&lt;P$35,IF(A769+C769&lt;P$35,data!H$24*data!H$23,data!H$24*data!H$23*(P$35-A769)/C769),IF(D769&lt;0,0,D769))</f>
        <v>758.47495408190275</v>
      </c>
      <c r="F769" s="17">
        <f>(H769*data!$C$16+I769*data!$C$17-G768*(data!$C$18+data!$C$19+data!$C$20))*$C769/60</f>
        <v>-2.1073377901607939</v>
      </c>
      <c r="G769" s="17">
        <f t="shared" si="60"/>
        <v>29.542565607183445</v>
      </c>
      <c r="H769" s="17">
        <f>H768+(data!$C$19*G768-data!$C$16*H768)*$C769/60</f>
        <v>160.75139416173883</v>
      </c>
      <c r="I769" s="17">
        <f>I768+(data!$C$20*G768-data!$C$17*I768)*$C769/60</f>
        <v>218.57476170828372</v>
      </c>
      <c r="J769" s="16">
        <f t="shared" si="58"/>
        <v>65.833333333333329</v>
      </c>
      <c r="K769" s="14">
        <f>G769/data!$C$15*1000</f>
        <v>4.0000626790470442</v>
      </c>
      <c r="L769" s="14">
        <f>L768+data!$C$21*(K768-L768)/60*C768</f>
        <v>4.0000447953507905</v>
      </c>
      <c r="M769" s="59">
        <f>M768+E769*C769/3600/data!H$23</f>
        <v>112.26469723633778</v>
      </c>
    </row>
    <row r="770" spans="1:13" ht="20.100000000000001" customHeight="1">
      <c r="A770" s="12">
        <f t="shared" si="59"/>
        <v>3960</v>
      </c>
      <c r="B770" s="14">
        <f t="shared" si="57"/>
        <v>4</v>
      </c>
      <c r="C770" s="14">
        <f t="shared" si="62"/>
        <v>10</v>
      </c>
      <c r="D770" s="15">
        <f>3600*(B770*data!$C$15/1000-F770-G770)/C770</f>
        <v>758.30960218365931</v>
      </c>
      <c r="E770" s="15">
        <f>IF(A770&lt;P$35,IF(A770+C770&lt;P$35,data!H$24*data!H$23,data!H$24*data!H$23*(P$35-A770)/C770),IF(D770&lt;0,0,D770))</f>
        <v>758.30960218365931</v>
      </c>
      <c r="F770" s="17">
        <f>(H770*data!$C$16+I770*data!$C$17-G769*(data!$C$18+data!$C$19+data!$C$20))*$C770/60</f>
        <v>-2.1068766758910353</v>
      </c>
      <c r="G770" s="17">
        <f t="shared" si="60"/>
        <v>29.542563803742141</v>
      </c>
      <c r="H770" s="17">
        <f>H769+(data!$C$19*G769-data!$C$16*H769)*$C770/60</f>
        <v>160.76531240753829</v>
      </c>
      <c r="I770" s="17">
        <f>I769+(data!$C$20*G769-data!$C$17*I769)*$C770/60</f>
        <v>218.99897914217561</v>
      </c>
      <c r="J770" s="16">
        <f t="shared" si="58"/>
        <v>66</v>
      </c>
      <c r="K770" s="14">
        <f>G770/data!$C$15*1000</f>
        <v>4.0000624348611344</v>
      </c>
      <c r="L770" s="14">
        <f>L769+data!$C$21*(K769-L769)/60*C769</f>
        <v>4.000045168126463</v>
      </c>
      <c r="M770" s="59">
        <f>M769+E770*C770/3600/data!H$23</f>
        <v>112.47533879249991</v>
      </c>
    </row>
    <row r="771" spans="1:13" ht="20.100000000000001" customHeight="1">
      <c r="A771" s="12">
        <f t="shared" si="59"/>
        <v>3970</v>
      </c>
      <c r="B771" s="14">
        <f t="shared" si="57"/>
        <v>4</v>
      </c>
      <c r="C771" s="14">
        <f t="shared" si="62"/>
        <v>10</v>
      </c>
      <c r="D771" s="15">
        <f>3600*(B771*data!$C$15/1000-F771-G771)/C771</f>
        <v>758.14488745340975</v>
      </c>
      <c r="E771" s="15">
        <f>IF(A771&lt;P$35,IF(A771+C771&lt;P$35,data!H$24*data!H$23,data!H$24*data!H$23*(P$35-A771)/C771),IF(D771&lt;0,0,D771))</f>
        <v>758.14488745340975</v>
      </c>
      <c r="F771" s="17">
        <f>(H771*data!$C$16+I771*data!$C$17-G770*(data!$C$18+data!$C$19+data!$C$20))*$C771/60</f>
        <v>-2.1064173482974757</v>
      </c>
      <c r="G771" s="17">
        <f t="shared" si="60"/>
        <v>29.54256201706594</v>
      </c>
      <c r="H771" s="17">
        <f>H770+(data!$C$19*G770-data!$C$16*H770)*$C771/60</f>
        <v>160.77908362627662</v>
      </c>
      <c r="I771" s="17">
        <f>I770+(data!$C$20*G770-data!$C$17*I770)*$C771/60</f>
        <v>219.42288259303064</v>
      </c>
      <c r="J771" s="16">
        <f t="shared" si="58"/>
        <v>66.166666666666671</v>
      </c>
      <c r="K771" s="14">
        <f>G771/data!$C$15*1000</f>
        <v>4.0000621929452196</v>
      </c>
      <c r="L771" s="14">
        <f>L770+data!$C$21*(K770-L770)/60*C770</f>
        <v>4.0000455280419152</v>
      </c>
      <c r="M771" s="59">
        <f>M770+E771*C771/3600/data!H$23</f>
        <v>112.6859345945703</v>
      </c>
    </row>
    <row r="772" spans="1:13" ht="20.100000000000001" customHeight="1">
      <c r="A772" s="12">
        <f t="shared" si="59"/>
        <v>3980</v>
      </c>
      <c r="B772" s="14">
        <f t="shared" ref="B772:B835" si="63">P$23</f>
        <v>4</v>
      </c>
      <c r="C772" s="14">
        <f t="shared" si="62"/>
        <v>10</v>
      </c>
      <c r="D772" s="15">
        <f>3600*(B772*data!$C$15/1000-F772-G772)/C772</f>
        <v>757.98080398199431</v>
      </c>
      <c r="E772" s="15">
        <f>IF(A772&lt;P$35,IF(A772+C772&lt;P$35,data!H$24*data!H$23,data!H$24*data!H$23*(P$35-A772)/C772),IF(D772&lt;0,0,D772))</f>
        <v>757.98080398199431</v>
      </c>
      <c r="F772" s="17">
        <f>(H772*data!$C$16+I772*data!$C$17-G771*(data!$C$18+data!$C$19+data!$C$20))*$C772/60</f>
        <v>-2.1059597907903962</v>
      </c>
      <c r="G772" s="17">
        <f t="shared" si="60"/>
        <v>29.542560246979459</v>
      </c>
      <c r="H772" s="17">
        <f>H771+(data!$C$19*G771-data!$C$16*H771)*$C772/60</f>
        <v>160.79270937095947</v>
      </c>
      <c r="I772" s="17">
        <f>I771+(data!$C$20*G771-data!$C$17*I771)*$C772/60</f>
        <v>219.84647229354829</v>
      </c>
      <c r="J772" s="16">
        <f t="shared" ref="J772:J835" si="64">$A772/60</f>
        <v>66.333333333333329</v>
      </c>
      <c r="K772" s="14">
        <f>G772/data!$C$15*1000</f>
        <v>4.0000619532755524</v>
      </c>
      <c r="L772" s="14">
        <f>L771+data!$C$21*(K771-L771)/60*C771</f>
        <v>4.0000458754125283</v>
      </c>
      <c r="M772" s="59">
        <f>M771+E772*C772/3600/data!H$23</f>
        <v>112.89648481789862</v>
      </c>
    </row>
    <row r="773" spans="1:13" ht="20.100000000000001" customHeight="1">
      <c r="A773" s="12">
        <f t="shared" ref="A773:A836" si="65">$A772+C772</f>
        <v>3990</v>
      </c>
      <c r="B773" s="14">
        <f t="shared" si="63"/>
        <v>4</v>
      </c>
      <c r="C773" s="14">
        <f t="shared" ref="C773:C836" si="66">P$25</f>
        <v>10</v>
      </c>
      <c r="D773" s="15">
        <f>3600*(B773*data!$C$15/1000-F773-G773)/C773</f>
        <v>757.81734592206453</v>
      </c>
      <c r="E773" s="15">
        <f>IF(A773&lt;P$35,IF(A773+C773&lt;P$35,data!H$24*data!H$23,data!H$24*data!H$23*(P$35-A773)/C773),IF(D773&lt;0,0,D773))</f>
        <v>757.81734592206453</v>
      </c>
      <c r="F773" s="17">
        <f>(H773*data!$C$16+I773*data!$C$17-G772*(data!$C$18+data!$C$19+data!$C$20))*$C773/60</f>
        <v>-2.1055039869536221</v>
      </c>
      <c r="G773" s="17">
        <f t="shared" si="60"/>
        <v>29.542558493309155</v>
      </c>
      <c r="H773" s="17">
        <f>H772+(data!$C$19*G772-data!$C$16*H772)*$C773/60</f>
        <v>160.80619117818864</v>
      </c>
      <c r="I773" s="17">
        <f>I772+(data!$C$20*G772-data!$C$17*I772)*$C773/60</f>
        <v>220.26974847625237</v>
      </c>
      <c r="J773" s="16">
        <f t="shared" si="64"/>
        <v>66.5</v>
      </c>
      <c r="K773" s="14">
        <f>G773/data!$C$15*1000</f>
        <v>4.0000617158286351</v>
      </c>
      <c r="L773" s="14">
        <f>L772+data!$C$21*(K772-L772)/60*C772</f>
        <v>4.0000462105466141</v>
      </c>
      <c r="M773" s="59">
        <f>M772+E773*C773/3600/data!H$23</f>
        <v>113.10698963621032</v>
      </c>
    </row>
    <row r="774" spans="1:13" ht="20.100000000000001" customHeight="1">
      <c r="A774" s="12">
        <f t="shared" si="65"/>
        <v>4000</v>
      </c>
      <c r="B774" s="14">
        <f t="shared" si="63"/>
        <v>4</v>
      </c>
      <c r="C774" s="14">
        <f t="shared" si="66"/>
        <v>10</v>
      </c>
      <c r="D774" s="15">
        <f>3600*(B774*data!$C$15/1000-F774-G774)/C774</f>
        <v>757.65450748743183</v>
      </c>
      <c r="E774" s="15">
        <f>IF(A774&lt;P$35,IF(A774+C774&lt;P$35,data!H$24*data!H$23,data!H$24*data!H$23*(P$35-A774)/C774),IF(D774&lt;0,0,D774))</f>
        <v>757.65450748743183</v>
      </c>
      <c r="F774" s="17">
        <f>(H774*data!$C$16+I774*data!$C$17-G773*(data!$C$18+data!$C$19+data!$C$20))*$C774/60</f>
        <v>-2.105049920542688</v>
      </c>
      <c r="G774" s="17">
        <f t="shared" ref="G774:G837" si="67">IF(P$21=1,(E773/60)*$C774/60+F774+G773,(E774/60)*$C774/60+F774+G773)</f>
        <v>29.542556755883311</v>
      </c>
      <c r="H774" s="17">
        <f>H773+(data!$C$19*G773-data!$C$16*H773)*$C774/60</f>
        <v>160.8195305683353</v>
      </c>
      <c r="I774" s="17">
        <f>I773+(data!$C$20*G773-data!$C$17*I773)*$C774/60</f>
        <v>220.69271137349119</v>
      </c>
      <c r="J774" s="16">
        <f t="shared" si="64"/>
        <v>66.666666666666671</v>
      </c>
      <c r="K774" s="14">
        <f>G774/data!$C$15*1000</f>
        <v>4.0000614805812171</v>
      </c>
      <c r="L774" s="14">
        <f>L773+data!$C$21*(K773-L773)/60*C773</f>
        <v>4.0000465337455688</v>
      </c>
      <c r="M774" s="59">
        <f>M773+E774*C774/3600/data!H$23</f>
        <v>113.31744922162349</v>
      </c>
    </row>
    <row r="775" spans="1:13" ht="20.100000000000001" customHeight="1">
      <c r="A775" s="12">
        <f t="shared" si="65"/>
        <v>4010</v>
      </c>
      <c r="B775" s="14">
        <f t="shared" si="63"/>
        <v>4</v>
      </c>
      <c r="C775" s="14">
        <f t="shared" si="66"/>
        <v>10</v>
      </c>
      <c r="D775" s="15">
        <f>3600*(B775*data!$C$15/1000-F775-G775)/C775</f>
        <v>757.49228295241187</v>
      </c>
      <c r="E775" s="15">
        <f>IF(A775&lt;P$35,IF(A775+C775&lt;P$35,data!H$24*data!H$23,data!H$24*data!H$23*(P$35-A775)/C775),IF(D775&lt;0,0,D775))</f>
        <v>757.49228295241187</v>
      </c>
      <c r="F775" s="17">
        <f>(H775*data!$C$16+I775*data!$C$17-G774*(data!$C$18+data!$C$19+data!$C$20))*$C775/60</f>
        <v>-2.1045975754830262</v>
      </c>
      <c r="G775" s="17">
        <f t="shared" si="67"/>
        <v>29.54255503453204</v>
      </c>
      <c r="H775" s="17">
        <f>H774+(data!$C$19*G774-data!$C$16*H774)*$C775/60</f>
        <v>160.83272904571146</v>
      </c>
      <c r="I775" s="17">
        <f>I774+(data!$C$20*G774-data!$C$17*I774)*$C775/60</f>
        <v>221.11536121743762</v>
      </c>
      <c r="J775" s="16">
        <f t="shared" si="64"/>
        <v>66.833333333333329</v>
      </c>
      <c r="K775" s="14">
        <f>G775/data!$C$15*1000</f>
        <v>4.0000612475102963</v>
      </c>
      <c r="L775" s="14">
        <f>L774+data!$C$21*(K774-L774)/60*C774</f>
        <v>4.0000468453040199</v>
      </c>
      <c r="M775" s="59">
        <f>M774+E775*C775/3600/data!H$23</f>
        <v>113.52786374466582</v>
      </c>
    </row>
    <row r="776" spans="1:13" ht="20.100000000000001" customHeight="1">
      <c r="A776" s="12">
        <f t="shared" si="65"/>
        <v>4020</v>
      </c>
      <c r="B776" s="14">
        <f t="shared" si="63"/>
        <v>4</v>
      </c>
      <c r="C776" s="14">
        <f t="shared" si="66"/>
        <v>10</v>
      </c>
      <c r="D776" s="15">
        <f>3600*(B776*data!$C$15/1000-F776-G776)/C776</f>
        <v>757.33066665119702</v>
      </c>
      <c r="E776" s="15">
        <f>IF(A776&lt;P$35,IF(A776+C776&lt;P$35,data!H$24*data!H$23,data!H$24*data!H$23*(P$35-A776)/C776),IF(D776&lt;0,0,D776))</f>
        <v>757.33066665119702</v>
      </c>
      <c r="F776" s="17">
        <f>(H776*data!$C$16+I776*data!$C$17-G775*(data!$C$18+data!$C$19+data!$C$20))*$C776/60</f>
        <v>-2.1041469358681768</v>
      </c>
      <c r="G776" s="17">
        <f t="shared" si="67"/>
        <v>29.54255332908723</v>
      </c>
      <c r="H776" s="17">
        <f>H775+(data!$C$19*G775-data!$C$16*H775)*$C776/60</f>
        <v>160.84578809873963</v>
      </c>
      <c r="I776" s="17">
        <f>I775+(data!$C$20*G775-data!$C$17*I775)*$C776/60</f>
        <v>221.53769824008944</v>
      </c>
      <c r="J776" s="16">
        <f t="shared" si="64"/>
        <v>67</v>
      </c>
      <c r="K776" s="14">
        <f>G776/data!$C$15*1000</f>
        <v>4.0000610165931096</v>
      </c>
      <c r="L776" s="14">
        <f>L775+data!$C$21*(K775-L775)/60*C775</f>
        <v>4.000047145509976</v>
      </c>
      <c r="M776" s="59">
        <f>M775+E776*C776/3600/data!H$23</f>
        <v>113.73823337429116</v>
      </c>
    </row>
    <row r="777" spans="1:13" ht="20.100000000000001" customHeight="1">
      <c r="A777" s="12">
        <f t="shared" si="65"/>
        <v>4030</v>
      </c>
      <c r="B777" s="14">
        <f t="shared" si="63"/>
        <v>4</v>
      </c>
      <c r="C777" s="14">
        <f t="shared" si="66"/>
        <v>10</v>
      </c>
      <c r="D777" s="15">
        <f>3600*(B777*data!$C$15/1000-F777-G777)/C777</f>
        <v>757.16965297722186</v>
      </c>
      <c r="E777" s="15">
        <f>IF(A777&lt;P$35,IF(A777+C777&lt;P$35,data!H$24*data!H$23,data!H$24*data!H$23*(P$35-A777)/C777),IF(D777&lt;0,0,D777))</f>
        <v>757.16965297722186</v>
      </c>
      <c r="F777" s="17">
        <f>(H777*data!$C$16+I777*data!$C$17-G776*(data!$C$18+data!$C$19+data!$C$20))*$C777/60</f>
        <v>-2.1036979859580067</v>
      </c>
      <c r="G777" s="17">
        <f t="shared" si="67"/>
        <v>29.542551639382548</v>
      </c>
      <c r="H777" s="17">
        <f>H776+(data!$C$19*G776-data!$C$16*H776)*$C777/60</f>
        <v>160.85870920012064</v>
      </c>
      <c r="I777" s="17">
        <f>I776+(data!$C$20*G776-data!$C$17*I776)*$C777/60</f>
        <v>221.95972267326934</v>
      </c>
      <c r="J777" s="16">
        <f t="shared" si="64"/>
        <v>67.166666666666671</v>
      </c>
      <c r="K777" s="14">
        <f>G777/data!$C$15*1000</f>
        <v>4.0000607878071364</v>
      </c>
      <c r="L777" s="14">
        <f>L776+data!$C$21*(K776-L776)/60*C776</f>
        <v>4.0000474346449666</v>
      </c>
      <c r="M777" s="59">
        <f>M776+E777*C777/3600/data!H$23</f>
        <v>113.94855827789594</v>
      </c>
    </row>
    <row r="778" spans="1:13" ht="20.100000000000001" customHeight="1">
      <c r="A778" s="12">
        <f t="shared" si="65"/>
        <v>4040</v>
      </c>
      <c r="B778" s="14">
        <f t="shared" si="63"/>
        <v>4</v>
      </c>
      <c r="C778" s="14">
        <f t="shared" si="66"/>
        <v>10</v>
      </c>
      <c r="D778" s="15">
        <f>3600*(B778*data!$C$15/1000-F778-G778)/C778</f>
        <v>757.00923638252732</v>
      </c>
      <c r="E778" s="15">
        <f>IF(A778&lt;P$35,IF(A778+C778&lt;P$35,data!H$24*data!H$23,data!H$24*data!H$23*(P$35-A778)/C778),IF(D778&lt;0,0,D778))</f>
        <v>757.00923638252732</v>
      </c>
      <c r="F778" s="17">
        <f>(H778*data!$C$16+I778*data!$C$17-G777*(data!$C$18+data!$C$19+data!$C$20))*$C778/60</f>
        <v>-2.1032507101769573</v>
      </c>
      <c r="G778" s="17">
        <f t="shared" si="67"/>
        <v>29.542549965253428</v>
      </c>
      <c r="H778" s="17">
        <f>H777+(data!$C$19*G777-data!$C$16*H777)*$C778/60</f>
        <v>160.87149380699961</v>
      </c>
      <c r="I778" s="17">
        <f>I777+(data!$C$20*G777-data!$C$17*I777)*$C778/60</f>
        <v>222.38143474862514</v>
      </c>
      <c r="J778" s="16">
        <f t="shared" si="64"/>
        <v>67.333333333333329</v>
      </c>
      <c r="K778" s="14">
        <f>G778/data!$C$15*1000</f>
        <v>4.000060561130093</v>
      </c>
      <c r="L778" s="14">
        <f>L777+data!$C$21*(K777-L777)/60*C777</f>
        <v>4.0000477129841832</v>
      </c>
      <c r="M778" s="59">
        <f>M777+E778*C778/3600/data!H$23</f>
        <v>114.15883862133553</v>
      </c>
    </row>
    <row r="779" spans="1:13" ht="20.100000000000001" customHeight="1">
      <c r="A779" s="12">
        <f t="shared" si="65"/>
        <v>4050</v>
      </c>
      <c r="B779" s="14">
        <f t="shared" si="63"/>
        <v>4</v>
      </c>
      <c r="C779" s="14">
        <f t="shared" si="66"/>
        <v>10</v>
      </c>
      <c r="D779" s="15">
        <f>3600*(B779*data!$C$15/1000-F779-G779)/C779</f>
        <v>756.8494113771601</v>
      </c>
      <c r="E779" s="15">
        <f>IF(A779&lt;P$35,IF(A779+C779&lt;P$35,data!H$24*data!H$23,data!H$24*data!H$23*(P$35-A779)/C779),IF(D779&lt;0,0,D779))</f>
        <v>756.8494113771601</v>
      </c>
      <c r="F779" s="17">
        <f>(H779*data!$C$16+I779*data!$C$17-G778*(data!$C$18+data!$C$19+data!$C$20))*$C779/60</f>
        <v>-2.1028050931123112</v>
      </c>
      <c r="G779" s="17">
        <f t="shared" si="67"/>
        <v>29.542548306537025</v>
      </c>
      <c r="H779" s="17">
        <f>H778+(data!$C$19*G778-data!$C$16*H778)*$C779/60</f>
        <v>160.88414336113041</v>
      </c>
      <c r="I779" s="17">
        <f>I778+(data!$C$20*G778-data!$C$17*I778)*$C779/60</f>
        <v>222.80283469763</v>
      </c>
      <c r="J779" s="16">
        <f t="shared" si="64"/>
        <v>67.5</v>
      </c>
      <c r="K779" s="14">
        <f>G779/data!$C$15*1000</f>
        <v>4.0000603365399314</v>
      </c>
      <c r="L779" s="14">
        <f>L778+data!$C$21*(K778-L778)/60*C778</f>
        <v>4.0000479807966176</v>
      </c>
      <c r="M779" s="59">
        <f>M778+E779*C779/3600/data!H$23</f>
        <v>114.36907456894031</v>
      </c>
    </row>
    <row r="780" spans="1:13" ht="20.100000000000001" customHeight="1">
      <c r="A780" s="12">
        <f t="shared" si="65"/>
        <v>4060</v>
      </c>
      <c r="B780" s="14">
        <f t="shared" si="63"/>
        <v>4</v>
      </c>
      <c r="C780" s="14">
        <f t="shared" si="66"/>
        <v>10</v>
      </c>
      <c r="D780" s="15">
        <f>3600*(B780*data!$C$15/1000-F780-G780)/C780</f>
        <v>756.69017252854292</v>
      </c>
      <c r="E780" s="15">
        <f>IF(A780&lt;P$35,IF(A780+C780&lt;P$35,data!H$24*data!H$23,data!H$24*data!H$23*(P$35-A780)/C780),IF(D780&lt;0,0,D780))</f>
        <v>756.69017252854292</v>
      </c>
      <c r="F780" s="17">
        <f>(H780*data!$C$16+I780*data!$C$17-G779*(data!$C$18+data!$C$19+data!$C$20))*$C780/60</f>
        <v>-2.1023611195124667</v>
      </c>
      <c r="G780" s="17">
        <f t="shared" si="67"/>
        <v>29.542546663072226</v>
      </c>
      <c r="H780" s="17">
        <f>H779+(data!$C$19*G779-data!$C$16*H779)*$C780/60</f>
        <v>160.89665928903813</v>
      </c>
      <c r="I780" s="17">
        <f>I779+(data!$C$20*G779-data!$C$17*I779)*$C780/60</f>
        <v>223.22392275158253</v>
      </c>
      <c r="J780" s="16">
        <f t="shared" si="64"/>
        <v>67.666666666666671</v>
      </c>
      <c r="K780" s="14">
        <f>G780/data!$C$15*1000</f>
        <v>4.0000601140148362</v>
      </c>
      <c r="L780" s="14">
        <f>L779+data!$C$21*(K779-L779)/60*C779</f>
        <v>4.0000482383451947</v>
      </c>
      <c r="M780" s="59">
        <f>M779+E780*C780/3600/data!H$23</f>
        <v>114.57926628353157</v>
      </c>
    </row>
    <row r="781" spans="1:13" ht="20.100000000000001" customHeight="1">
      <c r="A781" s="12">
        <f t="shared" si="65"/>
        <v>4070</v>
      </c>
      <c r="B781" s="14">
        <f t="shared" si="63"/>
        <v>4</v>
      </c>
      <c r="C781" s="14">
        <f t="shared" si="66"/>
        <v>10</v>
      </c>
      <c r="D781" s="15">
        <f>3600*(B781*data!$C$15/1000-F781-G781)/C781</f>
        <v>756.53151446088634</v>
      </c>
      <c r="E781" s="15">
        <f>IF(A781&lt;P$35,IF(A781+C781&lt;P$35,data!H$24*data!H$23,data!H$24*data!H$23*(P$35-A781)/C781),IF(D781&lt;0,0,D781))</f>
        <v>756.53151446088634</v>
      </c>
      <c r="F781" s="17">
        <f>(H781*data!$C$16+I781*data!$C$17-G780*(data!$C$18+data!$C$19+data!$C$20))*$C781/60</f>
        <v>-2.1019187742852417</v>
      </c>
      <c r="G781" s="17">
        <f t="shared" si="67"/>
        <v>29.542545034699604</v>
      </c>
      <c r="H781" s="17">
        <f>H780+(data!$C$19*G780-data!$C$16*H780)*$C781/60</f>
        <v>160.90904300217994</v>
      </c>
      <c r="I781" s="17">
        <f>I780+(data!$C$20*G780-data!$C$17*I780)*$C781/60</f>
        <v>223.64469914160696</v>
      </c>
      <c r="J781" s="16">
        <f t="shared" si="64"/>
        <v>67.833333333333329</v>
      </c>
      <c r="K781" s="14">
        <f>G781/data!$C$15*1000</f>
        <v>4.0000598935332228</v>
      </c>
      <c r="L781" s="14">
        <f>L780+data!$C$21*(K780-L780)/60*C780</f>
        <v>4.0000484858869036</v>
      </c>
      <c r="M781" s="59">
        <f>M780+E781*C781/3600/data!H$23</f>
        <v>114.78941392643736</v>
      </c>
    </row>
    <row r="782" spans="1:13" ht="20.100000000000001" customHeight="1">
      <c r="A782" s="12">
        <f t="shared" si="65"/>
        <v>4080</v>
      </c>
      <c r="B782" s="14">
        <f t="shared" si="63"/>
        <v>4</v>
      </c>
      <c r="C782" s="14">
        <f t="shared" si="66"/>
        <v>10</v>
      </c>
      <c r="D782" s="15">
        <f>3600*(B782*data!$C$15/1000-F782-G782)/C782</f>
        <v>756.37343185456837</v>
      </c>
      <c r="E782" s="15">
        <f>IF(A782&lt;P$35,IF(A782+C782&lt;P$35,data!H$24*data!H$23,data!H$24*data!H$23*(P$35-A782)/C782),IF(D782&lt;0,0,D782))</f>
        <v>756.37343185456837</v>
      </c>
      <c r="F782" s="17">
        <f>(H782*data!$C$16+I782*data!$C$17-G781*(data!$C$18+data!$C$19+data!$C$20))*$C782/60</f>
        <v>-2.1014780424961881</v>
      </c>
      <c r="G782" s="17">
        <f t="shared" si="67"/>
        <v>29.542543421261435</v>
      </c>
      <c r="H782" s="17">
        <f>H781+(data!$C$19*G781-data!$C$16*H781)*$C782/60</f>
        <v>160.92129589710433</v>
      </c>
      <c r="I782" s="17">
        <f>I781+(data!$C$20*G781-data!$C$17*I781)*$C782/60</f>
        <v>224.06516409865333</v>
      </c>
      <c r="J782" s="16">
        <f t="shared" si="64"/>
        <v>68</v>
      </c>
      <c r="K782" s="14">
        <f>G782/data!$C$15*1000</f>
        <v>4.0000596750737332</v>
      </c>
      <c r="L782" s="14">
        <f>L781+data!$C$21*(K781-L781)/60*C781</f>
        <v>4.0000487236729274</v>
      </c>
      <c r="M782" s="59">
        <f>M781+E782*C782/3600/data!H$23</f>
        <v>114.99951765750808</v>
      </c>
    </row>
    <row r="783" spans="1:13" ht="20.100000000000001" customHeight="1">
      <c r="A783" s="12">
        <f t="shared" si="65"/>
        <v>4090</v>
      </c>
      <c r="B783" s="14">
        <f t="shared" si="63"/>
        <v>4</v>
      </c>
      <c r="C783" s="14">
        <f t="shared" si="66"/>
        <v>10</v>
      </c>
      <c r="D783" s="15">
        <f>3600*(B783*data!$C$15/1000-F783-G783)/C783</f>
        <v>756.21591944556201</v>
      </c>
      <c r="E783" s="15">
        <f>IF(A783&lt;P$35,IF(A783+C783&lt;P$35,data!H$24*data!H$23,data!H$24*data!H$23*(P$35-A783)/C783),IF(D783&lt;0,0,D783))</f>
        <v>756.21591944556201</v>
      </c>
      <c r="F783" s="17">
        <f>(H783*data!$C$16+I783*data!$C$17-G782*(data!$C$18+data!$C$19+data!$C$20))*$C783/60</f>
        <v>-2.1010389093669319</v>
      </c>
      <c r="G783" s="17">
        <f t="shared" si="67"/>
        <v>29.542541822601638</v>
      </c>
      <c r="H783" s="17">
        <f>H782+(data!$C$19*G782-data!$C$16*H782)*$C783/60</f>
        <v>160.93341935560846</v>
      </c>
      <c r="I783" s="17">
        <f>I782+(data!$C$20*G782-data!$C$17*I782)*$C783/60</f>
        <v>224.48531785349763</v>
      </c>
      <c r="J783" s="16">
        <f t="shared" si="64"/>
        <v>68.166666666666671</v>
      </c>
      <c r="K783" s="14">
        <f>G783/data!$C$15*1000</f>
        <v>4.0000594586152349</v>
      </c>
      <c r="L783" s="14">
        <f>L782+data!$C$21*(K782-L782)/60*C782</f>
        <v>4.0000489519487683</v>
      </c>
      <c r="M783" s="59">
        <f>M782+E783*C783/3600/data!H$23</f>
        <v>115.20957763513185</v>
      </c>
    </row>
    <row r="784" spans="1:13" ht="20.100000000000001" customHeight="1">
      <c r="A784" s="12">
        <f t="shared" si="65"/>
        <v>4100</v>
      </c>
      <c r="B784" s="14">
        <f t="shared" si="63"/>
        <v>4</v>
      </c>
      <c r="C784" s="14">
        <f t="shared" si="66"/>
        <v>10</v>
      </c>
      <c r="D784" s="15">
        <f>3600*(B784*data!$C$15/1000-F784-G784)/C784</f>
        <v>756.05897202483834</v>
      </c>
      <c r="E784" s="15">
        <f>IF(A784&lt;P$35,IF(A784+C784&lt;P$35,data!H$24*data!H$23,data!H$24*data!H$23*(P$35-A784)/C784),IF(D784&lt;0,0,D784))</f>
        <v>756.05897202483834</v>
      </c>
      <c r="F784" s="17">
        <f>(H784*data!$C$16+I784*data!$C$17-G783*(data!$C$18+data!$C$19+data!$C$20))*$C784/60</f>
        <v>-2.1006013602735183</v>
      </c>
      <c r="G784" s="17">
        <f t="shared" si="67"/>
        <v>29.542540238565792</v>
      </c>
      <c r="H784" s="17">
        <f>H783+(data!$C$19*G783-data!$C$16*H783)*$C784/60</f>
        <v>160.94541474489409</v>
      </c>
      <c r="I784" s="17">
        <f>I783+(data!$C$20*G783-data!$C$17*I783)*$C784/60</f>
        <v>224.90516063674195</v>
      </c>
      <c r="J784" s="16">
        <f t="shared" si="64"/>
        <v>68.333333333333329</v>
      </c>
      <c r="K784" s="14">
        <f>G784/data!$C$15*1000</f>
        <v>4.0000592441368186</v>
      </c>
      <c r="L784" s="14">
        <f>L783+data!$C$21*(K783-L783)/60*C783</f>
        <v>4.0000491709543695</v>
      </c>
      <c r="M784" s="59">
        <f>M783+E784*C784/3600/data!H$23</f>
        <v>115.41959401624986</v>
      </c>
    </row>
    <row r="785" spans="1:13" ht="20.100000000000001" customHeight="1">
      <c r="A785" s="12">
        <f t="shared" si="65"/>
        <v>4110</v>
      </c>
      <c r="B785" s="14">
        <f t="shared" si="63"/>
        <v>4</v>
      </c>
      <c r="C785" s="14">
        <f t="shared" si="66"/>
        <v>10</v>
      </c>
      <c r="D785" s="15">
        <f>3600*(B785*data!$C$15/1000-F785-G785)/C785</f>
        <v>755.90258443778271</v>
      </c>
      <c r="E785" s="15">
        <f>IF(A785&lt;P$35,IF(A785+C785&lt;P$35,data!H$24*data!H$23,data!H$24*data!H$23*(P$35-A785)/C785),IF(D785&lt;0,0,D785))</f>
        <v>755.90258443778271</v>
      </c>
      <c r="F785" s="17">
        <f>(H785*data!$C$16+I785*data!$C$17-G784*(data!$C$18+data!$C$19+data!$C$20))*$C785/60</f>
        <v>-2.10016538074479</v>
      </c>
      <c r="G785" s="17">
        <f t="shared" si="67"/>
        <v>29.542538669001107</v>
      </c>
      <c r="H785" s="17">
        <f>H784+(data!$C$19*G784-data!$C$16*H784)*$C785/60</f>
        <v>160.95728341772167</v>
      </c>
      <c r="I785" s="17">
        <f>I784+(data!$C$20*G784-data!$C$17*I784)*$C785/60</f>
        <v>225.32469267881467</v>
      </c>
      <c r="J785" s="16">
        <f t="shared" si="64"/>
        <v>68.5</v>
      </c>
      <c r="K785" s="14">
        <f>G785/data!$C$15*1000</f>
        <v>4.0000590316177984</v>
      </c>
      <c r="L785" s="14">
        <f>L784+data!$C$21*(K784-L784)/60*C784</f>
        <v>4.0000493809242386</v>
      </c>
      <c r="M785" s="59">
        <f>M784+E785*C785/3600/data!H$23</f>
        <v>115.62956695637146</v>
      </c>
    </row>
    <row r="786" spans="1:13" ht="20.100000000000001" customHeight="1">
      <c r="A786" s="12">
        <f t="shared" si="65"/>
        <v>4120</v>
      </c>
      <c r="B786" s="14">
        <f t="shared" si="63"/>
        <v>4</v>
      </c>
      <c r="C786" s="14">
        <f t="shared" si="66"/>
        <v>10</v>
      </c>
      <c r="D786" s="15">
        <f>3600*(B786*data!$C$15/1000-F786-G786)/C786</f>
        <v>755.746751583628</v>
      </c>
      <c r="E786" s="15">
        <f>IF(A786&lt;P$35,IF(A786+C786&lt;P$35,data!H$24*data!H$23,data!H$24*data!H$23*(P$35-A786)/C786),IF(D786&lt;0,0,D786))</f>
        <v>755.746751583628</v>
      </c>
      <c r="F786" s="17">
        <f>(H786*data!$C$16+I786*data!$C$17-G785*(data!$C$18+data!$C$19+data!$C$20))*$C786/60</f>
        <v>-2.0997309564607671</v>
      </c>
      <c r="G786" s="17">
        <f t="shared" si="67"/>
        <v>29.542537113756403</v>
      </c>
      <c r="H786" s="17">
        <f>H785+(data!$C$19*G785-data!$C$16*H785)*$C786/60</f>
        <v>160.96902671256294</v>
      </c>
      <c r="I786" s="17">
        <f>I785+(data!$C$20*G785-data!$C$17*I785)*$C786/60</f>
        <v>225.7439142099706</v>
      </c>
      <c r="J786" s="16">
        <f t="shared" si="64"/>
        <v>68.666666666666671</v>
      </c>
      <c r="K786" s="14">
        <f>G786/data!$C$15*1000</f>
        <v>4.0000588210377019</v>
      </c>
      <c r="L786" s="14">
        <f>L785+data!$C$21*(K785-L785)/60*C785</f>
        <v>4.0000495820875628</v>
      </c>
      <c r="M786" s="59">
        <f>M785+E786*C786/3600/data!H$23</f>
        <v>115.83949660958913</v>
      </c>
    </row>
    <row r="787" spans="1:13" ht="20.100000000000001" customHeight="1">
      <c r="A787" s="12">
        <f t="shared" si="65"/>
        <v>4130</v>
      </c>
      <c r="B787" s="14">
        <f t="shared" si="63"/>
        <v>4</v>
      </c>
      <c r="C787" s="14">
        <f t="shared" si="66"/>
        <v>10</v>
      </c>
      <c r="D787" s="15">
        <f>3600*(B787*data!$C$15/1000-F787-G787)/C787</f>
        <v>755.59146841488405</v>
      </c>
      <c r="E787" s="15">
        <f>IF(A787&lt;P$35,IF(A787+C787&lt;P$35,data!H$24*data!H$23,data!H$24*data!H$23*(P$35-A787)/C787),IF(D787&lt;0,0,D787))</f>
        <v>755.59146841488405</v>
      </c>
      <c r="F787" s="17">
        <f>(H787*data!$C$16+I787*data!$C$17-G786*(data!$C$18+data!$C$19+data!$C$20))*$C787/60</f>
        <v>-2.0992980732510578</v>
      </c>
      <c r="G787" s="17">
        <f t="shared" si="67"/>
        <v>29.542535572682091</v>
      </c>
      <c r="H787" s="17">
        <f>H786+(data!$C$19*G786-data!$C$16*H786)*$C787/60</f>
        <v>160.98064595375175</v>
      </c>
      <c r="I787" s="17">
        <f>I786+(data!$C$20*G786-data!$C$17*I786)*$C787/60</f>
        <v>226.16282546029115</v>
      </c>
      <c r="J787" s="16">
        <f t="shared" si="64"/>
        <v>68.833333333333329</v>
      </c>
      <c r="K787" s="14">
        <f>G787/data!$C$15*1000</f>
        <v>4.0000586123762769</v>
      </c>
      <c r="L787" s="14">
        <f>L786+data!$C$21*(K786-L786)/60*C786</f>
        <v>4.0000497746683248</v>
      </c>
      <c r="M787" s="59">
        <f>M786+E787*C787/3600/data!H$23</f>
        <v>116.04938312859326</v>
      </c>
    </row>
    <row r="788" spans="1:13" ht="20.100000000000001" customHeight="1">
      <c r="A788" s="12">
        <f t="shared" si="65"/>
        <v>4140</v>
      </c>
      <c r="B788" s="14">
        <f t="shared" si="63"/>
        <v>4</v>
      </c>
      <c r="C788" s="14">
        <f t="shared" si="66"/>
        <v>10</v>
      </c>
      <c r="D788" s="15">
        <f>3600*(B788*data!$C$15/1000-F788-G788)/C788</f>
        <v>755.43672993677887</v>
      </c>
      <c r="E788" s="15">
        <f>IF(A788&lt;P$35,IF(A788+C788&lt;P$35,data!H$24*data!H$23,data!H$24*data!H$23*(P$35-A788)/C788),IF(D788&lt;0,0,D788))</f>
        <v>755.43672993677887</v>
      </c>
      <c r="F788" s="17">
        <f>(H788*data!$C$16+I788*data!$C$17-G787*(data!$C$18+data!$C$19+data!$C$20))*$C788/60</f>
        <v>-2.0988667170932764</v>
      </c>
      <c r="G788" s="17">
        <f t="shared" si="67"/>
        <v>29.542534045630159</v>
      </c>
      <c r="H788" s="17">
        <f>H787+(data!$C$19*G787-data!$C$16*H787)*$C788/60</f>
        <v>160.99214245163355</v>
      </c>
      <c r="I788" s="17">
        <f>I787+(data!$C$20*G787-data!$C$17*I787)*$C788/60</f>
        <v>226.58142665968447</v>
      </c>
      <c r="J788" s="16">
        <f t="shared" si="64"/>
        <v>69</v>
      </c>
      <c r="K788" s="14">
        <f>G788/data!$C$15*1000</f>
        <v>4.0000584056134816</v>
      </c>
      <c r="L788" s="14">
        <f>L787+data!$C$21*(K787-L787)/60*C787</f>
        <v>4.000049958885417</v>
      </c>
      <c r="M788" s="59">
        <f>M787+E788*C788/3600/data!H$23</f>
        <v>116.25922666468681</v>
      </c>
    </row>
    <row r="789" spans="1:13" ht="20.100000000000001" customHeight="1">
      <c r="A789" s="12">
        <f t="shared" si="65"/>
        <v>4150</v>
      </c>
      <c r="B789" s="14">
        <f t="shared" si="63"/>
        <v>4</v>
      </c>
      <c r="C789" s="14">
        <f t="shared" si="66"/>
        <v>10</v>
      </c>
      <c r="D789" s="15">
        <f>3600*(B789*data!$C$15/1000-F789-G789)/C789</f>
        <v>755.28253120668455</v>
      </c>
      <c r="E789" s="15">
        <f>IF(A789&lt;P$35,IF(A789+C789&lt;P$35,data!H$24*data!H$23,data!H$24*data!H$23*(P$35-A789)/C789),IF(D789&lt;0,0,D789))</f>
        <v>755.28253120668455</v>
      </c>
      <c r="F789" s="17">
        <f>(H789*data!$C$16+I789*data!$C$17-G788*(data!$C$18+data!$C$19+data!$C$20))*$C789/60</f>
        <v>-2.0984368741114783</v>
      </c>
      <c r="G789" s="17">
        <f t="shared" si="67"/>
        <v>29.542532532454178</v>
      </c>
      <c r="H789" s="17">
        <f>H788+(data!$C$19*G788-data!$C$16*H788)*$C789/60</f>
        <v>161.00351750271301</v>
      </c>
      <c r="I789" s="17">
        <f>I788+(data!$C$20*G788-data!$C$17*I788)*$C789/60</f>
        <v>226.99971803788569</v>
      </c>
      <c r="J789" s="16">
        <f t="shared" si="64"/>
        <v>69.166666666666671</v>
      </c>
      <c r="K789" s="14">
        <f>G789/data!$C$15*1000</f>
        <v>4.00005820072949</v>
      </c>
      <c r="L789" s="14">
        <f>L788+data!$C$21*(K788-L788)/60*C788</f>
        <v>4.000050134952752</v>
      </c>
      <c r="M789" s="59">
        <f>M788+E789*C789/3600/data!H$23</f>
        <v>116.46902736779977</v>
      </c>
    </row>
    <row r="790" spans="1:13" ht="20.100000000000001" customHeight="1">
      <c r="A790" s="12">
        <f t="shared" si="65"/>
        <v>4160</v>
      </c>
      <c r="B790" s="14">
        <f t="shared" si="63"/>
        <v>4</v>
      </c>
      <c r="C790" s="14">
        <f t="shared" si="66"/>
        <v>10</v>
      </c>
      <c r="D790" s="15">
        <f>3600*(B790*data!$C$15/1000-F790-G790)/C790</f>
        <v>755.12886733359744</v>
      </c>
      <c r="E790" s="15">
        <f>IF(A790&lt;P$35,IF(A790+C790&lt;P$35,data!H$24*data!H$23,data!H$24*data!H$23*(P$35-A790)/C790),IF(D790&lt;0,0,D790))</f>
        <v>755.12886733359744</v>
      </c>
      <c r="F790" s="17">
        <f>(H790*data!$C$16+I790*data!$C$17-G789*(data!$C$18+data!$C$19+data!$C$20))*$C790/60</f>
        <v>-2.098008530574623</v>
      </c>
      <c r="G790" s="17">
        <f t="shared" si="67"/>
        <v>29.542531033009233</v>
      </c>
      <c r="H790" s="17">
        <f>H789+(data!$C$19*G789-data!$C$16*H789)*$C790/60</f>
        <v>161.01477238980027</v>
      </c>
      <c r="I790" s="17">
        <f>I789+(data!$C$20*G789-data!$C$17*I789)*$C790/60</f>
        <v>227.41769982445695</v>
      </c>
      <c r="J790" s="16">
        <f t="shared" si="64"/>
        <v>69.333333333333329</v>
      </c>
      <c r="K790" s="14">
        <f>G790/data!$C$15*1000</f>
        <v>4.0000579977046797</v>
      </c>
      <c r="L790" s="14">
        <f>L789+data!$C$21*(K789-L789)/60*C789</f>
        <v>4.0000503030793686</v>
      </c>
      <c r="M790" s="59">
        <f>M789+E790*C790/3600/data!H$23</f>
        <v>116.67878538650355</v>
      </c>
    </row>
    <row r="791" spans="1:13" ht="20.100000000000001" customHeight="1">
      <c r="A791" s="12">
        <f t="shared" si="65"/>
        <v>4170</v>
      </c>
      <c r="B791" s="14">
        <f t="shared" si="63"/>
        <v>4</v>
      </c>
      <c r="C791" s="14">
        <f t="shared" si="66"/>
        <v>10</v>
      </c>
      <c r="D791" s="15">
        <f>3600*(B791*data!$C$15/1000-F791-G791)/C791</f>
        <v>754.97573347756088</v>
      </c>
      <c r="E791" s="15">
        <f>IF(A791&lt;P$35,IF(A791+C791&lt;P$35,data!H$24*data!H$23,data!H$24*data!H$23*(P$35-A791)/C791),IF(D791&lt;0,0,D791))</f>
        <v>754.97573347756088</v>
      </c>
      <c r="F791" s="17">
        <f>(H791*data!$C$16+I791*data!$C$17-G790*(data!$C$18+data!$C$19+data!$C$20))*$C791/60</f>
        <v>-2.0975816728950343</v>
      </c>
      <c r="G791" s="17">
        <f t="shared" si="67"/>
        <v>29.542529547151968</v>
      </c>
      <c r="H791" s="17">
        <f>H790+(data!$C$19*G790-data!$C$16*H790)*$C791/60</f>
        <v>161.02590838215562</v>
      </c>
      <c r="I791" s="17">
        <f>I790+(data!$C$20*G790-data!$C$17*I790)*$C791/60</f>
        <v>227.83537224878765</v>
      </c>
      <c r="J791" s="16">
        <f t="shared" si="64"/>
        <v>69.5</v>
      </c>
      <c r="K791" s="14">
        <f>G791/data!$C$15*1000</f>
        <v>4.0000577965196413</v>
      </c>
      <c r="L791" s="14">
        <f>L790+data!$C$21*(K790-L790)/60*C790</f>
        <v>4.0000504634695409</v>
      </c>
      <c r="M791" s="59">
        <f>M790+E791*C791/3600/data!H$23</f>
        <v>116.88850086802509</v>
      </c>
    </row>
    <row r="792" spans="1:13" ht="20.100000000000001" customHeight="1">
      <c r="A792" s="12">
        <f t="shared" si="65"/>
        <v>4180</v>
      </c>
      <c r="B792" s="14">
        <f t="shared" si="63"/>
        <v>4</v>
      </c>
      <c r="C792" s="14">
        <f t="shared" si="66"/>
        <v>10</v>
      </c>
      <c r="D792" s="15">
        <f>3600*(B792*data!$C$15/1000-F792-G792)/C792</f>
        <v>754.82312484915406</v>
      </c>
      <c r="E792" s="15">
        <f>IF(A792&lt;P$35,IF(A792+C792&lt;P$35,data!H$24*data!H$23,data!H$24*data!H$23*(P$35-A792)/C792),IF(D792&lt;0,0,D792))</f>
        <v>754.82312484915406</v>
      </c>
      <c r="F792" s="17">
        <f>(H792*data!$C$16+I792*data!$C$17-G791*(data!$C$18+data!$C$19+data!$C$20))*$C792/60</f>
        <v>-2.097156287626897</v>
      </c>
      <c r="G792" s="17">
        <f t="shared" si="67"/>
        <v>29.542528074740517</v>
      </c>
      <c r="H792" s="17">
        <f>H791+(data!$C$19*G791-data!$C$16*H791)*$C792/60</f>
        <v>161.03692673563253</v>
      </c>
      <c r="I792" s="17">
        <f>I791+(data!$C$20*G791-data!$C$17*I791)*$C792/60</f>
        <v>228.25273554009462</v>
      </c>
      <c r="J792" s="16">
        <f t="shared" si="64"/>
        <v>69.666666666666671</v>
      </c>
      <c r="K792" s="14">
        <f>G792/data!$C$15*1000</f>
        <v>4.0000575971551662</v>
      </c>
      <c r="L792" s="14">
        <f>L791+data!$C$21*(K791-L791)/60*C791</f>
        <v>4.0000506163228797</v>
      </c>
      <c r="M792" s="59">
        <f>M791+E792*C792/3600/data!H$23</f>
        <v>117.09817395826097</v>
      </c>
    </row>
    <row r="793" spans="1:13" ht="20.100000000000001" customHeight="1">
      <c r="A793" s="12">
        <f t="shared" si="65"/>
        <v>4190</v>
      </c>
      <c r="B793" s="14">
        <f t="shared" si="63"/>
        <v>4</v>
      </c>
      <c r="C793" s="14">
        <f t="shared" si="66"/>
        <v>10</v>
      </c>
      <c r="D793" s="15">
        <f>3600*(B793*data!$C$15/1000-F793-G793)/C793</f>
        <v>754.67103670893846</v>
      </c>
      <c r="E793" s="15">
        <f>IF(A793&lt;P$35,IF(A793+C793&lt;P$35,data!H$24*data!H$23,data!H$24*data!H$23*(P$35-A793)/C793),IF(D793&lt;0,0,D793))</f>
        <v>754.67103670893846</v>
      </c>
      <c r="F793" s="17">
        <f>(H793*data!$C$16+I793*data!$C$17-G792*(data!$C$18+data!$C$19+data!$C$20))*$C793/60</f>
        <v>-2.0967323614647522</v>
      </c>
      <c r="G793" s="17">
        <f t="shared" si="67"/>
        <v>29.542526615634525</v>
      </c>
      <c r="H793" s="17">
        <f>H792+(data!$C$19*G792-data!$C$16*H792)*$C793/60</f>
        <v>161.04782869281937</v>
      </c>
      <c r="I793" s="17">
        <f>I792+(data!$C$20*G792-data!$C$17*I792)*$C793/60</f>
        <v>228.66978992742219</v>
      </c>
      <c r="J793" s="16">
        <f t="shared" si="64"/>
        <v>69.833333333333329</v>
      </c>
      <c r="K793" s="14">
        <f>G793/data!$C$15*1000</f>
        <v>4.000057399592249</v>
      </c>
      <c r="L793" s="14">
        <f>L792+data!$C$21*(K792-L792)/60*C792</f>
        <v>4.0000507618344345</v>
      </c>
      <c r="M793" s="59">
        <f>M792+E793*C793/3600/data!H$23</f>
        <v>117.30780480179124</v>
      </c>
    </row>
    <row r="794" spans="1:13" ht="20.100000000000001" customHeight="1">
      <c r="A794" s="12">
        <f t="shared" si="65"/>
        <v>4200</v>
      </c>
      <c r="B794" s="14">
        <f t="shared" si="63"/>
        <v>4</v>
      </c>
      <c r="C794" s="14">
        <f t="shared" si="66"/>
        <v>10</v>
      </c>
      <c r="D794" s="15">
        <f>3600*(B794*data!$C$15/1000-F794-G794)/C794</f>
        <v>754.51946436694448</v>
      </c>
      <c r="E794" s="15">
        <f>IF(A794&lt;P$35,IF(A794+C794&lt;P$35,data!H$24*data!H$23,data!H$24*data!H$23*(P$35-A794)/C794),IF(D794&lt;0,0,D794))</f>
        <v>754.51946436694448</v>
      </c>
      <c r="F794" s="17">
        <f>(H794*data!$C$16+I794*data!$C$17-G793*(data!$C$18+data!$C$19+data!$C$20))*$C794/60</f>
        <v>-2.0963098812420196</v>
      </c>
      <c r="G794" s="17">
        <f t="shared" si="67"/>
        <v>29.542525169695111</v>
      </c>
      <c r="H794" s="17">
        <f>H793+(data!$C$19*G793-data!$C$16*H793)*$C794/60</f>
        <v>161.05861548317941</v>
      </c>
      <c r="I794" s="17">
        <f>I793+(data!$C$20*G793-data!$C$17*I793)*$C794/60</f>
        <v>229.08653563964239</v>
      </c>
      <c r="J794" s="16">
        <f t="shared" si="64"/>
        <v>70</v>
      </c>
      <c r="K794" s="14">
        <f>G794/data!$C$15*1000</f>
        <v>4.0000572038120872</v>
      </c>
      <c r="L794" s="14">
        <f>L793+data!$C$21*(K793-L793)/60*C793</f>
        <v>4.0000509001947933</v>
      </c>
      <c r="M794" s="59">
        <f>M793+E794*C794/3600/data!H$23</f>
        <v>117.51739354189317</v>
      </c>
    </row>
    <row r="795" spans="1:13" ht="20.100000000000001" customHeight="1">
      <c r="A795" s="12">
        <f t="shared" si="65"/>
        <v>4210</v>
      </c>
      <c r="B795" s="14">
        <f t="shared" si="63"/>
        <v>4</v>
      </c>
      <c r="C795" s="14">
        <f t="shared" si="66"/>
        <v>10</v>
      </c>
      <c r="D795" s="15">
        <f>3600*(B795*data!$C$15/1000-F795-G795)/C795</f>
        <v>754.36840318213285</v>
      </c>
      <c r="E795" s="15">
        <f>IF(A795&lt;P$35,IF(A795+C795&lt;P$35,data!H$24*data!H$23,data!H$24*data!H$23*(P$35-A795)/C795),IF(D795&lt;0,0,D795))</f>
        <v>754.36840318213285</v>
      </c>
      <c r="F795" s="17">
        <f>(H795*data!$C$16+I795*data!$C$17-G794*(data!$C$18+data!$C$19+data!$C$20))*$C795/60</f>
        <v>-2.0958888339295303</v>
      </c>
      <c r="G795" s="17">
        <f t="shared" si="67"/>
        <v>29.542523736784872</v>
      </c>
      <c r="H795" s="17">
        <f>H794+(data!$C$19*G794-data!$C$16*H794)*$C795/60</f>
        <v>161.0692883231896</v>
      </c>
      <c r="I795" s="17">
        <f>I794+(data!$C$20*G794-data!$C$17*I794)*$C795/60</f>
        <v>229.50297290545518</v>
      </c>
      <c r="J795" s="16">
        <f t="shared" si="64"/>
        <v>70.166666666666671</v>
      </c>
      <c r="K795" s="14">
        <f>G795/data!$C$15*1000</f>
        <v>4.0000570097960759</v>
      </c>
      <c r="L795" s="14">
        <f>L794+data!$C$21*(K794-L794)/60*C794</f>
        <v>4.0000510315901794</v>
      </c>
      <c r="M795" s="59">
        <f>M794+E795*C795/3600/data!H$23</f>
        <v>117.72694032055487</v>
      </c>
    </row>
    <row r="796" spans="1:13" ht="20.100000000000001" customHeight="1">
      <c r="A796" s="12">
        <f t="shared" si="65"/>
        <v>4220</v>
      </c>
      <c r="B796" s="14">
        <f t="shared" si="63"/>
        <v>4</v>
      </c>
      <c r="C796" s="14">
        <f t="shared" si="66"/>
        <v>10</v>
      </c>
      <c r="D796" s="15">
        <f>3600*(B796*data!$C$15/1000-F796-G796)/C796</f>
        <v>754.21784856190868</v>
      </c>
      <c r="E796" s="15">
        <f>IF(A796&lt;P$35,IF(A796+C796&lt;P$35,data!H$24*data!H$23,data!H$24*data!H$23*(P$35-A796)/C796),IF(D796&lt;0,0,D796))</f>
        <v>754.21784856190868</v>
      </c>
      <c r="F796" s="17">
        <f>(H796*data!$C$16+I796*data!$C$17-G795*(data!$C$18+data!$C$19+data!$C$20))*$C796/60</f>
        <v>-2.095469206634081</v>
      </c>
      <c r="G796" s="17">
        <f t="shared" si="67"/>
        <v>29.542522316767826</v>
      </c>
      <c r="H796" s="17">
        <f>H795+(data!$C$19*G795-data!$C$16*H795)*$C796/60</f>
        <v>161.07984841647763</v>
      </c>
      <c r="I796" s="17">
        <f>I795+(data!$C$20*G795-data!$C$17*I795)*$C796/60</f>
        <v>229.91910195338846</v>
      </c>
      <c r="J796" s="16">
        <f t="shared" si="64"/>
        <v>70.333333333333329</v>
      </c>
      <c r="K796" s="14">
        <f>G796/data!$C$15*1000</f>
        <v>4.0000568175258016</v>
      </c>
      <c r="L796" s="14">
        <f>L795+data!$C$21*(K795-L795)/60*C795</f>
        <v>4.0000511562025469</v>
      </c>
      <c r="M796" s="59">
        <f>M795+E796*C796/3600/data!H$23</f>
        <v>117.93644527848873</v>
      </c>
    </row>
    <row r="797" spans="1:13" ht="20.100000000000001" customHeight="1">
      <c r="A797" s="12">
        <f t="shared" si="65"/>
        <v>4230</v>
      </c>
      <c r="B797" s="14">
        <f t="shared" si="63"/>
        <v>4</v>
      </c>
      <c r="C797" s="14">
        <f t="shared" si="66"/>
        <v>10</v>
      </c>
      <c r="D797" s="15">
        <f>3600*(B797*data!$C$15/1000-F797-G797)/C797</f>
        <v>754.06779596156161</v>
      </c>
      <c r="E797" s="15">
        <f>IF(A797&lt;P$35,IF(A797+C797&lt;P$35,data!H$24*data!H$23,data!H$24*data!H$23*(P$35-A797)/C797),IF(D797&lt;0,0,D797))</f>
        <v>754.06779596156161</v>
      </c>
      <c r="F797" s="17">
        <f>(H797*data!$C$16+I797*data!$C$17-G796*(data!$C$18+data!$C$19+data!$C$20))*$C797/60</f>
        <v>-2.0950509865969891</v>
      </c>
      <c r="G797" s="17">
        <f t="shared" si="67"/>
        <v>29.542520909509474</v>
      </c>
      <c r="H797" s="17">
        <f>H796+(data!$C$19*G796-data!$C$16*H796)*$C797/60</f>
        <v>161.09029695395765</v>
      </c>
      <c r="I797" s="17">
        <f>I796+(data!$C$20*G796-data!$C$17*I796)*$C797/60</f>
        <v>230.3349230117984</v>
      </c>
      <c r="J797" s="16">
        <f t="shared" si="64"/>
        <v>70.5</v>
      </c>
      <c r="K797" s="14">
        <f>G797/data!$C$15*1000</f>
        <v>4.0000566269830538</v>
      </c>
      <c r="L797" s="14">
        <f>L796+data!$C$21*(K796-L796)/60*C796</f>
        <v>4.0000512742096719</v>
      </c>
      <c r="M797" s="59">
        <f>M796+E797*C797/3600/data!H$23</f>
        <v>118.14590855514473</v>
      </c>
    </row>
    <row r="798" spans="1:13" ht="20.100000000000001" customHeight="1">
      <c r="A798" s="12">
        <f t="shared" si="65"/>
        <v>4240</v>
      </c>
      <c r="B798" s="14">
        <f t="shared" si="63"/>
        <v>4</v>
      </c>
      <c r="C798" s="14">
        <f t="shared" si="66"/>
        <v>10</v>
      </c>
      <c r="D798" s="15">
        <f>3600*(B798*data!$C$15/1000-F798-G798)/C798</f>
        <v>753.91824088381895</v>
      </c>
      <c r="E798" s="15">
        <f>IF(A798&lt;P$35,IF(A798+C798&lt;P$35,data!H$24*data!H$23,data!H$24*data!H$23*(P$35-A798)/C798),IF(D798&lt;0,0,D798))</f>
        <v>753.91824088381895</v>
      </c>
      <c r="F798" s="17">
        <f>(H798*data!$C$16+I798*data!$C$17-G797*(data!$C$18+data!$C$19+data!$C$20))*$C798/60</f>
        <v>-2.094634161192686</v>
      </c>
      <c r="G798" s="17">
        <f t="shared" si="67"/>
        <v>29.54251951487668</v>
      </c>
      <c r="H798" s="17">
        <f>H797+(data!$C$19*G797-data!$C$16*H797)*$C798/60</f>
        <v>161.10063511396464</v>
      </c>
      <c r="I798" s="17">
        <f>I797+(data!$C$20*G797-data!$C$17*I797)*$C798/60</f>
        <v>230.75043630886941</v>
      </c>
      <c r="J798" s="16">
        <f t="shared" si="64"/>
        <v>70.666666666666671</v>
      </c>
      <c r="K798" s="14">
        <f>G798/data!$C$15*1000</f>
        <v>4.0000564381498069</v>
      </c>
      <c r="L798" s="14">
        <f>L797+data!$C$21*(K797-L797)/60*C797</f>
        <v>4.0000513857852473</v>
      </c>
      <c r="M798" s="59">
        <f>M797+E798*C798/3600/data!H$23</f>
        <v>118.35533028872356</v>
      </c>
    </row>
    <row r="799" spans="1:13" ht="20.100000000000001" customHeight="1">
      <c r="A799" s="12">
        <f t="shared" si="65"/>
        <v>4250</v>
      </c>
      <c r="B799" s="14">
        <f t="shared" si="63"/>
        <v>4</v>
      </c>
      <c r="C799" s="14">
        <f t="shared" si="66"/>
        <v>10</v>
      </c>
      <c r="D799" s="15">
        <f>3600*(B799*data!$C$15/1000-F799-G799)/C799</f>
        <v>753.76917887828972</v>
      </c>
      <c r="E799" s="15">
        <f>IF(A799&lt;P$35,IF(A799+C799&lt;P$35,data!H$24*data!H$23,data!H$24*data!H$23*(P$35-A799)/C799),IF(D799&lt;0,0,D799))</f>
        <v>753.76917887828972</v>
      </c>
      <c r="F799" s="17">
        <f>(H799*data!$C$16+I799*data!$C$17-G798*(data!$C$18+data!$C$19+data!$C$20))*$C799/60</f>
        <v>-2.0942187179273004</v>
      </c>
      <c r="G799" s="17">
        <f t="shared" si="67"/>
        <v>29.542518132737765</v>
      </c>
      <c r="H799" s="17">
        <f>H798+(data!$C$19*G798-data!$C$16*H798)*$C799/60</f>
        <v>161.11086406238721</v>
      </c>
      <c r="I799" s="17">
        <f>I798+(data!$C$20*G798-data!$C$17*I798)*$C799/60</f>
        <v>231.16564207261447</v>
      </c>
      <c r="J799" s="16">
        <f t="shared" si="64"/>
        <v>70.833333333333329</v>
      </c>
      <c r="K799" s="14">
        <f>G799/data!$C$15*1000</f>
        <v>4.0000562510082309</v>
      </c>
      <c r="L799" s="14">
        <f>L798+data!$C$21*(K798-L798)/60*C798</f>
        <v>4.0000514910989686</v>
      </c>
      <c r="M799" s="59">
        <f>M798+E799*C799/3600/data!H$23</f>
        <v>118.56471061618976</v>
      </c>
    </row>
    <row r="800" spans="1:13" ht="20.100000000000001" customHeight="1">
      <c r="A800" s="12">
        <f t="shared" si="65"/>
        <v>4260</v>
      </c>
      <c r="B800" s="14">
        <f t="shared" si="63"/>
        <v>4</v>
      </c>
      <c r="C800" s="14">
        <f t="shared" si="66"/>
        <v>10</v>
      </c>
      <c r="D800" s="15">
        <f>3600*(B800*data!$C$15/1000-F800-G800)/C800</f>
        <v>753.62060554101367</v>
      </c>
      <c r="E800" s="15">
        <f>IF(A800&lt;P$35,IF(A800+C800&lt;P$35,data!H$24*data!H$23,data!H$24*data!H$23*(P$35-A800)/C800),IF(D800&lt;0,0,D800))</f>
        <v>753.62060554101367</v>
      </c>
      <c r="F800" s="17">
        <f>(H800*data!$C$16+I800*data!$C$17-G799*(data!$C$18+data!$C$19+data!$C$20))*$C800/60</f>
        <v>-2.0938046444372795</v>
      </c>
      <c r="G800" s="17">
        <f t="shared" si="67"/>
        <v>29.5425167629624</v>
      </c>
      <c r="H800" s="17">
        <f>H799+(data!$C$19*G799-data!$C$16*H799)*$C800/60</f>
        <v>161.12098495279906</v>
      </c>
      <c r="I800" s="17">
        <f>I799+(data!$C$20*G799-data!$C$17*I799)*$C800/60</f>
        <v>231.58054053087517</v>
      </c>
      <c r="J800" s="16">
        <f t="shared" si="64"/>
        <v>71</v>
      </c>
      <c r="K800" s="14">
        <f>G800/data!$C$15*1000</f>
        <v>4.0000560655406785</v>
      </c>
      <c r="L800" s="14">
        <f>L799+data!$C$21*(K799-L799)/60*C799</f>
        <v>4.0000515903166223</v>
      </c>
      <c r="M800" s="59">
        <f>M799+E800*C800/3600/data!H$23</f>
        <v>118.77404967328448</v>
      </c>
    </row>
    <row r="801" spans="1:13" ht="20.100000000000001" customHeight="1">
      <c r="A801" s="12">
        <f t="shared" si="65"/>
        <v>4270</v>
      </c>
      <c r="B801" s="14">
        <f t="shared" si="63"/>
        <v>4</v>
      </c>
      <c r="C801" s="14">
        <f t="shared" si="66"/>
        <v>10</v>
      </c>
      <c r="D801" s="15">
        <f>3600*(B801*data!$C$15/1000-F801-G801)/C801</f>
        <v>753.47251651393867</v>
      </c>
      <c r="E801" s="15">
        <f>IF(A801&lt;P$35,IF(A801+C801&lt;P$35,data!H$24*data!H$23,data!H$24*data!H$23*(P$35-A801)/C801),IF(D801&lt;0,0,D801))</f>
        <v>753.47251651393867</v>
      </c>
      <c r="F801" s="17">
        <f>(H801*data!$C$16+I801*data!$C$17-G800*(data!$C$18+data!$C$19+data!$C$20))*$C801/60</f>
        <v>-2.0933919284880007</v>
      </c>
      <c r="G801" s="17">
        <f t="shared" si="67"/>
        <v>29.542515405421661</v>
      </c>
      <c r="H801" s="17">
        <f>H800+(data!$C$19*G800-data!$C$16*H800)*$C801/60</f>
        <v>161.13099892658914</v>
      </c>
      <c r="I801" s="17">
        <f>I800+(data!$C$20*G800-data!$C$17*I800)*$C801/60</f>
        <v>231.99513191132189</v>
      </c>
      <c r="J801" s="16">
        <f t="shared" si="64"/>
        <v>71.166666666666671</v>
      </c>
      <c r="K801" s="14">
        <f>G801/data!$C$15*1000</f>
        <v>4.0000558817296952</v>
      </c>
      <c r="L801" s="14">
        <f>L800+data!$C$21*(K800-L800)/60*C800</f>
        <v>4.0000516836001712</v>
      </c>
      <c r="M801" s="59">
        <f>M800+E801*C801/3600/data!H$23</f>
        <v>118.98334759453836</v>
      </c>
    </row>
    <row r="802" spans="1:13" ht="20.100000000000001" customHeight="1">
      <c r="A802" s="12">
        <f t="shared" si="65"/>
        <v>4280</v>
      </c>
      <c r="B802" s="14">
        <f t="shared" si="63"/>
        <v>4</v>
      </c>
      <c r="C802" s="14">
        <f t="shared" si="66"/>
        <v>10</v>
      </c>
      <c r="D802" s="15">
        <f>3600*(B802*data!$C$15/1000-F802-G802)/C802</f>
        <v>753.32490748446696</v>
      </c>
      <c r="E802" s="15">
        <f>IF(A802&lt;P$35,IF(A802+C802&lt;P$35,data!H$24*data!H$23,data!H$24*data!H$23*(P$35-A802)/C802),IF(D802&lt;0,0,D802))</f>
        <v>753.32490748446696</v>
      </c>
      <c r="F802" s="17">
        <f>(H802*data!$C$16+I802*data!$C$17-G801*(data!$C$18+data!$C$19+data!$C$20))*$C802/60</f>
        <v>-2.0929805579724259</v>
      </c>
      <c r="G802" s="17">
        <f t="shared" si="67"/>
        <v>29.542514059987951</v>
      </c>
      <c r="H802" s="17">
        <f>H801+(data!$C$19*G801-data!$C$16*H801)*$C802/60</f>
        <v>161.14090711309024</v>
      </c>
      <c r="I802" s="17">
        <f>I801+(data!$C$20*G801-data!$C$17*I801)*$C802/60</f>
        <v>232.40941644145397</v>
      </c>
      <c r="J802" s="16">
        <f t="shared" si="64"/>
        <v>71.333333333333329</v>
      </c>
      <c r="K802" s="14">
        <f>G802/data!$C$15*1000</f>
        <v>4.0000556995580032</v>
      </c>
      <c r="L802" s="14">
        <f>L801+data!$C$21*(K801-L801)/60*C801</f>
        <v>4.0000517711078389</v>
      </c>
      <c r="M802" s="59">
        <f>M801+E802*C802/3600/data!H$23</f>
        <v>119.19260451328404</v>
      </c>
    </row>
    <row r="803" spans="1:13" ht="20.100000000000001" customHeight="1">
      <c r="A803" s="12">
        <f t="shared" si="65"/>
        <v>4290</v>
      </c>
      <c r="B803" s="14">
        <f t="shared" si="63"/>
        <v>4</v>
      </c>
      <c r="C803" s="14">
        <f t="shared" si="66"/>
        <v>10</v>
      </c>
      <c r="D803" s="15">
        <f>3600*(B803*data!$C$15/1000-F803-G803)/C803</f>
        <v>753.17777418494029</v>
      </c>
      <c r="E803" s="15">
        <f>IF(A803&lt;P$35,IF(A803+C803&lt;P$35,data!H$24*data!H$23,data!H$24*data!H$23*(P$35-A803)/C803),IF(D803&lt;0,0,D803))</f>
        <v>753.17777418494029</v>
      </c>
      <c r="F803" s="17">
        <f>(H803*data!$C$16+I803*data!$C$17-G802*(data!$C$18+data!$C$19+data!$C$20))*$C803/60</f>
        <v>-2.0925705209097405</v>
      </c>
      <c r="G803" s="17">
        <f t="shared" si="67"/>
        <v>29.542512726535062</v>
      </c>
      <c r="H803" s="17">
        <f>H802+(data!$C$19*G802-data!$C$16*H802)*$C803/60</f>
        <v>161.15071062970642</v>
      </c>
      <c r="I803" s="17">
        <f>I802+(data!$C$20*G802-data!$C$17*I802)*$C803/60</f>
        <v>232.82339434859986</v>
      </c>
      <c r="J803" s="16">
        <f t="shared" si="64"/>
        <v>71.5</v>
      </c>
      <c r="K803" s="14">
        <f>G803/data!$C$15*1000</f>
        <v>4.0000555190085141</v>
      </c>
      <c r="L803" s="14">
        <f>L802+data!$C$21*(K802-L802)/60*C802</f>
        <v>4.0000518529941909</v>
      </c>
      <c r="M803" s="59">
        <f>M802+E803*C803/3600/data!H$23</f>
        <v>119.40182056166874</v>
      </c>
    </row>
    <row r="804" spans="1:13" ht="20.100000000000001" customHeight="1">
      <c r="A804" s="12">
        <f t="shared" si="65"/>
        <v>4300</v>
      </c>
      <c r="B804" s="14">
        <f t="shared" si="63"/>
        <v>4</v>
      </c>
      <c r="C804" s="14">
        <f t="shared" si="66"/>
        <v>10</v>
      </c>
      <c r="D804" s="15">
        <f>3600*(B804*data!$C$15/1000-F804-G804)/C804</f>
        <v>753.03111239219731</v>
      </c>
      <c r="E804" s="15">
        <f>IF(A804&lt;P$35,IF(A804+C804&lt;P$35,data!H$24*data!H$23,data!H$24*data!H$23*(P$35-A804)/C804),IF(D804&lt;0,0,D804))</f>
        <v>753.03111239219731</v>
      </c>
      <c r="F804" s="17">
        <f>(H804*data!$C$16+I804*data!$C$17-G803*(data!$C$18+data!$C$19+data!$C$20))*$C804/60</f>
        <v>-2.0921618054440336</v>
      </c>
      <c r="G804" s="17">
        <f t="shared" si="67"/>
        <v>29.542511404938086</v>
      </c>
      <c r="H804" s="17">
        <f>H803+(data!$C$19*G803-data!$C$16*H803)*$C804/60</f>
        <v>161.16041058203902</v>
      </c>
      <c r="I804" s="17">
        <f>I803+(data!$C$20*G803-data!$C$17*I803)*$C804/60</f>
        <v>233.23706585991727</v>
      </c>
      <c r="J804" s="16">
        <f t="shared" si="64"/>
        <v>71.666666666666671</v>
      </c>
      <c r="K804" s="14">
        <f>G804/data!$C$15*1000</f>
        <v>4.0000553400643151</v>
      </c>
      <c r="L804" s="14">
        <f>L803+data!$C$21*(K803-L803)/60*C803</f>
        <v>4.0000519294102146</v>
      </c>
      <c r="M804" s="59">
        <f>M803+E804*C804/3600/data!H$23</f>
        <v>119.61099587066657</v>
      </c>
    </row>
    <row r="805" spans="1:13" ht="20.100000000000001" customHeight="1">
      <c r="A805" s="12">
        <f t="shared" si="65"/>
        <v>4310</v>
      </c>
      <c r="B805" s="14">
        <f t="shared" si="63"/>
        <v>4</v>
      </c>
      <c r="C805" s="14">
        <f t="shared" si="66"/>
        <v>10</v>
      </c>
      <c r="D805" s="15">
        <f>3600*(B805*data!$C$15/1000-F805-G805)/C805</f>
        <v>752.88491792708885</v>
      </c>
      <c r="E805" s="15">
        <f>IF(A805&lt;P$35,IF(A805+C805&lt;P$35,data!H$24*data!H$23,data!H$24*data!H$23*(P$35-A805)/C805),IF(D805&lt;0,0,D805))</f>
        <v>752.88491792708885</v>
      </c>
      <c r="F805" s="17">
        <f>(H805*data!$C$16+I805*data!$C$17-G804*(data!$C$18+data!$C$19+data!$C$20))*$C805/60</f>
        <v>-2.091754399842972</v>
      </c>
      <c r="G805" s="17">
        <f t="shared" si="67"/>
        <v>29.542510095073439</v>
      </c>
      <c r="H805" s="17">
        <f>H804+(data!$C$19*G804-data!$C$16*H804)*$C805/60</f>
        <v>161.17000806401123</v>
      </c>
      <c r="I805" s="17">
        <f>I804+(data!$C$20*G804-data!$C$17*I804)*$C805/60</f>
        <v>233.65043120239329</v>
      </c>
      <c r="J805" s="16">
        <f t="shared" si="64"/>
        <v>71.833333333333329</v>
      </c>
      <c r="K805" s="14">
        <f>G805/data!$C$15*1000</f>
        <v>4.0000551627086729</v>
      </c>
      <c r="L805" s="14">
        <f>L804+data!$C$21*(K804-L804)/60*C804</f>
        <v>4.0000520005033966</v>
      </c>
      <c r="M805" s="59">
        <f>M804+E805*C805/3600/data!H$23</f>
        <v>119.82013057009077</v>
      </c>
    </row>
    <row r="806" spans="1:13" ht="20.100000000000001" customHeight="1">
      <c r="A806" s="12">
        <f t="shared" si="65"/>
        <v>4320</v>
      </c>
      <c r="B806" s="14">
        <f t="shared" si="63"/>
        <v>4</v>
      </c>
      <c r="C806" s="14">
        <f t="shared" si="66"/>
        <v>10</v>
      </c>
      <c r="D806" s="15">
        <f>3600*(B806*data!$C$15/1000-F806-G806)/C806</f>
        <v>752.73918665400845</v>
      </c>
      <c r="E806" s="15">
        <f>IF(A806&lt;P$35,IF(A806+C806&lt;P$35,data!H$24*data!H$23,data!H$24*data!H$23*(P$35-A806)/C806),IF(D806&lt;0,0,D806))</f>
        <v>752.73918665400845</v>
      </c>
      <c r="F806" s="17">
        <f>(H806*data!$C$16+I806*data!$C$17-G805*(data!$C$18+data!$C$19+data!$C$20))*$C806/60</f>
        <v>-2.0913482924964986</v>
      </c>
      <c r="G806" s="17">
        <f t="shared" si="67"/>
        <v>29.542508796818854</v>
      </c>
      <c r="H806" s="17">
        <f>H805+(data!$C$19*G805-data!$C$16*H805)*$C806/60</f>
        <v>161.17950415799154</v>
      </c>
      <c r="I806" s="17">
        <f>I805+(data!$C$20*G805-data!$C$17*I805)*$C806/60</f>
        <v>234.06349060284464</v>
      </c>
      <c r="J806" s="16">
        <f t="shared" si="64"/>
        <v>72</v>
      </c>
      <c r="K806" s="14">
        <f>G806/data!$C$15*1000</f>
        <v>4.0000549869250328</v>
      </c>
      <c r="L806" s="14">
        <f>L805+data!$C$21*(K805-L805)/60*C805</f>
        <v>4.0000520664178012</v>
      </c>
      <c r="M806" s="59">
        <f>M805+E806*C806/3600/data!H$23</f>
        <v>120.02922478860577</v>
      </c>
    </row>
    <row r="807" spans="1:13" ht="20.100000000000001" customHeight="1">
      <c r="A807" s="12">
        <f t="shared" si="65"/>
        <v>4330</v>
      </c>
      <c r="B807" s="14">
        <f t="shared" si="63"/>
        <v>4</v>
      </c>
      <c r="C807" s="14">
        <f t="shared" si="66"/>
        <v>10</v>
      </c>
      <c r="D807" s="15">
        <f>3600*(B807*data!$C$15/1000-F807-G807)/C807</f>
        <v>752.59391448045255</v>
      </c>
      <c r="E807" s="15">
        <f>IF(A807&lt;P$35,IF(A807+C807&lt;P$35,data!H$24*data!H$23,data!H$24*data!H$23*(P$35-A807)/C807),IF(D807&lt;0,0,D807))</f>
        <v>752.59391448045255</v>
      </c>
      <c r="F807" s="17">
        <f>(H807*data!$C$16+I807*data!$C$17-G806*(data!$C$18+data!$C$19+data!$C$20))*$C807/60</f>
        <v>-2.0909434719155446</v>
      </c>
      <c r="G807" s="17">
        <f t="shared" si="67"/>
        <v>29.542507510053333</v>
      </c>
      <c r="H807" s="17">
        <f>H806+(data!$C$19*G806-data!$C$16*H806)*$C807/60</f>
        <v>161.18889993491572</v>
      </c>
      <c r="I807" s="17">
        <f>I806+(data!$C$20*G806-data!$C$17*I806)*$C807/60</f>
        <v>234.47624428791767</v>
      </c>
      <c r="J807" s="16">
        <f t="shared" si="64"/>
        <v>72.166666666666671</v>
      </c>
      <c r="K807" s="14">
        <f>G807/data!$C$15*1000</f>
        <v>4.0000548126970115</v>
      </c>
      <c r="L807" s="14">
        <f>L806+data!$C$21*(K806-L806)/60*C806</f>
        <v>4.0000521272941452</v>
      </c>
      <c r="M807" s="59">
        <f>M806+E807*C807/3600/data!H$23</f>
        <v>120.23827865373923</v>
      </c>
    </row>
    <row r="808" spans="1:13" ht="20.100000000000001" customHeight="1">
      <c r="A808" s="12">
        <f t="shared" si="65"/>
        <v>4340</v>
      </c>
      <c r="B808" s="14">
        <f t="shared" si="63"/>
        <v>4</v>
      </c>
      <c r="C808" s="14">
        <f t="shared" si="66"/>
        <v>10</v>
      </c>
      <c r="D808" s="15">
        <f>3600*(B808*data!$C$15/1000-F808-G808)/C808</f>
        <v>752.44909735654062</v>
      </c>
      <c r="E808" s="15">
        <f>IF(A808&lt;P$35,IF(A808+C808&lt;P$35,data!H$24*data!H$23,data!H$24*data!H$23*(P$35-A808)/C808),IF(D808&lt;0,0,D808))</f>
        <v>752.44909735654062</v>
      </c>
      <c r="F808" s="17">
        <f>(H808*data!$C$16+I808*data!$C$17-G807*(data!$C$18+data!$C$19+data!$C$20))*$C808/60</f>
        <v>-2.0905399267307465</v>
      </c>
      <c r="G808" s="17">
        <f t="shared" si="67"/>
        <v>29.542506234657179</v>
      </c>
      <c r="H808" s="17">
        <f>H807+(data!$C$19*G807-data!$C$16*H807)*$C808/60</f>
        <v>161.19819645440765</v>
      </c>
      <c r="I808" s="17">
        <f>I807+(data!$C$20*G807-data!$C$17*I807)*$C808/60</f>
        <v>234.88869248408869</v>
      </c>
      <c r="J808" s="16">
        <f t="shared" si="64"/>
        <v>72.333333333333329</v>
      </c>
      <c r="K808" s="14">
        <f>G808/data!$C$15*1000</f>
        <v>4.0000546400084032</v>
      </c>
      <c r="L808" s="14">
        <f>L807+data!$C$21*(K807-L807)/60*C807</f>
        <v>4.0000521832698697</v>
      </c>
      <c r="M808" s="59">
        <f>M807+E808*C808/3600/data!H$23</f>
        <v>120.44729229189383</v>
      </c>
    </row>
    <row r="809" spans="1:13" ht="20.100000000000001" customHeight="1">
      <c r="A809" s="12">
        <f t="shared" si="65"/>
        <v>4350</v>
      </c>
      <c r="B809" s="14">
        <f t="shared" si="63"/>
        <v>4</v>
      </c>
      <c r="C809" s="14">
        <f t="shared" si="66"/>
        <v>10</v>
      </c>
      <c r="D809" s="15">
        <f>3600*(B809*data!$C$15/1000-F809-G809)/C809</f>
        <v>752.30473127458833</v>
      </c>
      <c r="E809" s="15">
        <f>IF(A809&lt;P$35,IF(A809+C809&lt;P$35,data!H$24*data!H$23,data!H$24*data!H$23*(P$35-A809)/C809),IF(D809&lt;0,0,D809))</f>
        <v>752.30473127458833</v>
      </c>
      <c r="F809" s="17">
        <f>(H809*data!$C$16+I809*data!$C$17-G808*(data!$C$18+data!$C$19+data!$C$20))*$C809/60</f>
        <v>-2.0901376456911911</v>
      </c>
      <c r="G809" s="17">
        <f t="shared" si="67"/>
        <v>29.542504970511935</v>
      </c>
      <c r="H809" s="17">
        <f>H808+(data!$C$19*G808-data!$C$16*H808)*$C809/60</f>
        <v>161.20739476489874</v>
      </c>
      <c r="I809" s="17">
        <f>I808+(data!$C$20*G808-data!$C$17*I808)*$C809/60</f>
        <v>235.30083541766396</v>
      </c>
      <c r="J809" s="16">
        <f t="shared" si="64"/>
        <v>72.5</v>
      </c>
      <c r="K809" s="14">
        <f>G809/data!$C$15*1000</f>
        <v>4.0000544688431665</v>
      </c>
      <c r="L809" s="14">
        <f>L808+data!$C$21*(K808-L808)/60*C808</f>
        <v>4.000052234479214</v>
      </c>
      <c r="M809" s="59">
        <f>M808+E809*C809/3600/data!H$23</f>
        <v>120.656265828359</v>
      </c>
    </row>
    <row r="810" spans="1:13" ht="20.100000000000001" customHeight="1">
      <c r="A810" s="12">
        <f t="shared" si="65"/>
        <v>4360</v>
      </c>
      <c r="B810" s="14">
        <f t="shared" si="63"/>
        <v>4</v>
      </c>
      <c r="C810" s="14">
        <f t="shared" si="66"/>
        <v>10</v>
      </c>
      <c r="D810" s="15">
        <f>3600*(B810*data!$C$15/1000-F810-G810)/C810</f>
        <v>752.16081226864435</v>
      </c>
      <c r="E810" s="15">
        <f>IF(A810&lt;P$35,IF(A810+C810&lt;P$35,data!H$24*data!H$23,data!H$24*data!H$23*(P$35-A810)/C810),IF(D810&lt;0,0,D810))</f>
        <v>752.16081226864435</v>
      </c>
      <c r="F810" s="17">
        <f>(H810*data!$C$16+I810*data!$C$17-G809*(data!$C$18+data!$C$19+data!$C$20))*$C810/60</f>
        <v>-2.0897366176631573</v>
      </c>
      <c r="G810" s="17">
        <f t="shared" si="67"/>
        <v>29.542503717500413</v>
      </c>
      <c r="H810" s="17">
        <f>H809+(data!$C$19*G809-data!$C$16*H809)*$C810/60</f>
        <v>161.21649590374619</v>
      </c>
      <c r="I810" s="17">
        <f>I809+(data!$C$20*G809-data!$C$17*I809)*$C810/60</f>
        <v>235.71267331477995</v>
      </c>
      <c r="J810" s="16">
        <f t="shared" si="64"/>
        <v>72.666666666666671</v>
      </c>
      <c r="K810" s="14">
        <f>G810/data!$C$15*1000</f>
        <v>4.0000542991854369</v>
      </c>
      <c r="L810" s="14">
        <f>L809+data!$C$21*(K809-L809)/60*C809</f>
        <v>4.0000522810532839</v>
      </c>
      <c r="M810" s="59">
        <f>M809+E810*C810/3600/data!H$23</f>
        <v>120.86519938732251</v>
      </c>
    </row>
    <row r="811" spans="1:13" ht="20.100000000000001" customHeight="1">
      <c r="A811" s="12">
        <f t="shared" si="65"/>
        <v>4370</v>
      </c>
      <c r="B811" s="14">
        <f t="shared" si="63"/>
        <v>4</v>
      </c>
      <c r="C811" s="14">
        <f t="shared" si="66"/>
        <v>10</v>
      </c>
      <c r="D811" s="15">
        <f>3600*(B811*data!$C$15/1000-F811-G811)/C811</f>
        <v>752.01733641406031</v>
      </c>
      <c r="E811" s="15">
        <f>IF(A811&lt;P$35,IF(A811+C811&lt;P$35,data!H$24*data!H$23,data!H$24*data!H$23*(P$35-A811)/C811),IF(D811&lt;0,0,D811))</f>
        <v>752.01733641406031</v>
      </c>
      <c r="F811" s="17">
        <f>(H811*data!$C$16+I811*data!$C$17-G810*(data!$C$18+data!$C$19+data!$C$20))*$C811/60</f>
        <v>-2.0893368316288856</v>
      </c>
      <c r="G811" s="17">
        <f t="shared" si="67"/>
        <v>29.542502475506652</v>
      </c>
      <c r="H811" s="17">
        <f>H810+(data!$C$19*G810-data!$C$16*H810)*$C811/60</f>
        <v>161.22550089734992</v>
      </c>
      <c r="I811" s="17">
        <f>I810+(data!$C$20*G810-data!$C$17*I810)*$C811/60</f>
        <v>236.12420640140343</v>
      </c>
      <c r="J811" s="16">
        <f t="shared" si="64"/>
        <v>72.833333333333329</v>
      </c>
      <c r="K811" s="14">
        <f>G811/data!$C$15*1000</f>
        <v>4.0000541310195112</v>
      </c>
      <c r="L811" s="14">
        <f>L810+data!$C$21*(K810-L810)/60*C810</f>
        <v>4.0000523231201228</v>
      </c>
      <c r="M811" s="59">
        <f>M810+E811*C811/3600/data!H$23</f>
        <v>121.07409309188196</v>
      </c>
    </row>
    <row r="812" spans="1:13" ht="20.100000000000001" customHeight="1">
      <c r="A812" s="12">
        <f t="shared" si="65"/>
        <v>4380</v>
      </c>
      <c r="B812" s="14">
        <f t="shared" si="63"/>
        <v>4</v>
      </c>
      <c r="C812" s="14">
        <f t="shared" si="66"/>
        <v>10</v>
      </c>
      <c r="D812" s="15">
        <f>3600*(B812*data!$C$15/1000-F812-G812)/C812</f>
        <v>751.87429982705555</v>
      </c>
      <c r="E812" s="15">
        <f>IF(A812&lt;P$35,IF(A812+C812&lt;P$35,data!H$24*data!H$23,data!H$24*data!H$23*(P$35-A812)/C812),IF(D812&lt;0,0,D812))</f>
        <v>751.87429982705555</v>
      </c>
      <c r="F812" s="17">
        <f>(H812*data!$C$16+I812*data!$C$17-G811*(data!$C$18+data!$C$19+data!$C$20))*$C812/60</f>
        <v>-2.0889382766853521</v>
      </c>
      <c r="G812" s="17">
        <f t="shared" si="67"/>
        <v>29.542501244415909</v>
      </c>
      <c r="H812" s="17">
        <f>H811+(data!$C$19*G811-data!$C$16*H811)*$C812/60</f>
        <v>161.23441076126838</v>
      </c>
      <c r="I812" s="17">
        <f>I811+(data!$C$20*G811-data!$C$17*I811)*$C812/60</f>
        <v>236.53543490333163</v>
      </c>
      <c r="J812" s="16">
        <f t="shared" si="64"/>
        <v>73</v>
      </c>
      <c r="K812" s="14">
        <f>G812/data!$C$15*1000</f>
        <v>4.0000539643298536</v>
      </c>
      <c r="L812" s="14">
        <f>L811+data!$C$21*(K811-L811)/60*C811</f>
        <v>4.0000523608047773</v>
      </c>
      <c r="M812" s="59">
        <f>M811+E812*C812/3600/data!H$23</f>
        <v>121.28294706405615</v>
      </c>
    </row>
    <row r="813" spans="1:13" ht="20.100000000000001" customHeight="1">
      <c r="A813" s="12">
        <f t="shared" si="65"/>
        <v>4390</v>
      </c>
      <c r="B813" s="14">
        <f t="shared" si="63"/>
        <v>4</v>
      </c>
      <c r="C813" s="14">
        <f t="shared" si="66"/>
        <v>10</v>
      </c>
      <c r="D813" s="15">
        <f>3600*(B813*data!$C$15/1000-F813-G813)/C813</f>
        <v>751.73169866427475</v>
      </c>
      <c r="E813" s="15">
        <f>IF(A813&lt;P$35,IF(A813+C813&lt;P$35,data!H$24*data!H$23,data!H$24*data!H$23*(P$35-A813)/C813),IF(D813&lt;0,0,D813))</f>
        <v>751.73169866427475</v>
      </c>
      <c r="F813" s="17">
        <f>(H813*data!$C$16+I813*data!$C$17-G812*(data!$C$18+data!$C$19+data!$C$20))*$C813/60</f>
        <v>-2.0885409420430578</v>
      </c>
      <c r="G813" s="17">
        <f t="shared" si="67"/>
        <v>29.542500024114673</v>
      </c>
      <c r="H813" s="17">
        <f>H812+(data!$C$19*G812-data!$C$16*H812)*$C813/60</f>
        <v>161.24322650033298</v>
      </c>
      <c r="I813" s="17">
        <f>I812+(data!$C$20*G812-data!$C$17*I812)*$C813/60</f>
        <v>236.94635904619241</v>
      </c>
      <c r="J813" s="16">
        <f t="shared" si="64"/>
        <v>73.166666666666671</v>
      </c>
      <c r="K813" s="14">
        <f>G813/data!$C$15*1000</f>
        <v>4.0000537991010958</v>
      </c>
      <c r="L813" s="14">
        <f>L812+data!$C$21*(K812-L812)/60*C812</f>
        <v>4.0000523942293631</v>
      </c>
      <c r="M813" s="59">
        <f>M812+E813*C813/3600/data!H$23</f>
        <v>121.49176142479622</v>
      </c>
    </row>
    <row r="814" spans="1:13" ht="20.100000000000001" customHeight="1">
      <c r="A814" s="12">
        <f t="shared" si="65"/>
        <v>4400</v>
      </c>
      <c r="B814" s="14">
        <f t="shared" si="63"/>
        <v>4</v>
      </c>
      <c r="C814" s="14">
        <f t="shared" si="66"/>
        <v>10</v>
      </c>
      <c r="D814" s="15">
        <f>3600*(B814*data!$C$15/1000-F814-G814)/C814</f>
        <v>751.58952912237692</v>
      </c>
      <c r="E814" s="15">
        <f>IF(A814&lt;P$35,IF(A814+C814&lt;P$35,data!H$24*data!H$23,data!H$24*data!H$23*(P$35-A814)/C814),IF(D814&lt;0,0,D814))</f>
        <v>751.58952912237692</v>
      </c>
      <c r="F814" s="17">
        <f>(H814*data!$C$16+I814*data!$C$17-G813*(data!$C$18+data!$C$19+data!$C$20))*$C814/60</f>
        <v>-2.0881448170248311</v>
      </c>
      <c r="G814" s="17">
        <f t="shared" si="67"/>
        <v>29.542498814490607</v>
      </c>
      <c r="H814" s="17">
        <f>H813+(data!$C$19*G813-data!$C$16*H813)*$C814/60</f>
        <v>161.25194910876149</v>
      </c>
      <c r="I814" s="17">
        <f>I813+(data!$C$20*G813-data!$C$17*I813)*$C814/60</f>
        <v>237.35697905544444</v>
      </c>
      <c r="J814" s="16">
        <f t="shared" si="64"/>
        <v>73.333333333333329</v>
      </c>
      <c r="K814" s="14">
        <f>G814/data!$C$15*1000</f>
        <v>4.000053635318026</v>
      </c>
      <c r="L814" s="14">
        <f>L813+data!$C$21*(K813-L813)/60*C813</f>
        <v>4.0000524235131305</v>
      </c>
      <c r="M814" s="59">
        <f>M813+E814*C814/3600/data!H$23</f>
        <v>121.70053629399689</v>
      </c>
    </row>
    <row r="815" spans="1:13" ht="20.100000000000001" customHeight="1">
      <c r="A815" s="12">
        <f t="shared" si="65"/>
        <v>4410</v>
      </c>
      <c r="B815" s="14">
        <f t="shared" si="63"/>
        <v>4</v>
      </c>
      <c r="C815" s="14">
        <f t="shared" si="66"/>
        <v>10</v>
      </c>
      <c r="D815" s="15">
        <f>3600*(B815*data!$C$15/1000-F815-G815)/C815</f>
        <v>751.44778743760173</v>
      </c>
      <c r="E815" s="15">
        <f>IF(A815&lt;P$35,IF(A815+C815&lt;P$35,data!H$24*data!H$23,data!H$24*data!H$23*(P$35-A815)/C815),IF(D815&lt;0,0,D815))</f>
        <v>751.44778743760173</v>
      </c>
      <c r="F815" s="17">
        <f>(H815*data!$C$16+I815*data!$C$17-G814*(data!$C$18+data!$C$19+data!$C$20))*$C815/60</f>
        <v>-2.0877498910646399</v>
      </c>
      <c r="G815" s="17">
        <f t="shared" si="67"/>
        <v>29.54249761543257</v>
      </c>
      <c r="H815" s="17">
        <f>H814+(data!$C$19*G814-data!$C$16*H814)*$C815/60</f>
        <v>161.26057957027004</v>
      </c>
      <c r="I815" s="17">
        <f>I814+(data!$C$20*G814-data!$C$17*I814)*$C815/60</f>
        <v>237.76729515637726</v>
      </c>
      <c r="J815" s="16">
        <f t="shared" si="64"/>
        <v>73.5</v>
      </c>
      <c r="K815" s="14">
        <f>G815/data!$C$15*1000</f>
        <v>4.0000534729655959</v>
      </c>
      <c r="L815" s="14">
        <f>L814+data!$C$21*(K814-L814)/60*C814</f>
        <v>4.0000524487725277</v>
      </c>
      <c r="M815" s="59">
        <f>M814+E815*C815/3600/data!H$23</f>
        <v>121.90927179050733</v>
      </c>
    </row>
    <row r="816" spans="1:13" ht="20.100000000000001" customHeight="1">
      <c r="A816" s="12">
        <f t="shared" si="65"/>
        <v>4420</v>
      </c>
      <c r="B816" s="14">
        <f t="shared" si="63"/>
        <v>4</v>
      </c>
      <c r="C816" s="14">
        <f t="shared" si="66"/>
        <v>10</v>
      </c>
      <c r="D816" s="15">
        <f>3600*(B816*data!$C$15/1000-F816-G816)/C816</f>
        <v>751.30646988535716</v>
      </c>
      <c r="E816" s="15">
        <f>IF(A816&lt;P$35,IF(A816+C816&lt;P$35,data!H$24*data!H$23,data!H$24*data!H$23*(P$35-A816)/C816),IF(D816&lt;0,0,D816))</f>
        <v>751.30646988535716</v>
      </c>
      <c r="F816" s="17">
        <f>(H816*data!$C$16+I816*data!$C$17-G815*(data!$C$18+data!$C$19+data!$C$20))*$C816/60</f>
        <v>-2.0873561537064256</v>
      </c>
      <c r="G816" s="17">
        <f t="shared" si="67"/>
        <v>29.542496426830592</v>
      </c>
      <c r="H816" s="17">
        <f>H815+(data!$C$19*G815-data!$C$16*H815)*$C816/60</f>
        <v>161.26911885818413</v>
      </c>
      <c r="I816" s="17">
        <f>I815+(data!$C$20*G815-data!$C$17*I815)*$C816/60</f>
        <v>238.17730757411147</v>
      </c>
      <c r="J816" s="16">
        <f t="shared" si="64"/>
        <v>73.666666666666671</v>
      </c>
      <c r="K816" s="14">
        <f>G816/data!$C$15*1000</f>
        <v>4.0000533120289168</v>
      </c>
      <c r="L816" s="14">
        <f>L815+data!$C$21*(K815-L815)/60*C815</f>
        <v>4.0000524701212612</v>
      </c>
      <c r="M816" s="59">
        <f>M815+E816*C816/3600/data!H$23</f>
        <v>122.11796803214216</v>
      </c>
    </row>
    <row r="817" spans="1:13" ht="20.100000000000001" customHeight="1">
      <c r="A817" s="12">
        <f t="shared" si="65"/>
        <v>4430</v>
      </c>
      <c r="B817" s="14">
        <f t="shared" si="63"/>
        <v>4</v>
      </c>
      <c r="C817" s="14">
        <f t="shared" si="66"/>
        <v>10</v>
      </c>
      <c r="D817" s="15">
        <f>3600*(B817*data!$C$15/1000-F817-G817)/C817</f>
        <v>751.16557277979939</v>
      </c>
      <c r="E817" s="15">
        <f>IF(A817&lt;P$35,IF(A817+C817&lt;P$35,data!H$24*data!H$23,data!H$24*data!H$23*(P$35-A817)/C817),IF(D817&lt;0,0,D817))</f>
        <v>751.16557277979939</v>
      </c>
      <c r="F817" s="17">
        <f>(H817*data!$C$16+I817*data!$C$17-G816*(data!$C$18+data!$C$19+data!$C$20))*$C817/60</f>
        <v>-2.0869635946029339</v>
      </c>
      <c r="G817" s="17">
        <f t="shared" si="67"/>
        <v>29.542495248575872</v>
      </c>
      <c r="H817" s="17">
        <f>H816+(data!$C$19*G816-data!$C$16*H816)*$C817/60</f>
        <v>161.27756793554838</v>
      </c>
      <c r="I817" s="17">
        <f>I816+(data!$C$20*G816-data!$C$17*I816)*$C817/60</f>
        <v>238.58701653359893</v>
      </c>
      <c r="J817" s="16">
        <f t="shared" si="64"/>
        <v>73.833333333333329</v>
      </c>
      <c r="K817" s="14">
        <f>G817/data!$C$15*1000</f>
        <v>4.0000531524932557</v>
      </c>
      <c r="L817" s="14">
        <f>L816+data!$C$21*(K816-L816)/60*C816</f>
        <v>4.0000524876703567</v>
      </c>
      <c r="M817" s="59">
        <f>M816+E817*C817/3600/data!H$23</f>
        <v>122.3266251356921</v>
      </c>
    </row>
    <row r="818" spans="1:13" ht="20.100000000000001" customHeight="1">
      <c r="A818" s="12">
        <f t="shared" si="65"/>
        <v>4440</v>
      </c>
      <c r="B818" s="14">
        <f t="shared" si="63"/>
        <v>4</v>
      </c>
      <c r="C818" s="14">
        <f t="shared" si="66"/>
        <v>10</v>
      </c>
      <c r="D818" s="15">
        <f>3600*(B818*data!$C$15/1000-F818-G818)/C818</f>
        <v>751.0250924734371</v>
      </c>
      <c r="E818" s="15">
        <f>IF(A818&lt;P$35,IF(A818+C818&lt;P$35,data!H$24*data!H$23,data!H$24*data!H$23*(P$35-A818)/C818),IF(D818&lt;0,0,D818))</f>
        <v>751.0250924734371</v>
      </c>
      <c r="F818" s="17">
        <f>(H818*data!$C$16+I818*data!$C$17-G817*(data!$C$18+data!$C$19+data!$C$20))*$C818/60</f>
        <v>-2.0865722035145757</v>
      </c>
      <c r="G818" s="17">
        <f t="shared" si="67"/>
        <v>29.54249408056074</v>
      </c>
      <c r="H818" s="17">
        <f>H817+(data!$C$19*G817-data!$C$16*H817)*$C818/60</f>
        <v>161.28592775523504</v>
      </c>
      <c r="I818" s="17">
        <f>I817+(data!$C$20*G817-data!$C$17*I817)*$C818/60</f>
        <v>238.99642225962282</v>
      </c>
      <c r="J818" s="16">
        <f t="shared" si="64"/>
        <v>74</v>
      </c>
      <c r="K818" s="14">
        <f>G818/data!$C$15*1000</f>
        <v>4.0000529943440348</v>
      </c>
      <c r="L818" s="14">
        <f>L817+data!$C$21*(K817-L817)/60*C817</f>
        <v>4.0000525015282191</v>
      </c>
      <c r="M818" s="59">
        <f>M817+E818*C818/3600/data!H$23</f>
        <v>122.53524321693472</v>
      </c>
    </row>
    <row r="819" spans="1:13" ht="20.100000000000001" customHeight="1">
      <c r="A819" s="12">
        <f t="shared" si="65"/>
        <v>4450</v>
      </c>
      <c r="B819" s="14">
        <f t="shared" si="63"/>
        <v>4</v>
      </c>
      <c r="C819" s="14">
        <f t="shared" si="66"/>
        <v>10</v>
      </c>
      <c r="D819" s="15">
        <f>3600*(B819*data!$C$15/1000-F819-G819)/C819</f>
        <v>750.88502535671591</v>
      </c>
      <c r="E819" s="15">
        <f>IF(A819&lt;P$35,IF(A819+C819&lt;P$35,data!H$24*data!H$23,data!H$24*data!H$23*(P$35-A819)/C819),IF(D819&lt;0,0,D819))</f>
        <v>750.88502535671591</v>
      </c>
      <c r="F819" s="17">
        <f>(H819*data!$C$16+I819*data!$C$17-G818*(data!$C$18+data!$C$19+data!$C$20))*$C819/60</f>
        <v>-2.086181970308282</v>
      </c>
      <c r="G819" s="17">
        <f t="shared" si="67"/>
        <v>29.542492922678672</v>
      </c>
      <c r="H819" s="17">
        <f>H818+(data!$C$19*G818-data!$C$16*H818)*$C819/60</f>
        <v>161.29419926005153</v>
      </c>
      <c r="I819" s="17">
        <f>I818+(data!$C$20*G818-data!$C$17*I818)*$C819/60</f>
        <v>239.40552497679786</v>
      </c>
      <c r="J819" s="16">
        <f t="shared" si="64"/>
        <v>74.166666666666671</v>
      </c>
      <c r="K819" s="14">
        <f>G819/data!$C$15*1000</f>
        <v>4.0000528375668303</v>
      </c>
      <c r="L819" s="14">
        <f>L818+data!$C$21*(K818-L818)/60*C818</f>
        <v>4.00005251180069</v>
      </c>
      <c r="M819" s="59">
        <f>M818+E819*C819/3600/data!H$23</f>
        <v>122.74382239064492</v>
      </c>
    </row>
    <row r="820" spans="1:13" ht="20.100000000000001" customHeight="1">
      <c r="A820" s="12">
        <f t="shared" si="65"/>
        <v>4460</v>
      </c>
      <c r="B820" s="14">
        <f t="shared" si="63"/>
        <v>4</v>
      </c>
      <c r="C820" s="14">
        <f t="shared" si="66"/>
        <v>10</v>
      </c>
      <c r="D820" s="15">
        <f>3600*(B820*data!$C$15/1000-F820-G820)/C820</f>
        <v>750.74536785761723</v>
      </c>
      <c r="E820" s="15">
        <f>IF(A820&lt;P$35,IF(A820+C820&lt;P$35,data!H$24*data!H$23,data!H$24*data!H$23*(P$35-A820)/C820),IF(D820&lt;0,0,D820))</f>
        <v>750.74536785761723</v>
      </c>
      <c r="F820" s="17">
        <f>(H820*data!$C$16+I820*data!$C$17-G819*(data!$C$18+data!$C$19+data!$C$20))*$C820/60</f>
        <v>-2.0857928849563878</v>
      </c>
      <c r="G820" s="17">
        <f t="shared" si="67"/>
        <v>29.542491774824274</v>
      </c>
      <c r="H820" s="17">
        <f>H819+(data!$C$19*G819-data!$C$16*H819)*$C820/60</f>
        <v>161.30238338284673</v>
      </c>
      <c r="I820" s="17">
        <f>I819+(data!$C$20*G819-data!$C$17*I819)*$C820/60</f>
        <v>239.81432490957044</v>
      </c>
      <c r="J820" s="16">
        <f t="shared" si="64"/>
        <v>74.333333333333329</v>
      </c>
      <c r="K820" s="14">
        <f>G820/data!$C$15*1000</f>
        <v>4.0000526821473716</v>
      </c>
      <c r="L820" s="14">
        <f>L819+data!$C$21*(K819-L819)/60*C819</f>
        <v>4.0000525185911036</v>
      </c>
      <c r="M820" s="59">
        <f>M819+E820*C820/3600/data!H$23</f>
        <v>122.95236277060538</v>
      </c>
    </row>
    <row r="821" spans="1:13" ht="20.100000000000001" customHeight="1">
      <c r="A821" s="12">
        <f t="shared" si="65"/>
        <v>4470</v>
      </c>
      <c r="B821" s="14">
        <f t="shared" si="63"/>
        <v>4</v>
      </c>
      <c r="C821" s="14">
        <f t="shared" si="66"/>
        <v>10</v>
      </c>
      <c r="D821" s="15">
        <f>3600*(B821*data!$C$15/1000-F821-G821)/C821</f>
        <v>750.60611644127118</v>
      </c>
      <c r="E821" s="15">
        <f>IF(A821&lt;P$35,IF(A821+C821&lt;P$35,data!H$24*data!H$23,data!H$24*data!H$23*(P$35-A821)/C821),IF(D821&lt;0,0,D821))</f>
        <v>750.60611644127118</v>
      </c>
      <c r="F821" s="17">
        <f>(H821*data!$C$16+I821*data!$C$17-G820*(data!$C$18+data!$C$19+data!$C$20))*$C821/60</f>
        <v>-2.0854049375355155</v>
      </c>
      <c r="G821" s="17">
        <f t="shared" si="67"/>
        <v>29.542490636893252</v>
      </c>
      <c r="H821" s="17">
        <f>H820+(data!$C$19*G820-data!$C$16*H820)*$C821/60</f>
        <v>161.3104810466161</v>
      </c>
      <c r="I821" s="17">
        <f>I820+(data!$C$20*G820-data!$C$17*I820)*$C821/60</f>
        <v>240.22282228221871</v>
      </c>
      <c r="J821" s="16">
        <f t="shared" si="64"/>
        <v>74.5</v>
      </c>
      <c r="K821" s="14">
        <f>G821/data!$C$15*1000</f>
        <v>4.0000525280715395</v>
      </c>
      <c r="L821" s="14">
        <f>L820+data!$C$21*(K820-L820)/60*C820</f>
        <v>4.0000525220003427</v>
      </c>
      <c r="M821" s="59">
        <f>M820+E821*C821/3600/data!H$23</f>
        <v>123.16086446961684</v>
      </c>
    </row>
    <row r="822" spans="1:13" ht="20.100000000000001" customHeight="1">
      <c r="A822" s="12">
        <f t="shared" si="65"/>
        <v>4480</v>
      </c>
      <c r="B822" s="14">
        <f t="shared" si="63"/>
        <v>4</v>
      </c>
      <c r="C822" s="14">
        <f t="shared" si="66"/>
        <v>10</v>
      </c>
      <c r="D822" s="15">
        <f>3600*(B822*data!$C$15/1000-F822-G822)/C822</f>
        <v>750.46726760955835</v>
      </c>
      <c r="E822" s="15">
        <f>IF(A822&lt;P$35,IF(A822+C822&lt;P$35,data!H$24*data!H$23,data!H$24*data!H$23*(P$35-A822)/C822),IF(D822&lt;0,0,D822))</f>
        <v>750.46726760955835</v>
      </c>
      <c r="F822" s="17">
        <f>(H822*data!$C$16+I822*data!$C$17-G821*(data!$C$18+data!$C$19+data!$C$20))*$C822/60</f>
        <v>-2.0850181182254754</v>
      </c>
      <c r="G822" s="17">
        <f t="shared" si="67"/>
        <v>29.542489508782417</v>
      </c>
      <c r="H822" s="17">
        <f>H821+(data!$C$19*G821-data!$C$16*H821)*$C822/60</f>
        <v>161.31849316460588</v>
      </c>
      <c r="I822" s="17">
        <f>I821+(data!$C$20*G821-data!$C$17*I821)*$C822/60</f>
        <v>240.6310173188528</v>
      </c>
      <c r="J822" s="16">
        <f t="shared" si="64"/>
        <v>74.666666666666671</v>
      </c>
      <c r="K822" s="14">
        <f>G822/data!$C$15*1000</f>
        <v>4.0000523753253585</v>
      </c>
      <c r="L822" s="14">
        <f>L821+data!$C$21*(K821-L821)/60*C821</f>
        <v>4.000052522126893</v>
      </c>
      <c r="M822" s="59">
        <f>M821+E822*C822/3600/data!H$23</f>
        <v>123.36932759950838</v>
      </c>
    </row>
    <row r="823" spans="1:13" ht="20.100000000000001" customHeight="1">
      <c r="A823" s="12">
        <f t="shared" si="65"/>
        <v>4490</v>
      </c>
      <c r="B823" s="14">
        <f t="shared" si="63"/>
        <v>4</v>
      </c>
      <c r="C823" s="14">
        <f t="shared" si="66"/>
        <v>10</v>
      </c>
      <c r="D823" s="15">
        <f>3600*(B823*data!$C$15/1000-F823-G823)/C823</f>
        <v>750.32881790071656</v>
      </c>
      <c r="E823" s="15">
        <f>IF(A823&lt;P$35,IF(A823+C823&lt;P$35,data!H$24*data!H$23,data!H$24*data!H$23*(P$35-A823)/C823),IF(D823&lt;0,0,D823))</f>
        <v>750.32881790071656</v>
      </c>
      <c r="F823" s="17">
        <f>(H823*data!$C$16+I823*data!$C$17-G822*(data!$C$18+data!$C$19+data!$C$20))*$C823/60</f>
        <v>-2.0846324173081787</v>
      </c>
      <c r="G823" s="17">
        <f t="shared" si="67"/>
        <v>29.542488390389678</v>
      </c>
      <c r="H823" s="17">
        <f>H822+(data!$C$19*G822-data!$C$16*H822)*$C823/60</f>
        <v>161.32642064041596</v>
      </c>
      <c r="I823" s="17">
        <f>I822+(data!$C$20*G822-data!$C$17*I822)*$C823/60</f>
        <v>241.03891024341493</v>
      </c>
      <c r="J823" s="16">
        <f t="shared" si="64"/>
        <v>74.833333333333329</v>
      </c>
      <c r="K823" s="14">
        <f>G823/data!$C$15*1000</f>
        <v>4.0000522238950085</v>
      </c>
      <c r="L823" s="14">
        <f>L822+data!$C$21*(K822-L822)/60*C822</f>
        <v>4.0000525190668972</v>
      </c>
      <c r="M823" s="59">
        <f>M822+E823*C823/3600/data!H$23</f>
        <v>123.57775227114747</v>
      </c>
    </row>
    <row r="824" spans="1:13" ht="20.100000000000001" customHeight="1">
      <c r="A824" s="12">
        <f t="shared" si="65"/>
        <v>4500</v>
      </c>
      <c r="B824" s="14">
        <f t="shared" si="63"/>
        <v>4</v>
      </c>
      <c r="C824" s="14">
        <f t="shared" si="66"/>
        <v>10</v>
      </c>
      <c r="D824" s="15">
        <f>3600*(B824*data!$C$15/1000-F824-G824)/C824</f>
        <v>750.19076388897679</v>
      </c>
      <c r="E824" s="15">
        <f>IF(A824&lt;P$35,IF(A824+C824&lt;P$35,data!H$24*data!H$23,data!H$24*data!H$23*(P$35-A824)/C824),IF(D824&lt;0,0,D824))</f>
        <v>750.19076388897679</v>
      </c>
      <c r="F824" s="17">
        <f>(H824*data!$C$16+I824*data!$C$17-G823*(data!$C$18+data!$C$19+data!$C$20))*$C824/60</f>
        <v>-2.0842478251665582</v>
      </c>
      <c r="G824" s="17">
        <f t="shared" si="67"/>
        <v>29.542487281614001</v>
      </c>
      <c r="H824" s="17">
        <f>H823+(data!$C$19*G823-data!$C$16*H823)*$C824/60</f>
        <v>161.33426436810183</v>
      </c>
      <c r="I824" s="17">
        <f>I823+(data!$C$20*G823-data!$C$17*I823)*$C824/60</f>
        <v>241.44650127967958</v>
      </c>
      <c r="J824" s="16">
        <f t="shared" si="64"/>
        <v>75</v>
      </c>
      <c r="K824" s="14">
        <f>G824/data!$C$15*1000</f>
        <v>4.0000520737668079</v>
      </c>
      <c r="L824" s="14">
        <f>L823+data!$C$21*(K823-L823)/60*C823</f>
        <v>4.0000525129142037</v>
      </c>
      <c r="M824" s="59">
        <f>M823+E824*C824/3600/data!H$23</f>
        <v>123.78613859444997</v>
      </c>
    </row>
    <row r="825" spans="1:13" ht="20.100000000000001" customHeight="1">
      <c r="A825" s="12">
        <f t="shared" si="65"/>
        <v>4510</v>
      </c>
      <c r="B825" s="14">
        <f t="shared" si="63"/>
        <v>4</v>
      </c>
      <c r="C825" s="14">
        <f t="shared" si="66"/>
        <v>10</v>
      </c>
      <c r="D825" s="15">
        <f>3600*(B825*data!$C$15/1000-F825-G825)/C825</f>
        <v>750.05310218415991</v>
      </c>
      <c r="E825" s="15">
        <f>IF(A825&lt;P$35,IF(A825+C825&lt;P$35,data!H$24*data!H$23,data!H$24*data!H$23*(P$35-A825)/C825),IF(D825&lt;0,0,D825))</f>
        <v>750.05310218415991</v>
      </c>
      <c r="F825" s="17">
        <f>(H825*data!$C$16+I825*data!$C$17-G824*(data!$C$18+data!$C$19+data!$C$20))*$C825/60</f>
        <v>-2.0838643322835018</v>
      </c>
      <c r="G825" s="17">
        <f t="shared" si="67"/>
        <v>29.542486182355436</v>
      </c>
      <c r="H825" s="17">
        <f>H824+(data!$C$19*G824-data!$C$16*H824)*$C825/60</f>
        <v>161.34202523227538</v>
      </c>
      <c r="I825" s="17">
        <f>I824+(data!$C$20*G824-data!$C$17*I824)*$C825/60</f>
        <v>241.85379065125358</v>
      </c>
      <c r="J825" s="16">
        <f t="shared" si="64"/>
        <v>75.166666666666671</v>
      </c>
      <c r="K825" s="14">
        <f>G825/data!$C$15*1000</f>
        <v>4.0000519249272255</v>
      </c>
      <c r="L825" s="14">
        <f>L824+data!$C$21*(K824-L824)/60*C824</f>
        <v>4.0000525037604211</v>
      </c>
      <c r="M825" s="59">
        <f>M824+E825*C825/3600/data!H$23</f>
        <v>123.99448667839</v>
      </c>
    </row>
    <row r="826" spans="1:13" ht="20.100000000000001" customHeight="1">
      <c r="A826" s="12">
        <f t="shared" si="65"/>
        <v>4520</v>
      </c>
      <c r="B826" s="14">
        <f t="shared" si="63"/>
        <v>4</v>
      </c>
      <c r="C826" s="14">
        <f t="shared" si="66"/>
        <v>10</v>
      </c>
      <c r="D826" s="15">
        <f>3600*(B826*data!$C$15/1000-F826-G826)/C826</f>
        <v>749.9158294313163</v>
      </c>
      <c r="E826" s="15">
        <f>IF(A826&lt;P$35,IF(A826+C826&lt;P$35,data!H$24*data!H$23,data!H$24*data!H$23*(P$35-A826)/C826),IF(D826&lt;0,0,D826))</f>
        <v>749.9158294313163</v>
      </c>
      <c r="F826" s="17">
        <f>(H826*data!$C$16+I826*data!$C$17-G825*(data!$C$18+data!$C$19+data!$C$20))*$C826/60</f>
        <v>-2.0834819292408016</v>
      </c>
      <c r="G826" s="17">
        <f t="shared" si="67"/>
        <v>29.542485092515079</v>
      </c>
      <c r="H826" s="17">
        <f>H825+(data!$C$19*G825-data!$C$16*H825)*$C826/60</f>
        <v>161.34970410820461</v>
      </c>
      <c r="I826" s="17">
        <f>I825+(data!$C$20*G825-data!$C$17*I825)*$C826/60</f>
        <v>242.26077858157635</v>
      </c>
      <c r="J826" s="16">
        <f t="shared" si="64"/>
        <v>75.333333333333329</v>
      </c>
      <c r="K826" s="14">
        <f>G826/data!$C$15*1000</f>
        <v>4.0000517773628665</v>
      </c>
      <c r="L826" s="14">
        <f>L825+data!$C$21*(K825-L825)/60*C825</f>
        <v>4.0000524916949658</v>
      </c>
      <c r="M826" s="59">
        <f>M825+E826*C826/3600/data!H$23</f>
        <v>124.20279663100982</v>
      </c>
    </row>
    <row r="827" spans="1:13" ht="20.100000000000001" customHeight="1">
      <c r="A827" s="12">
        <f t="shared" si="65"/>
        <v>4530</v>
      </c>
      <c r="B827" s="14">
        <f t="shared" si="63"/>
        <v>4</v>
      </c>
      <c r="C827" s="14">
        <f t="shared" si="66"/>
        <v>10</v>
      </c>
      <c r="D827" s="15">
        <f>3600*(B827*data!$C$15/1000-F827-G827)/C827</f>
        <v>749.77894231034747</v>
      </c>
      <c r="E827" s="15">
        <f>IF(A827&lt;P$35,IF(A827+C827&lt;P$35,data!H$24*data!H$23,data!H$24*data!H$23*(P$35-A827)/C827),IF(D827&lt;0,0,D827))</f>
        <v>749.77894231034747</v>
      </c>
      <c r="F827" s="17">
        <f>(H827*data!$C$16+I827*data!$C$17-G826*(data!$C$18+data!$C$19+data!$C$20))*$C827/60</f>
        <v>-2.0831006067181055</v>
      </c>
      <c r="G827" s="17">
        <f t="shared" si="67"/>
        <v>29.542484011995075</v>
      </c>
      <c r="H827" s="17">
        <f>H826+(data!$C$19*G826-data!$C$16*H826)*$C827/60</f>
        <v>161.35730186191239</v>
      </c>
      <c r="I827" s="17">
        <f>I826+(data!$C$20*G826-data!$C$17*I826)*$C827/60</f>
        <v>242.66746529391995</v>
      </c>
      <c r="J827" s="16">
        <f t="shared" si="64"/>
        <v>75.5</v>
      </c>
      <c r="K827" s="14">
        <f>G827/data!$C$15*1000</f>
        <v>4.0000516310604839</v>
      </c>
      <c r="L827" s="14">
        <f>L826+data!$C$21*(K826-L826)/60*C826</f>
        <v>4.000052476805112</v>
      </c>
      <c r="M827" s="59">
        <f>M826+E827*C827/3600/data!H$23</f>
        <v>124.41106855942935</v>
      </c>
    </row>
    <row r="828" spans="1:13" ht="20.100000000000001" customHeight="1">
      <c r="A828" s="12">
        <f t="shared" si="65"/>
        <v>4540</v>
      </c>
      <c r="B828" s="14">
        <f t="shared" si="63"/>
        <v>4</v>
      </c>
      <c r="C828" s="14">
        <f t="shared" si="66"/>
        <v>10</v>
      </c>
      <c r="D828" s="15">
        <f>3600*(B828*data!$C$15/1000-F828-G828)/C828</f>
        <v>749.64243753564313</v>
      </c>
      <c r="E828" s="15">
        <f>IF(A828&lt;P$35,IF(A828+C828&lt;P$35,data!H$24*data!H$23,data!H$24*data!H$23*(P$35-A828)/C828),IF(D828&lt;0,0,D828))</f>
        <v>749.64243753564313</v>
      </c>
      <c r="F828" s="17">
        <f>(H828*data!$C$16+I828*data!$C$17-G827*(data!$C$18+data!$C$19+data!$C$20))*$C828/60</f>
        <v>-2.0827203554918912</v>
      </c>
      <c r="G828" s="17">
        <f t="shared" si="67"/>
        <v>29.542482940698594</v>
      </c>
      <c r="H828" s="17">
        <f>H827+(data!$C$19*G827-data!$C$16*H827)*$C828/60</f>
        <v>161.36481935027408</v>
      </c>
      <c r="I828" s="17">
        <f>I827+(data!$C$20*G827-data!$C$17*I827)*$C828/60</f>
        <v>243.07385101138925</v>
      </c>
      <c r="J828" s="16">
        <f t="shared" si="64"/>
        <v>75.666666666666671</v>
      </c>
      <c r="K828" s="14">
        <f>G828/data!$C$15*1000</f>
        <v>4.0000514860069654</v>
      </c>
      <c r="L828" s="14">
        <f>L827+data!$C$21*(K827-L827)/60*C827</f>
        <v>4.0000524591760369</v>
      </c>
      <c r="M828" s="59">
        <f>M827+E828*C828/3600/data!H$23</f>
        <v>124.61930256985592</v>
      </c>
    </row>
    <row r="829" spans="1:13" ht="20.100000000000001" customHeight="1">
      <c r="A829" s="12">
        <f t="shared" si="65"/>
        <v>4550</v>
      </c>
      <c r="B829" s="14">
        <f t="shared" si="63"/>
        <v>4</v>
      </c>
      <c r="C829" s="14">
        <f t="shared" si="66"/>
        <v>10</v>
      </c>
      <c r="D829" s="15">
        <f>3600*(B829*data!$C$15/1000-F829-G829)/C829</f>
        <v>749.50631185571308</v>
      </c>
      <c r="E829" s="15">
        <f>IF(A829&lt;P$35,IF(A829+C829&lt;P$35,data!H$24*data!H$23,data!H$24*data!H$23*(P$35-A829)/C829),IF(D829&lt;0,0,D829))</f>
        <v>749.50631185571308</v>
      </c>
      <c r="F829" s="17">
        <f>(H829*data!$C$16+I829*data!$C$17-G828*(data!$C$18+data!$C$19+data!$C$20))*$C829/60</f>
        <v>-2.0823411664344351</v>
      </c>
      <c r="G829" s="17">
        <f t="shared" si="67"/>
        <v>29.542481878529834</v>
      </c>
      <c r="H829" s="17">
        <f>H828+(data!$C$19*G828-data!$C$16*H828)*$C829/60</f>
        <v>161.37225742111414</v>
      </c>
      <c r="I829" s="17">
        <f>I828+(data!$C$20*G828-data!$C$17*I828)*$C829/60</f>
        <v>243.47993595692216</v>
      </c>
      <c r="J829" s="16">
        <f t="shared" si="64"/>
        <v>75.833333333333329</v>
      </c>
      <c r="K829" s="14">
        <f>G829/data!$C$15*1000</f>
        <v>4.0000513421893409</v>
      </c>
      <c r="L829" s="14">
        <f>L828+data!$C$21*(K828-L828)/60*C828</f>
        <v>4.0000524388908705</v>
      </c>
      <c r="M829" s="59">
        <f>M828+E829*C829/3600/data!H$23</f>
        <v>124.82749876759361</v>
      </c>
    </row>
    <row r="830" spans="1:13" ht="20.100000000000001" customHeight="1">
      <c r="A830" s="12">
        <f t="shared" si="65"/>
        <v>4560</v>
      </c>
      <c r="B830" s="14">
        <f t="shared" si="63"/>
        <v>4</v>
      </c>
      <c r="C830" s="14">
        <f t="shared" si="66"/>
        <v>10</v>
      </c>
      <c r="D830" s="15">
        <f>3600*(B830*data!$C$15/1000-F830-G830)/C830</f>
        <v>749.37056205282897</v>
      </c>
      <c r="E830" s="15">
        <f>IF(A830&lt;P$35,IF(A830+C830&lt;P$35,data!H$24*data!H$23,data!H$24*data!H$23*(P$35-A830)/C830),IF(D830&lt;0,0,D830))</f>
        <v>749.37056205282897</v>
      </c>
      <c r="F830" s="17">
        <f>(H830*data!$C$16+I830*data!$C$17-G829*(data!$C$18+data!$C$19+data!$C$20))*$C830/60</f>
        <v>-2.0819630305128145</v>
      </c>
      <c r="G830" s="17">
        <f t="shared" si="67"/>
        <v>29.542480825394001</v>
      </c>
      <c r="H830" s="17">
        <f>H829+(data!$C$19*G829-data!$C$16*H829)*$C830/60</f>
        <v>161.37961691330179</v>
      </c>
      <c r="I830" s="17">
        <f>I829+(data!$C$20*G829-data!$C$17*I829)*$C830/60</f>
        <v>243.88572035328963</v>
      </c>
      <c r="J830" s="16">
        <f t="shared" si="64"/>
        <v>76</v>
      </c>
      <c r="K830" s="14">
        <f>G830/data!$C$15*1000</f>
        <v>4.0000511995947745</v>
      </c>
      <c r="L830" s="14">
        <f>L829+data!$C$21*(K829-L829)/60*C829</f>
        <v>4.0000524160307389</v>
      </c>
      <c r="M830" s="59">
        <f>M829+E830*C830/3600/data!H$23</f>
        <v>125.03565725705273</v>
      </c>
    </row>
    <row r="831" spans="1:13" ht="20.100000000000001" customHeight="1">
      <c r="A831" s="12">
        <f t="shared" si="65"/>
        <v>4570</v>
      </c>
      <c r="B831" s="14">
        <f t="shared" si="63"/>
        <v>4</v>
      </c>
      <c r="C831" s="14">
        <f t="shared" si="66"/>
        <v>10</v>
      </c>
      <c r="D831" s="15">
        <f>3600*(B831*data!$C$15/1000-F831-G831)/C831</f>
        <v>749.23518494266955</v>
      </c>
      <c r="E831" s="15">
        <f>IF(A831&lt;P$35,IF(A831+C831&lt;P$35,data!H$24*data!H$23,data!H$24*data!H$23*(P$35-A831)/C831),IF(D831&lt;0,0,D831))</f>
        <v>749.23518494266955</v>
      </c>
      <c r="F831" s="17">
        <f>(H831*data!$C$16+I831*data!$C$17-G830*(data!$C$18+data!$C$19+data!$C$20))*$C831/60</f>
        <v>-2.0815859387878932</v>
      </c>
      <c r="G831" s="17">
        <f t="shared" si="67"/>
        <v>29.542479781197301</v>
      </c>
      <c r="H831" s="17">
        <f>H830+(data!$C$19*G830-data!$C$16*H830)*$C831/60</f>
        <v>161.38689865684552</v>
      </c>
      <c r="I831" s="17">
        <f>I830+(data!$C$20*G830-data!$C$17*I830)*$C831/60</f>
        <v>244.29120442309588</v>
      </c>
      <c r="J831" s="16">
        <f t="shared" si="64"/>
        <v>76.166666666666671</v>
      </c>
      <c r="K831" s="14">
        <f>G831/data!$C$15*1000</f>
        <v>4.0000510582105662</v>
      </c>
      <c r="L831" s="14">
        <f>L830+data!$C$21*(K830-L830)/60*C830</f>
        <v>4.00005239067481</v>
      </c>
      <c r="M831" s="59">
        <f>M830+E831*C831/3600/data!H$23</f>
        <v>125.24377814175904</v>
      </c>
    </row>
    <row r="832" spans="1:13" ht="20.100000000000001" customHeight="1">
      <c r="A832" s="12">
        <f t="shared" si="65"/>
        <v>4580</v>
      </c>
      <c r="B832" s="14">
        <f t="shared" si="63"/>
        <v>4</v>
      </c>
      <c r="C832" s="14">
        <f t="shared" si="66"/>
        <v>10</v>
      </c>
      <c r="D832" s="15">
        <f>3600*(B832*data!$C$15/1000-F832-G832)/C832</f>
        <v>749.10017737396606</v>
      </c>
      <c r="E832" s="15">
        <f>IF(A832&lt;P$35,IF(A832+C832&lt;P$35,data!H$24*data!H$23,data!H$24*data!H$23*(P$35-A832)/C832),IF(D832&lt;0,0,D832))</f>
        <v>749.10017737396606</v>
      </c>
      <c r="F832" s="17">
        <f>(H832*data!$C$16+I832*data!$C$17-G831*(data!$C$18+data!$C$19+data!$C$20))*$C832/60</f>
        <v>-2.0812098824133427</v>
      </c>
      <c r="G832" s="17">
        <f t="shared" si="67"/>
        <v>29.542478745846928</v>
      </c>
      <c r="H832" s="17">
        <f>H831+(data!$C$19*G831-data!$C$16*H831)*$C832/60</f>
        <v>161.39410347298673</v>
      </c>
      <c r="I832" s="17">
        <f>I831+(data!$C$20*G831-data!$C$17*I831)*$C832/60</f>
        <v>244.69638838877853</v>
      </c>
      <c r="J832" s="16">
        <f t="shared" si="64"/>
        <v>76.333333333333329</v>
      </c>
      <c r="K832" s="14">
        <f>G832/data!$C$15*1000</f>
        <v>4.0000509180241508</v>
      </c>
      <c r="L832" s="14">
        <f>L831+data!$C$21*(K831-L831)/60*C831</f>
        <v>4.0000523629003357</v>
      </c>
      <c r="M832" s="59">
        <f>M831+E832*C832/3600/data!H$23</f>
        <v>125.45186152436291</v>
      </c>
    </row>
    <row r="833" spans="1:13" ht="20.100000000000001" customHeight="1">
      <c r="A833" s="12">
        <f t="shared" si="65"/>
        <v>4590</v>
      </c>
      <c r="B833" s="14">
        <f t="shared" si="63"/>
        <v>4</v>
      </c>
      <c r="C833" s="14">
        <f t="shared" si="66"/>
        <v>10</v>
      </c>
      <c r="D833" s="15">
        <f>3600*(B833*data!$C$15/1000-F833-G833)/C833</f>
        <v>748.96553622815088</v>
      </c>
      <c r="E833" s="15">
        <f>IF(A833&lt;P$35,IF(A833+C833&lt;P$35,data!H$24*data!H$23,data!H$24*data!H$23*(P$35-A833)/C833),IF(D833&lt;0,0,D833))</f>
        <v>748.96553622815088</v>
      </c>
      <c r="F833" s="17">
        <f>(H833*data!$C$16+I833*data!$C$17-G832*(data!$C$18+data!$C$19+data!$C$20))*$C833/60</f>
        <v>-2.0808348526346601</v>
      </c>
      <c r="G833" s="17">
        <f t="shared" si="67"/>
        <v>29.542477719251064</v>
      </c>
      <c r="H833" s="17">
        <f>H832+(data!$C$19*G832-data!$C$16*H832)*$C833/60</f>
        <v>161.40123217429235</v>
      </c>
      <c r="I833" s="17">
        <f>I832+(data!$C$20*G832-data!$C$17*I832)*$C833/60</f>
        <v>245.10127247260877</v>
      </c>
      <c r="J833" s="16">
        <f t="shared" si="64"/>
        <v>76.5</v>
      </c>
      <c r="K833" s="14">
        <f>G833/data!$C$15*1000</f>
        <v>4.0000507790230948</v>
      </c>
      <c r="L833" s="14">
        <f>L832+data!$C$21*(K832-L832)/60*C832</f>
        <v>4.0000523327826976</v>
      </c>
      <c r="M833" s="59">
        <f>M832+E833*C833/3600/data!H$23</f>
        <v>125.65990750664851</v>
      </c>
    </row>
    <row r="834" spans="1:13" ht="20.100000000000001" customHeight="1">
      <c r="A834" s="12">
        <f t="shared" si="65"/>
        <v>4600</v>
      </c>
      <c r="B834" s="14">
        <f t="shared" si="63"/>
        <v>4</v>
      </c>
      <c r="C834" s="14">
        <f t="shared" si="66"/>
        <v>10</v>
      </c>
      <c r="D834" s="15">
        <f>3600*(B834*data!$C$15/1000-F834-G834)/C834</f>
        <v>748.83125841902563</v>
      </c>
      <c r="E834" s="15">
        <f>IF(A834&lt;P$35,IF(A834+C834&lt;P$35,data!H$24*data!H$23,data!H$24*data!H$23*(P$35-A834)/C834),IF(D834&lt;0,0,D834))</f>
        <v>748.83125841902563</v>
      </c>
      <c r="F834" s="17">
        <f>(H834*data!$C$16+I834*data!$C$17-G833*(data!$C$18+data!$C$19+data!$C$20))*$C834/60</f>
        <v>-2.0804608407881968</v>
      </c>
      <c r="G834" s="17">
        <f t="shared" si="67"/>
        <v>29.54247670131884</v>
      </c>
      <c r="H834" s="17">
        <f>H833+(data!$C$19*G833-data!$C$16*H833)*$C834/60</f>
        <v>161.40828556474639</v>
      </c>
      <c r="I834" s="17">
        <f>I833+(data!$C$20*G833-data!$C$17*I833)*$C834/60</f>
        <v>245.50585689669145</v>
      </c>
      <c r="J834" s="16">
        <f t="shared" si="64"/>
        <v>76.666666666666671</v>
      </c>
      <c r="K834" s="14">
        <f>G834/data!$C$15*1000</f>
        <v>4.000050641195096</v>
      </c>
      <c r="L834" s="14">
        <f>L833+data!$C$21*(K833-L833)/60*C833</f>
        <v>4.0000523003954456</v>
      </c>
      <c r="M834" s="59">
        <f>M833+E834*C834/3600/data!H$23</f>
        <v>125.86791618954268</v>
      </c>
    </row>
    <row r="835" spans="1:13" ht="20.100000000000001" customHeight="1">
      <c r="A835" s="12">
        <f t="shared" si="65"/>
        <v>4610</v>
      </c>
      <c r="B835" s="14">
        <f t="shared" si="63"/>
        <v>4</v>
      </c>
      <c r="C835" s="14">
        <f t="shared" si="66"/>
        <v>10</v>
      </c>
      <c r="D835" s="15">
        <f>3600*(B835*data!$C$15/1000-F835-G835)/C835</f>
        <v>748.69734089239353</v>
      </c>
      <c r="E835" s="15">
        <f>IF(A835&lt;P$35,IF(A835+C835&lt;P$35,data!H$24*data!H$23,data!H$24*data!H$23*(P$35-A835)/C835),IF(D835&lt;0,0,D835))</f>
        <v>748.69734089239353</v>
      </c>
      <c r="F835" s="17">
        <f>(H835*data!$C$16+I835*data!$C$17-G834*(data!$C$18+data!$C$19+data!$C$20))*$C835/60</f>
        <v>-2.0800878383002015</v>
      </c>
      <c r="G835" s="17">
        <f t="shared" si="67"/>
        <v>29.542475691960377</v>
      </c>
      <c r="H835" s="17">
        <f>H834+(data!$C$19*G834-data!$C$16*H834)*$C835/60</f>
        <v>161.41526443984074</v>
      </c>
      <c r="I835" s="17">
        <f>I834+(data!$C$20*G834-data!$C$17*I834)*$C835/60</f>
        <v>245.91014188296526</v>
      </c>
      <c r="J835" s="16">
        <f t="shared" si="64"/>
        <v>76.833333333333329</v>
      </c>
      <c r="K835" s="14">
        <f>G835/data!$C$15*1000</f>
        <v>4.0000505045279846</v>
      </c>
      <c r="L835" s="14">
        <f>L834+data!$C$21*(K834-L834)/60*C834</f>
        <v>4.0000522658103401</v>
      </c>
      <c r="M835" s="59">
        <f>M834+E835*C835/3600/data!H$23</f>
        <v>126.0758876731239</v>
      </c>
    </row>
    <row r="836" spans="1:13" ht="20.100000000000001" customHeight="1">
      <c r="A836" s="12">
        <f t="shared" si="65"/>
        <v>4620</v>
      </c>
      <c r="B836" s="14">
        <f t="shared" ref="B836:B899" si="68">P$23</f>
        <v>4</v>
      </c>
      <c r="C836" s="14">
        <f t="shared" si="66"/>
        <v>10</v>
      </c>
      <c r="D836" s="15">
        <f>3600*(B836*data!$C$15/1000-F836-G836)/C836</f>
        <v>748.5637806257597</v>
      </c>
      <c r="E836" s="15">
        <f>IF(A836&lt;P$35,IF(A836+C836&lt;P$35,data!H$24*data!H$23,data!H$24*data!H$23*(P$35-A836)/C836),IF(D836&lt;0,0,D836))</f>
        <v>748.5637806257597</v>
      </c>
      <c r="F836" s="17">
        <f>(H836*data!$C$16+I836*data!$C$17-G835*(data!$C$18+data!$C$19+data!$C$20))*$C836/60</f>
        <v>-2.0797158366858772</v>
      </c>
      <c r="G836" s="17">
        <f t="shared" si="67"/>
        <v>29.542474691086703</v>
      </c>
      <c r="H836" s="17">
        <f>H835+(data!$C$19*G835-data!$C$16*H835)*$C836/60</f>
        <v>161.42216958666467</v>
      </c>
      <c r="I836" s="17">
        <f>I835+(data!$C$20*G835-data!$C$17*I835)*$C836/60</f>
        <v>246.31412765320283</v>
      </c>
      <c r="J836" s="16">
        <f t="shared" ref="J836:J899" si="69">$A836/60</f>
        <v>77</v>
      </c>
      <c r="K836" s="14">
        <f>G836/data!$C$15*1000</f>
        <v>4.0000503690097124</v>
      </c>
      <c r="L836" s="14">
        <f>L835+data!$C$21*(K835-L835)/60*C835</f>
        <v>4.0000522290973919</v>
      </c>
      <c r="M836" s="59">
        <f>M835+E836*C836/3600/data!H$23</f>
        <v>126.28382205663105</v>
      </c>
    </row>
    <row r="837" spans="1:13" ht="20.100000000000001" customHeight="1">
      <c r="A837" s="12">
        <f t="shared" ref="A837:A900" si="70">$A836+C836</f>
        <v>4630</v>
      </c>
      <c r="B837" s="14">
        <f t="shared" si="68"/>
        <v>4</v>
      </c>
      <c r="C837" s="14">
        <f t="shared" ref="C837:C900" si="71">P$25</f>
        <v>10</v>
      </c>
      <c r="D837" s="15">
        <f>3600*(B837*data!$C$15/1000-F837-G837)/C837</f>
        <v>748.43057462795514</v>
      </c>
      <c r="E837" s="15">
        <f>IF(A837&lt;P$35,IF(A837+C837&lt;P$35,data!H$24*data!H$23,data!H$24*data!H$23*(P$35-A837)/C837),IF(D837&lt;0,0,D837))</f>
        <v>748.43057462795514</v>
      </c>
      <c r="F837" s="17">
        <f>(H837*data!$C$16+I837*data!$C$17-G836*(data!$C$18+data!$C$19+data!$C$20))*$C837/60</f>
        <v>-2.079344827548431</v>
      </c>
      <c r="G837" s="17">
        <f t="shared" si="67"/>
        <v>29.542473698609825</v>
      </c>
      <c r="H837" s="17">
        <f>H836+(data!$C$19*G836-data!$C$16*H836)*$C837/60</f>
        <v>161.42900178399375</v>
      </c>
      <c r="I837" s="17">
        <f>I836+(data!$C$20*G836-data!$C$17*I836)*$C837/60</f>
        <v>246.71781442901093</v>
      </c>
      <c r="J837" s="16">
        <f t="shared" si="69"/>
        <v>77.166666666666671</v>
      </c>
      <c r="K837" s="14">
        <f>G837/data!$C$15*1000</f>
        <v>4.0000502346283673</v>
      </c>
      <c r="L837" s="14">
        <f>L836+data!$C$21*(K836-L836)/60*C836</f>
        <v>4.0000521903249018</v>
      </c>
      <c r="M837" s="59">
        <f>M836+E837*C837/3600/data!H$23</f>
        <v>126.49171943847215</v>
      </c>
    </row>
    <row r="838" spans="1:13" ht="20.100000000000001" customHeight="1">
      <c r="A838" s="12">
        <f t="shared" si="70"/>
        <v>4640</v>
      </c>
      <c r="B838" s="14">
        <f t="shared" si="68"/>
        <v>4</v>
      </c>
      <c r="C838" s="14">
        <f t="shared" si="71"/>
        <v>10</v>
      </c>
      <c r="D838" s="15">
        <f>3600*(B838*data!$C$15/1000-F838-G838)/C838</f>
        <v>748.29771993883639</v>
      </c>
      <c r="E838" s="15">
        <f>IF(A838&lt;P$35,IF(A838+C838&lt;P$35,data!H$24*data!H$23,data!H$24*data!H$23*(P$35-A838)/C838),IF(D838&lt;0,0,D838))</f>
        <v>748.29771993883639</v>
      </c>
      <c r="F838" s="17">
        <f>(H838*data!$C$16+I838*data!$C$17-G837*(data!$C$18+data!$C$19+data!$C$20))*$C838/60</f>
        <v>-2.0789748025781569</v>
      </c>
      <c r="G838" s="17">
        <f t="shared" ref="G838:G901" si="72">IF(P$21=1,(E837/60)*$C838/60+F838+G837,(E838/60)*$C838/60+F838+G837)</f>
        <v>29.542472714442656</v>
      </c>
      <c r="H838" s="17">
        <f>H837+(data!$C$19*G837-data!$C$16*H837)*$C838/60</f>
        <v>161.43576180237764</v>
      </c>
      <c r="I838" s="17">
        <f>I837+(data!$C$20*G837-data!$C$17*I837)*$C838/60</f>
        <v>247.12120243183057</v>
      </c>
      <c r="J838" s="16">
        <f t="shared" si="69"/>
        <v>77.333333333333329</v>
      </c>
      <c r="K838" s="14">
        <f>G838/data!$C$15*1000</f>
        <v>4.000050101372155</v>
      </c>
      <c r="L838" s="14">
        <f>L837+data!$C$21*(K837-L837)/60*C837</f>
        <v>4.0000521495594983</v>
      </c>
      <c r="M838" s="59">
        <f>M837+E838*C838/3600/data!H$23</f>
        <v>126.69957991623293</v>
      </c>
    </row>
    <row r="839" spans="1:13" ht="20.100000000000001" customHeight="1">
      <c r="A839" s="12">
        <f t="shared" si="70"/>
        <v>4650</v>
      </c>
      <c r="B839" s="14">
        <f t="shared" si="68"/>
        <v>4</v>
      </c>
      <c r="C839" s="14">
        <f t="shared" si="71"/>
        <v>10</v>
      </c>
      <c r="D839" s="15">
        <f>3600*(B839*data!$C$15/1000-F839-G839)/C839</f>
        <v>748.16521362895423</v>
      </c>
      <c r="E839" s="15">
        <f>IF(A839&lt;P$35,IF(A839+C839&lt;P$35,data!H$24*data!H$23,data!H$24*data!H$23*(P$35-A839)/C839),IF(D839&lt;0,0,D839))</f>
        <v>748.16521362895423</v>
      </c>
      <c r="F839" s="17">
        <f>(H839*data!$C$16+I839*data!$C$17-G838*(data!$C$18+data!$C$19+data!$C$20))*$C839/60</f>
        <v>-2.0786057535515137</v>
      </c>
      <c r="G839" s="17">
        <f t="shared" si="72"/>
        <v>29.542471738499021</v>
      </c>
      <c r="H839" s="17">
        <f>H838+(data!$C$19*G838-data!$C$16*H838)*$C839/60</f>
        <v>161.44245040422686</v>
      </c>
      <c r="I839" s="17">
        <f>I838+(data!$C$20*G838-data!$C$17*I838)*$C839/60</f>
        <v>247.52429188293715</v>
      </c>
      <c r="J839" s="16">
        <f t="shared" si="69"/>
        <v>77.5</v>
      </c>
      <c r="K839" s="14">
        <f>G839/data!$C$15*1000</f>
        <v>4.0000499692294103</v>
      </c>
      <c r="L839" s="14">
        <f>L838+data!$C$21*(K838-L838)/60*C838</f>
        <v>4.0000521068661756</v>
      </c>
      <c r="M839" s="59">
        <f>M838+E839*C839/3600/data!H$23</f>
        <v>126.90740358668542</v>
      </c>
    </row>
    <row r="840" spans="1:13" ht="20.100000000000001" customHeight="1">
      <c r="A840" s="12">
        <f t="shared" si="70"/>
        <v>4660</v>
      </c>
      <c r="B840" s="14">
        <f t="shared" si="68"/>
        <v>4</v>
      </c>
      <c r="C840" s="14">
        <f t="shared" si="71"/>
        <v>10</v>
      </c>
      <c r="D840" s="15">
        <f>3600*(B840*data!$C$15/1000-F840-G840)/C840</f>
        <v>748.03305279920664</v>
      </c>
      <c r="E840" s="15">
        <f>IF(A840&lt;P$35,IF(A840+C840&lt;P$35,data!H$24*data!H$23,data!H$24*data!H$23*(P$35-A840)/C840),IF(D840&lt;0,0,D840))</f>
        <v>748.03305279920664</v>
      </c>
      <c r="F840" s="17">
        <f>(H840*data!$C$16+I840*data!$C$17-G839*(data!$C$18+data!$C$19+data!$C$20))*$C840/60</f>
        <v>-2.0782376723302107</v>
      </c>
      <c r="G840" s="17">
        <f t="shared" si="72"/>
        <v>29.542470770693683</v>
      </c>
      <c r="H840" s="17">
        <f>H839+(data!$C$19*G839-data!$C$16*H839)*$C840/60</f>
        <v>161.44906834389892</v>
      </c>
      <c r="I840" s="17">
        <f>I839+(data!$C$20*G839-data!$C$17*I839)*$C840/60</f>
        <v>247.9270830034406</v>
      </c>
      <c r="J840" s="16">
        <f t="shared" si="69"/>
        <v>77.666666666666671</v>
      </c>
      <c r="K840" s="14">
        <f>G840/data!$C$15*1000</f>
        <v>4.0000498381885912</v>
      </c>
      <c r="L840" s="14">
        <f>L839+data!$C$21*(K839-L839)/60*C839</f>
        <v>4.0000520623083293</v>
      </c>
      <c r="M840" s="59">
        <f>M839+E840*C840/3600/data!H$23</f>
        <v>127.11519054579631</v>
      </c>
    </row>
    <row r="841" spans="1:13" ht="20.100000000000001" customHeight="1">
      <c r="A841" s="12">
        <f t="shared" si="70"/>
        <v>4670</v>
      </c>
      <c r="B841" s="14">
        <f t="shared" si="68"/>
        <v>4</v>
      </c>
      <c r="C841" s="14">
        <f t="shared" si="71"/>
        <v>10</v>
      </c>
      <c r="D841" s="15">
        <f>3600*(B841*data!$C$15/1000-F841-G841)/C841</f>
        <v>747.90123458055325</v>
      </c>
      <c r="E841" s="15">
        <f>IF(A841&lt;P$35,IF(A841+C841&lt;P$35,data!H$24*data!H$23,data!H$24*data!H$23*(P$35-A841)/C841),IF(D841&lt;0,0,D841))</f>
        <v>747.90123458055325</v>
      </c>
      <c r="F841" s="17">
        <f>(H841*data!$C$16+I841*data!$C$17-G840*(data!$C$18+data!$C$19+data!$C$20))*$C841/60</f>
        <v>-2.077870550860319</v>
      </c>
      <c r="G841" s="17">
        <f t="shared" si="72"/>
        <v>29.542469810942272</v>
      </c>
      <c r="H841" s="17">
        <f>H840+(data!$C$19*G840-data!$C$16*H840)*$C841/60</f>
        <v>161.45561636778328</v>
      </c>
      <c r="I841" s="17">
        <f>I840+(data!$C$20*G840-data!$C$17*I840)*$C841/60</f>
        <v>248.32957601428552</v>
      </c>
      <c r="J841" s="16">
        <f t="shared" si="69"/>
        <v>77.833333333333329</v>
      </c>
      <c r="K841" s="14">
        <f>G841/data!$C$15*1000</f>
        <v>4.0000497082382731</v>
      </c>
      <c r="L841" s="14">
        <f>L840+data!$C$21*(K840-L840)/60*C840</f>
        <v>4.0000520159477944</v>
      </c>
      <c r="M841" s="59">
        <f>M840+E841*C841/3600/data!H$23</f>
        <v>127.32294088873535</v>
      </c>
    </row>
    <row r="842" spans="1:13" ht="20.100000000000001" customHeight="1">
      <c r="A842" s="12">
        <f t="shared" si="70"/>
        <v>4680</v>
      </c>
      <c r="B842" s="14">
        <f t="shared" si="68"/>
        <v>4</v>
      </c>
      <c r="C842" s="14">
        <f t="shared" si="71"/>
        <v>10</v>
      </c>
      <c r="D842" s="15">
        <f>3600*(B842*data!$C$15/1000-F842-G842)/C842</f>
        <v>747.76975613367142</v>
      </c>
      <c r="E842" s="15">
        <f>IF(A842&lt;P$35,IF(A842+C842&lt;P$35,data!H$24*data!H$23,data!H$24*data!H$23*(P$35-A842)/C842),IF(D842&lt;0,0,D842))</f>
        <v>747.76975613367142</v>
      </c>
      <c r="F842" s="17">
        <f>(H842*data!$C$16+I842*data!$C$17-G841*(data!$C$18+data!$C$19+data!$C$20))*$C842/60</f>
        <v>-2.0775043811713698</v>
      </c>
      <c r="G842" s="17">
        <f t="shared" si="72"/>
        <v>29.542468859161328</v>
      </c>
      <c r="H842" s="17">
        <f>H841+(data!$C$19*G841-data!$C$16*H841)*$C842/60</f>
        <v>161.46209521438553</v>
      </c>
      <c r="I842" s="17">
        <f>I841+(data!$C$20*G841-data!$C$17*I841)*$C842/60</f>
        <v>248.73177113625135</v>
      </c>
      <c r="J842" s="16">
        <f t="shared" si="69"/>
        <v>78</v>
      </c>
      <c r="K842" s="14">
        <f>G842/data!$C$15*1000</f>
        <v>4.0000495793671558</v>
      </c>
      <c r="L842" s="14">
        <f>L841+data!$C$21*(K841-L841)/60*C841</f>
        <v>4.0000519678448763</v>
      </c>
      <c r="M842" s="59">
        <f>M841+E842*C842/3600/data!H$23</f>
        <v>127.53065470988359</v>
      </c>
    </row>
    <row r="843" spans="1:13" ht="20.100000000000001" customHeight="1">
      <c r="A843" s="12">
        <f t="shared" si="70"/>
        <v>4690</v>
      </c>
      <c r="B843" s="14">
        <f t="shared" si="68"/>
        <v>4</v>
      </c>
      <c r="C843" s="14">
        <f t="shared" si="71"/>
        <v>10</v>
      </c>
      <c r="D843" s="15">
        <f>3600*(B843*data!$C$15/1000-F843-G843)/C843</f>
        <v>747.63861464865545</v>
      </c>
      <c r="E843" s="15">
        <f>IF(A843&lt;P$35,IF(A843+C843&lt;P$35,data!H$24*data!H$23,data!H$24*data!H$23*(P$35-A843)/C843),IF(D843&lt;0,0,D843))</f>
        <v>747.63861464865545</v>
      </c>
      <c r="F843" s="17">
        <f>(H843*data!$C$16+I843*data!$C$17-G842*(data!$C$18+data!$C$19+data!$C$20))*$C843/60</f>
        <v>-2.0771391553754843</v>
      </c>
      <c r="G843" s="17">
        <f t="shared" si="72"/>
        <v>29.542467915268265</v>
      </c>
      <c r="H843" s="17">
        <f>H842+(data!$C$19*G842-data!$C$16*H842)*$C843/60</f>
        <v>161.4685056144107</v>
      </c>
      <c r="I843" s="17">
        <f>I842+(data!$C$20*G842-data!$C$17*I842)*$C843/60</f>
        <v>249.13366858995246</v>
      </c>
      <c r="J843" s="16">
        <f t="shared" si="69"/>
        <v>78.166666666666671</v>
      </c>
      <c r="K843" s="14">
        <f>G843/data!$C$15*1000</f>
        <v>4.000049451564057</v>
      </c>
      <c r="L843" s="14">
        <f>L842+data!$C$21*(K842-L842)/60*C842</f>
        <v>4.0000519180583902</v>
      </c>
      <c r="M843" s="59">
        <f>M842+E843*C843/3600/data!H$23</f>
        <v>127.73833210284155</v>
      </c>
    </row>
    <row r="844" spans="1:13" ht="20.100000000000001" customHeight="1">
      <c r="A844" s="12">
        <f t="shared" si="70"/>
        <v>4700</v>
      </c>
      <c r="B844" s="14">
        <f t="shared" si="68"/>
        <v>4</v>
      </c>
      <c r="C844" s="14">
        <f t="shared" si="71"/>
        <v>10</v>
      </c>
      <c r="D844" s="15">
        <f>3600*(B844*data!$C$15/1000-F844-G844)/C844</f>
        <v>747.50780734470106</v>
      </c>
      <c r="E844" s="15">
        <f>IF(A844&lt;P$35,IF(A844+C844&lt;P$35,data!H$24*data!H$23,data!H$24*data!H$23*(P$35-A844)/C844),IF(D844&lt;0,0,D844))</f>
        <v>747.50780734470106</v>
      </c>
      <c r="F844" s="17">
        <f>(H844*data!$C$16+I844*data!$C$17-G843*(data!$C$18+data!$C$19+data!$C$20))*$C844/60</f>
        <v>-2.0767748656664948</v>
      </c>
      <c r="G844" s="17">
        <f t="shared" si="72"/>
        <v>29.54246697918137</v>
      </c>
      <c r="H844" s="17">
        <f>H843+(data!$C$19*G843-data!$C$16*H843)*$C844/60</f>
        <v>161.47484829084561</v>
      </c>
      <c r="I844" s="17">
        <f>I843+(data!$C$20*G843-data!$C$17*I843)*$C844/60</f>
        <v>249.53526859583835</v>
      </c>
      <c r="J844" s="16">
        <f t="shared" si="69"/>
        <v>78.333333333333329</v>
      </c>
      <c r="K844" s="14">
        <f>G844/data!$C$15*1000</f>
        <v>4.0000493248179145</v>
      </c>
      <c r="L844" s="14">
        <f>L843+data!$C$21*(K843-L843)/60*C843</f>
        <v>4.0000518666456921</v>
      </c>
      <c r="M844" s="59">
        <f>M843+E844*C844/3600/data!H$23</f>
        <v>127.9459731604373</v>
      </c>
    </row>
    <row r="845" spans="1:13" ht="20.100000000000001" customHeight="1">
      <c r="A845" s="12">
        <f t="shared" si="70"/>
        <v>4710</v>
      </c>
      <c r="B845" s="14">
        <f t="shared" si="68"/>
        <v>4</v>
      </c>
      <c r="C845" s="14">
        <f t="shared" si="71"/>
        <v>10</v>
      </c>
      <c r="D845" s="15">
        <f>3600*(B845*data!$C$15/1000-F845-G845)/C845</f>
        <v>747.37733146980702</v>
      </c>
      <c r="E845" s="15">
        <f>IF(A845&lt;P$35,IF(A845+C845&lt;P$35,data!H$24*data!H$23,data!H$24*data!H$23*(P$35-A845)/C845),IF(D845&lt;0,0,D845))</f>
        <v>747.37733146980702</v>
      </c>
      <c r="F845" s="17">
        <f>(H845*data!$C$16+I845*data!$C$17-G844*(data!$C$18+data!$C$19+data!$C$20))*$C845/60</f>
        <v>-2.0764115043190894</v>
      </c>
      <c r="G845" s="17">
        <f t="shared" si="72"/>
        <v>29.542466050819783</v>
      </c>
      <c r="H845" s="17">
        <f>H844+(data!$C$19*G844-data!$C$16*H844)*$C845/60</f>
        <v>161.48112395904042</v>
      </c>
      <c r="I845" s="17">
        <f>I844+(data!$C$20*G844-data!$C$17*I844)*$C845/60</f>
        <v>249.93657137419368</v>
      </c>
      <c r="J845" s="16">
        <f t="shared" si="69"/>
        <v>78.5</v>
      </c>
      <c r="K845" s="14">
        <f>G845/data!$C$15*1000</f>
        <v>4.0000491991177771</v>
      </c>
      <c r="L845" s="14">
        <f>L844+data!$C$21*(K844-L844)/60*C844</f>
        <v>4.0000518136627097</v>
      </c>
      <c r="M845" s="59">
        <f>M844+E845*C845/3600/data!H$23</f>
        <v>128.15357797473447</v>
      </c>
    </row>
    <row r="846" spans="1:13" ht="20.100000000000001" customHeight="1">
      <c r="A846" s="12">
        <f t="shared" si="70"/>
        <v>4720</v>
      </c>
      <c r="B846" s="14">
        <f t="shared" si="68"/>
        <v>4</v>
      </c>
      <c r="C846" s="14">
        <f t="shared" si="71"/>
        <v>10</v>
      </c>
      <c r="D846" s="15">
        <f>3600*(B846*data!$C$15/1000-F846-G846)/C846</f>
        <v>747.24718430045436</v>
      </c>
      <c r="E846" s="15">
        <f>IF(A846&lt;P$35,IF(A846+C846&lt;P$35,data!H$24*data!H$23,data!H$24*data!H$23*(P$35-A846)/C846),IF(D846&lt;0,0,D846))</f>
        <v>747.24718430045436</v>
      </c>
      <c r="F846" s="17">
        <f>(H846*data!$C$16+I846*data!$C$17-G845*(data!$C$18+data!$C$19+data!$C$20))*$C846/60</f>
        <v>-2.0760490636879521</v>
      </c>
      <c r="G846" s="17">
        <f t="shared" si="72"/>
        <v>29.542465130103515</v>
      </c>
      <c r="H846" s="17">
        <f>H845+(data!$C$19*G845-data!$C$16*H845)*$C846/60</f>
        <v>161.48733332678927</v>
      </c>
      <c r="I846" s="17">
        <f>I845+(data!$C$20*G845-data!$C$17*I845)*$C846/60</f>
        <v>250.33757714513857</v>
      </c>
      <c r="J846" s="16">
        <f t="shared" si="69"/>
        <v>78.666666666666671</v>
      </c>
      <c r="K846" s="14">
        <f>G846/data!$C$15*1000</f>
        <v>4.000049074452817</v>
      </c>
      <c r="L846" s="14">
        <f>L845+data!$C$21*(K845-L845)/60*C845</f>
        <v>4.0000517591639788</v>
      </c>
      <c r="M846" s="59">
        <f>M845+E846*C846/3600/data!H$23</f>
        <v>128.36114663704015</v>
      </c>
    </row>
    <row r="847" spans="1:13" ht="20.100000000000001" customHeight="1">
      <c r="A847" s="12">
        <f t="shared" si="70"/>
        <v>4730</v>
      </c>
      <c r="B847" s="14">
        <f t="shared" si="68"/>
        <v>4</v>
      </c>
      <c r="C847" s="14">
        <f t="shared" si="71"/>
        <v>10</v>
      </c>
      <c r="D847" s="15">
        <f>3600*(B847*data!$C$15/1000-F847-G847)/C847</f>
        <v>747.11736314132224</v>
      </c>
      <c r="E847" s="15">
        <f>IF(A847&lt;P$35,IF(A847+C847&lt;P$35,data!H$24*data!H$23,data!H$24*data!H$23*(P$35-A847)/C847),IF(D847&lt;0,0,D847))</f>
        <v>747.11736314132224</v>
      </c>
      <c r="F847" s="17">
        <f>(H847*data!$C$16+I847*data!$C$17-G846*(data!$C$18+data!$C$19+data!$C$20))*$C847/60</f>
        <v>-2.0756875362069245</v>
      </c>
      <c r="G847" s="17">
        <f t="shared" si="72"/>
        <v>29.542464216953409</v>
      </c>
      <c r="H847" s="17">
        <f>H846+(data!$C$19*G846-data!$C$16*H846)*$C847/60</f>
        <v>161.49347709441017</v>
      </c>
      <c r="I847" s="17">
        <f>I846+(data!$C$20*G846-data!$C$17*I846)*$C847/60</f>
        <v>250.73828612862857</v>
      </c>
      <c r="J847" s="16">
        <f t="shared" si="69"/>
        <v>78.833333333333329</v>
      </c>
      <c r="K847" s="14">
        <f>G847/data!$C$15*1000</f>
        <v>4.0000489508123147</v>
      </c>
      <c r="L847" s="14">
        <f>L846+data!$C$21*(K846-L846)/60*C846</f>
        <v>4.0000517032026721</v>
      </c>
      <c r="M847" s="59">
        <f>M846+E847*C847/3600/data!H$23</f>
        <v>128.56867923791273</v>
      </c>
    </row>
    <row r="848" spans="1:13" ht="20.100000000000001" customHeight="1">
      <c r="A848" s="12">
        <f t="shared" si="70"/>
        <v>4740</v>
      </c>
      <c r="B848" s="14">
        <f t="shared" si="68"/>
        <v>4</v>
      </c>
      <c r="C848" s="14">
        <f t="shared" si="71"/>
        <v>10</v>
      </c>
      <c r="D848" s="15">
        <f>3600*(B848*data!$C$15/1000-F848-G848)/C848</f>
        <v>746.98786532499025</v>
      </c>
      <c r="E848" s="15">
        <f>IF(A848&lt;P$35,IF(A848+C848&lt;P$35,data!H$24*data!H$23,data!H$24*data!H$23*(P$35-A848)/C848),IF(D848&lt;0,0,D848))</f>
        <v>746.98786532499025</v>
      </c>
      <c r="F848" s="17">
        <f>(H848*data!$C$16+I848*data!$C$17-G847*(data!$C$18+data!$C$19+data!$C$20))*$C848/60</f>
        <v>-2.075326914388171</v>
      </c>
      <c r="G848" s="17">
        <f t="shared" si="72"/>
        <v>29.542463311291133</v>
      </c>
      <c r="H848" s="17">
        <f>H847+(data!$C$19*G847-data!$C$16*H847)*$C848/60</f>
        <v>161.49955595482385</v>
      </c>
      <c r="I848" s="17">
        <f>I847+(data!$C$20*G847-data!$C$17*I847)*$C848/60</f>
        <v>251.13869854445494</v>
      </c>
      <c r="J848" s="16">
        <f t="shared" si="69"/>
        <v>79</v>
      </c>
      <c r="K848" s="14">
        <f>G848/data!$C$15*1000</f>
        <v>4.0000488281856637</v>
      </c>
      <c r="L848" s="14">
        <f>L847+data!$C$21*(K847-L847)/60*C847</f>
        <v>4.0000516458306308</v>
      </c>
      <c r="M848" s="59">
        <f>M847+E848*C848/3600/data!H$23</f>
        <v>128.77617586716968</v>
      </c>
    </row>
    <row r="849" spans="1:13" ht="20.100000000000001" customHeight="1">
      <c r="A849" s="12">
        <f t="shared" si="70"/>
        <v>4750</v>
      </c>
      <c r="B849" s="14">
        <f t="shared" si="68"/>
        <v>4</v>
      </c>
      <c r="C849" s="14">
        <f t="shared" si="71"/>
        <v>10</v>
      </c>
      <c r="D849" s="15">
        <f>3600*(B849*data!$C$15/1000-F849-G849)/C849</f>
        <v>746.8586882116258</v>
      </c>
      <c r="E849" s="15">
        <f>IF(A849&lt;P$35,IF(A849+C849&lt;P$35,data!H$24*data!H$23,data!H$24*data!H$23*(P$35-A849)/C849),IF(D849&lt;0,0,D849))</f>
        <v>746.8586882116258</v>
      </c>
      <c r="F849" s="17">
        <f>(H849*data!$C$16+I849*data!$C$17-G848*(data!$C$18+data!$C$19+data!$C$20))*$C849/60</f>
        <v>-2.0749671908213445</v>
      </c>
      <c r="G849" s="17">
        <f t="shared" si="72"/>
        <v>29.542462413039207</v>
      </c>
      <c r="H849" s="17">
        <f>H848+(data!$C$19*G848-data!$C$16*H848)*$C849/60</f>
        <v>161.50557059363197</v>
      </c>
      <c r="I849" s="17">
        <f>I848+(data!$C$20*G848-data!$C$17*I848)*$C849/60</f>
        <v>251.53881461224469</v>
      </c>
      <c r="J849" s="16">
        <f t="shared" si="69"/>
        <v>79.166666666666671</v>
      </c>
      <c r="K849" s="14">
        <f>G849/data!$C$15*1000</f>
        <v>4.0000487065623735</v>
      </c>
      <c r="L849" s="14">
        <f>L848+data!$C$21*(K848-L848)/60*C848</f>
        <v>4.000051587098393</v>
      </c>
      <c r="M849" s="59">
        <f>M848+E849*C849/3600/data!H$23</f>
        <v>128.98363661389513</v>
      </c>
    </row>
    <row r="850" spans="1:13" ht="20.100000000000001" customHeight="1">
      <c r="A850" s="12">
        <f t="shared" si="70"/>
        <v>4760</v>
      </c>
      <c r="B850" s="14">
        <f t="shared" si="68"/>
        <v>4</v>
      </c>
      <c r="C850" s="14">
        <f t="shared" si="71"/>
        <v>10</v>
      </c>
      <c r="D850" s="15">
        <f>3600*(B850*data!$C$15/1000-F850-G850)/C850</f>
        <v>746.72982918872162</v>
      </c>
      <c r="E850" s="15">
        <f>IF(A850&lt;P$35,IF(A850+C850&lt;P$35,data!H$24*data!H$23,data!H$24*data!H$23*(P$35-A850)/C850),IF(D850&lt;0,0,D850))</f>
        <v>746.72982918872162</v>
      </c>
      <c r="F850" s="17">
        <f>(H850*data!$C$16+I850*data!$C$17-G849*(data!$C$18+data!$C$19+data!$C$20))*$C850/60</f>
        <v>-2.0746083581727839</v>
      </c>
      <c r="G850" s="17">
        <f t="shared" si="72"/>
        <v>29.542461522120938</v>
      </c>
      <c r="H850" s="17">
        <f>H849+(data!$C$19*G849-data!$C$16*H849)*$C850/60</f>
        <v>161.51152168919441</v>
      </c>
      <c r="I850" s="17">
        <f>I849+(data!$C$20*G849-data!$C$17*I849)*$C850/60</f>
        <v>251.93863455146078</v>
      </c>
      <c r="J850" s="16">
        <f t="shared" si="69"/>
        <v>79.333333333333329</v>
      </c>
      <c r="K850" s="14">
        <f>G850/data!$C$15*1000</f>
        <v>4.0000485859320616</v>
      </c>
      <c r="L850" s="14">
        <f>L849+data!$C$21*(K849-L849)/60*C849</f>
        <v>4.0000515270552262</v>
      </c>
      <c r="M850" s="59">
        <f>M849+E850*C850/3600/data!H$23</f>
        <v>129.19106156644756</v>
      </c>
    </row>
    <row r="851" spans="1:13" ht="20.100000000000001" customHeight="1">
      <c r="A851" s="12">
        <f t="shared" si="70"/>
        <v>4770</v>
      </c>
      <c r="B851" s="14">
        <f t="shared" si="68"/>
        <v>4</v>
      </c>
      <c r="C851" s="14">
        <f t="shared" si="71"/>
        <v>10</v>
      </c>
      <c r="D851" s="15">
        <f>3600*(B851*data!$C$15/1000-F851-G851)/C851</f>
        <v>746.60128567077334</v>
      </c>
      <c r="E851" s="15">
        <f>IF(A851&lt;P$35,IF(A851+C851&lt;P$35,data!H$24*data!H$23,data!H$24*data!H$23*(P$35-A851)/C851),IF(D851&lt;0,0,D851))</f>
        <v>746.60128567077334</v>
      </c>
      <c r="F851" s="17">
        <f>(H851*data!$C$16+I851*data!$C$17-G850*(data!$C$18+data!$C$19+data!$C$20))*$C851/60</f>
        <v>-2.0742504091846894</v>
      </c>
      <c r="G851" s="17">
        <f t="shared" si="72"/>
        <v>29.542460638460476</v>
      </c>
      <c r="H851" s="17">
        <f>H850+(data!$C$19*G850-data!$C$16*H850)*$C851/60</f>
        <v>161.51740991270574</v>
      </c>
      <c r="I851" s="17">
        <f>I850+(data!$C$20*G850-data!$C$17*I850)*$C851/60</f>
        <v>252.33815858140221</v>
      </c>
      <c r="J851" s="16">
        <f t="shared" si="69"/>
        <v>79.5</v>
      </c>
      <c r="K851" s="14">
        <f>G851/data!$C$15*1000</f>
        <v>4.000048466284456</v>
      </c>
      <c r="L851" s="14">
        <f>L850+data!$C$21*(K850-L850)/60*C850</f>
        <v>4.0000514657491548</v>
      </c>
      <c r="M851" s="59">
        <f>M850+E851*C851/3600/data!H$23</f>
        <v>129.39845081246722</v>
      </c>
    </row>
    <row r="852" spans="1:13" ht="20.100000000000001" customHeight="1">
      <c r="A852" s="12">
        <f t="shared" si="70"/>
        <v>4780</v>
      </c>
      <c r="B852" s="14">
        <f t="shared" si="68"/>
        <v>4</v>
      </c>
      <c r="C852" s="14">
        <f t="shared" si="71"/>
        <v>10</v>
      </c>
      <c r="D852" s="15">
        <f>3600*(B852*data!$C$15/1000-F852-G852)/C852</f>
        <v>746.47305509903288</v>
      </c>
      <c r="E852" s="15">
        <f>IF(A852&lt;P$35,IF(A852+C852&lt;P$35,data!H$24*data!H$23,data!H$24*data!H$23*(P$35-A852)/C852),IF(D852&lt;0,0,D852))</f>
        <v>746.47305509903288</v>
      </c>
      <c r="F852" s="17">
        <f>(H852*data!$C$16+I852*data!$C$17-G851*(data!$C$18+data!$C$19+data!$C$20))*$C852/60</f>
        <v>-2.0738933366743346</v>
      </c>
      <c r="G852" s="17">
        <f t="shared" si="72"/>
        <v>29.542459761982734</v>
      </c>
      <c r="H852" s="17">
        <f>H851+(data!$C$19*G851-data!$C$16*H851)*$C852/60</f>
        <v>161.52323592827099</v>
      </c>
      <c r="I852" s="17">
        <f>I851+(data!$C$20*G851-data!$C$17*I851)*$C852/60</f>
        <v>252.73738692120421</v>
      </c>
      <c r="J852" s="16">
        <f t="shared" si="69"/>
        <v>79.666666666666671</v>
      </c>
      <c r="K852" s="14">
        <f>G852/data!$C$15*1000</f>
        <v>4.0000483476093907</v>
      </c>
      <c r="L852" s="14">
        <f>L851+data!$C$21*(K851-L851)/60*C851</f>
        <v>4.000051403226986</v>
      </c>
      <c r="M852" s="59">
        <f>M851+E852*C852/3600/data!H$23</f>
        <v>129.60580443888361</v>
      </c>
    </row>
    <row r="853" spans="1:13" ht="20.100000000000001" customHeight="1">
      <c r="A853" s="12">
        <f t="shared" si="70"/>
        <v>4790</v>
      </c>
      <c r="B853" s="14">
        <f t="shared" si="68"/>
        <v>4</v>
      </c>
      <c r="C853" s="14">
        <f t="shared" si="71"/>
        <v>10</v>
      </c>
      <c r="D853" s="15">
        <f>3600*(B853*data!$C$15/1000-F853-G853)/C853</f>
        <v>746.34513494118994</v>
      </c>
      <c r="E853" s="15">
        <f>IF(A853&lt;P$35,IF(A853+C853&lt;P$35,data!H$24*data!H$23,data!H$24*data!H$23*(P$35-A853)/C853),IF(D853&lt;0,0,D853))</f>
        <v>746.34513494118994</v>
      </c>
      <c r="F853" s="17">
        <f>(H853*data!$C$16+I853*data!$C$17-G852*(data!$C$18+data!$C$19+data!$C$20))*$C853/60</f>
        <v>-2.0735371335332657</v>
      </c>
      <c r="G853" s="17">
        <f t="shared" si="72"/>
        <v>29.54245889261345</v>
      </c>
      <c r="H853" s="17">
        <f>H852+(data!$C$19*G852-data!$C$16*H852)*$C853/60</f>
        <v>161.52900039298044</v>
      </c>
      <c r="I853" s="17">
        <f>I852+(data!$C$20*G852-data!$C$17*I852)*$C853/60</f>
        <v>253.1363197898383</v>
      </c>
      <c r="J853" s="16">
        <f t="shared" si="69"/>
        <v>79.833333333333329</v>
      </c>
      <c r="K853" s="14">
        <f>G853/data!$C$15*1000</f>
        <v>4.0000482298968105</v>
      </c>
      <c r="L853" s="14">
        <f>L852+data!$C$21*(K852-L852)/60*C852</f>
        <v>4.000051339534342</v>
      </c>
      <c r="M853" s="59">
        <f>M852+E853*C853/3600/data!H$23</f>
        <v>129.81312253192283</v>
      </c>
    </row>
    <row r="854" spans="1:13" ht="20.100000000000001" customHeight="1">
      <c r="A854" s="12">
        <f t="shared" si="70"/>
        <v>4800</v>
      </c>
      <c r="B854" s="14">
        <f t="shared" si="68"/>
        <v>4</v>
      </c>
      <c r="C854" s="14">
        <f t="shared" si="71"/>
        <v>10</v>
      </c>
      <c r="D854" s="15">
        <f>3600*(B854*data!$C$15/1000-F854-G854)/C854</f>
        <v>746.21752269112369</v>
      </c>
      <c r="E854" s="15">
        <f>IF(A854&lt;P$35,IF(A854+C854&lt;P$35,data!H$24*data!H$23,data!H$24*data!H$23*(P$35-A854)/C854),IF(D854&lt;0,0,D854))</f>
        <v>746.21752269112369</v>
      </c>
      <c r="F854" s="17">
        <f>(H854*data!$C$16+I854*data!$C$17-G853*(data!$C$18+data!$C$19+data!$C$20))*$C854/60</f>
        <v>-2.0731817927265261</v>
      </c>
      <c r="G854" s="17">
        <f t="shared" si="72"/>
        <v>29.542458030279118</v>
      </c>
      <c r="H854" s="17">
        <f>H853+(data!$C$19*G853-data!$C$16*H853)*$C854/60</f>
        <v>161.53470395698372</v>
      </c>
      <c r="I854" s="17">
        <f>I853+(data!$C$20*G853-data!$C$17*I853)*$C854/60</f>
        <v>253.53495740611254</v>
      </c>
      <c r="J854" s="16">
        <f t="shared" si="69"/>
        <v>80</v>
      </c>
      <c r="K854" s="14">
        <f>G854/data!$C$15*1000</f>
        <v>4.0000481131367627</v>
      </c>
      <c r="L854" s="14">
        <f>L853+data!$C$21*(K853-L853)/60*C853</f>
        <v>4.0000512747156822</v>
      </c>
      <c r="M854" s="59">
        <f>M853+E854*C854/3600/data!H$23</f>
        <v>130.02040517711481</v>
      </c>
    </row>
    <row r="855" spans="1:13" ht="20.100000000000001" customHeight="1">
      <c r="A855" s="12">
        <f t="shared" si="70"/>
        <v>4810</v>
      </c>
      <c r="B855" s="14">
        <f t="shared" si="68"/>
        <v>4</v>
      </c>
      <c r="C855" s="14">
        <f t="shared" si="71"/>
        <v>10</v>
      </c>
      <c r="D855" s="15">
        <f>3600*(B855*data!$C$15/1000-F855-G855)/C855</f>
        <v>746.09021586859978</v>
      </c>
      <c r="E855" s="15">
        <f>IF(A855&lt;P$35,IF(A855+C855&lt;P$35,data!H$24*data!H$23,data!H$24*data!H$23*(P$35-A855)/C855),IF(D855&lt;0,0,D855))</f>
        <v>746.09021586859978</v>
      </c>
      <c r="F855" s="17">
        <f>(H855*data!$C$16+I855*data!$C$17-G854*(data!$C$18+data!$C$19+data!$C$20))*$C855/60</f>
        <v>-2.0728273072918739</v>
      </c>
      <c r="G855" s="17">
        <f t="shared" si="72"/>
        <v>29.542457174907032</v>
      </c>
      <c r="H855" s="17">
        <f>H854+(data!$C$19*G854-data!$C$16*H854)*$C855/60</f>
        <v>161.54034726356318</v>
      </c>
      <c r="I855" s="17">
        <f>I854+(data!$C$20*G854-data!$C$17*I854)*$C855/60</f>
        <v>253.93329998867154</v>
      </c>
      <c r="J855" s="16">
        <f t="shared" si="69"/>
        <v>80.166666666666671</v>
      </c>
      <c r="K855" s="14">
        <f>G855/data!$C$15*1000</f>
        <v>4.0000479973194016</v>
      </c>
      <c r="L855" s="14">
        <f>L854+data!$C$21*(K854-L854)/60*C854</f>
        <v>4.000051208814333</v>
      </c>
      <c r="M855" s="59">
        <f>M854+E855*C855/3600/data!H$23</f>
        <v>130.22765245930054</v>
      </c>
    </row>
    <row r="856" spans="1:13" ht="20.100000000000001" customHeight="1">
      <c r="A856" s="12">
        <f t="shared" si="70"/>
        <v>4820</v>
      </c>
      <c r="B856" s="14">
        <f t="shared" si="68"/>
        <v>4</v>
      </c>
      <c r="C856" s="14">
        <f t="shared" si="71"/>
        <v>10</v>
      </c>
      <c r="D856" s="15">
        <f>3600*(B856*data!$C$15/1000-F856-G856)/C856</f>
        <v>745.96321201902128</v>
      </c>
      <c r="E856" s="15">
        <f>IF(A856&lt;P$35,IF(A856+C856&lt;P$35,data!H$24*data!H$23,data!H$24*data!H$23*(P$35-A856)/C856),IF(D856&lt;0,0,D856))</f>
        <v>745.96321201902128</v>
      </c>
      <c r="F856" s="17">
        <f>(H856*data!$C$16+I856*data!$C$17-G855*(data!$C$18+data!$C$19+data!$C$20))*$C856/60</f>
        <v>-2.0724736703390221</v>
      </c>
      <c r="G856" s="17">
        <f t="shared" si="72"/>
        <v>29.542456326425231</v>
      </c>
      <c r="H856" s="17">
        <f>H855+(data!$C$19*G855-data!$C$16*H855)*$C856/60</f>
        <v>161.54593094920637</v>
      </c>
      <c r="I856" s="17">
        <f>I855+(data!$C$20*G855-data!$C$17*I855)*$C856/60</f>
        <v>254.33134775599669</v>
      </c>
      <c r="J856" s="16">
        <f t="shared" si="69"/>
        <v>80.333333333333329</v>
      </c>
      <c r="K856" s="14">
        <f>G856/data!$C$15*1000</f>
        <v>4.0000478824349868</v>
      </c>
      <c r="L856" s="14">
        <f>L855+data!$C$21*(K855-L855)/60*C855</f>
        <v>4.0000511418725129</v>
      </c>
      <c r="M856" s="59">
        <f>M855+E856*C856/3600/data!H$23</f>
        <v>130.43486446263915</v>
      </c>
    </row>
    <row r="857" spans="1:13" ht="20.100000000000001" customHeight="1">
      <c r="A857" s="12">
        <f t="shared" si="70"/>
        <v>4830</v>
      </c>
      <c r="B857" s="14">
        <f t="shared" si="68"/>
        <v>4</v>
      </c>
      <c r="C857" s="14">
        <f t="shared" si="71"/>
        <v>10</v>
      </c>
      <c r="D857" s="15">
        <f>3600*(B857*data!$C$15/1000-F857-G857)/C857</f>
        <v>745.83650871314148</v>
      </c>
      <c r="E857" s="15">
        <f>IF(A857&lt;P$35,IF(A857+C857&lt;P$35,data!H$24*data!H$23,data!H$24*data!H$23*(P$35-A857)/C857),IF(D857&lt;0,0,D857))</f>
        <v>745.83650871314148</v>
      </c>
      <c r="F857" s="17">
        <f>(H857*data!$C$16+I857*data!$C$17-G856*(data!$C$18+data!$C$19+data!$C$20))*$C857/60</f>
        <v>-2.0721208750488738</v>
      </c>
      <c r="G857" s="17">
        <f t="shared" si="72"/>
        <v>29.542455484762527</v>
      </c>
      <c r="H857" s="17">
        <f>H856+(data!$C$19*G856-data!$C$16*H856)*$C857/60</f>
        <v>161.55145564367785</v>
      </c>
      <c r="I857" s="17">
        <f>I856+(data!$C$20*G856-data!$C$17*I856)*$C857/60</f>
        <v>254.72910092640623</v>
      </c>
      <c r="J857" s="16">
        <f t="shared" si="69"/>
        <v>80.5</v>
      </c>
      <c r="K857" s="14">
        <f>G857/data!$C$15*1000</f>
        <v>4.0000477684738769</v>
      </c>
      <c r="L857" s="14">
        <f>L856+data!$C$21*(K856-L856)/60*C856</f>
        <v>4.0000510739313562</v>
      </c>
      <c r="M857" s="59">
        <f>M856+E857*C857/3600/data!H$23</f>
        <v>130.64204127061504</v>
      </c>
    </row>
    <row r="858" spans="1:13" ht="20.100000000000001" customHeight="1">
      <c r="A858" s="12">
        <f t="shared" si="70"/>
        <v>4840</v>
      </c>
      <c r="B858" s="14">
        <f t="shared" si="68"/>
        <v>4</v>
      </c>
      <c r="C858" s="14">
        <f t="shared" si="71"/>
        <v>10</v>
      </c>
      <c r="D858" s="15">
        <f>3600*(B858*data!$C$15/1000-F858-G858)/C858</f>
        <v>745.71010354680232</v>
      </c>
      <c r="E858" s="15">
        <f>IF(A858&lt;P$35,IF(A858+C858&lt;P$35,data!H$24*data!H$23,data!H$24*data!H$23*(P$35-A858)/C858),IF(D858&lt;0,0,D858))</f>
        <v>745.71010354680232</v>
      </c>
      <c r="F858" s="17">
        <f>(H858*data!$C$16+I858*data!$C$17-G857*(data!$C$18+data!$C$19+data!$C$20))*$C858/60</f>
        <v>-2.0717689146727731</v>
      </c>
      <c r="G858" s="17">
        <f t="shared" si="72"/>
        <v>29.54245464984848</v>
      </c>
      <c r="H858" s="17">
        <f>H857+(data!$C$19*G857-data!$C$16*H857)*$C858/60</f>
        <v>161.55692197009023</v>
      </c>
      <c r="I858" s="17">
        <f>I857+(data!$C$20*G857-data!$C$17*I857)*$C858/60</f>
        <v>255.12655971805549</v>
      </c>
      <c r="J858" s="16">
        <f t="shared" si="69"/>
        <v>80.666666666666671</v>
      </c>
      <c r="K858" s="14">
        <f>G858/data!$C$15*1000</f>
        <v>4.0000476554265347</v>
      </c>
      <c r="L858" s="14">
        <f>L857+data!$C$21*(K857-L857)/60*C857</f>
        <v>4.0000510050309392</v>
      </c>
      <c r="M858" s="59">
        <f>M857+E858*C858/3600/data!H$23</f>
        <v>130.84918296604471</v>
      </c>
    </row>
    <row r="859" spans="1:13" ht="20.100000000000001" customHeight="1">
      <c r="A859" s="12">
        <f t="shared" si="70"/>
        <v>4850</v>
      </c>
      <c r="B859" s="14">
        <f t="shared" si="68"/>
        <v>4</v>
      </c>
      <c r="C859" s="14">
        <f t="shared" si="71"/>
        <v>10</v>
      </c>
      <c r="D859" s="15">
        <f>3600*(B859*data!$C$15/1000-F859-G859)/C859</f>
        <v>745.58399414067173</v>
      </c>
      <c r="E859" s="15">
        <f>IF(A859&lt;P$35,IF(A859+C859&lt;P$35,data!H$24*data!H$23,data!H$24*data!H$23*(P$35-A859)/C859),IF(D859&lt;0,0,D859))</f>
        <v>745.58399414067173</v>
      </c>
      <c r="F859" s="17">
        <f>(H859*data!$C$16+I859*data!$C$17-G858*(data!$C$18+data!$C$19+data!$C$20))*$C859/60</f>
        <v>-2.0714177825317655</v>
      </c>
      <c r="G859" s="17">
        <f t="shared" si="72"/>
        <v>29.542453821613389</v>
      </c>
      <c r="H859" s="17">
        <f>H858+(data!$C$19*G858-data!$C$16*H858)*$C859/60</f>
        <v>161.56233054497434</v>
      </c>
      <c r="I859" s="17">
        <f>I858+(data!$C$20*G858-data!$C$17*I858)*$C859/60</f>
        <v>255.52372434893687</v>
      </c>
      <c r="J859" s="16">
        <f t="shared" si="69"/>
        <v>80.833333333333329</v>
      </c>
      <c r="K859" s="14">
        <f>G859/data!$C$15*1000</f>
        <v>4.0000475432835225</v>
      </c>
      <c r="L859" s="14">
        <f>L858+data!$C$21*(K858-L858)/60*C858</f>
        <v>4.0000509352103037</v>
      </c>
      <c r="M859" s="59">
        <f>M858+E859*C859/3600/data!H$23</f>
        <v>131.05628963108379</v>
      </c>
    </row>
    <row r="860" spans="1:13" ht="20.100000000000001" customHeight="1">
      <c r="A860" s="12">
        <f t="shared" si="70"/>
        <v>4860</v>
      </c>
      <c r="B860" s="14">
        <f t="shared" si="68"/>
        <v>4</v>
      </c>
      <c r="C860" s="14">
        <f t="shared" si="71"/>
        <v>10</v>
      </c>
      <c r="D860" s="15">
        <f>3600*(B860*data!$C$15/1000-F860-G860)/C860</f>
        <v>745.45817813998315</v>
      </c>
      <c r="E860" s="15">
        <f>IF(A860&lt;P$35,IF(A860+C860&lt;P$35,data!H$24*data!H$23,data!H$24*data!H$23*(P$35-A860)/C860),IF(D860&lt;0,0,D860))</f>
        <v>745.45817813998315</v>
      </c>
      <c r="F860" s="17">
        <f>(H860*data!$C$16+I860*data!$C$17-G859*(data!$C$18+data!$C$19+data!$C$20))*$C860/60</f>
        <v>-2.0710674720158577</v>
      </c>
      <c r="G860" s="17">
        <f t="shared" si="72"/>
        <v>29.542452999988285</v>
      </c>
      <c r="H860" s="17">
        <f>H859+(data!$C$19*G859-data!$C$16*H859)*$C860/60</f>
        <v>161.56768197834882</v>
      </c>
      <c r="I860" s="17">
        <f>I859+(data!$C$20*G859-data!$C$17*I859)*$C860/60</f>
        <v>255.92059503688009</v>
      </c>
      <c r="J860" s="16">
        <f t="shared" si="69"/>
        <v>81</v>
      </c>
      <c r="K860" s="14">
        <f>G860/data!$C$15*1000</f>
        <v>4.0000474320355037</v>
      </c>
      <c r="L860" s="14">
        <f>L859+data!$C$21*(K859-L859)/60*C859</f>
        <v>4.0000508645074824</v>
      </c>
      <c r="M860" s="59">
        <f>M859+E860*C860/3600/data!H$23</f>
        <v>131.26336134723377</v>
      </c>
    </row>
    <row r="861" spans="1:13" ht="20.100000000000001" customHeight="1">
      <c r="A861" s="12">
        <f t="shared" si="70"/>
        <v>4870</v>
      </c>
      <c r="B861" s="14">
        <f t="shared" si="68"/>
        <v>4</v>
      </c>
      <c r="C861" s="14">
        <f t="shared" si="71"/>
        <v>10</v>
      </c>
      <c r="D861" s="15">
        <f>3600*(B861*data!$C$15/1000-F861-G861)/C861</f>
        <v>745.33265321426416</v>
      </c>
      <c r="E861" s="15">
        <f>IF(A861&lt;P$35,IF(A861+C861&lt;P$35,data!H$24*data!H$23,data!H$24*data!H$23*(P$35-A861)/C861),IF(D861&lt;0,0,D861))</f>
        <v>745.33265321426416</v>
      </c>
      <c r="F861" s="17">
        <f>(H861*data!$C$16+I861*data!$C$17-G860*(data!$C$18+data!$C$19+data!$C$20))*$C861/60</f>
        <v>-2.0707179765832948</v>
      </c>
      <c r="G861" s="17">
        <f t="shared" si="72"/>
        <v>29.542452184904942</v>
      </c>
      <c r="H861" s="17">
        <f>H860+(data!$C$19*G860-data!$C$16*H860)*$C861/60</f>
        <v>161.57297687378886</v>
      </c>
      <c r="I861" s="17">
        <f>I860+(data!$C$20*G860-data!$C$17*I860)*$C861/60</f>
        <v>256.31717199955233</v>
      </c>
      <c r="J861" s="16">
        <f t="shared" si="69"/>
        <v>81.166666666666671</v>
      </c>
      <c r="K861" s="14">
        <f>G861/data!$C$15*1000</f>
        <v>4.0000473216732377</v>
      </c>
      <c r="L861" s="14">
        <f>L860+data!$C$21*(K860-L860)/60*C860</f>
        <v>4.0000507929595184</v>
      </c>
      <c r="M861" s="59">
        <f>M860+E861*C861/3600/data!H$23</f>
        <v>131.47039819534885</v>
      </c>
    </row>
    <row r="862" spans="1:13" ht="20.100000000000001" customHeight="1">
      <c r="A862" s="12">
        <f t="shared" si="70"/>
        <v>4880</v>
      </c>
      <c r="B862" s="14">
        <f t="shared" si="68"/>
        <v>4</v>
      </c>
      <c r="C862" s="14">
        <f t="shared" si="71"/>
        <v>10</v>
      </c>
      <c r="D862" s="15">
        <f>3600*(B862*data!$C$15/1000-F862-G862)/C862</f>
        <v>745.20741705709725</v>
      </c>
      <c r="E862" s="15">
        <f>IF(A862&lt;P$35,IF(A862+C862&lt;P$35,data!H$24*data!H$23,data!H$24*data!H$23*(P$35-A862)/C862),IF(D862&lt;0,0,D862))</f>
        <v>745.20741705709725</v>
      </c>
      <c r="F862" s="17">
        <f>(H862*data!$C$16+I862*data!$C$17-G861*(data!$C$18+data!$C$19+data!$C$20))*$C862/60</f>
        <v>-2.0703692897598382</v>
      </c>
      <c r="G862" s="17">
        <f t="shared" si="72"/>
        <v>29.542451376295837</v>
      </c>
      <c r="H862" s="17">
        <f>H861+(data!$C$19*G861-data!$C$16*H861)*$C862/60</f>
        <v>161.57821582849434</v>
      </c>
      <c r="I862" s="17">
        <f>I861+(data!$C$20*G861-data!$C$17*I861)*$C862/60</f>
        <v>256.71345545445831</v>
      </c>
      <c r="J862" s="16">
        <f t="shared" si="69"/>
        <v>81.333333333333329</v>
      </c>
      <c r="K862" s="14">
        <f>G862/data!$C$15*1000</f>
        <v>4.0000472121875852</v>
      </c>
      <c r="L862" s="14">
        <f>L861+data!$C$21*(K861-L861)/60*C861</f>
        <v>4.0000507206024922</v>
      </c>
      <c r="M862" s="59">
        <f>M861+E862*C862/3600/data!H$23</f>
        <v>131.67740025564248</v>
      </c>
    </row>
    <row r="863" spans="1:13" ht="20.100000000000001" customHeight="1">
      <c r="A863" s="12">
        <f t="shared" si="70"/>
        <v>4890</v>
      </c>
      <c r="B863" s="14">
        <f t="shared" si="68"/>
        <v>4</v>
      </c>
      <c r="C863" s="14">
        <f t="shared" si="71"/>
        <v>10</v>
      </c>
      <c r="D863" s="15">
        <f>3600*(B863*data!$C$15/1000-F863-G863)/C863</f>
        <v>745.0824673858566</v>
      </c>
      <c r="E863" s="15">
        <f>IF(A863&lt;P$35,IF(A863+C863&lt;P$35,data!H$24*data!H$23,data!H$24*data!H$23*(P$35-A863)/C863),IF(D863&lt;0,0,D863))</f>
        <v>745.0824673858566</v>
      </c>
      <c r="F863" s="17">
        <f>(H863*data!$C$16+I863*data!$C$17-G862*(data!$C$18+data!$C$19+data!$C$20))*$C863/60</f>
        <v>-2.0700214051380539</v>
      </c>
      <c r="G863" s="17">
        <f t="shared" si="72"/>
        <v>29.542450574094165</v>
      </c>
      <c r="H863" s="17">
        <f>H862+(data!$C$19*G862-data!$C$16*H862)*$C863/60</f>
        <v>161.5833994333571</v>
      </c>
      <c r="I863" s="17">
        <f>I862+(data!$C$20*G862-data!$C$17*I862)*$C863/60</f>
        <v>257.10944561894041</v>
      </c>
      <c r="J863" s="16">
        <f t="shared" si="69"/>
        <v>81.5</v>
      </c>
      <c r="K863" s="14">
        <f>G863/data!$C$15*1000</f>
        <v>4.0000471035694973</v>
      </c>
      <c r="L863" s="14">
        <f>L862+data!$C$21*(K862-L862)/60*C862</f>
        <v>4.0000506474715403</v>
      </c>
      <c r="M863" s="59">
        <f>M862+E863*C863/3600/data!H$23</f>
        <v>131.88436760769412</v>
      </c>
    </row>
    <row r="864" spans="1:13" ht="20.100000000000001" customHeight="1">
      <c r="A864" s="12">
        <f t="shared" si="70"/>
        <v>4900</v>
      </c>
      <c r="B864" s="14">
        <f t="shared" si="68"/>
        <v>4</v>
      </c>
      <c r="C864" s="14">
        <f t="shared" si="71"/>
        <v>10</v>
      </c>
      <c r="D864" s="15">
        <f>3600*(B864*data!$C$15/1000-F864-G864)/C864</f>
        <v>744.95780194145686</v>
      </c>
      <c r="E864" s="15">
        <f>IF(A864&lt;P$35,IF(A864+C864&lt;P$35,data!H$24*data!H$23,data!H$24*data!H$23*(P$35-A864)/C864),IF(D864&lt;0,0,D864))</f>
        <v>744.95780194145686</v>
      </c>
      <c r="F864" s="17">
        <f>(H864*data!$C$16+I864*data!$C$17-G863*(data!$C$18+data!$C$19+data!$C$20))*$C864/60</f>
        <v>-2.0696743163766076</v>
      </c>
      <c r="G864" s="17">
        <f t="shared" si="72"/>
        <v>29.542449778233827</v>
      </c>
      <c r="H864" s="17">
        <f>H863+(data!$C$19*G863-data!$C$16*H863)*$C864/60</f>
        <v>161.58852827302755</v>
      </c>
      <c r="I864" s="17">
        <f>I863+(data!$C$20*G863-data!$C$17*I863)*$C864/60</f>
        <v>257.50514271017886</v>
      </c>
      <c r="J864" s="16">
        <f t="shared" si="69"/>
        <v>81.666666666666671</v>
      </c>
      <c r="K864" s="14">
        <f>G864/data!$C$15*1000</f>
        <v>4.0000469958100267</v>
      </c>
      <c r="L864" s="14">
        <f>L863+data!$C$21*(K863-L863)/60*C863</f>
        <v>4.0000505736008787</v>
      </c>
      <c r="M864" s="59">
        <f>M863+E864*C864/3600/data!H$23</f>
        <v>132.09130033045562</v>
      </c>
    </row>
    <row r="865" spans="1:13" ht="20.100000000000001" customHeight="1">
      <c r="A865" s="12">
        <f t="shared" si="70"/>
        <v>4910</v>
      </c>
      <c r="B865" s="14">
        <f t="shared" si="68"/>
        <v>4</v>
      </c>
      <c r="C865" s="14">
        <f t="shared" si="71"/>
        <v>10</v>
      </c>
      <c r="D865" s="15">
        <f>3600*(B865*data!$C$15/1000-F865-G865)/C865</f>
        <v>744.83341848811256</v>
      </c>
      <c r="E865" s="15">
        <f>IF(A865&lt;P$35,IF(A865+C865&lt;P$35,data!H$24*data!H$23,data!H$24*data!H$23*(P$35-A865)/C865),IF(D865&lt;0,0,D865))</f>
        <v>744.83341848811256</v>
      </c>
      <c r="F865" s="17">
        <f>(H865*data!$C$16+I865*data!$C$17-G864*(data!$C$18+data!$C$19+data!$C$20))*$C865/60</f>
        <v>-2.0693280171995712</v>
      </c>
      <c r="G865" s="17">
        <f t="shared" si="72"/>
        <v>29.542448988649415</v>
      </c>
      <c r="H865" s="17">
        <f>H864+(data!$C$19*G864-data!$C$16*H864)*$C865/60</f>
        <v>161.59360292598069</v>
      </c>
      <c r="I865" s="17">
        <f>I864+(data!$C$20*G864-data!$C$17*I864)*$C865/60</f>
        <v>257.90054694519188</v>
      </c>
      <c r="J865" s="16">
        <f t="shared" si="69"/>
        <v>81.833333333333329</v>
      </c>
      <c r="K865" s="14">
        <f>G865/data!$C$15*1000</f>
        <v>4.0000468889003162</v>
      </c>
      <c r="L865" s="14">
        <f>L864+data!$C$21*(K864-L864)/60*C864</f>
        <v>4.0000504990238239</v>
      </c>
      <c r="M865" s="59">
        <f>M864+E865*C865/3600/data!H$23</f>
        <v>132.29819850225789</v>
      </c>
    </row>
    <row r="866" spans="1:13" ht="20.100000000000001" customHeight="1">
      <c r="A866" s="12">
        <f t="shared" si="70"/>
        <v>4920</v>
      </c>
      <c r="B866" s="14">
        <f t="shared" si="68"/>
        <v>4</v>
      </c>
      <c r="C866" s="14">
        <f t="shared" si="71"/>
        <v>10</v>
      </c>
      <c r="D866" s="15">
        <f>3600*(B866*data!$C$15/1000-F866-G866)/C866</f>
        <v>744.70931481307798</v>
      </c>
      <c r="E866" s="15">
        <f>IF(A866&lt;P$35,IF(A866+C866&lt;P$35,data!H$24*data!H$23,data!H$24*data!H$23*(P$35-A866)/C866),IF(D866&lt;0,0,D866))</f>
        <v>744.70931481307798</v>
      </c>
      <c r="F866" s="17">
        <f>(H866*data!$C$16+I866*data!$C$17-G865*(data!$C$18+data!$C$19+data!$C$20))*$C866/60</f>
        <v>-2.0689825013957264</v>
      </c>
      <c r="G866" s="17">
        <f t="shared" si="72"/>
        <v>29.542448205276223</v>
      </c>
      <c r="H866" s="17">
        <f>H865+(data!$C$19*G865-data!$C$16*H865)*$C866/60</f>
        <v>161.59862396458126</v>
      </c>
      <c r="I866" s="17">
        <f>I865+(data!$C$20*G865-data!$C$17*I865)*$C866/60</f>
        <v>258.29565854083569</v>
      </c>
      <c r="J866" s="16">
        <f t="shared" si="69"/>
        <v>82</v>
      </c>
      <c r="K866" s="14">
        <f>G866/data!$C$15*1000</f>
        <v>4.0000467828316042</v>
      </c>
      <c r="L866" s="14">
        <f>L865+data!$C$21*(K865-L865)/60*C865</f>
        <v>4.0000504237728132</v>
      </c>
      <c r="M866" s="59">
        <f>M865+E866*C866/3600/data!H$23</f>
        <v>132.50506220081706</v>
      </c>
    </row>
    <row r="867" spans="1:13" ht="20.100000000000001" customHeight="1">
      <c r="A867" s="12">
        <f t="shared" si="70"/>
        <v>4930</v>
      </c>
      <c r="B867" s="14">
        <f t="shared" si="68"/>
        <v>4</v>
      </c>
      <c r="C867" s="14">
        <f t="shared" si="71"/>
        <v>10</v>
      </c>
      <c r="D867" s="15">
        <f>3600*(B867*data!$C$15/1000-F867-G867)/C867</f>
        <v>744.58548872641882</v>
      </c>
      <c r="E867" s="15">
        <f>IF(A867&lt;P$35,IF(A867+C867&lt;P$35,data!H$24*data!H$23,data!H$24*data!H$23*(P$35-A867)/C867),IF(D867&lt;0,0,D867))</f>
        <v>744.58548872641882</v>
      </c>
      <c r="F867" s="17">
        <f>(H867*data!$C$16+I867*data!$C$17-G866*(data!$C$18+data!$C$19+data!$C$20))*$C867/60</f>
        <v>-2.0686377628178905</v>
      </c>
      <c r="G867" s="17">
        <f t="shared" si="72"/>
        <v>29.542447428050217</v>
      </c>
      <c r="H867" s="17">
        <f>H866+(data!$C$19*G866-data!$C$16*H866)*$C867/60</f>
        <v>161.60359195514829</v>
      </c>
      <c r="I867" s="17">
        <f>I866+(data!$C$20*G866-data!$C$17*I866)*$C867/60</f>
        <v>258.69047771380491</v>
      </c>
      <c r="J867" s="16">
        <f t="shared" si="69"/>
        <v>82.166666666666671</v>
      </c>
      <c r="K867" s="14">
        <f>G867/data!$C$15*1000</f>
        <v>4.0000466775952219</v>
      </c>
      <c r="L867" s="14">
        <f>L866+data!$C$21*(K866-L866)/60*C866</f>
        <v>4.0000503478794247</v>
      </c>
      <c r="M867" s="59">
        <f>M866+E867*C867/3600/data!H$23</f>
        <v>132.71189150324108</v>
      </c>
    </row>
    <row r="868" spans="1:13" ht="20.100000000000001" customHeight="1">
      <c r="A868" s="12">
        <f t="shared" si="70"/>
        <v>4940</v>
      </c>
      <c r="B868" s="14">
        <f t="shared" si="68"/>
        <v>4</v>
      </c>
      <c r="C868" s="14">
        <f t="shared" si="71"/>
        <v>10</v>
      </c>
      <c r="D868" s="15">
        <f>3600*(B868*data!$C$15/1000-F868-G868)/C868</f>
        <v>744.46193806076917</v>
      </c>
      <c r="E868" s="15">
        <f>IF(A868&lt;P$35,IF(A868+C868&lt;P$35,data!H$24*data!H$23,data!H$24*data!H$23*(P$35-A868)/C868),IF(D868&lt;0,0,D868))</f>
        <v>744.46193806076917</v>
      </c>
      <c r="F868" s="17">
        <f>(H868*data!$C$16+I868*data!$C$17-G867*(data!$C$18+data!$C$19+data!$C$20))*$C868/60</f>
        <v>-2.068293795382234</v>
      </c>
      <c r="G868" s="17">
        <f t="shared" si="72"/>
        <v>29.542446656908034</v>
      </c>
      <c r="H868" s="17">
        <f>H867+(data!$C$19*G867-data!$C$16*H867)*$C868/60</f>
        <v>161.60850745801898</v>
      </c>
      <c r="I868" s="17">
        <f>I867+(data!$C$20*G867-data!$C$17*I867)*$C868/60</f>
        <v>259.08500468063232</v>
      </c>
      <c r="J868" s="16">
        <f t="shared" si="69"/>
        <v>82.333333333333329</v>
      </c>
      <c r="K868" s="14">
        <f>G868/data!$C$15*1000</f>
        <v>4.0000465731825896</v>
      </c>
      <c r="L868" s="14">
        <f>L867+data!$C$21*(K867-L867)/60*C867</f>
        <v>4.0000502713743975</v>
      </c>
      <c r="M868" s="59">
        <f>M867+E868*C868/3600/data!H$23</f>
        <v>132.91868648603574</v>
      </c>
    </row>
    <row r="869" spans="1:13" ht="20.100000000000001" customHeight="1">
      <c r="A869" s="12">
        <f t="shared" si="70"/>
        <v>4950</v>
      </c>
      <c r="B869" s="14">
        <f t="shared" si="68"/>
        <v>4</v>
      </c>
      <c r="C869" s="14">
        <f t="shared" si="71"/>
        <v>10</v>
      </c>
      <c r="D869" s="15">
        <f>3600*(B869*data!$C$15/1000-F869-G869)/C869</f>
        <v>744.33866067107761</v>
      </c>
      <c r="E869" s="15">
        <f>IF(A869&lt;P$35,IF(A869+C869&lt;P$35,data!H$24*data!H$23,data!H$24*data!H$23*(P$35-A869)/C869),IF(D869&lt;0,0,D869))</f>
        <v>744.33866067107761</v>
      </c>
      <c r="F869" s="17">
        <f>(H869*data!$C$16+I869*data!$C$17-G868*(data!$C$18+data!$C$19+data!$C$20))*$C869/60</f>
        <v>-2.0679505930676156</v>
      </c>
      <c r="G869" s="17">
        <f t="shared" si="72"/>
        <v>29.542445891787001</v>
      </c>
      <c r="H869" s="17">
        <f>H868+(data!$C$19*G868-data!$C$16*H868)*$C869/60</f>
        <v>161.61337102761189</v>
      </c>
      <c r="I869" s="17">
        <f>I868+(data!$C$20*G868-data!$C$17*I868)*$C869/60</f>
        <v>259.47923965768939</v>
      </c>
      <c r="J869" s="16">
        <f t="shared" si="69"/>
        <v>82.5</v>
      </c>
      <c r="K869" s="14">
        <f>G869/data!$C$15*1000</f>
        <v>4.0000464695852189</v>
      </c>
      <c r="L869" s="14">
        <f>L868+data!$C$21*(K868-L868)/60*C868</f>
        <v>4.0000501942876525</v>
      </c>
      <c r="M869" s="59">
        <f>M868+E869*C869/3600/data!H$23</f>
        <v>133.12544722511103</v>
      </c>
    </row>
    <row r="870" spans="1:13" ht="20.100000000000001" customHeight="1">
      <c r="A870" s="12">
        <f t="shared" si="70"/>
        <v>4960</v>
      </c>
      <c r="B870" s="14">
        <f t="shared" si="68"/>
        <v>4</v>
      </c>
      <c r="C870" s="14">
        <f t="shared" si="71"/>
        <v>10</v>
      </c>
      <c r="D870" s="15">
        <f>3600*(B870*data!$C$15/1000-F870-G870)/C870</f>
        <v>744.21565443440466</v>
      </c>
      <c r="E870" s="15">
        <f>IF(A870&lt;P$35,IF(A870+C870&lt;P$35,data!H$24*data!H$23,data!H$24*data!H$23*(P$35-A870)/C870),IF(D870&lt;0,0,D870))</f>
        <v>744.21565443440466</v>
      </c>
      <c r="F870" s="17">
        <f>(H870*data!$C$16+I870*data!$C$17-G869*(data!$C$18+data!$C$19+data!$C$20))*$C870/60</f>
        <v>-2.0676081499149244</v>
      </c>
      <c r="G870" s="17">
        <f t="shared" si="72"/>
        <v>29.542445132625069</v>
      </c>
      <c r="H870" s="17">
        <f>H869+(data!$C$19*G869-data!$C$16*H869)*$C870/60</f>
        <v>161.61818321248941</v>
      </c>
      <c r="I870" s="17">
        <f>I869+(data!$C$20*G869-data!$C$17*I869)*$C870/60</f>
        <v>259.87318286118608</v>
      </c>
      <c r="J870" s="16">
        <f t="shared" si="69"/>
        <v>82.666666666666671</v>
      </c>
      <c r="K870" s="14">
        <f>G870/data!$C$15*1000</f>
        <v>4.0000463667947121</v>
      </c>
      <c r="L870" s="14">
        <f>L869+data!$C$21*(K869-L869)/60*C869</f>
        <v>4.0000501166483078</v>
      </c>
      <c r="M870" s="59">
        <f>M869+E870*C870/3600/data!H$23</f>
        <v>133.33217379578724</v>
      </c>
    </row>
    <row r="871" spans="1:13" ht="20.100000000000001" customHeight="1">
      <c r="A871" s="12">
        <f t="shared" si="70"/>
        <v>4970</v>
      </c>
      <c r="B871" s="14">
        <f t="shared" si="68"/>
        <v>4</v>
      </c>
      <c r="C871" s="14">
        <f t="shared" si="71"/>
        <v>10</v>
      </c>
      <c r="D871" s="15">
        <f>3600*(B871*data!$C$15/1000-F871-G871)/C871</f>
        <v>744.09291724964737</v>
      </c>
      <c r="E871" s="15">
        <f>IF(A871&lt;P$35,IF(A871+C871&lt;P$35,data!H$24*data!H$23,data!H$24*data!H$23*(P$35-A871)/C871),IF(D871&lt;0,0,D871))</f>
        <v>744.09291724964737</v>
      </c>
      <c r="F871" s="17">
        <f>(H871*data!$C$16+I871*data!$C$17-G870*(data!$C$18+data!$C$19+data!$C$20))*$C871/60</f>
        <v>-2.0672664600264175</v>
      </c>
      <c r="G871" s="17">
        <f t="shared" si="72"/>
        <v>29.542444379360887</v>
      </c>
      <c r="H871" s="17">
        <f>H870+(data!$C$19*G870-data!$C$16*H870)*$C871/60</f>
        <v>161.62294455541971</v>
      </c>
      <c r="I871" s="17">
        <f>I870+(data!$C$20*G870-data!$C$17*I870)*$C871/60</f>
        <v>260.26683450717115</v>
      </c>
      <c r="J871" s="16">
        <f t="shared" si="69"/>
        <v>82.833333333333329</v>
      </c>
      <c r="K871" s="14">
        <f>G871/data!$C$15*1000</f>
        <v>4.0000462648027595</v>
      </c>
      <c r="L871" s="14">
        <f>L870+data!$C$21*(K870-L870)/60*C870</f>
        <v>4.0000500384847015</v>
      </c>
      <c r="M871" s="59">
        <f>M870+E871*C871/3600/data!H$23</f>
        <v>133.53886627280104</v>
      </c>
    </row>
    <row r="872" spans="1:13" ht="20.100000000000001" customHeight="1">
      <c r="A872" s="12">
        <f t="shared" si="70"/>
        <v>4980</v>
      </c>
      <c r="B872" s="14">
        <f t="shared" si="68"/>
        <v>4</v>
      </c>
      <c r="C872" s="14">
        <f t="shared" si="71"/>
        <v>10</v>
      </c>
      <c r="D872" s="15">
        <f>3600*(B872*data!$C$15/1000-F872-G872)/C872</f>
        <v>743.97044703734878</v>
      </c>
      <c r="E872" s="15">
        <f>IF(A872&lt;P$35,IF(A872+C872&lt;P$35,data!H$24*data!H$23,data!H$24*data!H$23*(P$35-A872)/C872),IF(D872&lt;0,0,D872))</f>
        <v>743.97044703734878</v>
      </c>
      <c r="F872" s="17">
        <f>(H872*data!$C$16+I872*data!$C$17-G871*(data!$C$18+data!$C$19+data!$C$20))*$C872/60</f>
        <v>-2.0669255175650836</v>
      </c>
      <c r="G872" s="17">
        <f t="shared" si="72"/>
        <v>29.542443631933715</v>
      </c>
      <c r="H872" s="17">
        <f>H871+(data!$C$19*G871-data!$C$16*H871)*$C872/60</f>
        <v>161.62765559343782</v>
      </c>
      <c r="I872" s="17">
        <f>I871+(data!$C$20*G871-data!$C$17*I871)*$C872/60</f>
        <v>260.66019481153228</v>
      </c>
      <c r="J872" s="16">
        <f t="shared" si="69"/>
        <v>83</v>
      </c>
      <c r="K872" s="14">
        <f>G872/data!$C$15*1000</f>
        <v>4.0000461636011382</v>
      </c>
      <c r="L872" s="14">
        <f>L871+data!$C$21*(K871-L871)/60*C871</f>
        <v>4.0000499598244064</v>
      </c>
      <c r="M872" s="59">
        <f>M871+E872*C872/3600/data!H$23</f>
        <v>133.74552473031142</v>
      </c>
    </row>
    <row r="873" spans="1:13" ht="20.100000000000001" customHeight="1">
      <c r="A873" s="12">
        <f t="shared" si="70"/>
        <v>4990</v>
      </c>
      <c r="B873" s="14">
        <f t="shared" si="68"/>
        <v>4</v>
      </c>
      <c r="C873" s="14">
        <f t="shared" si="71"/>
        <v>10</v>
      </c>
      <c r="D873" s="15">
        <f>3600*(B873*data!$C$15/1000-F873-G873)/C873</f>
        <v>743.84824173944594</v>
      </c>
      <c r="E873" s="15">
        <f>IF(A873&lt;P$35,IF(A873+C873&lt;P$35,data!H$24*data!H$23,data!H$24*data!H$23*(P$35-A873)/C873),IF(D873&lt;0,0,D873))</f>
        <v>743.84824173944594</v>
      </c>
      <c r="F873" s="17">
        <f>(H873*data!$C$16+I873*data!$C$17-G872*(data!$C$18+data!$C$19+data!$C$20))*$C873/60</f>
        <v>-2.0665853167539918</v>
      </c>
      <c r="G873" s="17">
        <f t="shared" si="72"/>
        <v>29.542442890283468</v>
      </c>
      <c r="H873" s="17">
        <f>H872+(data!$C$19*G872-data!$C$16*H872)*$C873/60</f>
        <v>161.63231685790629</v>
      </c>
      <c r="I873" s="17">
        <f>I872+(data!$C$20*G872-data!$C$17*I872)*$C873/60</f>
        <v>261.05326398999614</v>
      </c>
      <c r="J873" s="16">
        <f t="shared" si="69"/>
        <v>83.166666666666671</v>
      </c>
      <c r="K873" s="14">
        <f>G873/data!$C$15*1000</f>
        <v>4.0000460631817125</v>
      </c>
      <c r="L873" s="14">
        <f>L872+data!$C$21*(K872-L872)/60*C872</f>
        <v>4.0000498806942497</v>
      </c>
      <c r="M873" s="59">
        <f>M872+E873*C873/3600/data!H$23</f>
        <v>133.95214924190572</v>
      </c>
    </row>
    <row r="874" spans="1:13" ht="20.100000000000001" customHeight="1">
      <c r="A874" s="12">
        <f t="shared" si="70"/>
        <v>5000</v>
      </c>
      <c r="B874" s="14">
        <f t="shared" si="68"/>
        <v>4</v>
      </c>
      <c r="C874" s="14">
        <f t="shared" si="71"/>
        <v>10</v>
      </c>
      <c r="D874" s="15">
        <f>3600*(B874*data!$C$15/1000-F874-G874)/C874</f>
        <v>743.72629931904271</v>
      </c>
      <c r="E874" s="15">
        <f>IF(A874&lt;P$35,IF(A874+C874&lt;P$35,data!H$24*data!H$23,data!H$24*data!H$23*(P$35-A874)/C874),IF(D874&lt;0,0,D874))</f>
        <v>743.72629931904271</v>
      </c>
      <c r="F874" s="17">
        <f>(H874*data!$C$16+I874*data!$C$17-G873*(data!$C$18+data!$C$19+data!$C$20))*$C874/60</f>
        <v>-2.0662458518756686</v>
      </c>
      <c r="G874" s="17">
        <f t="shared" si="72"/>
        <v>29.542442154350706</v>
      </c>
      <c r="H874" s="17">
        <f>H873+(data!$C$19*G873-data!$C$16*H873)*$C874/60</f>
        <v>161.63692887457503</v>
      </c>
      <c r="I874" s="17">
        <f>I873+(data!$C$20*G873-data!$C$17*I873)*$C874/60</f>
        <v>261.44604225812861</v>
      </c>
      <c r="J874" s="16">
        <f t="shared" si="69"/>
        <v>83.333333333333329</v>
      </c>
      <c r="K874" s="14">
        <f>G874/data!$C$15*1000</f>
        <v>4.0000459635364338</v>
      </c>
      <c r="L874" s="14">
        <f>L873+data!$C$21*(K873-L873)/60*C873</f>
        <v>4.0000498011203307</v>
      </c>
      <c r="M874" s="59">
        <f>M873+E874*C874/3600/data!H$23</f>
        <v>134.15873988060545</v>
      </c>
    </row>
    <row r="875" spans="1:13" ht="20.100000000000001" customHeight="1">
      <c r="A875" s="12">
        <f t="shared" si="70"/>
        <v>5010</v>
      </c>
      <c r="B875" s="14">
        <f t="shared" si="68"/>
        <v>4</v>
      </c>
      <c r="C875" s="14">
        <f t="shared" si="71"/>
        <v>10</v>
      </c>
      <c r="D875" s="15">
        <f>3600*(B875*data!$C$15/1000-F875-G875)/C875</f>
        <v>743.60461776021316</v>
      </c>
      <c r="E875" s="15">
        <f>IF(A875&lt;P$35,IF(A875+C875&lt;P$35,data!H$24*data!H$23,data!H$24*data!H$23*(P$35-A875)/C875),IF(D875&lt;0,0,D875))</f>
        <v>743.60461776021316</v>
      </c>
      <c r="F875" s="17">
        <f>(H875*data!$C$16+I875*data!$C$17-G874*(data!$C$18+data!$C$19+data!$C$20))*$C875/60</f>
        <v>-2.0659071172714629</v>
      </c>
      <c r="G875" s="17">
        <f t="shared" si="72"/>
        <v>29.542441424076586</v>
      </c>
      <c r="H875" s="17">
        <f>H874+(data!$C$19*G874-data!$C$16*H874)*$C875/60</f>
        <v>161.64149216364066</v>
      </c>
      <c r="I875" s="17">
        <f>I874+(data!$C$20*G874-data!$C$17*I874)*$C875/60</f>
        <v>261.83852983133477</v>
      </c>
      <c r="J875" s="16">
        <f t="shared" si="69"/>
        <v>83.5</v>
      </c>
      <c r="K875" s="14">
        <f>G875/data!$C$15*1000</f>
        <v>4.0000458646573351</v>
      </c>
      <c r="L875" s="14">
        <f>L874+data!$C$21*(K874-L874)/60*C874</f>
        <v>4.0000497211280353</v>
      </c>
      <c r="M875" s="59">
        <f>M874+E875*C875/3600/data!H$23</f>
        <v>134.36529671887217</v>
      </c>
    </row>
    <row r="876" spans="1:13" ht="20.100000000000001" customHeight="1">
      <c r="A876" s="12">
        <f t="shared" si="70"/>
        <v>5020</v>
      </c>
      <c r="B876" s="14">
        <f t="shared" si="68"/>
        <v>4</v>
      </c>
      <c r="C876" s="14">
        <f t="shared" si="71"/>
        <v>10</v>
      </c>
      <c r="D876" s="15">
        <f>3600*(B876*data!$C$15/1000-F876-G876)/C876</f>
        <v>743.48319506774033</v>
      </c>
      <c r="E876" s="15">
        <f>IF(A876&lt;P$35,IF(A876+C876&lt;P$35,data!H$24*data!H$23,data!H$24*data!H$23*(P$35-A876)/C876),IF(D876&lt;0,0,D876))</f>
        <v>743.48319506774033</v>
      </c>
      <c r="F876" s="17">
        <f>(H876*data!$C$16+I876*data!$C$17-G875*(data!$C$18+data!$C$19+data!$C$20))*$C876/60</f>
        <v>-2.0655691073409277</v>
      </c>
      <c r="G876" s="17">
        <f t="shared" si="72"/>
        <v>29.542440699402917</v>
      </c>
      <c r="H876" s="17">
        <f>H875+(data!$C$19*G875-data!$C$16*H875)*$C876/60</f>
        <v>161.64600723980513</v>
      </c>
      <c r="I876" s="17">
        <f>I875+(data!$C$20*G875-data!$C$17*I875)*$C876/60</f>
        <v>262.2307269248592</v>
      </c>
      <c r="J876" s="16">
        <f t="shared" si="69"/>
        <v>83.666666666666671</v>
      </c>
      <c r="K876" s="14">
        <f>G876/data!$C$15*1000</f>
        <v>4.0000457665365383</v>
      </c>
      <c r="L876" s="14">
        <f>L875+data!$C$21*(K875-L875)/60*C875</f>
        <v>4.0000496407420547</v>
      </c>
      <c r="M876" s="59">
        <f>M875+E876*C876/3600/data!H$23</f>
        <v>134.5718198286132</v>
      </c>
    </row>
    <row r="877" spans="1:13" ht="20.100000000000001" customHeight="1">
      <c r="A877" s="12">
        <f t="shared" si="70"/>
        <v>5030</v>
      </c>
      <c r="B877" s="14">
        <f t="shared" si="68"/>
        <v>4</v>
      </c>
      <c r="C877" s="14">
        <f t="shared" si="71"/>
        <v>10</v>
      </c>
      <c r="D877" s="15">
        <f>3600*(B877*data!$C$15/1000-F877-G877)/C877</f>
        <v>743.36202926693772</v>
      </c>
      <c r="E877" s="15">
        <f>IF(A877&lt;P$35,IF(A877+C877&lt;P$35,data!H$24*data!H$23,data!H$24*data!H$23*(P$35-A877)/C877),IF(D877&lt;0,0,D877))</f>
        <v>743.36202926693772</v>
      </c>
      <c r="F877" s="17">
        <f>(H877*data!$C$16+I877*data!$C$17-G876*(data!$C$18+data!$C$19+data!$C$20))*$C877/60</f>
        <v>-2.0652318165412118</v>
      </c>
      <c r="G877" s="17">
        <f t="shared" si="72"/>
        <v>29.542439980272096</v>
      </c>
      <c r="H877" s="17">
        <f>H876+(data!$C$19*G876-data!$C$16*H876)*$C877/60</f>
        <v>161.65047461233377</v>
      </c>
      <c r="I877" s="17">
        <f>I876+(data!$C$20*G876-data!$C$17*I876)*$C877/60</f>
        <v>262.62263375378598</v>
      </c>
      <c r="J877" s="16">
        <f t="shared" si="69"/>
        <v>83.833333333333329</v>
      </c>
      <c r="K877" s="14">
        <f>G877/data!$C$15*1000</f>
        <v>4.0000456691662425</v>
      </c>
      <c r="L877" s="14">
        <f>L876+data!$C$21*(K876-L876)/60*C876</f>
        <v>4.0000495599864019</v>
      </c>
      <c r="M877" s="59">
        <f>M876+E877*C877/3600/data!H$23</f>
        <v>134.77830928118735</v>
      </c>
    </row>
    <row r="878" spans="1:13" ht="20.100000000000001" customHeight="1">
      <c r="A878" s="12">
        <f t="shared" si="70"/>
        <v>5040</v>
      </c>
      <c r="B878" s="14">
        <f t="shared" si="68"/>
        <v>4</v>
      </c>
      <c r="C878" s="14">
        <f t="shared" si="71"/>
        <v>10</v>
      </c>
      <c r="D878" s="15">
        <f>3600*(B878*data!$C$15/1000-F878-G878)/C878</f>
        <v>743.24111840340447</v>
      </c>
      <c r="E878" s="15">
        <f>IF(A878&lt;P$35,IF(A878+C878&lt;P$35,data!H$24*data!H$23,data!H$24*data!H$23*(P$35-A878)/C878),IF(D878&lt;0,0,D878))</f>
        <v>743.24111840340447</v>
      </c>
      <c r="F878" s="17">
        <f>(H878*data!$C$16+I878*data!$C$17-G877*(data!$C$18+data!$C$19+data!$C$20))*$C878/60</f>
        <v>-2.0648952393864453</v>
      </c>
      <c r="G878" s="17">
        <f t="shared" si="72"/>
        <v>29.542439266627145</v>
      </c>
      <c r="H878" s="17">
        <f>H877+(data!$C$19*G877-data!$C$16*H877)*$C878/60</f>
        <v>161.65489478511267</v>
      </c>
      <c r="I878" s="17">
        <f>I877+(data!$C$20*G877-data!$C$17*I877)*$C878/60</f>
        <v>263.01425053303893</v>
      </c>
      <c r="J878" s="16">
        <f t="shared" si="69"/>
        <v>84</v>
      </c>
      <c r="K878" s="14">
        <f>G878/data!$C$15*1000</f>
        <v>4.0000455725387321</v>
      </c>
      <c r="L878" s="14">
        <f>L877+data!$C$21*(K877-L877)/60*C877</f>
        <v>4.0000494788844261</v>
      </c>
      <c r="M878" s="59">
        <f>M877+E878*C878/3600/data!H$23</f>
        <v>134.98476514741051</v>
      </c>
    </row>
    <row r="879" spans="1:13" ht="20.100000000000001" customHeight="1">
      <c r="A879" s="12">
        <f t="shared" si="70"/>
        <v>5050</v>
      </c>
      <c r="B879" s="14">
        <f t="shared" si="68"/>
        <v>4</v>
      </c>
      <c r="C879" s="14">
        <f t="shared" si="71"/>
        <v>10</v>
      </c>
      <c r="D879" s="15">
        <f>3600*(B879*data!$C$15/1000-F879-G879)/C879</f>
        <v>743.12046054282234</v>
      </c>
      <c r="E879" s="15">
        <f>IF(A879&lt;P$35,IF(A879+C879&lt;P$35,data!H$24*data!H$23,data!H$24*data!H$23*(P$35-A879)/C879),IF(D879&lt;0,0,D879))</f>
        <v>743.12046054282234</v>
      </c>
      <c r="F879" s="17">
        <f>(H879*data!$C$16+I879*data!$C$17-G878*(data!$C$18+data!$C$19+data!$C$20))*$C879/60</f>
        <v>-2.0645593704471419</v>
      </c>
      <c r="G879" s="17">
        <f t="shared" si="72"/>
        <v>29.542438558411682</v>
      </c>
      <c r="H879" s="17">
        <f>H878+(data!$C$19*G878-data!$C$16*H878)*$C879/60</f>
        <v>161.65926825670559</v>
      </c>
      <c r="I879" s="17">
        <f>I878+(data!$C$20*G878-data!$C$17*I878)*$C879/60</f>
        <v>263.40557747738166</v>
      </c>
      <c r="J879" s="16">
        <f t="shared" si="69"/>
        <v>84.166666666666671</v>
      </c>
      <c r="K879" s="14">
        <f>G879/data!$C$15*1000</f>
        <v>4.0000454766463758</v>
      </c>
      <c r="L879" s="14">
        <f>L878+data!$C$21*(K878-L878)/60*C878</f>
        <v>4.0000493974588291</v>
      </c>
      <c r="M879" s="59">
        <f>M878+E879*C879/3600/data!H$23</f>
        <v>135.19118749756129</v>
      </c>
    </row>
    <row r="880" spans="1:13" ht="20.100000000000001" customHeight="1">
      <c r="A880" s="12">
        <f t="shared" si="70"/>
        <v>5060</v>
      </c>
      <c r="B880" s="14">
        <f t="shared" si="68"/>
        <v>4</v>
      </c>
      <c r="C880" s="14">
        <f t="shared" si="71"/>
        <v>10</v>
      </c>
      <c r="D880" s="15">
        <f>3600*(B880*data!$C$15/1000-F880-G880)/C880</f>
        <v>743.00005377074569</v>
      </c>
      <c r="E880" s="15">
        <f>IF(A880&lt;P$35,IF(A880+C880&lt;P$35,data!H$24*data!H$23,data!H$24*data!H$23*(P$35-A880)/C880),IF(D880&lt;0,0,D880))</f>
        <v>743.00005377074569</v>
      </c>
      <c r="F880" s="17">
        <f>(H880*data!$C$16+I880*data!$C$17-G879*(data!$C$18+data!$C$19+data!$C$20))*$C880/60</f>
        <v>-2.0642242043496077</v>
      </c>
      <c r="G880" s="17">
        <f t="shared" si="72"/>
        <v>29.542437855569915</v>
      </c>
      <c r="H880" s="17">
        <f>H879+(data!$C$19*G879-data!$C$16*H879)*$C880/60</f>
        <v>161.6635955204101</v>
      </c>
      <c r="I880" s="17">
        <f>I879+(data!$C$20*G879-data!$C$17*I879)*$C880/60</f>
        <v>263.79661480141766</v>
      </c>
      <c r="J880" s="16">
        <f t="shared" si="69"/>
        <v>84.333333333333329</v>
      </c>
      <c r="K880" s="14">
        <f>G880/data!$C$15*1000</f>
        <v>4.000045381481617</v>
      </c>
      <c r="L880" s="14">
        <f>L879+data!$C$21*(K879-L879)/60*C879</f>
        <v>4.0000493157316805</v>
      </c>
      <c r="M880" s="59">
        <f>M879+E880*C880/3600/data!H$23</f>
        <v>135.39757640138649</v>
      </c>
    </row>
    <row r="881" spans="1:13" ht="20.100000000000001" customHeight="1">
      <c r="A881" s="12">
        <f t="shared" si="70"/>
        <v>5070</v>
      </c>
      <c r="B881" s="14">
        <f t="shared" si="68"/>
        <v>4</v>
      </c>
      <c r="C881" s="14">
        <f t="shared" si="71"/>
        <v>10</v>
      </c>
      <c r="D881" s="15">
        <f>3600*(B881*data!$C$15/1000-F881-G881)/C881</f>
        <v>742.87989619239193</v>
      </c>
      <c r="E881" s="15">
        <f>IF(A881&lt;P$35,IF(A881+C881&lt;P$35,data!H$24*data!H$23,data!H$24*data!H$23*(P$35-A881)/C881),IF(D881&lt;0,0,D881))</f>
        <v>742.87989619239193</v>
      </c>
      <c r="F881" s="17">
        <f>(H881*data!$C$16+I881*data!$C$17-G880*(data!$C$18+data!$C$19+data!$C$20))*$C881/60</f>
        <v>-2.0638897357753465</v>
      </c>
      <c r="G881" s="17">
        <f t="shared" si="72"/>
        <v>29.542437158046639</v>
      </c>
      <c r="H881" s="17">
        <f>H880+(data!$C$19*G880-data!$C$16*H880)*$C881/60</f>
        <v>161.66787706431327</v>
      </c>
      <c r="I881" s="17">
        <f>I880+(data!$C$20*G880-data!$C$17*I880)*$C881/60</f>
        <v>264.18736271959057</v>
      </c>
      <c r="J881" s="16">
        <f t="shared" si="69"/>
        <v>84.5</v>
      </c>
      <c r="K881" s="14">
        <f>G881/data!$C$15*1000</f>
        <v>4.0000452870369827</v>
      </c>
      <c r="L881" s="14">
        <f>L880+data!$C$21*(K880-L880)/60*C880</f>
        <v>4.0000492337244324</v>
      </c>
      <c r="M881" s="59">
        <f>M880+E881*C881/3600/data!H$23</f>
        <v>135.60393192810659</v>
      </c>
    </row>
    <row r="882" spans="1:13" ht="20.100000000000001" customHeight="1">
      <c r="A882" s="12">
        <f t="shared" si="70"/>
        <v>5080</v>
      </c>
      <c r="B882" s="14">
        <f t="shared" si="68"/>
        <v>4</v>
      </c>
      <c r="C882" s="14">
        <f t="shared" si="71"/>
        <v>10</v>
      </c>
      <c r="D882" s="15">
        <f>3600*(B882*data!$C$15/1000-F882-G882)/C882</f>
        <v>742.75998593242298</v>
      </c>
      <c r="E882" s="15">
        <f>IF(A882&lt;P$35,IF(A882+C882&lt;P$35,data!H$24*data!H$23,data!H$24*data!H$23*(P$35-A882)/C882),IF(D882&lt;0,0,D882))</f>
        <v>742.75998593242298</v>
      </c>
      <c r="F882" s="17">
        <f>(H882*data!$C$16+I882*data!$C$17-G881*(data!$C$18+data!$C$19+data!$C$20))*$C882/60</f>
        <v>-2.0635559594604826</v>
      </c>
      <c r="G882" s="17">
        <f t="shared" si="72"/>
        <v>29.542436465787244</v>
      </c>
      <c r="H882" s="17">
        <f>H881+(data!$C$19*G881-data!$C$16*H881)*$C882/60</f>
        <v>161.67211337134663</v>
      </c>
      <c r="I882" s="17">
        <f>I881+(data!$C$20*G881-data!$C$17*I881)*$C882/60</f>
        <v>264.5778214461842</v>
      </c>
      <c r="J882" s="16">
        <f t="shared" si="69"/>
        <v>84.666666666666671</v>
      </c>
      <c r="K882" s="14">
        <f>G882/data!$C$15*1000</f>
        <v>4.0000451933050769</v>
      </c>
      <c r="L882" s="14">
        <f>L881+data!$C$21*(K881-L881)/60*C881</f>
        <v>4.0000491514579339</v>
      </c>
      <c r="M882" s="59">
        <f>M881+E882*C882/3600/data!H$23</f>
        <v>135.81025414642116</v>
      </c>
    </row>
    <row r="883" spans="1:13" ht="20.100000000000001" customHeight="1">
      <c r="A883" s="12">
        <f t="shared" si="70"/>
        <v>5090</v>
      </c>
      <c r="B883" s="14">
        <f t="shared" si="68"/>
        <v>4</v>
      </c>
      <c r="C883" s="14">
        <f t="shared" si="71"/>
        <v>10</v>
      </c>
      <c r="D883" s="15">
        <f>3600*(B883*data!$C$15/1000-F883-G883)/C883</f>
        <v>742.64032113476037</v>
      </c>
      <c r="E883" s="15">
        <f>IF(A883&lt;P$35,IF(A883+C883&lt;P$35,data!H$24*data!H$23,data!H$24*data!H$23*(P$35-A883)/C883),IF(D883&lt;0,0,D883))</f>
        <v>742.64032113476037</v>
      </c>
      <c r="F883" s="17">
        <f>(H883*data!$C$16+I883*data!$C$17-G882*(data!$C$18+data!$C$19+data!$C$20))*$C883/60</f>
        <v>-2.0632228701951858</v>
      </c>
      <c r="G883" s="17">
        <f t="shared" si="72"/>
        <v>29.542435778737676</v>
      </c>
      <c r="H883" s="17">
        <f>H882+(data!$C$19*G882-data!$C$16*H882)*$C883/60</f>
        <v>161.67630491934065</v>
      </c>
      <c r="I883" s="17">
        <f>I882+(data!$C$20*G882-data!$C$17*I882)*$C883/60</f>
        <v>264.96799119532267</v>
      </c>
      <c r="J883" s="16">
        <f t="shared" si="69"/>
        <v>84.833333333333329</v>
      </c>
      <c r="K883" s="14">
        <f>G883/data!$C$15*1000</f>
        <v>4.000045100278582</v>
      </c>
      <c r="L883" s="14">
        <f>L882+data!$C$21*(K882-L882)/60*C882</f>
        <v>4.0000490689524453</v>
      </c>
      <c r="M883" s="59">
        <f>M882+E883*C883/3600/data!H$23</f>
        <v>136.01654312451416</v>
      </c>
    </row>
    <row r="884" spans="1:13" ht="20.100000000000001" customHeight="1">
      <c r="A884" s="12">
        <f t="shared" si="70"/>
        <v>5100</v>
      </c>
      <c r="B884" s="14">
        <f t="shared" si="68"/>
        <v>4</v>
      </c>
      <c r="C884" s="14">
        <f t="shared" si="71"/>
        <v>10</v>
      </c>
      <c r="D884" s="15">
        <f>3600*(B884*data!$C$15/1000-F884-G884)/C884</f>
        <v>742.52089996236111</v>
      </c>
      <c r="E884" s="15">
        <f>IF(A884&lt;P$35,IF(A884+C884&lt;P$35,data!H$24*data!H$23,data!H$24*data!H$23*(P$35-A884)/C884),IF(D884&lt;0,0,D884))</f>
        <v>742.52089996236111</v>
      </c>
      <c r="F884" s="17">
        <f>(H884*data!$C$16+I884*data!$C$17-G883*(data!$C$18+data!$C$19+data!$C$20))*$C884/60</f>
        <v>-2.0628904628230962</v>
      </c>
      <c r="G884" s="17">
        <f t="shared" si="72"/>
        <v>29.542435096844471</v>
      </c>
      <c r="H884" s="17">
        <f>H883+(data!$C$19*G883-data!$C$16*H883)*$C884/60</f>
        <v>161.68045218107869</v>
      </c>
      <c r="I884" s="17">
        <f>I883+(data!$C$20*G883-data!$C$17*I883)*$C884/60</f>
        <v>265.35787218097062</v>
      </c>
      <c r="J884" s="16">
        <f t="shared" si="69"/>
        <v>85</v>
      </c>
      <c r="K884" s="14">
        <f>G884/data!$C$15*1000</f>
        <v>4.0000450079502583</v>
      </c>
      <c r="L884" s="14">
        <f>L883+data!$C$21*(K883-L883)/60*C883</f>
        <v>4.000048986227652</v>
      </c>
      <c r="M884" s="59">
        <f>M883+E884*C884/3600/data!H$23</f>
        <v>136.22279893005927</v>
      </c>
    </row>
    <row r="885" spans="1:13" ht="20.100000000000001" customHeight="1">
      <c r="A885" s="12">
        <f t="shared" si="70"/>
        <v>5110</v>
      </c>
      <c r="B885" s="14">
        <f t="shared" si="68"/>
        <v>4</v>
      </c>
      <c r="C885" s="14">
        <f t="shared" si="71"/>
        <v>10</v>
      </c>
      <c r="D885" s="15">
        <f>3600*(B885*data!$C$15/1000-F885-G885)/C885</f>
        <v>742.40172059703787</v>
      </c>
      <c r="E885" s="15">
        <f>IF(A885&lt;P$35,IF(A885+C885&lt;P$35,data!H$24*data!H$23,data!H$24*data!H$23*(P$35-A885)/C885),IF(D885&lt;0,0,D885))</f>
        <v>742.40172059703787</v>
      </c>
      <c r="F885" s="17">
        <f>(H885*data!$C$16+I885*data!$C$17-G884*(data!$C$18+data!$C$19+data!$C$20))*$C885/60</f>
        <v>-2.0625587322407659</v>
      </c>
      <c r="G885" s="17">
        <f t="shared" si="72"/>
        <v>29.542434420054708</v>
      </c>
      <c r="H885" s="17">
        <f>H884+(data!$C$19*G884-data!$C$16*H884)*$C885/60</f>
        <v>161.68455562435025</v>
      </c>
      <c r="I885" s="17">
        <f>I884+(data!$C$20*G884-data!$C$17*I884)*$C885/60</f>
        <v>265.74746461693326</v>
      </c>
      <c r="J885" s="16">
        <f t="shared" si="69"/>
        <v>85.166666666666671</v>
      </c>
      <c r="K885" s="14">
        <f>G885/data!$C$15*1000</f>
        <v>4.0000449163129401</v>
      </c>
      <c r="L885" s="14">
        <f>L884+data!$C$21*(K884-L884)/60*C884</f>
        <v>4.0000489033026794</v>
      </c>
      <c r="M885" s="59">
        <f>M884+E885*C885/3600/data!H$23</f>
        <v>136.42902163022512</v>
      </c>
    </row>
    <row r="886" spans="1:13" ht="20.100000000000001" customHeight="1">
      <c r="A886" s="12">
        <f t="shared" si="70"/>
        <v>5120</v>
      </c>
      <c r="B886" s="14">
        <f t="shared" si="68"/>
        <v>4</v>
      </c>
      <c r="C886" s="14">
        <f t="shared" si="71"/>
        <v>10</v>
      </c>
      <c r="D886" s="15">
        <f>3600*(B886*data!$C$15/1000-F886-G886)/C886</f>
        <v>742.28278123923587</v>
      </c>
      <c r="E886" s="15">
        <f>IF(A886&lt;P$35,IF(A886+C886&lt;P$35,data!H$24*data!H$23,data!H$24*data!H$23*(P$35-A886)/C886),IF(D886&lt;0,0,D886))</f>
        <v>742.28278123923587</v>
      </c>
      <c r="F886" s="17">
        <f>(H886*data!$C$16+I886*data!$C$17-G885*(data!$C$18+data!$C$19+data!$C$20))*$C886/60</f>
        <v>-2.062227673397099</v>
      </c>
      <c r="G886" s="17">
        <f t="shared" si="72"/>
        <v>29.542433748316046</v>
      </c>
      <c r="H886" s="17">
        <f>H885+(data!$C$19*G885-data!$C$16*H885)*$C886/60</f>
        <v>161.68861571200367</v>
      </c>
      <c r="I886" s="17">
        <f>I885+(data!$C$20*G885-data!$C$17*I885)*$C886/60</f>
        <v>266.13676871685652</v>
      </c>
      <c r="J886" s="16">
        <f t="shared" si="69"/>
        <v>85.333333333333329</v>
      </c>
      <c r="K886" s="14">
        <f>G886/data!$C$15*1000</f>
        <v>4.0000448253595415</v>
      </c>
      <c r="L886" s="14">
        <f>L885+data!$C$21*(K885-L885)/60*C885</f>
        <v>4.0000488201961026</v>
      </c>
      <c r="M886" s="59">
        <f>M885+E886*C886/3600/data!H$23</f>
        <v>136.63521129168046</v>
      </c>
    </row>
    <row r="887" spans="1:13" ht="20.100000000000001" customHeight="1">
      <c r="A887" s="12">
        <f t="shared" si="70"/>
        <v>5130</v>
      </c>
      <c r="B887" s="14">
        <f t="shared" si="68"/>
        <v>4</v>
      </c>
      <c r="C887" s="14">
        <f t="shared" si="71"/>
        <v>10</v>
      </c>
      <c r="D887" s="15">
        <f>3600*(B887*data!$C$15/1000-F887-G887)/C887</f>
        <v>742.16408010786051</v>
      </c>
      <c r="E887" s="15">
        <f>IF(A887&lt;P$35,IF(A887+C887&lt;P$35,data!H$24*data!H$23,data!H$24*data!H$23*(P$35-A887)/C887),IF(D887&lt;0,0,D887))</f>
        <v>742.16408010786051</v>
      </c>
      <c r="F887" s="17">
        <f>(H887*data!$C$16+I887*data!$C$17-G886*(data!$C$18+data!$C$19+data!$C$20))*$C887/60</f>
        <v>-2.0618972812928016</v>
      </c>
      <c r="G887" s="17">
        <f t="shared" si="72"/>
        <v>29.542433081576679</v>
      </c>
      <c r="H887" s="17">
        <f>H886+(data!$C$19*G886-data!$C$16*H886)*$C887/60</f>
        <v>161.69263290199842</v>
      </c>
      <c r="I887" s="17">
        <f>I886+(data!$C$20*G886-data!$C$17*I886)*$C887/60</f>
        <v>266.52578469422718</v>
      </c>
      <c r="J887" s="16">
        <f t="shared" si="69"/>
        <v>85.5</v>
      </c>
      <c r="K887" s="14">
        <f>G887/data!$C$15*1000</f>
        <v>4.0000447350830468</v>
      </c>
      <c r="L887" s="14">
        <f>L886+data!$C$21*(K886-L886)/60*C886</f>
        <v>4.0000487369259625</v>
      </c>
      <c r="M887" s="59">
        <f>M886+E887*C887/3600/data!H$23</f>
        <v>136.8413679805993</v>
      </c>
    </row>
    <row r="888" spans="1:13" ht="20.100000000000001" customHeight="1">
      <c r="A888" s="12">
        <f t="shared" si="70"/>
        <v>5140</v>
      </c>
      <c r="B888" s="14">
        <f t="shared" si="68"/>
        <v>4</v>
      </c>
      <c r="C888" s="14">
        <f t="shared" si="71"/>
        <v>10</v>
      </c>
      <c r="D888" s="15">
        <f>3600*(B888*data!$C$15/1000-F888-G888)/C888</f>
        <v>742.04561544006992</v>
      </c>
      <c r="E888" s="15">
        <f>IF(A888&lt;P$35,IF(A888+C888&lt;P$35,data!H$24*data!H$23,data!H$24*data!H$23*(P$35-A888)/C888),IF(D888&lt;0,0,D888))</f>
        <v>742.04561544006992</v>
      </c>
      <c r="F888" s="17">
        <f>(H888*data!$C$16+I888*data!$C$17-G887*(data!$C$18+data!$C$19+data!$C$20))*$C888/60</f>
        <v>-2.0615675509798326</v>
      </c>
      <c r="G888" s="17">
        <f t="shared" si="72"/>
        <v>29.542432419785349</v>
      </c>
      <c r="H888" s="17">
        <f>H887+(data!$C$19*G887-data!$C$16*H887)*$C888/60</f>
        <v>161.69660764745672</v>
      </c>
      <c r="I888" s="17">
        <f>I887+(data!$C$20*G887-data!$C$17*I887)*$C888/60</f>
        <v>266.91451276237296</v>
      </c>
      <c r="J888" s="16">
        <f t="shared" si="69"/>
        <v>85.666666666666671</v>
      </c>
      <c r="K888" s="14">
        <f>G888/data!$C$15*1000</f>
        <v>4.0000446454765166</v>
      </c>
      <c r="L888" s="14">
        <f>L887+data!$C$21*(K887-L887)/60*C887</f>
        <v>4.0000486535097792</v>
      </c>
      <c r="M888" s="59">
        <f>M887+E888*C888/3600/data!H$23</f>
        <v>137.047491762666</v>
      </c>
    </row>
    <row r="889" spans="1:13" ht="20.100000000000001" customHeight="1">
      <c r="A889" s="12">
        <f t="shared" si="70"/>
        <v>5150</v>
      </c>
      <c r="B889" s="14">
        <f t="shared" si="68"/>
        <v>4</v>
      </c>
      <c r="C889" s="14">
        <f t="shared" si="71"/>
        <v>10</v>
      </c>
      <c r="D889" s="15">
        <f>3600*(B889*data!$C$15/1000-F889-G889)/C889</f>
        <v>741.92738549108242</v>
      </c>
      <c r="E889" s="15">
        <f>IF(A889&lt;P$35,IF(A889+C889&lt;P$35,data!H$24*data!H$23,data!H$24*data!H$23*(P$35-A889)/C889),IF(D889&lt;0,0,D889))</f>
        <v>741.92738549108242</v>
      </c>
      <c r="F889" s="17">
        <f>(H889*data!$C$16+I889*data!$C$17-G888*(data!$C$18+data!$C$19+data!$C$20))*$C889/60</f>
        <v>-2.061238477560865</v>
      </c>
      <c r="G889" s="17">
        <f t="shared" si="72"/>
        <v>29.542431762891347</v>
      </c>
      <c r="H889" s="17">
        <f>H888+(data!$C$19*G888-data!$C$16*H888)*$C889/60</f>
        <v>161.70054039671456</v>
      </c>
      <c r="I889" s="17">
        <f>I888+(data!$C$20*G888-data!$C$17*I888)*$C889/60</f>
        <v>267.30295313446277</v>
      </c>
      <c r="J889" s="16">
        <f t="shared" si="69"/>
        <v>85.833333333333329</v>
      </c>
      <c r="K889" s="14">
        <f>G889/data!$C$15*1000</f>
        <v>4.0000445565330844</v>
      </c>
      <c r="L889" s="14">
        <f>L888+data!$C$21*(K888-L888)/60*C888</f>
        <v>4.0000485699645614</v>
      </c>
      <c r="M889" s="59">
        <f>M888+E889*C889/3600/data!H$23</f>
        <v>137.25358270308018</v>
      </c>
    </row>
    <row r="890" spans="1:13" ht="20.100000000000001" customHeight="1">
      <c r="A890" s="12">
        <f t="shared" si="70"/>
        <v>5160</v>
      </c>
      <c r="B890" s="14">
        <f t="shared" si="68"/>
        <v>4</v>
      </c>
      <c r="C890" s="14">
        <f t="shared" si="71"/>
        <v>10</v>
      </c>
      <c r="D890" s="15">
        <f>3600*(B890*data!$C$15/1000-F890-G890)/C890</f>
        <v>741.80938853399141</v>
      </c>
      <c r="E890" s="15">
        <f>IF(A890&lt;P$35,IF(A890+C890&lt;P$35,data!H$24*data!H$23,data!H$24*data!H$23*(P$35-A890)/C890),IF(D890&lt;0,0,D890))</f>
        <v>741.80938853399141</v>
      </c>
      <c r="F890" s="17">
        <f>(H890*data!$C$16+I890*data!$C$17-G889*(data!$C$18+data!$C$19+data!$C$20))*$C890/60</f>
        <v>-2.0609100561887539</v>
      </c>
      <c r="G890" s="17">
        <f t="shared" si="72"/>
        <v>29.54243111084449</v>
      </c>
      <c r="H890" s="17">
        <f>H889+(data!$C$19*G889-data!$C$16*H889)*$C890/60</f>
        <v>161.70443159337231</v>
      </c>
      <c r="I890" s="17">
        <f>I889+(data!$C$20*G889-data!$C$17*I889)*$C890/60</f>
        <v>267.69110602350668</v>
      </c>
      <c r="J890" s="16">
        <f t="shared" si="69"/>
        <v>86</v>
      </c>
      <c r="K890" s="14">
        <f>G890/data!$C$15*1000</f>
        <v>4.0000444682459557</v>
      </c>
      <c r="L890" s="14">
        <f>L889+data!$C$21*(K889-L889)/60*C889</f>
        <v>4.0000484863068211</v>
      </c>
      <c r="M890" s="59">
        <f>M889+E890*C890/3600/data!H$23</f>
        <v>137.45964086656184</v>
      </c>
    </row>
    <row r="891" spans="1:13" ht="20.100000000000001" customHeight="1">
      <c r="A891" s="12">
        <f t="shared" si="70"/>
        <v>5170</v>
      </c>
      <c r="B891" s="14">
        <f t="shared" si="68"/>
        <v>4</v>
      </c>
      <c r="C891" s="14">
        <f t="shared" si="71"/>
        <v>10</v>
      </c>
      <c r="D891" s="15">
        <f>3600*(B891*data!$C$15/1000-F891-G891)/C891</f>
        <v>741.69162285957213</v>
      </c>
      <c r="E891" s="15">
        <f>IF(A891&lt;P$35,IF(A891+C891&lt;P$35,data!H$24*data!H$23,data!H$24*data!H$23*(P$35-A891)/C891),IF(D891&lt;0,0,D891))</f>
        <v>741.69162285957213</v>
      </c>
      <c r="F891" s="17">
        <f>(H891*data!$C$16+I891*data!$C$17-G890*(data!$C$18+data!$C$19+data!$C$20))*$C891/60</f>
        <v>-2.0605822820660031</v>
      </c>
      <c r="G891" s="17">
        <f t="shared" si="72"/>
        <v>29.542430463595128</v>
      </c>
      <c r="H891" s="17">
        <f>H890+(data!$C$19*G890-data!$C$16*H890)*$C891/60</f>
        <v>161.70828167634477</v>
      </c>
      <c r="I891" s="17">
        <f>I890+(data!$C$20*G890-data!$C$17*I890)*$C891/60</f>
        <v>268.07897164235618</v>
      </c>
      <c r="J891" s="16">
        <f t="shared" si="69"/>
        <v>86.166666666666671</v>
      </c>
      <c r="K891" s="14">
        <f>G891/data!$C$15*1000</f>
        <v>4.0000443806084069</v>
      </c>
      <c r="L891" s="14">
        <f>L890+data!$C$21*(K890-L890)/60*C890</f>
        <v>4.0000484025525838</v>
      </c>
      <c r="M891" s="59">
        <f>M890+E891*C891/3600/data!H$23</f>
        <v>137.66566631735617</v>
      </c>
    </row>
    <row r="892" spans="1:13" ht="20.100000000000001" customHeight="1">
      <c r="A892" s="12">
        <f t="shared" si="70"/>
        <v>5180</v>
      </c>
      <c r="B892" s="14">
        <f t="shared" si="68"/>
        <v>4</v>
      </c>
      <c r="C892" s="14">
        <f t="shared" si="71"/>
        <v>10</v>
      </c>
      <c r="D892" s="15">
        <f>3600*(B892*data!$C$15/1000-F892-G892)/C892</f>
        <v>741.57408677609487</v>
      </c>
      <c r="E892" s="15">
        <f>IF(A892&lt;P$35,IF(A892+C892&lt;P$35,data!H$24*data!H$23,data!H$24*data!H$23*(P$35-A892)/C892),IF(D892&lt;0,0,D892))</f>
        <v>741.57408677609487</v>
      </c>
      <c r="F892" s="17">
        <f>(H892*data!$C$16+I892*data!$C$17-G891*(data!$C$18+data!$C$19+data!$C$20))*$C892/60</f>
        <v>-2.0602551504442452</v>
      </c>
      <c r="G892" s="17">
        <f t="shared" si="72"/>
        <v>29.542429821094139</v>
      </c>
      <c r="H892" s="17">
        <f>H891+(data!$C$19*G891-data!$C$16*H891)*$C892/60</f>
        <v>161.71209107991064</v>
      </c>
      <c r="I892" s="17">
        <f>I891+(data!$C$20*G891-data!$C$17*I891)*$C892/60</f>
        <v>268.46655020370423</v>
      </c>
      <c r="J892" s="16">
        <f t="shared" si="69"/>
        <v>86.333333333333329</v>
      </c>
      <c r="K892" s="14">
        <f>G892/data!$C$15*1000</f>
        <v>4.0000442936137892</v>
      </c>
      <c r="L892" s="14">
        <f>L891+data!$C$21*(K891-L891)/60*C891</f>
        <v>4.0000483187174005</v>
      </c>
      <c r="M892" s="59">
        <f>M891+E892*C892/3600/data!H$23</f>
        <v>137.87165911923842</v>
      </c>
    </row>
    <row r="893" spans="1:13" ht="20.100000000000001" customHeight="1">
      <c r="A893" s="12">
        <f t="shared" si="70"/>
        <v>5190</v>
      </c>
      <c r="B893" s="14">
        <f t="shared" si="68"/>
        <v>4</v>
      </c>
      <c r="C893" s="14">
        <f t="shared" si="71"/>
        <v>10</v>
      </c>
      <c r="D893" s="15">
        <f>3600*(B893*data!$C$15/1000-F893-G893)/C893</f>
        <v>741.45677860915134</v>
      </c>
      <c r="E893" s="15">
        <f>IF(A893&lt;P$35,IF(A893+C893&lt;P$35,data!H$24*data!H$23,data!H$24*data!H$23*(P$35-A893)/C893),IF(D893&lt;0,0,D893))</f>
        <v>741.45677860915134</v>
      </c>
      <c r="F893" s="17">
        <f>(H893*data!$C$16+I893*data!$C$17-G892*(data!$C$18+data!$C$19+data!$C$20))*$C893/60</f>
        <v>-2.0599286566237227</v>
      </c>
      <c r="G893" s="17">
        <f t="shared" si="72"/>
        <v>29.542429183292903</v>
      </c>
      <c r="H893" s="17">
        <f>H892+(data!$C$19*G892-data!$C$16*H892)*$C893/60</f>
        <v>161.71586023376142</v>
      </c>
      <c r="I893" s="17">
        <f>I892+(data!$C$20*G892-data!$C$17*I892)*$C893/60</f>
        <v>268.85384192008536</v>
      </c>
      <c r="J893" s="16">
        <f t="shared" si="69"/>
        <v>86.5</v>
      </c>
      <c r="K893" s="14">
        <f>G893/data!$C$15*1000</f>
        <v>4.0000442072555167</v>
      </c>
      <c r="L893" s="14">
        <f>L892+data!$C$21*(K892-L892)/60*C892</f>
        <v>4.0000482348163606</v>
      </c>
      <c r="M893" s="59">
        <f>M892+E893*C893/3600/data!H$23</f>
        <v>138.07761933551873</v>
      </c>
    </row>
    <row r="894" spans="1:13" ht="20.100000000000001" customHeight="1">
      <c r="A894" s="12">
        <f t="shared" si="70"/>
        <v>5200</v>
      </c>
      <c r="B894" s="14">
        <f t="shared" si="68"/>
        <v>4</v>
      </c>
      <c r="C894" s="14">
        <f t="shared" si="71"/>
        <v>10</v>
      </c>
      <c r="D894" s="15">
        <f>3600*(B894*data!$C$15/1000-F894-G894)/C894</f>
        <v>741.33969670145734</v>
      </c>
      <c r="E894" s="15">
        <f>IF(A894&lt;P$35,IF(A894+C894&lt;P$35,data!H$24*data!H$23,data!H$24*data!H$23*(P$35-A894)/C894),IF(D894&lt;0,0,D894))</f>
        <v>741.33969670145734</v>
      </c>
      <c r="F894" s="17">
        <f>(H894*data!$C$16+I894*data!$C$17-G893*(data!$C$18+data!$C$19+data!$C$20))*$C894/60</f>
        <v>-2.0596027959527747</v>
      </c>
      <c r="G894" s="17">
        <f t="shared" si="72"/>
        <v>29.542428550143327</v>
      </c>
      <c r="H894" s="17">
        <f>H893+(data!$C$19*G893-data!$C$16*H893)*$C894/60</f>
        <v>161.71958956304996</v>
      </c>
      <c r="I894" s="17">
        <f>I893+(data!$C$20*G893-data!$C$17*I893)*$C894/60</f>
        <v>269.24084700387596</v>
      </c>
      <c r="J894" s="16">
        <f t="shared" si="69"/>
        <v>86.666666666666671</v>
      </c>
      <c r="K894" s="14">
        <f>G894/data!$C$15*1000</f>
        <v>4.0000441215270799</v>
      </c>
      <c r="L894" s="14">
        <f>L893+data!$C$21*(K893-L893)/60*C893</f>
        <v>4.0000481508641013</v>
      </c>
      <c r="M894" s="59">
        <f>M893+E894*C894/3600/data!H$23</f>
        <v>138.28354702904693</v>
      </c>
    </row>
    <row r="895" spans="1:13" ht="20.100000000000001" customHeight="1">
      <c r="A895" s="12">
        <f t="shared" si="70"/>
        <v>5210</v>
      </c>
      <c r="B895" s="14">
        <f t="shared" si="68"/>
        <v>4</v>
      </c>
      <c r="C895" s="14">
        <f t="shared" si="71"/>
        <v>10</v>
      </c>
      <c r="D895" s="15">
        <f>3600*(B895*data!$C$15/1000-F895-G895)/C895</f>
        <v>741.2228394126812</v>
      </c>
      <c r="E895" s="15">
        <f>IF(A895&lt;P$35,IF(A895+C895&lt;P$35,data!H$24*data!H$23,data!H$24*data!H$23*(P$35-A895)/C895),IF(D895&lt;0,0,D895))</f>
        <v>741.2228394126812</v>
      </c>
      <c r="F895" s="17">
        <f>(H895*data!$C$16+I895*data!$C$17-G894*(data!$C$18+data!$C$19+data!$C$20))*$C895/60</f>
        <v>-2.0592775638273317</v>
      </c>
      <c r="G895" s="17">
        <f t="shared" si="72"/>
        <v>29.54242792159782</v>
      </c>
      <c r="H895" s="17">
        <f>H894+(data!$C$19*G894-data!$C$16*H894)*$C895/60</f>
        <v>161.72327948843835</v>
      </c>
      <c r="I895" s="17">
        <f>I894+(data!$C$20*G894-data!$C$17*I894)*$C895/60</f>
        <v>269.62756566729416</v>
      </c>
      <c r="J895" s="16">
        <f t="shared" si="69"/>
        <v>86.833333333333329</v>
      </c>
      <c r="K895" s="14">
        <f>G895/data!$C$15*1000</f>
        <v>4.0000440364220324</v>
      </c>
      <c r="L895" s="14">
        <f>L894+data!$C$21*(K894-L894)/60*C894</f>
        <v>4.0000480668748191</v>
      </c>
      <c r="M895" s="59">
        <f>M894+E895*C895/3600/data!H$23</f>
        <v>138.48944226221712</v>
      </c>
    </row>
    <row r="896" spans="1:13" ht="20.100000000000001" customHeight="1">
      <c r="A896" s="12">
        <f t="shared" si="70"/>
        <v>5220</v>
      </c>
      <c r="B896" s="14">
        <f t="shared" si="68"/>
        <v>4</v>
      </c>
      <c r="C896" s="14">
        <f t="shared" si="71"/>
        <v>10</v>
      </c>
      <c r="D896" s="15">
        <f>3600*(B896*data!$C$15/1000-F896-G896)/C896</f>
        <v>741.10620511925663</v>
      </c>
      <c r="E896" s="15">
        <f>IF(A896&lt;P$35,IF(A896+C896&lt;P$35,data!H$24*data!H$23,data!H$24*data!H$23*(P$35-A896)/C896),IF(D896&lt;0,0,D896))</f>
        <v>741.10620511925663</v>
      </c>
      <c r="F896" s="17">
        <f>(H896*data!$C$16+I896*data!$C$17-G895*(data!$C$18+data!$C$19+data!$C$20))*$C896/60</f>
        <v>-2.0589529556904127</v>
      </c>
      <c r="G896" s="17">
        <f t="shared" si="72"/>
        <v>29.542427297609301</v>
      </c>
      <c r="H896" s="17">
        <f>H895+(data!$C$19*G895-data!$C$16*H895)*$C896/60</f>
        <v>161.72693042614537</v>
      </c>
      <c r="I896" s="17">
        <f>I895+(data!$C$20*G895-data!$C$17*I895)*$C896/60</f>
        <v>270.01399812240021</v>
      </c>
      <c r="J896" s="16">
        <f t="shared" si="69"/>
        <v>87</v>
      </c>
      <c r="K896" s="14">
        <f>G896/data!$C$15*1000</f>
        <v>4.0000439519340025</v>
      </c>
      <c r="L896" s="14">
        <f>L895+data!$C$21*(K895-L895)/60*C895</f>
        <v>4.000047982862279</v>
      </c>
      <c r="M896" s="59">
        <f>M895+E896*C896/3600/data!H$23</f>
        <v>138.69530509697248</v>
      </c>
    </row>
    <row r="897" spans="1:13" ht="20.100000000000001" customHeight="1">
      <c r="A897" s="12">
        <f t="shared" si="70"/>
        <v>5230</v>
      </c>
      <c r="B897" s="14">
        <f t="shared" si="68"/>
        <v>4</v>
      </c>
      <c r="C897" s="14">
        <f t="shared" si="71"/>
        <v>10</v>
      </c>
      <c r="D897" s="15">
        <f>3600*(B897*data!$C$15/1000-F897-G897)/C897</f>
        <v>740.98979221422564</v>
      </c>
      <c r="E897" s="15">
        <f>IF(A897&lt;P$35,IF(A897+C897&lt;P$35,data!H$24*data!H$23,data!H$24*data!H$23*(P$35-A897)/C897),IF(D897&lt;0,0,D897))</f>
        <v>740.98979221422564</v>
      </c>
      <c r="F897" s="17">
        <f>(H897*data!$C$16+I897*data!$C$17-G896*(data!$C$18+data!$C$19+data!$C$20))*$C897/60</f>
        <v>-2.0586289670316313</v>
      </c>
      <c r="G897" s="17">
        <f t="shared" si="72"/>
        <v>29.542426678131161</v>
      </c>
      <c r="H897" s="17">
        <f>H896+(data!$C$19*G896-data!$C$16*H896)*$C897/60</f>
        <v>161.73054278799344</v>
      </c>
      <c r="I897" s="17">
        <f>I896+(data!$C$20*G896-data!$C$17*I896)*$C897/60</f>
        <v>270.40014458109636</v>
      </c>
      <c r="J897" s="16">
        <f t="shared" si="69"/>
        <v>87.166666666666671</v>
      </c>
      <c r="K897" s="14">
        <f>G897/data!$C$15*1000</f>
        <v>4.0000438680566761</v>
      </c>
      <c r="L897" s="14">
        <f>L896+data!$C$21*(K896-L896)/60*C896</f>
        <v>4.0000478988398278</v>
      </c>
      <c r="M897" s="59">
        <f>M896+E897*C897/3600/data!H$23</f>
        <v>138.90113559480977</v>
      </c>
    </row>
    <row r="898" spans="1:13" ht="20.100000000000001" customHeight="1">
      <c r="A898" s="12">
        <f t="shared" si="70"/>
        <v>5240</v>
      </c>
      <c r="B898" s="14">
        <f t="shared" si="68"/>
        <v>4</v>
      </c>
      <c r="C898" s="14">
        <f t="shared" si="71"/>
        <v>10</v>
      </c>
      <c r="D898" s="15">
        <f>3600*(B898*data!$C$15/1000-F898-G898)/C898</f>
        <v>740.87359910703606</v>
      </c>
      <c r="E898" s="15">
        <f>IF(A898&lt;P$35,IF(A898+C898&lt;P$35,data!H$24*data!H$23,data!H$24*data!H$23*(P$35-A898)/C898),IF(D898&lt;0,0,D898))</f>
        <v>740.87359910703606</v>
      </c>
      <c r="F898" s="17">
        <f>(H898*data!$C$16+I898*data!$C$17-G897*(data!$C$18+data!$C$19+data!$C$20))*$C898/60</f>
        <v>-2.0583055933867005</v>
      </c>
      <c r="G898" s="17">
        <f t="shared" si="72"/>
        <v>29.542426063117311</v>
      </c>
      <c r="H898" s="17">
        <f>H897+(data!$C$19*G897-data!$C$16*H897)*$C898/60</f>
        <v>161.734116981455</v>
      </c>
      <c r="I898" s="17">
        <f>I897+(data!$C$20*G897-data!$C$17*I897)*$C898/60</f>
        <v>270.78600525512724</v>
      </c>
      <c r="J898" s="16">
        <f t="shared" si="69"/>
        <v>87.333333333333329</v>
      </c>
      <c r="K898" s="14">
        <f>G898/data!$C$15*1000</f>
        <v>4.0000437847838164</v>
      </c>
      <c r="L898" s="14">
        <f>L897+data!$C$21*(K897-L897)/60*C897</f>
        <v>4.0000478148204017</v>
      </c>
      <c r="M898" s="59">
        <f>M897+E898*C898/3600/data!H$23</f>
        <v>139.10693381678394</v>
      </c>
    </row>
    <row r="899" spans="1:13" ht="20.100000000000001" customHeight="1">
      <c r="A899" s="12">
        <f t="shared" si="70"/>
        <v>5250</v>
      </c>
      <c r="B899" s="14">
        <f t="shared" si="68"/>
        <v>4</v>
      </c>
      <c r="C899" s="14">
        <f t="shared" si="71"/>
        <v>10</v>
      </c>
      <c r="D899" s="15">
        <f>3600*(B899*data!$C$15/1000-F899-G899)/C899</f>
        <v>740.75762422339392</v>
      </c>
      <c r="E899" s="15">
        <f>IF(A899&lt;P$35,IF(A899+C899&lt;P$35,data!H$24*data!H$23,data!H$24*data!H$23*(P$35-A899)/C899),IF(D899&lt;0,0,D899))</f>
        <v>740.75762422339392</v>
      </c>
      <c r="F899" s="17">
        <f>(H899*data!$C$16+I899*data!$C$17-G898*(data!$C$18+data!$C$19+data!$C$20))*$C899/60</f>
        <v>-2.0579828303369516</v>
      </c>
      <c r="G899" s="17">
        <f t="shared" si="72"/>
        <v>29.542425452522124</v>
      </c>
      <c r="H899" s="17">
        <f>H898+(data!$C$19*G898-data!$C$16*H898)*$C899/60</f>
        <v>161.73765340969851</v>
      </c>
      <c r="I899" s="17">
        <f>I898+(data!$C$20*G898-data!$C$17*I898)*$C899/60</f>
        <v>271.1715803560798</v>
      </c>
      <c r="J899" s="16">
        <f t="shared" si="69"/>
        <v>87.5</v>
      </c>
      <c r="K899" s="14">
        <f>G899/data!$C$15*1000</f>
        <v>4.0000437021092425</v>
      </c>
      <c r="L899" s="14">
        <f>L898+data!$C$21*(K898-L898)/60*C898</f>
        <v>4.0000477308165374</v>
      </c>
      <c r="M899" s="59">
        <f>M898+E899*C899/3600/data!H$23</f>
        <v>139.31269982351265</v>
      </c>
    </row>
    <row r="900" spans="1:13" ht="20.100000000000001" customHeight="1">
      <c r="A900" s="12">
        <f t="shared" si="70"/>
        <v>5260</v>
      </c>
      <c r="B900" s="14">
        <f t="shared" ref="B900:B963" si="73">P$23</f>
        <v>4</v>
      </c>
      <c r="C900" s="14">
        <f t="shared" si="71"/>
        <v>10</v>
      </c>
      <c r="D900" s="15">
        <f>3600*(B900*data!$C$15/1000-F900-G900)/C900</f>
        <v>740.64186600506923</v>
      </c>
      <c r="E900" s="15">
        <f>IF(A900&lt;P$35,IF(A900+C900&lt;P$35,data!H$24*data!H$23,data!H$24*data!H$23*(P$35-A900)/C900),IF(D900&lt;0,0,D900))</f>
        <v>740.64186600506923</v>
      </c>
      <c r="F900" s="17">
        <f>(H900*data!$C$16+I900*data!$C$17-G899*(data!$C$18+data!$C$19+data!$C$20))*$C900/60</f>
        <v>-2.0576606735088476</v>
      </c>
      <c r="G900" s="17">
        <f t="shared" si="72"/>
        <v>29.542424846300481</v>
      </c>
      <c r="H900" s="17">
        <f>H899+(data!$C$19*G899-data!$C$16*H899)*$C900/60</f>
        <v>161.74115247163391</v>
      </c>
      <c r="I900" s="17">
        <f>I899+(data!$C$20*G899-data!$C$17*I899)*$C900/60</f>
        <v>271.55687009538354</v>
      </c>
      <c r="J900" s="16">
        <f t="shared" ref="J900:J963" si="74">$A900/60</f>
        <v>87.666666666666671</v>
      </c>
      <c r="K900" s="14">
        <f>G900/data!$C$15*1000</f>
        <v>4.0000436200268457</v>
      </c>
      <c r="L900" s="14">
        <f>L899+data!$C$21*(K899-L899)/60*C899</f>
        <v>4.0000476468403816</v>
      </c>
      <c r="M900" s="59">
        <f>M899+E900*C900/3600/data!H$23</f>
        <v>139.51843367518072</v>
      </c>
    </row>
    <row r="901" spans="1:13" ht="20.100000000000001" customHeight="1">
      <c r="A901" s="12">
        <f t="shared" ref="A901:A964" si="75">$A900+C900</f>
        <v>5270</v>
      </c>
      <c r="B901" s="14">
        <f t="shared" si="73"/>
        <v>4</v>
      </c>
      <c r="C901" s="14">
        <f t="shared" ref="C901:C964" si="76">P$25</f>
        <v>10</v>
      </c>
      <c r="D901" s="15">
        <f>3600*(B901*data!$C$15/1000-F901-G901)/C901</f>
        <v>740.52632290974725</v>
      </c>
      <c r="E901" s="15">
        <f>IF(A901&lt;P$35,IF(A901+C901&lt;P$35,data!H$24*data!H$23,data!H$24*data!H$23*(P$35-A901)/C901),IF(D901&lt;0,0,D901))</f>
        <v>740.52632290974725</v>
      </c>
      <c r="F901" s="17">
        <f>(H901*data!$C$16+I901*data!$C$17-G900*(data!$C$18+data!$C$19+data!$C$20))*$C901/60</f>
        <v>-2.0573391185735184</v>
      </c>
      <c r="G901" s="17">
        <f t="shared" si="72"/>
        <v>29.542424244407712</v>
      </c>
      <c r="H901" s="17">
        <f>H900+(data!$C$19*G900-data!$C$16*H900)*$C901/60</f>
        <v>161.74461456195755</v>
      </c>
      <c r="I901" s="17">
        <f>I900+(data!$C$20*G900-data!$C$17*I900)*$C901/60</f>
        <v>271.94187468431056</v>
      </c>
      <c r="J901" s="16">
        <f t="shared" si="74"/>
        <v>87.833333333333329</v>
      </c>
      <c r="K901" s="14">
        <f>G901/data!$C$15*1000</f>
        <v>4.0000435385305799</v>
      </c>
      <c r="L901" s="14">
        <f>L900+data!$C$21*(K900-L900)/60*C900</f>
        <v>4.0000475629037</v>
      </c>
      <c r="M901" s="59">
        <f>M900+E901*C901/3600/data!H$23</f>
        <v>139.72413543154454</v>
      </c>
    </row>
    <row r="902" spans="1:13" ht="20.100000000000001" customHeight="1">
      <c r="A902" s="12">
        <f t="shared" si="75"/>
        <v>5280</v>
      </c>
      <c r="B902" s="14">
        <f t="shared" si="73"/>
        <v>4</v>
      </c>
      <c r="C902" s="14">
        <f t="shared" si="76"/>
        <v>10</v>
      </c>
      <c r="D902" s="15">
        <f>3600*(B902*data!$C$15/1000-F902-G902)/C902</f>
        <v>740.41099341085169</v>
      </c>
      <c r="E902" s="15">
        <f>IF(A902&lt;P$35,IF(A902+C902&lt;P$35,data!H$24*data!H$23,data!H$24*data!H$23*(P$35-A902)/C902),IF(D902&lt;0,0,D902))</f>
        <v>740.41099341085169</v>
      </c>
      <c r="F902" s="17">
        <f>(H902*data!$C$16+I902*data!$C$17-G901*(data!$C$18+data!$C$19+data!$C$20))*$C902/60</f>
        <v>-2.0570181612462757</v>
      </c>
      <c r="G902" s="17">
        <f t="shared" ref="G902:G965" si="77">IF(P$21=1,(E901/60)*$C902/60+F902+G901,(E902/60)*$C902/60+F902+G901)</f>
        <v>29.542423646799623</v>
      </c>
      <c r="H902" s="17">
        <f>H901+(data!$C$19*G901-data!$C$16*H901)*$C902/60</f>
        <v>161.74804007119675</v>
      </c>
      <c r="I902" s="17">
        <f>I901+(data!$C$20*G901-data!$C$17*I901)*$C902/60</f>
        <v>272.32659433397572</v>
      </c>
      <c r="J902" s="16">
        <f t="shared" si="74"/>
        <v>88</v>
      </c>
      <c r="K902" s="14">
        <f>G902/data!$C$15*1000</f>
        <v>4.0000434576144581</v>
      </c>
      <c r="L902" s="14">
        <f>L901+data!$C$21*(K901-L901)/60*C901</f>
        <v>4.000047479017887</v>
      </c>
      <c r="M902" s="59">
        <f>M901+E902*C902/3600/data!H$23</f>
        <v>139.92980515193645</v>
      </c>
    </row>
    <row r="903" spans="1:13" ht="20.100000000000001" customHeight="1">
      <c r="A903" s="12">
        <f t="shared" si="75"/>
        <v>5290</v>
      </c>
      <c r="B903" s="14">
        <f t="shared" si="73"/>
        <v>4</v>
      </c>
      <c r="C903" s="14">
        <f t="shared" si="76"/>
        <v>10</v>
      </c>
      <c r="D903" s="15">
        <f>3600*(B903*data!$C$15/1000-F903-G903)/C903</f>
        <v>740.29587599737226</v>
      </c>
      <c r="E903" s="15">
        <f>IF(A903&lt;P$35,IF(A903+C903&lt;P$35,data!H$24*data!H$23,data!H$24*data!H$23*(P$35-A903)/C903),IF(D903&lt;0,0,D903))</f>
        <v>740.29587599737226</v>
      </c>
      <c r="F903" s="17">
        <f>(H903*data!$C$16+I903*data!$C$17-G902*(data!$C$18+data!$C$19+data!$C$20))*$C903/60</f>
        <v>-2.0566977972861564</v>
      </c>
      <c r="G903" s="17">
        <f t="shared" si="77"/>
        <v>29.542423053432501</v>
      </c>
      <c r="H903" s="17">
        <f>H902+(data!$C$19*G902-data!$C$16*H902)*$C903/60</f>
        <v>161.75142938575385</v>
      </c>
      <c r="I903" s="17">
        <f>I902+(data!$C$20*G902-data!$C$17*I902)*$C903/60</f>
        <v>272.71102925533677</v>
      </c>
      <c r="J903" s="16">
        <f t="shared" si="74"/>
        <v>88.166666666666671</v>
      </c>
      <c r="K903" s="14">
        <f>G903/data!$C$15*1000</f>
        <v>4.0000433772725641</v>
      </c>
      <c r="L903" s="14">
        <f>L902+data!$C$21*(K902-L902)/60*C902</f>
        <v>4.0000473951939757</v>
      </c>
      <c r="M903" s="59">
        <f>M902+E903*C903/3600/data!H$23</f>
        <v>140.13544289526905</v>
      </c>
    </row>
    <row r="904" spans="1:13" ht="20.100000000000001" customHeight="1">
      <c r="A904" s="12">
        <f t="shared" si="75"/>
        <v>5300</v>
      </c>
      <c r="B904" s="14">
        <f t="shared" si="73"/>
        <v>4</v>
      </c>
      <c r="C904" s="14">
        <f t="shared" si="76"/>
        <v>10</v>
      </c>
      <c r="D904" s="15">
        <f>3600*(B904*data!$C$15/1000-F904-G904)/C904</f>
        <v>740.18096917371929</v>
      </c>
      <c r="E904" s="15">
        <f>IF(A904&lt;P$35,IF(A904+C904&lt;P$35,data!H$24*data!H$23,data!H$24*data!H$23*(P$35-A904)/C904),IF(D904&lt;0,0,D904))</f>
        <v>740.18096917371929</v>
      </c>
      <c r="F904" s="17">
        <f>(H904*data!$C$16+I904*data!$C$17-G903*(data!$C$18+data!$C$19+data!$C$20))*$C904/60</f>
        <v>-2.0563780224954642</v>
      </c>
      <c r="G904" s="17">
        <f t="shared" si="77"/>
        <v>29.542422464263069</v>
      </c>
      <c r="H904" s="17">
        <f>H903+(data!$C$19*G903-data!$C$16*H903)*$C904/60</f>
        <v>161.75478288794972</v>
      </c>
      <c r="I904" s="17">
        <f>I903+(data!$C$20*G903-data!$C$17*I903)*$C904/60</f>
        <v>273.09517965919446</v>
      </c>
      <c r="J904" s="16">
        <f t="shared" si="74"/>
        <v>88.333333333333329</v>
      </c>
      <c r="K904" s="14">
        <f>G904/data!$C$15*1000</f>
        <v>4.0000432974990376</v>
      </c>
      <c r="L904" s="14">
        <f>L903+data!$C$21*(K903-L903)/60*C903</f>
        <v>4.0000473114426454</v>
      </c>
      <c r="M904" s="59">
        <f>M903+E904*C904/3600/data!H$23</f>
        <v>140.34104872003954</v>
      </c>
    </row>
    <row r="905" spans="1:13" ht="20.100000000000001" customHeight="1">
      <c r="A905" s="12">
        <f t="shared" si="75"/>
        <v>5310</v>
      </c>
      <c r="B905" s="14">
        <f t="shared" si="73"/>
        <v>4</v>
      </c>
      <c r="C905" s="14">
        <f t="shared" si="76"/>
        <v>10</v>
      </c>
      <c r="D905" s="15">
        <f>3600*(B905*data!$C$15/1000-F905-G905)/C905</f>
        <v>740.06627145953212</v>
      </c>
      <c r="E905" s="15">
        <f>IF(A905&lt;P$35,IF(A905+C905&lt;P$35,data!H$24*data!H$23,data!H$24*data!H$23*(P$35-A905)/C905),IF(D905&lt;0,0,D905))</f>
        <v>740.06627145953212</v>
      </c>
      <c r="F905" s="17">
        <f>(H905*data!$C$16+I905*data!$C$17-G904*(data!$C$18+data!$C$19+data!$C$20))*$C905/60</f>
        <v>-2.0560588327193043</v>
      </c>
      <c r="G905" s="17">
        <f t="shared" si="77"/>
        <v>29.54242187924854</v>
      </c>
      <c r="H905" s="17">
        <f>H904+(data!$C$19*G904-data!$C$16*H904)*$C905/60</f>
        <v>161.7581009560669</v>
      </c>
      <c r="I905" s="17">
        <f>I904+(data!$C$20*G904-data!$C$17*I904)*$C905/60</f>
        <v>273.47904575619265</v>
      </c>
      <c r="J905" s="16">
        <f t="shared" si="74"/>
        <v>88.5</v>
      </c>
      <c r="K905" s="14">
        <f>G905/data!$C$15*1000</f>
        <v>4.0000432182880834</v>
      </c>
      <c r="L905" s="14">
        <f>L904+data!$C$21*(K904-L904)/60*C904</f>
        <v>4.0000472277742301</v>
      </c>
      <c r="M905" s="59">
        <f>M904+E905*C905/3600/data!H$23</f>
        <v>140.54662268433384</v>
      </c>
    </row>
    <row r="906" spans="1:13" ht="20.100000000000001" customHeight="1">
      <c r="A906" s="12">
        <f t="shared" si="75"/>
        <v>5320</v>
      </c>
      <c r="B906" s="14">
        <f t="shared" si="73"/>
        <v>4</v>
      </c>
      <c r="C906" s="14">
        <f t="shared" si="76"/>
        <v>10</v>
      </c>
      <c r="D906" s="15">
        <f>3600*(B906*data!$C$15/1000-F906-G906)/C906</f>
        <v>739.95178138955475</v>
      </c>
      <c r="E906" s="15">
        <f>IF(A906&lt;P$35,IF(A906+C906&lt;P$35,data!H$24*data!H$23,data!H$24*data!H$23*(P$35-A906)/C906),IF(D906&lt;0,0,D906))</f>
        <v>739.95178138955475</v>
      </c>
      <c r="F906" s="17">
        <f>(H906*data!$C$16+I906*data!$C$17-G905*(data!$C$18+data!$C$19+data!$C$20))*$C906/60</f>
        <v>-2.0557402238451439</v>
      </c>
      <c r="G906" s="17">
        <f t="shared" si="77"/>
        <v>29.54242129834654</v>
      </c>
      <c r="H906" s="17">
        <f>H905+(data!$C$19*G905-data!$C$16*H905)*$C906/60</f>
        <v>161.76138396439225</v>
      </c>
      <c r="I906" s="17">
        <f>I905+(data!$C$20*G905-data!$C$17*I905)*$C906/60</f>
        <v>273.86262775681854</v>
      </c>
      <c r="J906" s="16">
        <f t="shared" si="74"/>
        <v>88.666666666666671</v>
      </c>
      <c r="K906" s="14">
        <f>G906/data!$C$15*1000</f>
        <v>4.0000431396339664</v>
      </c>
      <c r="L906" s="14">
        <f>L905+data!$C$21*(K905-L905)/60*C905</f>
        <v>4.000047144198728</v>
      </c>
      <c r="M906" s="59">
        <f>M905+E906*C906/3600/data!H$23</f>
        <v>140.75216484583095</v>
      </c>
    </row>
    <row r="907" spans="1:13" ht="20.100000000000001" customHeight="1">
      <c r="A907" s="12">
        <f t="shared" si="75"/>
        <v>5330</v>
      </c>
      <c r="B907" s="14">
        <f t="shared" si="73"/>
        <v>4</v>
      </c>
      <c r="C907" s="14">
        <f t="shared" si="76"/>
        <v>10</v>
      </c>
      <c r="D907" s="15">
        <f>3600*(B907*data!$C$15/1000-F907-G907)/C907</f>
        <v>739.83749751344226</v>
      </c>
      <c r="E907" s="15">
        <f>IF(A907&lt;P$35,IF(A907+C907&lt;P$35,data!H$24*data!H$23,data!H$24*data!H$23*(P$35-A907)/C907),IF(D907&lt;0,0,D907))</f>
        <v>739.83749751344226</v>
      </c>
      <c r="F907" s="17">
        <f>(H907*data!$C$16+I907*data!$C$17-G906*(data!$C$18+data!$C$19+data!$C$20))*$C907/60</f>
        <v>-2.0554221918023532</v>
      </c>
      <c r="G907" s="17">
        <f t="shared" si="77"/>
        <v>29.542420721515171</v>
      </c>
      <c r="H907" s="17">
        <f>H906+(data!$C$19*G906-data!$C$16*H906)*$C907/60</f>
        <v>161.7646322832592</v>
      </c>
      <c r="I907" s="17">
        <f>I906+(data!$C$20*G906-data!$C$17*I906)*$C907/60</f>
        <v>274.24592587140268</v>
      </c>
      <c r="J907" s="16">
        <f t="shared" si="74"/>
        <v>88.833333333333329</v>
      </c>
      <c r="K907" s="14">
        <f>G907/data!$C$15*1000</f>
        <v>4.0000430615310139</v>
      </c>
      <c r="L907" s="14">
        <f>L906+data!$C$21*(K906-L906)/60*C906</f>
        <v>4.0000470607258096</v>
      </c>
      <c r="M907" s="59">
        <f>M906+E907*C907/3600/data!H$23</f>
        <v>140.95767526180691</v>
      </c>
    </row>
    <row r="908" spans="1:13" ht="20.100000000000001" customHeight="1">
      <c r="A908" s="12">
        <f t="shared" si="75"/>
        <v>5340</v>
      </c>
      <c r="B908" s="14">
        <f t="shared" si="73"/>
        <v>4</v>
      </c>
      <c r="C908" s="14">
        <f t="shared" si="76"/>
        <v>10</v>
      </c>
      <c r="D908" s="15">
        <f>3600*(B908*data!$C$15/1000-F908-G908)/C908</f>
        <v>739.72341839563182</v>
      </c>
      <c r="E908" s="15">
        <f>IF(A908&lt;P$35,IF(A908+C908&lt;P$35,data!H$24*data!H$23,data!H$24*data!H$23*(P$35-A908)/C908),IF(D908&lt;0,0,D908))</f>
        <v>739.72341839563182</v>
      </c>
      <c r="F908" s="17">
        <f>(H908*data!$C$16+I908*data!$C$17-G907*(data!$C$18+data!$C$19+data!$C$20))*$C908/60</f>
        <v>-2.0551047325617775</v>
      </c>
      <c r="G908" s="17">
        <f t="shared" si="77"/>
        <v>29.542420148712957</v>
      </c>
      <c r="H908" s="17">
        <f>H907+(data!$C$19*G907-data!$C$16*H907)*$C908/60</f>
        <v>161.76784627908941</v>
      </c>
      <c r="I908" s="17">
        <f>I907+(data!$C$20*G907-data!$C$17*I907)*$C908/60</f>
        <v>274.62894031011911</v>
      </c>
      <c r="J908" s="16">
        <f t="shared" si="74"/>
        <v>89</v>
      </c>
      <c r="K908" s="14">
        <f>G908/data!$C$15*1000</f>
        <v>4.0000429839736071</v>
      </c>
      <c r="L908" s="14">
        <f>L907+data!$C$21*(K907-L907)/60*C907</f>
        <v>4.0000469773648248</v>
      </c>
      <c r="M908" s="59">
        <f>M907+E908*C908/3600/data!H$23</f>
        <v>141.16315398913903</v>
      </c>
    </row>
    <row r="909" spans="1:13" ht="20.100000000000001" customHeight="1">
      <c r="A909" s="12">
        <f t="shared" si="75"/>
        <v>5350</v>
      </c>
      <c r="B909" s="14">
        <f t="shared" si="73"/>
        <v>4</v>
      </c>
      <c r="C909" s="14">
        <f t="shared" si="76"/>
        <v>10</v>
      </c>
      <c r="D909" s="15">
        <f>3600*(B909*data!$C$15/1000-F909-G909)/C909</f>
        <v>739.60954261516713</v>
      </c>
      <c r="E909" s="15">
        <f>IF(A909&lt;P$35,IF(A909+C909&lt;P$35,data!H$24*data!H$23,data!H$24*data!H$23*(P$35-A909)/C909),IF(D909&lt;0,0,D909))</f>
        <v>739.60954261516713</v>
      </c>
      <c r="F909" s="17">
        <f>(H909*data!$C$16+I909*data!$C$17-G908*(data!$C$18+data!$C$19+data!$C$20))*$C909/60</f>
        <v>-2.0547878421352861</v>
      </c>
      <c r="G909" s="17">
        <f t="shared" si="77"/>
        <v>29.542419579898869</v>
      </c>
      <c r="H909" s="17">
        <f>H908+(data!$C$19*G908-data!$C$16*H908)*$C909/60</f>
        <v>161.77102631443421</v>
      </c>
      <c r="I909" s="17">
        <f>I908+(data!$C$20*G908-data!$C$17*I908)*$C909/60</f>
        <v>275.0116712829855</v>
      </c>
      <c r="J909" s="16">
        <f t="shared" si="74"/>
        <v>89.166666666666671</v>
      </c>
      <c r="K909" s="14">
        <f>G909/data!$C$15*1000</f>
        <v>4.0000429069561934</v>
      </c>
      <c r="L909" s="14">
        <f>L908+data!$C$21*(K908-L908)/60*C908</f>
        <v>4.0000468941248126</v>
      </c>
      <c r="M909" s="59">
        <f>M908+E909*C909/3600/data!H$23</f>
        <v>141.36860108430992</v>
      </c>
    </row>
    <row r="910" spans="1:13" ht="20.100000000000001" customHeight="1">
      <c r="A910" s="12">
        <f t="shared" si="75"/>
        <v>5360</v>
      </c>
      <c r="B910" s="14">
        <f t="shared" si="73"/>
        <v>4</v>
      </c>
      <c r="C910" s="14">
        <f t="shared" si="76"/>
        <v>10</v>
      </c>
      <c r="D910" s="15">
        <f>3600*(B910*data!$C$15/1000-F910-G910)/C910</f>
        <v>739.4958687655519</v>
      </c>
      <c r="E910" s="15">
        <f>IF(A910&lt;P$35,IF(A910+C910&lt;P$35,data!H$24*data!H$23,data!H$24*data!H$23*(P$35-A910)/C910),IF(D910&lt;0,0,D910))</f>
        <v>739.4958687655519</v>
      </c>
      <c r="F910" s="17">
        <f>(H910*data!$C$16+I910*data!$C$17-G909*(data!$C$18+data!$C$19+data!$C$20))*$C910/60</f>
        <v>-2.054471516575354</v>
      </c>
      <c r="G910" s="17">
        <f t="shared" si="77"/>
        <v>29.542419015032312</v>
      </c>
      <c r="H910" s="17">
        <f>H909+(data!$C$19*G909-data!$C$16*H909)*$C910/60</f>
        <v>161.77417274801539</v>
      </c>
      <c r="I910" s="17">
        <f>I909+(data!$C$20*G909-data!$C$17*I909)*$C910/60</f>
        <v>275.39411899986334</v>
      </c>
      <c r="J910" s="16">
        <f t="shared" si="74"/>
        <v>89.333333333333329</v>
      </c>
      <c r="K910" s="14">
        <f>G910/data!$C$15*1000</f>
        <v>4.0000428304732747</v>
      </c>
      <c r="L910" s="14">
        <f>L909+data!$C$21*(K909-L909)/60*C909</f>
        <v>4.0000468110145073</v>
      </c>
      <c r="M910" s="59">
        <f>M909+E910*C910/3600/data!H$23</f>
        <v>141.57401660341145</v>
      </c>
    </row>
    <row r="911" spans="1:13" ht="20.100000000000001" customHeight="1">
      <c r="A911" s="12">
        <f t="shared" si="75"/>
        <v>5370</v>
      </c>
      <c r="B911" s="14">
        <f t="shared" si="73"/>
        <v>4</v>
      </c>
      <c r="C911" s="14">
        <f t="shared" si="76"/>
        <v>10</v>
      </c>
      <c r="D911" s="15">
        <f>3600*(B911*data!$C$15/1000-F911-G911)/C911</f>
        <v>739.3823954546034</v>
      </c>
      <c r="E911" s="15">
        <f>IF(A911&lt;P$35,IF(A911+C911&lt;P$35,data!H$24*data!H$23,data!H$24*data!H$23*(P$35-A911)/C911),IF(D911&lt;0,0,D911))</f>
        <v>739.3823954546034</v>
      </c>
      <c r="F911" s="17">
        <f>(H911*data!$C$16+I911*data!$C$17-G910*(data!$C$18+data!$C$19+data!$C$20))*$C911/60</f>
        <v>-2.0541557519746245</v>
      </c>
      <c r="G911" s="17">
        <f t="shared" si="77"/>
        <v>29.542418454073108</v>
      </c>
      <c r="H911" s="17">
        <f>H910+(data!$C$19*G910-data!$C$16*H910)*$C911/60</f>
        <v>161.77728593476564</v>
      </c>
      <c r="I911" s="17">
        <f>I910+(data!$C$20*G910-data!$C$17*I910)*$C911/60</f>
        <v>275.77628367045793</v>
      </c>
      <c r="J911" s="16">
        <f t="shared" si="74"/>
        <v>89.5</v>
      </c>
      <c r="K911" s="14">
        <f>G911/data!$C$15*1000</f>
        <v>4.0000427545194119</v>
      </c>
      <c r="L911" s="14">
        <f>L910+data!$C$21*(K910-L910)/60*C910</f>
        <v>4.0000467280423457</v>
      </c>
      <c r="M911" s="59">
        <f>M910+E911*C911/3600/data!H$23</f>
        <v>141.77940060214885</v>
      </c>
    </row>
    <row r="912" spans="1:13" ht="20.100000000000001" customHeight="1">
      <c r="A912" s="12">
        <f t="shared" si="75"/>
        <v>5380</v>
      </c>
      <c r="B912" s="14">
        <f t="shared" si="73"/>
        <v>4</v>
      </c>
      <c r="C912" s="14">
        <f t="shared" si="76"/>
        <v>10</v>
      </c>
      <c r="D912" s="15">
        <f>3600*(B912*data!$C$15/1000-F912-G912)/C912</f>
        <v>739.26912130428514</v>
      </c>
      <c r="E912" s="15">
        <f>IF(A912&lt;P$35,IF(A912+C912&lt;P$35,data!H$24*data!H$23,data!H$24*data!H$23*(P$35-A912)/C912),IF(D912&lt;0,0,D912))</f>
        <v>739.26912130428514</v>
      </c>
      <c r="F912" s="17">
        <f>(H912*data!$C$16+I912*data!$C$17-G911*(data!$C$18+data!$C$19+data!$C$20))*$C912/60</f>
        <v>-2.0538405444654875</v>
      </c>
      <c r="G912" s="17">
        <f t="shared" si="77"/>
        <v>29.542417896981519</v>
      </c>
      <c r="H912" s="17">
        <f>H911+(data!$C$19*G911-data!$C$16*H911)*$C912/60</f>
        <v>161.7803662258687</v>
      </c>
      <c r="I912" s="17">
        <f>I911+(data!$C$20*G911-data!$C$17*I911)*$C912/60</f>
        <v>276.15816550431867</v>
      </c>
      <c r="J912" s="16">
        <f t="shared" si="74"/>
        <v>89.666666666666671</v>
      </c>
      <c r="K912" s="14">
        <f>G912/data!$C$15*1000</f>
        <v>4.0000426790892245</v>
      </c>
      <c r="L912" s="14">
        <f>L911+data!$C$21*(K911-L911)/60*C911</f>
        <v>4.0000466452164769</v>
      </c>
      <c r="M912" s="59">
        <f>M911+E912*C912/3600/data!H$23</f>
        <v>141.9847531358445</v>
      </c>
    </row>
    <row r="913" spans="1:13" ht="20.100000000000001" customHeight="1">
      <c r="A913" s="12">
        <f t="shared" si="75"/>
        <v>5390</v>
      </c>
      <c r="B913" s="14">
        <f t="shared" si="73"/>
        <v>4</v>
      </c>
      <c r="C913" s="14">
        <f t="shared" si="76"/>
        <v>10</v>
      </c>
      <c r="D913" s="15">
        <f>3600*(B913*data!$C$15/1000-F913-G913)/C913</f>
        <v>739.15604495058517</v>
      </c>
      <c r="E913" s="15">
        <f>IF(A913&lt;P$35,IF(A913+C913&lt;P$35,data!H$24*data!H$23,data!H$24*data!H$23*(P$35-A913)/C913),IF(D913&lt;0,0,D913))</f>
        <v>739.15604495058517</v>
      </c>
      <c r="F913" s="17">
        <f>(H913*data!$C$16+I913*data!$C$17-G912*(data!$C$18+data!$C$19+data!$C$20))*$C913/60</f>
        <v>-2.053525890219666</v>
      </c>
      <c r="G913" s="17">
        <f t="shared" si="77"/>
        <v>29.542417343718199</v>
      </c>
      <c r="H913" s="17">
        <f>H912+(data!$C$19*G912-data!$C$16*H912)*$C913/60</f>
        <v>161.78341396879881</v>
      </c>
      <c r="I913" s="17">
        <f>I912+(data!$C$20*G912-data!$C$17*I912)*$C913/60</f>
        <v>276.53976471083899</v>
      </c>
      <c r="J913" s="16">
        <f t="shared" si="74"/>
        <v>89.833333333333329</v>
      </c>
      <c r="K913" s="14">
        <f>G913/data!$C$15*1000</f>
        <v>4.0000426041773842</v>
      </c>
      <c r="L913" s="14">
        <f>L912+data!$C$21*(K912-L912)/60*C912</f>
        <v>4.0000465625447665</v>
      </c>
      <c r="M913" s="59">
        <f>M912+E913*C913/3600/data!H$23</f>
        <v>142.19007425944187</v>
      </c>
    </row>
    <row r="914" spans="1:13" ht="20.100000000000001" customHeight="1">
      <c r="A914" s="12">
        <f t="shared" si="75"/>
        <v>5400</v>
      </c>
      <c r="B914" s="14">
        <f t="shared" si="73"/>
        <v>4</v>
      </c>
      <c r="C914" s="14">
        <f t="shared" si="76"/>
        <v>10</v>
      </c>
      <c r="D914" s="15">
        <f>3600*(B914*data!$C$15/1000-F914-G914)/C914</f>
        <v>739.04316504333087</v>
      </c>
      <c r="E914" s="15">
        <f>IF(A914&lt;P$35,IF(A914+C914&lt;P$35,data!H$24*data!H$23,data!H$24*data!H$23*(P$35-A914)/C914),IF(D914&lt;0,0,D914))</f>
        <v>739.04316504333087</v>
      </c>
      <c r="F914" s="17">
        <f>(H914*data!$C$16+I914*data!$C$17-G913*(data!$C$18+data!$C$19+data!$C$20))*$C914/60</f>
        <v>-2.0532117854477936</v>
      </c>
      <c r="G914" s="17">
        <f t="shared" si="77"/>
        <v>29.542416794244254</v>
      </c>
      <c r="H914" s="17">
        <f>H913+(data!$C$19*G913-data!$C$16*H913)*$C914/60</f>
        <v>161.78642950736</v>
      </c>
      <c r="I914" s="17">
        <f>I913+(data!$C$20*G913-data!$C$17*I913)*$C914/60</f>
        <v>276.92108149925662</v>
      </c>
      <c r="J914" s="16">
        <f t="shared" si="74"/>
        <v>90</v>
      </c>
      <c r="K914" s="14">
        <f>G914/data!$C$15*1000</f>
        <v>4.0000425297786251</v>
      </c>
      <c r="L914" s="14">
        <f>L913+data!$C$21*(K913-L913)/60*C913</f>
        <v>4.0000464800348068</v>
      </c>
      <c r="M914" s="59">
        <f>M913+E914*C914/3600/data!H$23</f>
        <v>142.39536402750946</v>
      </c>
    </row>
    <row r="915" spans="1:13" ht="20.100000000000001" customHeight="1">
      <c r="A915" s="12">
        <f t="shared" si="75"/>
        <v>5410</v>
      </c>
      <c r="B915" s="14">
        <f t="shared" si="73"/>
        <v>4</v>
      </c>
      <c r="C915" s="14">
        <f t="shared" si="76"/>
        <v>10</v>
      </c>
      <c r="D915" s="15">
        <f>3600*(B915*data!$C$15/1000-F915-G915)/C915</f>
        <v>738.93048024608584</v>
      </c>
      <c r="E915" s="15">
        <f>IF(A915&lt;P$35,IF(A915+C915&lt;P$35,data!H$24*data!H$23,data!H$24*data!H$23*(P$35-A915)/C915),IF(D915&lt;0,0,D915))</f>
        <v>738.93048024608584</v>
      </c>
      <c r="F915" s="17">
        <f>(H915*data!$C$16+I915*data!$C$17-G914*(data!$C$18+data!$C$19+data!$C$20))*$C915/60</f>
        <v>-2.0528982263990154</v>
      </c>
      <c r="G915" s="17">
        <f t="shared" si="77"/>
        <v>29.542416248521157</v>
      </c>
      <c r="H915" s="17">
        <f>H914+(data!$C$19*G914-data!$C$16*H914)*$C915/60</f>
        <v>161.78941318172474</v>
      </c>
      <c r="I915" s="17">
        <f>I914+(data!$C$20*G914-data!$C$17*I914)*$C915/60</f>
        <v>277.30211607865368</v>
      </c>
      <c r="J915" s="16">
        <f t="shared" si="74"/>
        <v>90.166666666666671</v>
      </c>
      <c r="K915" s="14">
        <f>G915/data!$C$15*1000</f>
        <v>4.0000424558877308</v>
      </c>
      <c r="L915" s="14">
        <f>L914+data!$C$21*(K914-L914)/60*C914</f>
        <v>4.0000463976939198</v>
      </c>
      <c r="M915" s="59">
        <f>M914+E915*C915/3600/data!H$23</f>
        <v>142.60062249424448</v>
      </c>
    </row>
    <row r="916" spans="1:13" ht="20.100000000000001" customHeight="1">
      <c r="A916" s="12">
        <f t="shared" si="75"/>
        <v>5420</v>
      </c>
      <c r="B916" s="14">
        <f t="shared" si="73"/>
        <v>4</v>
      </c>
      <c r="C916" s="14">
        <f t="shared" si="76"/>
        <v>10</v>
      </c>
      <c r="D916" s="15">
        <f>3600*(B916*data!$C$15/1000-F916-G916)/C916</f>
        <v>738.81798923596364</v>
      </c>
      <c r="E916" s="15">
        <f>IF(A916&lt;P$35,IF(A916+C916&lt;P$35,data!H$24*data!H$23,data!H$24*data!H$23*(P$35-A916)/C916),IF(D916&lt;0,0,D916))</f>
        <v>738.81798923596364</v>
      </c>
      <c r="F916" s="17">
        <f>(H916*data!$C$16+I916*data!$C$17-G915*(data!$C$18+data!$C$19+data!$C$20))*$C916/60</f>
        <v>-2.0525852093605685</v>
      </c>
      <c r="G916" s="17">
        <f t="shared" si="77"/>
        <v>29.542415706510827</v>
      </c>
      <c r="H916" s="17">
        <f>H915+(data!$C$19*G915-data!$C$16*H915)*$C916/60</f>
        <v>161.79236532847241</v>
      </c>
      <c r="I916" s="17">
        <f>I915+(data!$C$20*G915-data!$C$17*I915)*$C916/60</f>
        <v>277.68286865795676</v>
      </c>
      <c r="J916" s="16">
        <f t="shared" si="74"/>
        <v>90.333333333333329</v>
      </c>
      <c r="K916" s="14">
        <f>G916/data!$C$15*1000</f>
        <v>4.0000423824995446</v>
      </c>
      <c r="L916" s="14">
        <f>L915+data!$C$21*(K915-L915)/60*C915</f>
        <v>4.0000463155291683</v>
      </c>
      <c r="M916" s="59">
        <f>M915+E916*C916/3600/data!H$23</f>
        <v>142.80584971347668</v>
      </c>
    </row>
    <row r="917" spans="1:13" ht="20.100000000000001" customHeight="1">
      <c r="A917" s="12">
        <f t="shared" si="75"/>
        <v>5430</v>
      </c>
      <c r="B917" s="14">
        <f t="shared" si="73"/>
        <v>4</v>
      </c>
      <c r="C917" s="14">
        <f t="shared" si="76"/>
        <v>10</v>
      </c>
      <c r="D917" s="15">
        <f>3600*(B917*data!$C$15/1000-F917-G917)/C917</f>
        <v>738.70569070352053</v>
      </c>
      <c r="E917" s="15">
        <f>IF(A917&lt;P$35,IF(A917+C917&lt;P$35,data!H$24*data!H$23,data!H$24*data!H$23*(P$35-A917)/C917),IF(D917&lt;0,0,D917))</f>
        <v>738.70569070352053</v>
      </c>
      <c r="F917" s="17">
        <f>(H917*data!$C$16+I917*data!$C$17-G916*(data!$C$18+data!$C$19+data!$C$20))*$C917/60</f>
        <v>-2.0522727306573953</v>
      </c>
      <c r="G917" s="17">
        <f t="shared" si="77"/>
        <v>29.542415168175552</v>
      </c>
      <c r="H917" s="17">
        <f>H916+(data!$C$19*G916-data!$C$16*H916)*$C917/60</f>
        <v>161.79528628062724</v>
      </c>
      <c r="I917" s="17">
        <f>I916+(data!$C$20*G916-data!$C$17*I916)*$C917/60</f>
        <v>278.06333944593712</v>
      </c>
      <c r="J917" s="16">
        <f t="shared" si="74"/>
        <v>90.5</v>
      </c>
      <c r="K917" s="14">
        <f>G917/data!$C$15*1000</f>
        <v>4.0000423096089612</v>
      </c>
      <c r="L917" s="14">
        <f>L916+data!$C$21*(K916-L916)/60*C916</f>
        <v>4.0000462335473594</v>
      </c>
      <c r="M917" s="59">
        <f>M916+E917*C917/3600/data!H$23</f>
        <v>143.0110457386721</v>
      </c>
    </row>
    <row r="918" spans="1:13" ht="20.100000000000001" customHeight="1">
      <c r="A918" s="12">
        <f t="shared" si="75"/>
        <v>5440</v>
      </c>
      <c r="B918" s="14">
        <f t="shared" si="73"/>
        <v>4</v>
      </c>
      <c r="C918" s="14">
        <f t="shared" si="76"/>
        <v>10</v>
      </c>
      <c r="D918" s="15">
        <f>3600*(B918*data!$C$15/1000-F918-G918)/C918</f>
        <v>738.59358335258526</v>
      </c>
      <c r="E918" s="15">
        <f>IF(A918&lt;P$35,IF(A918+C918&lt;P$35,data!H$24*data!H$23,data!H$24*data!H$23*(P$35-A918)/C918),IF(D918&lt;0,0,D918))</f>
        <v>738.59358335258526</v>
      </c>
      <c r="F918" s="17">
        <f>(H918*data!$C$16+I918*data!$C$17-G917*(data!$C$18+data!$C$19+data!$C$20))*$C918/60</f>
        <v>-2.0519607866517338</v>
      </c>
      <c r="G918" s="17">
        <f t="shared" si="77"/>
        <v>29.542414633478042</v>
      </c>
      <c r="H918" s="17">
        <f>H917+(data!$C$19*G917-data!$C$16*H917)*$C918/60</f>
        <v>161.79817636769579</v>
      </c>
      <c r="I918" s="17">
        <f>I917+(data!$C$20*G917-data!$C$17*I917)*$C918/60</f>
        <v>278.44352865121073</v>
      </c>
      <c r="J918" s="16">
        <f t="shared" si="74"/>
        <v>90.666666666666671</v>
      </c>
      <c r="K918" s="14">
        <f>G918/data!$C$15*1000</f>
        <v>4.0000422372109314</v>
      </c>
      <c r="L918" s="14">
        <f>L917+data!$C$21*(K917-L917)/60*C917</f>
        <v>4.0000461517550523</v>
      </c>
      <c r="M918" s="59">
        <f>M917+E918*C918/3600/data!H$23</f>
        <v>143.2162106229367</v>
      </c>
    </row>
    <row r="919" spans="1:13" ht="20.100000000000001" customHeight="1">
      <c r="A919" s="12">
        <f t="shared" si="75"/>
        <v>5450</v>
      </c>
      <c r="B919" s="14">
        <f t="shared" si="73"/>
        <v>4</v>
      </c>
      <c r="C919" s="14">
        <f t="shared" si="76"/>
        <v>10</v>
      </c>
      <c r="D919" s="15">
        <f>3600*(B919*data!$C$15/1000-F919-G919)/C919</f>
        <v>738.48166590014569</v>
      </c>
      <c r="E919" s="15">
        <f>IF(A919&lt;P$35,IF(A919+C919&lt;P$35,data!H$24*data!H$23,data!H$24*data!H$23*(P$35-A919)/C919),IF(D919&lt;0,0,D919))</f>
        <v>738.48166590014569</v>
      </c>
      <c r="F919" s="17">
        <f>(H919*data!$C$16+I919*data!$C$17-G918*(data!$C$18+data!$C$19+data!$C$20))*$C919/60</f>
        <v>-2.0516493737427357</v>
      </c>
      <c r="G919" s="17">
        <f t="shared" si="77"/>
        <v>29.542414102381375</v>
      </c>
      <c r="H919" s="17">
        <f>H918+(data!$C$19*G918-data!$C$16*H918)*$C919/60</f>
        <v>161.80103591570418</v>
      </c>
      <c r="I919" s="17">
        <f>I918+(data!$C$20*G918-data!$C$17*I918)*$C919/60</f>
        <v>278.82343648223849</v>
      </c>
      <c r="J919" s="16">
        <f t="shared" si="74"/>
        <v>90.833333333333329</v>
      </c>
      <c r="K919" s="14">
        <f>G919/data!$C$15*1000</f>
        <v>4.0000421653004556</v>
      </c>
      <c r="L919" s="14">
        <f>L918+data!$C$21*(K918-L918)/60*C918</f>
        <v>4.0000460701585636</v>
      </c>
      <c r="M919" s="59">
        <f>M918+E919*C919/3600/data!H$23</f>
        <v>143.42134441902007</v>
      </c>
    </row>
    <row r="920" spans="1:13" ht="20.100000000000001" customHeight="1">
      <c r="A920" s="12">
        <f t="shared" si="75"/>
        <v>5460</v>
      </c>
      <c r="B920" s="14">
        <f t="shared" si="73"/>
        <v>4</v>
      </c>
      <c r="C920" s="14">
        <f t="shared" si="76"/>
        <v>10</v>
      </c>
      <c r="D920" s="15">
        <f>3600*(B920*data!$C$15/1000-F920-G920)/C920</f>
        <v>738.36993707618399</v>
      </c>
      <c r="E920" s="15">
        <f>IF(A920&lt;P$35,IF(A920+C920&lt;P$35,data!H$24*data!H$23,data!H$24*data!H$23*(P$35-A920)/C920),IF(D920&lt;0,0,D920))</f>
        <v>738.36993707618399</v>
      </c>
      <c r="F920" s="17">
        <f>(H920*data!$C$16+I920*data!$C$17-G919*(data!$C$18+data!$C$19+data!$C$20))*$C920/60</f>
        <v>-2.0513384883660657</v>
      </c>
      <c r="G920" s="17">
        <f t="shared" si="77"/>
        <v>29.542413574849046</v>
      </c>
      <c r="H920" s="17">
        <f>H919+(data!$C$19*G919-data!$C$16*H919)*$C920/60</f>
        <v>161.8038652472348</v>
      </c>
      <c r="I920" s="17">
        <f>I919+(data!$C$20*G919-data!$C$17*I919)*$C920/60</f>
        <v>279.20306314732619</v>
      </c>
      <c r="J920" s="16">
        <f t="shared" si="74"/>
        <v>91</v>
      </c>
      <c r="K920" s="14">
        <f>G920/data!$C$15*1000</f>
        <v>4.0000420938725911</v>
      </c>
      <c r="L920" s="14">
        <f>L919+data!$C$21*(K919-L919)/60*C919</f>
        <v>4.0000459887639748</v>
      </c>
      <c r="M920" s="59">
        <f>M919+E920*C920/3600/data!H$23</f>
        <v>143.626447179319</v>
      </c>
    </row>
    <row r="921" spans="1:13" ht="20.100000000000001" customHeight="1">
      <c r="A921" s="12">
        <f t="shared" si="75"/>
        <v>5470</v>
      </c>
      <c r="B921" s="14">
        <f t="shared" si="73"/>
        <v>4</v>
      </c>
      <c r="C921" s="14">
        <f t="shared" si="76"/>
        <v>10</v>
      </c>
      <c r="D921" s="15">
        <f>3600*(B921*data!$C$15/1000-F921-G921)/C921</f>
        <v>738.25839562355816</v>
      </c>
      <c r="E921" s="15">
        <f>IF(A921&lt;P$35,IF(A921+C921&lt;P$35,data!H$24*data!H$23,data!H$24*data!H$23*(P$35-A921)/C921),IF(D921&lt;0,0,D921))</f>
        <v>738.25839562355816</v>
      </c>
      <c r="F921" s="17">
        <f>(H921*data!$C$16+I921*data!$C$17-G920*(data!$C$18+data!$C$19+data!$C$20))*$C921/60</f>
        <v>-2.0510281269935309</v>
      </c>
      <c r="G921" s="17">
        <f t="shared" si="77"/>
        <v>29.542413050844914</v>
      </c>
      <c r="H921" s="17">
        <f>H920+(data!$C$19*G920-data!$C$16*H920)*$C921/60</f>
        <v>161.80666468146273</v>
      </c>
      <c r="I921" s="17">
        <f>I920+(data!$C$20*G920-data!$C$17*I920)*$C921/60</f>
        <v>279.58240885462487</v>
      </c>
      <c r="J921" s="16">
        <f t="shared" si="74"/>
        <v>91.166666666666671</v>
      </c>
      <c r="K921" s="14">
        <f>G921/data!$C$15*1000</f>
        <v>4.0000420229224432</v>
      </c>
      <c r="L921" s="14">
        <f>L920+data!$C$21*(K920-L920)/60*C920</f>
        <v>4.0000459075771362</v>
      </c>
      <c r="M921" s="59">
        <f>M920+E921*C921/3600/data!H$23</f>
        <v>143.83151895588111</v>
      </c>
    </row>
    <row r="922" spans="1:13" ht="20.100000000000001" customHeight="1">
      <c r="A922" s="12">
        <f t="shared" si="75"/>
        <v>5480</v>
      </c>
      <c r="B922" s="14">
        <f t="shared" si="73"/>
        <v>4</v>
      </c>
      <c r="C922" s="14">
        <f t="shared" si="76"/>
        <v>10</v>
      </c>
      <c r="D922" s="15">
        <f>3600*(B922*data!$C$15/1000-F922-G922)/C922</f>
        <v>738.14704029786549</v>
      </c>
      <c r="E922" s="15">
        <f>IF(A922&lt;P$35,IF(A922+C922&lt;P$35,data!H$24*data!H$23,data!H$24*data!H$23*(P$35-A922)/C922),IF(D922&lt;0,0,D922))</f>
        <v>738.14704029786549</v>
      </c>
      <c r="F922" s="17">
        <f>(H922*data!$C$16+I922*data!$C$17-G921*(data!$C$18+data!$C$19+data!$C$20))*$C922/60</f>
        <v>-2.050718286132688</v>
      </c>
      <c r="G922" s="17">
        <f t="shared" si="77"/>
        <v>29.54241253033322</v>
      </c>
      <c r="H922" s="17">
        <f>H921+(data!$C$19*G921-data!$C$16*H921)*$C922/60</f>
        <v>161.80943453419169</v>
      </c>
      <c r="I922" s="17">
        <f>I921+(data!$C$20*G921-data!$C$17*I921)*$C922/60</f>
        <v>279.96147381213069</v>
      </c>
      <c r="J922" s="16">
        <f t="shared" si="74"/>
        <v>91.333333333333329</v>
      </c>
      <c r="K922" s="14">
        <f>G922/data!$C$15*1000</f>
        <v>4.000041952445172</v>
      </c>
      <c r="L922" s="14">
        <f>L921+data!$C$21*(K921-L921)/60*C921</f>
        <v>4.0000458266036762</v>
      </c>
      <c r="M922" s="59">
        <f>M921+E922*C922/3600/data!H$23</f>
        <v>144.0365598004083</v>
      </c>
    </row>
    <row r="923" spans="1:13" ht="20.100000000000001" customHeight="1">
      <c r="A923" s="12">
        <f t="shared" si="75"/>
        <v>5490</v>
      </c>
      <c r="B923" s="14">
        <f t="shared" si="73"/>
        <v>4</v>
      </c>
      <c r="C923" s="14">
        <f t="shared" si="76"/>
        <v>10</v>
      </c>
      <c r="D923" s="15">
        <f>3600*(B923*data!$C$15/1000-F923-G923)/C923</f>
        <v>738.03586986729169</v>
      </c>
      <c r="E923" s="15">
        <f>IF(A923&lt;P$35,IF(A923+C923&lt;P$35,data!H$24*data!H$23,data!H$24*data!H$23*(P$35-A923)/C923),IF(D923&lt;0,0,D923))</f>
        <v>738.03586986729169</v>
      </c>
      <c r="F923" s="17">
        <f>(H923*data!$C$16+I923*data!$C$17-G922*(data!$C$18+data!$C$19+data!$C$20))*$C923/60</f>
        <v>-2.0504089623264719</v>
      </c>
      <c r="G923" s="17">
        <f t="shared" si="77"/>
        <v>29.542412013278597</v>
      </c>
      <c r="H923" s="17">
        <f>H922+(data!$C$19*G922-data!$C$16*H922)*$C923/60</f>
        <v>161.81217511788969</v>
      </c>
      <c r="I923" s="17">
        <f>I922+(data!$C$20*G922-data!$C$17*I922)*$C923/60</f>
        <v>280.34025822768524</v>
      </c>
      <c r="J923" s="16">
        <f t="shared" si="74"/>
        <v>91.5</v>
      </c>
      <c r="K923" s="14">
        <f>G923/data!$C$15*1000</f>
        <v>4.0000418824359887</v>
      </c>
      <c r="L923" s="14">
        <f>L922+data!$C$21*(K922-L922)/60*C922</f>
        <v>4.0000457458490031</v>
      </c>
      <c r="M923" s="59">
        <f>M922+E923*C923/3600/data!H$23</f>
        <v>144.24156976426033</v>
      </c>
    </row>
    <row r="924" spans="1:13" ht="20.100000000000001" customHeight="1">
      <c r="A924" s="12">
        <f t="shared" si="75"/>
        <v>5500</v>
      </c>
      <c r="B924" s="14">
        <f t="shared" si="73"/>
        <v>4</v>
      </c>
      <c r="C924" s="14">
        <f t="shared" si="76"/>
        <v>10</v>
      </c>
      <c r="D924" s="15">
        <f>3600*(B924*data!$C$15/1000-F924-G924)/C924</f>
        <v>737.92488311250486</v>
      </c>
      <c r="E924" s="15">
        <f>IF(A924&lt;P$35,IF(A924+C924&lt;P$35,data!H$24*data!H$23,data!H$24*data!H$23*(P$35-A924)/C924),IF(D924&lt;0,0,D924))</f>
        <v>737.92488311250486</v>
      </c>
      <c r="F924" s="17">
        <f>(H924*data!$C$16+I924*data!$C$17-G923*(data!$C$18+data!$C$19+data!$C$20))*$C924/60</f>
        <v>-2.0501001521528255</v>
      </c>
      <c r="G924" s="17">
        <f t="shared" si="77"/>
        <v>29.542411499646025</v>
      </c>
      <c r="H924" s="17">
        <f>H923+(data!$C$19*G923-data!$C$16*H923)*$C924/60</f>
        <v>161.81488674172422</v>
      </c>
      <c r="I924" s="17">
        <f>I923+(data!$C$20*G923-data!$C$17*I923)*$C924/60</f>
        <v>280.71876230897556</v>
      </c>
      <c r="J924" s="16">
        <f t="shared" si="74"/>
        <v>91.666666666666671</v>
      </c>
      <c r="K924" s="14">
        <f>G924/data!$C$15*1000</f>
        <v>4.0000418128901511</v>
      </c>
      <c r="L924" s="14">
        <f>L923+data!$C$21*(K923-L923)/60*C923</f>
        <v>4.0000456653183143</v>
      </c>
      <c r="M924" s="59">
        <f>M923+E924*C924/3600/data!H$23</f>
        <v>144.44654889845825</v>
      </c>
    </row>
    <row r="925" spans="1:13" ht="20.100000000000001" customHeight="1">
      <c r="A925" s="12">
        <f t="shared" si="75"/>
        <v>5510</v>
      </c>
      <c r="B925" s="14">
        <f t="shared" si="73"/>
        <v>4</v>
      </c>
      <c r="C925" s="14">
        <f t="shared" si="76"/>
        <v>10</v>
      </c>
      <c r="D925" s="15">
        <f>3600*(B925*data!$C$15/1000-F925-G925)/C925</f>
        <v>737.81407882649592</v>
      </c>
      <c r="E925" s="15">
        <f>IF(A925&lt;P$35,IF(A925+C925&lt;P$35,data!H$24*data!H$23,data!H$24*data!H$23*(P$35-A925)/C925),IF(D925&lt;0,0,D925))</f>
        <v>737.81407882649592</v>
      </c>
      <c r="F925" s="17">
        <f>(H925*data!$C$16+I925*data!$C$17-G924*(data!$C$18+data!$C$19+data!$C$20))*$C925/60</f>
        <v>-2.0497918522243257</v>
      </c>
      <c r="G925" s="17">
        <f t="shared" si="77"/>
        <v>29.542410989400882</v>
      </c>
      <c r="H925" s="17">
        <f>H924+(data!$C$19*G924-data!$C$16*H924)*$C925/60</f>
        <v>161.81756971159714</v>
      </c>
      <c r="I925" s="17">
        <f>I924+(data!$C$20*G924-data!$C$17*I924)*$C925/60</f>
        <v>281.09698626353429</v>
      </c>
      <c r="J925" s="16">
        <f t="shared" si="74"/>
        <v>91.833333333333329</v>
      </c>
      <c r="K925" s="14">
        <f>G925/data!$C$15*1000</f>
        <v>4.0000417438029707</v>
      </c>
      <c r="L925" s="14">
        <f>L924+data!$C$21*(K924-L924)/60*C924</f>
        <v>4.0000455850165979</v>
      </c>
      <c r="M925" s="59">
        <f>M924+E925*C925/3600/data!H$23</f>
        <v>144.65149725368784</v>
      </c>
    </row>
    <row r="926" spans="1:13" ht="20.100000000000001" customHeight="1">
      <c r="A926" s="12">
        <f t="shared" si="75"/>
        <v>5520</v>
      </c>
      <c r="B926" s="14">
        <f t="shared" si="73"/>
        <v>4</v>
      </c>
      <c r="C926" s="14">
        <f t="shared" si="76"/>
        <v>10</v>
      </c>
      <c r="D926" s="15">
        <f>3600*(B926*data!$C$15/1000-F926-G926)/C926</f>
        <v>737.70345581447543</v>
      </c>
      <c r="E926" s="15">
        <f>IF(A926&lt;P$35,IF(A926+C926&lt;P$35,data!H$24*data!H$23,data!H$24*data!H$23*(P$35-A926)/C926),IF(D926&lt;0,0,D926))</f>
        <v>737.70345581447543</v>
      </c>
      <c r="F926" s="17">
        <f>(H926*data!$C$16+I926*data!$C$17-G925*(data!$C$18+data!$C$19+data!$C$20))*$C926/60</f>
        <v>-2.0494840591878223</v>
      </c>
      <c r="G926" s="17">
        <f t="shared" si="77"/>
        <v>29.542410482508881</v>
      </c>
      <c r="H926" s="17">
        <f>H925+(data!$C$19*G925-data!$C$16*H925)*$C926/60</f>
        <v>161.82022433017917</v>
      </c>
      <c r="I926" s="17">
        <f>I925+(data!$C$20*G925-data!$C$17*I925)*$C926/60</f>
        <v>281.47493029873982</v>
      </c>
      <c r="J926" s="16">
        <f t="shared" si="74"/>
        <v>92</v>
      </c>
      <c r="K926" s="14">
        <f>G926/data!$C$15*1000</f>
        <v>4.0000416751698058</v>
      </c>
      <c r="L926" s="14">
        <f>L925+data!$C$21*(K925-L925)/60*C925</f>
        <v>4.000045504948643</v>
      </c>
      <c r="M926" s="59">
        <f>M925+E926*C926/3600/data!H$23</f>
        <v>144.85641488030296</v>
      </c>
    </row>
    <row r="927" spans="1:13" ht="20.100000000000001" customHeight="1">
      <c r="A927" s="12">
        <f t="shared" si="75"/>
        <v>5530</v>
      </c>
      <c r="B927" s="14">
        <f t="shared" si="73"/>
        <v>4</v>
      </c>
      <c r="C927" s="14">
        <f t="shared" si="76"/>
        <v>10</v>
      </c>
      <c r="D927" s="15">
        <f>3600*(B927*data!$C$15/1000-F927-G927)/C927</f>
        <v>737.59301289371729</v>
      </c>
      <c r="E927" s="15">
        <f>IF(A927&lt;P$35,IF(A927+C927&lt;P$35,data!H$24*data!H$23,data!H$24*data!H$23*(P$35-A927)/C927),IF(D927&lt;0,0,D927))</f>
        <v>737.59301289371729</v>
      </c>
      <c r="F927" s="17">
        <f>(H927*data!$C$16+I927*data!$C$17-G926*(data!$C$18+data!$C$19+data!$C$20))*$C927/60</f>
        <v>-2.0491767697240753</v>
      </c>
      <c r="G927" s="17">
        <f t="shared" si="77"/>
        <v>29.542409978936128</v>
      </c>
      <c r="H927" s="17">
        <f>H926+(data!$C$19*G926-data!$C$16*H926)*$C927/60</f>
        <v>161.82285089694403</v>
      </c>
      <c r="I927" s="17">
        <f>I926+(data!$C$20*G926-data!$C$17*I926)*$C927/60</f>
        <v>281.85259462181637</v>
      </c>
      <c r="J927" s="16">
        <f t="shared" si="74"/>
        <v>92.166666666666671</v>
      </c>
      <c r="K927" s="14">
        <f>G927/data!$C$15*1000</f>
        <v>4.0000416069860663</v>
      </c>
      <c r="L927" s="14">
        <f>L926+data!$C$21*(K926-L926)/60*C926</f>
        <v>4.0000454251190396</v>
      </c>
      <c r="M927" s="59">
        <f>M926+E927*C927/3600/data!H$23</f>
        <v>145.06130182832899</v>
      </c>
    </row>
    <row r="928" spans="1:13" ht="20.100000000000001" customHeight="1">
      <c r="A928" s="12">
        <f t="shared" si="75"/>
        <v>5540</v>
      </c>
      <c r="B928" s="14">
        <f t="shared" si="73"/>
        <v>4</v>
      </c>
      <c r="C928" s="14">
        <f t="shared" si="76"/>
        <v>10</v>
      </c>
      <c r="D928" s="15">
        <f>3600*(B928*data!$C$15/1000-F928-G928)/C928</f>
        <v>737.48274889346226</v>
      </c>
      <c r="E928" s="15">
        <f>IF(A928&lt;P$35,IF(A928+C928&lt;P$35,data!H$24*data!H$23,data!H$24*data!H$23*(P$35-A928)/C928),IF(D928&lt;0,0,D928))</f>
        <v>737.48274889346226</v>
      </c>
      <c r="F928" s="17">
        <f>(H928*data!$C$16+I928*data!$C$17-G927*(data!$C$18+data!$C$19+data!$C$20))*$C928/60</f>
        <v>-2.0488699805474027</v>
      </c>
      <c r="G928" s="17">
        <f t="shared" si="77"/>
        <v>29.542409478649052</v>
      </c>
      <c r="H928" s="17">
        <f>H927+(data!$C$19*G927-data!$C$16*H927)*$C928/60</f>
        <v>161.82544970820217</v>
      </c>
      <c r="I928" s="17">
        <f>I927+(data!$C$20*G927-data!$C$17*I927)*$C928/60</f>
        <v>282.22997943983415</v>
      </c>
      <c r="J928" s="16">
        <f t="shared" si="74"/>
        <v>92.333333333333329</v>
      </c>
      <c r="K928" s="14">
        <f>G928/data!$C$15*1000</f>
        <v>4.0000415392472091</v>
      </c>
      <c r="L928" s="14">
        <f>L927+data!$C$21*(K927-L927)/60*C927</f>
        <v>4.0000453455321878</v>
      </c>
      <c r="M928" s="59">
        <f>M927+E928*C928/3600/data!H$23</f>
        <v>145.26615814746606</v>
      </c>
    </row>
    <row r="929" spans="1:13" ht="20.100000000000001" customHeight="1">
      <c r="A929" s="12">
        <f t="shared" si="75"/>
        <v>5550</v>
      </c>
      <c r="B929" s="14">
        <f t="shared" si="73"/>
        <v>4</v>
      </c>
      <c r="C929" s="14">
        <f t="shared" si="76"/>
        <v>10</v>
      </c>
      <c r="D929" s="15">
        <f>3600*(B929*data!$C$15/1000-F929-G929)/C929</f>
        <v>737.37266265476342</v>
      </c>
      <c r="E929" s="15">
        <f>IF(A929&lt;P$35,IF(A929+C929&lt;P$35,data!H$24*data!H$23,data!H$24*data!H$23*(P$35-A929)/C929),IF(D929&lt;0,0,D929))</f>
        <v>737.37266265476342</v>
      </c>
      <c r="F929" s="17">
        <f>(H929*data!$C$16+I929*data!$C$17-G928*(data!$C$18+data!$C$19+data!$C$20))*$C929/60</f>
        <v>-2.048563688405316</v>
      </c>
      <c r="G929" s="17">
        <f t="shared" si="77"/>
        <v>29.542408981614464</v>
      </c>
      <c r="H929" s="17">
        <f>H928+(data!$C$19*G928-data!$C$16*H928)*$C929/60</f>
        <v>161.82802105713424</v>
      </c>
      <c r="I929" s="17">
        <f>I928+(data!$C$20*G928-data!$C$17*I928)*$C929/60</f>
        <v>282.60708495970943</v>
      </c>
      <c r="J929" s="16">
        <f t="shared" si="74"/>
        <v>92.5</v>
      </c>
      <c r="K929" s="14">
        <f>G929/data!$C$15*1000</f>
        <v>4.0000414719487374</v>
      </c>
      <c r="L929" s="14">
        <f>L928+data!$C$21*(K928-L928)/60*C928</f>
        <v>4.0000452661923003</v>
      </c>
      <c r="M929" s="59">
        <f>M928+E929*C929/3600/data!H$23</f>
        <v>145.47098388709239</v>
      </c>
    </row>
    <row r="930" spans="1:13" ht="20.100000000000001" customHeight="1">
      <c r="A930" s="12">
        <f t="shared" si="75"/>
        <v>5560</v>
      </c>
      <c r="B930" s="14">
        <f t="shared" si="73"/>
        <v>4</v>
      </c>
      <c r="C930" s="14">
        <f t="shared" si="76"/>
        <v>10</v>
      </c>
      <c r="D930" s="15">
        <f>3600*(B930*data!$C$15/1000-F930-G930)/C930</f>
        <v>737.26275303037914</v>
      </c>
      <c r="E930" s="15">
        <f>IF(A930&lt;P$35,IF(A930+C930&lt;P$35,data!H$24*data!H$23,data!H$24*data!H$23*(P$35-A930)/C930),IF(D930&lt;0,0,D930))</f>
        <v>737.26275303037914</v>
      </c>
      <c r="F930" s="17">
        <f>(H930*data!$C$16+I930*data!$C$17-G929*(data!$C$18+data!$C$19+data!$C$20))*$C930/60</f>
        <v>-2.0482578900781854</v>
      </c>
      <c r="G930" s="17">
        <f t="shared" si="77"/>
        <v>29.542408487799513</v>
      </c>
      <c r="H930" s="17">
        <f>H929+(data!$C$19*G929-data!$C$16*H929)*$C930/60</f>
        <v>161.8305652338241</v>
      </c>
      <c r="I930" s="17">
        <f>I929+(data!$C$20*G929-data!$C$17*I929)*$C930/60</f>
        <v>282.98391138820472</v>
      </c>
      <c r="J930" s="16">
        <f t="shared" si="74"/>
        <v>92.666666666666671</v>
      </c>
      <c r="K930" s="14">
        <f>G930/data!$C$15*1000</f>
        <v>4.000041405086205</v>
      </c>
      <c r="L930" s="14">
        <f>L929+data!$C$21*(K929-L929)/60*C929</f>
        <v>4.0000451871034102</v>
      </c>
      <c r="M930" s="59">
        <f>M929+E930*C930/3600/data!H$23</f>
        <v>145.67577909626749</v>
      </c>
    </row>
    <row r="931" spans="1:13" ht="20.100000000000001" customHeight="1">
      <c r="A931" s="12">
        <f t="shared" si="75"/>
        <v>5570</v>
      </c>
      <c r="B931" s="14">
        <f t="shared" si="73"/>
        <v>4</v>
      </c>
      <c r="C931" s="14">
        <f t="shared" si="76"/>
        <v>10</v>
      </c>
      <c r="D931" s="15">
        <f>3600*(B931*data!$C$15/1000-F931-G931)/C931</f>
        <v>737.15301888464887</v>
      </c>
      <c r="E931" s="15">
        <f>IF(A931&lt;P$35,IF(A931+C931&lt;P$35,data!H$24*data!H$23,data!H$24*data!H$23*(P$35-A931)/C931),IF(D931&lt;0,0,D931))</f>
        <v>737.15301888464887</v>
      </c>
      <c r="F931" s="17">
        <f>(H931*data!$C$16+I931*data!$C$17-G930*(data!$C$18+data!$C$19+data!$C$20))*$C931/60</f>
        <v>-2.047952582378882</v>
      </c>
      <c r="G931" s="17">
        <f t="shared" si="77"/>
        <v>29.542407997171683</v>
      </c>
      <c r="H931" s="17">
        <f>H930+(data!$C$19*G930-data!$C$16*H930)*$C931/60</f>
        <v>161.83308252529156</v>
      </c>
      <c r="I931" s="17">
        <f>I930+(data!$C$20*G930-data!$C$17*I930)*$C931/60</f>
        <v>283.3604589319288</v>
      </c>
      <c r="J931" s="16">
        <f t="shared" si="74"/>
        <v>92.833333333333329</v>
      </c>
      <c r="K931" s="14">
        <f>G931/data!$C$15*1000</f>
        <v>4.0000413386552083</v>
      </c>
      <c r="L931" s="14">
        <f>L930+data!$C$21*(K930-L930)/60*C930</f>
        <v>4.0000451082693713</v>
      </c>
      <c r="M931" s="59">
        <f>M930+E931*C931/3600/data!H$23</f>
        <v>145.88054382373545</v>
      </c>
    </row>
    <row r="932" spans="1:13" ht="20.100000000000001" customHeight="1">
      <c r="A932" s="12">
        <f t="shared" si="75"/>
        <v>5580</v>
      </c>
      <c r="B932" s="14">
        <f t="shared" si="73"/>
        <v>4</v>
      </c>
      <c r="C932" s="14">
        <f t="shared" si="76"/>
        <v>10</v>
      </c>
      <c r="D932" s="15">
        <f>3600*(B932*data!$C$15/1000-F932-G932)/C932</f>
        <v>737.04345909335768</v>
      </c>
      <c r="E932" s="15">
        <f>IF(A932&lt;P$35,IF(A932+C932&lt;P$35,data!H$24*data!H$23,data!H$24*data!H$23*(P$35-A932)/C932),IF(D932&lt;0,0,D932))</f>
        <v>737.04345909335768</v>
      </c>
      <c r="F932" s="17">
        <f>(H932*data!$C$16+I932*data!$C$17-G931*(data!$C$18+data!$C$19+data!$C$20))*$C932/60</f>
        <v>-2.0476477621524389</v>
      </c>
      <c r="G932" s="17">
        <f t="shared" si="77"/>
        <v>29.542407509698826</v>
      </c>
      <c r="H932" s="17">
        <f>H931+(data!$C$19*G931-data!$C$16*H931)*$C932/60</f>
        <v>161.8355732155247</v>
      </c>
      <c r="I932" s="17">
        <f>I931+(data!$C$20*G931-data!$C$17*I931)*$C932/60</f>
        <v>283.73672779733704</v>
      </c>
      <c r="J932" s="16">
        <f t="shared" si="74"/>
        <v>93</v>
      </c>
      <c r="K932" s="14">
        <f>G932/data!$C$15*1000</f>
        <v>4.0000412726513952</v>
      </c>
      <c r="L932" s="14">
        <f>L931+data!$C$21*(K931-L931)/60*C931</f>
        <v>4.000045029693867</v>
      </c>
      <c r="M932" s="59">
        <f>M931+E932*C932/3600/data!H$23</f>
        <v>146.08527811792806</v>
      </c>
    </row>
    <row r="933" spans="1:13" ht="20.100000000000001" customHeight="1">
      <c r="A933" s="12">
        <f t="shared" si="75"/>
        <v>5590</v>
      </c>
      <c r="B933" s="14">
        <f t="shared" si="73"/>
        <v>4</v>
      </c>
      <c r="C933" s="14">
        <f t="shared" si="76"/>
        <v>10</v>
      </c>
      <c r="D933" s="15">
        <f>3600*(B933*data!$C$15/1000-F933-G933)/C933</f>
        <v>736.93407254364001</v>
      </c>
      <c r="E933" s="15">
        <f>IF(A933&lt;P$35,IF(A933+C933&lt;P$35,data!H$24*data!H$23,data!H$24*data!H$23*(P$35-A933)/C933),IF(D933&lt;0,0,D933))</f>
        <v>736.93407254364001</v>
      </c>
      <c r="F933" s="17">
        <f>(H933*data!$C$16+I933*data!$C$17-G932*(data!$C$18+data!$C$19+data!$C$20))*$C933/60</f>
        <v>-2.0473434262757189</v>
      </c>
      <c r="G933" s="17">
        <f t="shared" si="77"/>
        <v>29.5424070253491</v>
      </c>
      <c r="H933" s="17">
        <f>H932+(data!$C$19*G932-data!$C$16*H932)*$C933/60</f>
        <v>161.83803758551198</v>
      </c>
      <c r="I933" s="17">
        <f>I932+(data!$C$20*G932-data!$C$17*I932)*$C933/60</f>
        <v>284.11271819073124</v>
      </c>
      <c r="J933" s="16">
        <f t="shared" si="74"/>
        <v>93.166666666666671</v>
      </c>
      <c r="K933" s="14">
        <f>G933/data!$C$15*1000</f>
        <v>4.0000412070704536</v>
      </c>
      <c r="L933" s="14">
        <f>L932+data!$C$21*(K932-L932)/60*C932</f>
        <v>4.0000449513804126</v>
      </c>
      <c r="M933" s="59">
        <f>M932+E933*C933/3600/data!H$23</f>
        <v>146.28998202696795</v>
      </c>
    </row>
    <row r="934" spans="1:13" ht="20.100000000000001" customHeight="1">
      <c r="A934" s="12">
        <f t="shared" si="75"/>
        <v>5600</v>
      </c>
      <c r="B934" s="14">
        <f t="shared" si="73"/>
        <v>4</v>
      </c>
      <c r="C934" s="14">
        <f t="shared" si="76"/>
        <v>10</v>
      </c>
      <c r="D934" s="15">
        <f>3600*(B934*data!$C$15/1000-F934-G934)/C934</f>
        <v>736.82485813382857</v>
      </c>
      <c r="E934" s="15">
        <f>IF(A934&lt;P$35,IF(A934+C934&lt;P$35,data!H$24*data!H$23,data!H$24*data!H$23*(P$35-A934)/C934),IF(D934&lt;0,0,D934))</f>
        <v>736.82485813382857</v>
      </c>
      <c r="F934" s="17">
        <f>(H934*data!$C$16+I934*data!$C$17-G933*(data!$C$18+data!$C$19+data!$C$20))*$C934/60</f>
        <v>-2.0470395716570677</v>
      </c>
      <c r="G934" s="17">
        <f t="shared" si="77"/>
        <v>29.542406544091033</v>
      </c>
      <c r="H934" s="17">
        <f>H933+(data!$C$19*G933-data!$C$16*H933)*$C934/60</f>
        <v>161.84047591327382</v>
      </c>
      <c r="I934" s="17">
        <f>I933+(data!$C$20*G933-data!$C$17*I933)*$C934/60</f>
        <v>284.48843031825993</v>
      </c>
      <c r="J934" s="16">
        <f t="shared" si="74"/>
        <v>93.333333333333329</v>
      </c>
      <c r="K934" s="14">
        <f>G934/data!$C$15*1000</f>
        <v>4.0000411419081239</v>
      </c>
      <c r="L934" s="14">
        <f>L933+data!$C$21*(K933-L933)/60*C933</f>
        <v>4.0000448733323601</v>
      </c>
      <c r="M934" s="59">
        <f>M933+E934*C934/3600/data!H$23</f>
        <v>146.49465559867178</v>
      </c>
    </row>
    <row r="935" spans="1:13" ht="20.100000000000001" customHeight="1">
      <c r="A935" s="12">
        <f t="shared" si="75"/>
        <v>5610</v>
      </c>
      <c r="B935" s="14">
        <f t="shared" si="73"/>
        <v>4</v>
      </c>
      <c r="C935" s="14">
        <f t="shared" si="76"/>
        <v>10</v>
      </c>
      <c r="D935" s="15">
        <f>3600*(B935*data!$C$15/1000-F935-G935)/C935</f>
        <v>736.71581477337156</v>
      </c>
      <c r="E935" s="15">
        <f>IF(A935&lt;P$35,IF(A935+C935&lt;P$35,data!H$24*data!H$23,data!H$24*data!H$23*(P$35-A935)/C935),IF(D935&lt;0,0,D935))</f>
        <v>736.71581477337156</v>
      </c>
      <c r="F935" s="17">
        <f>(H935*data!$C$16+I935*data!$C$17-G934*(data!$C$18+data!$C$19+data!$C$20))*$C935/60</f>
        <v>-2.0467361952359941</v>
      </c>
      <c r="G935" s="17">
        <f t="shared" si="77"/>
        <v>29.542406065893452</v>
      </c>
      <c r="H935" s="17">
        <f>H934+(data!$C$19*G934-data!$C$16*H934)*$C935/60</f>
        <v>161.84288847389405</v>
      </c>
      <c r="I935" s="17">
        <f>I934+(data!$C$20*G934-data!$C$17*I934)*$C935/60</f>
        <v>284.86386438591848</v>
      </c>
      <c r="J935" s="16">
        <f t="shared" si="74"/>
        <v>93.5</v>
      </c>
      <c r="K935" s="14">
        <f>G935/data!$C$15*1000</f>
        <v>4.0000410771601818</v>
      </c>
      <c r="L935" s="14">
        <f>L934+data!$C$21*(K934-L934)/60*C934</f>
        <v>4.0000447955529035</v>
      </c>
      <c r="M935" s="59">
        <f>M934+E935*C935/3600/data!H$23</f>
        <v>146.69929888055327</v>
      </c>
    </row>
    <row r="936" spans="1:13" ht="20.100000000000001" customHeight="1">
      <c r="A936" s="12">
        <f t="shared" si="75"/>
        <v>5620</v>
      </c>
      <c r="B936" s="14">
        <f t="shared" si="73"/>
        <v>4</v>
      </c>
      <c r="C936" s="14">
        <f t="shared" si="76"/>
        <v>10</v>
      </c>
      <c r="D936" s="15">
        <f>3600*(B936*data!$C$15/1000-F936-G936)/C936</f>
        <v>736.60694138268207</v>
      </c>
      <c r="E936" s="15">
        <f>IF(A936&lt;P$35,IF(A936+C936&lt;P$35,data!H$24*data!H$23,data!H$24*data!H$23*(P$35-A936)/C936),IF(D936&lt;0,0,D936))</f>
        <v>736.60694138268207</v>
      </c>
      <c r="F936" s="17">
        <f>(H936*data!$C$16+I936*data!$C$17-G935*(data!$C$18+data!$C$19+data!$C$20))*$C936/60</f>
        <v>-2.0464332939828331</v>
      </c>
      <c r="G936" s="17">
        <f t="shared" si="77"/>
        <v>29.54240559072554</v>
      </c>
      <c r="H936" s="17">
        <f>H935+(data!$C$19*G935-data!$C$16*H935)*$C936/60</f>
        <v>161.84527553955081</v>
      </c>
      <c r="I936" s="17">
        <f>I935+(data!$C$20*G935-data!$C$17*I935)*$C936/60</f>
        <v>285.23902059954918</v>
      </c>
      <c r="J936" s="16">
        <f t="shared" si="74"/>
        <v>93.666666666666671</v>
      </c>
      <c r="K936" s="14">
        <f>G936/data!$C$15*1000</f>
        <v>4.0000410128224573</v>
      </c>
      <c r="L936" s="14">
        <f>L935+data!$C$21*(K935-L935)/60*C935</f>
        <v>4.0000447180450811</v>
      </c>
      <c r="M936" s="59">
        <f>M935+E936*C936/3600/data!H$23</f>
        <v>146.90391191982624</v>
      </c>
    </row>
    <row r="937" spans="1:13" ht="20.100000000000001" customHeight="1">
      <c r="A937" s="12">
        <f t="shared" si="75"/>
        <v>5630</v>
      </c>
      <c r="B937" s="14">
        <f t="shared" si="73"/>
        <v>4</v>
      </c>
      <c r="C937" s="14">
        <f t="shared" si="76"/>
        <v>10</v>
      </c>
      <c r="D937" s="15">
        <f>3600*(B937*data!$C$15/1000-F937-G937)/C937</f>
        <v>736.49823689304708</v>
      </c>
      <c r="E937" s="15">
        <f>IF(A937&lt;P$35,IF(A937+C937&lt;P$35,data!H$24*data!H$23,data!H$24*data!H$23*(P$35-A937)/C937),IF(D937&lt;0,0,D937))</f>
        <v>736.49823689304708</v>
      </c>
      <c r="F937" s="17">
        <f>(H937*data!$C$16+I937*data!$C$17-G936*(data!$C$18+data!$C$19+data!$C$20))*$C937/60</f>
        <v>-2.0461308648984273</v>
      </c>
      <c r="G937" s="17">
        <f t="shared" si="77"/>
        <v>29.542405118556786</v>
      </c>
      <c r="H937" s="17">
        <f>H936+(data!$C$19*G936-data!$C$16*H936)*$C937/60</f>
        <v>161.84763737954739</v>
      </c>
      <c r="I937" s="17">
        <f>I936+(data!$C$20*G936-data!$C$17*I936)*$C937/60</f>
        <v>285.61389916484143</v>
      </c>
      <c r="J937" s="16">
        <f t="shared" si="74"/>
        <v>93.833333333333329</v>
      </c>
      <c r="K937" s="14">
        <f>G937/data!$C$15*1000</f>
        <v>4.0000409488908195</v>
      </c>
      <c r="L937" s="14">
        <f>L936+data!$C$21*(K936-L936)/60*C936</f>
        <v>4.0000446408117822</v>
      </c>
      <c r="M937" s="59">
        <f>M936+E937*C937/3600/data!H$23</f>
        <v>147.10849476340763</v>
      </c>
    </row>
    <row r="938" spans="1:13" ht="20.100000000000001" customHeight="1">
      <c r="A938" s="12">
        <f t="shared" si="75"/>
        <v>5640</v>
      </c>
      <c r="B938" s="14">
        <f t="shared" si="73"/>
        <v>4</v>
      </c>
      <c r="C938" s="14">
        <f t="shared" si="76"/>
        <v>10</v>
      </c>
      <c r="D938" s="15">
        <f>3600*(B938*data!$C$15/1000-F938-G938)/C938</f>
        <v>736.38970024650439</v>
      </c>
      <c r="E938" s="15">
        <f>IF(A938&lt;P$35,IF(A938+C938&lt;P$35,data!H$24*data!H$23,data!H$24*data!H$23*(P$35-A938)/C938),IF(D938&lt;0,0,D938))</f>
        <v>736.38970024650439</v>
      </c>
      <c r="F938" s="17">
        <f>(H938*data!$C$16+I938*data!$C$17-G937*(data!$C$18+data!$C$19+data!$C$20))*$C938/60</f>
        <v>-2.0458289050138028</v>
      </c>
      <c r="G938" s="17">
        <f t="shared" si="77"/>
        <v>29.542404649357003</v>
      </c>
      <c r="H938" s="17">
        <f>H937+(data!$C$19*G937-data!$C$16*H937)*$C938/60</f>
        <v>161.84997426034246</v>
      </c>
      <c r="I938" s="17">
        <f>I937+(data!$C$20*G937-data!$C$17*I937)*$C938/60</f>
        <v>285.98850028733165</v>
      </c>
      <c r="J938" s="16">
        <f t="shared" si="74"/>
        <v>94</v>
      </c>
      <c r="K938" s="14">
        <f>G938/data!$C$15*1000</f>
        <v>4.0000408853611811</v>
      </c>
      <c r="L938" s="14">
        <f>L937+data!$C$21*(K937-L937)/60*C937</f>
        <v>4.0000445638557496</v>
      </c>
      <c r="M938" s="59">
        <f>M937+E938*C938/3600/data!H$23</f>
        <v>147.31304745792056</v>
      </c>
    </row>
    <row r="939" spans="1:13" ht="20.100000000000001" customHeight="1">
      <c r="A939" s="12">
        <f t="shared" si="75"/>
        <v>5650</v>
      </c>
      <c r="B939" s="14">
        <f t="shared" si="73"/>
        <v>4</v>
      </c>
      <c r="C939" s="14">
        <f t="shared" si="76"/>
        <v>10</v>
      </c>
      <c r="D939" s="15">
        <f>3600*(B939*data!$C$15/1000-F939-G939)/C939</f>
        <v>736.28133039572435</v>
      </c>
      <c r="E939" s="15">
        <f>IF(A939&lt;P$35,IF(A939+C939&lt;P$35,data!H$24*data!H$23,data!H$24*data!H$23*(P$35-A939)/C939),IF(D939&lt;0,0,D939))</f>
        <v>736.28133039572435</v>
      </c>
      <c r="F939" s="17">
        <f>(H939*data!$C$16+I939*data!$C$17-G938*(data!$C$18+data!$C$19+data!$C$20))*$C939/60</f>
        <v>-2.0455274113898509</v>
      </c>
      <c r="G939" s="17">
        <f t="shared" si="77"/>
        <v>29.54240418309633</v>
      </c>
      <c r="H939" s="17">
        <f>H938+(data!$C$19*G938-data!$C$16*H938)*$C939/60</f>
        <v>161.85228644558021</v>
      </c>
      <c r="I939" s="17">
        <f>I938+(data!$C$20*G938-data!$C$17*I938)*$C939/60</f>
        <v>286.36282417240369</v>
      </c>
      <c r="J939" s="16">
        <f t="shared" si="74"/>
        <v>94.166666666666671</v>
      </c>
      <c r="K939" s="14">
        <f>G939/data!$C$15*1000</f>
        <v>4.0000408222294972</v>
      </c>
      <c r="L939" s="14">
        <f>L938+data!$C$21*(K938-L938)/60*C938</f>
        <v>4.0000444871795819</v>
      </c>
      <c r="M939" s="59">
        <f>M938+E939*C939/3600/data!H$23</f>
        <v>147.51757004969716</v>
      </c>
    </row>
    <row r="940" spans="1:13" ht="20.100000000000001" customHeight="1">
      <c r="A940" s="12">
        <f t="shared" si="75"/>
        <v>5660</v>
      </c>
      <c r="B940" s="14">
        <f t="shared" si="73"/>
        <v>4</v>
      </c>
      <c r="C940" s="14">
        <f t="shared" si="76"/>
        <v>10</v>
      </c>
      <c r="D940" s="15">
        <f>3600*(B940*data!$C$15/1000-F940-G940)/C940</f>
        <v>736.17312630390666</v>
      </c>
      <c r="E940" s="15">
        <f>IF(A940&lt;P$35,IF(A940+C940&lt;P$35,data!H$24*data!H$23,data!H$24*data!H$23*(P$35-A940)/C940),IF(D940&lt;0,0,D940))</f>
        <v>736.17312630390666</v>
      </c>
      <c r="F940" s="17">
        <f>(H940*data!$C$16+I940*data!$C$17-G939*(data!$C$18+data!$C$19+data!$C$20))*$C940/60</f>
        <v>-2.0452263811170184</v>
      </c>
      <c r="G940" s="17">
        <f t="shared" si="77"/>
        <v>29.542403719745213</v>
      </c>
      <c r="H940" s="17">
        <f>H939+(data!$C$19*G939-data!$C$16*H939)*$C940/60</f>
        <v>161.85457419611998</v>
      </c>
      <c r="I940" s="17">
        <f>I939+(data!$C$20*G939-data!$C$17*I939)*$C940/60</f>
        <v>286.73687102528879</v>
      </c>
      <c r="J940" s="16">
        <f t="shared" si="74"/>
        <v>94.333333333333329</v>
      </c>
      <c r="K940" s="14">
        <f>G940/data!$C$15*1000</f>
        <v>4.0000407594917666</v>
      </c>
      <c r="L940" s="14">
        <f>L939+data!$C$21*(K939-L939)/60*C939</f>
        <v>4.0000444107857422</v>
      </c>
      <c r="M940" s="59">
        <f>M939+E940*C940/3600/data!H$23</f>
        <v>147.72206258478158</v>
      </c>
    </row>
    <row r="941" spans="1:13" ht="20.100000000000001" customHeight="1">
      <c r="A941" s="12">
        <f t="shared" si="75"/>
        <v>5670</v>
      </c>
      <c r="B941" s="14">
        <f t="shared" si="73"/>
        <v>4</v>
      </c>
      <c r="C941" s="14">
        <f t="shared" si="76"/>
        <v>10</v>
      </c>
      <c r="D941" s="15">
        <f>3600*(B941*data!$C$15/1000-F941-G941)/C941</f>
        <v>736.06508694466584</v>
      </c>
      <c r="E941" s="15">
        <f>IF(A941&lt;P$35,IF(A941+C941&lt;P$35,data!H$24*data!H$23,data!H$24*data!H$23*(P$35-A941)/C941),IF(D941&lt;0,0,D941))</f>
        <v>736.06508694466584</v>
      </c>
      <c r="F941" s="17">
        <f>(H941*data!$C$16+I941*data!$C$17-G940*(data!$C$18+data!$C$19+data!$C$20))*$C941/60</f>
        <v>-2.04492581131499</v>
      </c>
      <c r="G941" s="17">
        <f t="shared" si="77"/>
        <v>29.542403259274408</v>
      </c>
      <c r="H941" s="17">
        <f>H940+(data!$C$19*G940-data!$C$16*H940)*$C941/60</f>
        <v>161.85683777006582</v>
      </c>
      <c r="I941" s="17">
        <f>I940+(data!$C$20*G940-data!$C$17*I940)*$C941/60</f>
        <v>287.11064105106567</v>
      </c>
      <c r="J941" s="16">
        <f t="shared" si="74"/>
        <v>94.5</v>
      </c>
      <c r="K941" s="14">
        <f>G941/data!$C$15*1000</f>
        <v>4.0000406971440308</v>
      </c>
      <c r="L941" s="14">
        <f>L940+data!$C$21*(K940-L940)/60*C940</f>
        <v>4.0000443346765557</v>
      </c>
      <c r="M941" s="59">
        <f>M940+E941*C941/3600/data!H$23</f>
        <v>147.92652510893288</v>
      </c>
    </row>
    <row r="942" spans="1:13" ht="20.100000000000001" customHeight="1">
      <c r="A942" s="12">
        <f t="shared" si="75"/>
        <v>5680</v>
      </c>
      <c r="B942" s="14">
        <f t="shared" si="73"/>
        <v>4</v>
      </c>
      <c r="C942" s="14">
        <f t="shared" si="76"/>
        <v>10</v>
      </c>
      <c r="D942" s="15">
        <f>3600*(B942*data!$C$15/1000-F942-G942)/C942</f>
        <v>735.95721130191885</v>
      </c>
      <c r="E942" s="15">
        <f>IF(A942&lt;P$35,IF(A942+C942&lt;P$35,data!H$24*data!H$23,data!H$24*data!H$23*(P$35-A942)/C942),IF(D942&lt;0,0,D942))</f>
        <v>735.95721130191885</v>
      </c>
      <c r="F942" s="17">
        <f>(H942*data!$C$16+I942*data!$C$17-G941*(data!$C$18+data!$C$19+data!$C$20))*$C942/60</f>
        <v>-2.0446256991323835</v>
      </c>
      <c r="G942" s="17">
        <f t="shared" si="77"/>
        <v>29.542402801654987</v>
      </c>
      <c r="H942" s="17">
        <f>H941+(data!$C$19*G941-data!$C$16*H941)*$C942/60</f>
        <v>161.85907742279548</v>
      </c>
      <c r="I942" s="17">
        <f>I941+(data!$C$20*G941-data!$C$17*I941)*$C942/60</f>
        <v>287.4841344546607</v>
      </c>
      <c r="J942" s="16">
        <f t="shared" si="74"/>
        <v>94.666666666666671</v>
      </c>
      <c r="K942" s="14">
        <f>G942/data!$C$15*1000</f>
        <v>4.0000406351823719</v>
      </c>
      <c r="L942" s="14">
        <f>L941+data!$C$21*(K941-L941)/60*C941</f>
        <v>4.0000442588542198</v>
      </c>
      <c r="M942" s="59">
        <f>M941+E942*C942/3600/data!H$23</f>
        <v>148.13095766762785</v>
      </c>
    </row>
    <row r="943" spans="1:13" ht="20.100000000000001" customHeight="1">
      <c r="A943" s="12">
        <f t="shared" si="75"/>
        <v>5690</v>
      </c>
      <c r="B943" s="14">
        <f t="shared" si="73"/>
        <v>4</v>
      </c>
      <c r="C943" s="14">
        <f t="shared" si="76"/>
        <v>10</v>
      </c>
      <c r="D943" s="15">
        <f>3600*(B943*data!$C$15/1000-F943-G943)/C943</f>
        <v>735.8494983697849</v>
      </c>
      <c r="E943" s="15">
        <f>IF(A943&lt;P$35,IF(A943+C943&lt;P$35,data!H$24*data!H$23,data!H$24*data!H$23*(P$35-A943)/C943),IF(D943&lt;0,0,D943))</f>
        <v>735.8494983697849</v>
      </c>
      <c r="F943" s="17">
        <f>(H943*data!$C$16+I943*data!$C$17-G942*(data!$C$18+data!$C$19+data!$C$20))*$C943/60</f>
        <v>-2.0443260417464488</v>
      </c>
      <c r="G943" s="17">
        <f t="shared" si="77"/>
        <v>29.542402346858314</v>
      </c>
      <c r="H943" s="17">
        <f>H942+(data!$C$19*G942-data!$C$16*H942)*$C943/60</f>
        <v>161.8612934069892</v>
      </c>
      <c r="I943" s="17">
        <f>I942+(data!$C$20*G942-data!$C$17*I942)*$C943/60</f>
        <v>287.85735144084811</v>
      </c>
      <c r="J943" s="16">
        <f t="shared" si="74"/>
        <v>94.833333333333329</v>
      </c>
      <c r="K943" s="14">
        <f>G943/data!$C$15*1000</f>
        <v>4.000040573602913</v>
      </c>
      <c r="L943" s="14">
        <f>L942+data!$C$21*(K942-L942)/60*C942</f>
        <v>4.0000441833208011</v>
      </c>
      <c r="M943" s="59">
        <f>M942+E943*C943/3600/data!H$23</f>
        <v>148.3353603060639</v>
      </c>
    </row>
    <row r="944" spans="1:13" ht="20.100000000000001" customHeight="1">
      <c r="A944" s="12">
        <f t="shared" si="75"/>
        <v>5700</v>
      </c>
      <c r="B944" s="14">
        <f t="shared" si="73"/>
        <v>4</v>
      </c>
      <c r="C944" s="14">
        <f t="shared" si="76"/>
        <v>10</v>
      </c>
      <c r="D944" s="15">
        <f>3600*(B944*data!$C$15/1000-F944-G944)/C944</f>
        <v>735.74194715246404</v>
      </c>
      <c r="E944" s="15">
        <f>IF(A944&lt;P$35,IF(A944+C944&lt;P$35,data!H$24*data!H$23,data!H$24*data!H$23*(P$35-A944)/C944),IF(D944&lt;0,0,D944))</f>
        <v>735.74194715246404</v>
      </c>
      <c r="F944" s="17">
        <f>(H944*data!$C$16+I944*data!$C$17-G943*(data!$C$18+data!$C$19+data!$C$20))*$C944/60</f>
        <v>-2.0440268363627587</v>
      </c>
      <c r="G944" s="17">
        <f t="shared" si="77"/>
        <v>29.54240189485607</v>
      </c>
      <c r="H944" s="17">
        <f>H943+(data!$C$19*G943-data!$C$16*H943)*$C944/60</f>
        <v>161.86348597265828</v>
      </c>
      <c r="I944" s="17">
        <f>I943+(data!$C$20*G943-data!$C$17*I943)*$C944/60</f>
        <v>288.23029221424991</v>
      </c>
      <c r="J944" s="16">
        <f t="shared" si="74"/>
        <v>95</v>
      </c>
      <c r="K944" s="14">
        <f>G944/data!$C$15*1000</f>
        <v>4.0000405124018199</v>
      </c>
      <c r="L944" s="14">
        <f>L943+data!$C$21*(K943-L943)/60*C943</f>
        <v>4.000044108078245</v>
      </c>
      <c r="M944" s="59">
        <f>M943+E944*C944/3600/data!H$23</f>
        <v>148.5397330691618</v>
      </c>
    </row>
    <row r="945" spans="1:13" ht="20.100000000000001" customHeight="1">
      <c r="A945" s="12">
        <f t="shared" si="75"/>
        <v>5710</v>
      </c>
      <c r="B945" s="14">
        <f t="shared" si="73"/>
        <v>4</v>
      </c>
      <c r="C945" s="14">
        <f t="shared" si="76"/>
        <v>10</v>
      </c>
      <c r="D945" s="15">
        <f>3600*(B945*data!$C$15/1000-F945-G945)/C945</f>
        <v>735.63455666415143</v>
      </c>
      <c r="E945" s="15">
        <f>IF(A945&lt;P$35,IF(A945+C945&lt;P$35,data!H$24*data!H$23,data!H$24*data!H$23*(P$35-A945)/C945),IF(D945&lt;0,0,D945))</f>
        <v>735.63455666415143</v>
      </c>
      <c r="F945" s="17">
        <f>(H945*data!$C$16+I945*data!$C$17-G944*(data!$C$18+data!$C$19+data!$C$20))*$C945/60</f>
        <v>-2.0437280802149211</v>
      </c>
      <c r="G945" s="17">
        <f t="shared" si="77"/>
        <v>29.542401445620214</v>
      </c>
      <c r="H945" s="17">
        <f>H944+(data!$C$19*G944-data!$C$16*H944)*$C945/60</f>
        <v>161.86565536717319</v>
      </c>
      <c r="I945" s="17">
        <f>I944+(data!$C$20*G944-data!$C$17*I944)*$C945/60</f>
        <v>288.60295697933617</v>
      </c>
      <c r="J945" s="16">
        <f t="shared" si="74"/>
        <v>95.166666666666671</v>
      </c>
      <c r="K945" s="14">
        <f>G945/data!$C$15*1000</f>
        <v>4.0000404515752965</v>
      </c>
      <c r="L945" s="14">
        <f>L944+data!$C$21*(K944-L944)/60*C944</f>
        <v>4.0000440331283755</v>
      </c>
      <c r="M945" s="59">
        <f>M944+E945*C945/3600/data!H$23</f>
        <v>148.74407600156852</v>
      </c>
    </row>
    <row r="946" spans="1:13" ht="20.100000000000001" customHeight="1">
      <c r="A946" s="12">
        <f t="shared" si="75"/>
        <v>5720</v>
      </c>
      <c r="B946" s="14">
        <f t="shared" si="73"/>
        <v>4</v>
      </c>
      <c r="C946" s="14">
        <f t="shared" si="76"/>
        <v>10</v>
      </c>
      <c r="D946" s="15">
        <f>3600*(B946*data!$C$15/1000-F946-G946)/C946</f>
        <v>735.52732592890482</v>
      </c>
      <c r="E946" s="15">
        <f>IF(A946&lt;P$35,IF(A946+C946&lt;P$35,data!H$24*data!H$23,data!H$24*data!H$23*(P$35-A946)/C946),IF(D946&lt;0,0,D946))</f>
        <v>735.52732592890482</v>
      </c>
      <c r="F946" s="17">
        <f>(H946*data!$C$16+I946*data!$C$17-G945*(data!$C$18+data!$C$19+data!$C$20))*$C946/60</f>
        <v>-2.043429770564273</v>
      </c>
      <c r="G946" s="17">
        <f t="shared" si="77"/>
        <v>29.542400999123029</v>
      </c>
      <c r="H946" s="17">
        <f>H945+(data!$C$19*G945-data!$C$16*H945)*$C946/60</f>
        <v>161.86780183529157</v>
      </c>
      <c r="I946" s="17">
        <f>I945+(data!$C$20*G945-data!$C$17*I945)*$C946/60</f>
        <v>288.97534594042503</v>
      </c>
      <c r="J946" s="16">
        <f t="shared" si="74"/>
        <v>95.333333333333329</v>
      </c>
      <c r="K946" s="14">
        <f>G946/data!$C$15*1000</f>
        <v>4.0000403911195868</v>
      </c>
      <c r="L946" s="14">
        <f>L945+data!$C$21*(K945-L945)/60*C945</f>
        <v>4.0000439584728991</v>
      </c>
      <c r="M946" s="59">
        <f>M945+E946*C946/3600/data!H$23</f>
        <v>148.94838914765987</v>
      </c>
    </row>
    <row r="947" spans="1:13" ht="20.100000000000001" customHeight="1">
      <c r="A947" s="12">
        <f t="shared" si="75"/>
        <v>5730</v>
      </c>
      <c r="B947" s="14">
        <f t="shared" si="73"/>
        <v>4</v>
      </c>
      <c r="C947" s="14">
        <f t="shared" si="76"/>
        <v>10</v>
      </c>
      <c r="D947" s="15">
        <f>3600*(B947*data!$C$15/1000-F947-G947)/C947</f>
        <v>735.42025398057069</v>
      </c>
      <c r="E947" s="15">
        <f>IF(A947&lt;P$35,IF(A947+C947&lt;P$35,data!H$24*data!H$23,data!H$24*data!H$23*(P$35-A947)/C947),IF(D947&lt;0,0,D947))</f>
        <v>735.42025398057069</v>
      </c>
      <c r="F947" s="17">
        <f>(H947*data!$C$16+I947*data!$C$17-G946*(data!$C$18+data!$C$19+data!$C$20))*$C947/60</f>
        <v>-2.0431319046995973</v>
      </c>
      <c r="G947" s="17">
        <f t="shared" si="77"/>
        <v>29.542400555337057</v>
      </c>
      <c r="H947" s="17">
        <f>H946+(data!$C$19*G946-data!$C$16*H946)*$C947/60</f>
        <v>161.86992561918572</v>
      </c>
      <c r="I947" s="17">
        <f>I946+(data!$C$20*G946-data!$C$17*I946)*$C947/60</f>
        <v>289.34745930168293</v>
      </c>
      <c r="J947" s="16">
        <f t="shared" si="74"/>
        <v>95.5</v>
      </c>
      <c r="K947" s="14">
        <f>G947/data!$C$15*1000</f>
        <v>4.000040331030978</v>
      </c>
      <c r="L947" s="14">
        <f>L946+data!$C$21*(K946-L946)/60*C946</f>
        <v>4.0000438841134089</v>
      </c>
      <c r="M947" s="59">
        <f>M946+E947*C947/3600/data!H$23</f>
        <v>149.15267255154336</v>
      </c>
    </row>
    <row r="948" spans="1:13" ht="20.100000000000001" customHeight="1">
      <c r="A948" s="12">
        <f t="shared" si="75"/>
        <v>5740</v>
      </c>
      <c r="B948" s="14">
        <f t="shared" si="73"/>
        <v>4</v>
      </c>
      <c r="C948" s="14">
        <f t="shared" si="76"/>
        <v>10</v>
      </c>
      <c r="D948" s="15">
        <f>3600*(B948*data!$C$15/1000-F948-G948)/C948</f>
        <v>735.31333986266236</v>
      </c>
      <c r="E948" s="15">
        <f>IF(A948&lt;P$35,IF(A948+C948&lt;P$35,data!H$24*data!H$23,data!H$24*data!H$23*(P$35-A948)/C948),IF(D948&lt;0,0,D948))</f>
        <v>735.31333986266236</v>
      </c>
      <c r="F948" s="17">
        <f>(H948*data!$C$16+I948*data!$C$17-G947*(data!$C$18+data!$C$19+data!$C$20))*$C948/60</f>
        <v>-2.0428344799368294</v>
      </c>
      <c r="G948" s="17">
        <f t="shared" si="77"/>
        <v>29.542400114235146</v>
      </c>
      <c r="H948" s="17">
        <f>H947+(data!$C$19*G947-data!$C$16*H947)*$C948/60</f>
        <v>161.87202695846995</v>
      </c>
      <c r="I948" s="17">
        <f>I947+(data!$C$20*G947-data!$C$17*I947)*$C948/60</f>
        <v>289.71929726712466</v>
      </c>
      <c r="J948" s="16">
        <f t="shared" si="74"/>
        <v>95.666666666666671</v>
      </c>
      <c r="K948" s="14">
        <f>G948/data!$C$15*1000</f>
        <v>4.0000402713057897</v>
      </c>
      <c r="L948" s="14">
        <f>L947+data!$C$21*(K947-L947)/60*C947</f>
        <v>4.0000438100513875</v>
      </c>
      <c r="M948" s="59">
        <f>M947+E948*C948/3600/data!H$23</f>
        <v>149.35692625706076</v>
      </c>
    </row>
    <row r="949" spans="1:13" ht="20.100000000000001" customHeight="1">
      <c r="A949" s="12">
        <f t="shared" si="75"/>
        <v>5750</v>
      </c>
      <c r="B949" s="14">
        <f t="shared" si="73"/>
        <v>4</v>
      </c>
      <c r="C949" s="14">
        <f t="shared" si="76"/>
        <v>10</v>
      </c>
      <c r="D949" s="15">
        <f>3600*(B949*data!$C$15/1000-F949-G949)/C949</f>
        <v>735.20658262825862</v>
      </c>
      <c r="E949" s="15">
        <f>IF(A949&lt;P$35,IF(A949+C949&lt;P$35,data!H$24*data!H$23,data!H$24*data!H$23*(P$35-A949)/C949),IF(D949&lt;0,0,D949))</f>
        <v>735.20658262825862</v>
      </c>
      <c r="F949" s="17">
        <f>(H949*data!$C$16+I949*data!$C$17-G948*(data!$C$18+data!$C$19+data!$C$20))*$C949/60</f>
        <v>-2.0425374936187719</v>
      </c>
      <c r="G949" s="17">
        <f t="shared" si="77"/>
        <v>29.542399675790435</v>
      </c>
      <c r="H949" s="17">
        <f>H948+(data!$C$19*G948-data!$C$16*H948)*$C949/60</f>
        <v>161.8741060902276</v>
      </c>
      <c r="I949" s="17">
        <f>I948+(data!$C$20*G948-data!$C$17*I948)*$C949/60</f>
        <v>290.09086004061345</v>
      </c>
      <c r="J949" s="16">
        <f t="shared" si="74"/>
        <v>95.833333333333329</v>
      </c>
      <c r="K949" s="14">
        <f>G949/data!$C$15*1000</f>
        <v>4.0000402119403864</v>
      </c>
      <c r="L949" s="14">
        <f>L948+data!$C$21*(K948-L948)/60*C948</f>
        <v>4.0000437362882098</v>
      </c>
      <c r="M949" s="59">
        <f>M948+E949*C949/3600/data!H$23</f>
        <v>149.56115030779083</v>
      </c>
    </row>
    <row r="950" spans="1:13" ht="20.100000000000001" customHeight="1">
      <c r="A950" s="12">
        <f t="shared" si="75"/>
        <v>5760</v>
      </c>
      <c r="B950" s="14">
        <f t="shared" si="73"/>
        <v>4</v>
      </c>
      <c r="C950" s="14">
        <f t="shared" si="76"/>
        <v>10</v>
      </c>
      <c r="D950" s="15">
        <f>3600*(B950*data!$C$15/1000-F950-G950)/C950</f>
        <v>735.09998133990905</v>
      </c>
      <c r="E950" s="15">
        <f>IF(A950&lt;P$35,IF(A950+C950&lt;P$35,data!H$24*data!H$23,data!H$24*data!H$23*(P$35-A950)/C950),IF(D950&lt;0,0,D950))</f>
        <v>735.09998133990905</v>
      </c>
      <c r="F950" s="17">
        <f>(H950*data!$C$16+I950*data!$C$17-G949*(data!$C$18+data!$C$19+data!$C$20))*$C950/60</f>
        <v>-2.0422409431148165</v>
      </c>
      <c r="G950" s="17">
        <f t="shared" si="77"/>
        <v>29.542399239976337</v>
      </c>
      <c r="H950" s="17">
        <f>H949+(data!$C$19*G949-data!$C$16*H949)*$C950/60</f>
        <v>161.8761632490378</v>
      </c>
      <c r="I950" s="17">
        <f>I949+(data!$C$20*G949-data!$C$17*I949)*$C950/60</f>
        <v>290.46214782586117</v>
      </c>
      <c r="J950" s="16">
        <f t="shared" si="74"/>
        <v>96</v>
      </c>
      <c r="K950" s="14">
        <f>G950/data!$C$15*1000</f>
        <v>4.0000401529311675</v>
      </c>
      <c r="L950" s="14">
        <f>L949+data!$C$21*(K949-L949)/60*C949</f>
        <v>4.0000436628251457</v>
      </c>
      <c r="M950" s="59">
        <f>M949+E950*C950/3600/data!H$23</f>
        <v>149.7653447470519</v>
      </c>
    </row>
    <row r="951" spans="1:13" ht="20.100000000000001" customHeight="1">
      <c r="A951" s="12">
        <f t="shared" si="75"/>
        <v>5770</v>
      </c>
      <c r="B951" s="14">
        <f t="shared" si="73"/>
        <v>4</v>
      </c>
      <c r="C951" s="14">
        <f t="shared" si="76"/>
        <v>10</v>
      </c>
      <c r="D951" s="15">
        <f>3600*(B951*data!$C$15/1000-F951-G951)/C951</f>
        <v>734.99353506953935</v>
      </c>
      <c r="E951" s="15">
        <f>IF(A951&lt;P$35,IF(A951+C951&lt;P$35,data!H$24*data!H$23,data!H$24*data!H$23*(P$35-A951)/C951),IF(D951&lt;0,0,D951))</f>
        <v>734.99353506953935</v>
      </c>
      <c r="F951" s="17">
        <f>(H951*data!$C$16+I951*data!$C$17-G950*(data!$C$18+data!$C$19+data!$C$20))*$C951/60</f>
        <v>-2.0419448258206558</v>
      </c>
      <c r="G951" s="17">
        <f t="shared" si="77"/>
        <v>29.542398806766538</v>
      </c>
      <c r="H951" s="17">
        <f>H950+(data!$C$19*G950-data!$C$16*H950)*$C951/60</f>
        <v>161.8781986670019</v>
      </c>
      <c r="I951" s="17">
        <f>I950+(data!$C$20*G950-data!$C$17*I950)*$C951/60</f>
        <v>290.83316082642841</v>
      </c>
      <c r="J951" s="16">
        <f t="shared" si="74"/>
        <v>96.166666666666671</v>
      </c>
      <c r="K951" s="14">
        <f>G951/data!$C$15*1000</f>
        <v>4.0000400942745706</v>
      </c>
      <c r="L951" s="14">
        <f>L950+data!$C$21*(K950-L950)/60*C950</f>
        <v>4.0000435896633633</v>
      </c>
      <c r="M951" s="59">
        <f>M950+E951*C951/3600/data!H$23</f>
        <v>149.96950961790455</v>
      </c>
    </row>
    <row r="952" spans="1:13" ht="20.100000000000001" customHeight="1">
      <c r="A952" s="12">
        <f t="shared" si="75"/>
        <v>5780</v>
      </c>
      <c r="B952" s="14">
        <f t="shared" si="73"/>
        <v>4</v>
      </c>
      <c r="C952" s="14">
        <f t="shared" si="76"/>
        <v>10</v>
      </c>
      <c r="D952" s="15">
        <f>3600*(B952*data!$C$15/1000-F952-G952)/C952</f>
        <v>734.88724289833385</v>
      </c>
      <c r="E952" s="15">
        <f>IF(A952&lt;P$35,IF(A952+C952&lt;P$35,data!H$24*data!H$23,data!H$24*data!H$23*(P$35-A952)/C952),IF(D952&lt;0,0,D952))</f>
        <v>734.88724289833385</v>
      </c>
      <c r="F952" s="17">
        <f>(H952*data!$C$16+I952*data!$C$17-G951*(data!$C$18+data!$C$19+data!$C$20))*$C952/60</f>
        <v>-2.041649139158014</v>
      </c>
      <c r="G952" s="17">
        <f t="shared" si="77"/>
        <v>29.542398376135022</v>
      </c>
      <c r="H952" s="17">
        <f>H951+(data!$C$19*G951-data!$C$16*H951)*$C952/60</f>
        <v>161.8802125737696</v>
      </c>
      <c r="I952" s="17">
        <f>I951+(data!$C$20*G951-data!$C$17*I951)*$C952/60</f>
        <v>291.20389924572453</v>
      </c>
      <c r="J952" s="16">
        <f t="shared" si="74"/>
        <v>96.333333333333329</v>
      </c>
      <c r="K952" s="14">
        <f>G952/data!$C$15*1000</f>
        <v>4.000040035967074</v>
      </c>
      <c r="L952" s="14">
        <f>L951+data!$C$21*(K951-L951)/60*C951</f>
        <v>4.0000435168039337</v>
      </c>
      <c r="M952" s="59">
        <f>M951+E952*C952/3600/data!H$23</f>
        <v>150.17364496315409</v>
      </c>
    </row>
    <row r="953" spans="1:13" ht="20.100000000000001" customHeight="1">
      <c r="A953" s="12">
        <f t="shared" si="75"/>
        <v>5790</v>
      </c>
      <c r="B953" s="14">
        <f t="shared" si="73"/>
        <v>4</v>
      </c>
      <c r="C953" s="14">
        <f t="shared" si="76"/>
        <v>10</v>
      </c>
      <c r="D953" s="15">
        <f>3600*(B953*data!$C$15/1000-F953-G953)/C953</f>
        <v>734.7811039166611</v>
      </c>
      <c r="E953" s="15">
        <f>IF(A953&lt;P$35,IF(A953+C953&lt;P$35,data!H$24*data!H$23,data!H$24*data!H$23*(P$35-A953)/C953),IF(D953&lt;0,0,D953))</f>
        <v>734.7811039166611</v>
      </c>
      <c r="F953" s="17">
        <f>(H953*data!$C$16+I953*data!$C$17-G952*(data!$C$18+data!$C$19+data!$C$20))*$C953/60</f>
        <v>-2.0413538805743703</v>
      </c>
      <c r="G953" s="17">
        <f t="shared" si="77"/>
        <v>29.542397948056024</v>
      </c>
      <c r="H953" s="17">
        <f>H952+(data!$C$19*G952-data!$C$16*H952)*$C953/60</f>
        <v>161.88220519656491</v>
      </c>
      <c r="I953" s="17">
        <f>I952+(data!$C$20*G952-data!$C$17*I952)*$C953/60</f>
        <v>291.57436328700794</v>
      </c>
      <c r="J953" s="16">
        <f t="shared" si="74"/>
        <v>96.5</v>
      </c>
      <c r="K953" s="14">
        <f>G953/data!$C$15*1000</f>
        <v>4.0000399780051872</v>
      </c>
      <c r="L953" s="14">
        <f>L952+data!$C$21*(K952-L952)/60*C952</f>
        <v>4.0000434442478312</v>
      </c>
      <c r="M953" s="59">
        <f>M952+E953*C953/3600/data!H$23</f>
        <v>150.37775082535316</v>
      </c>
    </row>
    <row r="954" spans="1:13" ht="20.100000000000001" customHeight="1">
      <c r="A954" s="12">
        <f t="shared" si="75"/>
        <v>5800</v>
      </c>
      <c r="B954" s="14">
        <f t="shared" si="73"/>
        <v>4</v>
      </c>
      <c r="C954" s="14">
        <f t="shared" si="76"/>
        <v>10</v>
      </c>
      <c r="D954" s="15">
        <f>3600*(B954*data!$C$15/1000-F954-G954)/C954</f>
        <v>734.67511722396262</v>
      </c>
      <c r="E954" s="15">
        <f>IF(A954&lt;P$35,IF(A954+C954&lt;P$35,data!H$24*data!H$23,data!H$24*data!H$23*(P$35-A954)/C954),IF(D954&lt;0,0,D954))</f>
        <v>734.67511722396262</v>
      </c>
      <c r="F954" s="17">
        <f>(H954*data!$C$16+I954*data!$C$17-G953*(data!$C$18+data!$C$19+data!$C$20))*$C954/60</f>
        <v>-2.0410590475426882</v>
      </c>
      <c r="G954" s="17">
        <f t="shared" si="77"/>
        <v>29.542397522504061</v>
      </c>
      <c r="H954" s="17">
        <f>H953+(data!$C$19*G953-data!$C$16*H953)*$C954/60</f>
        <v>161.88417676021172</v>
      </c>
      <c r="I954" s="17">
        <f>I953+(data!$C$20*G953-data!$C$17*I953)*$C954/60</f>
        <v>291.94455315338598</v>
      </c>
      <c r="J954" s="16">
        <f t="shared" si="74"/>
        <v>96.666666666666671</v>
      </c>
      <c r="K954" s="14">
        <f>G954/data!$C$15*1000</f>
        <v>4.0000399203854622</v>
      </c>
      <c r="L954" s="14">
        <f>L953+data!$C$21*(K953-L953)/60*C953</f>
        <v>4.000043371995937</v>
      </c>
      <c r="M954" s="59">
        <f>M953+E954*C954/3600/data!H$23</f>
        <v>150.58182724680427</v>
      </c>
    </row>
    <row r="955" spans="1:13" ht="20.100000000000001" customHeight="1">
      <c r="A955" s="12">
        <f t="shared" si="75"/>
        <v>5810</v>
      </c>
      <c r="B955" s="14">
        <f t="shared" si="73"/>
        <v>4</v>
      </c>
      <c r="C955" s="14">
        <f t="shared" si="76"/>
        <v>10</v>
      </c>
      <c r="D955" s="15">
        <f>3600*(B955*data!$C$15/1000-F955-G955)/C955</f>
        <v>734.56928192865746</v>
      </c>
      <c r="E955" s="15">
        <f>IF(A955&lt;P$35,IF(A955+C955&lt;P$35,data!H$24*data!H$23,data!H$24*data!H$23*(P$35-A955)/C955),IF(D955&lt;0,0,D955))</f>
        <v>734.56928192865746</v>
      </c>
      <c r="F955" s="17">
        <f>(H955*data!$C$16+I955*data!$C$17-G954*(data!$C$18+data!$C$19+data!$C$20))*$C955/60</f>
        <v>-2.0407646375611459</v>
      </c>
      <c r="G955" s="17">
        <f t="shared" si="77"/>
        <v>29.542397099453922</v>
      </c>
      <c r="H955" s="17">
        <f>H954+(data!$C$19*G954-data!$C$16*H954)*$C955/60</f>
        <v>161.8861274871592</v>
      </c>
      <c r="I955" s="17">
        <f>I954+(data!$C$20*G954-data!$C$17*I954)*$C955/60</f>
        <v>292.31446904781529</v>
      </c>
      <c r="J955" s="16">
        <f t="shared" si="74"/>
        <v>96.833333333333329</v>
      </c>
      <c r="K955" s="14">
        <f>G955/data!$C$15*1000</f>
        <v>4.0000398631044831</v>
      </c>
      <c r="L955" s="14">
        <f>L954+data!$C$21*(K954-L954)/60*C954</f>
        <v>4.0000433000490423</v>
      </c>
      <c r="M955" s="59">
        <f>M954+E955*C955/3600/data!H$23</f>
        <v>150.78587426956221</v>
      </c>
    </row>
    <row r="956" spans="1:13" ht="20.100000000000001" customHeight="1">
      <c r="A956" s="12">
        <f t="shared" si="75"/>
        <v>5820</v>
      </c>
      <c r="B956" s="14">
        <f t="shared" si="73"/>
        <v>4</v>
      </c>
      <c r="C956" s="14">
        <f t="shared" si="76"/>
        <v>10</v>
      </c>
      <c r="D956" s="15">
        <f>3600*(B956*data!$C$15/1000-F956-G956)/C956</f>
        <v>734.46359714805567</v>
      </c>
      <c r="E956" s="15">
        <f>IF(A956&lt;P$35,IF(A956+C956&lt;P$35,data!H$24*data!H$23,data!H$24*data!H$23*(P$35-A956)/C956),IF(D956&lt;0,0,D956))</f>
        <v>734.46359714805567</v>
      </c>
      <c r="F956" s="17">
        <f>(H956*data!$C$16+I956*data!$C$17-G955*(data!$C$18+data!$C$19+data!$C$20))*$C956/60</f>
        <v>-2.0404706481528736</v>
      </c>
      <c r="G956" s="17">
        <f t="shared" si="77"/>
        <v>29.542396678880653</v>
      </c>
      <c r="H956" s="17">
        <f>H955+(data!$C$19*G955-data!$C$16*H955)*$C956/60</f>
        <v>161.88805759750687</v>
      </c>
      <c r="I956" s="17">
        <f>I955+(data!$C$20*G955-data!$C$17*I955)*$C956/60</f>
        <v>292.68411117310171</v>
      </c>
      <c r="J956" s="16">
        <f t="shared" si="74"/>
        <v>97</v>
      </c>
      <c r="K956" s="14">
        <f>G956/data!$C$15*1000</f>
        <v>4.0000398061588722</v>
      </c>
      <c r="L956" s="14">
        <f>L955+data!$C$21*(K955-L955)/60*C955</f>
        <v>4.0000432284078498</v>
      </c>
      <c r="M956" s="59">
        <f>M955+E956*C956/3600/data!H$23</f>
        <v>150.98989193543667</v>
      </c>
    </row>
    <row r="957" spans="1:13" ht="20.100000000000001" customHeight="1">
      <c r="A957" s="12">
        <f t="shared" si="75"/>
        <v>5830</v>
      </c>
      <c r="B957" s="14">
        <f t="shared" si="73"/>
        <v>4</v>
      </c>
      <c r="C957" s="14">
        <f t="shared" si="76"/>
        <v>10</v>
      </c>
      <c r="D957" s="15">
        <f>3600*(B957*data!$C$15/1000-F957-G957)/C957</f>
        <v>734.35806200826187</v>
      </c>
      <c r="E957" s="15">
        <f>IF(A957&lt;P$35,IF(A957+C957&lt;P$35,data!H$24*data!H$23,data!H$24*data!H$23*(P$35-A957)/C957),IF(D957&lt;0,0,D957))</f>
        <v>734.35806200826187</v>
      </c>
      <c r="F957" s="17">
        <f>(H957*data!$C$16+I957*data!$C$17-G956*(data!$C$18+data!$C$19+data!$C$20))*$C957/60</f>
        <v>-2.0401770768656893</v>
      </c>
      <c r="G957" s="17">
        <f t="shared" si="77"/>
        <v>29.542396260759563</v>
      </c>
      <c r="H957" s="17">
        <f>H956+(data!$C$19*G956-data!$C$16*H956)*$C957/60</f>
        <v>161.8899673090294</v>
      </c>
      <c r="I957" s="17">
        <f>I956+(data!$C$20*G956-data!$C$17*I956)*$C957/60</f>
        <v>293.05347973190061</v>
      </c>
      <c r="J957" s="16">
        <f t="shared" si="74"/>
        <v>97.166666666666671</v>
      </c>
      <c r="K957" s="14">
        <f>G957/data!$C$15*1000</f>
        <v>4.0000397495452873</v>
      </c>
      <c r="L957" s="14">
        <f>L956+data!$C$21*(K956-L956)/60*C956</f>
        <v>4.0000431570729784</v>
      </c>
      <c r="M957" s="59">
        <f>M956+E957*C957/3600/data!H$23</f>
        <v>151.19388028599454</v>
      </c>
    </row>
    <row r="958" spans="1:13" ht="20.100000000000001" customHeight="1">
      <c r="A958" s="12">
        <f t="shared" si="75"/>
        <v>5840</v>
      </c>
      <c r="B958" s="14">
        <f t="shared" si="73"/>
        <v>4</v>
      </c>
      <c r="C958" s="14">
        <f t="shared" si="76"/>
        <v>10</v>
      </c>
      <c r="D958" s="15">
        <f>3600*(B958*data!$C$15/1000-F958-G958)/C958</f>
        <v>734.25267564407727</v>
      </c>
      <c r="E958" s="15">
        <f>IF(A958&lt;P$35,IF(A958+C958&lt;P$35,data!H$24*data!H$23,data!H$24*data!H$23*(P$35-A958)/C958),IF(D958&lt;0,0,D958))</f>
        <v>734.25267564407727</v>
      </c>
      <c r="F958" s="17">
        <f>(H958*data!$C$16+I958*data!$C$17-G957*(data!$C$18+data!$C$19+data!$C$20))*$C958/60</f>
        <v>-2.0398839212718398</v>
      </c>
      <c r="G958" s="17">
        <f t="shared" si="77"/>
        <v>29.542395845066228</v>
      </c>
      <c r="H958" s="17">
        <f>H957+(data!$C$19*G957-data!$C$16*H957)*$C958/60</f>
        <v>161.89185683720115</v>
      </c>
      <c r="I958" s="17">
        <f>I957+(data!$C$20*G957-data!$C$17*I957)*$C958/60</f>
        <v>293.42257492671678</v>
      </c>
      <c r="J958" s="16">
        <f t="shared" si="74"/>
        <v>97.333333333333329</v>
      </c>
      <c r="K958" s="14">
        <f>G958/data!$C$15*1000</f>
        <v>4.000039693260419</v>
      </c>
      <c r="L958" s="14">
        <f>L957+data!$C$21*(K957-L957)/60*C957</f>
        <v>4.0000430860449647</v>
      </c>
      <c r="M958" s="59">
        <f>M957+E958*C958/3600/data!H$23</f>
        <v>151.39783936256234</v>
      </c>
    </row>
    <row r="959" spans="1:13" ht="20.100000000000001" customHeight="1">
      <c r="A959" s="12">
        <f t="shared" si="75"/>
        <v>5850</v>
      </c>
      <c r="B959" s="14">
        <f t="shared" si="73"/>
        <v>4</v>
      </c>
      <c r="C959" s="14">
        <f t="shared" si="76"/>
        <v>10</v>
      </c>
      <c r="D959" s="15">
        <f>3600*(B959*data!$C$15/1000-F959-G959)/C959</f>
        <v>734.14743719891271</v>
      </c>
      <c r="E959" s="15">
        <f>IF(A959&lt;P$35,IF(A959+C959&lt;P$35,data!H$24*data!H$23,data!H$24*data!H$23*(P$35-A959)/C959),IF(D959&lt;0,0,D959))</f>
        <v>734.14743719891271</v>
      </c>
      <c r="F959" s="17">
        <f>(H959*data!$C$16+I959*data!$C$17-G958*(data!$C$18+data!$C$19+data!$C$20))*$C959/60</f>
        <v>-2.0395911789677443</v>
      </c>
      <c r="G959" s="17">
        <f t="shared" si="77"/>
        <v>29.542395431776477</v>
      </c>
      <c r="H959" s="17">
        <f>H958+(data!$C$19*G958-data!$C$16*H958)*$C959/60</f>
        <v>161.89372639522051</v>
      </c>
      <c r="I959" s="17">
        <f>I958+(data!$C$20*G958-data!$C$17*I958)*$C959/60</f>
        <v>293.79139695990472</v>
      </c>
      <c r="J959" s="16">
        <f t="shared" si="74"/>
        <v>97.5</v>
      </c>
      <c r="K959" s="14">
        <f>G959/data!$C$15*1000</f>
        <v>4.000039637300997</v>
      </c>
      <c r="L959" s="14">
        <f>L958+data!$C$21*(K958-L958)/60*C958</f>
        <v>4.0000430153242634</v>
      </c>
      <c r="M959" s="59">
        <f>M958+E959*C959/3600/data!H$23</f>
        <v>151.60176920622871</v>
      </c>
    </row>
    <row r="960" spans="1:13" ht="20.100000000000001" customHeight="1">
      <c r="A960" s="12">
        <f t="shared" si="75"/>
        <v>5860</v>
      </c>
      <c r="B960" s="14">
        <f t="shared" si="73"/>
        <v>4</v>
      </c>
      <c r="C960" s="14">
        <f t="shared" si="76"/>
        <v>10</v>
      </c>
      <c r="D960" s="15">
        <f>3600*(B960*data!$C$15/1000-F960-G960)/C960</f>
        <v>734.0423458247036</v>
      </c>
      <c r="E960" s="15">
        <f>IF(A960&lt;P$35,IF(A960+C960&lt;P$35,data!H$24*data!H$23,data!H$24*data!H$23*(P$35-A960)/C960),IF(D960&lt;0,0,D960))</f>
        <v>734.0423458247036</v>
      </c>
      <c r="F960" s="17">
        <f>(H960*data!$C$16+I960*data!$C$17-G959*(data!$C$18+data!$C$19+data!$C$20))*$C960/60</f>
        <v>-2.0392988475737384</v>
      </c>
      <c r="G960" s="17">
        <f t="shared" si="77"/>
        <v>29.542395020866387</v>
      </c>
      <c r="H960" s="17">
        <f>H959+(data!$C$19*G959-data!$C$16*H959)*$C960/60</f>
        <v>161.89557619403394</v>
      </c>
      <c r="I960" s="17">
        <f>I959+(data!$C$20*G959-data!$C$17*I959)*$C960/60</f>
        <v>294.15994603366875</v>
      </c>
      <c r="J960" s="16">
        <f t="shared" si="74"/>
        <v>97.666666666666671</v>
      </c>
      <c r="K960" s="14">
        <f>G960/data!$C$15*1000</f>
        <v>4.0000395816637813</v>
      </c>
      <c r="L960" s="14">
        <f>L959+data!$C$21*(K959-L959)/60*C959</f>
        <v>4.0000429449112529</v>
      </c>
      <c r="M960" s="59">
        <f>M959+E960*C960/3600/data!H$23</f>
        <v>151.80566985784668</v>
      </c>
    </row>
    <row r="961" spans="1:13" ht="20.100000000000001" customHeight="1">
      <c r="A961" s="12">
        <f t="shared" si="75"/>
        <v>5870</v>
      </c>
      <c r="B961" s="14">
        <f t="shared" si="73"/>
        <v>4</v>
      </c>
      <c r="C961" s="14">
        <f t="shared" si="76"/>
        <v>10</v>
      </c>
      <c r="D961" s="15">
        <f>3600*(B961*data!$C$15/1000-F961-G961)/C961</f>
        <v>733.93740068180728</v>
      </c>
      <c r="E961" s="15">
        <f>IF(A961&lt;P$35,IF(A961+C961&lt;P$35,data!H$24*data!H$23,data!H$24*data!H$23*(P$35-A961)/C961),IF(D961&lt;0,0,D961))</f>
        <v>733.93740068180728</v>
      </c>
      <c r="F961" s="17">
        <f>(H961*data!$C$16+I961*data!$C$17-G960*(data!$C$18+data!$C$19+data!$C$20))*$C961/60</f>
        <v>-2.0390069247338238</v>
      </c>
      <c r="G961" s="17">
        <f t="shared" si="77"/>
        <v>29.542394612312293</v>
      </c>
      <c r="H961" s="17">
        <f>H960+(data!$C$19*G960-data!$C$16*H960)*$C961/60</f>
        <v>161.89740644235971</v>
      </c>
      <c r="I961" s="17">
        <f>I960+(data!$C$20*G960-data!$C$17*I960)*$C961/60</f>
        <v>294.52822235006295</v>
      </c>
      <c r="J961" s="16">
        <f t="shared" si="74"/>
        <v>97.833333333333329</v>
      </c>
      <c r="K961" s="14">
        <f>G961/data!$C$15*1000</f>
        <v>4.0000395263455664</v>
      </c>
      <c r="L961" s="14">
        <f>L960+data!$C$21*(K960-L960)/60*C960</f>
        <v>4.0000428748062351</v>
      </c>
      <c r="M961" s="59">
        <f>M960+E961*C961/3600/data!H$23</f>
        <v>152.00954135803607</v>
      </c>
    </row>
    <row r="962" spans="1:13" ht="20.100000000000001" customHeight="1">
      <c r="A962" s="12">
        <f t="shared" si="75"/>
        <v>5880</v>
      </c>
      <c r="B962" s="14">
        <f t="shared" si="73"/>
        <v>4</v>
      </c>
      <c r="C962" s="14">
        <f t="shared" si="76"/>
        <v>10</v>
      </c>
      <c r="D962" s="15">
        <f>3600*(B962*data!$C$15/1000-F962-G962)/C962</f>
        <v>733.83260093892659</v>
      </c>
      <c r="E962" s="15">
        <f>IF(A962&lt;P$35,IF(A962+C962&lt;P$35,data!H$24*data!H$23,data!H$24*data!H$23*(P$35-A962)/C962),IF(D962&lt;0,0,D962))</f>
        <v>733.83260093892659</v>
      </c>
      <c r="F962" s="17">
        <f>(H962*data!$C$16+I962*data!$C$17-G961*(data!$C$18+data!$C$19+data!$C$20))*$C962/60</f>
        <v>-2.0387154081154204</v>
      </c>
      <c r="G962" s="17">
        <f t="shared" si="77"/>
        <v>29.542394206090783</v>
      </c>
      <c r="H962" s="17">
        <f>H961+(data!$C$19*G961-data!$C$16*H961)*$C962/60</f>
        <v>161.89921734671151</v>
      </c>
      <c r="I962" s="17">
        <f>I961+(data!$C$20*G961-data!$C$17*I961)*$C962/60</f>
        <v>294.89622611099145</v>
      </c>
      <c r="J962" s="16">
        <f t="shared" si="74"/>
        <v>98</v>
      </c>
      <c r="K962" s="14">
        <f>G962/data!$C$15*1000</f>
        <v>4.0000394713431833</v>
      </c>
      <c r="L962" s="14">
        <f>L961+data!$C$21*(K961-L961)/60*C961</f>
        <v>4.0000428050094401</v>
      </c>
      <c r="M962" s="59">
        <f>M961+E962*C962/3600/data!H$23</f>
        <v>152.21338374718579</v>
      </c>
    </row>
    <row r="963" spans="1:13" ht="20.100000000000001" customHeight="1">
      <c r="A963" s="12">
        <f t="shared" si="75"/>
        <v>5890</v>
      </c>
      <c r="B963" s="14">
        <f t="shared" si="73"/>
        <v>4</v>
      </c>
      <c r="C963" s="14">
        <f t="shared" si="76"/>
        <v>10</v>
      </c>
      <c r="D963" s="15">
        <f>3600*(B963*data!$C$15/1000-F963-G963)/C963</f>
        <v>733.7279457730134</v>
      </c>
      <c r="E963" s="15">
        <f>IF(A963&lt;P$35,IF(A963+C963&lt;P$35,data!H$24*data!H$23,data!H$24*data!H$23*(P$35-A963)/C963),IF(D963&lt;0,0,D963))</f>
        <v>733.7279457730134</v>
      </c>
      <c r="F963" s="17">
        <f>(H963*data!$C$16+I963*data!$C$17-G962*(data!$C$18+data!$C$19+data!$C$20))*$C963/60</f>
        <v>-2.0384242954091172</v>
      </c>
      <c r="G963" s="17">
        <f t="shared" si="77"/>
        <v>29.542393802178683</v>
      </c>
      <c r="H963" s="17">
        <f>H962+(data!$C$19*G962-data!$C$16*H962)*$C963/60</f>
        <v>161.90100911142164</v>
      </c>
      <c r="I963" s="17">
        <f>I962+(data!$C$20*G962-data!$C$17*I962)*$C963/60</f>
        <v>295.26395751820849</v>
      </c>
      <c r="J963" s="16">
        <f t="shared" si="74"/>
        <v>98.166666666666671</v>
      </c>
      <c r="K963" s="14">
        <f>G963/data!$C$15*1000</f>
        <v>4.0000394166534941</v>
      </c>
      <c r="L963" s="14">
        <f>L962+data!$C$21*(K962-L962)/60*C962</f>
        <v>4.0000427355210268</v>
      </c>
      <c r="M963" s="59">
        <f>M962+E963*C963/3600/data!H$23</f>
        <v>152.41719706545607</v>
      </c>
    </row>
    <row r="964" spans="1:13" ht="20.100000000000001" customHeight="1">
      <c r="A964" s="12">
        <f t="shared" si="75"/>
        <v>5900</v>
      </c>
      <c r="B964" s="14">
        <f t="shared" ref="B964:B1027" si="78">P$23</f>
        <v>4</v>
      </c>
      <c r="C964" s="14">
        <f t="shared" si="76"/>
        <v>10</v>
      </c>
      <c r="D964" s="15">
        <f>3600*(B964*data!$C$15/1000-F964-G964)/C964</f>
        <v>733.62343436918786</v>
      </c>
      <c r="E964" s="15">
        <f>IF(A964&lt;P$35,IF(A964+C964&lt;P$35,data!H$24*data!H$23,data!H$24*data!H$23*(P$35-A964)/C964),IF(D964&lt;0,0,D964))</f>
        <v>733.62343436918786</v>
      </c>
      <c r="F964" s="17">
        <f>(H964*data!$C$16+I964*data!$C$17-G963*(data!$C$18+data!$C$19+data!$C$20))*$C964/60</f>
        <v>-2.0381335843284321</v>
      </c>
      <c r="G964" s="17">
        <f t="shared" si="77"/>
        <v>29.542393400553067</v>
      </c>
      <c r="H964" s="17">
        <f>H963+(data!$C$19*G963-data!$C$16*H963)*$C964/60</f>
        <v>161.90278193866413</v>
      </c>
      <c r="I964" s="17">
        <f>I963+(data!$C$20*G963-data!$C$17*I963)*$C964/60</f>
        <v>295.63141677331862</v>
      </c>
      <c r="J964" s="16">
        <f t="shared" ref="J964:J1027" si="79">$A964/60</f>
        <v>98.333333333333329</v>
      </c>
      <c r="K964" s="14">
        <f>G964/data!$C$15*1000</f>
        <v>4.0000393622733954</v>
      </c>
      <c r="L964" s="14">
        <f>L963+data!$C$21*(K963-L963)/60*C963</f>
        <v>4.0000426663410842</v>
      </c>
      <c r="M964" s="59">
        <f>M963+E964*C964/3600/data!H$23</f>
        <v>152.62098135278083</v>
      </c>
    </row>
    <row r="965" spans="1:13" ht="20.100000000000001" customHeight="1">
      <c r="A965" s="12">
        <f t="shared" ref="A965:A1028" si="80">$A964+C964</f>
        <v>5910</v>
      </c>
      <c r="B965" s="14">
        <f t="shared" si="78"/>
        <v>4</v>
      </c>
      <c r="C965" s="14">
        <f t="shared" ref="C965:C1028" si="81">P$25</f>
        <v>10</v>
      </c>
      <c r="D965" s="15">
        <f>3600*(B965*data!$C$15/1000-F965-G965)/C965</f>
        <v>733.51906592065336</v>
      </c>
      <c r="E965" s="15">
        <f>IF(A965&lt;P$35,IF(A965+C965&lt;P$35,data!H$24*data!H$23,data!H$24*data!H$23*(P$35-A965)/C965),IF(D965&lt;0,0,D965))</f>
        <v>733.51906592065336</v>
      </c>
      <c r="F965" s="17">
        <f>(H965*data!$C$16+I965*data!$C$17-G964*(data!$C$18+data!$C$19+data!$C$20))*$C965/60</f>
        <v>-2.0378432726095674</v>
      </c>
      <c r="G965" s="17">
        <f t="shared" si="77"/>
        <v>29.542393001191243</v>
      </c>
      <c r="H965" s="17">
        <f>H964+(data!$C$19*G964-data!$C$16*H964)*$C965/60</f>
        <v>161.90453602847751</v>
      </c>
      <c r="I965" s="17">
        <f>I964+(data!$C$20*G964-data!$C$17*I964)*$C965/60</f>
        <v>295.99860407777658</v>
      </c>
      <c r="J965" s="16">
        <f t="shared" si="79"/>
        <v>98.5</v>
      </c>
      <c r="K965" s="14">
        <f>G965/data!$C$15*1000</f>
        <v>4.0000393081998142</v>
      </c>
      <c r="L965" s="14">
        <f>L964+data!$C$21*(K964-L964)/60*C964</f>
        <v>4.0000425974696361</v>
      </c>
      <c r="M965" s="59">
        <f>M964+E965*C965/3600/data!H$23</f>
        <v>152.8247366488699</v>
      </c>
    </row>
    <row r="966" spans="1:13" ht="20.100000000000001" customHeight="1">
      <c r="A966" s="12">
        <f t="shared" si="80"/>
        <v>5920</v>
      </c>
      <c r="B966" s="14">
        <f t="shared" si="78"/>
        <v>4</v>
      </c>
      <c r="C966" s="14">
        <f t="shared" si="81"/>
        <v>10</v>
      </c>
      <c r="D966" s="15">
        <f>3600*(B966*data!$C$15/1000-F966-G966)/C966</f>
        <v>733.4148396286007</v>
      </c>
      <c r="E966" s="15">
        <f>IF(A966&lt;P$35,IF(A966+C966&lt;P$35,data!H$24*data!H$23,data!H$24*data!H$23*(P$35-A966)/C966),IF(D966&lt;0,0,D966))</f>
        <v>733.4148396286007</v>
      </c>
      <c r="F966" s="17">
        <f>(H966*data!$C$16+I966*data!$C$17-G965*(data!$C$18+data!$C$19+data!$C$20))*$C966/60</f>
        <v>-2.0375533580111731</v>
      </c>
      <c r="G966" s="17">
        <f t="shared" ref="G966:G1029" si="82">IF(P$21=1,(E965/60)*$C966/60+F966+G965,(E966/60)*$C966/60+F966+G965)</f>
        <v>29.542392604070773</v>
      </c>
      <c r="H966" s="17">
        <f>H965+(data!$C$19*G965-data!$C$16*H965)*$C966/60</f>
        <v>161.90627157878734</v>
      </c>
      <c r="I966" s="17">
        <f>I965+(data!$C$20*G965-data!$C$17*I965)*$C966/60</f>
        <v>296.3655196328877</v>
      </c>
      <c r="J966" s="16">
        <f t="shared" si="79"/>
        <v>98.666666666666671</v>
      </c>
      <c r="K966" s="14">
        <f>G966/data!$C$15*1000</f>
        <v>4.0000392544297121</v>
      </c>
      <c r="L966" s="14">
        <f>L965+data!$C$21*(K965-L965)/60*C965</f>
        <v>4.0000425289066417</v>
      </c>
      <c r="M966" s="59">
        <f>M965+E966*C966/3600/data!H$23</f>
        <v>153.02846299321118</v>
      </c>
    </row>
    <row r="967" spans="1:13" ht="20.100000000000001" customHeight="1">
      <c r="A967" s="12">
        <f t="shared" si="80"/>
        <v>5930</v>
      </c>
      <c r="B967" s="14">
        <f t="shared" si="78"/>
        <v>4</v>
      </c>
      <c r="C967" s="14">
        <f t="shared" si="81"/>
        <v>10</v>
      </c>
      <c r="D967" s="15">
        <f>3600*(B967*data!$C$15/1000-F967-G967)/C967</f>
        <v>733.31075470213989</v>
      </c>
      <c r="E967" s="15">
        <f>IF(A967&lt;P$35,IF(A967+C967&lt;P$35,data!H$24*data!H$23,data!H$24*data!H$23*(P$35-A967)/C967),IF(D967&lt;0,0,D967))</f>
        <v>733.31075470213989</v>
      </c>
      <c r="F967" s="17">
        <f>(H967*data!$C$16+I967*data!$C$17-G966*(data!$C$18+data!$C$19+data!$C$20))*$C967/60</f>
        <v>-2.0372638383141131</v>
      </c>
      <c r="G967" s="17">
        <f t="shared" si="82"/>
        <v>29.542392209169439</v>
      </c>
      <c r="H967" s="17">
        <f>H966+(data!$C$19*G966-data!$C$16*H966)*$C967/60</f>
        <v>161.90798878542859</v>
      </c>
      <c r="I967" s="17">
        <f>I966+(data!$C$20*G966-data!$C$17*I966)*$C967/60</f>
        <v>296.73216363980788</v>
      </c>
      <c r="J967" s="16">
        <f t="shared" si="79"/>
        <v>98.833333333333329</v>
      </c>
      <c r="K967" s="14">
        <f>G967/data!$C$15*1000</f>
        <v>4.0000392009600807</v>
      </c>
      <c r="L967" s="14">
        <f>L966+data!$C$21*(K966-L966)/60*C966</f>
        <v>4.0000424606519971</v>
      </c>
      <c r="M967" s="59">
        <f>M966+E967*C967/3600/data!H$23</f>
        <v>153.23216042507289</v>
      </c>
    </row>
    <row r="968" spans="1:13" ht="20.100000000000001" customHeight="1">
      <c r="A968" s="12">
        <f t="shared" si="80"/>
        <v>5940</v>
      </c>
      <c r="B968" s="14">
        <f t="shared" si="78"/>
        <v>4</v>
      </c>
      <c r="C968" s="14">
        <f t="shared" si="81"/>
        <v>10</v>
      </c>
      <c r="D968" s="15">
        <f>3600*(B968*data!$C$15/1000-F968-G968)/C968</f>
        <v>733.20681035820076</v>
      </c>
      <c r="E968" s="15">
        <f>IF(A968&lt;P$35,IF(A968+C968&lt;P$35,data!H$24*data!H$23,data!H$24*data!H$23*(P$35-A968)/C968),IF(D968&lt;0,0,D968))</f>
        <v>733.20681035820076</v>
      </c>
      <c r="F968" s="17">
        <f>(H968*data!$C$16+I968*data!$C$17-G967*(data!$C$18+data!$C$19+data!$C$20))*$C968/60</f>
        <v>-2.0369747113212258</v>
      </c>
      <c r="G968" s="17">
        <f t="shared" si="82"/>
        <v>29.542391816465269</v>
      </c>
      <c r="H968" s="17">
        <f>H967+(data!$C$19*G967-data!$C$16*H967)*$C968/60</f>
        <v>161.90968784216767</v>
      </c>
      <c r="I968" s="17">
        <f>I967+(data!$C$20*G967-data!$C$17*I967)*$C968/60</f>
        <v>297.09853629954358</v>
      </c>
      <c r="J968" s="16">
        <f t="shared" si="79"/>
        <v>99</v>
      </c>
      <c r="K968" s="14">
        <f>G968/data!$C$15*1000</f>
        <v>4.0000391477879456</v>
      </c>
      <c r="L968" s="14">
        <f>L967+data!$C$21*(K967-L967)/60*C967</f>
        <v>4.0000423927055371</v>
      </c>
      <c r="M968" s="59">
        <f>M967+E968*C968/3600/data!H$23</f>
        <v>153.43582898350573</v>
      </c>
    </row>
    <row r="969" spans="1:13" ht="20.100000000000001" customHeight="1">
      <c r="A969" s="12">
        <f t="shared" si="80"/>
        <v>5950</v>
      </c>
      <c r="B969" s="14">
        <f t="shared" si="78"/>
        <v>4</v>
      </c>
      <c r="C969" s="14">
        <f t="shared" si="81"/>
        <v>10</v>
      </c>
      <c r="D969" s="15">
        <f>3600*(B969*data!$C$15/1000-F969-G969)/C969</f>
        <v>733.10300582147124</v>
      </c>
      <c r="E969" s="15">
        <f>IF(A969&lt;P$35,IF(A969+C969&lt;P$35,data!H$24*data!H$23,data!H$24*data!H$23*(P$35-A969)/C969),IF(D969&lt;0,0,D969))</f>
        <v>733.10300582147124</v>
      </c>
      <c r="F969" s="17">
        <f>(H969*data!$C$16+I969*data!$C$17-G968*(data!$C$18+data!$C$19+data!$C$20))*$C969/60</f>
        <v>-2.0366859748570998</v>
      </c>
      <c r="G969" s="17">
        <f t="shared" si="82"/>
        <v>29.542391425936504</v>
      </c>
      <c r="H969" s="17">
        <f>H968+(data!$C$19*G968-data!$C$16*H968)*$C969/60</f>
        <v>161.91136894072432</v>
      </c>
      <c r="I969" s="17">
        <f>I968+(data!$C$20*G968-data!$C$17*I968)*$C969/60</f>
        <v>297.46463781295222</v>
      </c>
      <c r="J969" s="16">
        <f t="shared" si="79"/>
        <v>99.166666666666671</v>
      </c>
      <c r="K969" s="14">
        <f>G969/data!$C$15*1000</f>
        <v>4.0000390949103606</v>
      </c>
      <c r="L969" s="14">
        <f>L968+data!$C$21*(K968-L968)/60*C968</f>
        <v>4.0000423250670396</v>
      </c>
      <c r="M969" s="59">
        <f>M968+E969*C969/3600/data!H$23</f>
        <v>153.63946870734503</v>
      </c>
    </row>
    <row r="970" spans="1:13" ht="20.100000000000001" customHeight="1">
      <c r="A970" s="12">
        <f t="shared" si="80"/>
        <v>5960</v>
      </c>
      <c r="B970" s="14">
        <f t="shared" si="78"/>
        <v>4</v>
      </c>
      <c r="C970" s="14">
        <f t="shared" si="81"/>
        <v>10</v>
      </c>
      <c r="D970" s="15">
        <f>3600*(B970*data!$C$15/1000-F970-G970)/C970</f>
        <v>732.99934032428632</v>
      </c>
      <c r="E970" s="15">
        <f>IF(A970&lt;P$35,IF(A970+C970&lt;P$35,data!H$24*data!H$23,data!H$24*data!H$23*(P$35-A970)/C970),IF(D970&lt;0,0,D970))</f>
        <v>732.99934032428632</v>
      </c>
      <c r="F970" s="17">
        <f>(H970*data!$C$16+I970*data!$C$17-G969*(data!$C$18+data!$C$19+data!$C$20))*$C970/60</f>
        <v>-2.0363976267678372</v>
      </c>
      <c r="G970" s="17">
        <f t="shared" si="82"/>
        <v>29.542391037561643</v>
      </c>
      <c r="H970" s="17">
        <f>H969+(data!$C$19*G969-data!$C$16*H969)*$C970/60</f>
        <v>161.91303227079314</v>
      </c>
      <c r="I970" s="17">
        <f>I969+(data!$C$20*G969-data!$C$17*I969)*$C970/60</f>
        <v>297.8304683807421</v>
      </c>
      <c r="J970" s="16">
        <f t="shared" si="79"/>
        <v>99.333333333333329</v>
      </c>
      <c r="K970" s="14">
        <f>G970/data!$C$15*1000</f>
        <v>4.0000390423244134</v>
      </c>
      <c r="L970" s="14">
        <f>L969+data!$C$21*(K969-L969)/60*C969</f>
        <v>4.0000422577362258</v>
      </c>
      <c r="M970" s="59">
        <f>M969+E970*C970/3600/data!H$23</f>
        <v>153.84307963521289</v>
      </c>
    </row>
    <row r="971" spans="1:13" ht="20.100000000000001" customHeight="1">
      <c r="A971" s="12">
        <f t="shared" si="80"/>
        <v>5970</v>
      </c>
      <c r="B971" s="14">
        <f t="shared" si="78"/>
        <v>4</v>
      </c>
      <c r="C971" s="14">
        <f t="shared" si="81"/>
        <v>10</v>
      </c>
      <c r="D971" s="15">
        <f>3600*(B971*data!$C$15/1000-F971-G971)/C971</f>
        <v>732.89581310658355</v>
      </c>
      <c r="E971" s="15">
        <f>IF(A971&lt;P$35,IF(A971+C971&lt;P$35,data!H$24*data!H$23,data!H$24*data!H$23*(P$35-A971)/C971),IF(D971&lt;0,0,D971))</f>
        <v>732.89581310658355</v>
      </c>
      <c r="F971" s="17">
        <f>(H971*data!$C$16+I971*data!$C$17-G970*(data!$C$18+data!$C$19+data!$C$20))*$C971/60</f>
        <v>-2.036109664920839</v>
      </c>
      <c r="G971" s="17">
        <f t="shared" si="82"/>
        <v>29.542390651319376</v>
      </c>
      <c r="H971" s="17">
        <f>H970+(data!$C$19*G970-data!$C$16*H970)*$C971/60</f>
        <v>161.91467802006511</v>
      </c>
      <c r="I971" s="17">
        <f>I970+(data!$C$20*G970-data!$C$17*I970)*$C971/60</f>
        <v>298.19602820347251</v>
      </c>
      <c r="J971" s="16">
        <f t="shared" si="79"/>
        <v>99.5</v>
      </c>
      <c r="K971" s="14">
        <f>G971/data!$C$15*1000</f>
        <v>4.0000389900272202</v>
      </c>
      <c r="L971" s="14">
        <f>L970+data!$C$21*(K970-L970)/60*C970</f>
        <v>4.0000421907127599</v>
      </c>
      <c r="M971" s="59">
        <f>M970+E971*C971/3600/data!H$23</f>
        <v>154.04666180552027</v>
      </c>
    </row>
    <row r="972" spans="1:13" ht="20.100000000000001" customHeight="1">
      <c r="A972" s="12">
        <f t="shared" si="80"/>
        <v>5980</v>
      </c>
      <c r="B972" s="14">
        <f t="shared" si="78"/>
        <v>4</v>
      </c>
      <c r="C972" s="14">
        <f t="shared" si="81"/>
        <v>10</v>
      </c>
      <c r="D972" s="15">
        <f>3600*(B972*data!$C$15/1000-F972-G972)/C972</f>
        <v>732.79242341578697</v>
      </c>
      <c r="E972" s="15">
        <f>IF(A972&lt;P$35,IF(A972+C972&lt;P$35,data!H$24*data!H$23,data!H$24*data!H$23*(P$35-A972)/C972),IF(D972&lt;0,0,D972))</f>
        <v>732.79242341578697</v>
      </c>
      <c r="F972" s="17">
        <f>(H972*data!$C$16+I972*data!$C$17-G971*(data!$C$18+data!$C$19+data!$C$20))*$C972/60</f>
        <v>-2.035822087204568</v>
      </c>
      <c r="G972" s="17">
        <f t="shared" si="82"/>
        <v>29.542390267188651</v>
      </c>
      <c r="H972" s="17">
        <f>H971+(data!$C$19*G971-data!$C$16*H971)*$C972/60</f>
        <v>161.91630637424868</v>
      </c>
      <c r="I972" s="17">
        <f>I971+(data!$C$20*G971-data!$C$17*I971)*$C972/60</f>
        <v>298.56131748155394</v>
      </c>
      <c r="J972" s="16">
        <f t="shared" si="79"/>
        <v>99.666666666666671</v>
      </c>
      <c r="K972" s="14">
        <f>G972/data!$C$15*1000</f>
        <v>4.0000389380159289</v>
      </c>
      <c r="L972" s="14">
        <f>L971+data!$C$21*(K971-L971)/60*C971</f>
        <v>4.0000421239962556</v>
      </c>
      <c r="M972" s="59">
        <f>M971+E972*C972/3600/data!H$23</f>
        <v>154.25021525646909</v>
      </c>
    </row>
    <row r="973" spans="1:13" ht="20.100000000000001" customHeight="1">
      <c r="A973" s="12">
        <f t="shared" si="80"/>
        <v>5990</v>
      </c>
      <c r="B973" s="14">
        <f t="shared" si="78"/>
        <v>4</v>
      </c>
      <c r="C973" s="14">
        <f t="shared" si="81"/>
        <v>10</v>
      </c>
      <c r="D973" s="15">
        <f>3600*(B973*data!$C$15/1000-F973-G973)/C973</f>
        <v>732.68917050675964</v>
      </c>
      <c r="E973" s="15">
        <f>IF(A973&lt;P$35,IF(A973+C973&lt;P$35,data!H$24*data!H$23,data!H$24*data!H$23*(P$35-A973)/C973),IF(D973&lt;0,0,D973))</f>
        <v>732.68917050675964</v>
      </c>
      <c r="F973" s="17">
        <f>(H973*data!$C$16+I973*data!$C$17-G972*(data!$C$18+data!$C$19+data!$C$20))*$C973/60</f>
        <v>-2.0355348915283384</v>
      </c>
      <c r="G973" s="17">
        <f t="shared" si="82"/>
        <v>29.542389885148609</v>
      </c>
      <c r="H973" s="17">
        <f>H972+(data!$C$19*G972-data!$C$16*H972)*$C973/60</f>
        <v>161.9179175170907</v>
      </c>
      <c r="I973" s="17">
        <f>I972+(data!$C$20*G972-data!$C$17*I972)*$C973/60</f>
        <v>298.9263364152481</v>
      </c>
      <c r="J973" s="16">
        <f t="shared" si="79"/>
        <v>99.833333333333329</v>
      </c>
      <c r="K973" s="14">
        <f>G973/data!$C$15*1000</f>
        <v>4.0000388862877161</v>
      </c>
      <c r="L973" s="14">
        <f>L972+data!$C$21*(K972-L972)/60*C972</f>
        <v>4.0000420575862732</v>
      </c>
      <c r="M973" s="59">
        <f>M972+E973*C973/3600/data!H$23</f>
        <v>154.45374002605431</v>
      </c>
    </row>
    <row r="974" spans="1:13" ht="20.100000000000001" customHeight="1">
      <c r="A974" s="12">
        <f t="shared" si="80"/>
        <v>6000</v>
      </c>
      <c r="B974" s="14">
        <f t="shared" si="78"/>
        <v>4</v>
      </c>
      <c r="C974" s="14">
        <f t="shared" si="81"/>
        <v>10</v>
      </c>
      <c r="D974" s="15">
        <f>3600*(B974*data!$C$15/1000-F974-G974)/C974</f>
        <v>732.58605364170205</v>
      </c>
      <c r="E974" s="15">
        <f>IF(A974&lt;P$35,IF(A974+C974&lt;P$35,data!H$24*data!H$23,data!H$24*data!H$23*(P$35-A974)/C974),IF(D974&lt;0,0,D974))</f>
        <v>732.58605364170205</v>
      </c>
      <c r="F974" s="17">
        <f>(H974*data!$C$16+I974*data!$C$17-G973*(data!$C$18+data!$C$19+data!$C$20))*$C974/60</f>
        <v>-2.0352480758220888</v>
      </c>
      <c r="G974" s="17">
        <f t="shared" si="82"/>
        <v>29.54238950517863</v>
      </c>
      <c r="H974" s="17">
        <f>H973+(data!$C$19*G973-data!$C$16*H973)*$C974/60</f>
        <v>161.91951163039718</v>
      </c>
      <c r="I974" s="17">
        <f>I973+(data!$C$20*G973-data!$C$17*I973)*$C974/60</f>
        <v>299.29108520466815</v>
      </c>
      <c r="J974" s="16">
        <f t="shared" si="79"/>
        <v>100</v>
      </c>
      <c r="K974" s="14">
        <f>G974/data!$C$15*1000</f>
        <v>4.0000388348397893</v>
      </c>
      <c r="L974" s="14">
        <f>L973+data!$C$21*(K973-L973)/60*C973</f>
        <v>4.0000419914823242</v>
      </c>
      <c r="M974" s="59">
        <f>M973+E974*C974/3600/data!H$23</f>
        <v>154.65723615206588</v>
      </c>
    </row>
    <row r="975" spans="1:13" ht="20.100000000000001" customHeight="1">
      <c r="A975" s="12">
        <f t="shared" si="80"/>
        <v>6010</v>
      </c>
      <c r="B975" s="14">
        <f t="shared" si="78"/>
        <v>4</v>
      </c>
      <c r="C975" s="14">
        <f t="shared" si="81"/>
        <v>10</v>
      </c>
      <c r="D975" s="15">
        <f>3600*(B975*data!$C$15/1000-F975-G975)/C975</f>
        <v>732.48307209009204</v>
      </c>
      <c r="E975" s="15">
        <f>IF(A975&lt;P$35,IF(A975+C975&lt;P$35,data!H$24*data!H$23,data!H$24*data!H$23*(P$35-A975)/C975),IF(D975&lt;0,0,D975))</f>
        <v>732.48307209009204</v>
      </c>
      <c r="F975" s="17">
        <f>(H975*data!$C$16+I975*data!$C$17-G974*(data!$C$18+data!$C$19+data!$C$20))*$C975/60</f>
        <v>-2.0349616380361706</v>
      </c>
      <c r="G975" s="17">
        <f t="shared" si="82"/>
        <v>29.542389127258296</v>
      </c>
      <c r="H975" s="17">
        <f>H974+(data!$C$19*G974-data!$C$16*H974)*$C975/60</f>
        <v>161.92108889405372</v>
      </c>
      <c r="I975" s="17">
        <f>I974+(data!$C$20*G974-data!$C$17*I974)*$C975/60</f>
        <v>299.65556404977866</v>
      </c>
      <c r="J975" s="16">
        <f t="shared" si="79"/>
        <v>100.16666666666667</v>
      </c>
      <c r="K975" s="14">
        <f>G975/data!$C$15*1000</f>
        <v>4.0000387836693854</v>
      </c>
      <c r="L975" s="14">
        <f>L974+data!$C$21*(K974-L974)/60*C974</f>
        <v>4.0000419256838713</v>
      </c>
      <c r="M975" s="59">
        <f>M974+E975*C975/3600/data!H$23</f>
        <v>154.86070367209089</v>
      </c>
    </row>
    <row r="976" spans="1:13" ht="20.100000000000001" customHeight="1">
      <c r="A976" s="12">
        <f t="shared" si="80"/>
        <v>6020</v>
      </c>
      <c r="B976" s="14">
        <f t="shared" si="78"/>
        <v>4</v>
      </c>
      <c r="C976" s="14">
        <f t="shared" si="81"/>
        <v>10</v>
      </c>
      <c r="D976" s="15">
        <f>3600*(B976*data!$C$15/1000-F976-G976)/C976</f>
        <v>732.38022512859118</v>
      </c>
      <c r="E976" s="15">
        <f>IF(A976&lt;P$35,IF(A976+C976&lt;P$35,data!H$24*data!H$23,data!H$24*data!H$23*(P$35-A976)/C976),IF(D976&lt;0,0,D976))</f>
        <v>732.38022512859118</v>
      </c>
      <c r="F976" s="17">
        <f>(H976*data!$C$16+I976*data!$C$17-G975*(data!$C$18+data!$C$19+data!$C$20))*$C976/60</f>
        <v>-2.0346755761411304</v>
      </c>
      <c r="G976" s="17">
        <f t="shared" si="82"/>
        <v>29.542388751367422</v>
      </c>
      <c r="H976" s="17">
        <f>H975+(data!$C$19*G975-data!$C$16*H975)*$C976/60</f>
        <v>161.92264948604594</v>
      </c>
      <c r="I976" s="17">
        <f>I975+(data!$C$20*G975-data!$C$17*I975)*$C976/60</f>
        <v>300.01977315039585</v>
      </c>
      <c r="J976" s="16">
        <f t="shared" si="79"/>
        <v>100.33333333333333</v>
      </c>
      <c r="K976" s="14">
        <f>G976/data!$C$15*1000</f>
        <v>4.0000387327737705</v>
      </c>
      <c r="L976" s="14">
        <f>L975+data!$C$21*(K975-L975)/60*C975</f>
        <v>4.0000418601903318</v>
      </c>
      <c r="M976" s="59">
        <f>M975+E976*C976/3600/data!H$23</f>
        <v>155.06414262351549</v>
      </c>
    </row>
    <row r="977" spans="1:13" ht="20.100000000000001" customHeight="1">
      <c r="A977" s="12">
        <f t="shared" si="80"/>
        <v>6030</v>
      </c>
      <c r="B977" s="14">
        <f t="shared" si="78"/>
        <v>4</v>
      </c>
      <c r="C977" s="14">
        <f t="shared" si="81"/>
        <v>10</v>
      </c>
      <c r="D977" s="15">
        <f>3600*(B977*data!$C$15/1000-F977-G977)/C977</f>
        <v>732.27751204099309</v>
      </c>
      <c r="E977" s="15">
        <f>IF(A977&lt;P$35,IF(A977+C977&lt;P$35,data!H$24*data!H$23,data!H$24*data!H$23*(P$35-A977)/C977),IF(D977&lt;0,0,D977))</f>
        <v>732.27751204099309</v>
      </c>
      <c r="F977" s="17">
        <f>(H977*data!$C$16+I977*data!$C$17-G976*(data!$C$18+data!$C$19+data!$C$20))*$C977/60</f>
        <v>-2.0343898881275009</v>
      </c>
      <c r="G977" s="17">
        <f t="shared" si="82"/>
        <v>29.542388377486009</v>
      </c>
      <c r="H977" s="17">
        <f>H976+(data!$C$19*G976-data!$C$16*H976)*$C977/60</f>
        <v>161.92419358247935</v>
      </c>
      <c r="I977" s="17">
        <f>I976+(data!$C$20*G976-data!$C$17*I976)*$C977/60</f>
        <v>300.38371270618768</v>
      </c>
      <c r="J977" s="16">
        <f t="shared" si="79"/>
        <v>100.5</v>
      </c>
      <c r="K977" s="14">
        <f>G977/data!$C$15*1000</f>
        <v>4.0000386821502358</v>
      </c>
      <c r="L977" s="14">
        <f>L976+data!$C$21*(K976-L976)/60*C976</f>
        <v>4.0000417950010778</v>
      </c>
      <c r="M977" s="59">
        <f>M976+E977*C977/3600/data!H$23</f>
        <v>155.26755304352687</v>
      </c>
    </row>
    <row r="978" spans="1:13" ht="20.100000000000001" customHeight="1">
      <c r="A978" s="12">
        <f t="shared" si="80"/>
        <v>6040</v>
      </c>
      <c r="B978" s="14">
        <f t="shared" si="78"/>
        <v>4</v>
      </c>
      <c r="C978" s="14">
        <f t="shared" si="81"/>
        <v>10</v>
      </c>
      <c r="D978" s="15">
        <f>3600*(B978*data!$C$15/1000-F978-G978)/C978</f>
        <v>732.17493211812155</v>
      </c>
      <c r="E978" s="15">
        <f>IF(A978&lt;P$35,IF(A978+C978&lt;P$35,data!H$24*data!H$23,data!H$24*data!H$23*(P$35-A978)/C978),IF(D978&lt;0,0,D978))</f>
        <v>732.17493211812155</v>
      </c>
      <c r="F978" s="17">
        <f>(H978*data!$C$16+I978*data!$C$17-G977*(data!$C$18+data!$C$19+data!$C$20))*$C978/60</f>
        <v>-2.0341045720055848</v>
      </c>
      <c r="G978" s="17">
        <f t="shared" si="82"/>
        <v>29.542388005594294</v>
      </c>
      <c r="H978" s="17">
        <f>H977+(data!$C$19*G977-data!$C$16*H977)*$C978/60</f>
        <v>161.92572135759937</v>
      </c>
      <c r="I978" s="17">
        <f>I977+(data!$C$20*G977-data!$C$17*I977)*$C978/60</f>
        <v>300.74738291667393</v>
      </c>
      <c r="J978" s="16">
        <f t="shared" si="79"/>
        <v>100.66666666666667</v>
      </c>
      <c r="K978" s="14">
        <f>G978/data!$C$15*1000</f>
        <v>4.000038631796107</v>
      </c>
      <c r="L978" s="14">
        <f>L977+data!$C$21*(K977-L977)/60*C977</f>
        <v>4.0000417301154387</v>
      </c>
      <c r="M978" s="59">
        <f>M977+E978*C978/3600/data!H$23</f>
        <v>155.47093496911523</v>
      </c>
    </row>
    <row r="979" spans="1:13" ht="20.100000000000001" customHeight="1">
      <c r="A979" s="12">
        <f t="shared" si="80"/>
        <v>6050</v>
      </c>
      <c r="B979" s="14">
        <f t="shared" si="78"/>
        <v>4</v>
      </c>
      <c r="C979" s="14">
        <f t="shared" si="81"/>
        <v>10</v>
      </c>
      <c r="D979" s="15">
        <f>3600*(B979*data!$C$15/1000-F979-G979)/C979</f>
        <v>732.07248465777354</v>
      </c>
      <c r="E979" s="15">
        <f>IF(A979&lt;P$35,IF(A979+C979&lt;P$35,data!H$24*data!H$23,data!H$24*data!H$23*(P$35-A979)/C979),IF(D979&lt;0,0,D979))</f>
        <v>732.07248465777354</v>
      </c>
      <c r="F979" s="17">
        <f>(H979*data!$C$16+I979*data!$C$17-G978*(data!$C$18+data!$C$19+data!$C$20))*$C979/60</f>
        <v>-2.0338196258052559</v>
      </c>
      <c r="G979" s="17">
        <f t="shared" si="82"/>
        <v>29.542387635672711</v>
      </c>
      <c r="H979" s="17">
        <f>H978+(data!$C$19*G978-data!$C$16*H978)*$C979/60</f>
        <v>161.92723298381091</v>
      </c>
      <c r="I979" s="17">
        <f>I978+(data!$C$20*G978-data!$C$17*I978)*$C979/60</f>
        <v>301.11078398122635</v>
      </c>
      <c r="J979" s="16">
        <f t="shared" si="79"/>
        <v>100.83333333333333</v>
      </c>
      <c r="K979" s="14">
        <f>G979/data!$C$15*1000</f>
        <v>4.0000385817087336</v>
      </c>
      <c r="L979" s="14">
        <f>L978+data!$C$21*(K978-L978)/60*C978</f>
        <v>4.0000416655327005</v>
      </c>
      <c r="M979" s="59">
        <f>M978+E979*C979/3600/data!H$23</f>
        <v>155.67428843707572</v>
      </c>
    </row>
    <row r="980" spans="1:13" ht="20.100000000000001" customHeight="1">
      <c r="A980" s="12">
        <f t="shared" si="80"/>
        <v>6060</v>
      </c>
      <c r="B980" s="14">
        <f t="shared" si="78"/>
        <v>4</v>
      </c>
      <c r="C980" s="14">
        <f t="shared" si="81"/>
        <v>10</v>
      </c>
      <c r="D980" s="15">
        <f>3600*(B980*data!$C$15/1000-F980-G980)/C980</f>
        <v>731.9701689646447</v>
      </c>
      <c r="E980" s="15">
        <f>IF(A980&lt;P$35,IF(A980+C980&lt;P$35,data!H$24*data!H$23,data!H$24*data!H$23*(P$35-A980)/C980),IF(D980&lt;0,0,D980))</f>
        <v>731.9701689646447</v>
      </c>
      <c r="F980" s="17">
        <f>(H980*data!$C$16+I980*data!$C$17-G979*(data!$C$18+data!$C$19+data!$C$20))*$C980/60</f>
        <v>-2.033535047575747</v>
      </c>
      <c r="G980" s="17">
        <f t="shared" si="82"/>
        <v>29.542387267701891</v>
      </c>
      <c r="H980" s="17">
        <f>H979+(data!$C$19*G979-data!$C$16*H979)*$C980/60</f>
        <v>161.92872863169782</v>
      </c>
      <c r="I980" s="17">
        <f>I979+(data!$C$20*G979-data!$C$17*I979)*$C980/60</f>
        <v>301.47391609906867</v>
      </c>
      <c r="J980" s="16">
        <f t="shared" si="79"/>
        <v>101</v>
      </c>
      <c r="K980" s="14">
        <f>G980/data!$C$15*1000</f>
        <v>4.0000385318854921</v>
      </c>
      <c r="L980" s="14">
        <f>L979+data!$C$21*(K979-L979)/60*C979</f>
        <v>4.0000416012521098</v>
      </c>
      <c r="M980" s="59">
        <f>M979+E980*C980/3600/data!H$23</f>
        <v>155.87761348401034</v>
      </c>
    </row>
    <row r="981" spans="1:13" ht="20.100000000000001" customHeight="1">
      <c r="A981" s="12">
        <f t="shared" si="80"/>
        <v>6070</v>
      </c>
      <c r="B981" s="14">
        <f t="shared" si="78"/>
        <v>4</v>
      </c>
      <c r="C981" s="14">
        <f t="shared" si="81"/>
        <v>10</v>
      </c>
      <c r="D981" s="15">
        <f>3600*(B981*data!$C$15/1000-F981-G981)/C981</f>
        <v>731.86798435025162</v>
      </c>
      <c r="E981" s="15">
        <f>IF(A981&lt;P$35,IF(A981+C981&lt;P$35,data!H$24*data!H$23,data!H$24*data!H$23*(P$35-A981)/C981),IF(D981&lt;0,0,D981))</f>
        <v>731.86798435025162</v>
      </c>
      <c r="F981" s="17">
        <f>(H981*data!$C$16+I981*data!$C$17-G980*(data!$C$18+data!$C$19+data!$C$20))*$C981/60</f>
        <v>-2.0332508353854455</v>
      </c>
      <c r="G981" s="17">
        <f t="shared" si="82"/>
        <v>29.542386901662681</v>
      </c>
      <c r="H981" s="17">
        <f>H980+(data!$C$19*G980-data!$C$16*H980)*$C981/60</f>
        <v>161.93020847004212</v>
      </c>
      <c r="I981" s="17">
        <f>I980+(data!$C$20*G980-data!$C$17*I980)*$C981/60</f>
        <v>301.83677946927691</v>
      </c>
      <c r="J981" s="16">
        <f t="shared" si="79"/>
        <v>101.16666666666667</v>
      </c>
      <c r="K981" s="14">
        <f>G981/data!$C$15*1000</f>
        <v>4.0000384823237924</v>
      </c>
      <c r="L981" s="14">
        <f>L980+data!$C$21*(K980-L980)/60*C980</f>
        <v>4.0000415372728746</v>
      </c>
      <c r="M981" s="59">
        <f>M980+E981*C981/3600/data!H$23</f>
        <v>156.08091014632984</v>
      </c>
    </row>
    <row r="982" spans="1:13" ht="20.100000000000001" customHeight="1">
      <c r="A982" s="12">
        <f t="shared" si="80"/>
        <v>6080</v>
      </c>
      <c r="B982" s="14">
        <f t="shared" si="78"/>
        <v>4</v>
      </c>
      <c r="C982" s="14">
        <f t="shared" si="81"/>
        <v>10</v>
      </c>
      <c r="D982" s="15">
        <f>3600*(B982*data!$C$15/1000-F982-G982)/C982</f>
        <v>731.76593013286379</v>
      </c>
      <c r="E982" s="15">
        <f>IF(A982&lt;P$35,IF(A982+C982&lt;P$35,data!H$24*data!H$23,data!H$24*data!H$23*(P$35-A982)/C982),IF(D982&lt;0,0,D982))</f>
        <v>731.76593013286379</v>
      </c>
      <c r="F982" s="17">
        <f>(H982*data!$C$16+I982*data!$C$17-G981*(data!$C$18+data!$C$19+data!$C$20))*$C982/60</f>
        <v>-2.0329669873216987</v>
      </c>
      <c r="G982" s="17">
        <f t="shared" si="82"/>
        <v>29.542386537536125</v>
      </c>
      <c r="H982" s="17">
        <f>H981+(data!$C$19*G981-data!$C$16*H981)*$C982/60</f>
        <v>161.93167266584305</v>
      </c>
      <c r="I982" s="17">
        <f>I981+(data!$C$20*G981-data!$C$17*I981)*$C982/60</f>
        <v>302.19937429077936</v>
      </c>
      <c r="J982" s="16">
        <f t="shared" si="79"/>
        <v>101.33333333333333</v>
      </c>
      <c r="K982" s="14">
        <f>G982/data!$C$15*1000</f>
        <v>4.0000384330210652</v>
      </c>
      <c r="L982" s="14">
        <f>L981+data!$C$21*(K981-L981)/60*C981</f>
        <v>4.0000414735941652</v>
      </c>
      <c r="M982" s="59">
        <f>M981+E982*C982/3600/data!H$23</f>
        <v>156.28417846025565</v>
      </c>
    </row>
    <row r="983" spans="1:13" ht="20.100000000000001" customHeight="1">
      <c r="A983" s="12">
        <f t="shared" si="80"/>
        <v>6090</v>
      </c>
      <c r="B983" s="14">
        <f t="shared" si="78"/>
        <v>4</v>
      </c>
      <c r="C983" s="14">
        <f t="shared" si="81"/>
        <v>10</v>
      </c>
      <c r="D983" s="15">
        <f>3600*(B983*data!$C$15/1000-F983-G983)/C983</f>
        <v>731.66400563742684</v>
      </c>
      <c r="E983" s="15">
        <f>IF(A983&lt;P$35,IF(A983+C983&lt;P$35,data!H$24*data!H$23,data!H$24*data!H$23*(P$35-A983)/C983),IF(D983&lt;0,0,D983))</f>
        <v>731.66400563742684</v>
      </c>
      <c r="F983" s="17">
        <f>(H983*data!$C$16+I983*data!$C$17-G982*(data!$C$18+data!$C$19+data!$C$20))*$C983/60</f>
        <v>-2.0326835014906082</v>
      </c>
      <c r="G983" s="17">
        <f t="shared" si="82"/>
        <v>29.54238617530347</v>
      </c>
      <c r="H983" s="17">
        <f>H982+(data!$C$19*G982-data!$C$16*H982)*$C983/60</f>
        <v>161.93312138433589</v>
      </c>
      <c r="I983" s="17">
        <f>I982+(data!$C$20*G982-data!$C$17*I982)*$C983/60</f>
        <v>302.56170076235662</v>
      </c>
      <c r="J983" s="16">
        <f t="shared" si="79"/>
        <v>101.5</v>
      </c>
      <c r="K983" s="14">
        <f>G983/data!$C$15*1000</f>
        <v>4.000038383974772</v>
      </c>
      <c r="L983" s="14">
        <f>L982+data!$C$21*(K982-L982)/60*C982</f>
        <v>4.0000414102151147</v>
      </c>
      <c r="M983" s="59">
        <f>M982+E983*C983/3600/data!H$23</f>
        <v>156.48741846182159</v>
      </c>
    </row>
    <row r="984" spans="1:13" ht="20.100000000000001" customHeight="1">
      <c r="A984" s="12">
        <f t="shared" si="80"/>
        <v>6100</v>
      </c>
      <c r="B984" s="14">
        <f t="shared" si="78"/>
        <v>4</v>
      </c>
      <c r="C984" s="14">
        <f t="shared" si="81"/>
        <v>10</v>
      </c>
      <c r="D984" s="15">
        <f>3600*(B984*data!$C$15/1000-F984-G984)/C984</f>
        <v>731.56221019550401</v>
      </c>
      <c r="E984" s="15">
        <f>IF(A984&lt;P$35,IF(A984+C984&lt;P$35,data!H$24*data!H$23,data!H$24*data!H$23*(P$35-A984)/C984),IF(D984&lt;0,0,D984))</f>
        <v>731.56221019550401</v>
      </c>
      <c r="F984" s="17">
        <f>(H984*data!$C$16+I984*data!$C$17-G983*(data!$C$18+data!$C$19+data!$C$20))*$C984/60</f>
        <v>-2.0324003760168368</v>
      </c>
      <c r="G984" s="17">
        <f t="shared" si="82"/>
        <v>29.542385814946151</v>
      </c>
      <c r="H984" s="17">
        <f>H983+(data!$C$19*G983-data!$C$16*H983)*$C984/60</f>
        <v>161.93455478901055</v>
      </c>
      <c r="I984" s="17">
        <f>I983+(data!$C$20*G983-data!$C$17*I983)*$C984/60</f>
        <v>302.92375908264194</v>
      </c>
      <c r="J984" s="16">
        <f t="shared" si="79"/>
        <v>101.66666666666667</v>
      </c>
      <c r="K984" s="14">
        <f>G984/data!$C$15*1000</f>
        <v>4.0000383351824</v>
      </c>
      <c r="L984" s="14">
        <f>L983+data!$C$21*(K983-L983)/60*C983</f>
        <v>4.0000413471348226</v>
      </c>
      <c r="M984" s="59">
        <f>M983+E984*C984/3600/data!H$23</f>
        <v>156.69063018687589</v>
      </c>
    </row>
    <row r="985" spans="1:13" ht="20.100000000000001" customHeight="1">
      <c r="A985" s="12">
        <f t="shared" si="80"/>
        <v>6110</v>
      </c>
      <c r="B985" s="14">
        <f t="shared" si="78"/>
        <v>4</v>
      </c>
      <c r="C985" s="14">
        <f t="shared" si="81"/>
        <v>10</v>
      </c>
      <c r="D985" s="15">
        <f>3600*(B985*data!$C$15/1000-F985-G985)/C985</f>
        <v>731.46054314519404</v>
      </c>
      <c r="E985" s="15">
        <f>IF(A985&lt;P$35,IF(A985+C985&lt;P$35,data!H$24*data!H$23,data!H$24*data!H$23*(P$35-A985)/C985),IF(D985&lt;0,0,D985))</f>
        <v>731.46054314519404</v>
      </c>
      <c r="F985" s="17">
        <f>(H985*data!$C$16+I985*data!$C$17-G984*(data!$C$18+data!$C$19+data!$C$20))*$C985/60</f>
        <v>-2.0321176090434112</v>
      </c>
      <c r="G985" s="17">
        <f t="shared" si="82"/>
        <v>29.542385456445807</v>
      </c>
      <c r="H985" s="17">
        <f>H984+(data!$C$19*G984-data!$C$16*H984)*$C985/60</f>
        <v>161.93597304163009</v>
      </c>
      <c r="I985" s="17">
        <f>I984+(data!$C$20*G984-data!$C$17*I984)*$C985/60</f>
        <v>303.2855494501211</v>
      </c>
      <c r="J985" s="16">
        <f t="shared" si="79"/>
        <v>101.83333333333333</v>
      </c>
      <c r="K985" s="14">
        <f>G985/data!$C$15*1000</f>
        <v>4.0000382866414625</v>
      </c>
      <c r="L985" s="14">
        <f>L984+data!$C$21*(K984-L984)/60*C984</f>
        <v>4.0000412843523545</v>
      </c>
      <c r="M985" s="59">
        <f>M984+E985*C985/3600/data!H$23</f>
        <v>156.89381367108288</v>
      </c>
    </row>
    <row r="986" spans="1:13" ht="20.100000000000001" customHeight="1">
      <c r="A986" s="12">
        <f t="shared" si="80"/>
        <v>6120</v>
      </c>
      <c r="B986" s="14">
        <f t="shared" si="78"/>
        <v>4</v>
      </c>
      <c r="C986" s="14">
        <f t="shared" si="81"/>
        <v>10</v>
      </c>
      <c r="D986" s="15">
        <f>3600*(B986*data!$C$15/1000-F986-G986)/C986</f>
        <v>731.35900383107241</v>
      </c>
      <c r="E986" s="15">
        <f>IF(A986&lt;P$35,IF(A986+C986&lt;P$35,data!H$24*data!H$23,data!H$24*data!H$23*(P$35-A986)/C986),IF(D986&lt;0,0,D986))</f>
        <v>731.35900383107241</v>
      </c>
      <c r="F986" s="17">
        <f>(H986*data!$C$16+I986*data!$C$17-G985*(data!$C$18+data!$C$19+data!$C$20))*$C986/60</f>
        <v>-2.03183519873153</v>
      </c>
      <c r="G986" s="17">
        <f t="shared" si="82"/>
        <v>29.542385099784262</v>
      </c>
      <c r="H986" s="17">
        <f>H985+(data!$C$19*G985-data!$C$16*H985)*$C986/60</f>
        <v>161.93737630224894</v>
      </c>
      <c r="I986" s="17">
        <f>I985+(data!$C$20*G985-data!$C$17*I985)*$C986/60</f>
        <v>303.64707206313273</v>
      </c>
      <c r="J986" s="16">
        <f t="shared" si="79"/>
        <v>102</v>
      </c>
      <c r="K986" s="14">
        <f>G986/data!$C$15*1000</f>
        <v>4.0000382383494975</v>
      </c>
      <c r="L986" s="14">
        <f>L985+data!$C$21*(K985-L985)/60*C985</f>
        <v>4.0000412218667432</v>
      </c>
      <c r="M986" s="59">
        <f>M985+E986*C986/3600/data!H$23</f>
        <v>157.09696894992484</v>
      </c>
    </row>
    <row r="987" spans="1:13" ht="20.100000000000001" customHeight="1">
      <c r="A987" s="12">
        <f t="shared" si="80"/>
        <v>6130</v>
      </c>
      <c r="B987" s="14">
        <f t="shared" si="78"/>
        <v>4</v>
      </c>
      <c r="C987" s="14">
        <f t="shared" si="81"/>
        <v>10</v>
      </c>
      <c r="D987" s="15">
        <f>3600*(B987*data!$C$15/1000-F987-G987)/C987</f>
        <v>731.25759160411974</v>
      </c>
      <c r="E987" s="15">
        <f>IF(A987&lt;P$35,IF(A987+C987&lt;P$35,data!H$24*data!H$23,data!H$24*data!H$23*(P$35-A987)/C987),IF(D987&lt;0,0,D987))</f>
        <v>731.25759160411974</v>
      </c>
      <c r="F987" s="17">
        <f>(H987*data!$C$16+I987*data!$C$17-G986*(data!$C$18+data!$C$19+data!$C$20))*$C987/60</f>
        <v>-2.0315531432603731</v>
      </c>
      <c r="G987" s="17">
        <f t="shared" si="82"/>
        <v>29.542384744943533</v>
      </c>
      <c r="H987" s="17">
        <f>H986+(data!$C$19*G986-data!$C$16*H986)*$C987/60</f>
        <v>161.93876472923085</v>
      </c>
      <c r="I987" s="17">
        <f>I986+(data!$C$20*G986-data!$C$17*I986)*$C987/60</f>
        <v>304.00832711986817</v>
      </c>
      <c r="J987" s="16">
        <f t="shared" si="79"/>
        <v>102.16666666666667</v>
      </c>
      <c r="K987" s="14">
        <f>G987/data!$C$15*1000</f>
        <v>4.0000381903040712</v>
      </c>
      <c r="L987" s="14">
        <f>L986+data!$C$21*(K986-L986)/60*C986</f>
        <v>4.0000411596769903</v>
      </c>
      <c r="M987" s="59">
        <f>M986+E987*C987/3600/data!H$23</f>
        <v>157.30009605870376</v>
      </c>
    </row>
    <row r="988" spans="1:13" ht="20.100000000000001" customHeight="1">
      <c r="A988" s="12">
        <f t="shared" si="80"/>
        <v>6140</v>
      </c>
      <c r="B988" s="14">
        <f t="shared" si="78"/>
        <v>4</v>
      </c>
      <c r="C988" s="14">
        <f t="shared" si="81"/>
        <v>10</v>
      </c>
      <c r="D988" s="15">
        <f>3600*(B988*data!$C$15/1000-F988-G988)/C988</f>
        <v>731.15630582164238</v>
      </c>
      <c r="E988" s="15">
        <f>IF(A988&lt;P$35,IF(A988+C988&lt;P$35,data!H$24*data!H$23,data!H$24*data!H$23*(P$35-A988)/C988),IF(D988&lt;0,0,D988))</f>
        <v>731.15630582164238</v>
      </c>
      <c r="F988" s="17">
        <f>(H988*data!$C$16+I988*data!$C$17-G987*(data!$C$18+data!$C$19+data!$C$20))*$C988/60</f>
        <v>-2.0312714408269117</v>
      </c>
      <c r="G988" s="17">
        <f t="shared" si="82"/>
        <v>29.542384391905841</v>
      </c>
      <c r="H988" s="17">
        <f>H987+(data!$C$19*G987-data!$C$16*H987)*$C988/60</f>
        <v>161.94013847926689</v>
      </c>
      <c r="I988" s="17">
        <f>I987+(data!$C$20*G987-data!$C$17*I987)*$C988/60</f>
        <v>304.36931481837183</v>
      </c>
      <c r="J988" s="16">
        <f t="shared" si="79"/>
        <v>102.33333333333333</v>
      </c>
      <c r="K988" s="14">
        <f>G988/data!$C$15*1000</f>
        <v>4.0000381425027758</v>
      </c>
      <c r="L988" s="14">
        <f>L987+data!$C$21*(K987-L987)/60*C987</f>
        <v>4.0000410977820682</v>
      </c>
      <c r="M988" s="59">
        <f>M987+E988*C988/3600/data!H$23</f>
        <v>157.50319503254309</v>
      </c>
    </row>
    <row r="989" spans="1:13" ht="20.100000000000001" customHeight="1">
      <c r="A989" s="12">
        <f t="shared" si="80"/>
        <v>6150</v>
      </c>
      <c r="B989" s="14">
        <f t="shared" si="78"/>
        <v>4</v>
      </c>
      <c r="C989" s="14">
        <f t="shared" si="81"/>
        <v>10</v>
      </c>
      <c r="D989" s="15">
        <f>3600*(B989*data!$C$15/1000-F989-G989)/C989</f>
        <v>731.05514584723437</v>
      </c>
      <c r="E989" s="15">
        <f>IF(A989&lt;P$35,IF(A989+C989&lt;P$35,data!H$24*data!H$23,data!H$24*data!H$23*(P$35-A989)/C989),IF(D989&lt;0,0,D989))</f>
        <v>731.05514584723437</v>
      </c>
      <c r="F989" s="17">
        <f>(H989*data!$C$16+I989*data!$C$17-G988*(data!$C$18+data!$C$19+data!$C$20))*$C989/60</f>
        <v>-2.0309900896457269</v>
      </c>
      <c r="G989" s="17">
        <f t="shared" si="82"/>
        <v>29.542384040653566</v>
      </c>
      <c r="H989" s="17">
        <f>H988+(data!$C$19*G988-data!$C$16*H988)*$C989/60</f>
        <v>161.94149770739301</v>
      </c>
      <c r="I989" s="17">
        <f>I988+(data!$C$20*G988-data!$C$17*I988)*$C989/60</f>
        <v>304.73003535654118</v>
      </c>
      <c r="J989" s="16">
        <f t="shared" si="79"/>
        <v>102.5</v>
      </c>
      <c r="K989" s="14">
        <f>G989/data!$C$15*1000</f>
        <v>4.0000380949432257</v>
      </c>
      <c r="L989" s="14">
        <f>L988+data!$C$21*(K988-L988)/60*C988</f>
        <v>4.00004103618092</v>
      </c>
      <c r="M989" s="59">
        <f>M988+E989*C989/3600/data!H$23</f>
        <v>157.70626590638955</v>
      </c>
    </row>
    <row r="990" spans="1:13" ht="20.100000000000001" customHeight="1">
      <c r="A990" s="12">
        <f t="shared" si="80"/>
        <v>6160</v>
      </c>
      <c r="B990" s="14">
        <f t="shared" si="78"/>
        <v>4</v>
      </c>
      <c r="C990" s="14">
        <f t="shared" si="81"/>
        <v>10</v>
      </c>
      <c r="D990" s="15">
        <f>3600*(B990*data!$C$15/1000-F990-G990)/C990</f>
        <v>730.95411105068229</v>
      </c>
      <c r="E990" s="15">
        <f>IF(A990&lt;P$35,IF(A990+C990&lt;P$35,data!H$24*data!H$23,data!H$24*data!H$23*(P$35-A990)/C990),IF(D990&lt;0,0,D990))</f>
        <v>730.95411105068229</v>
      </c>
      <c r="F990" s="17">
        <f>(H990*data!$C$16+I990*data!$C$17-G989*(data!$C$18+data!$C$19+data!$C$20))*$C990/60</f>
        <v>-2.0307090879488117</v>
      </c>
      <c r="G990" s="17">
        <f t="shared" si="82"/>
        <v>29.542383691169295</v>
      </c>
      <c r="H990" s="17">
        <f>H989+(data!$C$19*G989-data!$C$16*H989)*$C990/60</f>
        <v>161.94284256700757</v>
      </c>
      <c r="I990" s="17">
        <f>I989+(data!$C$20*G989-data!$C$17*I989)*$C990/60</f>
        <v>305.0904889321269</v>
      </c>
      <c r="J990" s="16">
        <f t="shared" si="79"/>
        <v>102.66666666666667</v>
      </c>
      <c r="K990" s="14">
        <f>G990/data!$C$15*1000</f>
        <v>4.0000380476230646</v>
      </c>
      <c r="L990" s="14">
        <f>L989+data!$C$21*(K989-L989)/60*C989</f>
        <v>4.0000409748724612</v>
      </c>
      <c r="M990" s="59">
        <f>M989+E990*C990/3600/data!H$23</f>
        <v>157.90930871501473</v>
      </c>
    </row>
    <row r="991" spans="1:13" ht="20.100000000000001" customHeight="1">
      <c r="A991" s="12">
        <f t="shared" si="80"/>
        <v>6170</v>
      </c>
      <c r="B991" s="14">
        <f t="shared" si="78"/>
        <v>4</v>
      </c>
      <c r="C991" s="14">
        <f t="shared" si="81"/>
        <v>10</v>
      </c>
      <c r="D991" s="15">
        <f>3600*(B991*data!$C$15/1000-F991-G991)/C991</f>
        <v>730.85320080791814</v>
      </c>
      <c r="E991" s="15">
        <f>IF(A991&lt;P$35,IF(A991+C991&lt;P$35,data!H$24*data!H$23,data!H$24*data!H$23*(P$35-A991)/C991),IF(D991&lt;0,0,D991))</f>
        <v>730.85320080791814</v>
      </c>
      <c r="F991" s="17">
        <f>(H991*data!$C$16+I991*data!$C$17-G990*(data!$C$18+data!$C$19+data!$C$20))*$C991/60</f>
        <v>-2.0304284339854037</v>
      </c>
      <c r="G991" s="17">
        <f t="shared" si="82"/>
        <v>29.542383343435787</v>
      </c>
      <c r="H991" s="17">
        <f>H990+(data!$C$19*G990-data!$C$16*H990)*$C991/60</f>
        <v>161.94417320988867</v>
      </c>
      <c r="I991" s="17">
        <f>I990+(data!$C$20*G990-data!$C$17*I990)*$C991/60</f>
        <v>305.45067574273298</v>
      </c>
      <c r="J991" s="16">
        <f t="shared" si="79"/>
        <v>102.83333333333333</v>
      </c>
      <c r="K991" s="14">
        <f>G991/data!$C$15*1000</f>
        <v>4.0000380005399565</v>
      </c>
      <c r="L991" s="14">
        <f>L990+data!$C$21*(K990-L990)/60*C990</f>
        <v>4.0000409138555808</v>
      </c>
      <c r="M991" s="59">
        <f>M990+E991*C991/3600/data!H$23</f>
        <v>158.11232349301693</v>
      </c>
    </row>
    <row r="992" spans="1:13" ht="20.100000000000001" customHeight="1">
      <c r="A992" s="12">
        <f t="shared" si="80"/>
        <v>6180</v>
      </c>
      <c r="B992" s="14">
        <f t="shared" si="78"/>
        <v>4</v>
      </c>
      <c r="C992" s="14">
        <f t="shared" si="81"/>
        <v>10</v>
      </c>
      <c r="D992" s="15">
        <f>3600*(B992*data!$C$15/1000-F992-G992)/C992</f>
        <v>730.75241450094688</v>
      </c>
      <c r="E992" s="15">
        <f>IF(A992&lt;P$35,IF(A992+C992&lt;P$35,data!H$24*data!H$23,data!H$24*data!H$23*(P$35-A992)/C992),IF(D992&lt;0,0,D992))</f>
        <v>730.75241450094688</v>
      </c>
      <c r="F992" s="17">
        <f>(H992*data!$C$16+I992*data!$C$17-G991*(data!$C$18+data!$C$19+data!$C$20))*$C992/60</f>
        <v>-2.0301481260217944</v>
      </c>
      <c r="G992" s="17">
        <f t="shared" si="82"/>
        <v>29.542382997435986</v>
      </c>
      <c r="H992" s="17">
        <f>H991+(data!$C$19*G991-data!$C$16*H991)*$C992/60</f>
        <v>161.94548978621117</v>
      </c>
      <c r="I992" s="17">
        <f>I991+(data!$C$20*G991-data!$C$17*I991)*$C992/60</f>
        <v>305.8105959858168</v>
      </c>
      <c r="J992" s="16">
        <f t="shared" si="79"/>
        <v>103</v>
      </c>
      <c r="K992" s="14">
        <f>G992/data!$C$15*1000</f>
        <v>4.0000379536915904</v>
      </c>
      <c r="L992" s="14">
        <f>L991+data!$C$21*(K991-L991)/60*C991</f>
        <v>4.0000408531291418</v>
      </c>
      <c r="M992" s="59">
        <f>M991+E992*C992/3600/data!H$23</f>
        <v>158.31531027482274</v>
      </c>
    </row>
    <row r="993" spans="1:13" ht="20.100000000000001" customHeight="1">
      <c r="A993" s="12">
        <f t="shared" si="80"/>
        <v>6190</v>
      </c>
      <c r="B993" s="14">
        <f t="shared" si="78"/>
        <v>4</v>
      </c>
      <c r="C993" s="14">
        <f t="shared" si="81"/>
        <v>10</v>
      </c>
      <c r="D993" s="15">
        <f>3600*(B993*data!$C$15/1000-F993-G993)/C993</f>
        <v>730.65175151778453</v>
      </c>
      <c r="E993" s="15">
        <f>IF(A993&lt;P$35,IF(A993+C993&lt;P$35,data!H$24*data!H$23,data!H$24*data!H$23*(P$35-A993)/C993),IF(D993&lt;0,0,D993))</f>
        <v>730.65175151778453</v>
      </c>
      <c r="F993" s="17">
        <f>(H993*data!$C$16+I993*data!$C$17-G992*(data!$C$18+data!$C$19+data!$C$20))*$C993/60</f>
        <v>-2.0298681623411521</v>
      </c>
      <c r="G993" s="17">
        <f t="shared" si="82"/>
        <v>29.54238265315302</v>
      </c>
      <c r="H993" s="17">
        <f>H992+(data!$C$19*G992-data!$C$16*H992)*$C993/60</f>
        <v>161.94679244456367</v>
      </c>
      <c r="I993" s="17">
        <f>I992+(data!$C$20*G992-data!$C$17*I992)*$C993/60</f>
        <v>306.17024985868926</v>
      </c>
      <c r="J993" s="16">
        <f t="shared" si="79"/>
        <v>103.16666666666667</v>
      </c>
      <c r="K993" s="14">
        <f>G993/data!$C$15*1000</f>
        <v>4.0000379070756855</v>
      </c>
      <c r="L993" s="14">
        <f>L992+data!$C$21*(K992-L992)/60*C992</f>
        <v>4.0000407926919834</v>
      </c>
      <c r="M993" s="59">
        <f>M992+E993*C993/3600/data!H$23</f>
        <v>158.51826909468878</v>
      </c>
    </row>
    <row r="994" spans="1:13" ht="20.100000000000001" customHeight="1">
      <c r="A994" s="12">
        <f t="shared" si="80"/>
        <v>6200</v>
      </c>
      <c r="B994" s="14">
        <f t="shared" si="78"/>
        <v>4</v>
      </c>
      <c r="C994" s="14">
        <f t="shared" si="81"/>
        <v>10</v>
      </c>
      <c r="D994" s="15">
        <f>3600*(B994*data!$C$15/1000-F994-G994)/C994</f>
        <v>730.55121125239395</v>
      </c>
      <c r="E994" s="15">
        <f>IF(A994&lt;P$35,IF(A994+C994&lt;P$35,data!H$24*data!H$23,data!H$24*data!H$23*(P$35-A994)/C994),IF(D994&lt;0,0,D994))</f>
        <v>730.55121125239395</v>
      </c>
      <c r="F994" s="17">
        <f>(H994*data!$C$16+I994*data!$C$17-G993*(data!$C$18+data!$C$19+data!$C$20))*$C994/60</f>
        <v>-2.029588541243347</v>
      </c>
      <c r="G994" s="17">
        <f t="shared" si="82"/>
        <v>29.542382310570186</v>
      </c>
      <c r="H994" s="17">
        <f>H993+(data!$C$19*G993-data!$C$16*H993)*$C994/60</f>
        <v>161.94808133196534</v>
      </c>
      <c r="I994" s="17">
        <f>I993+(data!$C$20*G993-data!$C$17*I993)*$C994/60</f>
        <v>306.52963755851493</v>
      </c>
      <c r="J994" s="16">
        <f t="shared" si="79"/>
        <v>103.33333333333333</v>
      </c>
      <c r="K994" s="14">
        <f>G994/data!$C$15*1000</f>
        <v>4.0000378606899778</v>
      </c>
      <c r="L994" s="14">
        <f>L993+data!$C$21*(K993-L993)/60*C993</f>
        <v>4.0000407325429217</v>
      </c>
      <c r="M994" s="59">
        <f>M993+E994*C994/3600/data!H$23</f>
        <v>158.72119998670334</v>
      </c>
    </row>
    <row r="995" spans="1:13" ht="20.100000000000001" customHeight="1">
      <c r="A995" s="12">
        <f t="shared" si="80"/>
        <v>6210</v>
      </c>
      <c r="B995" s="14">
        <f t="shared" si="78"/>
        <v>4</v>
      </c>
      <c r="C995" s="14">
        <f t="shared" si="81"/>
        <v>10</v>
      </c>
      <c r="D995" s="15">
        <f>3600*(B995*data!$C$15/1000-F995-G995)/C995</f>
        <v>730.45079310463211</v>
      </c>
      <c r="E995" s="15">
        <f>IF(A995&lt;P$35,IF(A995+C995&lt;P$35,data!H$24*data!H$23,data!H$24*data!H$23*(P$35-A995)/C995),IF(D995&lt;0,0,D995))</f>
        <v>730.45079310463211</v>
      </c>
      <c r="F995" s="17">
        <f>(H995*data!$C$16+I995*data!$C$17-G994*(data!$C$18+data!$C$19+data!$C$20))*$C995/60</f>
        <v>-2.0293092610447729</v>
      </c>
      <c r="G995" s="17">
        <f t="shared" si="82"/>
        <v>29.542381969670952</v>
      </c>
      <c r="H995" s="17">
        <f>H994+(data!$C$19*G994-data!$C$16*H994)*$C995/60</f>
        <v>161.94935659388238</v>
      </c>
      <c r="I995" s="17">
        <f>I994+(data!$C$20*G994-data!$C$17*I994)*$C995/60</f>
        <v>306.88875928231209</v>
      </c>
      <c r="J995" s="16">
        <f t="shared" si="79"/>
        <v>103.5</v>
      </c>
      <c r="K995" s="14">
        <f>G995/data!$C$15*1000</f>
        <v>4.00003781453223</v>
      </c>
      <c r="L995" s="14">
        <f>L994+data!$C$21*(K994-L994)/60*C994</f>
        <v>4.0000406726807487</v>
      </c>
      <c r="M995" s="59">
        <f>M994+E995*C995/3600/data!H$23</f>
        <v>158.92410298478796</v>
      </c>
    </row>
    <row r="996" spans="1:13" ht="20.100000000000001" customHeight="1">
      <c r="A996" s="12">
        <f t="shared" si="80"/>
        <v>6220</v>
      </c>
      <c r="B996" s="14">
        <f t="shared" si="78"/>
        <v>4</v>
      </c>
      <c r="C996" s="14">
        <f t="shared" si="81"/>
        <v>10</v>
      </c>
      <c r="D996" s="15">
        <f>3600*(B996*data!$C$15/1000-F996-G996)/C996</f>
        <v>730.35049648016718</v>
      </c>
      <c r="E996" s="15">
        <f>IF(A996&lt;P$35,IF(A996+C996&lt;P$35,data!H$24*data!H$23,data!H$24*data!H$23*(P$35-A996)/C996),IF(D996&lt;0,0,D996))</f>
        <v>730.35049648016718</v>
      </c>
      <c r="F996" s="17">
        <f>(H996*data!$C$16+I996*data!$C$17-G995*(data!$C$18+data!$C$19+data!$C$20))*$C996/60</f>
        <v>-2.0290303200781743</v>
      </c>
      <c r="G996" s="17">
        <f t="shared" si="82"/>
        <v>29.542381630438978</v>
      </c>
      <c r="H996" s="17">
        <f>H995+(data!$C$19*G995-data!$C$16*H995)*$C996/60</f>
        <v>161.9506183742445</v>
      </c>
      <c r="I996" s="17">
        <f>I995+(data!$C$20*G995-data!$C$17*I995)*$C996/60</f>
        <v>307.24761522695297</v>
      </c>
      <c r="J996" s="16">
        <f t="shared" si="79"/>
        <v>103.66666666666667</v>
      </c>
      <c r="K996" s="14">
        <f>G996/data!$C$15*1000</f>
        <v>4.0000377686002286</v>
      </c>
      <c r="L996" s="14">
        <f>L995+data!$C$21*(K995-L995)/60*C995</f>
        <v>4.000040613104237</v>
      </c>
      <c r="M996" s="59">
        <f>M995+E996*C996/3600/data!H$23</f>
        <v>159.12697812269911</v>
      </c>
    </row>
    <row r="997" spans="1:13" ht="20.100000000000001" customHeight="1">
      <c r="A997" s="12">
        <f t="shared" si="80"/>
        <v>6230</v>
      </c>
      <c r="B997" s="14">
        <f t="shared" si="78"/>
        <v>4</v>
      </c>
      <c r="C997" s="14">
        <f t="shared" si="81"/>
        <v>10</v>
      </c>
      <c r="D997" s="15">
        <f>3600*(B997*data!$C$15/1000-F997-G997)/C997</f>
        <v>730.2503207904399</v>
      </c>
      <c r="E997" s="15">
        <f>IF(A997&lt;P$35,IF(A997+C997&lt;P$35,data!H$24*data!H$23,data!H$24*data!H$23*(P$35-A997)/C997),IF(D997&lt;0,0,D997))</f>
        <v>730.2503207904399</v>
      </c>
      <c r="F997" s="17">
        <f>(H997*data!$C$16+I997*data!$C$17-G996*(data!$C$18+data!$C$19+data!$C$20))*$C997/60</f>
        <v>-2.0287517166924762</v>
      </c>
      <c r="G997" s="17">
        <f t="shared" si="82"/>
        <v>29.542381292858078</v>
      </c>
      <c r="H997" s="17">
        <f>H996+(data!$C$19*G996-data!$C$16*H996)*$C997/60</f>
        <v>161.95186681546113</v>
      </c>
      <c r="I997" s="17">
        <f>I996+(data!$C$20*G996-data!$C$17*I996)*$C997/60</f>
        <v>307.60620558916378</v>
      </c>
      <c r="J997" s="16">
        <f t="shared" si="79"/>
        <v>103.83333333333333</v>
      </c>
      <c r="K997" s="14">
        <f>G997/data!$C$15*1000</f>
        <v>4.0000377228917827</v>
      </c>
      <c r="L997" s="14">
        <f>L996+data!$C$21*(K996-L996)/60*C996</f>
        <v>4.0000405538121377</v>
      </c>
      <c r="M997" s="59">
        <f>M996+E997*C997/3600/data!H$23</f>
        <v>159.3298254340298</v>
      </c>
    </row>
    <row r="998" spans="1:13" ht="20.100000000000001" customHeight="1">
      <c r="A998" s="12">
        <f t="shared" si="80"/>
        <v>6240</v>
      </c>
      <c r="B998" s="14">
        <f t="shared" si="78"/>
        <v>4</v>
      </c>
      <c r="C998" s="14">
        <f t="shared" si="81"/>
        <v>10</v>
      </c>
      <c r="D998" s="15">
        <f>3600*(B998*data!$C$15/1000-F998-G998)/C998</f>
        <v>730.15026545259059</v>
      </c>
      <c r="E998" s="15">
        <f>IF(A998&lt;P$35,IF(A998+C998&lt;P$35,data!H$24*data!H$23,data!H$24*data!H$23*(P$35-A998)/C998),IF(D998&lt;0,0,D998))</f>
        <v>730.15026545259059</v>
      </c>
      <c r="F998" s="17">
        <f>(H998*data!$C$16+I998*data!$C$17-G997*(data!$C$18+data!$C$19+data!$C$20))*$C998/60</f>
        <v>-2.0284734492526137</v>
      </c>
      <c r="G998" s="17">
        <f t="shared" si="82"/>
        <v>29.542380956912243</v>
      </c>
      <c r="H998" s="17">
        <f>H997+(data!$C$19*G997-data!$C$16*H997)*$C998/60</f>
        <v>161.95310205843742</v>
      </c>
      <c r="I998" s="17">
        <f>I997+(data!$C$20*G997-data!$C$17*I997)*$C998/60</f>
        <v>307.96453056552468</v>
      </c>
      <c r="J998" s="16">
        <f t="shared" si="79"/>
        <v>104</v>
      </c>
      <c r="K998" s="14">
        <f>G998/data!$C$15*1000</f>
        <v>4.000037677404725</v>
      </c>
      <c r="L998" s="14">
        <f>L997+data!$C$21*(K997-L997)/60*C997</f>
        <v>4.0000404948031818</v>
      </c>
      <c r="M998" s="59">
        <f>M997+E998*C998/3600/data!H$23</f>
        <v>159.53264495221109</v>
      </c>
    </row>
    <row r="999" spans="1:13" ht="20.100000000000001" customHeight="1">
      <c r="A999" s="12">
        <f t="shared" si="80"/>
        <v>6250</v>
      </c>
      <c r="B999" s="14">
        <f t="shared" si="78"/>
        <v>4</v>
      </c>
      <c r="C999" s="14">
        <f t="shared" si="81"/>
        <v>10</v>
      </c>
      <c r="D999" s="15">
        <f>3600*(B999*data!$C$15/1000-F999-G999)/C999</f>
        <v>730.05032988939945</v>
      </c>
      <c r="E999" s="15">
        <f>IF(A999&lt;P$35,IF(A999+C999&lt;P$35,data!H$24*data!H$23,data!H$24*data!H$23*(P$35-A999)/C999),IF(D999&lt;0,0,D999))</f>
        <v>730.05032988939945</v>
      </c>
      <c r="F999" s="17">
        <f>(H999*data!$C$16+I999*data!$C$17-G998*(data!$C$18+data!$C$19+data!$C$20))*$C999/60</f>
        <v>-2.0281955161393639</v>
      </c>
      <c r="G999" s="17">
        <f t="shared" si="82"/>
        <v>29.542380622585632</v>
      </c>
      <c r="H999" s="17">
        <f>H998+(data!$C$19*G998-data!$C$16*H998)*$C999/60</f>
        <v>161.95432424259025</v>
      </c>
      <c r="I999" s="17">
        <f>I998+(data!$C$20*G998-data!$C$17*I998)*$C999/60</f>
        <v>308.32259035247017</v>
      </c>
      <c r="J999" s="16">
        <f t="shared" si="79"/>
        <v>104.16666666666667</v>
      </c>
      <c r="K999" s="14">
        <f>G999/data!$C$15*1000</f>
        <v>4.0000376321369098</v>
      </c>
      <c r="L999" s="14">
        <f>L998+data!$C$21*(K998-L998)/60*C998</f>
        <v>4.0000404360760822</v>
      </c>
      <c r="M999" s="59">
        <f>M998+E999*C999/3600/data!H$23</f>
        <v>159.73543671051371</v>
      </c>
    </row>
    <row r="1000" spans="1:13" ht="20.100000000000001" customHeight="1">
      <c r="A1000" s="12">
        <f t="shared" si="80"/>
        <v>6260</v>
      </c>
      <c r="B1000" s="14">
        <f t="shared" si="78"/>
        <v>4</v>
      </c>
      <c r="C1000" s="14">
        <f t="shared" si="81"/>
        <v>10</v>
      </c>
      <c r="D1000" s="15">
        <f>3600*(B1000*data!$C$15/1000-F1000-G1000)/C1000</f>
        <v>729.95051352923781</v>
      </c>
      <c r="E1000" s="15">
        <f>IF(A1000&lt;P$35,IF(A1000+C1000&lt;P$35,data!H$24*data!H$23,data!H$24*data!H$23*(P$35-A1000)/C1000),IF(D1000&lt;0,0,D1000))</f>
        <v>729.95051352923781</v>
      </c>
      <c r="F1000" s="17">
        <f>(H1000*data!$C$16+I1000*data!$C$17-G999*(data!$C$18+data!$C$19+data!$C$20))*$C1000/60</f>
        <v>-2.0279179157491778</v>
      </c>
      <c r="G1000" s="17">
        <f t="shared" si="82"/>
        <v>29.542380289862564</v>
      </c>
      <c r="H1000" s="17">
        <f>H999+(data!$C$19*G999-data!$C$16*H999)*$C1000/60</f>
        <v>161.95553350586383</v>
      </c>
      <c r="I1000" s="17">
        <f>I999+(data!$C$20*G999-data!$C$17*I999)*$C1000/60</f>
        <v>308.68038514628904</v>
      </c>
      <c r="J1000" s="16">
        <f t="shared" si="79"/>
        <v>104.33333333333333</v>
      </c>
      <c r="K1000" s="14">
        <f>G1000/data!$C$15*1000</f>
        <v>4.0000375870862142</v>
      </c>
      <c r="L1000" s="14">
        <f>L999+data!$C$21*(K999-L999)/60*C999</f>
        <v>4.0000403776295341</v>
      </c>
      <c r="M1000" s="59">
        <f>M999+E1000*C1000/3600/data!H$23</f>
        <v>159.93820074204962</v>
      </c>
    </row>
    <row r="1001" spans="1:13" ht="20.100000000000001" customHeight="1">
      <c r="A1001" s="12">
        <f t="shared" si="80"/>
        <v>6270</v>
      </c>
      <c r="B1001" s="14">
        <f t="shared" si="78"/>
        <v>4</v>
      </c>
      <c r="C1001" s="14">
        <f t="shared" si="81"/>
        <v>10</v>
      </c>
      <c r="D1001" s="15">
        <f>3600*(B1001*data!$C$15/1000-F1001-G1001)/C1001</f>
        <v>729.8508158059883</v>
      </c>
      <c r="E1001" s="15">
        <f>IF(A1001&lt;P$35,IF(A1001+C1001&lt;P$35,data!H$24*data!H$23,data!H$24*data!H$23*(P$35-A1001)/C1001),IF(D1001&lt;0,0,D1001))</f>
        <v>729.8508158059883</v>
      </c>
      <c r="F1001" s="17">
        <f>(H1001*data!$C$16+I1001*data!$C$17-G1000*(data!$C$18+data!$C$19+data!$C$20))*$C1001/60</f>
        <v>-2.0276406464940182</v>
      </c>
      <c r="G1001" s="17">
        <f t="shared" si="82"/>
        <v>29.54237995872754</v>
      </c>
      <c r="H1001" s="17">
        <f>H1000+(data!$C$19*G1000-data!$C$16*H1000)*$C1001/60</f>
        <v>161.95672998474532</v>
      </c>
      <c r="I1001" s="17">
        <f>I1000+(data!$C$20*G1000-data!$C$17*I1000)*$C1001/60</f>
        <v>309.03791514312445</v>
      </c>
      <c r="J1001" s="16">
        <f t="shared" si="79"/>
        <v>104.5</v>
      </c>
      <c r="K1001" s="14">
        <f>G1001/data!$C$15*1000</f>
        <v>4.0000375422505403</v>
      </c>
      <c r="L1001" s="14">
        <f>L1000+data!$C$21*(K1000-L1000)/60*C1000</f>
        <v>4.0000403194622152</v>
      </c>
      <c r="M1001" s="59">
        <f>M1000+E1001*C1001/3600/data!H$23</f>
        <v>160.14093707977349</v>
      </c>
    </row>
    <row r="1002" spans="1:13" ht="20.100000000000001" customHeight="1">
      <c r="A1002" s="12">
        <f t="shared" si="80"/>
        <v>6280</v>
      </c>
      <c r="B1002" s="14">
        <f t="shared" si="78"/>
        <v>4</v>
      </c>
      <c r="C1002" s="14">
        <f t="shared" si="81"/>
        <v>10</v>
      </c>
      <c r="D1002" s="15">
        <f>3600*(B1002*data!$C$15/1000-F1002-G1002)/C1002</f>
        <v>729.75123615901521</v>
      </c>
      <c r="E1002" s="15">
        <f>IF(A1002&lt;P$35,IF(A1002+C1002&lt;P$35,data!H$24*data!H$23,data!H$24*data!H$23*(P$35-A1002)/C1002),IF(D1002&lt;0,0,D1002))</f>
        <v>729.75123615901521</v>
      </c>
      <c r="F1002" s="17">
        <f>(H1002*data!$C$16+I1002*data!$C$17-G1001*(data!$C$18+data!$C$19+data!$C$20))*$C1002/60</f>
        <v>-2.0273637068011978</v>
      </c>
      <c r="G1002" s="17">
        <f t="shared" si="82"/>
        <v>29.5423796291652</v>
      </c>
      <c r="H1002" s="17">
        <f>H1001+(data!$C$19*G1001-data!$C$16*H1001)*$C1002/60</f>
        <v>161.95791381428026</v>
      </c>
      <c r="I1002" s="17">
        <f>I1001+(data!$C$20*G1001-data!$C$17*I1001)*$C1002/60</f>
        <v>309.3951805389741</v>
      </c>
      <c r="J1002" s="16">
        <f t="shared" si="79"/>
        <v>104.66666666666667</v>
      </c>
      <c r="K1002" s="14">
        <f>G1002/data!$C$15*1000</f>
        <v>4.0000374976278064</v>
      </c>
      <c r="L1002" s="14">
        <f>L1001+data!$C$21*(K1001-L1001)/60*C1001</f>
        <v>4.0000402615727868</v>
      </c>
      <c r="M1002" s="59">
        <f>M1001+E1002*C1002/3600/data!H$23</f>
        <v>160.34364575648434</v>
      </c>
    </row>
    <row r="1003" spans="1:13" ht="20.100000000000001" customHeight="1">
      <c r="A1003" s="12">
        <f t="shared" si="80"/>
        <v>6290</v>
      </c>
      <c r="B1003" s="14">
        <f t="shared" si="78"/>
        <v>4</v>
      </c>
      <c r="C1003" s="14">
        <f t="shared" si="81"/>
        <v>10</v>
      </c>
      <c r="D1003" s="15">
        <f>3600*(B1003*data!$C$15/1000-F1003-G1003)/C1003</f>
        <v>729.65177403308269</v>
      </c>
      <c r="E1003" s="15">
        <f>IF(A1003&lt;P$35,IF(A1003+C1003&lt;P$35,data!H$24*data!H$23,data!H$24*data!H$23*(P$35-A1003)/C1003),IF(D1003&lt;0,0,D1003))</f>
        <v>729.65177403308269</v>
      </c>
      <c r="F1003" s="17">
        <f>(H1003*data!$C$16+I1003*data!$C$17-G1002*(data!$C$18+data!$C$19+data!$C$20))*$C1003/60</f>
        <v>-2.0270870951132141</v>
      </c>
      <c r="G1003" s="17">
        <f t="shared" si="82"/>
        <v>29.542379301160363</v>
      </c>
      <c r="H1003" s="17">
        <f>H1002+(data!$C$19*G1002-data!$C$16*H1002)*$C1003/60</f>
        <v>161.95908512808765</v>
      </c>
      <c r="I1003" s="17">
        <f>I1002+(data!$C$20*G1002-data!$C$17*I1002)*$C1003/60</f>
        <v>309.7521815296904</v>
      </c>
      <c r="J1003" s="16">
        <f t="shared" si="79"/>
        <v>104.83333333333333</v>
      </c>
      <c r="K1003" s="14">
        <f>G1003/data!$C$15*1000</f>
        <v>4.0000374532159588</v>
      </c>
      <c r="L1003" s="14">
        <f>L1002+data!$C$21*(K1002-L1002)/60*C1002</f>
        <v>4.0000402039598955</v>
      </c>
      <c r="M1003" s="59">
        <f>M1002+E1003*C1003/3600/data!H$23</f>
        <v>160.54632680482686</v>
      </c>
    </row>
    <row r="1004" spans="1:13" ht="20.100000000000001" customHeight="1">
      <c r="A1004" s="12">
        <f t="shared" si="80"/>
        <v>6300</v>
      </c>
      <c r="B1004" s="14">
        <f t="shared" si="78"/>
        <v>4</v>
      </c>
      <c r="C1004" s="14">
        <f t="shared" si="81"/>
        <v>10</v>
      </c>
      <c r="D1004" s="15">
        <f>3600*(B1004*data!$C$15/1000-F1004-G1004)/C1004</f>
        <v>729.55242887831014</v>
      </c>
      <c r="E1004" s="15">
        <f>IF(A1004&lt;P$35,IF(A1004+C1004&lt;P$35,data!H$24*data!H$23,data!H$24*data!H$23*(P$35-A1004)/C1004),IF(D1004&lt;0,0,D1004))</f>
        <v>729.55242887831014</v>
      </c>
      <c r="F1004" s="17">
        <f>(H1004*data!$C$16+I1004*data!$C$17-G1003*(data!$C$18+data!$C$19+data!$C$20))*$C1004/60</f>
        <v>-2.0268108098875932</v>
      </c>
      <c r="G1004" s="17">
        <f t="shared" si="82"/>
        <v>29.542378974698</v>
      </c>
      <c r="H1004" s="17">
        <f>H1003+(data!$C$19*G1003-data!$C$16*H1003)*$C1004/60</f>
        <v>161.9602440583752</v>
      </c>
      <c r="I1004" s="17">
        <f>I1003+(data!$C$20*G1003-data!$C$17*I1003)*$C1004/60</f>
        <v>310.10891831098047</v>
      </c>
      <c r="J1004" s="16">
        <f t="shared" si="79"/>
        <v>105</v>
      </c>
      <c r="K1004" s="14">
        <f>G1004/data!$C$15*1000</f>
        <v>4.0000374090129638</v>
      </c>
      <c r="L1004" s="14">
        <f>L1003+data!$C$21*(K1003-L1003)/60*C1003</f>
        <v>4.0000401466221724</v>
      </c>
      <c r="M1004" s="59">
        <f>M1003+E1004*C1004/3600/data!H$23</f>
        <v>160.74898025729306</v>
      </c>
    </row>
    <row r="1005" spans="1:13" ht="20.100000000000001" customHeight="1">
      <c r="A1005" s="12">
        <f t="shared" si="80"/>
        <v>6310</v>
      </c>
      <c r="B1005" s="14">
        <f t="shared" si="78"/>
        <v>4</v>
      </c>
      <c r="C1005" s="14">
        <f t="shared" si="81"/>
        <v>10</v>
      </c>
      <c r="D1005" s="15">
        <f>3600*(B1005*data!$C$15/1000-F1005-G1005)/C1005</f>
        <v>729.45320015011271</v>
      </c>
      <c r="E1005" s="15">
        <f>IF(A1005&lt;P$35,IF(A1005+C1005&lt;P$35,data!H$24*data!H$23,data!H$24*data!H$23*(P$35-A1005)/C1005),IF(D1005&lt;0,0,D1005))</f>
        <v>729.45320015011271</v>
      </c>
      <c r="F1005" s="17">
        <f>(H1005*data!$C$16+I1005*data!$C$17-G1004*(data!$C$18+data!$C$19+data!$C$20))*$C1005/60</f>
        <v>-2.026534849596731</v>
      </c>
      <c r="G1005" s="17">
        <f t="shared" si="82"/>
        <v>29.542378649763243</v>
      </c>
      <c r="H1005" s="17">
        <f>H1004+(data!$C$19*G1004-data!$C$16*H1004)*$C1005/60</f>
        <v>161.9613907359541</v>
      </c>
      <c r="I1005" s="17">
        <f>I1004+(data!$C$20*G1004-data!$C$17*I1004)*$C1005/60</f>
        <v>310.46539107840624</v>
      </c>
      <c r="J1005" s="16">
        <f t="shared" si="79"/>
        <v>105.16666666666667</v>
      </c>
      <c r="K1005" s="14">
        <f>G1005/data!$C$15*1000</f>
        <v>4.000037365016806</v>
      </c>
      <c r="L1005" s="14">
        <f>L1004+data!$C$21*(K1004-L1004)/60*C1004</f>
        <v>4.0000400895582358</v>
      </c>
      <c r="M1005" s="59">
        <f>M1004+E1005*C1005/3600/data!H$23</f>
        <v>160.95160614622364</v>
      </c>
    </row>
    <row r="1006" spans="1:13" ht="20.100000000000001" customHeight="1">
      <c r="A1006" s="12">
        <f t="shared" si="80"/>
        <v>6320</v>
      </c>
      <c r="B1006" s="14">
        <f t="shared" si="78"/>
        <v>4</v>
      </c>
      <c r="C1006" s="14">
        <f t="shared" si="81"/>
        <v>10</v>
      </c>
      <c r="D1006" s="15">
        <f>3600*(B1006*data!$C$15/1000-F1006-G1006)/C1006</f>
        <v>729.35408730914969</v>
      </c>
      <c r="E1006" s="15">
        <f>IF(A1006&lt;P$35,IF(A1006+C1006&lt;P$35,data!H$24*data!H$23,data!H$24*data!H$23*(P$35-A1006)/C1006),IF(D1006&lt;0,0,D1006))</f>
        <v>729.35408730914969</v>
      </c>
      <c r="F1006" s="17">
        <f>(H1006*data!$C$16+I1006*data!$C$17-G1005*(data!$C$18+data!$C$19+data!$C$20))*$C1006/60</f>
        <v>-2.0262592127277399</v>
      </c>
      <c r="G1006" s="17">
        <f t="shared" si="82"/>
        <v>29.542378326341371</v>
      </c>
      <c r="H1006" s="17">
        <f>H1005+(data!$C$19*G1005-data!$C$16*H1005)*$C1006/60</f>
        <v>161.96252529025381</v>
      </c>
      <c r="I1006" s="17">
        <f>I1005+(data!$C$20*G1005-data!$C$17*I1005)*$C1006/60</f>
        <v>310.82160002738476</v>
      </c>
      <c r="J1006" s="16">
        <f t="shared" si="79"/>
        <v>105.33333333333333</v>
      </c>
      <c r="K1006" s="14">
        <f>G1006/data!$C$15*1000</f>
        <v>4.0000373212254914</v>
      </c>
      <c r="L1006" s="14">
        <f>L1005+data!$C$21*(K1005-L1005)/60*C1005</f>
        <v>4.0000400327666892</v>
      </c>
      <c r="M1006" s="59">
        <f>M1005+E1006*C1006/3600/data!H$23</f>
        <v>161.15420450380952</v>
      </c>
    </row>
    <row r="1007" spans="1:13" ht="20.100000000000001" customHeight="1">
      <c r="A1007" s="12">
        <f t="shared" si="80"/>
        <v>6330</v>
      </c>
      <c r="B1007" s="14">
        <f t="shared" si="78"/>
        <v>4</v>
      </c>
      <c r="C1007" s="14">
        <f t="shared" si="81"/>
        <v>10</v>
      </c>
      <c r="D1007" s="15">
        <f>3600*(B1007*data!$C$15/1000-F1007-G1007)/C1007</f>
        <v>729.25508982125916</v>
      </c>
      <c r="E1007" s="15">
        <f>IF(A1007&lt;P$35,IF(A1007+C1007&lt;P$35,data!H$24*data!H$23,data!H$24*data!H$23*(P$35-A1007)/C1007),IF(D1007&lt;0,0,D1007))</f>
        <v>729.25508982125916</v>
      </c>
      <c r="F1007" s="17">
        <f>(H1007*data!$C$16+I1007*data!$C$17-G1006*(data!$C$18+data!$C$19+data!$C$20))*$C1007/60</f>
        <v>-2.0259838977822868</v>
      </c>
      <c r="G1007" s="17">
        <f t="shared" si="82"/>
        <v>29.542378004417834</v>
      </c>
      <c r="H1007" s="17">
        <f>H1006+(data!$C$19*G1006-data!$C$16*H1006)*$C1007/60</f>
        <v>161.96364784933672</v>
      </c>
      <c r="I1007" s="17">
        <f>I1006+(data!$C$20*G1006-data!$C$17*I1006)*$C1007/60</f>
        <v>311.17754535318801</v>
      </c>
      <c r="J1007" s="16">
        <f t="shared" si="79"/>
        <v>105.5</v>
      </c>
      <c r="K1007" s="14">
        <f>G1007/data!$C$15*1000</f>
        <v>4.0000372776370519</v>
      </c>
      <c r="L1007" s="14">
        <f>L1006+data!$C$21*(K1006-L1006)/60*C1006</f>
        <v>4.0000399762461258</v>
      </c>
      <c r="M1007" s="59">
        <f>M1006+E1007*C1007/3600/data!H$23</f>
        <v>161.3567753620932</v>
      </c>
    </row>
    <row r="1008" spans="1:13" ht="20.100000000000001" customHeight="1">
      <c r="A1008" s="12">
        <f t="shared" si="80"/>
        <v>6340</v>
      </c>
      <c r="B1008" s="14">
        <f t="shared" si="78"/>
        <v>4</v>
      </c>
      <c r="C1008" s="14">
        <f t="shared" si="81"/>
        <v>10</v>
      </c>
      <c r="D1008" s="15">
        <f>3600*(B1008*data!$C$15/1000-F1008-G1008)/C1008</f>
        <v>729.15620715742284</v>
      </c>
      <c r="E1008" s="15">
        <f>IF(A1008&lt;P$35,IF(A1008+C1008&lt;P$35,data!H$24*data!H$23,data!H$24*data!H$23*(P$35-A1008)/C1008),IF(D1008&lt;0,0,D1008))</f>
        <v>729.15620715742284</v>
      </c>
      <c r="F1008" s="17">
        <f>(H1008*data!$C$16+I1008*data!$C$17-G1007*(data!$C$18+data!$C$19+data!$C$20))*$C1008/60</f>
        <v>-2.0257089032764513</v>
      </c>
      <c r="G1008" s="17">
        <f t="shared" si="82"/>
        <v>29.542377683978213</v>
      </c>
      <c r="H1008" s="17">
        <f>H1007+(data!$C$19*G1007-data!$C$16*H1007)*$C1008/60</f>
        <v>161.96475853991251</v>
      </c>
      <c r="I1008" s="17">
        <f>I1007+(data!$C$20*G1007-data!$C$17*I1007)*$C1008/60</f>
        <v>311.5332272509433</v>
      </c>
      <c r="J1008" s="16">
        <f t="shared" si="79"/>
        <v>105.66666666666667</v>
      </c>
      <c r="K1008" s="14">
        <f>G1008/data!$C$15*1000</f>
        <v>4.0000372342495352</v>
      </c>
      <c r="L1008" s="14">
        <f>L1007+data!$C$21*(K1007-L1007)/60*C1007</f>
        <v>4.0000399199951246</v>
      </c>
      <c r="M1008" s="59">
        <f>M1007+E1008*C1008/3600/data!H$23</f>
        <v>161.55931875297026</v>
      </c>
    </row>
    <row r="1009" spans="1:13" ht="20.100000000000001" customHeight="1">
      <c r="A1009" s="12">
        <f t="shared" si="80"/>
        <v>6350</v>
      </c>
      <c r="B1009" s="14">
        <f t="shared" si="78"/>
        <v>4</v>
      </c>
      <c r="C1009" s="14">
        <f t="shared" si="81"/>
        <v>10</v>
      </c>
      <c r="D1009" s="15">
        <f>3600*(B1009*data!$C$15/1000-F1009-G1009)/C1009</f>
        <v>729.05743879368379</v>
      </c>
      <c r="E1009" s="15">
        <f>IF(A1009&lt;P$35,IF(A1009+C1009&lt;P$35,data!H$24*data!H$23,data!H$24*data!H$23*(P$35-A1009)/C1009),IF(D1009&lt;0,0,D1009))</f>
        <v>729.05743879368379</v>
      </c>
      <c r="F1009" s="17">
        <f>(H1009*data!$C$16+I1009*data!$C$17-G1008*(data!$C$18+data!$C$19+data!$C$20))*$C1009/60</f>
        <v>-2.0254342277405635</v>
      </c>
      <c r="G1009" s="17">
        <f t="shared" si="82"/>
        <v>29.542377365008267</v>
      </c>
      <c r="H1009" s="17">
        <f>H1008+(data!$C$19*G1008-data!$C$16*H1008)*$C1009/60</f>
        <v>161.96585748735242</v>
      </c>
      <c r="I1009" s="17">
        <f>I1008+(data!$C$20*G1008-data!$C$17*I1008)*$C1009/60</f>
        <v>311.88864591563316</v>
      </c>
      <c r="J1009" s="16">
        <f t="shared" si="79"/>
        <v>105.83333333333333</v>
      </c>
      <c r="K1009" s="14">
        <f>G1009/data!$C$15*1000</f>
        <v>4.0000371910610122</v>
      </c>
      <c r="L1009" s="14">
        <f>L1008+data!$C$21*(K1008-L1008)/60*C1008</f>
        <v>4.0000398640122556</v>
      </c>
      <c r="M1009" s="59">
        <f>M1008+E1009*C1009/3600/data!H$23</f>
        <v>161.76183470819072</v>
      </c>
    </row>
    <row r="1010" spans="1:13" ht="20.100000000000001" customHeight="1">
      <c r="A1010" s="12">
        <f t="shared" si="80"/>
        <v>6360</v>
      </c>
      <c r="B1010" s="14">
        <f t="shared" si="78"/>
        <v>4</v>
      </c>
      <c r="C1010" s="14">
        <f t="shared" si="81"/>
        <v>10</v>
      </c>
      <c r="D1010" s="15">
        <f>3600*(B1010*data!$C$15/1000-F1010-G1010)/C1010</f>
        <v>728.95878421112354</v>
      </c>
      <c r="E1010" s="15">
        <f>IF(A1010&lt;P$35,IF(A1010+C1010&lt;P$35,data!H$24*data!H$23,data!H$24*data!H$23*(P$35-A1010)/C1010),IF(D1010&lt;0,0,D1010))</f>
        <v>728.95878421112354</v>
      </c>
      <c r="F1010" s="17">
        <f>(H1010*data!$C$16+I1010*data!$C$17-G1009*(data!$C$18+data!$C$19+data!$C$20))*$C1010/60</f>
        <v>-2.0251598697190665</v>
      </c>
      <c r="G1010" s="17">
        <f t="shared" si="82"/>
        <v>29.542377047493879</v>
      </c>
      <c r="H1010" s="17">
        <f>H1009+(data!$C$19*G1009-data!$C$16*H1009)*$C1010/60</f>
        <v>161.9669448157035</v>
      </c>
      <c r="I1010" s="17">
        <f>I1009+(data!$C$20*G1009-data!$C$17*I1009)*$C1010/60</f>
        <v>312.24380154209558</v>
      </c>
      <c r="J1010" s="16">
        <f t="shared" si="79"/>
        <v>106</v>
      </c>
      <c r="K1010" s="14">
        <f>G1010/data!$C$15*1000</f>
        <v>4.0000371480695716</v>
      </c>
      <c r="L1010" s="14">
        <f>L1009+data!$C$21*(K1009-L1009)/60*C1009</f>
        <v>4.0000398082960782</v>
      </c>
      <c r="M1010" s="59">
        <f>M1009+E1010*C1010/3600/data!H$23</f>
        <v>161.96432325936047</v>
      </c>
    </row>
    <row r="1011" spans="1:13" ht="20.100000000000001" customHeight="1">
      <c r="A1011" s="12">
        <f t="shared" si="80"/>
        <v>6370</v>
      </c>
      <c r="B1011" s="14">
        <f t="shared" si="78"/>
        <v>4</v>
      </c>
      <c r="C1011" s="14">
        <f t="shared" si="81"/>
        <v>10</v>
      </c>
      <c r="D1011" s="15">
        <f>3600*(B1011*data!$C$15/1000-F1011-G1011)/C1011</f>
        <v>728.860242895792</v>
      </c>
      <c r="E1011" s="15">
        <f>IF(A1011&lt;P$35,IF(A1011+C1011&lt;P$35,data!H$24*data!H$23,data!H$24*data!H$23*(P$35-A1011)/C1011),IF(D1011&lt;0,0,D1011))</f>
        <v>728.860242895792</v>
      </c>
      <c r="F1011" s="17">
        <f>(H1011*data!$C$16+I1011*data!$C$17-G1010*(data!$C$18+data!$C$19+data!$C$20))*$C1011/60</f>
        <v>-2.0248858277703556</v>
      </c>
      <c r="G1011" s="17">
        <f t="shared" si="82"/>
        <v>29.54237673142109</v>
      </c>
      <c r="H1011" s="17">
        <f>H1010+(data!$C$19*G1010-data!$C$16*H1010)*$C1011/60</f>
        <v>161.96802064770247</v>
      </c>
      <c r="I1011" s="17">
        <f>I1010+(data!$C$20*G1010-data!$C$17*I1010)*$C1011/60</f>
        <v>312.5986943250241</v>
      </c>
      <c r="J1011" s="16">
        <f t="shared" si="79"/>
        <v>106.16666666666667</v>
      </c>
      <c r="K1011" s="14">
        <f>G1011/data!$C$15*1000</f>
        <v>4.0000371052733232</v>
      </c>
      <c r="L1011" s="14">
        <f>L1010+data!$C$21*(K1010-L1010)/60*C1010</f>
        <v>4.000039752845141</v>
      </c>
      <c r="M1011" s="59">
        <f>M1010+E1011*C1011/3600/data!H$23</f>
        <v>162.16678443794262</v>
      </c>
    </row>
    <row r="1012" spans="1:13" ht="20.100000000000001" customHeight="1">
      <c r="A1012" s="12">
        <f t="shared" si="80"/>
        <v>6380</v>
      </c>
      <c r="B1012" s="14">
        <f t="shared" si="78"/>
        <v>4</v>
      </c>
      <c r="C1012" s="14">
        <f t="shared" si="81"/>
        <v>10</v>
      </c>
      <c r="D1012" s="15">
        <f>3600*(B1012*data!$C$15/1000-F1012-G1012)/C1012</f>
        <v>728.76181433865361</v>
      </c>
      <c r="E1012" s="15">
        <f>IF(A1012&lt;P$35,IF(A1012+C1012&lt;P$35,data!H$24*data!H$23,data!H$24*data!H$23*(P$35-A1012)/C1012),IF(D1012&lt;0,0,D1012))</f>
        <v>728.76181433865361</v>
      </c>
      <c r="F1012" s="17">
        <f>(H1012*data!$C$16+I1012*data!$C$17-G1011*(data!$C$18+data!$C$19+data!$C$20))*$C1012/60</f>
        <v>-2.0246121004666393</v>
      </c>
      <c r="G1012" s="17">
        <f t="shared" si="82"/>
        <v>29.542376416776094</v>
      </c>
      <c r="H1012" s="17">
        <f>H1011+(data!$C$19*G1011-data!$C$16*H1011)*$C1012/60</f>
        <v>161.96908510478968</v>
      </c>
      <c r="I1012" s="17">
        <f>I1011+(data!$C$20*G1011-data!$C$17*I1011)*$C1012/60</f>
        <v>312.95332445896781</v>
      </c>
      <c r="J1012" s="16">
        <f t="shared" si="79"/>
        <v>106.33333333333333</v>
      </c>
      <c r="K1012" s="14">
        <f>G1012/data!$C$15*1000</f>
        <v>4.0000370626703985</v>
      </c>
      <c r="L1012" s="14">
        <f>L1011+data!$C$21*(K1011-L1011)/60*C1011</f>
        <v>4.0000396976579831</v>
      </c>
      <c r="M1012" s="59">
        <f>M1011+E1012*C1012/3600/data!H$23</f>
        <v>162.36921827525893</v>
      </c>
    </row>
    <row r="1013" spans="1:13" ht="20.100000000000001" customHeight="1">
      <c r="A1013" s="12">
        <f t="shared" si="80"/>
        <v>6390</v>
      </c>
      <c r="B1013" s="14">
        <f t="shared" si="78"/>
        <v>4</v>
      </c>
      <c r="C1013" s="14">
        <f t="shared" si="81"/>
        <v>10</v>
      </c>
      <c r="D1013" s="15">
        <f>3600*(B1013*data!$C$15/1000-F1013-G1013)/C1013</f>
        <v>728.66349803554328</v>
      </c>
      <c r="E1013" s="15">
        <f>IF(A1013&lt;P$35,IF(A1013+C1013&lt;P$35,data!H$24*data!H$23,data!H$24*data!H$23*(P$35-A1013)/C1013),IF(D1013&lt;0,0,D1013))</f>
        <v>728.66349803554328</v>
      </c>
      <c r="F1013" s="17">
        <f>(H1013*data!$C$16+I1013*data!$C$17-G1012*(data!$C$18+data!$C$19+data!$C$20))*$C1013/60</f>
        <v>-2.0243386863937967</v>
      </c>
      <c r="G1013" s="17">
        <f t="shared" si="82"/>
        <v>29.542376103545223</v>
      </c>
      <c r="H1013" s="17">
        <f>H1012+(data!$C$19*G1012-data!$C$16*H1012)*$C1013/60</f>
        <v>161.97013830712268</v>
      </c>
      <c r="I1013" s="17">
        <f>I1012+(data!$C$20*G1012-data!$C$17*I1012)*$C1013/60</f>
        <v>313.30769213833167</v>
      </c>
      <c r="J1013" s="16">
        <f t="shared" si="79"/>
        <v>106.5</v>
      </c>
      <c r="K1013" s="14">
        <f>G1013/data!$C$15*1000</f>
        <v>4.0000370202589464</v>
      </c>
      <c r="L1013" s="14">
        <f>L1012+data!$C$21*(K1012-L1012)/60*C1012</f>
        <v>4.0000396427331371</v>
      </c>
      <c r="M1013" s="59">
        <f>M1012+E1013*C1013/3600/data!H$23</f>
        <v>162.57162480249102</v>
      </c>
    </row>
    <row r="1014" spans="1:13" ht="20.100000000000001" customHeight="1">
      <c r="A1014" s="12">
        <f t="shared" si="80"/>
        <v>6400</v>
      </c>
      <c r="B1014" s="14">
        <f t="shared" si="78"/>
        <v>4</v>
      </c>
      <c r="C1014" s="14">
        <f t="shared" si="81"/>
        <v>10</v>
      </c>
      <c r="D1014" s="15">
        <f>3600*(B1014*data!$C$15/1000-F1014-G1014)/C1014</f>
        <v>728.56529348711661</v>
      </c>
      <c r="E1014" s="15">
        <f>IF(A1014&lt;P$35,IF(A1014+C1014&lt;P$35,data!H$24*data!H$23,data!H$24*data!H$23*(P$35-A1014)/C1014),IF(D1014&lt;0,0,D1014))</f>
        <v>728.56529348711661</v>
      </c>
      <c r="F1014" s="17">
        <f>(H1014*data!$C$16+I1014*data!$C$17-G1013*(data!$C$18+data!$C$19+data!$C$20))*$C1014/60</f>
        <v>-2.0240655841512263</v>
      </c>
      <c r="G1014" s="17">
        <f t="shared" si="82"/>
        <v>29.542375791714949</v>
      </c>
      <c r="H1014" s="17">
        <f>H1013+(data!$C$19*G1013-data!$C$16*H1013)*$C1014/60</f>
        <v>161.97118037358987</v>
      </c>
      <c r="I1014" s="17">
        <f>I1013+(data!$C$20*G1013-data!$C$17*I1013)*$C1014/60</f>
        <v>313.66179755737636</v>
      </c>
      <c r="J1014" s="16">
        <f t="shared" si="79"/>
        <v>106.66666666666667</v>
      </c>
      <c r="K1014" s="14">
        <f>G1014/data!$C$15*1000</f>
        <v>4.0000369780371345</v>
      </c>
      <c r="L1014" s="14">
        <f>L1013+data!$C$21*(K1013-L1013)/60*C1013</f>
        <v>4.0000395880691251</v>
      </c>
      <c r="M1014" s="59">
        <f>M1013+E1014*C1014/3600/data!H$23</f>
        <v>162.77400405068187</v>
      </c>
    </row>
    <row r="1015" spans="1:13" ht="20.100000000000001" customHeight="1">
      <c r="A1015" s="12">
        <f t="shared" si="80"/>
        <v>6410</v>
      </c>
      <c r="B1015" s="14">
        <f t="shared" si="78"/>
        <v>4</v>
      </c>
      <c r="C1015" s="14">
        <f t="shared" si="81"/>
        <v>10</v>
      </c>
      <c r="D1015" s="15">
        <f>3600*(B1015*data!$C$15/1000-F1015-G1015)/C1015</f>
        <v>728.46720019879183</v>
      </c>
      <c r="E1015" s="15">
        <f>IF(A1015&lt;P$35,IF(A1015+C1015&lt;P$35,data!H$24*data!H$23,data!H$24*data!H$23*(P$35-A1015)/C1015),IF(D1015&lt;0,0,D1015))</f>
        <v>728.46720019879183</v>
      </c>
      <c r="F1015" s="17">
        <f>(H1015*data!$C$16+I1015*data!$C$17-G1014*(data!$C$18+data!$C$19+data!$C$20))*$C1015/60</f>
        <v>-2.0237927923517121</v>
      </c>
      <c r="G1015" s="17">
        <f t="shared" si="82"/>
        <v>29.542375481271893</v>
      </c>
      <c r="H1015" s="17">
        <f>H1014+(data!$C$19*G1014-data!$C$16*H1014)*$C1015/60</f>
        <v>161.97221142182386</v>
      </c>
      <c r="I1015" s="17">
        <f>I1014+(data!$C$20*G1014-data!$C$17*I1014)*$C1015/60</f>
        <v>314.01564091021862</v>
      </c>
      <c r="J1015" s="16">
        <f t="shared" si="79"/>
        <v>106.83333333333333</v>
      </c>
      <c r="K1015" s="14">
        <f>G1015/data!$C$15*1000</f>
        <v>4.000036936003152</v>
      </c>
      <c r="L1015" s="14">
        <f>L1014+data!$C$21*(K1014-L1014)/60*C1014</f>
        <v>4.0000395336644639</v>
      </c>
      <c r="M1015" s="59">
        <f>M1014+E1015*C1015/3600/data!H$23</f>
        <v>162.97635605073708</v>
      </c>
    </row>
    <row r="1016" spans="1:13" ht="20.100000000000001" customHeight="1">
      <c r="A1016" s="12">
        <f t="shared" si="80"/>
        <v>6420</v>
      </c>
      <c r="B1016" s="14">
        <f t="shared" si="78"/>
        <v>4</v>
      </c>
      <c r="C1016" s="14">
        <f t="shared" si="81"/>
        <v>10</v>
      </c>
      <c r="D1016" s="15">
        <f>3600*(B1016*data!$C$15/1000-F1016-G1016)/C1016</f>
        <v>728.3692176807042</v>
      </c>
      <c r="E1016" s="15">
        <f>IF(A1016&lt;P$35,IF(A1016+C1016&lt;P$35,data!H$24*data!H$23,data!H$24*data!H$23*(P$35-A1016)/C1016),IF(D1016&lt;0,0,D1016))</f>
        <v>728.3692176807042</v>
      </c>
      <c r="F1016" s="17">
        <f>(H1016*data!$C$16+I1016*data!$C$17-G1015*(data!$C$18+data!$C$19+data!$C$20))*$C1016/60</f>
        <v>-2.0235203096212779</v>
      </c>
      <c r="G1016" s="17">
        <f t="shared" si="82"/>
        <v>29.542375172202814</v>
      </c>
      <c r="H1016" s="17">
        <f>H1015+(data!$C$19*G1015-data!$C$16*H1015)*$C1016/60</f>
        <v>161.97323156821471</v>
      </c>
      <c r="I1016" s="17">
        <f>I1015+(data!$C$20*G1015-data!$C$17*I1015)*$C1016/60</f>
        <v>314.36922239083123</v>
      </c>
      <c r="J1016" s="16">
        <f t="shared" si="79"/>
        <v>107</v>
      </c>
      <c r="K1016" s="14">
        <f>G1016/data!$C$15*1000</f>
        <v>4.0000368941552056</v>
      </c>
      <c r="L1016" s="14">
        <f>L1015+data!$C$21*(K1015-L1015)/60*C1015</f>
        <v>4.000039479517663</v>
      </c>
      <c r="M1016" s="59">
        <f>M1015+E1016*C1016/3600/data!H$23</f>
        <v>163.17868083342617</v>
      </c>
    </row>
    <row r="1017" spans="1:13" ht="20.100000000000001" customHeight="1">
      <c r="A1017" s="12">
        <f t="shared" si="80"/>
        <v>6430</v>
      </c>
      <c r="B1017" s="14">
        <f t="shared" si="78"/>
        <v>4</v>
      </c>
      <c r="C1017" s="14">
        <f t="shared" si="81"/>
        <v>10</v>
      </c>
      <c r="D1017" s="15">
        <f>3600*(B1017*data!$C$15/1000-F1017-G1017)/C1017</f>
        <v>728.2713454476559</v>
      </c>
      <c r="E1017" s="15">
        <f>IF(A1017&lt;P$35,IF(A1017+C1017&lt;P$35,data!H$24*data!H$23,data!H$24*data!H$23*(P$35-A1017)/C1017),IF(D1017&lt;0,0,D1017))</f>
        <v>728.2713454476559</v>
      </c>
      <c r="F1017" s="17">
        <f>(H1017*data!$C$16+I1017*data!$C$17-G1016*(data!$C$18+data!$C$19+data!$C$20))*$C1017/60</f>
        <v>-2.0232481345990507</v>
      </c>
      <c r="G1017" s="17">
        <f t="shared" si="82"/>
        <v>29.542374864494608</v>
      </c>
      <c r="H1017" s="17">
        <f>H1016+(data!$C$19*G1016-data!$C$16*H1016)*$C1017/60</f>
        <v>161.97424092792315</v>
      </c>
      <c r="I1017" s="17">
        <f>I1016+(data!$C$20*G1016-data!$C$17*I1016)*$C1017/60</f>
        <v>314.72254219304318</v>
      </c>
      <c r="J1017" s="16">
        <f t="shared" si="79"/>
        <v>107.16666666666667</v>
      </c>
      <c r="K1017" s="14">
        <f>G1017/data!$C$15*1000</f>
        <v>4.0000368524915224</v>
      </c>
      <c r="L1017" s="14">
        <f>L1016+data!$C$21*(K1016-L1016)/60*C1016</f>
        <v>4.0000394256272251</v>
      </c>
      <c r="M1017" s="59">
        <f>M1016+E1017*C1017/3600/data!H$23</f>
        <v>163.38097842938384</v>
      </c>
    </row>
    <row r="1018" spans="1:13" ht="20.100000000000001" customHeight="1">
      <c r="A1018" s="12">
        <f t="shared" si="80"/>
        <v>6440</v>
      </c>
      <c r="B1018" s="14">
        <f t="shared" si="78"/>
        <v>4</v>
      </c>
      <c r="C1018" s="14">
        <f t="shared" si="81"/>
        <v>10</v>
      </c>
      <c r="D1018" s="15">
        <f>3600*(B1018*data!$C$15/1000-F1018-G1018)/C1018</f>
        <v>728.17358301907154</v>
      </c>
      <c r="E1018" s="15">
        <f>IF(A1018&lt;P$35,IF(A1018+C1018&lt;P$35,data!H$24*data!H$23,data!H$24*data!H$23*(P$35-A1018)/C1018),IF(D1018&lt;0,0,D1018))</f>
        <v>728.17358301907154</v>
      </c>
      <c r="F1018" s="17">
        <f>(H1018*data!$C$16+I1018*data!$C$17-G1017*(data!$C$18+data!$C$19+data!$C$20))*$C1018/60</f>
        <v>-2.0229762659371238</v>
      </c>
      <c r="G1018" s="17">
        <f t="shared" si="82"/>
        <v>29.542374558134306</v>
      </c>
      <c r="H1018" s="17">
        <f>H1017+(data!$C$19*G1017-data!$C$16*H1017)*$C1018/60</f>
        <v>161.97523961489341</v>
      </c>
      <c r="I1018" s="17">
        <f>I1017+(data!$C$20*G1017-data!$C$17*I1017)*$C1018/60</f>
        <v>315.07560051053974</v>
      </c>
      <c r="J1018" s="16">
        <f t="shared" si="79"/>
        <v>107.33333333333333</v>
      </c>
      <c r="K1018" s="14">
        <f>G1018/data!$C$15*1000</f>
        <v>4.0000368110103439</v>
      </c>
      <c r="L1018" s="14">
        <f>L1017+data!$C$21*(K1017-L1017)/60*C1017</f>
        <v>4.0000393719916465</v>
      </c>
      <c r="M1018" s="59">
        <f>M1017+E1018*C1018/3600/data!H$23</f>
        <v>163.58324886911137</v>
      </c>
    </row>
    <row r="1019" spans="1:13" ht="20.100000000000001" customHeight="1">
      <c r="A1019" s="12">
        <f t="shared" si="80"/>
        <v>6450</v>
      </c>
      <c r="B1019" s="14">
        <f t="shared" si="78"/>
        <v>4</v>
      </c>
      <c r="C1019" s="14">
        <f t="shared" si="81"/>
        <v>10</v>
      </c>
      <c r="D1019" s="15">
        <f>3600*(B1019*data!$C$15/1000-F1019-G1019)/C1019</f>
        <v>728.07592991893603</v>
      </c>
      <c r="E1019" s="15">
        <f>IF(A1019&lt;P$35,IF(A1019+C1019&lt;P$35,data!H$24*data!H$23,data!H$24*data!H$23*(P$35-A1019)/C1019),IF(D1019&lt;0,0,D1019))</f>
        <v>728.07592991893603</v>
      </c>
      <c r="F1019" s="17">
        <f>(H1019*data!$C$16+I1019*data!$C$17-G1018*(data!$C$18+data!$C$19+data!$C$20))*$C1019/60</f>
        <v>-2.0227047023004183</v>
      </c>
      <c r="G1019" s="17">
        <f t="shared" si="82"/>
        <v>29.542374253109088</v>
      </c>
      <c r="H1019" s="17">
        <f>H1018+(data!$C$19*G1018-data!$C$16*H1018)*$C1019/60</f>
        <v>161.97622774186627</v>
      </c>
      <c r="I1019" s="17">
        <f>I1018+(data!$C$20*G1018-data!$C$17*I1018)*$C1019/60</f>
        <v>315.42839753686263</v>
      </c>
      <c r="J1019" s="16">
        <f t="shared" si="79"/>
        <v>107.5</v>
      </c>
      <c r="K1019" s="14">
        <f>G1019/data!$C$15*1000</f>
        <v>4.0000367697099373</v>
      </c>
      <c r="L1019" s="14">
        <f>L1018+data!$C$21*(K1018-L1018)/60*C1018</f>
        <v>4.0000393186094199</v>
      </c>
      <c r="M1019" s="59">
        <f>M1018+E1019*C1019/3600/data!H$23</f>
        <v>163.78549218297775</v>
      </c>
    </row>
    <row r="1020" spans="1:13" ht="20.100000000000001" customHeight="1">
      <c r="A1020" s="12">
        <f t="shared" si="80"/>
        <v>6460</v>
      </c>
      <c r="B1020" s="14">
        <f t="shared" si="78"/>
        <v>4</v>
      </c>
      <c r="C1020" s="14">
        <f t="shared" si="81"/>
        <v>10</v>
      </c>
      <c r="D1020" s="15">
        <f>3600*(B1020*data!$C$15/1000-F1020-G1020)/C1020</f>
        <v>727.97838567576616</v>
      </c>
      <c r="E1020" s="15">
        <f>IF(A1020&lt;P$35,IF(A1020+C1020&lt;P$35,data!H$24*data!H$23,data!H$24*data!H$23*(P$35-A1020)/C1020),IF(D1020&lt;0,0,D1020))</f>
        <v>727.97838567576616</v>
      </c>
      <c r="F1020" s="17">
        <f>(H1020*data!$C$16+I1020*data!$C$17-G1019*(data!$C$18+data!$C$19+data!$C$20))*$C1020/60</f>
        <v>-2.0224334423665531</v>
      </c>
      <c r="G1020" s="17">
        <f t="shared" si="82"/>
        <v>29.542373949406247</v>
      </c>
      <c r="H1020" s="17">
        <f>H1019+(data!$C$19*G1019-data!$C$16*H1019)*$C1020/60</f>
        <v>161.97720542039158</v>
      </c>
      <c r="I1020" s="17">
        <f>I1019+(data!$C$20*G1019-data!$C$17*I1019)*$C1020/60</f>
        <v>315.78093346540999</v>
      </c>
      <c r="J1020" s="16">
        <f t="shared" si="79"/>
        <v>107.66666666666667</v>
      </c>
      <c r="K1020" s="14">
        <f>G1020/data!$C$15*1000</f>
        <v>4.0000367285885803</v>
      </c>
      <c r="L1020" s="14">
        <f>L1019+data!$C$21*(K1019-L1019)/60*C1019</f>
        <v>4.0000392654790318</v>
      </c>
      <c r="M1020" s="59">
        <f>M1019+E1020*C1020/3600/data!H$23</f>
        <v>163.98770840122103</v>
      </c>
    </row>
    <row r="1021" spans="1:13" ht="20.100000000000001" customHeight="1">
      <c r="A1021" s="12">
        <f t="shared" si="80"/>
        <v>6470</v>
      </c>
      <c r="B1021" s="14">
        <f t="shared" si="78"/>
        <v>4</v>
      </c>
      <c r="C1021" s="14">
        <f t="shared" si="81"/>
        <v>10</v>
      </c>
      <c r="D1021" s="15">
        <f>3600*(B1021*data!$C$15/1000-F1021-G1021)/C1021</f>
        <v>727.88094982255006</v>
      </c>
      <c r="E1021" s="15">
        <f>IF(A1021&lt;P$35,IF(A1021+C1021&lt;P$35,data!H$24*data!H$23,data!H$24*data!H$23*(P$35-A1021)/C1021),IF(D1021&lt;0,0,D1021))</f>
        <v>727.88094982255006</v>
      </c>
      <c r="F1021" s="17">
        <f>(H1021*data!$C$16+I1021*data!$C$17-G1020*(data!$C$18+data!$C$19+data!$C$20))*$C1021/60</f>
        <v>-2.0221624848257069</v>
      </c>
      <c r="G1021" s="17">
        <f t="shared" si="82"/>
        <v>29.542373647013225</v>
      </c>
      <c r="H1021" s="17">
        <f>H1020+(data!$C$19*G1020-data!$C$16*H1020)*$C1021/60</f>
        <v>161.97817276084095</v>
      </c>
      <c r="I1021" s="17">
        <f>I1020+(data!$C$20*G1020-data!$C$17*I1020)*$C1021/60</f>
        <v>316.13320848943664</v>
      </c>
      <c r="J1021" s="16">
        <f t="shared" si="79"/>
        <v>107.83333333333333</v>
      </c>
      <c r="K1021" s="14">
        <f>G1021/data!$C$15*1000</f>
        <v>4.0000366876445721</v>
      </c>
      <c r="L1021" s="14">
        <f>L1020+data!$C$21*(K1020-L1020)/60*C1020</f>
        <v>4.0000392125989652</v>
      </c>
      <c r="M1021" s="59">
        <f>M1020+E1021*C1021/3600/data!H$23</f>
        <v>164.18989755394952</v>
      </c>
    </row>
    <row r="1022" spans="1:13" ht="20.100000000000001" customHeight="1">
      <c r="A1022" s="12">
        <f t="shared" si="80"/>
        <v>6480</v>
      </c>
      <c r="B1022" s="14">
        <f t="shared" si="78"/>
        <v>4</v>
      </c>
      <c r="C1022" s="14">
        <f t="shared" si="81"/>
        <v>10</v>
      </c>
      <c r="D1022" s="15">
        <f>3600*(B1022*data!$C$15/1000-F1022-G1022)/C1022</f>
        <v>727.78362189669826</v>
      </c>
      <c r="E1022" s="15">
        <f>IF(A1022&lt;P$35,IF(A1022+C1022&lt;P$35,data!H$24*data!H$23,data!H$24*data!H$23*(P$35-A1022)/C1022),IF(D1022&lt;0,0,D1022))</f>
        <v>727.78362189669826</v>
      </c>
      <c r="F1022" s="17">
        <f>(H1022*data!$C$16+I1022*data!$C$17-G1021*(data!$C$18+data!$C$19+data!$C$20))*$C1022/60</f>
        <v>-2.0218918283804896</v>
      </c>
      <c r="G1022" s="17">
        <f t="shared" si="82"/>
        <v>29.542373345917596</v>
      </c>
      <c r="H1022" s="17">
        <f>H1021+(data!$C$19*G1021-data!$C$16*H1021)*$C1022/60</f>
        <v>161.97912987242017</v>
      </c>
      <c r="I1022" s="17">
        <f>I1021+(data!$C$20*G1021-data!$C$17*I1021)*$C1022/60</f>
        <v>316.48522280205412</v>
      </c>
      <c r="J1022" s="16">
        <f t="shared" si="79"/>
        <v>108</v>
      </c>
      <c r="K1022" s="14">
        <f>G1022/data!$C$15*1000</f>
        <v>4.0000366468762305</v>
      </c>
      <c r="L1022" s="14">
        <f>L1021+data!$C$21*(K1021-L1021)/60*C1021</f>
        <v>4.0000391599676997</v>
      </c>
      <c r="M1022" s="59">
        <f>M1021+E1022*C1022/3600/data!H$23</f>
        <v>164.39205967114304</v>
      </c>
    </row>
    <row r="1023" spans="1:13" ht="20.100000000000001" customHeight="1">
      <c r="A1023" s="12">
        <f t="shared" si="80"/>
        <v>6490</v>
      </c>
      <c r="B1023" s="14">
        <f t="shared" si="78"/>
        <v>4</v>
      </c>
      <c r="C1023" s="14">
        <f t="shared" si="81"/>
        <v>10</v>
      </c>
      <c r="D1023" s="15">
        <f>3600*(B1023*data!$C$15/1000-F1023-G1023)/C1023</f>
        <v>727.6864014400096</v>
      </c>
      <c r="E1023" s="15">
        <f>IF(A1023&lt;P$35,IF(A1023+C1023&lt;P$35,data!H$24*data!H$23,data!H$24*data!H$23*(P$35-A1023)/C1023),IF(D1023&lt;0,0,D1023))</f>
        <v>727.6864014400096</v>
      </c>
      <c r="F1023" s="17">
        <f>(H1023*data!$C$16+I1023*data!$C$17-G1022*(data!$C$18+data!$C$19+data!$C$20))*$C1023/60</f>
        <v>-2.0216214717458127</v>
      </c>
      <c r="G1023" s="17">
        <f t="shared" si="82"/>
        <v>29.542373046107056</v>
      </c>
      <c r="H1023" s="17">
        <f>H1022+(data!$C$19*G1022-data!$C$16*H1022)*$C1023/60</f>
        <v>161.98007686318152</v>
      </c>
      <c r="I1023" s="17">
        <f>I1022+(data!$C$20*G1022-data!$C$17*I1022)*$C1023/60</f>
        <v>316.83697659623078</v>
      </c>
      <c r="J1023" s="16">
        <f t="shared" si="79"/>
        <v>108.16666666666667</v>
      </c>
      <c r="K1023" s="14">
        <f>G1023/data!$C$15*1000</f>
        <v>4.0000366062818911</v>
      </c>
      <c r="L1023" s="14">
        <f>L1022+data!$C$21*(K1022-L1022)/60*C1022</f>
        <v>4.0000391075837101</v>
      </c>
      <c r="M1023" s="59">
        <f>M1022+E1023*C1023/3600/data!H$23</f>
        <v>164.59419478265417</v>
      </c>
    </row>
    <row r="1024" spans="1:13" ht="20.100000000000001" customHeight="1">
      <c r="A1024" s="12">
        <f t="shared" si="80"/>
        <v>6500</v>
      </c>
      <c r="B1024" s="14">
        <f t="shared" si="78"/>
        <v>4</v>
      </c>
      <c r="C1024" s="14">
        <f t="shared" si="81"/>
        <v>10</v>
      </c>
      <c r="D1024" s="15">
        <f>3600*(B1024*data!$C$15/1000-F1024-G1024)/C1024</f>
        <v>727.58928799861098</v>
      </c>
      <c r="E1024" s="15">
        <f>IF(A1024&lt;P$35,IF(A1024+C1024&lt;P$35,data!H$24*data!H$23,data!H$24*data!H$23*(P$35-A1024)/C1024),IF(D1024&lt;0,0,D1024))</f>
        <v>727.58928799861098</v>
      </c>
      <c r="F1024" s="17">
        <f>(H1024*data!$C$16+I1024*data!$C$17-G1023*(data!$C$18+data!$C$19+data!$C$20))*$C1024/60</f>
        <v>-2.0213514136487563</v>
      </c>
      <c r="G1024" s="17">
        <f t="shared" si="82"/>
        <v>29.542372747569438</v>
      </c>
      <c r="H1024" s="17">
        <f>H1023+(data!$C$19*G1023-data!$C$16*H1023)*$C1024/60</f>
        <v>161.98101384003596</v>
      </c>
      <c r="I1024" s="17">
        <f>I1023+(data!$C$20*G1023-data!$C$17*I1023)*$C1024/60</f>
        <v>317.188470064792</v>
      </c>
      <c r="J1024" s="16">
        <f t="shared" si="79"/>
        <v>108.33333333333333</v>
      </c>
      <c r="K1024" s="14">
        <f>G1024/data!$C$15*1000</f>
        <v>4.0000365658599044</v>
      </c>
      <c r="L1024" s="14">
        <f>L1023+data!$C$21*(K1023-L1023)/60*C1023</f>
        <v>4.0000390554454688</v>
      </c>
      <c r="M1024" s="59">
        <f>M1023+E1024*C1024/3600/data!H$23</f>
        <v>164.79630291820934</v>
      </c>
    </row>
    <row r="1025" spans="1:13" ht="20.100000000000001" customHeight="1">
      <c r="A1025" s="12">
        <f t="shared" si="80"/>
        <v>6510</v>
      </c>
      <c r="B1025" s="14">
        <f t="shared" si="78"/>
        <v>4</v>
      </c>
      <c r="C1025" s="14">
        <f t="shared" si="81"/>
        <v>10</v>
      </c>
      <c r="D1025" s="15">
        <f>3600*(B1025*data!$C$15/1000-F1025-G1025)/C1025</f>
        <v>727.49228112292917</v>
      </c>
      <c r="E1025" s="15">
        <f>IF(A1025&lt;P$35,IF(A1025+C1025&lt;P$35,data!H$24*data!H$23,data!H$24*data!H$23*(P$35-A1025)/C1025),IF(D1025&lt;0,0,D1025))</f>
        <v>727.49228112292917</v>
      </c>
      <c r="F1025" s="17">
        <f>(H1025*data!$C$16+I1025*data!$C$17-G1024*(data!$C$18+data!$C$19+data!$C$20))*$C1025/60</f>
        <v>-2.021081652828447</v>
      </c>
      <c r="G1025" s="17">
        <f t="shared" si="82"/>
        <v>29.542372450292689</v>
      </c>
      <c r="H1025" s="17">
        <f>H1024+(data!$C$19*G1024-data!$C$16*H1024)*$C1025/60</f>
        <v>161.98194090876515</v>
      </c>
      <c r="I1025" s="17">
        <f>I1024+(data!$C$20*G1024-data!$C$17*I1024)*$C1025/60</f>
        <v>317.53970340042014</v>
      </c>
      <c r="J1025" s="16">
        <f t="shared" si="79"/>
        <v>108.5</v>
      </c>
      <c r="K1025" s="14">
        <f>G1025/data!$C$15*1000</f>
        <v>4.0000365256086399</v>
      </c>
      <c r="L1025" s="14">
        <f>L1024+data!$C$21*(K1024-L1024)/60*C1024</f>
        <v>4.0000390035514464</v>
      </c>
      <c r="M1025" s="59">
        <f>M1024+E1025*C1025/3600/data!H$23</f>
        <v>164.99838410741015</v>
      </c>
    </row>
    <row r="1026" spans="1:13" ht="20.100000000000001" customHeight="1">
      <c r="A1026" s="12">
        <f t="shared" si="80"/>
        <v>6520</v>
      </c>
      <c r="B1026" s="14">
        <f t="shared" si="78"/>
        <v>4</v>
      </c>
      <c r="C1026" s="14">
        <f t="shared" si="81"/>
        <v>10</v>
      </c>
      <c r="D1026" s="15">
        <f>3600*(B1026*data!$C$15/1000-F1026-G1026)/C1026</f>
        <v>727.39538036762599</v>
      </c>
      <c r="E1026" s="15">
        <f>IF(A1026&lt;P$35,IF(A1026+C1026&lt;P$35,data!H$24*data!H$23,data!H$24*data!H$23*(P$35-A1026)/C1026),IF(D1026&lt;0,0,D1026))</f>
        <v>727.39538036762599</v>
      </c>
      <c r="F1026" s="17">
        <f>(H1026*data!$C$16+I1026*data!$C$17-G1025*(data!$C$18+data!$C$19+data!$C$20))*$C1026/60</f>
        <v>-2.0208121880359258</v>
      </c>
      <c r="G1026" s="17">
        <f t="shared" si="82"/>
        <v>29.5423721542649</v>
      </c>
      <c r="H1026" s="17">
        <f>H1025+(data!$C$19*G1025-data!$C$16*H1025)*$C1026/60</f>
        <v>161.98285817403345</v>
      </c>
      <c r="I1026" s="17">
        <f>I1025+(data!$C$20*G1025-data!$C$17*I1025)*$C1026/60</f>
        <v>317.89067679565471</v>
      </c>
      <c r="J1026" s="16">
        <f t="shared" si="79"/>
        <v>108.66666666666667</v>
      </c>
      <c r="K1026" s="14">
        <f>G1026/data!$C$15*1000</f>
        <v>4.0000364855264845</v>
      </c>
      <c r="L1026" s="14">
        <f>L1025+data!$C$21*(K1025-L1025)/60*C1025</f>
        <v>4.0000389519001107</v>
      </c>
      <c r="M1026" s="59">
        <f>M1025+E1026*C1026/3600/data!H$23</f>
        <v>165.20043837973449</v>
      </c>
    </row>
    <row r="1027" spans="1:13" ht="20.100000000000001" customHeight="1">
      <c r="A1027" s="12">
        <f t="shared" si="80"/>
        <v>6530</v>
      </c>
      <c r="B1027" s="14">
        <f t="shared" si="78"/>
        <v>4</v>
      </c>
      <c r="C1027" s="14">
        <f t="shared" si="81"/>
        <v>10</v>
      </c>
      <c r="D1027" s="15">
        <f>3600*(B1027*data!$C$15/1000-F1027-G1027)/C1027</f>
        <v>727.29858529156786</v>
      </c>
      <c r="E1027" s="15">
        <f>IF(A1027&lt;P$35,IF(A1027+C1027&lt;P$35,data!H$24*data!H$23,data!H$24*data!H$23*(P$35-A1027)/C1027),IF(D1027&lt;0,0,D1027))</f>
        <v>727.29858529156786</v>
      </c>
      <c r="F1027" s="17">
        <f>(H1027*data!$C$16+I1027*data!$C$17-G1026*(data!$C$18+data!$C$19+data!$C$20))*$C1027/60</f>
        <v>-2.0205430180340307</v>
      </c>
      <c r="G1027" s="17">
        <f t="shared" si="82"/>
        <v>29.542371859474276</v>
      </c>
      <c r="H1027" s="17">
        <f>H1026+(data!$C$19*G1026-data!$C$16*H1026)*$C1027/60</f>
        <v>161.98376573939964</v>
      </c>
      <c r="I1027" s="17">
        <f>I1026+(data!$C$20*G1026-data!$C$17*I1026)*$C1027/60</f>
        <v>318.24139044289257</v>
      </c>
      <c r="J1027" s="16">
        <f t="shared" si="79"/>
        <v>108.83333333333333</v>
      </c>
      <c r="K1027" s="14">
        <f>G1027/data!$C$15*1000</f>
        <v>4.0000364456118414</v>
      </c>
      <c r="L1027" s="14">
        <f>L1026+data!$C$21*(K1026-L1026)/60*C1026</f>
        <v>4.0000389004899279</v>
      </c>
      <c r="M1027" s="59">
        <f>M1026+E1027*C1027/3600/data!H$23</f>
        <v>165.40246576453771</v>
      </c>
    </row>
    <row r="1028" spans="1:13" ht="20.100000000000001" customHeight="1">
      <c r="A1028" s="12">
        <f t="shared" si="80"/>
        <v>6540</v>
      </c>
      <c r="B1028" s="14">
        <f t="shared" ref="B1028:B1091" si="83">P$23</f>
        <v>4</v>
      </c>
      <c r="C1028" s="14">
        <f t="shared" si="81"/>
        <v>10</v>
      </c>
      <c r="D1028" s="15">
        <f>3600*(B1028*data!$C$15/1000-F1028-G1028)/C1028</f>
        <v>727.20189545778089</v>
      </c>
      <c r="E1028" s="15">
        <f>IF(A1028&lt;P$35,IF(A1028+C1028&lt;P$35,data!H$24*data!H$23,data!H$24*data!H$23*(P$35-A1028)/C1028),IF(D1028&lt;0,0,D1028))</f>
        <v>727.20189545778089</v>
      </c>
      <c r="F1028" s="17">
        <f>(H1028*data!$C$16+I1028*data!$C$17-G1027*(data!$C$18+data!$C$19+data!$C$20))*$C1028/60</f>
        <v>-2.0202741415972656</v>
      </c>
      <c r="G1028" s="17">
        <f t="shared" si="82"/>
        <v>29.542371565909143</v>
      </c>
      <c r="H1028" s="17">
        <f>H1027+(data!$C$19*G1027-data!$C$16*H1027)*$C1028/60</f>
        <v>161.98466370732868</v>
      </c>
      <c r="I1028" s="17">
        <f>I1027+(data!$C$20*G1027-data!$C$17*I1027)*$C1028/60</f>
        <v>318.59184453438792</v>
      </c>
      <c r="J1028" s="16">
        <f t="shared" ref="J1028:J1091" si="84">$A1028/60</f>
        <v>109</v>
      </c>
      <c r="K1028" s="14">
        <f>G1028/data!$C$15*1000</f>
        <v>4.0000364058631286</v>
      </c>
      <c r="L1028" s="14">
        <f>L1027+data!$C$21*(K1027-L1027)/60*C1027</f>
        <v>4.0000388493193633</v>
      </c>
      <c r="M1028" s="59">
        <f>M1027+E1028*C1028/3600/data!H$23</f>
        <v>165.60446629105377</v>
      </c>
    </row>
    <row r="1029" spans="1:13" ht="20.100000000000001" customHeight="1">
      <c r="A1029" s="12">
        <f t="shared" ref="A1029:A1092" si="85">$A1028+C1028</f>
        <v>6550</v>
      </c>
      <c r="B1029" s="14">
        <f t="shared" si="83"/>
        <v>4</v>
      </c>
      <c r="C1029" s="14">
        <f t="shared" ref="C1029:C1092" si="86">P$25</f>
        <v>10</v>
      </c>
      <c r="D1029" s="15">
        <f>3600*(B1029*data!$C$15/1000-F1029-G1029)/C1029</f>
        <v>727.10531043339563</v>
      </c>
      <c r="E1029" s="15">
        <f>IF(A1029&lt;P$35,IF(A1029+C1029&lt;P$35,data!H$24*data!H$23,data!H$24*data!H$23*(P$35-A1029)/C1029),IF(D1029&lt;0,0,D1029))</f>
        <v>727.10531043339563</v>
      </c>
      <c r="F1029" s="17">
        <f>(H1029*data!$C$16+I1029*data!$C$17-G1028*(data!$C$18+data!$C$19+data!$C$20))*$C1029/60</f>
        <v>-2.020005557511682</v>
      </c>
      <c r="G1029" s="17">
        <f t="shared" si="82"/>
        <v>29.542371273557961</v>
      </c>
      <c r="H1029" s="17">
        <f>H1028+(data!$C$19*G1028-data!$C$16*H1028)*$C1029/60</f>
        <v>161.98555217920321</v>
      </c>
      <c r="I1029" s="17">
        <f>I1028+(data!$C$20*G1028-data!$C$17*I1028)*$C1029/60</f>
        <v>318.94203926225248</v>
      </c>
      <c r="J1029" s="16">
        <f t="shared" si="84"/>
        <v>109.16666666666667</v>
      </c>
      <c r="K1029" s="14">
        <f>G1029/data!$C$15*1000</f>
        <v>4.0000363662787866</v>
      </c>
      <c r="L1029" s="14">
        <f>L1028+data!$C$21*(K1028-L1028)/60*C1028</f>
        <v>4.000038798386881</v>
      </c>
      <c r="M1029" s="59">
        <f>M1028+E1029*C1029/3600/data!H$23</f>
        <v>165.80643998839639</v>
      </c>
    </row>
    <row r="1030" spans="1:13" ht="20.100000000000001" customHeight="1">
      <c r="A1030" s="12">
        <f t="shared" si="85"/>
        <v>6560</v>
      </c>
      <c r="B1030" s="14">
        <f t="shared" si="83"/>
        <v>4</v>
      </c>
      <c r="C1030" s="14">
        <f t="shared" si="86"/>
        <v>10</v>
      </c>
      <c r="D1030" s="15">
        <f>3600*(B1030*data!$C$15/1000-F1030-G1030)/C1030</f>
        <v>727.00882978962056</v>
      </c>
      <c r="E1030" s="15">
        <f>IF(A1030&lt;P$35,IF(A1030+C1030&lt;P$35,data!H$24*data!H$23,data!H$24*data!H$23*(P$35-A1030)/C1030),IF(D1030&lt;0,0,D1030))</f>
        <v>727.00882978962056</v>
      </c>
      <c r="F1030" s="17">
        <f>(H1030*data!$C$16+I1030*data!$C$17-G1029*(data!$C$18+data!$C$19+data!$C$20))*$C1030/60</f>
        <v>-2.0197372645747591</v>
      </c>
      <c r="G1030" s="17">
        <f t="shared" ref="G1030:G1093" si="87">IF(P$21=1,(E1029/60)*$C1030/60+F1030+G1029,(E1030/60)*$C1030/60+F1030+G1029)</f>
        <v>29.542370982409302</v>
      </c>
      <c r="H1030" s="17">
        <f>H1029+(data!$C$19*G1029-data!$C$16*H1029)*$C1030/60</f>
        <v>161.98643125533496</v>
      </c>
      <c r="I1030" s="17">
        <f>I1029+(data!$C$20*G1029-data!$C$17*I1029)*$C1030/60</f>
        <v>319.29197481845546</v>
      </c>
      <c r="J1030" s="16">
        <f t="shared" si="84"/>
        <v>109.33333333333333</v>
      </c>
      <c r="K1030" s="14">
        <f>G1030/data!$C$15*1000</f>
        <v>4.0000363268572645</v>
      </c>
      <c r="L1030" s="14">
        <f>L1029+data!$C$21*(K1029-L1029)/60*C1029</f>
        <v>4.0000387476909447</v>
      </c>
      <c r="M1030" s="59">
        <f>M1029+E1030*C1030/3600/data!H$23</f>
        <v>166.00838688556018</v>
      </c>
    </row>
    <row r="1031" spans="1:13" ht="20.100000000000001" customHeight="1">
      <c r="A1031" s="12">
        <f t="shared" si="85"/>
        <v>6570</v>
      </c>
      <c r="B1031" s="14">
        <f t="shared" si="83"/>
        <v>4</v>
      </c>
      <c r="C1031" s="14">
        <f t="shared" si="86"/>
        <v>10</v>
      </c>
      <c r="D1031" s="15">
        <f>3600*(B1031*data!$C$15/1000-F1031-G1031)/C1031</f>
        <v>726.91245310168847</v>
      </c>
      <c r="E1031" s="15">
        <f>IF(A1031&lt;P$35,IF(A1031+C1031&lt;P$35,data!H$24*data!H$23,data!H$24*data!H$23*(P$35-A1031)/C1031),IF(D1031&lt;0,0,D1031))</f>
        <v>726.91245310168847</v>
      </c>
      <c r="F1031" s="17">
        <f>(H1031*data!$C$16+I1031*data!$C$17-G1030*(data!$C$18+data!$C$19+data!$C$20))*$C1031/60</f>
        <v>-2.0194692615952805</v>
      </c>
      <c r="G1031" s="17">
        <f t="shared" si="87"/>
        <v>29.542370692451858</v>
      </c>
      <c r="H1031" s="17">
        <f>H1030+(data!$C$19*G1030-data!$C$16*H1030)*$C1031/60</f>
        <v>161.98730103497616</v>
      </c>
      <c r="I1031" s="17">
        <f>I1030+(data!$C$20*G1030-data!$C$17*I1030)*$C1031/60</f>
        <v>319.6416513948239</v>
      </c>
      <c r="J1031" s="16">
        <f t="shared" si="84"/>
        <v>109.5</v>
      </c>
      <c r="K1031" s="14">
        <f>G1031/data!$C$15*1000</f>
        <v>4.000036287597033</v>
      </c>
      <c r="L1031" s="14">
        <f>L1030+data!$C$21*(K1030-L1030)/60*C1030</f>
        <v>4.0000386972300168</v>
      </c>
      <c r="M1031" s="59">
        <f>M1030+E1031*C1031/3600/data!H$23</f>
        <v>166.21030701142178</v>
      </c>
    </row>
    <row r="1032" spans="1:13" ht="20.100000000000001" customHeight="1">
      <c r="A1032" s="12">
        <f t="shared" si="85"/>
        <v>6580</v>
      </c>
      <c r="B1032" s="14">
        <f t="shared" si="83"/>
        <v>4</v>
      </c>
      <c r="C1032" s="14">
        <f t="shared" si="86"/>
        <v>10</v>
      </c>
      <c r="D1032" s="15">
        <f>3600*(B1032*data!$C$15/1000-F1032-G1032)/C1032</f>
        <v>726.81617994881731</v>
      </c>
      <c r="E1032" s="15">
        <f>IF(A1032&lt;P$35,IF(A1032+C1032&lt;P$35,data!H$24*data!H$23,data!H$24*data!H$23*(P$35-A1032)/C1032),IF(D1032&lt;0,0,D1032))</f>
        <v>726.81617994881731</v>
      </c>
      <c r="F1032" s="17">
        <f>(H1032*data!$C$16+I1032*data!$C$17-G1031*(data!$C$18+data!$C$19+data!$C$20))*$C1032/60</f>
        <v>-2.019201547393219</v>
      </c>
      <c r="G1032" s="17">
        <f t="shared" si="87"/>
        <v>29.54237040367444</v>
      </c>
      <c r="H1032" s="17">
        <f>H1031+(data!$C$19*G1031-data!$C$16*H1031)*$C1032/60</f>
        <v>161.98816161633059</v>
      </c>
      <c r="I1032" s="17">
        <f>I1031+(data!$C$20*G1031-data!$C$17*I1031)*$C1032/60</f>
        <v>319.99106918304255</v>
      </c>
      <c r="J1032" s="16">
        <f t="shared" si="84"/>
        <v>109.66666666666667</v>
      </c>
      <c r="K1032" s="14">
        <f>G1032/data!$C$15*1000</f>
        <v>4.0000362484965777</v>
      </c>
      <c r="L1032" s="14">
        <f>L1031+data!$C$21*(K1031-L1031)/60*C1031</f>
        <v>4.0000386470025617</v>
      </c>
      <c r="M1032" s="59">
        <f>M1031+E1032*C1032/3600/data!H$23</f>
        <v>166.41220039474089</v>
      </c>
    </row>
    <row r="1033" spans="1:13" ht="20.100000000000001" customHeight="1">
      <c r="A1033" s="12">
        <f t="shared" si="85"/>
        <v>6590</v>
      </c>
      <c r="B1033" s="14">
        <f t="shared" si="83"/>
        <v>4</v>
      </c>
      <c r="C1033" s="14">
        <f t="shared" si="86"/>
        <v>10</v>
      </c>
      <c r="D1033" s="15">
        <f>3600*(B1033*data!$C$15/1000-F1033-G1033)/C1033</f>
        <v>726.7200099141653</v>
      </c>
      <c r="E1033" s="15">
        <f>IF(A1033&lt;P$35,IF(A1033+C1033&lt;P$35,data!H$24*data!H$23,data!H$24*data!H$23*(P$35-A1033)/C1033),IF(D1033&lt;0,0,D1033))</f>
        <v>726.7200099141653</v>
      </c>
      <c r="F1033" s="17">
        <f>(H1033*data!$C$16+I1033*data!$C$17-G1032*(data!$C$18+data!$C$19+data!$C$20))*$C1033/60</f>
        <v>-2.0189341207996185</v>
      </c>
      <c r="G1033" s="17">
        <f t="shared" si="87"/>
        <v>29.542370116065982</v>
      </c>
      <c r="H1033" s="17">
        <f>H1032+(data!$C$19*G1032-data!$C$16*H1032)*$C1033/60</f>
        <v>161.98901309656478</v>
      </c>
      <c r="I1033" s="17">
        <f>I1032+(data!$C$20*G1032-data!$C$17*I1032)*$C1033/60</f>
        <v>320.3402283746542</v>
      </c>
      <c r="J1033" s="16">
        <f t="shared" si="84"/>
        <v>109.83333333333333</v>
      </c>
      <c r="K1033" s="14">
        <f>G1033/data!$C$15*1000</f>
        <v>4.0000362095543993</v>
      </c>
      <c r="L1033" s="14">
        <f>L1032+data!$C$21*(K1032-L1032)/60*C1032</f>
        <v>4.000038597007042</v>
      </c>
      <c r="M1033" s="59">
        <f>M1032+E1033*C1033/3600/data!H$23</f>
        <v>166.6140670641615</v>
      </c>
    </row>
    <row r="1034" spans="1:13" ht="20.100000000000001" customHeight="1">
      <c r="A1034" s="12">
        <f t="shared" si="85"/>
        <v>6600</v>
      </c>
      <c r="B1034" s="14">
        <f t="shared" si="83"/>
        <v>4</v>
      </c>
      <c r="C1034" s="14">
        <f t="shared" si="86"/>
        <v>10</v>
      </c>
      <c r="D1034" s="15">
        <f>3600*(B1034*data!$C$15/1000-F1034-G1034)/C1034</f>
        <v>726.62394258480094</v>
      </c>
      <c r="E1034" s="15">
        <f>IF(A1034&lt;P$35,IF(A1034+C1034&lt;P$35,data!H$24*data!H$23,data!H$24*data!H$23*(P$35-A1034)/C1034),IF(D1034&lt;0,0,D1034))</f>
        <v>726.62394258480094</v>
      </c>
      <c r="F1034" s="17">
        <f>(H1034*data!$C$16+I1034*data!$C$17-G1033*(data!$C$18+data!$C$19+data!$C$20))*$C1034/60</f>
        <v>-2.0186669806564765</v>
      </c>
      <c r="G1034" s="17">
        <f t="shared" si="87"/>
        <v>29.54236982961552</v>
      </c>
      <c r="H1034" s="17">
        <f>H1033+(data!$C$19*G1033-data!$C$16*H1033)*$C1034/60</f>
        <v>161.98985557181894</v>
      </c>
      <c r="I1034" s="17">
        <f>I1033+(data!$C$20*G1033-data!$C$17*I1033)*$C1034/60</f>
        <v>320.68912916105955</v>
      </c>
      <c r="J1034" s="16">
        <f t="shared" si="84"/>
        <v>110</v>
      </c>
      <c r="K1034" s="14">
        <f>G1034/data!$C$15*1000</f>
        <v>4.0000361707690137</v>
      </c>
      <c r="L1034" s="14">
        <f>L1033+data!$C$21*(K1033-L1033)/60*C1033</f>
        <v>4.0000385472419238</v>
      </c>
      <c r="M1034" s="59">
        <f>M1033+E1034*C1034/3600/data!H$23</f>
        <v>166.81590704821284</v>
      </c>
    </row>
    <row r="1035" spans="1:13" ht="20.100000000000001" customHeight="1">
      <c r="A1035" s="12">
        <f t="shared" si="85"/>
        <v>6610</v>
      </c>
      <c r="B1035" s="14">
        <f t="shared" si="83"/>
        <v>4</v>
      </c>
      <c r="C1035" s="14">
        <f t="shared" si="86"/>
        <v>10</v>
      </c>
      <c r="D1035" s="15">
        <f>3600*(B1035*data!$C$15/1000-F1035-G1035)/C1035</f>
        <v>726.52797755164443</v>
      </c>
      <c r="E1035" s="15">
        <f>IF(A1035&lt;P$35,IF(A1035+C1035&lt;P$35,data!H$24*data!H$23,data!H$24*data!H$23*(P$35-A1035)/C1035),IF(D1035&lt;0,0,D1035))</f>
        <v>726.52797755164443</v>
      </c>
      <c r="F1035" s="17">
        <f>(H1035*data!$C$16+I1035*data!$C$17-G1034*(data!$C$18+data!$C$19+data!$C$20))*$C1035/60</f>
        <v>-2.018400125816632</v>
      </c>
      <c r="G1035" s="17">
        <f t="shared" si="87"/>
        <v>29.542369544312223</v>
      </c>
      <c r="H1035" s="17">
        <f>H1034+(data!$C$19*G1034-data!$C$16*H1034)*$C1035/60</f>
        <v>161.99068913721771</v>
      </c>
      <c r="I1035" s="17">
        <f>I1034+(data!$C$20*G1034-data!$C$17*I1034)*$C1035/60</f>
        <v>321.0377717335175</v>
      </c>
      <c r="J1035" s="16">
        <f t="shared" si="84"/>
        <v>110.16666666666667</v>
      </c>
      <c r="K1035" s="14">
        <f>G1035/data!$C$15*1000</f>
        <v>4.0000361321389537</v>
      </c>
      <c r="L1035" s="14">
        <f>L1034+data!$C$21*(K1034-L1034)/60*C1034</f>
        <v>4.0000384977056713</v>
      </c>
      <c r="M1035" s="59">
        <f>M1034+E1035*C1035/3600/data!H$23</f>
        <v>167.01772037531052</v>
      </c>
    </row>
    <row r="1036" spans="1:13" ht="20.100000000000001" customHeight="1">
      <c r="A1036" s="12">
        <f t="shared" si="85"/>
        <v>6620</v>
      </c>
      <c r="B1036" s="14">
        <f t="shared" si="83"/>
        <v>4</v>
      </c>
      <c r="C1036" s="14">
        <f t="shared" si="86"/>
        <v>10</v>
      </c>
      <c r="D1036" s="15">
        <f>3600*(B1036*data!$C$15/1000-F1036-G1036)/C1036</f>
        <v>726.43211440944185</v>
      </c>
      <c r="E1036" s="15">
        <f>IF(A1036&lt;P$35,IF(A1036+C1036&lt;P$35,data!H$24*data!H$23,data!H$24*data!H$23*(P$35-A1036)/C1036),IF(D1036&lt;0,0,D1036))</f>
        <v>726.43211440944185</v>
      </c>
      <c r="F1036" s="17">
        <f>(H1036*data!$C$16+I1036*data!$C$17-G1035*(data!$C$18+data!$C$19+data!$C$20))*$C1036/60</f>
        <v>-2.0181335551436512</v>
      </c>
      <c r="G1036" s="17">
        <f t="shared" si="87"/>
        <v>29.54236926014536</v>
      </c>
      <c r="H1036" s="17">
        <f>H1035+(data!$C$19*G1035-data!$C$16*H1035)*$C1036/60</f>
        <v>161.99151388688102</v>
      </c>
      <c r="I1036" s="17">
        <f>I1035+(data!$C$20*G1035-data!$C$17*I1035)*$C1036/60</f>
        <v>321.38615628314517</v>
      </c>
      <c r="J1036" s="16">
        <f t="shared" si="84"/>
        <v>110.33333333333333</v>
      </c>
      <c r="K1036" s="14">
        <f>G1036/data!$C$15*1000</f>
        <v>4.0000360936627679</v>
      </c>
      <c r="L1036" s="14">
        <f>L1035+data!$C$21*(K1035-L1035)/60*C1035</f>
        <v>4.0000384483967526</v>
      </c>
      <c r="M1036" s="59">
        <f>M1035+E1036*C1036/3600/data!H$23</f>
        <v>167.2195070737576</v>
      </c>
    </row>
    <row r="1037" spans="1:13" ht="20.100000000000001" customHeight="1">
      <c r="A1037" s="12">
        <f t="shared" si="85"/>
        <v>6630</v>
      </c>
      <c r="B1037" s="14">
        <f t="shared" si="83"/>
        <v>4</v>
      </c>
      <c r="C1037" s="14">
        <f t="shared" si="86"/>
        <v>10</v>
      </c>
      <c r="D1037" s="15">
        <f>3600*(B1037*data!$C$15/1000-F1037-G1037)/C1037</f>
        <v>726.3363527567185</v>
      </c>
      <c r="E1037" s="15">
        <f>IF(A1037&lt;P$35,IF(A1037+C1037&lt;P$35,data!H$24*data!H$23,data!H$24*data!H$23*(P$35-A1037)/C1037),IF(D1037&lt;0,0,D1037))</f>
        <v>726.3363527567185</v>
      </c>
      <c r="F1037" s="17">
        <f>(H1037*data!$C$16+I1037*data!$C$17-G1036*(data!$C$18+data!$C$19+data!$C$20))*$C1037/60</f>
        <v>-2.0178672675117131</v>
      </c>
      <c r="G1037" s="17">
        <f t="shared" si="87"/>
        <v>29.542368977104317</v>
      </c>
      <c r="H1037" s="17">
        <f>H1036+(data!$C$19*G1036-data!$C$16*H1036)*$C1037/60</f>
        <v>161.99232991393461</v>
      </c>
      <c r="I1037" s="17">
        <f>I1036+(data!$C$20*G1036-data!$C$17*I1036)*$C1037/60</f>
        <v>321.73428300091803</v>
      </c>
      <c r="J1037" s="16">
        <f t="shared" si="84"/>
        <v>110.5</v>
      </c>
      <c r="K1037" s="14">
        <f>G1037/data!$C$15*1000</f>
        <v>4.0000360553390175</v>
      </c>
      <c r="L1037" s="14">
        <f>L1036+data!$C$21*(K1036-L1036)/60*C1036</f>
        <v>4.0000383993136364</v>
      </c>
      <c r="M1037" s="59">
        <f>M1036+E1037*C1037/3600/data!H$23</f>
        <v>167.42126717174557</v>
      </c>
    </row>
    <row r="1038" spans="1:13" ht="20.100000000000001" customHeight="1">
      <c r="A1038" s="12">
        <f t="shared" si="85"/>
        <v>6640</v>
      </c>
      <c r="B1038" s="14">
        <f t="shared" si="83"/>
        <v>4</v>
      </c>
      <c r="C1038" s="14">
        <f t="shared" si="86"/>
        <v>10</v>
      </c>
      <c r="D1038" s="15">
        <f>3600*(B1038*data!$C$15/1000-F1038-G1038)/C1038</f>
        <v>726.24069219574574</v>
      </c>
      <c r="E1038" s="15">
        <f>IF(A1038&lt;P$35,IF(A1038+C1038&lt;P$35,data!H$24*data!H$23,data!H$24*data!H$23*(P$35-A1038)/C1038),IF(D1038&lt;0,0,D1038))</f>
        <v>726.24069219574574</v>
      </c>
      <c r="F1038" s="17">
        <f>(H1038*data!$C$16+I1038*data!$C$17-G1037*(data!$C$18+data!$C$19+data!$C$20))*$C1038/60</f>
        <v>-2.0176012618055017</v>
      </c>
      <c r="G1038" s="17">
        <f t="shared" si="87"/>
        <v>29.542368695178588</v>
      </c>
      <c r="H1038" s="17">
        <f>H1037+(data!$C$19*G1037-data!$C$16*H1037)*$C1038/60</f>
        <v>161.99313731052055</v>
      </c>
      <c r="I1038" s="17">
        <f>I1037+(data!$C$20*G1037-data!$C$17*I1037)*$C1038/60</f>
        <v>322.08215207767</v>
      </c>
      <c r="J1038" s="16">
        <f t="shared" si="84"/>
        <v>110.66666666666667</v>
      </c>
      <c r="K1038" s="14">
        <f>G1038/data!$C$15*1000</f>
        <v>4.0000360171662797</v>
      </c>
      <c r="L1038" s="14">
        <f>L1037+data!$C$21*(K1037-L1037)/60*C1037</f>
        <v>4.0000383504547932</v>
      </c>
      <c r="M1038" s="59">
        <f>M1037+E1038*C1038/3600/data!H$23</f>
        <v>167.62300069735551</v>
      </c>
    </row>
    <row r="1039" spans="1:13" ht="20.100000000000001" customHeight="1">
      <c r="A1039" s="12">
        <f t="shared" si="85"/>
        <v>6650</v>
      </c>
      <c r="B1039" s="14">
        <f t="shared" si="83"/>
        <v>4</v>
      </c>
      <c r="C1039" s="14">
        <f t="shared" si="86"/>
        <v>10</v>
      </c>
      <c r="D1039" s="15">
        <f>3600*(B1039*data!$C$15/1000-F1039-G1039)/C1039</f>
        <v>726.14513233248624</v>
      </c>
      <c r="E1039" s="15">
        <f>IF(A1039&lt;P$35,IF(A1039+C1039&lt;P$35,data!H$24*data!H$23,data!H$24*data!H$23*(P$35-A1039)/C1039),IF(D1039&lt;0,0,D1039))</f>
        <v>726.14513233248624</v>
      </c>
      <c r="F1039" s="17">
        <f>(H1039*data!$C$16+I1039*data!$C$17-G1038*(data!$C$18+data!$C$19+data!$C$20))*$C1039/60</f>
        <v>-2.0173355369200938</v>
      </c>
      <c r="G1039" s="17">
        <f t="shared" si="87"/>
        <v>29.542368414357789</v>
      </c>
      <c r="H1039" s="17">
        <f>H1038+(data!$C$19*G1038-data!$C$16*H1038)*$C1039/60</f>
        <v>161.99393616780765</v>
      </c>
      <c r="I1039" s="17">
        <f>I1038+(data!$C$20*G1038-data!$C$17*I1038)*$C1039/60</f>
        <v>322.4297637040936</v>
      </c>
      <c r="J1039" s="16">
        <f t="shared" si="84"/>
        <v>110.83333333333333</v>
      </c>
      <c r="K1039" s="14">
        <f>G1039/data!$C$15*1000</f>
        <v>4.000035979143151</v>
      </c>
      <c r="L1039" s="14">
        <f>L1038+data!$C$21*(K1038-L1038)/60*C1038</f>
        <v>4.0000383018186954</v>
      </c>
      <c r="M1039" s="59">
        <f>M1038+E1039*C1039/3600/data!H$23</f>
        <v>167.82470767855898</v>
      </c>
    </row>
    <row r="1040" spans="1:13" ht="20.100000000000001" customHeight="1">
      <c r="A1040" s="12">
        <f t="shared" si="85"/>
        <v>6660</v>
      </c>
      <c r="B1040" s="14">
        <f t="shared" si="83"/>
        <v>4</v>
      </c>
      <c r="C1040" s="14">
        <f t="shared" si="86"/>
        <v>10</v>
      </c>
      <c r="D1040" s="15">
        <f>3600*(B1040*data!$C$15/1000-F1040-G1040)/C1040</f>
        <v>726.04967277658091</v>
      </c>
      <c r="E1040" s="15">
        <f>IF(A1040&lt;P$35,IF(A1040+C1040&lt;P$35,data!H$24*data!H$23,data!H$24*data!H$23*(P$35-A1040)/C1040),IF(D1040&lt;0,0,D1040))</f>
        <v>726.04967277658091</v>
      </c>
      <c r="F1040" s="17">
        <f>(H1040*data!$C$16+I1040*data!$C$17-G1039*(data!$C$18+data!$C$19+data!$C$20))*$C1040/60</f>
        <v>-2.0170700917608526</v>
      </c>
      <c r="G1040" s="17">
        <f t="shared" si="87"/>
        <v>29.542368134631619</v>
      </c>
      <c r="H1040" s="17">
        <f>H1039+(data!$C$19*G1039-data!$C$16*H1039)*$C1040/60</f>
        <v>161.99472657600174</v>
      </c>
      <c r="I1040" s="17">
        <f>I1039+(data!$C$20*G1039-data!$C$17*I1039)*$C1040/60</f>
        <v>322.77711807073996</v>
      </c>
      <c r="J1040" s="16">
        <f t="shared" si="84"/>
        <v>111</v>
      </c>
      <c r="K1040" s="14">
        <f>G1040/data!$C$15*1000</f>
        <v>4.0000359412682345</v>
      </c>
      <c r="L1040" s="14">
        <f>L1039+data!$C$21*(K1039-L1039)/60*C1039</f>
        <v>4.0000382534038197</v>
      </c>
      <c r="M1040" s="59">
        <f>M1039+E1040*C1040/3600/data!H$23</f>
        <v>168.02638814321915</v>
      </c>
    </row>
    <row r="1041" spans="1:13" ht="20.100000000000001" customHeight="1">
      <c r="A1041" s="12">
        <f t="shared" si="85"/>
        <v>6670</v>
      </c>
      <c r="B1041" s="14">
        <f t="shared" si="83"/>
        <v>4</v>
      </c>
      <c r="C1041" s="14">
        <f t="shared" si="86"/>
        <v>10</v>
      </c>
      <c r="D1041" s="15">
        <f>3600*(B1041*data!$C$15/1000-F1041-G1041)/C1041</f>
        <v>725.95431314127859</v>
      </c>
      <c r="E1041" s="15">
        <f>IF(A1041&lt;P$35,IF(A1041+C1041&lt;P$35,data!H$24*data!H$23,data!H$24*data!H$23*(P$35-A1041)/C1041),IF(D1041&lt;0,0,D1041))</f>
        <v>725.95431314127859</v>
      </c>
      <c r="F1041" s="17">
        <f>(H1041*data!$C$16+I1041*data!$C$17-G1040*(data!$C$18+data!$C$19+data!$C$20))*$C1041/60</f>
        <v>-2.0168049252433149</v>
      </c>
      <c r="G1041" s="17">
        <f t="shared" si="87"/>
        <v>29.542367855989919</v>
      </c>
      <c r="H1041" s="17">
        <f>H1040+(data!$C$19*G1040-data!$C$16*H1040)*$C1041/60</f>
        <v>161.99550862435581</v>
      </c>
      <c r="I1041" s="17">
        <f>I1040+(data!$C$20*G1040-data!$C$17*I1040)*$C1041/60</f>
        <v>323.12421536801901</v>
      </c>
      <c r="J1041" s="16">
        <f t="shared" si="84"/>
        <v>111.16666666666667</v>
      </c>
      <c r="K1041" s="14">
        <f>G1041/data!$C$15*1000</f>
        <v>4.0000359035401543</v>
      </c>
      <c r="L1041" s="14">
        <f>L1040+data!$C$21*(K1040-L1040)/60*C1040</f>
        <v>4.0000382052086429</v>
      </c>
      <c r="M1041" s="59">
        <f>M1040+E1041*C1041/3600/data!H$23</f>
        <v>168.22804211909173</v>
      </c>
    </row>
    <row r="1042" spans="1:13" ht="20.100000000000001" customHeight="1">
      <c r="A1042" s="12">
        <f t="shared" si="85"/>
        <v>6680</v>
      </c>
      <c r="B1042" s="14">
        <f t="shared" si="83"/>
        <v>4</v>
      </c>
      <c r="C1042" s="14">
        <f t="shared" si="86"/>
        <v>10</v>
      </c>
      <c r="D1042" s="15">
        <f>3600*(B1042*data!$C$15/1000-F1042-G1042)/C1042</f>
        <v>725.85905304343464</v>
      </c>
      <c r="E1042" s="15">
        <f>IF(A1042&lt;P$35,IF(A1042+C1042&lt;P$35,data!H$24*data!H$23,data!H$24*data!H$23*(P$35-A1042)/C1042),IF(D1042&lt;0,0,D1042))</f>
        <v>725.85905304343464</v>
      </c>
      <c r="F1042" s="17">
        <f>(H1042*data!$C$16+I1042*data!$C$17-G1041*(data!$C$18+data!$C$19+data!$C$20))*$C1042/60</f>
        <v>-2.0165400362930934</v>
      </c>
      <c r="G1042" s="17">
        <f t="shared" si="87"/>
        <v>29.542367578422599</v>
      </c>
      <c r="H1042" s="17">
        <f>H1041+(data!$C$19*G1041-data!$C$16*H1041)*$C1042/60</f>
        <v>161.99628240118011</v>
      </c>
      <c r="I1042" s="17">
        <f>I1041+(data!$C$20*G1041-data!$C$17*I1041)*$C1042/60</f>
        <v>323.4710557861996</v>
      </c>
      <c r="J1042" s="16">
        <f t="shared" si="84"/>
        <v>111.33333333333333</v>
      </c>
      <c r="K1042" s="14">
        <f>G1042/data!$C$15*1000</f>
        <v>4.0000358659575461</v>
      </c>
      <c r="L1042" s="14">
        <f>L1041+data!$C$21*(K1041-L1041)/60*C1041</f>
        <v>4.0000381572316472</v>
      </c>
      <c r="M1042" s="59">
        <f>M1041+E1042*C1042/3600/data!H$23</f>
        <v>168.42966963382602</v>
      </c>
    </row>
    <row r="1043" spans="1:13" ht="20.100000000000001" customHeight="1">
      <c r="A1043" s="12">
        <f t="shared" si="85"/>
        <v>6690</v>
      </c>
      <c r="B1043" s="14">
        <f t="shared" si="83"/>
        <v>4</v>
      </c>
      <c r="C1043" s="14">
        <f t="shared" si="86"/>
        <v>10</v>
      </c>
      <c r="D1043" s="15">
        <f>3600*(B1043*data!$C$15/1000-F1043-G1043)/C1043</f>
        <v>725.76389210343245</v>
      </c>
      <c r="E1043" s="15">
        <f>IF(A1043&lt;P$35,IF(A1043+C1043&lt;P$35,data!H$24*data!H$23,data!H$24*data!H$23*(P$35-A1043)/C1043),IF(D1043&lt;0,0,D1043))</f>
        <v>725.76389210343245</v>
      </c>
      <c r="F1043" s="17">
        <f>(H1043*data!$C$16+I1043*data!$C$17-G1042*(data!$C$18+data!$C$19+data!$C$20))*$C1043/60</f>
        <v>-2.0162754238457592</v>
      </c>
      <c r="G1043" s="17">
        <f t="shared" si="87"/>
        <v>29.542367301919715</v>
      </c>
      <c r="H1043" s="17">
        <f>H1042+(data!$C$19*G1042-data!$C$16*H1042)*$C1043/60</f>
        <v>161.99704799385208</v>
      </c>
      <c r="I1043" s="17">
        <f>I1042+(data!$C$20*G1042-data!$C$17*I1042)*$C1043/60</f>
        <v>323.8176395154095</v>
      </c>
      <c r="J1043" s="16">
        <f t="shared" si="84"/>
        <v>111.5</v>
      </c>
      <c r="K1043" s="14">
        <f>G1043/data!$C$15*1000</f>
        <v>4.0000358285190627</v>
      </c>
      <c r="L1043" s="14">
        <f>L1042+data!$C$21*(K1042-L1042)/60*C1042</f>
        <v>4.0000381094713164</v>
      </c>
      <c r="M1043" s="59">
        <f>M1042+E1043*C1043/3600/data!H$23</f>
        <v>168.63127071496586</v>
      </c>
    </row>
    <row r="1044" spans="1:13" ht="20.100000000000001" customHeight="1">
      <c r="A1044" s="12">
        <f t="shared" si="85"/>
        <v>6700</v>
      </c>
      <c r="B1044" s="14">
        <f t="shared" si="83"/>
        <v>4</v>
      </c>
      <c r="C1044" s="14">
        <f t="shared" si="86"/>
        <v>10</v>
      </c>
      <c r="D1044" s="15">
        <f>3600*(B1044*data!$C$15/1000-F1044-G1044)/C1044</f>
        <v>725.66882994518869</v>
      </c>
      <c r="E1044" s="15">
        <f>IF(A1044&lt;P$35,IF(A1044+C1044&lt;P$35,data!H$24*data!H$23,data!H$24*data!H$23*(P$35-A1044)/C1044),IF(D1044&lt;0,0,D1044))</f>
        <v>725.66882994518869</v>
      </c>
      <c r="F1044" s="17">
        <f>(H1044*data!$C$16+I1044*data!$C$17-G1043*(data!$C$18+data!$C$19+data!$C$20))*$C1044/60</f>
        <v>-2.0160110868467527</v>
      </c>
      <c r="G1044" s="17">
        <f t="shared" si="87"/>
        <v>29.542367026471386</v>
      </c>
      <c r="H1044" s="17">
        <f>H1043+(data!$C$19*G1043-data!$C$16*H1043)*$C1044/60</f>
        <v>161.99780548882623</v>
      </c>
      <c r="I1044" s="17">
        <f>I1043+(data!$C$20*G1043-data!$C$17*I1043)*$C1044/60</f>
        <v>324.16396674563561</v>
      </c>
      <c r="J1044" s="16">
        <f t="shared" si="84"/>
        <v>111.66666666666667</v>
      </c>
      <c r="K1044" s="14">
        <f>G1044/data!$C$15*1000</f>
        <v>4.0000357912233646</v>
      </c>
      <c r="L1044" s="14">
        <f>L1043+data!$C$21*(K1043-L1043)/60*C1043</f>
        <v>4.0000380619261389</v>
      </c>
      <c r="M1044" s="59">
        <f>M1043+E1044*C1044/3600/data!H$23</f>
        <v>168.83284538995065</v>
      </c>
    </row>
    <row r="1045" spans="1:13" ht="20.100000000000001" customHeight="1">
      <c r="A1045" s="12">
        <f t="shared" si="85"/>
        <v>6710</v>
      </c>
      <c r="B1045" s="14">
        <f t="shared" si="83"/>
        <v>4</v>
      </c>
      <c r="C1045" s="14">
        <f t="shared" si="86"/>
        <v>10</v>
      </c>
      <c r="D1045" s="15">
        <f>3600*(B1045*data!$C$15/1000-F1045-G1045)/C1045</f>
        <v>725.57386619607996</v>
      </c>
      <c r="E1045" s="15">
        <f>IF(A1045&lt;P$35,IF(A1045+C1045&lt;P$35,data!H$24*data!H$23,data!H$24*data!H$23*(P$35-A1045)/C1045),IF(D1045&lt;0,0,D1045))</f>
        <v>725.57386619607996</v>
      </c>
      <c r="F1045" s="17">
        <f>(H1045*data!$C$16+I1045*data!$C$17-G1044*(data!$C$18+data!$C$19+data!$C$20))*$C1045/60</f>
        <v>-2.0157470242512647</v>
      </c>
      <c r="G1045" s="17">
        <f t="shared" si="87"/>
        <v>29.542366752067867</v>
      </c>
      <c r="H1045" s="17">
        <f>H1044+(data!$C$19*G1044-data!$C$16*H1044)*$C1045/60</f>
        <v>161.9985549716439</v>
      </c>
      <c r="I1045" s="17">
        <f>I1044+(data!$C$20*G1044-data!$C$17*I1044)*$C1045/60</f>
        <v>324.51003766672409</v>
      </c>
      <c r="J1045" s="16">
        <f t="shared" si="84"/>
        <v>111.83333333333333</v>
      </c>
      <c r="K1045" s="14">
        <f>G1045/data!$C$15*1000</f>
        <v>4.0000357540691347</v>
      </c>
      <c r="L1045" s="14">
        <f>L1044+data!$C$21*(K1044-L1044)/60*C1044</f>
        <v>4.0000380145946064</v>
      </c>
      <c r="M1045" s="59">
        <f>M1044+E1045*C1045/3600/data!H$23</f>
        <v>169.03439368611623</v>
      </c>
    </row>
    <row r="1046" spans="1:13" ht="20.100000000000001" customHeight="1">
      <c r="A1046" s="12">
        <f t="shared" si="85"/>
        <v>6720</v>
      </c>
      <c r="B1046" s="14">
        <f t="shared" si="83"/>
        <v>4</v>
      </c>
      <c r="C1046" s="14">
        <f t="shared" si="86"/>
        <v>10</v>
      </c>
      <c r="D1046" s="15">
        <f>3600*(B1046*data!$C$15/1000-F1046-G1046)/C1046</f>
        <v>725.47900048693191</v>
      </c>
      <c r="E1046" s="15">
        <f>IF(A1046&lt;P$35,IF(A1046+C1046&lt;P$35,data!H$24*data!H$23,data!H$24*data!H$23*(P$35-A1046)/C1046),IF(D1046&lt;0,0,D1046))</f>
        <v>725.47900048693191</v>
      </c>
      <c r="F1046" s="17">
        <f>(H1046*data!$C$16+I1046*data!$C$17-G1045*(data!$C$18+data!$C$19+data!$C$20))*$C1046/60</f>
        <v>-2.0154832350241487</v>
      </c>
      <c r="G1046" s="17">
        <f t="shared" si="87"/>
        <v>29.542366478699496</v>
      </c>
      <c r="H1046" s="17">
        <f>H1045+(data!$C$19*G1045-data!$C$16*H1045)*$C1046/60</f>
        <v>161.9992965269428</v>
      </c>
      <c r="I1046" s="17">
        <f>I1045+(data!$C$20*G1045-data!$C$17*I1045)*$C1046/60</f>
        <v>324.85585246838031</v>
      </c>
      <c r="J1046" s="16">
        <f t="shared" si="84"/>
        <v>112</v>
      </c>
      <c r="K1046" s="14">
        <f>G1046/data!$C$15*1000</f>
        <v>4.0000357170550638</v>
      </c>
      <c r="L1046" s="14">
        <f>L1045+data!$C$21*(K1045-L1045)/60*C1045</f>
        <v>4.0000379674752136</v>
      </c>
      <c r="M1046" s="59">
        <f>M1045+E1046*C1046/3600/data!H$23</f>
        <v>169.23591563069593</v>
      </c>
    </row>
    <row r="1047" spans="1:13" ht="20.100000000000001" customHeight="1">
      <c r="A1047" s="12">
        <f t="shared" si="85"/>
        <v>6730</v>
      </c>
      <c r="B1047" s="14">
        <f t="shared" si="83"/>
        <v>4</v>
      </c>
      <c r="C1047" s="14">
        <f t="shared" si="86"/>
        <v>10</v>
      </c>
      <c r="D1047" s="15">
        <f>3600*(B1047*data!$C$15/1000-F1047-G1047)/C1047</f>
        <v>725.38423245196759</v>
      </c>
      <c r="E1047" s="15">
        <f>IF(A1047&lt;P$35,IF(A1047+C1047&lt;P$35,data!H$24*data!H$23,data!H$24*data!H$23*(P$35-A1047)/C1047),IF(D1047&lt;0,0,D1047))</f>
        <v>725.38423245196759</v>
      </c>
      <c r="F1047" s="17">
        <f>(H1047*data!$C$16+I1047*data!$C$17-G1046*(data!$C$18+data!$C$19+data!$C$20))*$C1047/60</f>
        <v>-2.0152197181398064</v>
      </c>
      <c r="G1047" s="17">
        <f t="shared" si="87"/>
        <v>29.542366206356721</v>
      </c>
      <c r="H1047" s="17">
        <f>H1046+(data!$C$19*G1046-data!$C$16*H1046)*$C1047/60</f>
        <v>162.00003023846673</v>
      </c>
      <c r="I1047" s="17">
        <f>I1046+(data!$C$20*G1046-data!$C$17*I1046)*$C1047/60</f>
        <v>325.2014113401691</v>
      </c>
      <c r="J1047" s="16">
        <f t="shared" si="84"/>
        <v>112.16666666666667</v>
      </c>
      <c r="K1047" s="14">
        <f>G1047/data!$C$15*1000</f>
        <v>4.0000356801798587</v>
      </c>
      <c r="L1047" s="14">
        <f>L1046+data!$C$21*(K1046-L1046)/60*C1046</f>
        <v>4.0000379205664611</v>
      </c>
      <c r="M1047" s="59">
        <f>M1046+E1047*C1047/3600/data!H$23</f>
        <v>169.43741125082147</v>
      </c>
    </row>
    <row r="1048" spans="1:13" ht="20.100000000000001" customHeight="1">
      <c r="A1048" s="12">
        <f t="shared" si="85"/>
        <v>6740</v>
      </c>
      <c r="B1048" s="14">
        <f t="shared" si="83"/>
        <v>4</v>
      </c>
      <c r="C1048" s="14">
        <f t="shared" si="86"/>
        <v>10</v>
      </c>
      <c r="D1048" s="15">
        <f>3600*(B1048*data!$C$15/1000-F1048-G1048)/C1048</f>
        <v>725.289561728781</v>
      </c>
      <c r="E1048" s="15">
        <f>IF(A1048&lt;P$35,IF(A1048+C1048&lt;P$35,data!H$24*data!H$23,data!H$24*data!H$23*(P$35-A1048)/C1048),IF(D1048&lt;0,0,D1048))</f>
        <v>725.289561728781</v>
      </c>
      <c r="F1048" s="17">
        <f>(H1048*data!$C$16+I1048*data!$C$17-G1047*(data!$C$18+data!$C$19+data!$C$20))*$C1048/60</f>
        <v>-2.0149564725820999</v>
      </c>
      <c r="G1048" s="17">
        <f t="shared" si="87"/>
        <v>29.542365935030087</v>
      </c>
      <c r="H1048" s="17">
        <f>H1047+(data!$C$19*G1047-data!$C$16*H1047)*$C1048/60</f>
        <v>162.00075618907488</v>
      </c>
      <c r="I1048" s="17">
        <f>I1047+(data!$C$20*G1047-data!$C$17*I1047)*$C1048/60</f>
        <v>325.5467144715148</v>
      </c>
      <c r="J1048" s="16">
        <f t="shared" si="84"/>
        <v>112.33333333333333</v>
      </c>
      <c r="K1048" s="14">
        <f>G1048/data!$C$15*1000</f>
        <v>4.0000356434422386</v>
      </c>
      <c r="L1048" s="14">
        <f>L1047+data!$C$21*(K1047-L1047)/60*C1047</f>
        <v>4.0000378738668525</v>
      </c>
      <c r="M1048" s="59">
        <f>M1047+E1048*C1048/3600/data!H$23</f>
        <v>169.63888057352392</v>
      </c>
    </row>
    <row r="1049" spans="1:13" ht="20.100000000000001" customHeight="1">
      <c r="A1049" s="12">
        <f t="shared" si="85"/>
        <v>6750</v>
      </c>
      <c r="B1049" s="14">
        <f t="shared" si="83"/>
        <v>4</v>
      </c>
      <c r="C1049" s="14">
        <f t="shared" si="86"/>
        <v>10</v>
      </c>
      <c r="D1049" s="15">
        <f>3600*(B1049*data!$C$15/1000-F1049-G1049)/C1049</f>
        <v>725.19498795830202</v>
      </c>
      <c r="E1049" s="15">
        <f>IF(A1049&lt;P$35,IF(A1049+C1049&lt;P$35,data!H$24*data!H$23,data!H$24*data!H$23*(P$35-A1049)/C1049),IF(D1049&lt;0,0,D1049))</f>
        <v>725.19498795830202</v>
      </c>
      <c r="F1049" s="17">
        <f>(H1049*data!$C$16+I1049*data!$C$17-G1048*(data!$C$18+data!$C$19+data!$C$20))*$C1049/60</f>
        <v>-2.0146934973442456</v>
      </c>
      <c r="G1049" s="17">
        <f t="shared" si="87"/>
        <v>29.542365664710232</v>
      </c>
      <c r="H1049" s="17">
        <f>H1048+(data!$C$19*G1048-data!$C$16*H1048)*$C1049/60</f>
        <v>162.00147446075121</v>
      </c>
      <c r="I1049" s="17">
        <f>I1048+(data!$C$20*G1048-data!$C$17*I1048)*$C1049/60</f>
        <v>325.89176205170145</v>
      </c>
      <c r="J1049" s="16">
        <f t="shared" si="84"/>
        <v>112.5</v>
      </c>
      <c r="K1049" s="14">
        <f>G1049/data!$C$15*1000</f>
        <v>4.0000356068409371</v>
      </c>
      <c r="L1049" s="14">
        <f>L1048+data!$C$21*(K1048-L1048)/60*C1048</f>
        <v>4.0000378273748955</v>
      </c>
      <c r="M1049" s="59">
        <f>M1048+E1049*C1049/3600/data!H$23</f>
        <v>169.84032362573456</v>
      </c>
    </row>
    <row r="1050" spans="1:13" ht="20.100000000000001" customHeight="1">
      <c r="A1050" s="12">
        <f t="shared" si="85"/>
        <v>6760</v>
      </c>
      <c r="B1050" s="14">
        <f t="shared" si="83"/>
        <v>4</v>
      </c>
      <c r="C1050" s="14">
        <f t="shared" si="86"/>
        <v>10</v>
      </c>
      <c r="D1050" s="15">
        <f>3600*(B1050*data!$C$15/1000-F1050-G1050)/C1050</f>
        <v>725.10051078474874</v>
      </c>
      <c r="E1050" s="15">
        <f>IF(A1050&lt;P$35,IF(A1050+C1050&lt;P$35,data!H$24*data!H$23,data!H$24*data!H$23*(P$35-A1050)/C1050),IF(D1050&lt;0,0,D1050))</f>
        <v>725.10051078474874</v>
      </c>
      <c r="F1050" s="17">
        <f>(H1050*data!$C$16+I1050*data!$C$17-G1049*(data!$C$18+data!$C$19+data!$C$20))*$C1050/60</f>
        <v>-2.0144307914287176</v>
      </c>
      <c r="G1050" s="17">
        <f t="shared" si="87"/>
        <v>29.542365395387908</v>
      </c>
      <c r="H1050" s="17">
        <f>H1049+(data!$C$19*G1049-data!$C$16*H1049)*$C1050/60</f>
        <v>162.00218513461371</v>
      </c>
      <c r="I1050" s="17">
        <f>I1049+(data!$C$20*G1049-data!$C$17*I1049)*$C1050/60</f>
        <v>326.23655426987267</v>
      </c>
      <c r="J1050" s="16">
        <f t="shared" si="84"/>
        <v>112.66666666666667</v>
      </c>
      <c r="K1050" s="14">
        <f>G1050/data!$C$15*1000</f>
        <v>4.0000355703747008</v>
      </c>
      <c r="L1050" s="14">
        <f>L1049+data!$C$21*(K1049-L1049)/60*C1049</f>
        <v>4.0000377810891035</v>
      </c>
      <c r="M1050" s="59">
        <f>M1049+E1050*C1050/3600/data!H$23</f>
        <v>170.04174043428588</v>
      </c>
    </row>
    <row r="1051" spans="1:13" ht="20.100000000000001" customHeight="1">
      <c r="A1051" s="12">
        <f t="shared" si="85"/>
        <v>6770</v>
      </c>
      <c r="B1051" s="14">
        <f t="shared" si="83"/>
        <v>4</v>
      </c>
      <c r="C1051" s="14">
        <f t="shared" si="86"/>
        <v>10</v>
      </c>
      <c r="D1051" s="15">
        <f>3600*(B1051*data!$C$15/1000-F1051-G1051)/C1051</f>
        <v>725.00612985561202</v>
      </c>
      <c r="E1051" s="15">
        <f>IF(A1051&lt;P$35,IF(A1051+C1051&lt;P$35,data!H$24*data!H$23,data!H$24*data!H$23*(P$35-A1051)/C1051),IF(D1051&lt;0,0,D1051))</f>
        <v>725.00612985561202</v>
      </c>
      <c r="F1051" s="17">
        <f>(H1051*data!$C$16+I1051*data!$C$17-G1050*(data!$C$18+data!$C$19+data!$C$20))*$C1051/60</f>
        <v>-2.0141683538471535</v>
      </c>
      <c r="G1051" s="17">
        <f t="shared" si="87"/>
        <v>29.542365127053944</v>
      </c>
      <c r="H1051" s="17">
        <f>H1050+(data!$C$19*G1050-data!$C$16*H1050)*$C1051/60</f>
        <v>162.00288829092358</v>
      </c>
      <c r="I1051" s="17">
        <f>I1050+(data!$C$20*G1050-data!$C$17*I1050)*$C1051/60</f>
        <v>326.5810913150321</v>
      </c>
      <c r="J1051" s="16">
        <f t="shared" si="84"/>
        <v>112.83333333333333</v>
      </c>
      <c r="K1051" s="14">
        <f>G1051/data!$C$15*1000</f>
        <v>4.0000355340422882</v>
      </c>
      <c r="L1051" s="14">
        <f>L1050+data!$C$21*(K1050-L1050)/60*C1050</f>
        <v>4.0000377350079948</v>
      </c>
      <c r="M1051" s="59">
        <f>M1050+E1051*C1051/3600/data!H$23</f>
        <v>170.24313102591245</v>
      </c>
    </row>
    <row r="1052" spans="1:13" ht="20.100000000000001" customHeight="1">
      <c r="A1052" s="12">
        <f t="shared" si="85"/>
        <v>6780</v>
      </c>
      <c r="B1052" s="14">
        <f t="shared" si="83"/>
        <v>4</v>
      </c>
      <c r="C1052" s="14">
        <f t="shared" si="86"/>
        <v>10</v>
      </c>
      <c r="D1052" s="15">
        <f>3600*(B1052*data!$C$15/1000-F1052-G1052)/C1052</f>
        <v>724.91184482160713</v>
      </c>
      <c r="E1052" s="15">
        <f>IF(A1052&lt;P$35,IF(A1052+C1052&lt;P$35,data!H$24*data!H$23,data!H$24*data!H$23*(P$35-A1052)/C1052),IF(D1052&lt;0,0,D1052))</f>
        <v>724.91184482160713</v>
      </c>
      <c r="F1052" s="17">
        <f>(H1052*data!$C$16+I1052*data!$C$17-G1051*(data!$C$18+data!$C$19+data!$C$20))*$C1052/60</f>
        <v>-2.0139061836202545</v>
      </c>
      <c r="G1052" s="17">
        <f t="shared" si="87"/>
        <v>29.54236485969928</v>
      </c>
      <c r="H1052" s="17">
        <f>H1051+(data!$C$19*G1051-data!$C$16*H1051)*$C1052/60</f>
        <v>162.0035840090942</v>
      </c>
      <c r="I1052" s="17">
        <f>I1051+(data!$C$20*G1051-data!$C$17*I1051)*$C1052/60</f>
        <v>326.92537337604318</v>
      </c>
      <c r="J1052" s="16">
        <f t="shared" si="84"/>
        <v>113</v>
      </c>
      <c r="K1052" s="14">
        <f>G1052/data!$C$15*1000</f>
        <v>4.0000354978424726</v>
      </c>
      <c r="L1052" s="14">
        <f>L1051+data!$C$21*(K1051-L1051)/60*C1051</f>
        <v>4.0000376891300924</v>
      </c>
      <c r="M1052" s="59">
        <f>M1051+E1052*C1052/3600/data!H$23</f>
        <v>170.44449542725178</v>
      </c>
    </row>
    <row r="1053" spans="1:13" ht="20.100000000000001" customHeight="1">
      <c r="A1053" s="12">
        <f t="shared" si="85"/>
        <v>6790</v>
      </c>
      <c r="B1053" s="14">
        <f t="shared" si="83"/>
        <v>4</v>
      </c>
      <c r="C1053" s="14">
        <f t="shared" si="86"/>
        <v>10</v>
      </c>
      <c r="D1053" s="15">
        <f>3600*(B1053*data!$C$15/1000-F1053-G1053)/C1053</f>
        <v>724.81765533664816</v>
      </c>
      <c r="E1053" s="15">
        <f>IF(A1053&lt;P$35,IF(A1053+C1053&lt;P$35,data!H$24*data!H$23,data!H$24*data!H$23*(P$35-A1053)/C1053),IF(D1053&lt;0,0,D1053))</f>
        <v>724.81765533664816</v>
      </c>
      <c r="F1053" s="17">
        <f>(H1053*data!$C$16+I1053*data!$C$17-G1052*(data!$C$18+data!$C$19+data!$C$20))*$C1053/60</f>
        <v>-2.0136442797776941</v>
      </c>
      <c r="G1053" s="17">
        <f t="shared" si="87"/>
        <v>29.542364593314939</v>
      </c>
      <c r="H1053" s="17">
        <f>H1052+(data!$C$19*G1052-data!$C$16*H1052)*$C1053/60</f>
        <v>162.00427236770017</v>
      </c>
      <c r="I1053" s="17">
        <f>I1052+(data!$C$20*G1052-data!$C$17*I1052)*$C1053/60</f>
        <v>327.26940064162943</v>
      </c>
      <c r="J1053" s="16">
        <f t="shared" si="84"/>
        <v>113.16666666666667</v>
      </c>
      <c r="K1053" s="14">
        <f>G1053/data!$C$15*1000</f>
        <v>4.0000354617740399</v>
      </c>
      <c r="L1053" s="14">
        <f>L1052+data!$C$21*(K1052-L1052)/60*C1052</f>
        <v>4.0000376434539247</v>
      </c>
      <c r="M1053" s="59">
        <f>M1052+E1053*C1053/3600/data!H$23</f>
        <v>170.6458336648453</v>
      </c>
    </row>
    <row r="1054" spans="1:13" ht="20.100000000000001" customHeight="1">
      <c r="A1054" s="12">
        <f t="shared" si="85"/>
        <v>6800</v>
      </c>
      <c r="B1054" s="14">
        <f t="shared" si="83"/>
        <v>4</v>
      </c>
      <c r="C1054" s="14">
        <f t="shared" si="86"/>
        <v>10</v>
      </c>
      <c r="D1054" s="15">
        <f>3600*(B1054*data!$C$15/1000-F1054-G1054)/C1054</f>
        <v>724.72356105780796</v>
      </c>
      <c r="E1054" s="15">
        <f>IF(A1054&lt;P$35,IF(A1054+C1054&lt;P$35,data!H$24*data!H$23,data!H$24*data!H$23*(P$35-A1054)/C1054),IF(D1054&lt;0,0,D1054))</f>
        <v>724.72356105780796</v>
      </c>
      <c r="F1054" s="17">
        <f>(H1054*data!$C$16+I1054*data!$C$17-G1053*(data!$C$18+data!$C$19+data!$C$20))*$C1054/60</f>
        <v>-2.0133826413580231</v>
      </c>
      <c r="G1054" s="17">
        <f t="shared" si="87"/>
        <v>29.542364327892049</v>
      </c>
      <c r="H1054" s="17">
        <f>H1053+(data!$C$19*G1053-data!$C$16*H1053)*$C1054/60</f>
        <v>162.00495344448606</v>
      </c>
      <c r="I1054" s="17">
        <f>I1053+(data!$C$20*G1053-data!$C$17*I1053)*$C1054/60</f>
        <v>327.61317330037457</v>
      </c>
      <c r="J1054" s="16">
        <f t="shared" si="84"/>
        <v>113.33333333333333</v>
      </c>
      <c r="K1054" s="14">
        <f>G1054/data!$C$15*1000</f>
        <v>4.0000354258357866</v>
      </c>
      <c r="L1054" s="14">
        <f>L1053+data!$C$21*(K1053-L1053)/60*C1053</f>
        <v>4.0000375979780243</v>
      </c>
      <c r="M1054" s="59">
        <f>M1053+E1054*C1054/3600/data!H$23</f>
        <v>170.84714576513915</v>
      </c>
    </row>
    <row r="1055" spans="1:13" ht="20.100000000000001" customHeight="1">
      <c r="A1055" s="12">
        <f t="shared" si="85"/>
        <v>6810</v>
      </c>
      <c r="B1055" s="14">
        <f t="shared" si="83"/>
        <v>4</v>
      </c>
      <c r="C1055" s="14">
        <f t="shared" si="86"/>
        <v>10</v>
      </c>
      <c r="D1055" s="15">
        <f>3600*(B1055*data!$C$15/1000-F1055-G1055)/C1055</f>
        <v>724.62956164528657</v>
      </c>
      <c r="E1055" s="15">
        <f>IF(A1055&lt;P$35,IF(A1055+C1055&lt;P$35,data!H$24*data!H$23,data!H$24*data!H$23*(P$35-A1055)/C1055),IF(D1055&lt;0,0,D1055))</f>
        <v>724.62956164528657</v>
      </c>
      <c r="F1055" s="17">
        <f>(H1055*data!$C$16+I1055*data!$C$17-G1054*(data!$C$18+data!$C$19+data!$C$20))*$C1055/60</f>
        <v>-2.013121267408577</v>
      </c>
      <c r="G1055" s="17">
        <f t="shared" si="87"/>
        <v>29.542364063421829</v>
      </c>
      <c r="H1055" s="17">
        <f>H1054+(data!$C$19*G1054-data!$C$16*H1054)*$C1055/60</f>
        <v>162.00562731637532</v>
      </c>
      <c r="I1055" s="17">
        <f>I1054+(data!$C$20*G1054-data!$C$17*I1054)*$C1055/60</f>
        <v>327.9566915407226</v>
      </c>
      <c r="J1055" s="16">
        <f t="shared" si="84"/>
        <v>113.5</v>
      </c>
      <c r="K1055" s="14">
        <f>G1055/data!$C$15*1000</f>
        <v>4.0000353900265253</v>
      </c>
      <c r="L1055" s="14">
        <f>L1054+data!$C$21*(K1054-L1054)/60*C1054</f>
        <v>4.0000375527009311</v>
      </c>
      <c r="M1055" s="59">
        <f>M1054+E1055*C1055/3600/data!H$23</f>
        <v>171.04843175448505</v>
      </c>
    </row>
    <row r="1056" spans="1:13" ht="20.100000000000001" customHeight="1">
      <c r="A1056" s="12">
        <f t="shared" si="85"/>
        <v>6820</v>
      </c>
      <c r="B1056" s="14">
        <f t="shared" si="83"/>
        <v>4</v>
      </c>
      <c r="C1056" s="14">
        <f t="shared" si="86"/>
        <v>10</v>
      </c>
      <c r="D1056" s="15">
        <f>3600*(B1056*data!$C$15/1000-F1056-G1056)/C1056</f>
        <v>724.53565676238975</v>
      </c>
      <c r="E1056" s="15">
        <f>IF(A1056&lt;P$35,IF(A1056+C1056&lt;P$35,data!H$24*data!H$23,data!H$24*data!H$23*(P$35-A1056)/C1056),IF(D1056&lt;0,0,D1056))</f>
        <v>724.53565676238975</v>
      </c>
      <c r="F1056" s="17">
        <f>(H1056*data!$C$16+I1056*data!$C$17-G1055*(data!$C$18+data!$C$19+data!$C$20))*$C1056/60</f>
        <v>-2.0128601569853855</v>
      </c>
      <c r="G1056" s="17">
        <f t="shared" si="87"/>
        <v>29.542363799895572</v>
      </c>
      <c r="H1056" s="17">
        <f>H1055+(data!$C$19*G1055-data!$C$16*H1055)*$C1056/60</f>
        <v>162.00629405947885</v>
      </c>
      <c r="I1056" s="17">
        <f>I1055+(data!$C$20*G1055-data!$C$17*I1055)*$C1056/60</f>
        <v>328.29995555097781</v>
      </c>
      <c r="J1056" s="16">
        <f t="shared" si="84"/>
        <v>113.66666666666667</v>
      </c>
      <c r="K1056" s="14">
        <f>G1056/data!$C$15*1000</f>
        <v>4.0000353543450764</v>
      </c>
      <c r="L1056" s="14">
        <f>L1055+data!$C$21*(K1055-L1055)/60*C1055</f>
        <v>4.0000375076211894</v>
      </c>
      <c r="M1056" s="59">
        <f>M1055+E1056*C1056/3600/data!H$23</f>
        <v>171.24969165914126</v>
      </c>
    </row>
    <row r="1057" spans="1:13" ht="20.100000000000001" customHeight="1">
      <c r="A1057" s="12">
        <f t="shared" si="85"/>
        <v>6830</v>
      </c>
      <c r="B1057" s="14">
        <f t="shared" si="83"/>
        <v>4</v>
      </c>
      <c r="C1057" s="14">
        <f t="shared" si="86"/>
        <v>10</v>
      </c>
      <c r="D1057" s="15">
        <f>3600*(B1057*data!$C$15/1000-F1057-G1057)/C1057</f>
        <v>724.44184607547584</v>
      </c>
      <c r="E1057" s="15">
        <f>IF(A1057&lt;P$35,IF(A1057+C1057&lt;P$35,data!H$24*data!H$23,data!H$24*data!H$23*(P$35-A1057)/C1057),IF(D1057&lt;0,0,D1057))</f>
        <v>724.44184607547584</v>
      </c>
      <c r="F1057" s="17">
        <f>(H1057*data!$C$16+I1057*data!$C$17-G1056*(data!$C$18+data!$C$19+data!$C$20))*$C1057/60</f>
        <v>-2.0125993091530763</v>
      </c>
      <c r="G1057" s="17">
        <f t="shared" si="87"/>
        <v>29.542363537304688</v>
      </c>
      <c r="H1057" s="17">
        <f>H1056+(data!$C$19*G1056-data!$C$16*H1056)*$C1057/60</f>
        <v>162.00695374910362</v>
      </c>
      <c r="I1057" s="17">
        <f>I1056+(data!$C$20*G1056-data!$C$17*I1056)*$C1057/60</f>
        <v>328.64296551930494</v>
      </c>
      <c r="J1057" s="16">
        <f t="shared" si="84"/>
        <v>113.83333333333333</v>
      </c>
      <c r="K1057" s="14">
        <f>G1057/data!$C$15*1000</f>
        <v>4.0000353187902773</v>
      </c>
      <c r="L1057" s="14">
        <f>L1056+data!$C$21*(K1056-L1056)/60*C1056</f>
        <v>4.0000374627373496</v>
      </c>
      <c r="M1057" s="59">
        <f>M1056+E1057*C1057/3600/data!H$23</f>
        <v>171.45092550527335</v>
      </c>
    </row>
    <row r="1058" spans="1:13" ht="20.100000000000001" customHeight="1">
      <c r="A1058" s="12">
        <f t="shared" si="85"/>
        <v>6840</v>
      </c>
      <c r="B1058" s="14">
        <f t="shared" si="83"/>
        <v>4</v>
      </c>
      <c r="C1058" s="14">
        <f t="shared" si="86"/>
        <v>10</v>
      </c>
      <c r="D1058" s="15">
        <f>3600*(B1058*data!$C$15/1000-F1058-G1058)/C1058</f>
        <v>724.34812925394453</v>
      </c>
      <c r="E1058" s="15">
        <f>IF(A1058&lt;P$35,IF(A1058+C1058&lt;P$35,data!H$24*data!H$23,data!H$24*data!H$23*(P$35-A1058)/C1058),IF(D1058&lt;0,0,D1058))</f>
        <v>724.34812925394453</v>
      </c>
      <c r="F1058" s="17">
        <f>(H1058*data!$C$16+I1058*data!$C$17-G1057*(data!$C$18+data!$C$19+data!$C$20))*$C1058/60</f>
        <v>-2.0123387229847931</v>
      </c>
      <c r="G1058" s="17">
        <f t="shared" si="87"/>
        <v>29.54236327564066</v>
      </c>
      <c r="H1058" s="17">
        <f>H1057+(data!$C$19*G1057-data!$C$16*H1057)*$C1058/60</f>
        <v>162.00760645976109</v>
      </c>
      <c r="I1058" s="17">
        <f>I1057+(data!$C$20*G1057-data!$C$17*I1057)*$C1058/60</f>
        <v>328.98572163372944</v>
      </c>
      <c r="J1058" s="16">
        <f t="shared" si="84"/>
        <v>114</v>
      </c>
      <c r="K1058" s="14">
        <f>G1058/data!$C$15*1000</f>
        <v>4.0000352833609742</v>
      </c>
      <c r="L1058" s="14">
        <f>L1057+data!$C$21*(K1057-L1057)/60*C1057</f>
        <v>4.0000374180479685</v>
      </c>
      <c r="M1058" s="59">
        <f>M1057+E1058*C1058/3600/data!H$23</f>
        <v>171.65213331895501</v>
      </c>
    </row>
    <row r="1059" spans="1:13" ht="20.100000000000001" customHeight="1">
      <c r="A1059" s="12">
        <f t="shared" si="85"/>
        <v>6850</v>
      </c>
      <c r="B1059" s="14">
        <f t="shared" si="83"/>
        <v>4</v>
      </c>
      <c r="C1059" s="14">
        <f t="shared" si="86"/>
        <v>10</v>
      </c>
      <c r="D1059" s="15">
        <f>3600*(B1059*data!$C$15/1000-F1059-G1059)/C1059</f>
        <v>724.25450597018857</v>
      </c>
      <c r="E1059" s="15">
        <f>IF(A1059&lt;P$35,IF(A1059+C1059&lt;P$35,data!H$24*data!H$23,data!H$24*data!H$23*(P$35-A1059)/C1059),IF(D1059&lt;0,0,D1059))</f>
        <v>724.25450597018857</v>
      </c>
      <c r="F1059" s="17">
        <f>(H1059*data!$C$16+I1059*data!$C$17-G1058*(data!$C$18+data!$C$19+data!$C$20))*$C1059/60</f>
        <v>-2.0120783975621022</v>
      </c>
      <c r="G1059" s="17">
        <f t="shared" si="87"/>
        <v>29.54236301489507</v>
      </c>
      <c r="H1059" s="17">
        <f>H1058+(data!$C$19*G1058-data!$C$16*H1058)*$C1059/60</f>
        <v>162.00825226517577</v>
      </c>
      <c r="I1059" s="17">
        <f>I1058+(data!$C$20*G1058-data!$C$17*I1058)*$C1059/60</f>
        <v>329.3282240821373</v>
      </c>
      <c r="J1059" s="16">
        <f t="shared" si="84"/>
        <v>114.16666666666667</v>
      </c>
      <c r="K1059" s="14">
        <f>G1059/data!$C$15*1000</f>
        <v>4.0000352480560268</v>
      </c>
      <c r="L1059" s="14">
        <f>L1058+data!$C$21*(K1058-L1058)/60*C1058</f>
        <v>4.000037373551609</v>
      </c>
      <c r="M1059" s="59">
        <f>M1058+E1059*C1059/3600/data!H$23</f>
        <v>171.85331512616895</v>
      </c>
    </row>
    <row r="1060" spans="1:13" ht="20.100000000000001" customHeight="1">
      <c r="A1060" s="12">
        <f t="shared" si="85"/>
        <v>6860</v>
      </c>
      <c r="B1060" s="14">
        <f t="shared" si="83"/>
        <v>4</v>
      </c>
      <c r="C1060" s="14">
        <f t="shared" si="86"/>
        <v>10</v>
      </c>
      <c r="D1060" s="15">
        <f>3600*(B1060*data!$C$15/1000-F1060-G1060)/C1060</f>
        <v>724.16097589957531</v>
      </c>
      <c r="E1060" s="15">
        <f>IF(A1060&lt;P$35,IF(A1060+C1060&lt;P$35,data!H$24*data!H$23,data!H$24*data!H$23*(P$35-A1060)/C1060),IF(D1060&lt;0,0,D1060))</f>
        <v>724.16097589957531</v>
      </c>
      <c r="F1060" s="17">
        <f>(H1060*data!$C$16+I1060*data!$C$17-G1059*(data!$C$18+data!$C$19+data!$C$20))*$C1060/60</f>
        <v>-2.0118183319749061</v>
      </c>
      <c r="G1060" s="17">
        <f t="shared" si="87"/>
        <v>29.542362755059578</v>
      </c>
      <c r="H1060" s="17">
        <f>H1059+(data!$C$19*G1059-data!$C$16*H1059)*$C1060/60</f>
        <v>162.00889123829339</v>
      </c>
      <c r="I1060" s="17">
        <f>I1059+(data!$C$20*G1059-data!$C$17*I1059)*$C1060/60</f>
        <v>329.67047305227538</v>
      </c>
      <c r="J1060" s="16">
        <f t="shared" si="84"/>
        <v>114.33333333333333</v>
      </c>
      <c r="K1060" s="14">
        <f>G1060/data!$C$15*1000</f>
        <v>4.0000352128743071</v>
      </c>
      <c r="L1060" s="14">
        <f>L1059+data!$C$21*(K1059-L1059)/60*C1059</f>
        <v>4.0000373292468394</v>
      </c>
      <c r="M1060" s="59">
        <f>M1059+E1060*C1060/3600/data!H$23</f>
        <v>172.05447095280772</v>
      </c>
    </row>
    <row r="1061" spans="1:13" ht="20.100000000000001" customHeight="1">
      <c r="A1061" s="12">
        <f t="shared" si="85"/>
        <v>6870</v>
      </c>
      <c r="B1061" s="14">
        <f t="shared" si="83"/>
        <v>4</v>
      </c>
      <c r="C1061" s="14">
        <f t="shared" si="86"/>
        <v>10</v>
      </c>
      <c r="D1061" s="15">
        <f>3600*(B1061*data!$C$15/1000-F1061-G1061)/C1061</f>
        <v>724.06753872040633</v>
      </c>
      <c r="E1061" s="15">
        <f>IF(A1061&lt;P$35,IF(A1061+C1061&lt;P$35,data!H$24*data!H$23,data!H$24*data!H$23*(P$35-A1061)/C1061),IF(D1061&lt;0,0,D1061))</f>
        <v>724.06753872040633</v>
      </c>
      <c r="F1061" s="17">
        <f>(H1061*data!$C$16+I1061*data!$C$17-G1060*(data!$C$18+data!$C$19+data!$C$20))*$C1061/60</f>
        <v>-2.0115585253213513</v>
      </c>
      <c r="G1061" s="17">
        <f t="shared" si="87"/>
        <v>29.542362496125936</v>
      </c>
      <c r="H1061" s="17">
        <f>H1060+(data!$C$19*G1060-data!$C$16*H1060)*$C1061/60</f>
        <v>162.00952345128917</v>
      </c>
      <c r="I1061" s="17">
        <f>I1060+(data!$C$20*G1060-data!$C$17*I1060)*$C1061/60</f>
        <v>330.01246873175143</v>
      </c>
      <c r="J1061" s="16">
        <f t="shared" si="84"/>
        <v>114.5</v>
      </c>
      <c r="K1061" s="14">
        <f>G1061/data!$C$15*1000</f>
        <v>4.0000351778146985</v>
      </c>
      <c r="L1061" s="14">
        <f>L1060+data!$C$21*(K1060-L1060)/60*C1060</f>
        <v>4.0000372851322341</v>
      </c>
      <c r="M1061" s="59">
        <f>M1060+E1061*C1061/3600/data!H$23</f>
        <v>172.2556008246745</v>
      </c>
    </row>
    <row r="1062" spans="1:13" ht="20.100000000000001" customHeight="1">
      <c r="A1062" s="12">
        <f t="shared" si="85"/>
        <v>6880</v>
      </c>
      <c r="B1062" s="14">
        <f t="shared" si="83"/>
        <v>4</v>
      </c>
      <c r="C1062" s="14">
        <f t="shared" si="86"/>
        <v>10</v>
      </c>
      <c r="D1062" s="15">
        <f>3600*(B1062*data!$C$15/1000-F1062-G1062)/C1062</f>
        <v>723.97419411389546</v>
      </c>
      <c r="E1062" s="15">
        <f>IF(A1062&lt;P$35,IF(A1062+C1062&lt;P$35,data!H$24*data!H$23,data!H$24*data!H$23*(P$35-A1062)/C1062),IF(D1062&lt;0,0,D1062))</f>
        <v>723.97419411389546</v>
      </c>
      <c r="F1062" s="17">
        <f>(H1062*data!$C$16+I1062*data!$C$17-G1061*(data!$C$18+data!$C$19+data!$C$20))*$C1062/60</f>
        <v>-2.0112989767077516</v>
      </c>
      <c r="G1062" s="17">
        <f t="shared" si="87"/>
        <v>29.542362238085978</v>
      </c>
      <c r="H1062" s="17">
        <f>H1061+(data!$C$19*G1061-data!$C$16*H1061)*$C1062/60</f>
        <v>162.01014897557596</v>
      </c>
      <c r="I1062" s="17">
        <f>I1061+(data!$C$20*G1061-data!$C$17*I1061)*$C1062/60</f>
        <v>330.35421130803411</v>
      </c>
      <c r="J1062" s="16">
        <f t="shared" si="84"/>
        <v>114.66666666666667</v>
      </c>
      <c r="K1062" s="14">
        <f>G1062/data!$C$15*1000</f>
        <v>4.0000351428760945</v>
      </c>
      <c r="L1062" s="14">
        <f>L1061+data!$C$21*(K1061-L1061)/60*C1061</f>
        <v>4.0000372412063756</v>
      </c>
      <c r="M1062" s="59">
        <f>M1061+E1062*C1062/3600/data!H$23</f>
        <v>172.45670476748393</v>
      </c>
    </row>
    <row r="1063" spans="1:13" ht="20.100000000000001" customHeight="1">
      <c r="A1063" s="12">
        <f t="shared" si="85"/>
        <v>6890</v>
      </c>
      <c r="B1063" s="14">
        <f t="shared" si="83"/>
        <v>4</v>
      </c>
      <c r="C1063" s="14">
        <f t="shared" si="86"/>
        <v>10</v>
      </c>
      <c r="D1063" s="15">
        <f>3600*(B1063*data!$C$15/1000-F1063-G1063)/C1063</f>
        <v>723.88094176412505</v>
      </c>
      <c r="E1063" s="15">
        <f>IF(A1063&lt;P$35,IF(A1063+C1063&lt;P$35,data!H$24*data!H$23,data!H$24*data!H$23*(P$35-A1063)/C1063),IF(D1063&lt;0,0,D1063))</f>
        <v>723.88094176412505</v>
      </c>
      <c r="F1063" s="17">
        <f>(H1063*data!$C$16+I1063*data!$C$17-G1062*(data!$C$18+data!$C$19+data!$C$20))*$C1063/60</f>
        <v>-2.0110396852484946</v>
      </c>
      <c r="G1063" s="17">
        <f t="shared" si="87"/>
        <v>29.542361980931638</v>
      </c>
      <c r="H1063" s="17">
        <f>H1062+(data!$C$19*G1062-data!$C$16*H1062)*$C1063/60</f>
        <v>162.01076788181231</v>
      </c>
      <c r="I1063" s="17">
        <f>I1062+(data!$C$20*G1062-data!$C$17*I1062)*$C1063/60</f>
        <v>330.69570096845325</v>
      </c>
      <c r="J1063" s="16">
        <f t="shared" si="84"/>
        <v>114.83333333333333</v>
      </c>
      <c r="K1063" s="14">
        <f>G1063/data!$C$15*1000</f>
        <v>4.0000351080574035</v>
      </c>
      <c r="L1063" s="14">
        <f>L1062+data!$C$21*(K1062-L1062)/60*C1062</f>
        <v>4.0000371974678517</v>
      </c>
      <c r="M1063" s="59">
        <f>M1062+E1063*C1063/3600/data!H$23</f>
        <v>172.65778280686285</v>
      </c>
    </row>
    <row r="1064" spans="1:13" ht="20.100000000000001" customHeight="1">
      <c r="A1064" s="12">
        <f t="shared" si="85"/>
        <v>6900</v>
      </c>
      <c r="B1064" s="14">
        <f t="shared" si="83"/>
        <v>4</v>
      </c>
      <c r="C1064" s="14">
        <f t="shared" si="86"/>
        <v>10</v>
      </c>
      <c r="D1064" s="15">
        <f>3600*(B1064*data!$C$15/1000-F1064-G1064)/C1064</f>
        <v>723.78778135803611</v>
      </c>
      <c r="E1064" s="15">
        <f>IF(A1064&lt;P$35,IF(A1064+C1064&lt;P$35,data!H$24*data!H$23,data!H$24*data!H$23*(P$35-A1064)/C1064),IF(D1064&lt;0,0,D1064))</f>
        <v>723.78778135803611</v>
      </c>
      <c r="F1064" s="17">
        <f>(H1064*data!$C$16+I1064*data!$C$17-G1063*(data!$C$18+data!$C$19+data!$C$20))*$C1064/60</f>
        <v>-2.0107806500659633</v>
      </c>
      <c r="G1064" s="17">
        <f t="shared" si="87"/>
        <v>29.54236172465491</v>
      </c>
      <c r="H1064" s="17">
        <f>H1063+(data!$C$19*G1063-data!$C$16*H1063)*$C1064/60</f>
        <v>162.01138023991044</v>
      </c>
      <c r="I1064" s="17">
        <f>I1063+(data!$C$20*G1063-data!$C$17*I1063)*$C1064/60</f>
        <v>331.03693790019992</v>
      </c>
      <c r="J1064" s="16">
        <f t="shared" si="84"/>
        <v>115</v>
      </c>
      <c r="K1064" s="14">
        <f>G1064/data!$C$15*1000</f>
        <v>4.00003507335754</v>
      </c>
      <c r="L1064" s="14">
        <f>L1063+data!$C$21*(K1063-L1063)/60*C1063</f>
        <v>4.0000371539152564</v>
      </c>
      <c r="M1064" s="59">
        <f>M1063+E1064*C1064/3600/data!H$23</f>
        <v>172.8588349683512</v>
      </c>
    </row>
    <row r="1065" spans="1:13" ht="20.100000000000001" customHeight="1">
      <c r="A1065" s="12">
        <f t="shared" si="85"/>
        <v>6910</v>
      </c>
      <c r="B1065" s="14">
        <f t="shared" si="83"/>
        <v>4</v>
      </c>
      <c r="C1065" s="14">
        <f t="shared" si="86"/>
        <v>10</v>
      </c>
      <c r="D1065" s="15">
        <f>3600*(B1065*data!$C$15/1000-F1065-G1065)/C1065</f>
        <v>723.69471258537442</v>
      </c>
      <c r="E1065" s="15">
        <f>IF(A1065&lt;P$35,IF(A1065+C1065&lt;P$35,data!H$24*data!H$23,data!H$24*data!H$23*(P$35-A1065)/C1065),IF(D1065&lt;0,0,D1065))</f>
        <v>723.69471258537442</v>
      </c>
      <c r="F1065" s="17">
        <f>(H1065*data!$C$16+I1065*data!$C$17-G1064*(data!$C$18+data!$C$19+data!$C$20))*$C1065/60</f>
        <v>-2.0105218702904466</v>
      </c>
      <c r="G1065" s="17">
        <f t="shared" si="87"/>
        <v>29.542361469247897</v>
      </c>
      <c r="H1065" s="17">
        <f>H1064+(data!$C$19*G1064-data!$C$16*H1064)*$C1065/60</f>
        <v>162.01198611904405</v>
      </c>
      <c r="I1065" s="17">
        <f>I1064+(data!$C$20*G1064-data!$C$17*I1064)*$C1065/60</f>
        <v>331.37792229032641</v>
      </c>
      <c r="J1065" s="16">
        <f t="shared" si="84"/>
        <v>115.16666666666667</v>
      </c>
      <c r="K1065" s="14">
        <f>G1065/data!$C$15*1000</f>
        <v>4.0000350387754366</v>
      </c>
      <c r="L1065" s="14">
        <f>L1064+data!$C$21*(K1064-L1064)/60*C1064</f>
        <v>4.0000371105471917</v>
      </c>
      <c r="M1065" s="59">
        <f>M1064+E1065*C1065/3600/data!H$23</f>
        <v>173.05986127740269</v>
      </c>
    </row>
    <row r="1066" spans="1:13" ht="20.100000000000001" customHeight="1">
      <c r="A1066" s="12">
        <f t="shared" si="85"/>
        <v>6920</v>
      </c>
      <c r="B1066" s="14">
        <f t="shared" si="83"/>
        <v>4</v>
      </c>
      <c r="C1066" s="14">
        <f t="shared" si="86"/>
        <v>10</v>
      </c>
      <c r="D1066" s="15">
        <f>3600*(B1066*data!$C$15/1000-F1066-G1066)/C1066</f>
        <v>723.60173513868551</v>
      </c>
      <c r="E1066" s="15">
        <f>IF(A1066&lt;P$35,IF(A1066+C1066&lt;P$35,data!H$24*data!H$23,data!H$24*data!H$23*(P$35-A1066)/C1066),IF(D1066&lt;0,0,D1066))</f>
        <v>723.60173513868551</v>
      </c>
      <c r="F1066" s="17">
        <f>(H1066*data!$C$16+I1066*data!$C$17-G1065*(data!$C$18+data!$C$19+data!$C$20))*$C1066/60</f>
        <v>-2.0102633450600633</v>
      </c>
      <c r="G1066" s="17">
        <f t="shared" si="87"/>
        <v>29.542361214702762</v>
      </c>
      <c r="H1066" s="17">
        <f>H1065+(data!$C$19*G1065-data!$C$16*H1065)*$C1066/60</f>
        <v>162.01258558765622</v>
      </c>
      <c r="I1066" s="17">
        <f>I1065+(data!$C$20*G1065-data!$C$17*I1065)*$C1066/60</f>
        <v>331.71865432574651</v>
      </c>
      <c r="J1066" s="16">
        <f t="shared" si="84"/>
        <v>115.33333333333333</v>
      </c>
      <c r="K1066" s="14">
        <f>G1066/data!$C$15*1000</f>
        <v>4.000035004310031</v>
      </c>
      <c r="L1066" s="14">
        <f>L1065+data!$C$21*(K1065-L1065)/60*C1065</f>
        <v>4.0000370673622649</v>
      </c>
      <c r="M1066" s="59">
        <f>M1065+E1066*C1066/3600/data!H$23</f>
        <v>173.26086175938565</v>
      </c>
    </row>
    <row r="1067" spans="1:13" ht="20.100000000000001" customHeight="1">
      <c r="A1067" s="12">
        <f t="shared" si="85"/>
        <v>6930</v>
      </c>
      <c r="B1067" s="14">
        <f t="shared" si="83"/>
        <v>4</v>
      </c>
      <c r="C1067" s="14">
        <f t="shared" si="86"/>
        <v>10</v>
      </c>
      <c r="D1067" s="15">
        <f>3600*(B1067*data!$C$15/1000-F1067-G1067)/C1067</f>
        <v>723.50884871326184</v>
      </c>
      <c r="E1067" s="15">
        <f>IF(A1067&lt;P$35,IF(A1067+C1067&lt;P$35,data!H$24*data!H$23,data!H$24*data!H$23*(P$35-A1067)/C1067),IF(D1067&lt;0,0,D1067))</f>
        <v>723.50884871326184</v>
      </c>
      <c r="F1067" s="17">
        <f>(H1067*data!$C$16+I1067*data!$C$17-G1066*(data!$C$18+data!$C$19+data!$C$20))*$C1067/60</f>
        <v>-2.0100050735206749</v>
      </c>
      <c r="G1067" s="17">
        <f t="shared" si="87"/>
        <v>29.54236096101177</v>
      </c>
      <c r="H1067" s="17">
        <f>H1066+(data!$C$19*G1066-data!$C$16*H1066)*$C1067/60</f>
        <v>162.01317871346706</v>
      </c>
      <c r="I1067" s="17">
        <f>I1066+(data!$C$20*G1066-data!$C$17*I1066)*$C1067/60</f>
        <v>332.05913419323542</v>
      </c>
      <c r="J1067" s="16">
        <f t="shared" si="84"/>
        <v>115.5</v>
      </c>
      <c r="K1067" s="14">
        <f>G1067/data!$C$15*1000</f>
        <v>4.0000349699602777</v>
      </c>
      <c r="L1067" s="14">
        <f>L1066+data!$C$21*(K1066-L1066)/60*C1066</f>
        <v>4.0000370243590924</v>
      </c>
      <c r="M1067" s="59">
        <f>M1066+E1067*C1067/3600/data!H$23</f>
        <v>173.46183643958378</v>
      </c>
    </row>
    <row r="1068" spans="1:13" ht="20.100000000000001" customHeight="1">
      <c r="A1068" s="12">
        <f t="shared" si="85"/>
        <v>6940</v>
      </c>
      <c r="B1068" s="14">
        <f t="shared" si="83"/>
        <v>4</v>
      </c>
      <c r="C1068" s="14">
        <f t="shared" si="86"/>
        <v>10</v>
      </c>
      <c r="D1068" s="15">
        <f>3600*(B1068*data!$C$15/1000-F1068-G1068)/C1068</f>
        <v>723.41605300713979</v>
      </c>
      <c r="E1068" s="15">
        <f>IF(A1068&lt;P$35,IF(A1068+C1068&lt;P$35,data!H$24*data!H$23,data!H$24*data!H$23*(P$35-A1068)/C1068),IF(D1068&lt;0,0,D1068))</f>
        <v>723.41605300713979</v>
      </c>
      <c r="F1068" s="17">
        <f>(H1068*data!$C$16+I1068*data!$C$17-G1067*(data!$C$18+data!$C$19+data!$C$20))*$C1068/60</f>
        <v>-2.0097470548258087</v>
      </c>
      <c r="G1068" s="17">
        <f t="shared" si="87"/>
        <v>29.542360708167244</v>
      </c>
      <c r="H1068" s="17">
        <f>H1067+(data!$C$19*G1067-data!$C$16*H1067)*$C1068/60</f>
        <v>162.0137655634814</v>
      </c>
      <c r="I1068" s="17">
        <f>I1067+(data!$C$20*G1067-data!$C$17*I1067)*$C1068/60</f>
        <v>332.39936207943009</v>
      </c>
      <c r="J1068" s="16">
        <f t="shared" si="84"/>
        <v>115.66666666666667</v>
      </c>
      <c r="K1068" s="14">
        <f>G1068/data!$C$15*1000</f>
        <v>4.000034935725135</v>
      </c>
      <c r="L1068" s="14">
        <f>L1067+data!$C$21*(K1067-L1067)/60*C1067</f>
        <v>4.0000369815362955</v>
      </c>
      <c r="M1068" s="59">
        <f>M1067+E1068*C1068/3600/data!H$23</f>
        <v>173.66278534319687</v>
      </c>
    </row>
    <row r="1069" spans="1:13" ht="20.100000000000001" customHeight="1">
      <c r="A1069" s="12">
        <f t="shared" si="85"/>
        <v>6950</v>
      </c>
      <c r="B1069" s="14">
        <f t="shared" si="83"/>
        <v>4</v>
      </c>
      <c r="C1069" s="14">
        <f t="shared" si="86"/>
        <v>10</v>
      </c>
      <c r="D1069" s="15">
        <f>3600*(B1069*data!$C$15/1000-F1069-G1069)/C1069</f>
        <v>723.32334772104252</v>
      </c>
      <c r="E1069" s="15">
        <f>IF(A1069&lt;P$35,IF(A1069+C1069&lt;P$35,data!H$24*data!H$23,data!H$24*data!H$23*(P$35-A1069)/C1069),IF(D1069&lt;0,0,D1069))</f>
        <v>723.32334772104252</v>
      </c>
      <c r="F1069" s="17">
        <f>(H1069*data!$C$16+I1069*data!$C$17-G1068*(data!$C$18+data!$C$19+data!$C$20))*$C1069/60</f>
        <v>-2.0094892881365753</v>
      </c>
      <c r="G1069" s="17">
        <f t="shared" si="87"/>
        <v>29.542360456161614</v>
      </c>
      <c r="H1069" s="17">
        <f>H1068+(data!$C$19*G1068-data!$C$16*H1068)*$C1069/60</f>
        <v>162.0143462039963</v>
      </c>
      <c r="I1069" s="17">
        <f>I1068+(data!$C$20*G1068-data!$C$17*I1068)*$C1069/60</f>
        <v>332.73933817082906</v>
      </c>
      <c r="J1069" s="16">
        <f t="shared" si="84"/>
        <v>115.83333333333333</v>
      </c>
      <c r="K1069" s="14">
        <f>G1069/data!$C$15*1000</f>
        <v>4.0000349016035779</v>
      </c>
      <c r="L1069" s="14">
        <f>L1068+data!$C$21*(K1068-L1068)/60*C1068</f>
        <v>4.000036938892503</v>
      </c>
      <c r="M1069" s="59">
        <f>M1068+E1069*C1069/3600/data!H$23</f>
        <v>173.8637084953416</v>
      </c>
    </row>
    <row r="1070" spans="1:13" ht="20.100000000000001" customHeight="1">
      <c r="A1070" s="12">
        <f t="shared" si="85"/>
        <v>6960</v>
      </c>
      <c r="B1070" s="14">
        <f t="shared" si="83"/>
        <v>4</v>
      </c>
      <c r="C1070" s="14">
        <f t="shared" si="86"/>
        <v>10</v>
      </c>
      <c r="D1070" s="15">
        <f>3600*(B1070*data!$C$15/1000-F1070-G1070)/C1070</f>
        <v>723.23073255837767</v>
      </c>
      <c r="E1070" s="15">
        <f>IF(A1070&lt;P$35,IF(A1070+C1070&lt;P$35,data!H$24*data!H$23,data!H$24*data!H$23*(P$35-A1070)/C1070),IF(D1070&lt;0,0,D1070))</f>
        <v>723.23073255837767</v>
      </c>
      <c r="F1070" s="17">
        <f>(H1070*data!$C$16+I1070*data!$C$17-G1069*(data!$C$18+data!$C$19+data!$C$20))*$C1070/60</f>
        <v>-2.0092317726215914</v>
      </c>
      <c r="G1070" s="17">
        <f t="shared" si="87"/>
        <v>29.542360204987364</v>
      </c>
      <c r="H1070" s="17">
        <f>H1069+(data!$C$19*G1069-data!$C$16*H1069)*$C1070/60</f>
        <v>162.01492070060854</v>
      </c>
      <c r="I1070" s="17">
        <f>I1069+(data!$C$20*G1069-data!$C$17*I1069)*$C1070/60</f>
        <v>333.07906265379279</v>
      </c>
      <c r="J1070" s="16">
        <f t="shared" si="84"/>
        <v>116</v>
      </c>
      <c r="K1070" s="14">
        <f>G1070/data!$C$15*1000</f>
        <v>4.0000348675945911</v>
      </c>
      <c r="L1070" s="14">
        <f>L1069+data!$C$21*(K1069-L1069)/60*C1069</f>
        <v>4.0000368964263515</v>
      </c>
      <c r="M1070" s="59">
        <f>M1069+E1070*C1070/3600/data!H$23</f>
        <v>174.06460592105225</v>
      </c>
    </row>
    <row r="1071" spans="1:13" ht="20.100000000000001" customHeight="1">
      <c r="A1071" s="12">
        <f t="shared" si="85"/>
        <v>6970</v>
      </c>
      <c r="B1071" s="14">
        <f t="shared" si="83"/>
        <v>4</v>
      </c>
      <c r="C1071" s="14">
        <f t="shared" si="86"/>
        <v>10</v>
      </c>
      <c r="D1071" s="15">
        <f>3600*(B1071*data!$C$15/1000-F1071-G1071)/C1071</f>
        <v>723.13820722519699</v>
      </c>
      <c r="E1071" s="15">
        <f>IF(A1071&lt;P$35,IF(A1071+C1071&lt;P$35,data!H$24*data!H$23,data!H$24*data!H$23*(P$35-A1071)/C1071),IF(D1071&lt;0,0,D1071))</f>
        <v>723.13820722519699</v>
      </c>
      <c r="F1071" s="17">
        <f>(H1071*data!$C$16+I1071*data!$C$17-G1070*(data!$C$18+data!$C$19+data!$C$20))*$C1071/60</f>
        <v>-2.0089745074569003</v>
      </c>
      <c r="G1071" s="17">
        <f t="shared" si="87"/>
        <v>29.542359954637067</v>
      </c>
      <c r="H1071" s="17">
        <f>H1070+(data!$C$19*G1070-data!$C$16*H1070)*$C1071/60</f>
        <v>162.01548911822201</v>
      </c>
      <c r="I1071" s="17">
        <f>I1070+(data!$C$20*G1070-data!$C$17*I1070)*$C1071/60</f>
        <v>333.41853571454368</v>
      </c>
      <c r="J1071" s="16">
        <f t="shared" si="84"/>
        <v>116.16666666666667</v>
      </c>
      <c r="K1071" s="14">
        <f>G1071/data!$C$15*1000</f>
        <v>4.0000348336971667</v>
      </c>
      <c r="L1071" s="14">
        <f>L1070+data!$C$21*(K1070-L1070)/60*C1070</f>
        <v>4.0000368541364848</v>
      </c>
      <c r="M1071" s="59">
        <f>M1070+E1071*C1071/3600/data!H$23</f>
        <v>174.26547764528146</v>
      </c>
    </row>
    <row r="1072" spans="1:13" ht="20.100000000000001" customHeight="1">
      <c r="A1072" s="12">
        <f t="shared" si="85"/>
        <v>6980</v>
      </c>
      <c r="B1072" s="14">
        <f t="shared" si="83"/>
        <v>4</v>
      </c>
      <c r="C1072" s="14">
        <f t="shared" si="86"/>
        <v>10</v>
      </c>
      <c r="D1072" s="15">
        <f>3600*(B1072*data!$C$15/1000-F1072-G1072)/C1072</f>
        <v>723.04577143015945</v>
      </c>
      <c r="E1072" s="15">
        <f>IF(A1072&lt;P$35,IF(A1072+C1072&lt;P$35,data!H$24*data!H$23,data!H$24*data!H$23*(P$35-A1072)/C1072),IF(D1072&lt;0,0,D1072))</f>
        <v>723.04577143015945</v>
      </c>
      <c r="F1072" s="17">
        <f>(H1072*data!$C$16+I1072*data!$C$17-G1071*(data!$C$18+data!$C$19+data!$C$20))*$C1072/60</f>
        <v>-2.0087174918258937</v>
      </c>
      <c r="G1072" s="17">
        <f t="shared" si="87"/>
        <v>29.542359705103387</v>
      </c>
      <c r="H1072" s="17">
        <f>H1071+(data!$C$19*G1071-data!$C$16*H1071)*$C1072/60</f>
        <v>162.01605152105503</v>
      </c>
      <c r="I1072" s="17">
        <f>I1071+(data!$C$20*G1071-data!$C$17*I1071)*$C1072/60</f>
        <v>333.75775753916611</v>
      </c>
      <c r="J1072" s="16">
        <f t="shared" si="84"/>
        <v>116.33333333333333</v>
      </c>
      <c r="K1072" s="14">
        <f>G1072/data!$C$15*1000</f>
        <v>4.0000347999103116</v>
      </c>
      <c r="L1072" s="14">
        <f>L1071+data!$C$21*(K1071-L1071)/60*C1071</f>
        <v>4.0000368120215546</v>
      </c>
      <c r="M1072" s="59">
        <f>M1071+E1072*C1072/3600/data!H$23</f>
        <v>174.46632369290094</v>
      </c>
    </row>
    <row r="1073" spans="1:13" ht="20.100000000000001" customHeight="1">
      <c r="A1073" s="12">
        <f t="shared" si="85"/>
        <v>6990</v>
      </c>
      <c r="B1073" s="14">
        <f t="shared" si="83"/>
        <v>4</v>
      </c>
      <c r="C1073" s="14">
        <f t="shared" si="86"/>
        <v>10</v>
      </c>
      <c r="D1073" s="15">
        <f>3600*(B1073*data!$C$15/1000-F1073-G1073)/C1073</f>
        <v>722.95342488452991</v>
      </c>
      <c r="E1073" s="15">
        <f>IF(A1073&lt;P$35,IF(A1073+C1073&lt;P$35,data!H$24*data!H$23,data!H$24*data!H$23*(P$35-A1073)/C1073),IF(D1073&lt;0,0,D1073))</f>
        <v>722.95342488452991</v>
      </c>
      <c r="F1073" s="17">
        <f>(H1073*data!$C$16+I1073*data!$C$17-G1072*(data!$C$18+data!$C$19+data!$C$20))*$C1073/60</f>
        <v>-2.0084607249192392</v>
      </c>
      <c r="G1073" s="17">
        <f t="shared" si="87"/>
        <v>29.542359456379035</v>
      </c>
      <c r="H1073" s="17">
        <f>H1072+(data!$C$19*G1072-data!$C$16*H1072)*$C1073/60</f>
        <v>162.01660797264765</v>
      </c>
      <c r="I1073" s="17">
        <f>I1072+(data!$C$20*G1072-data!$C$17*I1072)*$C1073/60</f>
        <v>334.09672831360666</v>
      </c>
      <c r="J1073" s="16">
        <f t="shared" si="84"/>
        <v>116.5</v>
      </c>
      <c r="K1073" s="14">
        <f>G1073/data!$C$15*1000</f>
        <v>4.0000347662330409</v>
      </c>
      <c r="L1073" s="14">
        <f>L1072+data!$C$21*(K1072-L1072)/60*C1072</f>
        <v>4.000036770080218</v>
      </c>
      <c r="M1073" s="59">
        <f>M1072+E1073*C1073/3600/data!H$23</f>
        <v>174.6671440887022</v>
      </c>
    </row>
    <row r="1074" spans="1:13" ht="20.100000000000001" customHeight="1">
      <c r="A1074" s="12">
        <f t="shared" si="85"/>
        <v>7000</v>
      </c>
      <c r="B1074" s="14">
        <f t="shared" si="83"/>
        <v>4</v>
      </c>
      <c r="C1074" s="14">
        <f t="shared" si="86"/>
        <v>10</v>
      </c>
      <c r="D1074" s="15">
        <f>3600*(B1074*data!$C$15/1000-F1074-G1074)/C1074</f>
        <v>722.86116730212677</v>
      </c>
      <c r="E1074" s="15">
        <f>IF(A1074&lt;P$35,IF(A1074+C1074&lt;P$35,data!H$24*data!H$23,data!H$24*data!H$23*(P$35-A1074)/C1074),IF(D1074&lt;0,0,D1074))</f>
        <v>722.86116730212677</v>
      </c>
      <c r="F1074" s="17">
        <f>(H1074*data!$C$16+I1074*data!$C$17-G1073*(data!$C$18+data!$C$19+data!$C$20))*$C1074/60</f>
        <v>-2.0082042059347973</v>
      </c>
      <c r="G1074" s="17">
        <f t="shared" si="87"/>
        <v>29.542359208456823</v>
      </c>
      <c r="H1074" s="17">
        <f>H1073+(data!$C$19*G1073-data!$C$16*H1073)*$C1074/60</f>
        <v>162.0171585358687</v>
      </c>
      <c r="I1074" s="17">
        <f>I1073+(data!$C$20*G1073-data!$C$17*I1073)*$C1074/60</f>
        <v>334.43544822367409</v>
      </c>
      <c r="J1074" s="16">
        <f t="shared" si="84"/>
        <v>116.66666666666667</v>
      </c>
      <c r="K1074" s="14">
        <f>G1074/data!$C$15*1000</f>
        <v>4.0000347326643793</v>
      </c>
      <c r="L1074" s="14">
        <f>L1073+data!$C$21*(K1073-L1073)/60*C1073</f>
        <v>4.0000367283111418</v>
      </c>
      <c r="M1074" s="59">
        <f>M1073+E1074*C1074/3600/data!H$23</f>
        <v>174.86793885739723</v>
      </c>
    </row>
    <row r="1075" spans="1:13" ht="20.100000000000001" customHeight="1">
      <c r="A1075" s="12">
        <f t="shared" si="85"/>
        <v>7010</v>
      </c>
      <c r="B1075" s="14">
        <f t="shared" si="83"/>
        <v>4</v>
      </c>
      <c r="C1075" s="14">
        <f t="shared" si="86"/>
        <v>10</v>
      </c>
      <c r="D1075" s="15">
        <f>3600*(B1075*data!$C$15/1000-F1075-G1075)/C1075</f>
        <v>722.76899839931298</v>
      </c>
      <c r="E1075" s="15">
        <f>IF(A1075&lt;P$35,IF(A1075+C1075&lt;P$35,data!H$24*data!H$23,data!H$24*data!H$23*(P$35-A1075)/C1075),IF(D1075&lt;0,0,D1075))</f>
        <v>722.76899839931298</v>
      </c>
      <c r="F1075" s="17">
        <f>(H1075*data!$C$16+I1075*data!$C$17-G1074*(data!$C$18+data!$C$19+data!$C$20))*$C1075/60</f>
        <v>-2.0079479340775541</v>
      </c>
      <c r="G1075" s="17">
        <f t="shared" si="87"/>
        <v>29.542358961329619</v>
      </c>
      <c r="H1075" s="17">
        <f>H1074+(data!$C$19*G1074-data!$C$16*H1074)*$C1075/60</f>
        <v>162.01770327292297</v>
      </c>
      <c r="I1075" s="17">
        <f>I1074+(data!$C$20*G1074-data!$C$17*I1074)*$C1075/60</f>
        <v>334.77391745503951</v>
      </c>
      <c r="J1075" s="16">
        <f t="shared" si="84"/>
        <v>116.83333333333333</v>
      </c>
      <c r="K1075" s="14">
        <f>G1075/data!$C$15*1000</f>
        <v>4.0000346992033613</v>
      </c>
      <c r="L1075" s="14">
        <f>L1074+data!$C$21*(K1074-L1074)/60*C1074</f>
        <v>4.0000366867129982</v>
      </c>
      <c r="M1075" s="59">
        <f>M1074+E1075*C1075/3600/data!H$23</f>
        <v>175.06870802361928</v>
      </c>
    </row>
    <row r="1076" spans="1:13" ht="20.100000000000001" customHeight="1">
      <c r="A1076" s="12">
        <f t="shared" si="85"/>
        <v>7020</v>
      </c>
      <c r="B1076" s="14">
        <f t="shared" si="83"/>
        <v>4</v>
      </c>
      <c r="C1076" s="14">
        <f t="shared" si="86"/>
        <v>10</v>
      </c>
      <c r="D1076" s="15">
        <f>3600*(B1076*data!$C$15/1000-F1076-G1076)/C1076</f>
        <v>722.67691789494972</v>
      </c>
      <c r="E1076" s="15">
        <f>IF(A1076&lt;P$35,IF(A1076+C1076&lt;P$35,data!H$24*data!H$23,data!H$24*data!H$23*(P$35-A1076)/C1076),IF(D1076&lt;0,0,D1076))</f>
        <v>722.67691789494972</v>
      </c>
      <c r="F1076" s="17">
        <f>(H1076*data!$C$16+I1076*data!$C$17-G1075*(data!$C$18+data!$C$19+data!$C$20))*$C1076/60</f>
        <v>-2.0076919085595408</v>
      </c>
      <c r="G1076" s="17">
        <f t="shared" si="87"/>
        <v>29.542358714990392</v>
      </c>
      <c r="H1076" s="17">
        <f>H1075+(data!$C$19*G1075-data!$C$16*H1075)*$C1076/60</f>
        <v>162.01824224535821</v>
      </c>
      <c r="I1076" s="17">
        <f>I1075+(data!$C$20*G1075-data!$C$17*I1075)*$C1076/60</f>
        <v>335.11213619323655</v>
      </c>
      <c r="J1076" s="16">
        <f t="shared" si="84"/>
        <v>117</v>
      </c>
      <c r="K1076" s="14">
        <f>G1076/data!$C$15*1000</f>
        <v>4.0000346658490358</v>
      </c>
      <c r="L1076" s="14">
        <f>L1075+data!$C$21*(K1075-L1075)/60*C1075</f>
        <v>4.0000366452844682</v>
      </c>
      <c r="M1076" s="59">
        <f>M1075+E1076*C1076/3600/data!H$23</f>
        <v>175.26945161192344</v>
      </c>
    </row>
    <row r="1077" spans="1:13" ht="20.100000000000001" customHeight="1">
      <c r="A1077" s="12">
        <f t="shared" si="85"/>
        <v>7030</v>
      </c>
      <c r="B1077" s="14">
        <f t="shared" si="83"/>
        <v>4</v>
      </c>
      <c r="C1077" s="14">
        <f t="shared" si="86"/>
        <v>10</v>
      </c>
      <c r="D1077" s="15">
        <f>3600*(B1077*data!$C$15/1000-F1077-G1077)/C1077</f>
        <v>722.58492551039694</v>
      </c>
      <c r="E1077" s="15">
        <f>IF(A1077&lt;P$35,IF(A1077+C1077&lt;P$35,data!H$24*data!H$23,data!H$24*data!H$23*(P$35-A1077)/C1077),IF(D1077&lt;0,0,D1077))</f>
        <v>722.58492551039694</v>
      </c>
      <c r="F1077" s="17">
        <f>(H1077*data!$C$16+I1077*data!$C$17-G1076*(data!$C$18+data!$C$19+data!$C$20))*$C1077/60</f>
        <v>-2.0074361285997657</v>
      </c>
      <c r="G1077" s="17">
        <f t="shared" si="87"/>
        <v>29.542358469432152</v>
      </c>
      <c r="H1077" s="17">
        <f>H1076+(data!$C$19*G1076-data!$C$16*H1076)*$C1077/60</f>
        <v>162.01877551407202</v>
      </c>
      <c r="I1077" s="17">
        <f>I1076+(data!$C$20*G1076-data!$C$17*I1076)*$C1077/60</f>
        <v>335.45010462366133</v>
      </c>
      <c r="J1077" s="16">
        <f t="shared" si="84"/>
        <v>117.16666666666667</v>
      </c>
      <c r="K1077" s="14">
        <f>G1077/data!$C$15*1000</f>
        <v>4.0000346326004568</v>
      </c>
      <c r="L1077" s="14">
        <f>L1076+data!$C$21*(K1076-L1076)/60*C1076</f>
        <v>4.000036604024241</v>
      </c>
      <c r="M1077" s="59">
        <f>M1076+E1077*C1077/3600/data!H$23</f>
        <v>175.47016964678744</v>
      </c>
    </row>
    <row r="1078" spans="1:13" ht="20.100000000000001" customHeight="1">
      <c r="A1078" s="12">
        <f t="shared" si="85"/>
        <v>7040</v>
      </c>
      <c r="B1078" s="14">
        <f t="shared" si="83"/>
        <v>4</v>
      </c>
      <c r="C1078" s="14">
        <f t="shared" si="86"/>
        <v>10</v>
      </c>
      <c r="D1078" s="15">
        <f>3600*(B1078*data!$C$15/1000-F1078-G1078)/C1078</f>
        <v>722.4930209694619</v>
      </c>
      <c r="E1078" s="15">
        <f>IF(A1078&lt;P$35,IF(A1078+C1078&lt;P$35,data!H$24*data!H$23,data!H$24*data!H$23*(P$35-A1078)/C1078),IF(D1078&lt;0,0,D1078))</f>
        <v>722.4930209694619</v>
      </c>
      <c r="F1078" s="17">
        <f>(H1078*data!$C$16+I1078*data!$C$17-G1077*(data!$C$18+data!$C$19+data!$C$20))*$C1078/60</f>
        <v>-2.007180593424136</v>
      </c>
      <c r="G1078" s="17">
        <f t="shared" si="87"/>
        <v>29.542358224648009</v>
      </c>
      <c r="H1078" s="17">
        <f>H1077+(data!$C$19*G1077-data!$C$16*H1077)*$C1078/60</f>
        <v>162.01930313931877</v>
      </c>
      <c r="I1078" s="17">
        <f>I1077+(data!$C$20*G1077-data!$C$17*I1077)*$C1078/60</f>
        <v>335.78782293157269</v>
      </c>
      <c r="J1078" s="16">
        <f t="shared" si="84"/>
        <v>117.33333333333333</v>
      </c>
      <c r="K1078" s="14">
        <f>G1078/data!$C$15*1000</f>
        <v>4.0000345994566899</v>
      </c>
      <c r="L1078" s="14">
        <f>L1077+data!$C$21*(K1077-L1077)/60*C1077</f>
        <v>4.0000365629310117</v>
      </c>
      <c r="M1078" s="59">
        <f>M1077+E1078*C1078/3600/data!H$23</f>
        <v>175.6708621526123</v>
      </c>
    </row>
    <row r="1079" spans="1:13" ht="20.100000000000001" customHeight="1">
      <c r="A1079" s="12">
        <f t="shared" si="85"/>
        <v>7050</v>
      </c>
      <c r="B1079" s="14">
        <f t="shared" si="83"/>
        <v>4</v>
      </c>
      <c r="C1079" s="14">
        <f t="shared" si="86"/>
        <v>10</v>
      </c>
      <c r="D1079" s="15">
        <f>3600*(B1079*data!$C$15/1000-F1079-G1079)/C1079</f>
        <v>722.40120399839248</v>
      </c>
      <c r="E1079" s="15">
        <f>IF(A1079&lt;P$35,IF(A1079+C1079&lt;P$35,data!H$24*data!H$23,data!H$24*data!H$23*(P$35-A1079)/C1079),IF(D1079&lt;0,0,D1079))</f>
        <v>722.40120399839248</v>
      </c>
      <c r="F1079" s="17">
        <f>(H1079*data!$C$16+I1079*data!$C$17-G1078*(data!$C$18+data!$C$19+data!$C$20))*$C1079/60</f>
        <v>-2.0069253022653912</v>
      </c>
      <c r="G1079" s="17">
        <f t="shared" si="87"/>
        <v>29.542357980631124</v>
      </c>
      <c r="H1079" s="17">
        <f>H1078+(data!$C$19*G1078-data!$C$16*H1078)*$C1079/60</f>
        <v>162.0198251807164</v>
      </c>
      <c r="I1079" s="17">
        <f>I1078+(data!$C$20*G1078-data!$C$17*I1078)*$C1079/60</f>
        <v>336.12529130209214</v>
      </c>
      <c r="J1079" s="16">
        <f t="shared" si="84"/>
        <v>117.5</v>
      </c>
      <c r="K1079" s="14">
        <f>G1079/data!$C$15*1000</f>
        <v>4.0000345664168089</v>
      </c>
      <c r="L1079" s="14">
        <f>L1078+data!$C$21*(K1078-L1078)/60*C1078</f>
        <v>4.0000365220034846</v>
      </c>
      <c r="M1079" s="59">
        <f>M1078+E1079*C1079/3600/data!H$23</f>
        <v>175.87152915372297</v>
      </c>
    </row>
    <row r="1080" spans="1:13" ht="20.100000000000001" customHeight="1">
      <c r="A1080" s="12">
        <f t="shared" si="85"/>
        <v>7060</v>
      </c>
      <c r="B1080" s="14">
        <f t="shared" si="83"/>
        <v>4</v>
      </c>
      <c r="C1080" s="14">
        <f t="shared" si="86"/>
        <v>10</v>
      </c>
      <c r="D1080" s="15">
        <f>3600*(B1080*data!$C$15/1000-F1080-G1080)/C1080</f>
        <v>722.30947432583844</v>
      </c>
      <c r="E1080" s="15">
        <f>IF(A1080&lt;P$35,IF(A1080+C1080&lt;P$35,data!H$24*data!H$23,data!H$24*data!H$23*(P$35-A1080)/C1080),IF(D1080&lt;0,0,D1080))</f>
        <v>722.30947432583844</v>
      </c>
      <c r="F1080" s="17">
        <f>(H1080*data!$C$16+I1080*data!$C$17-G1079*(data!$C$18+data!$C$19+data!$C$20))*$C1080/60</f>
        <v>-2.0066702543630273</v>
      </c>
      <c r="G1080" s="17">
        <f t="shared" si="87"/>
        <v>29.542357737374743</v>
      </c>
      <c r="H1080" s="17">
        <f>H1079+(data!$C$19*G1079-data!$C$16*H1079)*$C1080/60</f>
        <v>162.02034169725309</v>
      </c>
      <c r="I1080" s="17">
        <f>I1079+(data!$C$20*G1079-data!$C$17*I1079)*$C1080/60</f>
        <v>336.46250992020413</v>
      </c>
      <c r="J1080" s="16">
        <f t="shared" si="84"/>
        <v>117.66666666666667</v>
      </c>
      <c r="K1080" s="14">
        <f>G1080/data!$C$15*1000</f>
        <v>4.0000345334799006</v>
      </c>
      <c r="L1080" s="14">
        <f>L1079+data!$C$21*(K1079-L1079)/60*C1079</f>
        <v>4.0000364812403708</v>
      </c>
      <c r="M1080" s="59">
        <f>M1079+E1080*C1080/3600/data!H$23</f>
        <v>176.07217067436903</v>
      </c>
    </row>
    <row r="1081" spans="1:13" ht="20.100000000000001" customHeight="1">
      <c r="A1081" s="12">
        <f t="shared" si="85"/>
        <v>7070</v>
      </c>
      <c r="B1081" s="14">
        <f t="shared" si="83"/>
        <v>4</v>
      </c>
      <c r="C1081" s="14">
        <f t="shared" si="86"/>
        <v>10</v>
      </c>
      <c r="D1081" s="15">
        <f>3600*(B1081*data!$C$15/1000-F1081-G1081)/C1081</f>
        <v>722.21783168283469</v>
      </c>
      <c r="E1081" s="15">
        <f>IF(A1081&lt;P$35,IF(A1081+C1081&lt;P$35,data!H$24*data!H$23,data!H$24*data!H$23*(P$35-A1081)/C1081),IF(D1081&lt;0,0,D1081))</f>
        <v>722.21783168283469</v>
      </c>
      <c r="F1081" s="17">
        <f>(H1081*data!$C$16+I1081*data!$C$17-G1080*(data!$C$18+data!$C$19+data!$C$20))*$C1081/60</f>
        <v>-2.0064154489632289</v>
      </c>
      <c r="G1081" s="17">
        <f t="shared" si="87"/>
        <v>29.542357494872178</v>
      </c>
      <c r="H1081" s="17">
        <f>H1080+(data!$C$19*G1080-data!$C$16*H1080)*$C1081/60</f>
        <v>162.02085274729399</v>
      </c>
      <c r="I1081" s="17">
        <f>I1080+(data!$C$20*G1080-data!$C$17*I1080)*$C1081/60</f>
        <v>336.79947897075601</v>
      </c>
      <c r="J1081" s="16">
        <f t="shared" si="84"/>
        <v>117.83333333333333</v>
      </c>
      <c r="K1081" s="14">
        <f>G1081/data!$C$15*1000</f>
        <v>4.0000345006450591</v>
      </c>
      <c r="L1081" s="14">
        <f>L1080+data!$C$21*(K1080-L1080)/60*C1080</f>
        <v>4.0000364406403905</v>
      </c>
      <c r="M1081" s="59">
        <f>M1080+E1081*C1081/3600/data!H$23</f>
        <v>176.27278673872539</v>
      </c>
    </row>
    <row r="1082" spans="1:13" ht="20.100000000000001" customHeight="1">
      <c r="A1082" s="12">
        <f t="shared" si="85"/>
        <v>7080</v>
      </c>
      <c r="B1082" s="14">
        <f t="shared" si="83"/>
        <v>4</v>
      </c>
      <c r="C1082" s="14">
        <f t="shared" si="86"/>
        <v>10</v>
      </c>
      <c r="D1082" s="15">
        <f>3600*(B1082*data!$C$15/1000-F1082-G1082)/C1082</f>
        <v>722.12627580277456</v>
      </c>
      <c r="E1082" s="15">
        <f>IF(A1082&lt;P$35,IF(A1082+C1082&lt;P$35,data!H$24*data!H$23,data!H$24*data!H$23*(P$35-A1082)/C1082),IF(D1082&lt;0,0,D1082))</f>
        <v>722.12627580277456</v>
      </c>
      <c r="F1082" s="17">
        <f>(H1082*data!$C$16+I1082*data!$C$17-G1081*(data!$C$18+data!$C$19+data!$C$20))*$C1082/60</f>
        <v>-2.0061608853188009</v>
      </c>
      <c r="G1082" s="17">
        <f t="shared" si="87"/>
        <v>29.542357253116805</v>
      </c>
      <c r="H1082" s="17">
        <f>H1081+(data!$C$19*G1081-data!$C$16*H1081)*$C1082/60</f>
        <v>162.02135838858769</v>
      </c>
      <c r="I1082" s="17">
        <f>I1081+(data!$C$20*G1081-data!$C$17*I1081)*$C1082/60</f>
        <v>337.13619863845827</v>
      </c>
      <c r="J1082" s="16">
        <f t="shared" si="84"/>
        <v>118</v>
      </c>
      <c r="K1082" s="14">
        <f>G1082/data!$C$15*1000</f>
        <v>4.0000344679113873</v>
      </c>
      <c r="L1082" s="14">
        <f>L1081+data!$C$21*(K1081-L1081)/60*C1081</f>
        <v>4.0000364002022701</v>
      </c>
      <c r="M1082" s="59">
        <f>M1081+E1082*C1082/3600/data!H$23</f>
        <v>176.47337737089282</v>
      </c>
    </row>
    <row r="1083" spans="1:13" ht="20.100000000000001" customHeight="1">
      <c r="A1083" s="12">
        <f t="shared" si="85"/>
        <v>7090</v>
      </c>
      <c r="B1083" s="14">
        <f t="shared" si="83"/>
        <v>4</v>
      </c>
      <c r="C1083" s="14">
        <f t="shared" si="86"/>
        <v>10</v>
      </c>
      <c r="D1083" s="15">
        <f>3600*(B1083*data!$C$15/1000-F1083-G1083)/C1083</f>
        <v>722.03480642138061</v>
      </c>
      <c r="E1083" s="15">
        <f>IF(A1083&lt;P$35,IF(A1083+C1083&lt;P$35,data!H$24*data!H$23,data!H$24*data!H$23*(P$35-A1083)/C1083),IF(D1083&lt;0,0,D1083))</f>
        <v>722.03480642138061</v>
      </c>
      <c r="F1083" s="17">
        <f>(H1083*data!$C$16+I1083*data!$C$17-G1082*(data!$C$18+data!$C$19+data!$C$20))*$C1083/60</f>
        <v>-2.0059065626890962</v>
      </c>
      <c r="G1083" s="17">
        <f t="shared" si="87"/>
        <v>29.542357012102084</v>
      </c>
      <c r="H1083" s="17">
        <f>H1082+(data!$C$19*G1082-data!$C$16*H1082)*$C1083/60</f>
        <v>162.02185867827282</v>
      </c>
      <c r="I1083" s="17">
        <f>I1082+(data!$C$20*G1082-data!$C$17*I1082)*$C1083/60</f>
        <v>337.47266910788454</v>
      </c>
      <c r="J1083" s="16">
        <f t="shared" si="84"/>
        <v>118.16666666666667</v>
      </c>
      <c r="K1083" s="14">
        <f>G1083/data!$C$15*1000</f>
        <v>4.0000344352779997</v>
      </c>
      <c r="L1083" s="14">
        <f>L1082+data!$C$21*(K1082-L1082)/60*C1082</f>
        <v>4.0000363599247448</v>
      </c>
      <c r="M1083" s="59">
        <f>M1082+E1083*C1083/3600/data!H$23</f>
        <v>176.67394259489876</v>
      </c>
    </row>
    <row r="1084" spans="1:13" ht="20.100000000000001" customHeight="1">
      <c r="A1084" s="12">
        <f t="shared" si="85"/>
        <v>7100</v>
      </c>
      <c r="B1084" s="14">
        <f t="shared" si="83"/>
        <v>4</v>
      </c>
      <c r="C1084" s="14">
        <f t="shared" si="86"/>
        <v>10</v>
      </c>
      <c r="D1084" s="15">
        <f>3600*(B1084*data!$C$15/1000-F1084-G1084)/C1084</f>
        <v>721.94342327669017</v>
      </c>
      <c r="E1084" s="15">
        <f>IF(A1084&lt;P$35,IF(A1084+C1084&lt;P$35,data!H$24*data!H$23,data!H$24*data!H$23*(P$35-A1084)/C1084),IF(D1084&lt;0,0,D1084))</f>
        <v>721.94342327669017</v>
      </c>
      <c r="F1084" s="17">
        <f>(H1084*data!$C$16+I1084*data!$C$17-G1083*(data!$C$18+data!$C$19+data!$C$20))*$C1084/60</f>
        <v>-2.0056524803399505</v>
      </c>
      <c r="G1084" s="17">
        <f t="shared" si="87"/>
        <v>29.542356771821524</v>
      </c>
      <c r="H1084" s="17">
        <f>H1083+(data!$C$19*G1083-data!$C$16*H1083)*$C1084/60</f>
        <v>162.02235367288449</v>
      </c>
      <c r="I1084" s="17">
        <f>I1083+(data!$C$20*G1083-data!$C$17*I1083)*$C1084/60</f>
        <v>337.80889056347172</v>
      </c>
      <c r="J1084" s="16">
        <f t="shared" si="84"/>
        <v>118.33333333333333</v>
      </c>
      <c r="K1084" s="14">
        <f>G1084/data!$C$15*1000</f>
        <v>4.000034402744018</v>
      </c>
      <c r="L1084" s="14">
        <f>L1083+data!$C$21*(K1083-L1083)/60*C1083</f>
        <v>4.0000363198065569</v>
      </c>
      <c r="M1084" s="59">
        <f>M1083+E1084*C1084/3600/data!H$23</f>
        <v>176.87448243469785</v>
      </c>
    </row>
    <row r="1085" spans="1:13" ht="20.100000000000001" customHeight="1">
      <c r="A1085" s="12">
        <f t="shared" si="85"/>
        <v>7110</v>
      </c>
      <c r="B1085" s="14">
        <f t="shared" si="83"/>
        <v>4</v>
      </c>
      <c r="C1085" s="14">
        <f t="shared" si="86"/>
        <v>10</v>
      </c>
      <c r="D1085" s="15">
        <f>3600*(B1085*data!$C$15/1000-F1085-G1085)/C1085</f>
        <v>721.85212610901726</v>
      </c>
      <c r="E1085" s="15">
        <f>IF(A1085&lt;P$35,IF(A1085+C1085&lt;P$35,data!H$24*data!H$23,data!H$24*data!H$23*(P$35-A1085)/C1085),IF(D1085&lt;0,0,D1085))</f>
        <v>721.85212610901726</v>
      </c>
      <c r="F1085" s="17">
        <f>(H1085*data!$C$16+I1085*data!$C$17-G1084*(data!$C$18+data!$C$19+data!$C$20))*$C1085/60</f>
        <v>-2.0053986375436117</v>
      </c>
      <c r="G1085" s="17">
        <f t="shared" si="87"/>
        <v>29.54235653226872</v>
      </c>
      <c r="H1085" s="17">
        <f>H1084+(data!$C$19*G1084-data!$C$16*H1084)*$C1085/60</f>
        <v>162.02284342836063</v>
      </c>
      <c r="I1085" s="17">
        <f>I1084+(data!$C$20*G1084-data!$C$17*I1084)*$C1085/60</f>
        <v>338.14486318952004</v>
      </c>
      <c r="J1085" s="16">
        <f t="shared" si="84"/>
        <v>118.5</v>
      </c>
      <c r="K1085" s="14">
        <f>G1085/data!$C$15*1000</f>
        <v>4.0000343703085743</v>
      </c>
      <c r="L1085" s="14">
        <f>L1084+data!$C$21*(K1084-L1084)/60*C1084</f>
        <v>4.0000362798464577</v>
      </c>
      <c r="M1085" s="59">
        <f>M1084+E1085*C1085/3600/data!H$23</f>
        <v>177.07499691417257</v>
      </c>
    </row>
    <row r="1086" spans="1:13" ht="20.100000000000001" customHeight="1">
      <c r="A1086" s="12">
        <f t="shared" si="85"/>
        <v>7120</v>
      </c>
      <c r="B1086" s="14">
        <f t="shared" si="83"/>
        <v>4</v>
      </c>
      <c r="C1086" s="14">
        <f t="shared" si="86"/>
        <v>10</v>
      </c>
      <c r="D1086" s="15">
        <f>3600*(B1086*data!$C$15/1000-F1086-G1086)/C1086</f>
        <v>721.76091466094863</v>
      </c>
      <c r="E1086" s="15">
        <f>IF(A1086&lt;P$35,IF(A1086+C1086&lt;P$35,data!H$24*data!H$23,data!H$24*data!H$23*(P$35-A1086)/C1086),IF(D1086&lt;0,0,D1086))</f>
        <v>721.76091466094863</v>
      </c>
      <c r="F1086" s="17">
        <f>(H1086*data!$C$16+I1086*data!$C$17-G1085*(data!$C$18+data!$C$19+data!$C$20))*$C1086/60</f>
        <v>-2.0051450335786769</v>
      </c>
      <c r="G1086" s="17">
        <f t="shared" si="87"/>
        <v>29.542356293437312</v>
      </c>
      <c r="H1086" s="17">
        <f>H1085+(data!$C$19*G1085-data!$C$16*H1085)*$C1086/60</f>
        <v>162.02332800004831</v>
      </c>
      <c r="I1086" s="17">
        <f>I1085+(data!$C$20*G1085-data!$C$17*I1085)*$C1086/60</f>
        <v>338.4805871701933</v>
      </c>
      <c r="J1086" s="16">
        <f t="shared" si="84"/>
        <v>118.66666666666667</v>
      </c>
      <c r="K1086" s="14">
        <f>G1086/data!$C$15*1000</f>
        <v>4.0000343379708072</v>
      </c>
      <c r="L1086" s="14">
        <f>L1085+data!$C$21*(K1085-L1085)/60*C1085</f>
        <v>4.0000362400432055</v>
      </c>
      <c r="M1086" s="59">
        <f>M1085+E1086*C1086/3600/data!H$23</f>
        <v>177.27548605713395</v>
      </c>
    </row>
    <row r="1087" spans="1:13" ht="20.100000000000001" customHeight="1">
      <c r="A1087" s="12">
        <f t="shared" si="85"/>
        <v>7130</v>
      </c>
      <c r="B1087" s="14">
        <f t="shared" si="83"/>
        <v>4</v>
      </c>
      <c r="C1087" s="14">
        <f t="shared" si="86"/>
        <v>10</v>
      </c>
      <c r="D1087" s="15">
        <f>3600*(B1087*data!$C$15/1000-F1087-G1087)/C1087</f>
        <v>721.66978867729108</v>
      </c>
      <c r="E1087" s="15">
        <f>IF(A1087&lt;P$35,IF(A1087+C1087&lt;P$35,data!H$24*data!H$23,data!H$24*data!H$23*(P$35-A1087)/C1087),IF(D1087&lt;0,0,D1087))</f>
        <v>721.66978867729108</v>
      </c>
      <c r="F1087" s="17">
        <f>(H1087*data!$C$16+I1087*data!$C$17-G1086*(data!$C$18+data!$C$19+data!$C$20))*$C1087/60</f>
        <v>-2.0048916677300217</v>
      </c>
      <c r="G1087" s="17">
        <f t="shared" si="87"/>
        <v>29.542356055321036</v>
      </c>
      <c r="H1087" s="17">
        <f>H1086+(data!$C$19*G1086-data!$C$16*H1086)*$C1087/60</f>
        <v>162.02380744270997</v>
      </c>
      <c r="I1087" s="17">
        <f>I1086+(data!$C$20*G1086-data!$C$17*I1086)*$C1087/60</f>
        <v>338.81606268951884</v>
      </c>
      <c r="J1087" s="16">
        <f t="shared" si="84"/>
        <v>118.83333333333333</v>
      </c>
      <c r="K1087" s="14">
        <f>G1087/data!$C$15*1000</f>
        <v>4.0000343057298693</v>
      </c>
      <c r="L1087" s="14">
        <f>L1086+data!$C$21*(K1086-L1086)/60*C1086</f>
        <v>4.0000362003955674</v>
      </c>
      <c r="M1087" s="59">
        <f>M1086+E1087*C1087/3600/data!H$23</f>
        <v>177.47594988732209</v>
      </c>
    </row>
    <row r="1088" spans="1:13" ht="20.100000000000001" customHeight="1">
      <c r="A1088" s="12">
        <f t="shared" si="85"/>
        <v>7140</v>
      </c>
      <c r="B1088" s="14">
        <f t="shared" si="83"/>
        <v>4</v>
      </c>
      <c r="C1088" s="14">
        <f t="shared" si="86"/>
        <v>10</v>
      </c>
      <c r="D1088" s="15">
        <f>3600*(B1088*data!$C$15/1000-F1088-G1088)/C1088</f>
        <v>721.57874790508629</v>
      </c>
      <c r="E1088" s="15">
        <f>IF(A1088&lt;P$35,IF(A1088+C1088&lt;P$35,data!H$24*data!H$23,data!H$24*data!H$23*(P$35-A1088)/C1088),IF(D1088&lt;0,0,D1088))</f>
        <v>721.57874790508629</v>
      </c>
      <c r="F1088" s="17">
        <f>(H1088*data!$C$16+I1088*data!$C$17-G1087*(data!$C$18+data!$C$19+data!$C$20))*$C1088/60</f>
        <v>-2.004638539288742</v>
      </c>
      <c r="G1088" s="17">
        <f t="shared" si="87"/>
        <v>29.542355817913659</v>
      </c>
      <c r="H1088" s="17">
        <f>H1087+(data!$C$19*G1087-data!$C$16*H1087)*$C1088/60</f>
        <v>162.02428181052963</v>
      </c>
      <c r="I1088" s="17">
        <f>I1087+(data!$C$20*G1087-data!$C$17*I1087)*$C1088/60</f>
        <v>339.15128993138774</v>
      </c>
      <c r="J1088" s="16">
        <f t="shared" si="84"/>
        <v>119</v>
      </c>
      <c r="K1088" s="14">
        <f>G1088/data!$C$15*1000</f>
        <v>4.0000342735849159</v>
      </c>
      <c r="L1088" s="14">
        <f>L1087+data!$C$21*(K1087-L1087)/60*C1087</f>
        <v>4.0000361609023178</v>
      </c>
      <c r="M1088" s="59">
        <f>M1087+E1088*C1088/3600/data!H$23</f>
        <v>177.67638842840682</v>
      </c>
    </row>
    <row r="1089" spans="1:17" ht="20.100000000000001" customHeight="1">
      <c r="A1089" s="12">
        <f t="shared" si="85"/>
        <v>7150</v>
      </c>
      <c r="B1089" s="14">
        <f t="shared" si="83"/>
        <v>4</v>
      </c>
      <c r="C1089" s="14">
        <f t="shared" si="86"/>
        <v>10</v>
      </c>
      <c r="D1089" s="15">
        <f>3600*(B1089*data!$C$15/1000-F1089-G1089)/C1089</f>
        <v>721.48779209355098</v>
      </c>
      <c r="E1089" s="15">
        <f>IF(A1089&lt;P$35,IF(A1089+C1089&lt;P$35,data!H$24*data!H$23,data!H$24*data!H$23*(P$35-A1089)/C1089),IF(D1089&lt;0,0,D1089))</f>
        <v>721.48779209355098</v>
      </c>
      <c r="F1089" s="17">
        <f>(H1089*data!$C$16+I1089*data!$C$17-G1088*(data!$C$18+data!$C$19+data!$C$20))*$C1089/60</f>
        <v>-2.0043856475520809</v>
      </c>
      <c r="G1089" s="17">
        <f t="shared" si="87"/>
        <v>29.542355581209041</v>
      </c>
      <c r="H1089" s="17">
        <f>H1088+(data!$C$19*G1088-data!$C$16*H1088)*$C1089/60</f>
        <v>162.02475115711894</v>
      </c>
      <c r="I1089" s="17">
        <f>I1088+(data!$C$20*G1088-data!$C$17*I1088)*$C1089/60</f>
        <v>339.48626907955475</v>
      </c>
      <c r="J1089" s="16">
        <f t="shared" si="84"/>
        <v>119.16666666666667</v>
      </c>
      <c r="K1089" s="14">
        <f>G1089/data!$C$15*1000</f>
        <v>4.0000342415351158</v>
      </c>
      <c r="L1089" s="14">
        <f>L1088+data!$C$21*(K1088-L1088)/60*C1088</f>
        <v>4.0000361215622391</v>
      </c>
      <c r="M1089" s="59">
        <f>M1088+E1089*C1089/3600/data!H$23</f>
        <v>177.87680170398838</v>
      </c>
    </row>
    <row r="1090" spans="1:17" ht="20.100000000000001" customHeight="1">
      <c r="A1090" s="12">
        <f t="shared" si="85"/>
        <v>7160</v>
      </c>
      <c r="B1090" s="14">
        <f t="shared" si="83"/>
        <v>4</v>
      </c>
      <c r="C1090" s="14">
        <f t="shared" si="86"/>
        <v>10</v>
      </c>
      <c r="D1090" s="15">
        <f>3600*(B1090*data!$C$15/1000-F1090-G1090)/C1090</f>
        <v>721.39692099407637</v>
      </c>
      <c r="E1090" s="15">
        <f>IF(A1090&lt;P$35,IF(A1090+C1090&lt;P$35,data!H$24*data!H$23,data!H$24*data!H$23*(P$35-A1090)/C1090),IF(D1090&lt;0,0,D1090))</f>
        <v>721.39692099407637</v>
      </c>
      <c r="F1090" s="17">
        <f>(H1090*data!$C$16+I1090*data!$C$17-G1089*(data!$C$18+data!$C$19+data!$C$20))*$C1090/60</f>
        <v>-2.0041329918233695</v>
      </c>
      <c r="G1090" s="17">
        <f t="shared" si="87"/>
        <v>29.542355345201091</v>
      </c>
      <c r="H1090" s="17">
        <f>H1089+(data!$C$19*G1089-data!$C$16*H1089)*$C1090/60</f>
        <v>162.02521553552333</v>
      </c>
      <c r="I1090" s="17">
        <f>I1089+(data!$C$20*G1089-data!$C$17*I1089)*$C1090/60</f>
        <v>339.82100031763855</v>
      </c>
      <c r="J1090" s="16">
        <f t="shared" si="84"/>
        <v>119.33333333333333</v>
      </c>
      <c r="K1090" s="14">
        <f>G1090/data!$C$15*1000</f>
        <v>4.0000342095796455</v>
      </c>
      <c r="L1090" s="14">
        <f>L1089+data!$C$21*(K1089-L1089)/60*C1089</f>
        <v>4.0000360823741223</v>
      </c>
      <c r="M1090" s="59">
        <f>M1089+E1090*C1090/3600/data!H$23</f>
        <v>178.07718973759785</v>
      </c>
    </row>
    <row r="1091" spans="1:17" ht="20.100000000000001" customHeight="1">
      <c r="A1091" s="12">
        <f t="shared" si="85"/>
        <v>7170</v>
      </c>
      <c r="B1091" s="14">
        <f t="shared" si="83"/>
        <v>4</v>
      </c>
      <c r="C1091" s="14">
        <f t="shared" si="86"/>
        <v>10</v>
      </c>
      <c r="D1091" s="15">
        <f>3600*(B1091*data!$C$15/1000-F1091-G1091)/C1091</f>
        <v>721.30613436020235</v>
      </c>
      <c r="E1091" s="15">
        <f>IF(A1091&lt;P$35,IF(A1091+C1091&lt;P$35,data!H$24*data!H$23,data!H$24*data!H$23*(P$35-A1091)/C1091),IF(D1091&lt;0,0,D1091))</f>
        <v>721.30613436020235</v>
      </c>
      <c r="F1091" s="17">
        <f>(H1091*data!$C$16+I1091*data!$C$17-G1090*(data!$C$18+data!$C$19+data!$C$20))*$C1091/60</f>
        <v>-2.0038805714119641</v>
      </c>
      <c r="G1091" s="17">
        <f t="shared" si="87"/>
        <v>29.542355109883783</v>
      </c>
      <c r="H1091" s="17">
        <f>H1090+(data!$C$19*G1090-data!$C$16*H1090)*$C1091/60</f>
        <v>162.02567499822786</v>
      </c>
      <c r="I1091" s="17">
        <f>I1090+(data!$C$20*G1090-data!$C$17*I1090)*$C1091/60</f>
        <v>340.15548382912186</v>
      </c>
      <c r="J1091" s="16">
        <f t="shared" si="84"/>
        <v>119.5</v>
      </c>
      <c r="K1091" s="14">
        <f>G1091/data!$C$15*1000</f>
        <v>4.0000341777176871</v>
      </c>
      <c r="L1091" s="14">
        <f>L1090+data!$C$21*(K1090-L1090)/60*C1090</f>
        <v>4.0000360433367659</v>
      </c>
      <c r="M1091" s="59">
        <f>M1090+E1091*C1091/3600/data!H$23</f>
        <v>178.2775525526979</v>
      </c>
    </row>
    <row r="1092" spans="1:17" ht="20.100000000000001" customHeight="1">
      <c r="A1092" s="12">
        <f t="shared" si="85"/>
        <v>7180</v>
      </c>
      <c r="B1092" s="14">
        <f t="shared" ref="B1092:B1155" si="88">P$23</f>
        <v>4</v>
      </c>
      <c r="C1092" s="14">
        <f t="shared" si="86"/>
        <v>10</v>
      </c>
      <c r="D1092" s="15">
        <f>3600*(B1092*data!$C$15/1000-F1092-G1092)/C1092</f>
        <v>721.21543194758306</v>
      </c>
      <c r="E1092" s="15">
        <f>IF(A1092&lt;P$35,IF(A1092+C1092&lt;P$35,data!H$24*data!H$23,data!H$24*data!H$23*(P$35-A1092)/C1092),IF(D1092&lt;0,0,D1092))</f>
        <v>721.21543194758306</v>
      </c>
      <c r="F1092" s="17">
        <f>(H1092*data!$C$16+I1092*data!$C$17-G1091*(data!$C$18+data!$C$19+data!$C$20))*$C1092/60</f>
        <v>-2.0036283856331814</v>
      </c>
      <c r="G1092" s="17">
        <f t="shared" si="87"/>
        <v>29.542354875251164</v>
      </c>
      <c r="H1092" s="17">
        <f>H1091+(data!$C$19*G1091-data!$C$16*H1091)*$C1092/60</f>
        <v>162.02612959716322</v>
      </c>
      <c r="I1092" s="17">
        <f>I1091+(data!$C$20*G1091-data!$C$17*I1091)*$C1092/60</f>
        <v>340.48971979735143</v>
      </c>
      <c r="J1092" s="16">
        <f t="shared" ref="J1092:J1155" si="89">$A1092/60</f>
        <v>119.66666666666667</v>
      </c>
      <c r="K1092" s="14">
        <f>G1092/data!$C$15*1000</f>
        <v>4.0000341459484359</v>
      </c>
      <c r="L1092" s="14">
        <f>L1091+data!$C$21*(K1091-L1091)/60*C1091</f>
        <v>4.0000360044489769</v>
      </c>
      <c r="M1092" s="59">
        <f>M1091+E1092*C1092/3600/data!H$23</f>
        <v>178.47789017268335</v>
      </c>
    </row>
    <row r="1093" spans="1:17" ht="20.100000000000001" customHeight="1">
      <c r="A1093" s="12">
        <f t="shared" ref="A1093:A1103" si="90">$A1092+C1092</f>
        <v>7190</v>
      </c>
      <c r="B1093" s="14">
        <f t="shared" si="88"/>
        <v>4</v>
      </c>
      <c r="C1093" s="14">
        <f t="shared" ref="C1093" si="91">P$25</f>
        <v>10</v>
      </c>
      <c r="D1093" s="15">
        <f>3600*(B1093*data!$C$15/1000-F1093-G1093)/C1093</f>
        <v>721.12481351398651</v>
      </c>
      <c r="E1093" s="15">
        <f>IF(A1093&lt;P$35,IF(A1093+C1093&lt;P$35,data!H$24*data!H$23,data!H$24*data!H$23*(P$35-A1093)/C1093),IF(D1093&lt;0,0,D1093))</f>
        <v>721.12481351398651</v>
      </c>
      <c r="F1093" s="17">
        <f>(H1093*data!$C$16+I1093*data!$C$17-G1092*(data!$C$18+data!$C$19+data!$C$20))*$C1093/60</f>
        <v>-2.003376433808238</v>
      </c>
      <c r="G1093" s="17">
        <f t="shared" si="87"/>
        <v>29.542354641297322</v>
      </c>
      <c r="H1093" s="17">
        <f>H1092+(data!$C$19*G1092-data!$C$16*H1092)*$C1093/60</f>
        <v>162.02657938371158</v>
      </c>
      <c r="I1093" s="17">
        <f>I1092+(data!$C$20*G1092-data!$C$17*I1092)*$C1093/60</f>
        <v>340.82370840553824</v>
      </c>
      <c r="J1093" s="16">
        <f t="shared" si="89"/>
        <v>119.83333333333333</v>
      </c>
      <c r="K1093" s="14">
        <f>G1093/data!$C$15*1000</f>
        <v>4.0000341142710925</v>
      </c>
      <c r="L1093" s="14">
        <f>L1092+data!$C$21*(K1092-L1092)/60*C1092</f>
        <v>4.0000359657095697</v>
      </c>
      <c r="M1093" s="59">
        <f>M1092+E1093*C1093/3600/data!H$23</f>
        <v>178.67820262088168</v>
      </c>
    </row>
    <row r="1094" spans="1:17" ht="20.100000000000001" customHeight="1">
      <c r="A1094" s="12">
        <f t="shared" si="90"/>
        <v>7200</v>
      </c>
      <c r="B1094" s="14">
        <f t="shared" si="88"/>
        <v>4</v>
      </c>
      <c r="C1094" s="14">
        <v>10</v>
      </c>
      <c r="D1094" s="15">
        <f>3600*(B1094*data!$C$15/1000-F1094-G1094)/C1094</f>
        <v>721.03427881924767</v>
      </c>
      <c r="E1094" s="15">
        <f>IF(A1094&lt;P$35,IF(A1094+C1094&lt;P$35,data!H$24*data!H$23,data!H$24*data!H$23*(P$35-A1094)/C1094),IF(D1094&lt;0,0,D1094))</f>
        <v>721.03427881924767</v>
      </c>
      <c r="F1094" s="17">
        <f>(H1094*data!$C$16+I1094*data!$C$17-G1093*(data!$C$18+data!$C$19+data!$C$20))*$C1094/60</f>
        <v>-2.0031247152641871</v>
      </c>
      <c r="G1094" s="17">
        <f t="shared" ref="G1094:G1103" si="92">IF(P$21=1,(E1093/60)*$C1094/60+F1094+G1093,(E1094/60)*$C1094/60+F1094+G1093)</f>
        <v>29.542354408016433</v>
      </c>
      <c r="H1094" s="17">
        <f>H1093+(data!$C$19*G1093-data!$C$16*H1093)*$C1094/60</f>
        <v>162.02702440871235</v>
      </c>
      <c r="I1094" s="17">
        <f>I1093+(data!$C$20*G1093-data!$C$17*I1093)*$C1094/60</f>
        <v>341.15744983675756</v>
      </c>
      <c r="J1094" s="16">
        <f t="shared" si="89"/>
        <v>120</v>
      </c>
      <c r="K1094" s="14">
        <f>G1094/data!$C$15*1000</f>
        <v>4.0000340826848646</v>
      </c>
      <c r="L1094" s="14">
        <f>L1093+data!$C$21*(K1093-L1093)/60*C1093</f>
        <v>4.0000359271173673</v>
      </c>
      <c r="M1094" s="59">
        <f>M1093+E1094*C1094/3600/data!H$23</f>
        <v>178.8784899205537</v>
      </c>
    </row>
    <row r="1095" spans="1:17" ht="20.100000000000001" customHeight="1">
      <c r="A1095" s="12">
        <f t="shared" si="90"/>
        <v>7210</v>
      </c>
      <c r="B1095" s="14">
        <f t="shared" si="88"/>
        <v>4</v>
      </c>
      <c r="C1095" s="14">
        <v>10</v>
      </c>
      <c r="D1095" s="15">
        <f>3600*(B1095*data!$C$15/1000-F1095-G1095)/C1095</f>
        <v>720.94382762527346</v>
      </c>
      <c r="E1095" s="15">
        <f>IF(A1095&lt;P$35,IF(A1095+C1095&lt;P$35,data!H$24*data!H$23,data!H$24*data!H$23*(P$35-A1095)/C1095),IF(D1095&lt;0,0,D1095))</f>
        <v>720.94382762527346</v>
      </c>
      <c r="F1095" s="17">
        <f>(H1095*data!$C$16+I1095*data!$C$17-G1094*(data!$C$18+data!$C$19+data!$C$20))*$C1095/60</f>
        <v>-2.0028732293338614</v>
      </c>
      <c r="G1095" s="17">
        <f t="shared" si="92"/>
        <v>29.542354175402703</v>
      </c>
      <c r="H1095" s="17">
        <f>H1094+(data!$C$19*G1094-data!$C$16*H1094)*$C1095/60</f>
        <v>162.02746472246798</v>
      </c>
      <c r="I1095" s="17">
        <f>I1094+(data!$C$20*G1094-data!$C$17*I1094)*$C1095/60</f>
        <v>341.49094427394908</v>
      </c>
      <c r="J1095" s="16">
        <f t="shared" si="89"/>
        <v>120.16666666666667</v>
      </c>
      <c r="K1095" s="14">
        <f>G1095/data!$C$15*1000</f>
        <v>4.0000340511889716</v>
      </c>
      <c r="L1095" s="14">
        <f>L1094+data!$C$21*(K1094-L1094)/60*C1094</f>
        <v>4.0000358886712011</v>
      </c>
      <c r="M1095" s="59">
        <f>M1094+E1095*C1095/3600/data!H$23</f>
        <v>179.07875209489407</v>
      </c>
    </row>
    <row r="1096" spans="1:17" ht="20.100000000000001" customHeight="1">
      <c r="A1096" s="12">
        <f t="shared" si="90"/>
        <v>7220</v>
      </c>
      <c r="B1096" s="14">
        <f t="shared" si="88"/>
        <v>4</v>
      </c>
      <c r="C1096" s="14">
        <v>10</v>
      </c>
      <c r="D1096" s="15">
        <f>3600*(B1096*data!$C$15/1000-F1096-G1096)/C1096</f>
        <v>720.85345969599177</v>
      </c>
      <c r="E1096" s="15">
        <f>IF(A1096&lt;P$35,IF(A1096+C1096&lt;P$35,data!H$24*data!H$23,data!H$24*data!H$23*(P$35-A1096)/C1096),IF(D1096&lt;0,0,D1096))</f>
        <v>720.85345969599177</v>
      </c>
      <c r="F1096" s="17">
        <f>(H1096*data!$C$16+I1096*data!$C$17-G1095*(data!$C$18+data!$C$19+data!$C$20))*$C1096/60</f>
        <v>-2.0026219753558068</v>
      </c>
      <c r="G1096" s="17">
        <f t="shared" si="92"/>
        <v>29.542353943450433</v>
      </c>
      <c r="H1096" s="17">
        <f>H1095+(data!$C$19*G1095-data!$C$16*H1095)*$C1096/60</f>
        <v>162.02790037474955</v>
      </c>
      <c r="I1096" s="17">
        <f>I1095+(data!$C$20*G1095-data!$C$17*I1095)*$C1096/60</f>
        <v>341.82419189991697</v>
      </c>
      <c r="J1096" s="16">
        <f t="shared" si="89"/>
        <v>120.33333333333333</v>
      </c>
      <c r="K1096" s="14">
        <f>G1096/data!$C$15*1000</f>
        <v>4.0000340197826398</v>
      </c>
      <c r="L1096" s="14">
        <f>L1095+data!$C$21*(K1095-L1095)/60*C1095</f>
        <v>4.0000358503699092</v>
      </c>
      <c r="M1096" s="59">
        <f>M1095+E1096*C1096/3600/data!H$23</f>
        <v>179.27898916703185</v>
      </c>
    </row>
    <row r="1097" spans="1:17" ht="20.100000000000001" customHeight="1">
      <c r="A1097" s="12">
        <f t="shared" si="90"/>
        <v>7230</v>
      </c>
      <c r="B1097" s="14">
        <f t="shared" si="88"/>
        <v>4</v>
      </c>
      <c r="C1097" s="14">
        <v>10</v>
      </c>
      <c r="D1097" s="15">
        <f>3600*(B1097*data!$C$15/1000-F1097-G1097)/C1097</f>
        <v>720.76317479735735</v>
      </c>
      <c r="E1097" s="15">
        <f>IF(A1097&lt;P$35,IF(A1097+C1097&lt;P$35,data!H$24*data!H$23,data!H$24*data!H$23*(P$35-A1097)/C1097),IF(D1097&lt;0,0,D1097))</f>
        <v>720.76317479735735</v>
      </c>
      <c r="F1097" s="17">
        <f>(H1097*data!$C$16+I1097*data!$C$17-G1096*(data!$C$18+data!$C$19+data!$C$20))*$C1097/60</f>
        <v>-2.0023709526742333</v>
      </c>
      <c r="G1097" s="17">
        <f t="shared" si="92"/>
        <v>29.542353712153954</v>
      </c>
      <c r="H1097" s="17">
        <f>H1096+(data!$C$19*G1096-data!$C$16*H1096)*$C1097/60</f>
        <v>162.02833141480244</v>
      </c>
      <c r="I1097" s="17">
        <f>I1096+(data!$C$20*G1096-data!$C$17*I1096)*$C1097/60</f>
        <v>342.15719289732994</v>
      </c>
      <c r="J1097" s="16">
        <f t="shared" si="89"/>
        <v>120.5</v>
      </c>
      <c r="K1097" s="14">
        <f>G1097/data!$C$15*1000</f>
        <v>4.0000339884651019</v>
      </c>
      <c r="L1097" s="14">
        <f>L1096+data!$C$21*(K1096-L1096)/60*C1096</f>
        <v>4.0000358122123387</v>
      </c>
      <c r="M1097" s="59">
        <f>M1096+E1097*C1097/3600/data!H$23</f>
        <v>179.47920116003112</v>
      </c>
    </row>
    <row r="1098" spans="1:17" ht="20.100000000000001" customHeight="1">
      <c r="A1098" s="12">
        <f t="shared" si="90"/>
        <v>7240</v>
      </c>
      <c r="B1098" s="14">
        <f t="shared" si="88"/>
        <v>4</v>
      </c>
      <c r="C1098" s="14">
        <v>10</v>
      </c>
      <c r="D1098" s="15">
        <f>3600*(B1098*data!$C$15/1000-F1098-G1098)/C1098</f>
        <v>720.67297269731398</v>
      </c>
      <c r="E1098" s="15">
        <f>IF(A1098&lt;P$35,IF(A1098+C1098&lt;P$35,data!H$24*data!H$23,data!H$24*data!H$23*(P$35-A1098)/C1098),IF(D1098&lt;0,0,D1098))</f>
        <v>720.67297269731398</v>
      </c>
      <c r="F1098" s="17">
        <f>(H1098*data!$C$16+I1098*data!$C$17-G1097*(data!$C$18+data!$C$19+data!$C$20))*$C1098/60</f>
        <v>-2.0021201606389427</v>
      </c>
      <c r="G1098" s="17">
        <f t="shared" si="92"/>
        <v>29.542353481507671</v>
      </c>
      <c r="H1098" s="17">
        <f>H1097+(data!$C$19*G1097-data!$C$16*H1097)*$C1098/60</f>
        <v>162.02875789135183</v>
      </c>
      <c r="I1098" s="17">
        <f>I1097+(data!$C$20*G1097-data!$C$17*I1097)*$C1098/60</f>
        <v>342.48994744872147</v>
      </c>
      <c r="J1098" s="16">
        <f t="shared" si="89"/>
        <v>120.66666666666667</v>
      </c>
      <c r="K1098" s="14">
        <f>G1098/data!$C$15*1000</f>
        <v>4.0000339572356012</v>
      </c>
      <c r="L1098" s="14">
        <f>L1097+data!$C$21*(K1097-L1097)/60*C1097</f>
        <v>4.0000357741973449</v>
      </c>
      <c r="M1098" s="59">
        <f>M1097+E1098*C1098/3600/data!H$23</f>
        <v>179.6793880968915</v>
      </c>
    </row>
    <row r="1099" spans="1:17" ht="20.100000000000001" customHeight="1">
      <c r="A1099" s="12">
        <f t="shared" si="90"/>
        <v>7250</v>
      </c>
      <c r="B1099" s="14">
        <f t="shared" si="88"/>
        <v>4</v>
      </c>
      <c r="C1099" s="14">
        <v>10</v>
      </c>
      <c r="D1099" s="15">
        <f>3600*(B1099*data!$C$15/1000-F1099-G1099)/C1099</f>
        <v>720.58285316578645</v>
      </c>
      <c r="E1099" s="15">
        <f>IF(A1099&lt;P$35,IF(A1099+C1099&lt;P$35,data!H$24*data!H$23,data!H$24*data!H$23*(P$35-A1099)/C1099),IF(D1099&lt;0,0,D1099))</f>
        <v>720.58285316578645</v>
      </c>
      <c r="F1099" s="17">
        <f>(H1099*data!$C$16+I1099*data!$C$17-G1098*(data!$C$18+data!$C$19+data!$C$20))*$C1099/60</f>
        <v>-2.0018695986052841</v>
      </c>
      <c r="G1099" s="17">
        <f t="shared" si="92"/>
        <v>29.542353251506036</v>
      </c>
      <c r="H1099" s="17">
        <f>H1098+(data!$C$19*G1098-data!$C$16*H1098)*$C1099/60</f>
        <v>162.02917985260825</v>
      </c>
      <c r="I1099" s="17">
        <f>I1098+(data!$C$20*G1098-data!$C$17*I1098)*$C1099/60</f>
        <v>342.82245573648987</v>
      </c>
      <c r="J1099" s="16">
        <f t="shared" si="89"/>
        <v>120.83333333333333</v>
      </c>
      <c r="K1099" s="14">
        <f>G1099/data!$C$15*1000</f>
        <v>4.0000339260933844</v>
      </c>
      <c r="L1099" s="14">
        <f>L1098+data!$C$21*(K1098-L1098)/60*C1098</f>
        <v>4.0000357363237908</v>
      </c>
      <c r="M1099" s="59">
        <f>M1098+E1099*C1099/3600/data!H$23</f>
        <v>179.87955000054868</v>
      </c>
    </row>
    <row r="1100" spans="1:17" ht="20.100000000000001" customHeight="1">
      <c r="A1100" s="12">
        <f t="shared" si="90"/>
        <v>7260</v>
      </c>
      <c r="B1100" s="14">
        <f t="shared" si="88"/>
        <v>4</v>
      </c>
      <c r="C1100" s="14">
        <v>10</v>
      </c>
      <c r="D1100" s="15">
        <f>3600*(B1100*data!$C$15/1000-F1100-G1100)/C1100</f>
        <v>720.49281597463857</v>
      </c>
      <c r="E1100" s="15">
        <f>IF(A1100&lt;P$35,IF(A1100+C1100&lt;P$35,data!H$24*data!H$23,data!H$24*data!H$23*(P$35-A1100)/C1100),IF(D1100&lt;0,0,D1100))</f>
        <v>720.49281597463857</v>
      </c>
      <c r="F1100" s="17">
        <f>(H1100*data!$C$16+I1100*data!$C$17-G1099*(data!$C$18+data!$C$19+data!$C$20))*$C1100/60</f>
        <v>-2.0016192659340857</v>
      </c>
      <c r="G1100" s="17">
        <f t="shared" si="92"/>
        <v>29.54235302214358</v>
      </c>
      <c r="H1100" s="17">
        <f>H1099+(data!$C$19*G1099-data!$C$16*H1099)*$C1100/60</f>
        <v>162.02959734627299</v>
      </c>
      <c r="I1100" s="17">
        <f>I1099+(data!$C$20*G1099-data!$C$17*I1099)*$C1100/60</f>
        <v>343.15471794289829</v>
      </c>
      <c r="J1100" s="16">
        <f t="shared" si="89"/>
        <v>121</v>
      </c>
      <c r="K1100" s="14">
        <f>G1100/data!$C$15*1000</f>
        <v>4.0000338950377134</v>
      </c>
      <c r="L1100" s="14">
        <f>L1099+data!$C$21*(K1099-L1099)/60*C1099</f>
        <v>4.0000356985905476</v>
      </c>
      <c r="M1100" s="59">
        <f>M1099+E1100*C1100/3600/data!H$23</f>
        <v>180.07968689387496</v>
      </c>
    </row>
    <row r="1101" spans="1:17" ht="20.100000000000001" customHeight="1">
      <c r="A1101" s="12">
        <f t="shared" si="90"/>
        <v>7270</v>
      </c>
      <c r="B1101" s="14">
        <f t="shared" si="88"/>
        <v>4</v>
      </c>
      <c r="C1101" s="14">
        <v>10</v>
      </c>
      <c r="D1101" s="15">
        <f>3600*(B1101*data!$C$15/1000-F1101-G1101)/C1101</f>
        <v>720.4028608976846</v>
      </c>
      <c r="E1101" s="15">
        <f>IF(A1101&lt;P$35,IF(A1101+C1101&lt;P$35,data!H$24*data!H$23,data!H$24*data!H$23*(P$35-A1101)/C1101),IF(D1101&lt;0,0,D1101))</f>
        <v>720.4028608976846</v>
      </c>
      <c r="F1101" s="17">
        <f>(H1101*data!$C$16+I1101*data!$C$17-G1100*(data!$C$18+data!$C$19+data!$C$20))*$C1101/60</f>
        <v>-2.001369161991605</v>
      </c>
      <c r="G1101" s="17">
        <f t="shared" si="92"/>
        <v>29.54235279341486</v>
      </c>
      <c r="H1101" s="17">
        <f>H1100+(data!$C$19*G1100-data!$C$16*H1100)*$C1101/60</f>
        <v>162.03001041954349</v>
      </c>
      <c r="I1101" s="17">
        <f>I1100+(data!$C$20*G1100-data!$C$17*I1100)*$C1101/60</f>
        <v>343.4867342500749</v>
      </c>
      <c r="J1101" s="16">
        <f t="shared" si="89"/>
        <v>121.16666666666667</v>
      </c>
      <c r="K1101" s="14">
        <f>G1101/data!$C$15*1000</f>
        <v>4.0000338640678503</v>
      </c>
      <c r="L1101" s="14">
        <f>L1100+data!$C$21*(K1100-L1100)/60*C1100</f>
        <v>4.0000356609964944</v>
      </c>
      <c r="M1101" s="59">
        <f>M1100+E1101*C1101/3600/data!H$23</f>
        <v>180.27979879967987</v>
      </c>
    </row>
    <row r="1102" spans="1:17" ht="20.100000000000001" customHeight="1">
      <c r="A1102" s="12">
        <f t="shared" si="90"/>
        <v>7280</v>
      </c>
      <c r="B1102" s="14">
        <f t="shared" si="88"/>
        <v>4</v>
      </c>
      <c r="C1102" s="14">
        <v>10</v>
      </c>
      <c r="D1102" s="15">
        <f>3600*(B1102*data!$C$15/1000-F1102-G1102)/C1102</f>
        <v>720.31298771063916</v>
      </c>
      <c r="E1102" s="15">
        <f>IF(A1102&lt;P$35,IF(A1102+C1102&lt;P$35,data!H$24*data!H$23,data!H$24*data!H$23*(P$35-A1102)/C1102),IF(D1102&lt;0,0,D1102))</f>
        <v>720.31298771063916</v>
      </c>
      <c r="F1102" s="17">
        <f>(H1102*data!$C$16+I1102*data!$C$17-G1101*(data!$C$18+data!$C$19+data!$C$20))*$C1102/60</f>
        <v>-2.0011192861494669</v>
      </c>
      <c r="G1102" s="17">
        <f t="shared" si="92"/>
        <v>29.542352565314516</v>
      </c>
      <c r="H1102" s="17">
        <f>H1101+(data!$C$19*G1101-data!$C$16*H1101)*$C1102/60</f>
        <v>162.03041911911862</v>
      </c>
      <c r="I1102" s="17">
        <f>I1101+(data!$C$20*G1101-data!$C$17*I1101)*$C1102/60</f>
        <v>343.81850484001302</v>
      </c>
      <c r="J1102" s="16">
        <f t="shared" si="89"/>
        <v>121.33333333333333</v>
      </c>
      <c r="K1102" s="14">
        <f>G1102/data!$C$15*1000</f>
        <v>4.0000338331830694</v>
      </c>
      <c r="L1102" s="14">
        <f>L1101+data!$C$21*(K1101-L1101)/60*C1101</f>
        <v>4.0000356235405192</v>
      </c>
      <c r="M1102" s="59">
        <f>M1101+E1102*C1102/3600/data!H$23</f>
        <v>180.47988574071059</v>
      </c>
    </row>
    <row r="1103" spans="1:17" ht="20.100000000000001" customHeight="1">
      <c r="A1103" s="12">
        <f t="shared" si="90"/>
        <v>7290</v>
      </c>
      <c r="B1103" s="14">
        <f t="shared" si="88"/>
        <v>4</v>
      </c>
      <c r="C1103" s="14">
        <v>10</v>
      </c>
      <c r="D1103" s="15">
        <f>3600*(B1103*data!$C$15/1000-F1103-G1103)/C1103</f>
        <v>720.22319619111136</v>
      </c>
      <c r="E1103" s="15">
        <f>IF(A1103&lt;P$35,IF(A1103+C1103&lt;P$35,data!H$24*data!H$23,data!H$24*data!H$23*(P$35-A1103)/C1103),IF(D1103&lt;0,0,D1103))</f>
        <v>720.22319619111136</v>
      </c>
      <c r="F1103" s="17">
        <f>(H1103*data!$C$16+I1103*data!$C$17-G1102*(data!$C$18+data!$C$19+data!$C$20))*$C1103/60</f>
        <v>-2.000869637784612</v>
      </c>
      <c r="G1103" s="17">
        <f t="shared" si="92"/>
        <v>29.542352337837237</v>
      </c>
      <c r="H1103" s="17">
        <f>H1102+(data!$C$19*G1102-data!$C$16*H1102)*$C1103/60</f>
        <v>162.03082349120405</v>
      </c>
      <c r="I1103" s="17">
        <f>I1102+(data!$C$20*G1102-data!$C$17*I1102)*$C1103/60</f>
        <v>344.15002989457111</v>
      </c>
      <c r="J1103" s="16">
        <f t="shared" si="89"/>
        <v>121.5</v>
      </c>
      <c r="K1103" s="14">
        <f>G1103/data!$C$15*1000</f>
        <v>4.0000338023826512</v>
      </c>
      <c r="L1103" s="14">
        <f>L1102+data!$C$21*(K1102-L1102)/60*C1102</f>
        <v>4.0000355862215171</v>
      </c>
      <c r="M1103" s="59">
        <f>M1102+E1103*C1103/3600/data!H$23</f>
        <v>180.67994773965256</v>
      </c>
    </row>
    <row r="1104" spans="1:17" s="61" customFormat="1" ht="20.100000000000001" customHeight="1">
      <c r="A1104" s="12">
        <f t="shared" ref="A1104:A1167" si="93">$A1103+C1103</f>
        <v>7300</v>
      </c>
      <c r="B1104" s="14">
        <f t="shared" si="88"/>
        <v>4</v>
      </c>
      <c r="C1104" s="14">
        <v>10</v>
      </c>
      <c r="D1104" s="15">
        <f>3600*(B1104*data!$C$15/1000-F1104-G1104)/C1104</f>
        <v>720.13348611859385</v>
      </c>
      <c r="E1104" s="15">
        <f>IF(A1104&lt;P$35,IF(A1104+C1104&lt;P$35,data!H$24*data!H$23,data!H$24*data!H$23*(P$35-A1104)/C1104),IF(D1104&lt;0,0,D1104))</f>
        <v>720.13348611859385</v>
      </c>
      <c r="F1104" s="17">
        <f>(H1104*data!$C$16+I1104*data!$C$17-G1103*(data!$C$18+data!$C$19+data!$C$20))*$C1104/60</f>
        <v>-2.0006202162792412</v>
      </c>
      <c r="G1104" s="17">
        <f t="shared" ref="G1104:G1167" si="94">IF(P$21=1,(E1103/60)*$C1104/60+F1104+G1103,(E1104/60)*$C1104/60+F1104+G1103)</f>
        <v>29.542352110977749</v>
      </c>
      <c r="H1104" s="17">
        <f>H1103+(data!$C$19*G1103-data!$C$16*H1103)*$C1104/60</f>
        <v>162.03122358151731</v>
      </c>
      <c r="I1104" s="17">
        <f>I1103+(data!$C$20*G1103-data!$C$17*I1103)*$C1104/60</f>
        <v>344.48130959547296</v>
      </c>
      <c r="J1104" s="16">
        <f t="shared" si="89"/>
        <v>121.66666666666667</v>
      </c>
      <c r="K1104" s="14">
        <f>G1104/data!$C$15*1000</f>
        <v>4.0000337716658816</v>
      </c>
      <c r="L1104" s="14">
        <f>L1103+data!$C$21*(K1103-L1103)/60*C1103</f>
        <v>4.0000355490383912</v>
      </c>
      <c r="M1104" s="59">
        <f>M1103+E1104*C1104/3600/data!H$23</f>
        <v>180.87998481912996</v>
      </c>
      <c r="O1104" s="25"/>
      <c r="P1104" s="25"/>
      <c r="Q1104" s="25"/>
    </row>
    <row r="1105" spans="1:17" ht="19.899999999999999" customHeight="1">
      <c r="A1105" s="12">
        <f t="shared" si="93"/>
        <v>7310</v>
      </c>
      <c r="B1105" s="14">
        <f t="shared" si="88"/>
        <v>4</v>
      </c>
      <c r="C1105" s="14">
        <v>10</v>
      </c>
      <c r="D1105" s="15">
        <f>3600*(B1105*data!$C$15/1000-F1105-G1105)/C1105</f>
        <v>720.04385727441888</v>
      </c>
      <c r="E1105" s="15">
        <f>IF(A1105&lt;P$35,IF(A1105+C1105&lt;P$35,data!H$24*data!H$23,data!H$24*data!H$23*(P$35-A1105)/C1105),IF(D1105&lt;0,0,D1105))</f>
        <v>720.04385727441888</v>
      </c>
      <c r="F1105" s="17">
        <f>(H1105*data!$C$16+I1105*data!$C$17-G1104*(data!$C$18+data!$C$19+data!$C$20))*$C1105/60</f>
        <v>-2.000371021020757</v>
      </c>
      <c r="G1105" s="17">
        <f t="shared" si="94"/>
        <v>29.542351884730863</v>
      </c>
      <c r="H1105" s="17">
        <f>H1104+(data!$C$19*G1104-data!$C$16*H1104)*$C1105/60</f>
        <v>162.03161943529307</v>
      </c>
      <c r="I1105" s="17">
        <f>I1104+(data!$C$20*G1104-data!$C$17*I1104)*$C1105/60</f>
        <v>344.8123441243078</v>
      </c>
      <c r="J1105" s="16">
        <f t="shared" si="89"/>
        <v>121.83333333333333</v>
      </c>
      <c r="K1105" s="14">
        <f>G1105/data!$C$15*1000</f>
        <v>4.000033741032059</v>
      </c>
      <c r="L1105" s="14">
        <f>L1104+data!$C$21*(K1104-L1104)/60*C1104</f>
        <v>4.0000355119900526</v>
      </c>
      <c r="M1105" s="59">
        <f>M1104+E1105*C1105/3600/data!H$23</f>
        <v>181.07999700170618</v>
      </c>
      <c r="O1105" s="61"/>
      <c r="P1105" s="61"/>
      <c r="Q1105" s="61"/>
    </row>
    <row r="1106" spans="1:17" ht="19.899999999999999" customHeight="1">
      <c r="A1106" s="12">
        <f t="shared" si="93"/>
        <v>7320</v>
      </c>
      <c r="B1106" s="14">
        <f t="shared" si="88"/>
        <v>4</v>
      </c>
      <c r="C1106" s="14">
        <v>10</v>
      </c>
      <c r="D1106" s="15">
        <f>3600*(B1106*data!$C$15/1000-F1106-G1106)/C1106</f>
        <v>719.95430944176132</v>
      </c>
      <c r="E1106" s="15">
        <f>IF(A1106&lt;P$35,IF(A1106+C1106&lt;P$35,data!H$24*data!H$23,data!H$24*data!H$23*(P$35-A1106)/C1106),IF(D1106&lt;0,0,D1106))</f>
        <v>719.95430944176132</v>
      </c>
      <c r="F1106" s="17">
        <f>(H1106*data!$C$16+I1106*data!$C$17-G1105*(data!$C$18+data!$C$19+data!$C$20))*$C1106/60</f>
        <v>-2.0001220514017155</v>
      </c>
      <c r="G1106" s="17">
        <f t="shared" si="94"/>
        <v>29.542351659091423</v>
      </c>
      <c r="H1106" s="17">
        <f>H1105+(data!$C$19*G1105-data!$C$16*H1105)*$C1106/60</f>
        <v>162.0320110972882</v>
      </c>
      <c r="I1106" s="17">
        <f>I1105+(data!$C$20*G1105-data!$C$17*I1105)*$C1106/60</f>
        <v>345.14313366253032</v>
      </c>
      <c r="J1106" s="16">
        <f t="shared" si="89"/>
        <v>122</v>
      </c>
      <c r="K1106" s="14">
        <f>G1106/data!$C$15*1000</f>
        <v>4.0000337104804844</v>
      </c>
      <c r="L1106" s="14">
        <f>L1105+data!$C$21*(K1105-L1105)/60*C1105</f>
        <v>4.0000354750754212</v>
      </c>
      <c r="M1106" s="59">
        <f>M1105+E1106*C1106/3600/data!H$23</f>
        <v>181.27998430988444</v>
      </c>
    </row>
    <row r="1107" spans="1:17" ht="19.899999999999999" customHeight="1">
      <c r="A1107" s="12">
        <f t="shared" si="93"/>
        <v>7330</v>
      </c>
      <c r="B1107" s="14">
        <f t="shared" si="88"/>
        <v>4</v>
      </c>
      <c r="C1107" s="14">
        <v>10</v>
      </c>
      <c r="D1107" s="15">
        <f>3600*(B1107*data!$C$15/1000-F1107-G1107)/C1107</f>
        <v>719.8648424056164</v>
      </c>
      <c r="E1107" s="15">
        <f>IF(A1107&lt;P$35,IF(A1107+C1107&lt;P$35,data!H$24*data!H$23,data!H$24*data!H$23*(P$35-A1107)/C1107),IF(D1107&lt;0,0,D1107))</f>
        <v>719.8648424056164</v>
      </c>
      <c r="F1107" s="17">
        <f>(H1107*data!$C$16+I1107*data!$C$17-G1106*(data!$C$18+data!$C$19+data!$C$20))*$C1107/60</f>
        <v>-1.9998733068197696</v>
      </c>
      <c r="G1107" s="17">
        <f t="shared" si="94"/>
        <v>29.542351434054325</v>
      </c>
      <c r="H1107" s="17">
        <f>H1106+(data!$C$19*G1106-data!$C$16*H1106)*$C1107/60</f>
        <v>162.03239861178682</v>
      </c>
      <c r="I1107" s="17">
        <f>I1106+(data!$C$20*G1106-data!$C$17*I1106)*$C1107/60</f>
        <v>345.47367839146085</v>
      </c>
      <c r="J1107" s="16">
        <f t="shared" si="89"/>
        <v>122.16666666666667</v>
      </c>
      <c r="K1107" s="14">
        <f>G1107/data!$C$15*1000</f>
        <v>4.0000336800104668</v>
      </c>
      <c r="L1107" s="14">
        <f>L1106+data!$C$21*(K1106-L1106)/60*C1106</f>
        <v>4.0000354382934242</v>
      </c>
      <c r="M1107" s="59">
        <f>M1106+E1107*C1107/3600/data!H$23</f>
        <v>181.47994676610821</v>
      </c>
    </row>
    <row r="1108" spans="1:17" ht="19.899999999999999" customHeight="1">
      <c r="A1108" s="12">
        <f t="shared" si="93"/>
        <v>7340</v>
      </c>
      <c r="B1108" s="14">
        <f t="shared" si="88"/>
        <v>4</v>
      </c>
      <c r="C1108" s="14">
        <v>10</v>
      </c>
      <c r="D1108" s="15">
        <f>3600*(B1108*data!$C$15/1000-F1108-G1108)/C1108</f>
        <v>719.7754559527657</v>
      </c>
      <c r="E1108" s="15">
        <f>IF(A1108&lt;P$35,IF(A1108+C1108&lt;P$35,data!H$24*data!H$23,data!H$24*data!H$23*(P$35-A1108)/C1108),IF(D1108&lt;0,0,D1108))</f>
        <v>719.7754559527657</v>
      </c>
      <c r="F1108" s="17">
        <f>(H1108*data!$C$16+I1108*data!$C$17-G1107*(data!$C$18+data!$C$19+data!$C$20))*$C1108/60</f>
        <v>-1.9996247866776136</v>
      </c>
      <c r="G1108" s="17">
        <f t="shared" si="94"/>
        <v>29.542351209614534</v>
      </c>
      <c r="H1108" s="17">
        <f>H1107+(data!$C$19*G1107-data!$C$16*H1107)*$C1108/60</f>
        <v>162.03278202260523</v>
      </c>
      <c r="I1108" s="17">
        <f>I1107+(data!$C$20*G1107-data!$C$17*I1107)*$C1108/60</f>
        <v>345.80397849228547</v>
      </c>
      <c r="J1108" s="16">
        <f t="shared" si="89"/>
        <v>122.33333333333333</v>
      </c>
      <c r="K1108" s="14">
        <f>G1108/data!$C$15*1000</f>
        <v>4.000033649621324</v>
      </c>
      <c r="L1108" s="14">
        <f>L1107+data!$C$21*(K1107-L1107)/60*C1107</f>
        <v>4.0000354016429966</v>
      </c>
      <c r="M1108" s="59">
        <f>M1107+E1108*C1108/3600/data!H$23</f>
        <v>181.67988439276175</v>
      </c>
    </row>
    <row r="1109" spans="1:17" ht="19.899999999999999" customHeight="1">
      <c r="A1109" s="12">
        <f t="shared" si="93"/>
        <v>7350</v>
      </c>
      <c r="B1109" s="14">
        <f t="shared" si="88"/>
        <v>4</v>
      </c>
      <c r="C1109" s="14">
        <v>10</v>
      </c>
      <c r="D1109" s="15">
        <f>3600*(B1109*data!$C$15/1000-F1109-G1109)/C1109</f>
        <v>719.68614987177261</v>
      </c>
      <c r="E1109" s="15">
        <f>IF(A1109&lt;P$35,IF(A1109+C1109&lt;P$35,data!H$24*data!H$23,data!H$24*data!H$23*(P$35-A1109)/C1109),IF(D1109&lt;0,0,D1109))</f>
        <v>719.68614987177261</v>
      </c>
      <c r="F1109" s="17">
        <f>(H1109*data!$C$16+I1109*data!$C$17-G1108*(data!$C$18+data!$C$19+data!$C$20))*$C1109/60</f>
        <v>-1.999376490382937</v>
      </c>
      <c r="G1109" s="17">
        <f t="shared" si="94"/>
        <v>29.542350985767058</v>
      </c>
      <c r="H1109" s="17">
        <f>H1108+(data!$C$19*G1108-data!$C$16*H1108)*$C1109/60</f>
        <v>162.03316137309696</v>
      </c>
      <c r="I1109" s="17">
        <f>I1108+(data!$C$20*G1108-data!$C$17*I1108)*$C1109/60</f>
        <v>346.13403414605597</v>
      </c>
      <c r="J1109" s="16">
        <f t="shared" si="89"/>
        <v>122.5</v>
      </c>
      <c r="K1109" s="14">
        <f>G1109/data!$C$15*1000</f>
        <v>4.0000336193123811</v>
      </c>
      <c r="L1109" s="14">
        <f>L1108+data!$C$21*(K1108-L1108)/60*C1108</f>
        <v>4.0000353651230824</v>
      </c>
      <c r="M1109" s="59">
        <f>M1108+E1109*C1109/3600/data!H$23</f>
        <v>181.87979721217059</v>
      </c>
    </row>
    <row r="1110" spans="1:17" ht="19.899999999999999" customHeight="1">
      <c r="A1110" s="12">
        <f t="shared" si="93"/>
        <v>7360</v>
      </c>
      <c r="B1110" s="14">
        <f t="shared" si="88"/>
        <v>4</v>
      </c>
      <c r="C1110" s="14">
        <v>10</v>
      </c>
      <c r="D1110" s="15">
        <f>3600*(B1110*data!$C$15/1000-F1110-G1110)/C1110</f>
        <v>719.59692395296941</v>
      </c>
      <c r="E1110" s="15">
        <f>IF(A1110&lt;P$35,IF(A1110+C1110&lt;P$35,data!H$24*data!H$23,data!H$24*data!H$23*(P$35-A1110)/C1110),IF(D1110&lt;0,0,D1110))</f>
        <v>719.59692395296941</v>
      </c>
      <c r="F1110" s="17">
        <f>(H1110*data!$C$16+I1110*data!$C$17-G1109*(data!$C$18+data!$C$19+data!$C$20))*$C1110/60</f>
        <v>-1.9991284173483697</v>
      </c>
      <c r="G1110" s="17">
        <f t="shared" si="94"/>
        <v>29.542350762506945</v>
      </c>
      <c r="H1110" s="17">
        <f>H1109+(data!$C$19*G1109-data!$C$16*H1109)*$C1110/60</f>
        <v>162.03353670615761</v>
      </c>
      <c r="I1110" s="17">
        <f>I1109+(data!$C$20*G1109-data!$C$17*I1109)*$C1110/60</f>
        <v>346.46384553369018</v>
      </c>
      <c r="J1110" s="16">
        <f t="shared" si="89"/>
        <v>122.66666666666667</v>
      </c>
      <c r="K1110" s="14">
        <f>G1110/data!$C$15*1000</f>
        <v>4.0000335890829675</v>
      </c>
      <c r="L1110" s="14">
        <f>L1109+data!$C$21*(K1109-L1109)/60*C1109</f>
        <v>4.0000353287326318</v>
      </c>
      <c r="M1110" s="59">
        <f>M1109+E1110*C1110/3600/data!H$23</f>
        <v>182.07968524660197</v>
      </c>
    </row>
    <row r="1111" spans="1:17" ht="19.899999999999999" customHeight="1">
      <c r="A1111" s="12">
        <f t="shared" si="93"/>
        <v>7370</v>
      </c>
      <c r="B1111" s="14">
        <f t="shared" si="88"/>
        <v>4</v>
      </c>
      <c r="C1111" s="14">
        <v>10</v>
      </c>
      <c r="D1111" s="15">
        <f>3600*(B1111*data!$C$15/1000-F1111-G1111)/C1111</f>
        <v>719.50777798841477</v>
      </c>
      <c r="E1111" s="15">
        <f>IF(A1111&lt;P$35,IF(A1111+C1111&lt;P$35,data!H$24*data!H$23,data!H$24*data!H$23*(P$35-A1111)/C1111),IF(D1111&lt;0,0,D1111))</f>
        <v>719.50777798841477</v>
      </c>
      <c r="F1111" s="17">
        <f>(H1111*data!$C$16+I1111*data!$C$17-G1110*(data!$C$18+data!$C$19+data!$C$20))*$C1111/60</f>
        <v>-1.9988805669914271</v>
      </c>
      <c r="G1111" s="17">
        <f t="shared" si="94"/>
        <v>29.542350539829322</v>
      </c>
      <c r="H1111" s="17">
        <f>H1110+(data!$C$19*G1110-data!$C$16*H1110)*$C1111/60</f>
        <v>162.03390806422962</v>
      </c>
      <c r="I1111" s="17">
        <f>I1110+(data!$C$20*G1110-data!$C$17*I1110)*$C1111/60</f>
        <v>346.79341283597182</v>
      </c>
      <c r="J1111" s="16">
        <f t="shared" si="89"/>
        <v>122.83333333333333</v>
      </c>
      <c r="K1111" s="14">
        <f>G1111/data!$C$15*1000</f>
        <v>4.0000335589324223</v>
      </c>
      <c r="L1111" s="14">
        <f>L1110+data!$C$21*(K1110-L1110)/60*C1110</f>
        <v>4.0000352924706046</v>
      </c>
      <c r="M1111" s="59">
        <f>M1110+E1111*C1111/3600/data!H$23</f>
        <v>182.27954851826541</v>
      </c>
    </row>
    <row r="1112" spans="1:17" ht="19.899999999999999" customHeight="1">
      <c r="A1112" s="12">
        <f t="shared" si="93"/>
        <v>7380</v>
      </c>
      <c r="B1112" s="14">
        <f t="shared" si="88"/>
        <v>4</v>
      </c>
      <c r="C1112" s="14">
        <v>10</v>
      </c>
      <c r="D1112" s="15">
        <f>3600*(B1112*data!$C$15/1000-F1112-G1112)/C1112</f>
        <v>719.41871177190205</v>
      </c>
      <c r="E1112" s="15">
        <f>IF(A1112&lt;P$35,IF(A1112+C1112&lt;P$35,data!H$24*data!H$23,data!H$24*data!H$23*(P$35-A1112)/C1112),IF(D1112&lt;0,0,D1112))</f>
        <v>719.41871177190205</v>
      </c>
      <c r="F1112" s="17">
        <f>(H1112*data!$C$16+I1112*data!$C$17-G1111*(data!$C$18+data!$C$19+data!$C$20))*$C1112/60</f>
        <v>-1.998632938734467</v>
      </c>
      <c r="G1112" s="17">
        <f t="shared" si="94"/>
        <v>29.542350317729341</v>
      </c>
      <c r="H1112" s="17">
        <f>H1111+(data!$C$19*G1111-data!$C$16*H1111)*$C1112/60</f>
        <v>162.03427548930722</v>
      </c>
      <c r="I1112" s="17">
        <f>I1111+(data!$C$20*G1111-data!$C$17*I1111)*$C1112/60</f>
        <v>347.12273623355077</v>
      </c>
      <c r="J1112" s="16">
        <f t="shared" si="89"/>
        <v>123</v>
      </c>
      <c r="K1112" s="14">
        <f>G1112/data!$C$15*1000</f>
        <v>4.0000335288600901</v>
      </c>
      <c r="L1112" s="14">
        <f>L1111+data!$C$21*(K1111-L1111)/60*C1111</f>
        <v>4.000035256335968</v>
      </c>
      <c r="M1112" s="59">
        <f>M1111+E1112*C1112/3600/data!H$23</f>
        <v>182.47938704931317</v>
      </c>
    </row>
    <row r="1113" spans="1:17" ht="19.899999999999999" customHeight="1">
      <c r="A1113" s="12">
        <f t="shared" si="93"/>
        <v>7390</v>
      </c>
      <c r="B1113" s="14">
        <f t="shared" si="88"/>
        <v>4</v>
      </c>
      <c r="C1113" s="14">
        <v>10</v>
      </c>
      <c r="D1113" s="15">
        <f>3600*(B1113*data!$C$15/1000-F1113-G1113)/C1113</f>
        <v>719.32972509892784</v>
      </c>
      <c r="E1113" s="15">
        <f>IF(A1113&lt;P$35,IF(A1113+C1113&lt;P$35,data!H$24*data!H$23,data!H$24*data!H$23*(P$35-A1113)/C1113),IF(D1113&lt;0,0,D1113))</f>
        <v>719.32972509892784</v>
      </c>
      <c r="F1113" s="17">
        <f>(H1113*data!$C$16+I1113*data!$C$17-G1112*(data!$C$18+data!$C$19+data!$C$20))*$C1113/60</f>
        <v>-1.9983855320046331</v>
      </c>
      <c r="G1113" s="17">
        <f t="shared" si="94"/>
        <v>29.542350096202213</v>
      </c>
      <c r="H1113" s="17">
        <f>H1112+(data!$C$19*G1112-data!$C$16*H1112)*$C1113/60</f>
        <v>162.03463902294098</v>
      </c>
      <c r="I1113" s="17">
        <f>I1112+(data!$C$20*G1112-data!$C$17*I1112)*$C1113/60</f>
        <v>347.45181590694318</v>
      </c>
      <c r="J1113" s="16">
        <f t="shared" si="89"/>
        <v>123.16666666666667</v>
      </c>
      <c r="K1113" s="14">
        <f>G1113/data!$C$15*1000</f>
        <v>4.0000334988653226</v>
      </c>
      <c r="L1113" s="14">
        <f>L1112+data!$C$21*(K1112-L1112)/60*C1112</f>
        <v>4.000035220327697</v>
      </c>
      <c r="M1113" s="59">
        <f>M1112+E1113*C1113/3600/data!H$23</f>
        <v>182.67920086184066</v>
      </c>
    </row>
    <row r="1114" spans="1:17" ht="19.899999999999999" customHeight="1">
      <c r="A1114" s="12">
        <f t="shared" si="93"/>
        <v>7400</v>
      </c>
      <c r="B1114" s="14">
        <f t="shared" si="88"/>
        <v>4</v>
      </c>
      <c r="C1114" s="14">
        <v>10</v>
      </c>
      <c r="D1114" s="15">
        <f>3600*(B1114*data!$C$15/1000-F1114-G1114)/C1114</f>
        <v>719.24081776667435</v>
      </c>
      <c r="E1114" s="15">
        <f>IF(A1114&lt;P$35,IF(A1114+C1114&lt;P$35,data!H$24*data!H$23,data!H$24*data!H$23*(P$35-A1114)/C1114),IF(D1114&lt;0,0,D1114))</f>
        <v>719.24081776667435</v>
      </c>
      <c r="F1114" s="17">
        <f>(H1114*data!$C$16+I1114*data!$C$17-G1113*(data!$C$18+data!$C$19+data!$C$20))*$C1114/60</f>
        <v>-1.9981383462338089</v>
      </c>
      <c r="G1114" s="17">
        <f t="shared" si="94"/>
        <v>29.542349875243204</v>
      </c>
      <c r="H1114" s="17">
        <f>H1113+(data!$C$19*G1113-data!$C$16*H1113)*$C1114/60</f>
        <v>162.03499870624262</v>
      </c>
      <c r="I1114" s="17">
        <f>I1113+(data!$C$20*G1113-data!$C$17*I1113)*$C1114/60</f>
        <v>347.78065203653142</v>
      </c>
      <c r="J1114" s="16">
        <f t="shared" si="89"/>
        <v>123.33333333333333</v>
      </c>
      <c r="K1114" s="14">
        <f>G1114/data!$C$15*1000</f>
        <v>4.0000334689474784</v>
      </c>
      <c r="L1114" s="14">
        <f>L1113+data!$C$21*(K1113-L1113)/60*C1113</f>
        <v>4.0000351844447737</v>
      </c>
      <c r="M1114" s="59">
        <f>M1113+E1114*C1114/3600/data!H$23</f>
        <v>182.87898997788696</v>
      </c>
    </row>
    <row r="1115" spans="1:17" ht="19.899999999999999" customHeight="1">
      <c r="A1115" s="12">
        <f t="shared" si="93"/>
        <v>7410</v>
      </c>
      <c r="B1115" s="14">
        <f t="shared" si="88"/>
        <v>4</v>
      </c>
      <c r="C1115" s="14">
        <v>10</v>
      </c>
      <c r="D1115" s="15">
        <f>3600*(B1115*data!$C$15/1000-F1115-G1115)/C1115</f>
        <v>719.15198957399582</v>
      </c>
      <c r="E1115" s="15">
        <f>IF(A1115&lt;P$35,IF(A1115+C1115&lt;P$35,data!H$24*data!H$23,data!H$24*data!H$23*(P$35-A1115)/C1115),IF(D1115&lt;0,0,D1115))</f>
        <v>719.15198957399582</v>
      </c>
      <c r="F1115" s="17">
        <f>(H1115*data!$C$16+I1115*data!$C$17-G1114*(data!$C$18+data!$C$19+data!$C$20))*$C1115/60</f>
        <v>-1.9978913808585661</v>
      </c>
      <c r="G1115" s="17">
        <f t="shared" si="94"/>
        <v>29.542349654847623</v>
      </c>
      <c r="H1115" s="17">
        <f>H1114+(data!$C$19*G1114-data!$C$16*H1114)*$C1115/60</f>
        <v>162.03535457988957</v>
      </c>
      <c r="I1115" s="17">
        <f>I1114+(data!$C$20*G1114-data!$C$17*I1114)*$C1115/60</f>
        <v>348.10924480256432</v>
      </c>
      <c r="J1115" s="16">
        <f t="shared" si="89"/>
        <v>123.5</v>
      </c>
      <c r="K1115" s="14">
        <f>G1115/data!$C$15*1000</f>
        <v>4.0000334391059207</v>
      </c>
      <c r="L1115" s="14">
        <f>L1114+data!$C$21*(K1114-L1114)/60*C1114</f>
        <v>4.0000351486861891</v>
      </c>
      <c r="M1115" s="59">
        <f>M1114+E1115*C1115/3600/data!H$23</f>
        <v>183.07875441943528</v>
      </c>
    </row>
    <row r="1116" spans="1:17" ht="19.899999999999999" customHeight="1">
      <c r="A1116" s="12">
        <f t="shared" si="93"/>
        <v>7420</v>
      </c>
      <c r="B1116" s="14">
        <f t="shared" si="88"/>
        <v>4</v>
      </c>
      <c r="C1116" s="14">
        <v>10</v>
      </c>
      <c r="D1116" s="15">
        <f>3600*(B1116*data!$C$15/1000-F1116-G1116)/C1116</f>
        <v>719.06324032140117</v>
      </c>
      <c r="E1116" s="15">
        <f>IF(A1116&lt;P$35,IF(A1116+C1116&lt;P$35,data!H$24*data!H$23,data!H$24*data!H$23*(P$35-A1116)/C1116),IF(D1116&lt;0,0,D1116))</f>
        <v>719.06324032140117</v>
      </c>
      <c r="F1116" s="17">
        <f>(H1116*data!$C$16+I1116*data!$C$17-G1115*(data!$C$18+data!$C$19+data!$C$20))*$C1116/60</f>
        <v>-1.9976446353201189</v>
      </c>
      <c r="G1116" s="17">
        <f t="shared" si="94"/>
        <v>29.542349435010827</v>
      </c>
      <c r="H1116" s="17">
        <f>H1115+(data!$C$19*G1115-data!$C$16*H1115)*$C1116/60</f>
        <v>162.03570668412965</v>
      </c>
      <c r="I1116" s="17">
        <f>I1115+(data!$C$20*G1115-data!$C$17*I1115)*$C1116/60</f>
        <v>348.43759438515718</v>
      </c>
      <c r="J1116" s="16">
        <f t="shared" si="89"/>
        <v>123.66666666666667</v>
      </c>
      <c r="K1116" s="14">
        <f>G1116/data!$C$15*1000</f>
        <v>4.0000334093400243</v>
      </c>
      <c r="L1116" s="14">
        <f>L1115+data!$C$21*(K1115-L1115)/60*C1115</f>
        <v>4.0000351130509424</v>
      </c>
      <c r="M1116" s="59">
        <f>M1115+E1116*C1116/3600/data!H$23</f>
        <v>183.27849420841346</v>
      </c>
    </row>
    <row r="1117" spans="1:17" ht="19.899999999999999" customHeight="1">
      <c r="A1117" s="12">
        <f t="shared" si="93"/>
        <v>7430</v>
      </c>
      <c r="B1117" s="14">
        <f t="shared" si="88"/>
        <v>4</v>
      </c>
      <c r="C1117" s="14">
        <v>10</v>
      </c>
      <c r="D1117" s="15">
        <f>3600*(B1117*data!$C$15/1000-F1117-G1117)/C1117</f>
        <v>718.97456981103528</v>
      </c>
      <c r="E1117" s="15">
        <f>IF(A1117&lt;P$35,IF(A1117+C1117&lt;P$35,data!H$24*data!H$23,data!H$24*data!H$23*(P$35-A1117)/C1117),IF(D1117&lt;0,0,D1117))</f>
        <v>718.97456981103528</v>
      </c>
      <c r="F1117" s="17">
        <f>(H1117*data!$C$16+I1117*data!$C$17-G1116*(data!$C$18+data!$C$19+data!$C$20))*$C1117/60</f>
        <v>-1.9973981090642743</v>
      </c>
      <c r="G1117" s="17">
        <f t="shared" si="94"/>
        <v>29.542349215728223</v>
      </c>
      <c r="H1117" s="17">
        <f>H1116+(data!$C$19*G1116-data!$C$16*H1116)*$C1117/60</f>
        <v>162.03605505878548</v>
      </c>
      <c r="I1117" s="17">
        <f>I1116+(data!$C$20*G1116-data!$C$17*I1116)*$C1117/60</f>
        <v>348.76570096429197</v>
      </c>
      <c r="J1117" s="16">
        <f t="shared" si="89"/>
        <v>123.83333333333333</v>
      </c>
      <c r="K1117" s="14">
        <f>G1117/data!$C$15*1000</f>
        <v>4.0000333796491647</v>
      </c>
      <c r="L1117" s="14">
        <f>L1116+data!$C$21*(K1116-L1116)/60*C1116</f>
        <v>4.0000350775380387</v>
      </c>
      <c r="M1117" s="59">
        <f>M1116+E1117*C1117/3600/data!H$23</f>
        <v>183.4782093666943</v>
      </c>
    </row>
    <row r="1118" spans="1:17" ht="19.899999999999999" customHeight="1">
      <c r="A1118" s="12">
        <f t="shared" si="93"/>
        <v>7440</v>
      </c>
      <c r="B1118" s="14">
        <f t="shared" si="88"/>
        <v>4</v>
      </c>
      <c r="C1118" s="14">
        <v>10</v>
      </c>
      <c r="D1118" s="15">
        <f>3600*(B1118*data!$C$15/1000-F1118-G1118)/C1118</f>
        <v>718.88597784665831</v>
      </c>
      <c r="E1118" s="15">
        <f>IF(A1118&lt;P$35,IF(A1118+C1118&lt;P$35,data!H$24*data!H$23,data!H$24*data!H$23*(P$35-A1118)/C1118),IF(D1118&lt;0,0,D1118))</f>
        <v>718.88597784665831</v>
      </c>
      <c r="F1118" s="17">
        <f>(H1118*data!$C$16+I1118*data!$C$17-G1117*(data!$C$18+data!$C$19+data!$C$20))*$C1118/60</f>
        <v>-1.9971518015413836</v>
      </c>
      <c r="G1118" s="17">
        <f t="shared" si="94"/>
        <v>29.542348996995269</v>
      </c>
      <c r="H1118" s="17">
        <f>H1117+(data!$C$19*G1117-data!$C$16*H1117)*$C1118/60</f>
        <v>162.0363997432591</v>
      </c>
      <c r="I1118" s="17">
        <f>I1117+(data!$C$20*G1117-data!$C$17*I1117)*$C1118/60</f>
        <v>349.09356471981732</v>
      </c>
      <c r="J1118" s="16">
        <f t="shared" si="89"/>
        <v>124</v>
      </c>
      <c r="K1118" s="14">
        <f>G1118/data!$C$15*1000</f>
        <v>4.0000333500327283</v>
      </c>
      <c r="L1118" s="14">
        <f>L1117+data!$C$21*(K1117-L1117)/60*C1117</f>
        <v>4.0000350421464921</v>
      </c>
      <c r="M1118" s="59">
        <f>M1117+E1118*C1118/3600/data!H$23</f>
        <v>183.67789991609615</v>
      </c>
    </row>
    <row r="1119" spans="1:17" ht="19.899999999999999" customHeight="1">
      <c r="A1119" s="12">
        <f t="shared" si="93"/>
        <v>7450</v>
      </c>
      <c r="B1119" s="14">
        <f t="shared" si="88"/>
        <v>4</v>
      </c>
      <c r="C1119" s="14">
        <v>10</v>
      </c>
      <c r="D1119" s="15">
        <f>3600*(B1119*data!$C$15/1000-F1119-G1119)/C1119</f>
        <v>718.79746423363429</v>
      </c>
      <c r="E1119" s="15">
        <f>IF(A1119&lt;P$35,IF(A1119+C1119&lt;P$35,data!H$24*data!H$23,data!H$24*data!H$23*(P$35-A1119)/C1119),IF(D1119&lt;0,0,D1119))</f>
        <v>718.79746423363429</v>
      </c>
      <c r="F1119" s="17">
        <f>(H1119*data!$C$16+I1119*data!$C$17-G1118*(data!$C$18+data!$C$19+data!$C$20))*$C1119/60</f>
        <v>-1.996905712206297</v>
      </c>
      <c r="G1119" s="17">
        <f t="shared" si="94"/>
        <v>29.542348778807469</v>
      </c>
      <c r="H1119" s="17">
        <f>H1118+(data!$C$19*G1118-data!$C$16*H1118)*$C1119/60</f>
        <v>162.03674077653633</v>
      </c>
      <c r="I1119" s="17">
        <f>I1118+(data!$C$20*G1118-data!$C$17*I1118)*$C1119/60</f>
        <v>349.42118583144872</v>
      </c>
      <c r="J1119" s="16">
        <f t="shared" si="89"/>
        <v>124.16666666666667</v>
      </c>
      <c r="K1119" s="14">
        <f>G1119/data!$C$15*1000</f>
        <v>4.0000333204901048</v>
      </c>
      <c r="L1119" s="14">
        <f>L1118+data!$C$21*(K1118-L1118)/60*C1118</f>
        <v>4.0000350068753248</v>
      </c>
      <c r="M1119" s="59">
        <f>M1118+E1119*C1119/3600/data!H$23</f>
        <v>183.87756587838328</v>
      </c>
    </row>
    <row r="1120" spans="1:17" ht="19.899999999999999" customHeight="1">
      <c r="A1120" s="12">
        <f t="shared" si="93"/>
        <v>7460</v>
      </c>
      <c r="B1120" s="14">
        <f t="shared" si="88"/>
        <v>4</v>
      </c>
      <c r="C1120" s="14">
        <v>10</v>
      </c>
      <c r="D1120" s="15">
        <f>3600*(B1120*data!$C$15/1000-F1120-G1120)/C1120</f>
        <v>718.70902877892081</v>
      </c>
      <c r="E1120" s="15">
        <f>IF(A1120&lt;P$35,IF(A1120+C1120&lt;P$35,data!H$24*data!H$23,data!H$24*data!H$23*(P$35-A1120)/C1120),IF(D1120&lt;0,0,D1120))</f>
        <v>718.70902877892081</v>
      </c>
      <c r="F1120" s="17">
        <f>(H1120*data!$C$16+I1120*data!$C$17-G1119*(data!$C$18+data!$C$19+data!$C$20))*$C1120/60</f>
        <v>-1.9966598405183169</v>
      </c>
      <c r="G1120" s="17">
        <f t="shared" si="94"/>
        <v>29.54234856116036</v>
      </c>
      <c r="H1120" s="17">
        <f>H1119+(data!$C$19*G1119-data!$C$16*H1119)*$C1120/60</f>
        <v>162.03707819719122</v>
      </c>
      <c r="I1120" s="17">
        <f>I1119+(data!$C$20*G1119-data!$C$17*I1119)*$C1120/60</f>
        <v>349.74856447876857</v>
      </c>
      <c r="J1120" s="16">
        <f t="shared" si="89"/>
        <v>124.33333333333333</v>
      </c>
      <c r="K1120" s="14">
        <f>G1120/data!$C$15*1000</f>
        <v>4.0000332910206922</v>
      </c>
      <c r="L1120" s="14">
        <f>L1119+data!$C$21*(K1119-L1119)/60*C1119</f>
        <v>4.0000349717235659</v>
      </c>
      <c r="M1120" s="59">
        <f>M1119+E1120*C1120/3600/data!H$23</f>
        <v>184.07720727526632</v>
      </c>
    </row>
    <row r="1121" spans="1:13" ht="19.899999999999999" customHeight="1">
      <c r="A1121" s="12">
        <f t="shared" si="93"/>
        <v>7470</v>
      </c>
      <c r="B1121" s="14">
        <f t="shared" si="88"/>
        <v>4</v>
      </c>
      <c r="C1121" s="14">
        <v>10</v>
      </c>
      <c r="D1121" s="15">
        <f>3600*(B1121*data!$C$15/1000-F1121-G1121)/C1121</f>
        <v>718.62067129103582</v>
      </c>
      <c r="E1121" s="15">
        <f>IF(A1121&lt;P$35,IF(A1121+C1121&lt;P$35,data!H$24*data!H$23,data!H$24*data!H$23*(P$35-A1121)/C1121),IF(D1121&lt;0,0,D1121))</f>
        <v>718.62067129103582</v>
      </c>
      <c r="F1121" s="17">
        <f>(H1121*data!$C$16+I1121*data!$C$17-G1120*(data!$C$18+data!$C$19+data!$C$20))*$C1121/60</f>
        <v>-1.9964141859411511</v>
      </c>
      <c r="G1121" s="17">
        <f t="shared" si="94"/>
        <v>29.542348344049543</v>
      </c>
      <c r="H1121" s="17">
        <f>H1120+(data!$C$19*G1120-data!$C$16*H1120)*$C1121/60</f>
        <v>162.0374120433903</v>
      </c>
      <c r="I1121" s="17">
        <f>I1120+(data!$C$20*G1120-data!$C$17*I1120)*$C1121/60</f>
        <v>350.07570084122619</v>
      </c>
      <c r="J1121" s="16">
        <f t="shared" si="89"/>
        <v>124.5</v>
      </c>
      <c r="K1121" s="14">
        <f>G1121/data!$C$15*1000</f>
        <v>4.0000332616238925</v>
      </c>
      <c r="L1121" s="14">
        <f>L1120+data!$C$21*(K1120-L1120)/60*C1120</f>
        <v>4.0000349366902519</v>
      </c>
      <c r="M1121" s="59">
        <f>M1120+E1121*C1121/3600/data!H$23</f>
        <v>184.27682412840272</v>
      </c>
    </row>
    <row r="1122" spans="1:13" ht="19.899999999999999" customHeight="1">
      <c r="A1122" s="12">
        <f t="shared" si="93"/>
        <v>7480</v>
      </c>
      <c r="B1122" s="14">
        <f t="shared" si="88"/>
        <v>4</v>
      </c>
      <c r="C1122" s="14">
        <v>10</v>
      </c>
      <c r="D1122" s="15">
        <f>3600*(B1122*data!$C$15/1000-F1122-G1122)/C1122</f>
        <v>718.53239158004999</v>
      </c>
      <c r="E1122" s="15">
        <f>IF(A1122&lt;P$35,IF(A1122+C1122&lt;P$35,data!H$24*data!H$23,data!H$24*data!H$23*(P$35-A1122)/C1122),IF(D1122&lt;0,0,D1122))</f>
        <v>718.53239158004999</v>
      </c>
      <c r="F1122" s="17">
        <f>(H1122*data!$C$16+I1122*data!$C$17-G1121*(data!$C$18+data!$C$19+data!$C$20))*$C1122/60</f>
        <v>-1.9961687479428671</v>
      </c>
      <c r="G1122" s="17">
        <f t="shared" si="94"/>
        <v>29.542348127470664</v>
      </c>
      <c r="H1122" s="17">
        <f>H1121+(data!$C$19*G1121-data!$C$16*H1121)*$C1122/60</f>
        <v>162.03774235289703</v>
      </c>
      <c r="I1122" s="17">
        <f>I1121+(data!$C$20*G1121-data!$C$17*I1121)*$C1122/60</f>
        <v>350.40259509813814</v>
      </c>
      <c r="J1122" s="16">
        <f t="shared" si="89"/>
        <v>124.66666666666667</v>
      </c>
      <c r="K1122" s="14">
        <f>G1122/data!$C$15*1000</f>
        <v>4.0000332322991179</v>
      </c>
      <c r="L1122" s="14">
        <f>L1121+data!$C$21*(K1121-L1121)/60*C1121</f>
        <v>4.0000349017744279</v>
      </c>
      <c r="M1122" s="59">
        <f>M1121+E1122*C1122/3600/data!H$23</f>
        <v>184.47641645939717</v>
      </c>
    </row>
    <row r="1123" spans="1:13" ht="19.899999999999999" customHeight="1">
      <c r="A1123" s="12">
        <f t="shared" si="93"/>
        <v>7490</v>
      </c>
      <c r="B1123" s="14">
        <f t="shared" si="88"/>
        <v>4</v>
      </c>
      <c r="C1123" s="14">
        <v>10</v>
      </c>
      <c r="D1123" s="15">
        <f>3600*(B1123*data!$C$15/1000-F1123-G1123)/C1123</f>
        <v>718.444189457579</v>
      </c>
      <c r="E1123" s="15">
        <f>IF(A1123&lt;P$35,IF(A1123+C1123&lt;P$35,data!H$24*data!H$23,data!H$24*data!H$23*(P$35-A1123)/C1123),IF(D1123&lt;0,0,D1123))</f>
        <v>718.444189457579</v>
      </c>
      <c r="F1123" s="17">
        <f>(H1123*data!$C$16+I1123*data!$C$17-G1122*(data!$C$18+data!$C$19+data!$C$20))*$C1123/60</f>
        <v>-1.9959235259958494</v>
      </c>
      <c r="G1123" s="17">
        <f t="shared" si="94"/>
        <v>29.542347911419398</v>
      </c>
      <c r="H1123" s="17">
        <f>H1122+(data!$C$19*G1122-data!$C$16*H1122)*$C1123/60</f>
        <v>162.03806916307593</v>
      </c>
      <c r="I1123" s="17">
        <f>I1122+(data!$C$20*G1122-data!$C$17*I1122)*$C1123/60</f>
        <v>350.72924742868804</v>
      </c>
      <c r="J1123" s="16">
        <f t="shared" si="89"/>
        <v>124.83333333333333</v>
      </c>
      <c r="K1123" s="14">
        <f>G1123/data!$C$15*1000</f>
        <v>4.0000332030457812</v>
      </c>
      <c r="L1123" s="14">
        <f>L1122+data!$C$21*(K1122-L1122)/60*C1122</f>
        <v>4.0000348669751462</v>
      </c>
      <c r="M1123" s="59">
        <f>M1122+E1123*C1123/3600/data!H$23</f>
        <v>184.67598428980205</v>
      </c>
    </row>
    <row r="1124" spans="1:13" ht="19.899999999999999" customHeight="1">
      <c r="A1124" s="12">
        <f t="shared" si="93"/>
        <v>7500</v>
      </c>
      <c r="B1124" s="14">
        <f t="shared" si="88"/>
        <v>4</v>
      </c>
      <c r="C1124" s="14">
        <v>10</v>
      </c>
      <c r="D1124" s="15">
        <f>3600*(B1124*data!$C$15/1000-F1124-G1124)/C1124</f>
        <v>718.35606473675398</v>
      </c>
      <c r="E1124" s="15">
        <f>IF(A1124&lt;P$35,IF(A1124+C1124&lt;P$35,data!H$24*data!H$23,data!H$24*data!H$23*(P$35-A1124)/C1124),IF(D1124&lt;0,0,D1124))</f>
        <v>718.35606473675398</v>
      </c>
      <c r="F1124" s="17">
        <f>(H1124*data!$C$16+I1124*data!$C$17-G1123*(data!$C$18+data!$C$19+data!$C$20))*$C1124/60</f>
        <v>-1.9956785195767506</v>
      </c>
      <c r="G1124" s="17">
        <f t="shared" si="94"/>
        <v>29.542347695891479</v>
      </c>
      <c r="H1124" s="17">
        <f>H1123+(data!$C$19*G1123-data!$C$16*H1123)*$C1124/60</f>
        <v>162.03839251089687</v>
      </c>
      <c r="I1124" s="17">
        <f>I1123+(data!$C$20*G1123-data!$C$17*I1123)*$C1124/60</f>
        <v>351.05565801192699</v>
      </c>
      <c r="J1124" s="16">
        <f t="shared" si="89"/>
        <v>125</v>
      </c>
      <c r="K1124" s="14">
        <f>G1124/data!$C$15*1000</f>
        <v>4.0000331738633061</v>
      </c>
      <c r="L1124" s="14">
        <f>L1123+data!$C$21*(K1123-L1123)/60*C1123</f>
        <v>4.0000348322914672</v>
      </c>
      <c r="M1124" s="59">
        <f>M1123+E1124*C1124/3600/data!H$23</f>
        <v>184.8755276411178</v>
      </c>
    </row>
    <row r="1125" spans="1:13" ht="19.899999999999999" customHeight="1">
      <c r="A1125" s="12">
        <f t="shared" si="93"/>
        <v>7510</v>
      </c>
      <c r="B1125" s="14">
        <f t="shared" si="88"/>
        <v>4</v>
      </c>
      <c r="C1125" s="14">
        <v>10</v>
      </c>
      <c r="D1125" s="15">
        <f>3600*(B1125*data!$C$15/1000-F1125-G1125)/C1125</f>
        <v>718.26801723221422</v>
      </c>
      <c r="E1125" s="15">
        <f>IF(A1125&lt;P$35,IF(A1125+C1125&lt;P$35,data!H$24*data!H$23,data!H$24*data!H$23*(P$35-A1125)/C1125),IF(D1125&lt;0,0,D1125))</f>
        <v>718.26801723221422</v>
      </c>
      <c r="F1125" s="17">
        <f>(H1125*data!$C$16+I1125*data!$C$17-G1124*(data!$C$18+data!$C$19+data!$C$20))*$C1125/60</f>
        <v>-1.9954337281664507</v>
      </c>
      <c r="G1125" s="17">
        <f t="shared" si="94"/>
        <v>29.542347480882679</v>
      </c>
      <c r="H1125" s="17">
        <f>H1124+(data!$C$19*G1124-data!$C$16*H1124)*$C1125/60</f>
        <v>162.03871243293923</v>
      </c>
      <c r="I1125" s="17">
        <f>I1124+(data!$C$20*G1124-data!$C$17*I1124)*$C1125/60</f>
        <v>351.38182702677335</v>
      </c>
      <c r="J1125" s="16">
        <f t="shared" si="89"/>
        <v>125.16666666666667</v>
      </c>
      <c r="K1125" s="14">
        <f>G1125/data!$C$15*1000</f>
        <v>4.0000331447511197</v>
      </c>
      <c r="L1125" s="14">
        <f>L1124+data!$C$21*(K1124-L1124)/60*C1124</f>
        <v>4.0000347977224573</v>
      </c>
      <c r="M1125" s="59">
        <f>M1124+E1125*C1125/3600/data!H$23</f>
        <v>185.07504653479342</v>
      </c>
    </row>
    <row r="1126" spans="1:13" ht="19.899999999999999" customHeight="1">
      <c r="A1126" s="12">
        <f t="shared" si="93"/>
        <v>7520</v>
      </c>
      <c r="B1126" s="14">
        <f t="shared" si="88"/>
        <v>4</v>
      </c>
      <c r="C1126" s="14">
        <v>10</v>
      </c>
      <c r="D1126" s="15">
        <f>3600*(B1126*data!$C$15/1000-F1126-G1126)/C1126</f>
        <v>718.18004676008763</v>
      </c>
      <c r="E1126" s="15">
        <f>IF(A1126&lt;P$35,IF(A1126+C1126&lt;P$35,data!H$24*data!H$23,data!H$24*data!H$23*(P$35-A1126)/C1126),IF(D1126&lt;0,0,D1126))</f>
        <v>718.18004676008763</v>
      </c>
      <c r="F1126" s="17">
        <f>(H1126*data!$C$16+I1126*data!$C$17-G1125*(data!$C$18+data!$C$19+data!$C$20))*$C1126/60</f>
        <v>-1.9951891512500122</v>
      </c>
      <c r="G1126" s="17">
        <f t="shared" si="94"/>
        <v>29.542347266388816</v>
      </c>
      <c r="H1126" s="17">
        <f>H1125+(data!$C$19*G1125-data!$C$16*H1125)*$C1126/60</f>
        <v>162.03902896539597</v>
      </c>
      <c r="I1126" s="17">
        <f>I1125+(data!$C$20*G1125-data!$C$17*I1125)*$C1126/60</f>
        <v>351.70775465201302</v>
      </c>
      <c r="J1126" s="16">
        <f t="shared" si="89"/>
        <v>125.33333333333333</v>
      </c>
      <c r="K1126" s="14">
        <f>G1126/data!$C$15*1000</f>
        <v>4.0000331157086553</v>
      </c>
      <c r="L1126" s="14">
        <f>L1125+data!$C$21*(K1125-L1125)/60*C1125</f>
        <v>4.000034763267192</v>
      </c>
      <c r="M1126" s="59">
        <f>M1125+E1126*C1126/3600/data!H$23</f>
        <v>185.27454099222678</v>
      </c>
    </row>
    <row r="1127" spans="1:13" ht="19.899999999999999" customHeight="1">
      <c r="A1127" s="12">
        <f t="shared" si="93"/>
        <v>7530</v>
      </c>
      <c r="B1127" s="14">
        <f t="shared" si="88"/>
        <v>4</v>
      </c>
      <c r="C1127" s="14">
        <v>10</v>
      </c>
      <c r="D1127" s="15">
        <f>3600*(B1127*data!$C$15/1000-F1127-G1127)/C1127</f>
        <v>718.09215313797392</v>
      </c>
      <c r="E1127" s="15">
        <f>IF(A1127&lt;P$35,IF(A1127+C1127&lt;P$35,data!H$24*data!H$23,data!H$24*data!H$23*(P$35-A1127)/C1127),IF(D1127&lt;0,0,D1127))</f>
        <v>718.09215313797392</v>
      </c>
      <c r="F1127" s="17">
        <f>(H1127*data!$C$16+I1127*data!$C$17-G1126*(data!$C$18+data!$C$19+data!$C$20))*$C1127/60</f>
        <v>-1.9949447883166376</v>
      </c>
      <c r="G1127" s="17">
        <f t="shared" si="94"/>
        <v>29.542347052405756</v>
      </c>
      <c r="H1127" s="17">
        <f>H1126+(data!$C$19*G1126-data!$C$16*H1126)*$C1127/60</f>
        <v>162.03934214407778</v>
      </c>
      <c r="I1127" s="17">
        <f>I1126+(data!$C$20*G1126-data!$C$17*I1126)*$C1127/60</f>
        <v>352.03344106629959</v>
      </c>
      <c r="J1127" s="16">
        <f t="shared" si="89"/>
        <v>125.5</v>
      </c>
      <c r="K1127" s="14">
        <f>G1127/data!$C$15*1000</f>
        <v>4.0000330867353542</v>
      </c>
      <c r="L1127" s="14">
        <f>L1126+data!$C$21*(K1126-L1126)/60*C1126</f>
        <v>4.0000347289247538</v>
      </c>
      <c r="M1127" s="59">
        <f>M1126+E1127*C1127/3600/data!H$23</f>
        <v>185.47401103476511</v>
      </c>
    </row>
    <row r="1128" spans="1:13" ht="19.899999999999999" customHeight="1">
      <c r="A1128" s="12">
        <f t="shared" si="93"/>
        <v>7540</v>
      </c>
      <c r="B1128" s="14">
        <f t="shared" si="88"/>
        <v>4</v>
      </c>
      <c r="C1128" s="14">
        <v>10</v>
      </c>
      <c r="D1128" s="15">
        <f>3600*(B1128*data!$C$15/1000-F1128-G1128)/C1128</f>
        <v>718.00433618494174</v>
      </c>
      <c r="E1128" s="15">
        <f>IF(A1128&lt;P$35,IF(A1128+C1128&lt;P$35,data!H$24*data!H$23,data!H$24*data!H$23*(P$35-A1128)/C1128),IF(D1128&lt;0,0,D1128))</f>
        <v>718.00433618494174</v>
      </c>
      <c r="F1128" s="17">
        <f>(H1128*data!$C$16+I1128*data!$C$17-G1127*(data!$C$18+data!$C$19+data!$C$20))*$C1128/60</f>
        <v>-1.9947006388596256</v>
      </c>
      <c r="G1128" s="17">
        <f t="shared" si="94"/>
        <v>29.54234683892939</v>
      </c>
      <c r="H1128" s="17">
        <f>H1127+(data!$C$19*G1127-data!$C$16*H1127)*$C1128/60</f>
        <v>162.03965200441709</v>
      </c>
      <c r="I1128" s="17">
        <f>I1127+(data!$C$20*G1127-data!$C$17*I1127)*$C1128/60</f>
        <v>352.35888644815424</v>
      </c>
      <c r="J1128" s="16">
        <f t="shared" si="89"/>
        <v>125.66666666666667</v>
      </c>
      <c r="K1128" s="14">
        <f>G1128/data!$C$15*1000</f>
        <v>4.0000330578306595</v>
      </c>
      <c r="L1128" s="14">
        <f>L1127+data!$C$21*(K1127-L1127)/60*C1127</f>
        <v>4.0000346946942313</v>
      </c>
      <c r="M1128" s="59">
        <f>M1127+E1128*C1128/3600/data!H$23</f>
        <v>185.67345668370538</v>
      </c>
    </row>
    <row r="1129" spans="1:13" ht="19.899999999999999" customHeight="1">
      <c r="A1129" s="12">
        <f t="shared" si="93"/>
        <v>7550</v>
      </c>
      <c r="B1129" s="14">
        <f t="shared" si="88"/>
        <v>4</v>
      </c>
      <c r="C1129" s="14">
        <v>10</v>
      </c>
      <c r="D1129" s="15">
        <f>3600*(B1129*data!$C$15/1000-F1129-G1129)/C1129</f>
        <v>717.91659572149149</v>
      </c>
      <c r="E1129" s="15">
        <f>IF(A1129&lt;P$35,IF(A1129+C1129&lt;P$35,data!H$24*data!H$23,data!H$24*data!H$23*(P$35-A1129)/C1129),IF(D1129&lt;0,0,D1129))</f>
        <v>717.91659572149149</v>
      </c>
      <c r="F1129" s="17">
        <f>(H1129*data!$C$16+I1129*data!$C$17-G1128*(data!$C$18+data!$C$19+data!$C$20))*$C1129/60</f>
        <v>-1.9944567023763284</v>
      </c>
      <c r="G1129" s="17">
        <f t="shared" si="94"/>
        <v>29.542346625955677</v>
      </c>
      <c r="H1129" s="17">
        <f>H1128+(data!$C$19*G1128-data!$C$16*H1128)*$C1129/60</f>
        <v>162.03995858147204</v>
      </c>
      <c r="I1129" s="17">
        <f>I1128+(data!$C$20*G1128-data!$C$17*I1128)*$C1129/60</f>
        <v>352.684090975966</v>
      </c>
      <c r="J1129" s="16">
        <f t="shared" si="89"/>
        <v>125.83333333333333</v>
      </c>
      <c r="K1129" s="14">
        <f>G1129/data!$C$15*1000</f>
        <v>4.0000330289940242</v>
      </c>
      <c r="L1129" s="14">
        <f>L1128+data!$C$21*(K1128-L1128)/60*C1128</f>
        <v>4.0000346605747232</v>
      </c>
      <c r="M1129" s="59">
        <f>M1128+E1129*C1129/3600/data!H$23</f>
        <v>185.87287796029469</v>
      </c>
    </row>
    <row r="1130" spans="1:13" ht="19.899999999999999" customHeight="1">
      <c r="A1130" s="12">
        <f t="shared" si="93"/>
        <v>7560</v>
      </c>
      <c r="B1130" s="14">
        <f t="shared" si="88"/>
        <v>4</v>
      </c>
      <c r="C1130" s="14">
        <v>10</v>
      </c>
      <c r="D1130" s="15">
        <f>3600*(B1130*data!$C$15/1000-F1130-G1130)/C1130</f>
        <v>717.82893156956402</v>
      </c>
      <c r="E1130" s="15">
        <f>IF(A1130&lt;P$35,IF(A1130+C1130&lt;P$35,data!H$24*data!H$23,data!H$24*data!H$23*(P$35-A1130)/C1130),IF(D1130&lt;0,0,D1130))</f>
        <v>717.82893156956402</v>
      </c>
      <c r="F1130" s="17">
        <f>(H1130*data!$C$16+I1130*data!$C$17-G1129*(data!$C$18+data!$C$19+data!$C$20))*$C1130/60</f>
        <v>-1.9942129783681135</v>
      </c>
      <c r="G1130" s="17">
        <f t="shared" si="94"/>
        <v>29.542346413480594</v>
      </c>
      <c r="H1130" s="17">
        <f>H1129+(data!$C$19*G1129-data!$C$16*H1129)*$C1130/60</f>
        <v>162.04026190993045</v>
      </c>
      <c r="I1130" s="17">
        <f>I1129+(data!$C$20*G1129-data!$C$17*I1129)*$C1130/60</f>
        <v>353.00905482799186</v>
      </c>
      <c r="J1130" s="16">
        <f t="shared" si="89"/>
        <v>126</v>
      </c>
      <c r="K1130" s="14">
        <f>G1130/data!$C$15*1000</f>
        <v>4.0000330002249029</v>
      </c>
      <c r="L1130" s="14">
        <f>L1129+data!$C$21*(K1129-L1129)/60*C1129</f>
        <v>4.0000346265653333</v>
      </c>
      <c r="M1130" s="59">
        <f>M1129+E1130*C1130/3600/data!H$23</f>
        <v>186.07227488573068</v>
      </c>
    </row>
    <row r="1131" spans="1:13" ht="19.899999999999999" customHeight="1">
      <c r="A1131" s="12">
        <f t="shared" si="93"/>
        <v>7570</v>
      </c>
      <c r="B1131" s="14">
        <f t="shared" si="88"/>
        <v>4</v>
      </c>
      <c r="C1131" s="14">
        <v>10</v>
      </c>
      <c r="D1131" s="15">
        <f>3600*(B1131*data!$C$15/1000-F1131-G1131)/C1131</f>
        <v>717.74134355250726</v>
      </c>
      <c r="E1131" s="15">
        <f>IF(A1131&lt;P$35,IF(A1131+C1131&lt;P$35,data!H$24*data!H$23,data!H$24*data!H$23*(P$35-A1131)/C1131),IF(D1131&lt;0,0,D1131))</f>
        <v>717.74134355250726</v>
      </c>
      <c r="F1131" s="17">
        <f>(H1131*data!$C$16+I1131*data!$C$17-G1130*(data!$C$18+data!$C$19+data!$C$20))*$C1131/60</f>
        <v>-1.9939694663403162</v>
      </c>
      <c r="G1131" s="17">
        <f t="shared" si="94"/>
        <v>29.542346201500177</v>
      </c>
      <c r="H1131" s="17">
        <f>H1130+(data!$C$19*G1130-data!$C$16*H1130)*$C1131/60</f>
        <v>162.0405620241138</v>
      </c>
      <c r="I1131" s="17">
        <f>I1130+(data!$C$20*G1130-data!$C$17*I1130)*$C1131/60</f>
        <v>353.3337781823567</v>
      </c>
      <c r="J1131" s="16">
        <f t="shared" si="89"/>
        <v>126.16666666666667</v>
      </c>
      <c r="K1131" s="14">
        <f>G1131/data!$C$15*1000</f>
        <v>4.0000329715227592</v>
      </c>
      <c r="L1131" s="14">
        <f>L1130+data!$C$21*(K1130-L1130)/60*C1130</f>
        <v>4.0000345926651741</v>
      </c>
      <c r="M1131" s="59">
        <f>M1130+E1131*C1131/3600/data!H$23</f>
        <v>186.27164748116192</v>
      </c>
    </row>
    <row r="1132" spans="1:13" ht="19.899999999999999" customHeight="1">
      <c r="A1132" s="12">
        <f t="shared" si="93"/>
        <v>7580</v>
      </c>
      <c r="B1132" s="14">
        <f t="shared" si="88"/>
        <v>4</v>
      </c>
      <c r="C1132" s="14">
        <v>10</v>
      </c>
      <c r="D1132" s="15">
        <f>3600*(B1132*data!$C$15/1000-F1132-G1132)/C1132</f>
        <v>717.65383149507295</v>
      </c>
      <c r="E1132" s="15">
        <f>IF(A1132&lt;P$35,IF(A1132+C1132&lt;P$35,data!H$24*data!H$23,data!H$24*data!H$23*(P$35-A1132)/C1132),IF(D1132&lt;0,0,D1132))</f>
        <v>717.65383149507295</v>
      </c>
      <c r="F1132" s="17">
        <f>(H1132*data!$C$16+I1132*data!$C$17-G1131*(data!$C$18+data!$C$19+data!$C$20))*$C1132/60</f>
        <v>-1.9937261658022034</v>
      </c>
      <c r="G1132" s="17">
        <f t="shared" si="94"/>
        <v>29.542345990010492</v>
      </c>
      <c r="H1132" s="17">
        <f>H1131+(data!$C$19*G1131-data!$C$16*H1131)*$C1132/60</f>
        <v>162.04085895798096</v>
      </c>
      <c r="I1132" s="17">
        <f>I1131+(data!$C$20*G1131-data!$C$17*I1131)*$C1132/60</f>
        <v>353.65826121705351</v>
      </c>
      <c r="J1132" s="16">
        <f t="shared" si="89"/>
        <v>126.33333333333333</v>
      </c>
      <c r="K1132" s="14">
        <f>G1132/data!$C$15*1000</f>
        <v>4.0000329428870618</v>
      </c>
      <c r="L1132" s="14">
        <f>L1131+data!$C$21*(K1131-L1131)/60*C1131</f>
        <v>4.0000345588733648</v>
      </c>
      <c r="M1132" s="59">
        <f>M1131+E1132*C1132/3600/data!H$23</f>
        <v>186.47099576768832</v>
      </c>
    </row>
    <row r="1133" spans="1:13" ht="19.899999999999999" customHeight="1">
      <c r="A1133" s="12">
        <f t="shared" si="93"/>
        <v>7590</v>
      </c>
      <c r="B1133" s="14">
        <f t="shared" si="88"/>
        <v>4</v>
      </c>
      <c r="C1133" s="14">
        <v>10</v>
      </c>
      <c r="D1133" s="15">
        <f>3600*(B1133*data!$C$15/1000-F1133-G1133)/C1133</f>
        <v>717.56639522339606</v>
      </c>
      <c r="E1133" s="15">
        <f>IF(A1133&lt;P$35,IF(A1133+C1133&lt;P$35,data!H$24*data!H$23,data!H$24*data!H$23*(P$35-A1133)/C1133),IF(D1133&lt;0,0,D1133))</f>
        <v>717.56639522339606</v>
      </c>
      <c r="F1133" s="17">
        <f>(H1133*data!$C$16+I1133*data!$C$17-G1132*(data!$C$18+data!$C$19+data!$C$20))*$C1133/60</f>
        <v>-1.9934830762669316</v>
      </c>
      <c r="G1133" s="17">
        <f t="shared" si="94"/>
        <v>29.542345779007654</v>
      </c>
      <c r="H1133" s="17">
        <f>H1132+(data!$C$19*G1132-data!$C$16*H1132)*$C1133/60</f>
        <v>162.04115274513217</v>
      </c>
      <c r="I1133" s="17">
        <f>I1132+(data!$C$20*G1132-data!$C$17*I1132)*$C1133/60</f>
        <v>353.98250410994359</v>
      </c>
      <c r="J1133" s="16">
        <f t="shared" si="89"/>
        <v>126.5</v>
      </c>
      <c r="K1133" s="14">
        <f>G1133/data!$C$15*1000</f>
        <v>4.0000329143172824</v>
      </c>
      <c r="L1133" s="14">
        <f>L1132+data!$C$21*(K1132-L1132)/60*C1132</f>
        <v>4.0000345251890321</v>
      </c>
      <c r="M1133" s="59">
        <f>M1132+E1133*C1133/3600/data!H$23</f>
        <v>186.6703197663615</v>
      </c>
    </row>
    <row r="1134" spans="1:13" ht="19.899999999999999" customHeight="1">
      <c r="A1134" s="12">
        <f t="shared" si="93"/>
        <v>7600</v>
      </c>
      <c r="B1134" s="14">
        <f t="shared" si="88"/>
        <v>4</v>
      </c>
      <c r="C1134" s="14">
        <v>10</v>
      </c>
      <c r="D1134" s="15">
        <f>3600*(B1134*data!$C$15/1000-F1134-G1134)/C1134</f>
        <v>717.47903456498943</v>
      </c>
      <c r="E1134" s="15">
        <f>IF(A1134&lt;P$35,IF(A1134+C1134&lt;P$35,data!H$24*data!H$23,data!H$24*data!H$23*(P$35-A1134)/C1134),IF(D1134&lt;0,0,D1134))</f>
        <v>717.47903456498943</v>
      </c>
      <c r="F1134" s="17">
        <f>(H1134*data!$C$16+I1134*data!$C$17-G1133*(data!$C$18+data!$C$19+data!$C$20))*$C1134/60</f>
        <v>-1.9932401972515073</v>
      </c>
      <c r="G1134" s="17">
        <f t="shared" si="94"/>
        <v>29.542345568487804</v>
      </c>
      <c r="H1134" s="17">
        <f>H1133+(data!$C$19*G1133-data!$C$16*H1133)*$C1134/60</f>
        <v>162.04144341881269</v>
      </c>
      <c r="I1134" s="17">
        <f>I1133+(data!$C$20*G1133-data!$C$17*I1133)*$C1134/60</f>
        <v>354.30650703875642</v>
      </c>
      <c r="J1134" s="16">
        <f t="shared" si="89"/>
        <v>126.66666666666667</v>
      </c>
      <c r="K1134" s="14">
        <f>G1134/data!$C$15*1000</f>
        <v>4.0000328858128995</v>
      </c>
      <c r="L1134" s="14">
        <f>L1133+data!$C$21*(K1133-L1133)/60*C1133</f>
        <v>4.0000344916113093</v>
      </c>
      <c r="M1134" s="59">
        <f>M1133+E1134*C1134/3600/data!H$23</f>
        <v>186.8696194981851</v>
      </c>
    </row>
    <row r="1135" spans="1:13" ht="19.899999999999999" customHeight="1">
      <c r="A1135" s="12">
        <f t="shared" si="93"/>
        <v>7610</v>
      </c>
      <c r="B1135" s="14">
        <f t="shared" si="88"/>
        <v>4</v>
      </c>
      <c r="C1135" s="14">
        <v>10</v>
      </c>
      <c r="D1135" s="15">
        <f>3600*(B1135*data!$C$15/1000-F1135-G1135)/C1135</f>
        <v>717.39174934871494</v>
      </c>
      <c r="E1135" s="15">
        <f>IF(A1135&lt;P$35,IF(A1135+C1135&lt;P$35,data!H$24*data!H$23,data!H$24*data!H$23*(P$35-A1135)/C1135),IF(D1135&lt;0,0,D1135))</f>
        <v>717.39174934871494</v>
      </c>
      <c r="F1135" s="17">
        <f>(H1135*data!$C$16+I1135*data!$C$17-G1134*(data!$C$18+data!$C$19+data!$C$20))*$C1135/60</f>
        <v>-1.9929975282767447</v>
      </c>
      <c r="G1135" s="17">
        <f t="shared" si="94"/>
        <v>29.54234535844714</v>
      </c>
      <c r="H1135" s="17">
        <f>H1134+(data!$C$19*G1134-data!$C$16*H1134)*$C1135/60</f>
        <v>162.04173101191668</v>
      </c>
      <c r="I1135" s="17">
        <f>I1134+(data!$C$20*G1134-data!$C$17*I1134)*$C1135/60</f>
        <v>354.63027018108988</v>
      </c>
      <c r="J1135" s="16">
        <f t="shared" si="89"/>
        <v>126.83333333333333</v>
      </c>
      <c r="K1135" s="14">
        <f>G1135/data!$C$15*1000</f>
        <v>4.000032857373399</v>
      </c>
      <c r="L1135" s="14">
        <f>L1134+data!$C$21*(K1134-L1134)/60*C1134</f>
        <v>4.0000344581393374</v>
      </c>
      <c r="M1135" s="59">
        <f>M1134+E1135*C1135/3600/data!H$23</f>
        <v>187.0688949841153</v>
      </c>
    </row>
    <row r="1136" spans="1:13" ht="19.899999999999999" customHeight="1">
      <c r="A1136" s="12">
        <f t="shared" si="93"/>
        <v>7620</v>
      </c>
      <c r="B1136" s="14">
        <f t="shared" si="88"/>
        <v>4</v>
      </c>
      <c r="C1136" s="14">
        <v>10</v>
      </c>
      <c r="D1136" s="15">
        <f>3600*(B1136*data!$C$15/1000-F1136-G1136)/C1136</f>
        <v>717.30453940477651</v>
      </c>
      <c r="E1136" s="15">
        <f>IF(A1136&lt;P$35,IF(A1136+C1136&lt;P$35,data!H$24*data!H$23,data!H$24*data!H$23*(P$35-A1136)/C1136),IF(D1136&lt;0,0,D1136))</f>
        <v>717.30453940477651</v>
      </c>
      <c r="F1136" s="17">
        <f>(H1136*data!$C$16+I1136*data!$C$17-G1135*(data!$C$18+data!$C$19+data!$C$20))*$C1136/60</f>
        <v>-1.9927550688672293</v>
      </c>
      <c r="G1136" s="17">
        <f t="shared" si="94"/>
        <v>29.542345148881896</v>
      </c>
      <c r="H1136" s="17">
        <f>H1135+(data!$C$19*G1135-data!$C$16*H1135)*$C1136/60</f>
        <v>162.0420155569908</v>
      </c>
      <c r="I1136" s="17">
        <f>I1135+(data!$C$20*G1135-data!$C$17*I1135)*$C1136/60</f>
        <v>354.95379371441044</v>
      </c>
      <c r="J1136" s="16">
        <f t="shared" si="89"/>
        <v>127</v>
      </c>
      <c r="K1136" s="14">
        <f>G1136/data!$C$15*1000</f>
        <v>4.0000328289982692</v>
      </c>
      <c r="L1136" s="14">
        <f>L1135+data!$C$21*(K1135-L1135)/60*C1135</f>
        <v>4.0000344247722648</v>
      </c>
      <c r="M1136" s="59">
        <f>M1135+E1136*C1136/3600/data!H$23</f>
        <v>187.26814624506108</v>
      </c>
    </row>
    <row r="1137" spans="1:13" ht="19.899999999999999" customHeight="1">
      <c r="A1137" s="12">
        <f t="shared" si="93"/>
        <v>7630</v>
      </c>
      <c r="B1137" s="14">
        <f t="shared" si="88"/>
        <v>4</v>
      </c>
      <c r="C1137" s="14">
        <v>10</v>
      </c>
      <c r="D1137" s="15">
        <f>3600*(B1137*data!$C$15/1000-F1137-G1137)/C1137</f>
        <v>717.21740456471889</v>
      </c>
      <c r="E1137" s="15">
        <f>IF(A1137&lt;P$35,IF(A1137+C1137&lt;P$35,data!H$24*data!H$23,data!H$24*data!H$23*(P$35-A1137)/C1137),IF(D1137&lt;0,0,D1137))</f>
        <v>717.21740456471889</v>
      </c>
      <c r="F1137" s="17">
        <f>(H1137*data!$C$16+I1137*data!$C$17-G1136*(data!$C$18+data!$C$19+data!$C$20))*$C1137/60</f>
        <v>-1.9925128185512813</v>
      </c>
      <c r="G1137" s="17">
        <f t="shared" si="94"/>
        <v>29.542344939788329</v>
      </c>
      <c r="H1137" s="17">
        <f>H1136+(data!$C$19*G1136-data!$C$16*H1136)*$C1137/60</f>
        <v>162.04229708623794</v>
      </c>
      <c r="I1137" s="17">
        <f>I1136+(data!$C$20*G1136-data!$C$17*I1136)*$C1137/60</f>
        <v>355.27707781605307</v>
      </c>
      <c r="J1137" s="16">
        <f t="shared" si="89"/>
        <v>127.16666666666667</v>
      </c>
      <c r="K1137" s="14">
        <f>G1137/data!$C$15*1000</f>
        <v>4.0000328006870047</v>
      </c>
      <c r="L1137" s="14">
        <f>L1136+data!$C$21*(K1136-L1136)/60*C1136</f>
        <v>4.0000343915092458</v>
      </c>
      <c r="M1137" s="59">
        <f>M1136+E1137*C1137/3600/data!H$23</f>
        <v>187.46737330188461</v>
      </c>
    </row>
    <row r="1138" spans="1:13" ht="19.899999999999999" customHeight="1">
      <c r="A1138" s="12">
        <f t="shared" si="93"/>
        <v>7640</v>
      </c>
      <c r="B1138" s="14">
        <f t="shared" si="88"/>
        <v>4</v>
      </c>
      <c r="C1138" s="14">
        <v>10</v>
      </c>
      <c r="D1138" s="15">
        <f>3600*(B1138*data!$C$15/1000-F1138-G1138)/C1138</f>
        <v>717.13034466139402</v>
      </c>
      <c r="E1138" s="15">
        <f>IF(A1138&lt;P$35,IF(A1138+C1138&lt;P$35,data!H$24*data!H$23,data!H$24*data!H$23*(P$35-A1138)/C1138),IF(D1138&lt;0,0,D1138))</f>
        <v>717.13034466139402</v>
      </c>
      <c r="F1138" s="17">
        <f>(H1138*data!$C$16+I1138*data!$C$17-G1137*(data!$C$18+data!$C$19+data!$C$20))*$C1138/60</f>
        <v>-1.9922707768609091</v>
      </c>
      <c r="G1138" s="17">
        <f t="shared" si="94"/>
        <v>29.54234473116275</v>
      </c>
      <c r="H1138" s="17">
        <f>H1137+(data!$C$19*G1137-data!$C$16*H1137)*$C1138/60</f>
        <v>162.04257563152083</v>
      </c>
      <c r="I1138" s="17">
        <f>I1137+(data!$C$20*G1137-data!$C$17*I1137)*$C1138/60</f>
        <v>355.60012266322138</v>
      </c>
      <c r="J1138" s="16">
        <f t="shared" si="89"/>
        <v>127.33333333333333</v>
      </c>
      <c r="K1138" s="14">
        <f>G1138/data!$C$15*1000</f>
        <v>4.0000327724391074</v>
      </c>
      <c r="L1138" s="14">
        <f>L1137+data!$C$21*(K1137-L1137)/60*C1137</f>
        <v>4.0000343583494438</v>
      </c>
      <c r="M1138" s="59">
        <f>M1137+E1138*C1138/3600/data!H$23</f>
        <v>187.66657617540167</v>
      </c>
    </row>
    <row r="1139" spans="1:13" ht="19.899999999999999" customHeight="1">
      <c r="A1139" s="12">
        <f t="shared" si="93"/>
        <v>7650</v>
      </c>
      <c r="B1139" s="14">
        <f t="shared" si="88"/>
        <v>4</v>
      </c>
      <c r="C1139" s="14">
        <v>10</v>
      </c>
      <c r="D1139" s="15">
        <f>3600*(B1139*data!$C$15/1000-F1139-G1139)/C1139</f>
        <v>717.04335952895303</v>
      </c>
      <c r="E1139" s="15">
        <f>IF(A1139&lt;P$35,IF(A1139+C1139&lt;P$35,data!H$24*data!H$23,data!H$24*data!H$23*(P$35-A1139)/C1139),IF(D1139&lt;0,0,D1139))</f>
        <v>717.04335952895303</v>
      </c>
      <c r="F1139" s="17">
        <f>(H1139*data!$C$16+I1139*data!$C$17-G1138*(data!$C$18+data!$C$19+data!$C$20))*$C1139/60</f>
        <v>-1.9920289433317784</v>
      </c>
      <c r="G1139" s="17">
        <f t="shared" si="94"/>
        <v>29.54234452300151</v>
      </c>
      <c r="H1139" s="17">
        <f>H1138+(data!$C$19*G1138-data!$C$16*H1138)*$C1139/60</f>
        <v>162.04285122436568</v>
      </c>
      <c r="I1139" s="17">
        <f>I1138+(data!$C$20*G1138-data!$C$17*I1138)*$C1139/60</f>
        <v>355.92292843298793</v>
      </c>
      <c r="J1139" s="16">
        <f t="shared" si="89"/>
        <v>127.5</v>
      </c>
      <c r="K1139" s="14">
        <f>G1139/data!$C$15*1000</f>
        <v>4.0000327442540797</v>
      </c>
      <c r="L1139" s="14">
        <f>L1138+data!$C$21*(K1138-L1138)/60*C1138</f>
        <v>4.0000343252920274</v>
      </c>
      <c r="M1139" s="59">
        <f>M1138+E1139*C1139/3600/data!H$23</f>
        <v>187.86575488638195</v>
      </c>
    </row>
    <row r="1140" spans="1:13" ht="19.899999999999999" customHeight="1">
      <c r="A1140" s="12">
        <f t="shared" si="93"/>
        <v>7660</v>
      </c>
      <c r="B1140" s="14">
        <f t="shared" si="88"/>
        <v>4</v>
      </c>
      <c r="C1140" s="14">
        <v>10</v>
      </c>
      <c r="D1140" s="15">
        <f>3600*(B1140*data!$C$15/1000-F1140-G1140)/C1140</f>
        <v>716.95644900284276</v>
      </c>
      <c r="E1140" s="15">
        <f>IF(A1140&lt;P$35,IF(A1140+C1140&lt;P$35,data!H$24*data!H$23,data!H$24*data!H$23*(P$35-A1140)/C1140),IF(D1140&lt;0,0,D1140))</f>
        <v>716.95644900284276</v>
      </c>
      <c r="F1140" s="17">
        <f>(H1140*data!$C$16+I1140*data!$C$17-G1139*(data!$C$18+data!$C$19+data!$C$20))*$C1140/60</f>
        <v>-1.9917873175031724</v>
      </c>
      <c r="G1140" s="17">
        <f t="shared" si="94"/>
        <v>29.542344315300987</v>
      </c>
      <c r="H1140" s="17">
        <f>H1139+(data!$C$19*G1139-data!$C$16*H1139)*$C1140/60</f>
        <v>162.04312389596561</v>
      </c>
      <c r="I1140" s="17">
        <f>I1139+(data!$C$20*G1139-data!$C$17*I1139)*$C1140/60</f>
        <v>356.24549530229399</v>
      </c>
      <c r="J1140" s="16">
        <f t="shared" si="89"/>
        <v>127.66666666666667</v>
      </c>
      <c r="K1140" s="14">
        <f>G1140/data!$C$15*1000</f>
        <v>4.0000327161314342</v>
      </c>
      <c r="L1140" s="14">
        <f>L1139+data!$C$21*(K1139-L1139)/60*C1139</f>
        <v>4.0000342923361734</v>
      </c>
      <c r="M1140" s="59">
        <f>M1139+E1140*C1140/3600/data!H$23</f>
        <v>188.06490945554941</v>
      </c>
    </row>
    <row r="1141" spans="1:13" ht="19.899999999999999" customHeight="1">
      <c r="A1141" s="12">
        <f t="shared" si="93"/>
        <v>7670</v>
      </c>
      <c r="B1141" s="14">
        <f t="shared" si="88"/>
        <v>4</v>
      </c>
      <c r="C1141" s="14">
        <v>10</v>
      </c>
      <c r="D1141" s="15">
        <f>3600*(B1141*data!$C$15/1000-F1141-G1141)/C1141</f>
        <v>716.8696129197865</v>
      </c>
      <c r="E1141" s="15">
        <f>IF(A1141&lt;P$35,IF(A1141+C1141&lt;P$35,data!H$24*data!H$23,data!H$24*data!H$23*(P$35-A1141)/C1141),IF(D1141&lt;0,0,D1141))</f>
        <v>716.8696129197865</v>
      </c>
      <c r="F1141" s="17">
        <f>(H1141*data!$C$16+I1141*data!$C$17-G1140*(data!$C$18+data!$C$19+data!$C$20))*$C1141/60</f>
        <v>-1.9915458989179555</v>
      </c>
      <c r="G1141" s="17">
        <f t="shared" si="94"/>
        <v>29.542344108057595</v>
      </c>
      <c r="H1141" s="17">
        <f>H1140+(data!$C$19*G1140-data!$C$16*H1140)*$C1141/60</f>
        <v>162.04339367718433</v>
      </c>
      <c r="I1141" s="17">
        <f>I1140+(data!$C$20*G1140-data!$C$17*I1140)*$C1141/60</f>
        <v>356.56782344794993</v>
      </c>
      <c r="J1141" s="16">
        <f t="shared" si="89"/>
        <v>127.83333333333333</v>
      </c>
      <c r="K1141" s="14">
        <f>G1141/data!$C$15*1000</f>
        <v>4.0000326880706831</v>
      </c>
      <c r="L1141" s="14">
        <f>L1140+data!$C$21*(K1140-L1140)/60*C1140</f>
        <v>4.0000342594810645</v>
      </c>
      <c r="M1141" s="59">
        <f>M1140+E1141*C1141/3600/data!H$23</f>
        <v>188.2640399035827</v>
      </c>
    </row>
    <row r="1142" spans="1:13" ht="19.899999999999999" customHeight="1">
      <c r="A1142" s="12">
        <f t="shared" si="93"/>
        <v>7680</v>
      </c>
      <c r="B1142" s="14">
        <f t="shared" si="88"/>
        <v>4</v>
      </c>
      <c r="C1142" s="14">
        <v>10</v>
      </c>
      <c r="D1142" s="15">
        <f>3600*(B1142*data!$C$15/1000-F1142-G1142)/C1142</f>
        <v>716.78285111775949</v>
      </c>
      <c r="E1142" s="15">
        <f>IF(A1142&lt;P$35,IF(A1142+C1142&lt;P$35,data!H$24*data!H$23,data!H$24*data!H$23*(P$35-A1142)/C1142),IF(D1142&lt;0,0,D1142))</f>
        <v>716.78285111775949</v>
      </c>
      <c r="F1142" s="17">
        <f>(H1142*data!$C$16+I1142*data!$C$17-G1141*(data!$C$18+data!$C$19+data!$C$20))*$C1142/60</f>
        <v>-1.9913046871225311</v>
      </c>
      <c r="G1142" s="17">
        <f t="shared" si="94"/>
        <v>29.542343901267802</v>
      </c>
      <c r="H1142" s="17">
        <f>H1141+(data!$C$19*G1141-data!$C$16*H1141)*$C1142/60</f>
        <v>162.04366059855951</v>
      </c>
      <c r="I1142" s="17">
        <f>I1141+(data!$C$20*G1141-data!$C$17*I1141)*$C1142/60</f>
        <v>356.88991304663517</v>
      </c>
      <c r="J1142" s="16">
        <f t="shared" si="89"/>
        <v>128</v>
      </c>
      <c r="K1142" s="14">
        <f>G1142/data!$C$15*1000</f>
        <v>4.0000326600713505</v>
      </c>
      <c r="L1142" s="14">
        <f>L1141+data!$C$21*(K1141-L1141)/60*C1141</f>
        <v>4.0000342267258917</v>
      </c>
      <c r="M1142" s="59">
        <f>M1141+E1142*C1142/3600/data!H$23</f>
        <v>188.4631462511154</v>
      </c>
    </row>
    <row r="1143" spans="1:13" ht="19.899999999999999" customHeight="1">
      <c r="A1143" s="12">
        <f t="shared" si="93"/>
        <v>7690</v>
      </c>
      <c r="B1143" s="14">
        <f t="shared" si="88"/>
        <v>4</v>
      </c>
      <c r="C1143" s="14">
        <v>10</v>
      </c>
      <c r="D1143" s="15">
        <f>3600*(B1143*data!$C$15/1000-F1143-G1143)/C1143</f>
        <v>716.69616343599569</v>
      </c>
      <c r="E1143" s="15">
        <f>IF(A1143&lt;P$35,IF(A1143+C1143&lt;P$35,data!H$24*data!H$23,data!H$24*data!H$23*(P$35-A1143)/C1143),IF(D1143&lt;0,0,D1143))</f>
        <v>716.69616343599569</v>
      </c>
      <c r="F1143" s="17">
        <f>(H1143*data!$C$16+I1143*data!$C$17-G1142*(data!$C$18+data!$C$19+data!$C$20))*$C1143/60</f>
        <v>-1.9910636816668157</v>
      </c>
      <c r="G1143" s="17">
        <f t="shared" si="94"/>
        <v>29.542343694928096</v>
      </c>
      <c r="H1143" s="17">
        <f>H1142+(data!$C$19*G1142-data!$C$16*H1142)*$C1143/60</f>
        <v>162.04392469030626</v>
      </c>
      <c r="I1143" s="17">
        <f>I1142+(data!$C$20*G1142-data!$C$17*I1142)*$C1143/60</f>
        <v>357.21176427489826</v>
      </c>
      <c r="J1143" s="16">
        <f t="shared" si="89"/>
        <v>128.16666666666666</v>
      </c>
      <c r="K1143" s="14">
        <f>G1143/data!$C$15*1000</f>
        <v>4.0000326321329593</v>
      </c>
      <c r="L1143" s="14">
        <f>L1142+data!$C$21*(K1142-L1142)/60*C1142</f>
        <v>4.0000341940698521</v>
      </c>
      <c r="M1143" s="59">
        <f>M1142+E1143*C1143/3600/data!H$23</f>
        <v>188.66222851873653</v>
      </c>
    </row>
    <row r="1144" spans="1:13" ht="19.899999999999999" customHeight="1">
      <c r="A1144" s="12">
        <f t="shared" si="93"/>
        <v>7700</v>
      </c>
      <c r="B1144" s="14">
        <f t="shared" si="88"/>
        <v>4</v>
      </c>
      <c r="C1144" s="14">
        <v>10</v>
      </c>
      <c r="D1144" s="15">
        <f>3600*(B1144*data!$C$15/1000-F1144-G1144)/C1144</f>
        <v>716.60954971496324</v>
      </c>
      <c r="E1144" s="15">
        <f>IF(A1144&lt;P$35,IF(A1144+C1144&lt;P$35,data!H$24*data!H$23,data!H$24*data!H$23*(P$35-A1144)/C1144),IF(D1144&lt;0,0,D1144))</f>
        <v>716.60954971496324</v>
      </c>
      <c r="F1144" s="17">
        <f>(H1144*data!$C$16+I1144*data!$C$17-G1143*(data!$C$18+data!$C$19+data!$C$20))*$C1144/60</f>
        <v>-1.9908228821041911</v>
      </c>
      <c r="G1144" s="17">
        <f t="shared" si="94"/>
        <v>29.542343489035005</v>
      </c>
      <c r="H1144" s="17">
        <f>H1143+(data!$C$19*G1143-data!$C$16*H1143)*$C1144/60</f>
        <v>162.04418598232053</v>
      </c>
      <c r="I1144" s="17">
        <f>I1143+(data!$C$20*G1143-data!$C$17*I1143)*$C1144/60</f>
        <v>357.53337730915706</v>
      </c>
      <c r="J1144" s="16">
        <f t="shared" si="89"/>
        <v>128.33333333333334</v>
      </c>
      <c r="K1144" s="14">
        <f>G1144/data!$C$15*1000</f>
        <v>4.0000326042550398</v>
      </c>
      <c r="L1144" s="14">
        <f>L1143+data!$C$21*(K1143-L1143)/60*C1143</f>
        <v>4.0000341615121489</v>
      </c>
      <c r="M1144" s="59">
        <f>M1143+E1144*C1144/3600/data!H$23</f>
        <v>188.86128672699067</v>
      </c>
    </row>
    <row r="1145" spans="1:13" ht="19.899999999999999" customHeight="1">
      <c r="A1145" s="12">
        <f t="shared" si="93"/>
        <v>7710</v>
      </c>
      <c r="B1145" s="14">
        <f t="shared" si="88"/>
        <v>4</v>
      </c>
      <c r="C1145" s="14">
        <v>10</v>
      </c>
      <c r="D1145" s="15">
        <f>3600*(B1145*data!$C$15/1000-F1145-G1145)/C1145</f>
        <v>716.52300979635413</v>
      </c>
      <c r="E1145" s="15">
        <f>IF(A1145&lt;P$35,IF(A1145+C1145&lt;P$35,data!H$24*data!H$23,data!H$24*data!H$23*(P$35-A1145)/C1145),IF(D1145&lt;0,0,D1145))</f>
        <v>716.52300979635413</v>
      </c>
      <c r="F1145" s="17">
        <f>(H1145*data!$C$16+I1145*data!$C$17-G1144*(data!$C$18+data!$C$19+data!$C$20))*$C1145/60</f>
        <v>-1.9905822879914772</v>
      </c>
      <c r="G1145" s="17">
        <f t="shared" si="94"/>
        <v>29.542343283585094</v>
      </c>
      <c r="H1145" s="17">
        <f>H1144+(data!$C$19*G1144-data!$C$16*H1144)*$C1145/60</f>
        <v>162.04444450418248</v>
      </c>
      <c r="I1145" s="17">
        <f>I1144+(data!$C$20*G1144-data!$C$17*I1144)*$C1145/60</f>
        <v>357.85475232569877</v>
      </c>
      <c r="J1145" s="16">
        <f t="shared" si="89"/>
        <v>128.5</v>
      </c>
      <c r="K1145" s="14">
        <f>G1145/data!$C$15*1000</f>
        <v>4.0000325764371265</v>
      </c>
      <c r="L1145" s="14">
        <f>L1144+data!$C$21*(K1144-L1144)/60*C1144</f>
        <v>4.0000341290519934</v>
      </c>
      <c r="M1145" s="59">
        <f>M1144+E1145*C1145/3600/data!H$23</f>
        <v>189.06032089637856</v>
      </c>
    </row>
    <row r="1146" spans="1:13" ht="19.899999999999999" customHeight="1">
      <c r="A1146" s="12">
        <f t="shared" si="93"/>
        <v>7720</v>
      </c>
      <c r="B1146" s="14">
        <f t="shared" si="88"/>
        <v>4</v>
      </c>
      <c r="C1146" s="14">
        <v>10</v>
      </c>
      <c r="D1146" s="15">
        <f>3600*(B1146*data!$C$15/1000-F1146-G1146)/C1146</f>
        <v>716.43654352307169</v>
      </c>
      <c r="E1146" s="15">
        <f>IF(A1146&lt;P$35,IF(A1146+C1146&lt;P$35,data!H$24*data!H$23,data!H$24*data!H$23*(P$35-A1146)/C1146),IF(D1146&lt;0,0,D1146))</f>
        <v>716.43654352307169</v>
      </c>
      <c r="F1146" s="17">
        <f>(H1146*data!$C$16+I1146*data!$C$17-G1145*(data!$C$18+data!$C$19+data!$C$20))*$C1146/60</f>
        <v>-1.9903418988888926</v>
      </c>
      <c r="G1146" s="17">
        <f t="shared" si="94"/>
        <v>29.542343078574962</v>
      </c>
      <c r="H1146" s="17">
        <f>H1145+(data!$C$19*G1145-data!$C$16*H1145)*$C1146/60</f>
        <v>162.04470028515982</v>
      </c>
      <c r="I1146" s="17">
        <f>I1145+(data!$C$20*G1145-data!$C$17*I1145)*$C1146/60</f>
        <v>358.17588950068011</v>
      </c>
      <c r="J1146" s="16">
        <f t="shared" si="89"/>
        <v>128.66666666666666</v>
      </c>
      <c r="K1146" s="14">
        <f>G1146/data!$C$15*1000</f>
        <v>4.0000325486787602</v>
      </c>
      <c r="L1146" s="14">
        <f>L1145+data!$C$21*(K1145-L1145)/60*C1145</f>
        <v>4.0000340966886023</v>
      </c>
      <c r="M1146" s="59">
        <f>M1145+E1146*C1146/3600/data!H$23</f>
        <v>189.25933104735719</v>
      </c>
    </row>
    <row r="1147" spans="1:13" ht="19.899999999999999" customHeight="1">
      <c r="A1147" s="12">
        <f t="shared" si="93"/>
        <v>7730</v>
      </c>
      <c r="B1147" s="14">
        <f t="shared" si="88"/>
        <v>4</v>
      </c>
      <c r="C1147" s="14">
        <v>10</v>
      </c>
      <c r="D1147" s="15">
        <f>3600*(B1147*data!$C$15/1000-F1147-G1147)/C1147</f>
        <v>716.35015073921238</v>
      </c>
      <c r="E1147" s="15">
        <f>IF(A1147&lt;P$35,IF(A1147+C1147&lt;P$35,data!H$24*data!H$23,data!H$24*data!H$23*(P$35-A1147)/C1147),IF(D1147&lt;0,0,D1147))</f>
        <v>716.35015073921238</v>
      </c>
      <c r="F1147" s="17">
        <f>(H1147*data!$C$16+I1147*data!$C$17-G1146*(data!$C$18+data!$C$19+data!$C$20))*$C1147/60</f>
        <v>-1.990101714360019</v>
      </c>
      <c r="G1147" s="17">
        <f t="shared" si="94"/>
        <v>29.542342874001253</v>
      </c>
      <c r="H1147" s="17">
        <f>H1146+(data!$C$19*G1146-data!$C$16*H1146)*$C1147/60</f>
        <v>162.04495335421115</v>
      </c>
      <c r="I1147" s="17">
        <f>I1146+(data!$C$20*G1146-data!$C$17*I1146)*$C1147/60</f>
        <v>358.49678901012737</v>
      </c>
      <c r="J1147" s="16">
        <f t="shared" si="89"/>
        <v>128.83333333333334</v>
      </c>
      <c r="K1147" s="14">
        <f>G1147/data!$C$15*1000</f>
        <v>4.0000325209794845</v>
      </c>
      <c r="L1147" s="14">
        <f>L1146+data!$C$21*(K1146-L1146)/60*C1146</f>
        <v>4.0000340644212002</v>
      </c>
      <c r="M1147" s="59">
        <f>M1146+E1147*C1147/3600/data!H$23</f>
        <v>189.4583172003403</v>
      </c>
    </row>
    <row r="1148" spans="1:13" ht="19.899999999999999" customHeight="1">
      <c r="A1148" s="12">
        <f t="shared" si="93"/>
        <v>7740</v>
      </c>
      <c r="B1148" s="14">
        <f t="shared" si="88"/>
        <v>4</v>
      </c>
      <c r="C1148" s="14">
        <v>10</v>
      </c>
      <c r="D1148" s="15">
        <f>3600*(B1148*data!$C$15/1000-F1148-G1148)/C1148</f>
        <v>716.26383129006877</v>
      </c>
      <c r="E1148" s="15">
        <f>IF(A1148&lt;P$35,IF(A1148+C1148&lt;P$35,data!H$24*data!H$23,data!H$24*data!H$23*(P$35-A1148)/C1148),IF(D1148&lt;0,0,D1148))</f>
        <v>716.26383129006877</v>
      </c>
      <c r="F1148" s="17">
        <f>(H1148*data!$C$16+I1148*data!$C$17-G1147*(data!$C$18+data!$C$19+data!$C$20))*$C1148/60</f>
        <v>-1.9898617339717717</v>
      </c>
      <c r="G1148" s="17">
        <f t="shared" si="94"/>
        <v>29.542342669860627</v>
      </c>
      <c r="H1148" s="17">
        <f>H1147+(data!$C$19*G1147-data!$C$16*H1147)*$C1148/60</f>
        <v>162.04520373998909</v>
      </c>
      <c r="I1148" s="17">
        <f>I1147+(data!$C$20*G1147-data!$C$17*I1147)*$C1148/60</f>
        <v>358.81745102993642</v>
      </c>
      <c r="J1148" s="16">
        <f t="shared" si="89"/>
        <v>129</v>
      </c>
      <c r="K1148" s="14">
        <f>G1148/data!$C$15*1000</f>
        <v>4.0000324933388489</v>
      </c>
      <c r="L1148" s="14">
        <f>L1147+data!$C$21*(K1147-L1147)/60*C1147</f>
        <v>4.0000340322490189</v>
      </c>
      <c r="M1148" s="59">
        <f>M1147+E1148*C1148/3600/data!H$23</f>
        <v>189.65727937569866</v>
      </c>
    </row>
    <row r="1149" spans="1:13" ht="19.899999999999999" customHeight="1">
      <c r="A1149" s="12">
        <f t="shared" si="93"/>
        <v>7750</v>
      </c>
      <c r="B1149" s="14">
        <f t="shared" si="88"/>
        <v>4</v>
      </c>
      <c r="C1149" s="14">
        <v>10</v>
      </c>
      <c r="D1149" s="15">
        <f>3600*(B1149*data!$C$15/1000-F1149-G1149)/C1149</f>
        <v>716.17758502210188</v>
      </c>
      <c r="E1149" s="15">
        <f>IF(A1149&lt;P$35,IF(A1149+C1149&lt;P$35,data!H$24*data!H$23,data!H$24*data!H$23*(P$35-A1149)/C1149),IF(D1149&lt;0,0,D1149))</f>
        <v>716.17758502210188</v>
      </c>
      <c r="F1149" s="17">
        <f>(H1149*data!$C$16+I1149*data!$C$17-G1148*(data!$C$18+data!$C$19+data!$C$20))*$C1149/60</f>
        <v>-1.9896219572943596</v>
      </c>
      <c r="G1149" s="17">
        <f t="shared" si="94"/>
        <v>29.54234246614979</v>
      </c>
      <c r="H1149" s="17">
        <f>H1148+(data!$C$19*G1148-data!$C$16*H1148)*$C1149/60</f>
        <v>162.04545147084372</v>
      </c>
      <c r="I1149" s="17">
        <f>I1148+(data!$C$20*G1148-data!$C$17*I1148)*$C1149/60</f>
        <v>359.13787573587297</v>
      </c>
      <c r="J1149" s="16">
        <f t="shared" si="89"/>
        <v>129.16666666666666</v>
      </c>
      <c r="K1149" s="14">
        <f>G1149/data!$C$15*1000</f>
        <v>4.0000324657564059</v>
      </c>
      <c r="L1149" s="14">
        <f>L1148+data!$C$21*(K1148-L1148)/60*C1148</f>
        <v>4.0000340001712944</v>
      </c>
      <c r="M1149" s="59">
        <f>M1148+E1149*C1149/3600/data!H$23</f>
        <v>189.85621759376036</v>
      </c>
    </row>
    <row r="1150" spans="1:13" ht="19.899999999999999" customHeight="1">
      <c r="A1150" s="12">
        <f t="shared" si="93"/>
        <v>7760</v>
      </c>
      <c r="B1150" s="14">
        <f t="shared" si="88"/>
        <v>4</v>
      </c>
      <c r="C1150" s="14">
        <v>10</v>
      </c>
      <c r="D1150" s="15">
        <f>3600*(B1150*data!$C$15/1000-F1150-G1150)/C1150</f>
        <v>716.091411782931</v>
      </c>
      <c r="E1150" s="15">
        <f>IF(A1150&lt;P$35,IF(A1150+C1150&lt;P$35,data!H$24*data!H$23,data!H$24*data!H$23*(P$35-A1150)/C1150),IF(D1150&lt;0,0,D1150))</f>
        <v>716.091411782931</v>
      </c>
      <c r="F1150" s="17">
        <f>(H1150*data!$C$16+I1150*data!$C$17-G1149*(data!$C$18+data!$C$19+data!$C$20))*$C1150/60</f>
        <v>-1.9893823839012523</v>
      </c>
      <c r="G1150" s="17">
        <f t="shared" si="94"/>
        <v>29.542342262865489</v>
      </c>
      <c r="H1150" s="17">
        <f>H1149+(data!$C$19*G1149-data!$C$16*H1149)*$C1150/60</f>
        <v>162.04569657482557</v>
      </c>
      <c r="I1150" s="17">
        <f>I1149+(data!$C$20*G1149-data!$C$17*I1149)*$C1150/60</f>
        <v>359.45806330357254</v>
      </c>
      <c r="J1150" s="16">
        <f t="shared" si="89"/>
        <v>129.33333333333334</v>
      </c>
      <c r="K1150" s="14">
        <f>G1150/data!$C$15*1000</f>
        <v>4.0000324382317158</v>
      </c>
      <c r="L1150" s="14">
        <f>L1149+data!$C$21*(K1149-L1149)/60*C1149</f>
        <v>4.0000339681872719</v>
      </c>
      <c r="M1150" s="59">
        <f>M1149+E1150*C1150/3600/data!H$23</f>
        <v>190.05513187481117</v>
      </c>
    </row>
    <row r="1151" spans="1:13" ht="19.899999999999999" customHeight="1">
      <c r="A1151" s="12">
        <f t="shared" si="93"/>
        <v>7770</v>
      </c>
      <c r="B1151" s="14">
        <f t="shared" si="88"/>
        <v>4</v>
      </c>
      <c r="C1151" s="14">
        <v>10</v>
      </c>
      <c r="D1151" s="15">
        <f>3600*(B1151*data!$C$15/1000-F1151-G1151)/C1151</f>
        <v>716.00531142133855</v>
      </c>
      <c r="E1151" s="15">
        <f>IF(A1151&lt;P$35,IF(A1151+C1151&lt;P$35,data!H$24*data!H$23,data!H$24*data!H$23*(P$35-A1151)/C1151),IF(D1151&lt;0,0,D1151))</f>
        <v>716.00531142133855</v>
      </c>
      <c r="F1151" s="17">
        <f>(H1151*data!$C$16+I1151*data!$C$17-G1150*(data!$C$18+data!$C$19+data!$C$20))*$C1151/60</f>
        <v>-1.9891430133691519</v>
      </c>
      <c r="G1151" s="17">
        <f t="shared" si="94"/>
        <v>29.542342060004479</v>
      </c>
      <c r="H1151" s="17">
        <f>H1150+(data!$C$19*G1150-data!$C$16*H1150)*$C1151/60</f>
        <v>162.04593907968896</v>
      </c>
      <c r="I1151" s="17">
        <f>I1150+(data!$C$20*G1150-data!$C$17*I1150)*$C1151/60</f>
        <v>359.77801390854063</v>
      </c>
      <c r="J1151" s="16">
        <f t="shared" si="89"/>
        <v>129.5</v>
      </c>
      <c r="K1151" s="14">
        <f>G1151/data!$C$15*1000</f>
        <v>4.0000324107643408</v>
      </c>
      <c r="L1151" s="14">
        <f>L1150+data!$C$21*(K1150-L1150)/60*C1150</f>
        <v>4.0000339362962016</v>
      </c>
      <c r="M1151" s="59">
        <f>M1150+E1151*C1151/3600/data!H$23</f>
        <v>190.25402223909487</v>
      </c>
    </row>
    <row r="1152" spans="1:13" ht="19.899999999999999" customHeight="1">
      <c r="A1152" s="12">
        <f t="shared" si="93"/>
        <v>7780</v>
      </c>
      <c r="B1152" s="14">
        <f t="shared" si="88"/>
        <v>4</v>
      </c>
      <c r="C1152" s="14">
        <v>10</v>
      </c>
      <c r="D1152" s="15">
        <f>3600*(B1152*data!$C$15/1000-F1152-G1152)/C1152</f>
        <v>715.91928378723173</v>
      </c>
      <c r="E1152" s="15">
        <f>IF(A1152&lt;P$35,IF(A1152+C1152&lt;P$35,data!H$24*data!H$23,data!H$24*data!H$23*(P$35-A1152)/C1152),IF(D1152&lt;0,0,D1152))</f>
        <v>715.91928378723173</v>
      </c>
      <c r="F1152" s="17">
        <f>(H1152*data!$C$16+I1152*data!$C$17-G1151*(data!$C$18+data!$C$19+data!$C$20))*$C1152/60</f>
        <v>-1.9889038452779517</v>
      </c>
      <c r="G1152" s="17">
        <f t="shared" si="94"/>
        <v>29.542341857563578</v>
      </c>
      <c r="H1152" s="17">
        <f>H1151+(data!$C$19*G1151-data!$C$16*H1151)*$C1152/60</f>
        <v>162.04617901289498</v>
      </c>
      <c r="I1152" s="17">
        <f>I1151+(data!$C$20*G1151-data!$C$17*I1151)*$C1152/60</f>
        <v>360.09772772615281</v>
      </c>
      <c r="J1152" s="16">
        <f t="shared" si="89"/>
        <v>129.66666666666666</v>
      </c>
      <c r="K1152" s="14">
        <f>G1152/data!$C$15*1000</f>
        <v>4.0000323833538474</v>
      </c>
      <c r="L1152" s="14">
        <f>L1151+data!$C$21*(K1151-L1151)/60*C1151</f>
        <v>4.0000339044973412</v>
      </c>
      <c r="M1152" s="59">
        <f>M1151+E1152*C1152/3600/data!H$23</f>
        <v>190.45288870681355</v>
      </c>
    </row>
    <row r="1153" spans="1:13" ht="19.899999999999999" customHeight="1">
      <c r="A1153" s="12">
        <f t="shared" si="93"/>
        <v>7790</v>
      </c>
      <c r="B1153" s="14">
        <f t="shared" si="88"/>
        <v>4</v>
      </c>
      <c r="C1153" s="14">
        <v>10</v>
      </c>
      <c r="D1153" s="15">
        <f>3600*(B1153*data!$C$15/1000-F1153-G1153)/C1153</f>
        <v>715.83332873164784</v>
      </c>
      <c r="E1153" s="15">
        <f>IF(A1153&lt;P$35,IF(A1153+C1153&lt;P$35,data!H$24*data!H$23,data!H$24*data!H$23*(P$35-A1153)/C1153),IF(D1153&lt;0,0,D1153))</f>
        <v>715.83332873164784</v>
      </c>
      <c r="F1153" s="17">
        <f>(H1153*data!$C$16+I1153*data!$C$17-G1152*(data!$C$18+data!$C$19+data!$C$20))*$C1153/60</f>
        <v>-1.9886648792107096</v>
      </c>
      <c r="G1153" s="17">
        <f t="shared" si="94"/>
        <v>29.542341655539623</v>
      </c>
      <c r="H1153" s="17">
        <f>H1152+(data!$C$19*G1152-data!$C$16*H1152)*$C1153/60</f>
        <v>162.04641640161466</v>
      </c>
      <c r="I1153" s="17">
        <f>I1152+(data!$C$20*G1152-data!$C$17*I1152)*$C1153/60</f>
        <v>360.41720493165474</v>
      </c>
      <c r="J1153" s="16">
        <f t="shared" si="89"/>
        <v>129.83333333333334</v>
      </c>
      <c r="K1153" s="14">
        <f>G1153/data!$C$15*1000</f>
        <v>4.0000323559998092</v>
      </c>
      <c r="L1153" s="14">
        <f>L1152+data!$C$21*(K1152-L1152)/60*C1152</f>
        <v>4.0000338727899534</v>
      </c>
      <c r="M1153" s="59">
        <f>M1152+E1153*C1153/3600/data!H$23</f>
        <v>190.65173129812791</v>
      </c>
    </row>
    <row r="1154" spans="1:13" ht="19.899999999999999" customHeight="1">
      <c r="A1154" s="12">
        <f t="shared" si="93"/>
        <v>7800</v>
      </c>
      <c r="B1154" s="14">
        <f t="shared" si="88"/>
        <v>4</v>
      </c>
      <c r="C1154" s="14">
        <v>10</v>
      </c>
      <c r="D1154" s="15">
        <f>3600*(B1154*data!$C$15/1000-F1154-G1154)/C1154</f>
        <v>715.74744610674747</v>
      </c>
      <c r="E1154" s="15">
        <f>IF(A1154&lt;P$35,IF(A1154+C1154&lt;P$35,data!H$24*data!H$23,data!H$24*data!H$23*(P$35-A1154)/C1154),IF(D1154&lt;0,0,D1154))</f>
        <v>715.74744610674747</v>
      </c>
      <c r="F1154" s="17">
        <f>(H1154*data!$C$16+I1154*data!$C$17-G1153*(data!$C$18+data!$C$19+data!$C$20))*$C1154/60</f>
        <v>-1.9884261147536153</v>
      </c>
      <c r="G1154" s="17">
        <f t="shared" si="94"/>
        <v>29.542341453929474</v>
      </c>
      <c r="H1154" s="17">
        <f>H1153+(data!$C$19*G1153-data!$C$16*H1153)*$C1154/60</f>
        <v>162.04665127273205</v>
      </c>
      <c r="I1154" s="17">
        <f>I1153+(data!$C$20*G1153-data!$C$17*I1153)*$C1154/60</f>
        <v>360.73644570016239</v>
      </c>
      <c r="J1154" s="16">
        <f t="shared" si="89"/>
        <v>130</v>
      </c>
      <c r="K1154" s="14">
        <f>G1154/data!$C$15*1000</f>
        <v>4.0000323287017991</v>
      </c>
      <c r="L1154" s="14">
        <f>L1153+data!$C$21*(K1153-L1153)/60*C1153</f>
        <v>4.000033841173309</v>
      </c>
      <c r="M1154" s="59">
        <f>M1153+E1154*C1154/3600/data!H$23</f>
        <v>190.85055003315756</v>
      </c>
    </row>
    <row r="1155" spans="1:13" ht="19.899999999999999" customHeight="1">
      <c r="A1155" s="12">
        <f t="shared" si="93"/>
        <v>7810</v>
      </c>
      <c r="B1155" s="14">
        <f t="shared" si="88"/>
        <v>4</v>
      </c>
      <c r="C1155" s="14">
        <v>10</v>
      </c>
      <c r="D1155" s="15">
        <f>3600*(B1155*data!$C$15/1000-F1155-G1155)/C1155</f>
        <v>715.66163576578333</v>
      </c>
      <c r="E1155" s="15">
        <f>IF(A1155&lt;P$35,IF(A1155+C1155&lt;P$35,data!H$24*data!H$23,data!H$24*data!H$23*(P$35-A1155)/C1155),IF(D1155&lt;0,0,D1155))</f>
        <v>715.66163576578333</v>
      </c>
      <c r="F1155" s="17">
        <f>(H1155*data!$C$16+I1155*data!$C$17-G1154*(data!$C$18+data!$C$19+data!$C$20))*$C1155/60</f>
        <v>-1.9881875514959511</v>
      </c>
      <c r="G1155" s="17">
        <f t="shared" si="94"/>
        <v>29.542341252730044</v>
      </c>
      <c r="H1155" s="17">
        <f>H1154+(data!$C$19*G1154-data!$C$16*H1154)*$C1155/60</f>
        <v>162.04688365284721</v>
      </c>
      <c r="I1155" s="17">
        <f>I1154+(data!$C$20*G1154-data!$C$17*I1154)*$C1155/60</f>
        <v>361.05545020666199</v>
      </c>
      <c r="J1155" s="16">
        <f t="shared" si="89"/>
        <v>130.16666666666666</v>
      </c>
      <c r="K1155" s="14">
        <f>G1155/data!$C$15*1000</f>
        <v>4.0000323014594015</v>
      </c>
      <c r="L1155" s="14">
        <f>L1154+data!$C$21*(K1154-L1154)/60*C1154</f>
        <v>4.0000338096466841</v>
      </c>
      <c r="M1155" s="59">
        <f>M1154+E1155*C1155/3600/data!H$23</f>
        <v>191.04934493198138</v>
      </c>
    </row>
    <row r="1156" spans="1:13" ht="19.899999999999999" customHeight="1">
      <c r="A1156" s="12">
        <f t="shared" si="93"/>
        <v>7820</v>
      </c>
      <c r="B1156" s="14">
        <f t="shared" ref="B1156:B1219" si="95">P$23</f>
        <v>4</v>
      </c>
      <c r="C1156" s="14">
        <v>10</v>
      </c>
      <c r="D1156" s="15">
        <f>3600*(B1156*data!$C$15/1000-F1156-G1156)/C1156</f>
        <v>715.57589756310949</v>
      </c>
      <c r="E1156" s="15">
        <f>IF(A1156&lt;P$35,IF(A1156+C1156&lt;P$35,data!H$24*data!H$23,data!H$24*data!H$23*(P$35-A1156)/C1156),IF(D1156&lt;0,0,D1156))</f>
        <v>715.57589756310949</v>
      </c>
      <c r="F1156" s="17">
        <f>(H1156*data!$C$16+I1156*data!$C$17-G1155*(data!$C$18+data!$C$19+data!$C$20))*$C1156/60</f>
        <v>-1.987949189030072</v>
      </c>
      <c r="G1156" s="17">
        <f t="shared" si="94"/>
        <v>29.542341051938259</v>
      </c>
      <c r="H1156" s="17">
        <f>H1155+(data!$C$19*G1155-data!$C$16*H1155)*$C1156/60</f>
        <v>162.04711356827926</v>
      </c>
      <c r="I1156" s="17">
        <f>I1155+(data!$C$20*G1155-data!$C$17*I1155)*$C1156/60</f>
        <v>361.3742186260103</v>
      </c>
      <c r="J1156" s="16">
        <f t="shared" ref="J1156:J1219" si="96">$A1156/60</f>
        <v>130.33333333333334</v>
      </c>
      <c r="K1156" s="14">
        <f>G1156/data!$C$15*1000</f>
        <v>4.0000322742721988</v>
      </c>
      <c r="L1156" s="14">
        <f>L1155+data!$C$21*(K1155-L1155)/60*C1155</f>
        <v>4.0000337782093611</v>
      </c>
      <c r="M1156" s="59">
        <f>M1155+E1156*C1156/3600/data!H$23</f>
        <v>191.24811601463779</v>
      </c>
    </row>
    <row r="1157" spans="1:13" ht="19.899999999999999" customHeight="1">
      <c r="A1157" s="12">
        <f t="shared" si="93"/>
        <v>7830</v>
      </c>
      <c r="B1157" s="14">
        <f t="shared" si="95"/>
        <v>4</v>
      </c>
      <c r="C1157" s="14">
        <v>10</v>
      </c>
      <c r="D1157" s="15">
        <f>3600*(B1157*data!$C$15/1000-F1157-G1157)/C1157</f>
        <v>715.49023135415541</v>
      </c>
      <c r="E1157" s="15">
        <f>IF(A1157&lt;P$35,IF(A1157+C1157&lt;P$35,data!H$24*data!H$23,data!H$24*data!H$23*(P$35-A1157)/C1157),IF(D1157&lt;0,0,D1157))</f>
        <v>715.49023135415541</v>
      </c>
      <c r="F1157" s="17">
        <f>(H1157*data!$C$16+I1157*data!$C$17-G1156*(data!$C$18+data!$C$19+data!$C$20))*$C1157/60</f>
        <v>-1.9877110269513618</v>
      </c>
      <c r="G1157" s="17">
        <f t="shared" si="94"/>
        <v>29.542340851551089</v>
      </c>
      <c r="H1157" s="17">
        <f>H1156+(data!$C$19*G1156-data!$C$16*H1156)*$C1157/60</f>
        <v>162.04734104506926</v>
      </c>
      <c r="I1157" s="17">
        <f>I1156+(data!$C$20*G1156-data!$C$17*I1156)*$C1157/60</f>
        <v>361.69275113293452</v>
      </c>
      <c r="J1157" s="16">
        <f t="shared" si="96"/>
        <v>130.5</v>
      </c>
      <c r="K1157" s="14">
        <f>G1157/data!$C$15*1000</f>
        <v>4.0000322471397807</v>
      </c>
      <c r="L1157" s="14">
        <f>L1156+data!$C$21*(K1156-L1156)/60*C1156</f>
        <v>4.0000337468606295</v>
      </c>
      <c r="M1157" s="59">
        <f>M1156+E1157*C1157/3600/data!H$23</f>
        <v>191.44686330112506</v>
      </c>
    </row>
    <row r="1158" spans="1:13" ht="19.899999999999999" customHeight="1">
      <c r="A1158" s="12">
        <f t="shared" si="93"/>
        <v>7840</v>
      </c>
      <c r="B1158" s="14">
        <f t="shared" si="95"/>
        <v>4</v>
      </c>
      <c r="C1158" s="14">
        <v>10</v>
      </c>
      <c r="D1158" s="15">
        <f>3600*(B1158*data!$C$15/1000-F1158-G1158)/C1158</f>
        <v>715.40463699542374</v>
      </c>
      <c r="E1158" s="15">
        <f>IF(A1158&lt;P$35,IF(A1158+C1158&lt;P$35,data!H$24*data!H$23,data!H$24*data!H$23*(P$35-A1158)/C1158),IF(D1158&lt;0,0,D1158))</f>
        <v>715.40463699542374</v>
      </c>
      <c r="F1158" s="17">
        <f>(H1158*data!$C$16+I1158*data!$C$17-G1157*(data!$C$18+data!$C$19+data!$C$20))*$C1158/60</f>
        <v>-1.9874730648582133</v>
      </c>
      <c r="G1158" s="17">
        <f t="shared" si="94"/>
        <v>29.542340651565528</v>
      </c>
      <c r="H1158" s="17">
        <f>H1157+(data!$C$19*G1157-data!$C$16*H1157)*$C1158/60</f>
        <v>162.04756610898323</v>
      </c>
      <c r="I1158" s="17">
        <f>I1157+(data!$C$20*G1157-data!$C$17*I1157)*$C1158/60</f>
        <v>362.0110479020326</v>
      </c>
      <c r="J1158" s="16">
        <f t="shared" si="96"/>
        <v>130.66666666666666</v>
      </c>
      <c r="K1158" s="14">
        <f>G1158/data!$C$15*1000</f>
        <v>4.0000322200617404</v>
      </c>
      <c r="L1158" s="14">
        <f>L1157+data!$C$21*(K1157-L1157)/60*C1157</f>
        <v>4.0000337155997849</v>
      </c>
      <c r="M1158" s="59">
        <f>M1157+E1158*C1158/3600/data!H$23</f>
        <v>191.64558681140156</v>
      </c>
    </row>
    <row r="1159" spans="1:13" ht="19.899999999999999" customHeight="1">
      <c r="A1159" s="12">
        <f t="shared" si="93"/>
        <v>7850</v>
      </c>
      <c r="B1159" s="14">
        <f t="shared" si="95"/>
        <v>4</v>
      </c>
      <c r="C1159" s="14">
        <v>10</v>
      </c>
      <c r="D1159" s="15">
        <f>3600*(B1159*data!$C$15/1000-F1159-G1159)/C1159</f>
        <v>715.31911434447352</v>
      </c>
      <c r="E1159" s="15">
        <f>IF(A1159&lt;P$35,IF(A1159+C1159&lt;P$35,data!H$24*data!H$23,data!H$24*data!H$23*(P$35-A1159)/C1159),IF(D1159&lt;0,0,D1159))</f>
        <v>715.31911434447352</v>
      </c>
      <c r="F1159" s="17">
        <f>(H1159*data!$C$16+I1159*data!$C$17-G1158*(data!$C$18+data!$C$19+data!$C$20))*$C1159/60</f>
        <v>-1.9872353023519878</v>
      </c>
      <c r="G1159" s="17">
        <f t="shared" si="94"/>
        <v>29.542340451978607</v>
      </c>
      <c r="H1159" s="17">
        <f>H1158+(data!$C$19*G1158-data!$C$16*H1158)*$C1159/60</f>
        <v>162.04778878551505</v>
      </c>
      <c r="I1159" s="17">
        <f>I1158+(data!$C$20*G1158-data!$C$17*I1158)*$C1159/60</f>
        <v>362.32910910777309</v>
      </c>
      <c r="J1159" s="16">
        <f t="shared" si="96"/>
        <v>130.83333333333334</v>
      </c>
      <c r="K1159" s="14">
        <f>G1159/data!$C$15*1000</f>
        <v>4.0000321930376757</v>
      </c>
      <c r="L1159" s="14">
        <f>L1158+data!$C$21*(K1158-L1158)/60*C1158</f>
        <v>4.0000336844261284</v>
      </c>
      <c r="M1159" s="59">
        <f>M1158+E1159*C1159/3600/data!H$23</f>
        <v>191.84428656538614</v>
      </c>
    </row>
    <row r="1160" spans="1:13" ht="19.899999999999999" customHeight="1">
      <c r="A1160" s="12">
        <f t="shared" si="93"/>
        <v>7860</v>
      </c>
      <c r="B1160" s="14">
        <f t="shared" si="95"/>
        <v>4</v>
      </c>
      <c r="C1160" s="14">
        <v>10</v>
      </c>
      <c r="D1160" s="15">
        <f>3600*(B1160*data!$C$15/1000-F1160-G1160)/C1160</f>
        <v>715.23366325991776</v>
      </c>
      <c r="E1160" s="15">
        <f>IF(A1160&lt;P$35,IF(A1160+C1160&lt;P$35,data!H$24*data!H$23,data!H$24*data!H$23*(P$35-A1160)/C1160),IF(D1160&lt;0,0,D1160))</f>
        <v>715.23366325991776</v>
      </c>
      <c r="F1160" s="17">
        <f>(H1160*data!$C$16+I1160*data!$C$17-G1159*(data!$C$18+data!$C$19+data!$C$20))*$C1160/60</f>
        <v>-1.9869977390369917</v>
      </c>
      <c r="G1160" s="17">
        <f t="shared" si="94"/>
        <v>29.542340252787376</v>
      </c>
      <c r="H1160" s="17">
        <f>H1159+(data!$C$19*G1159-data!$C$16*H1159)*$C1160/60</f>
        <v>162.04800909988927</v>
      </c>
      <c r="I1160" s="17">
        <f>I1159+(data!$C$20*G1159-data!$C$17*I1159)*$C1160/60</f>
        <v>362.64693492449544</v>
      </c>
      <c r="J1160" s="16">
        <f t="shared" si="96"/>
        <v>131</v>
      </c>
      <c r="K1160" s="14">
        <f>G1160/data!$C$15*1000</f>
        <v>4.0000321660671885</v>
      </c>
      <c r="L1160" s="14">
        <f>L1159+data!$C$21*(K1159-L1159)/60*C1159</f>
        <v>4.000033653338968</v>
      </c>
      <c r="M1160" s="59">
        <f>M1159+E1160*C1160/3600/data!H$23</f>
        <v>192.04296258295835</v>
      </c>
    </row>
    <row r="1161" spans="1:13" ht="19.899999999999999" customHeight="1">
      <c r="A1161" s="12">
        <f t="shared" si="93"/>
        <v>7870</v>
      </c>
      <c r="B1161" s="14">
        <f t="shared" si="95"/>
        <v>4</v>
      </c>
      <c r="C1161" s="14">
        <v>10</v>
      </c>
      <c r="D1161" s="15">
        <f>3600*(B1161*data!$C$15/1000-F1161-G1161)/C1161</f>
        <v>715.14828360140018</v>
      </c>
      <c r="E1161" s="15">
        <f>IF(A1161&lt;P$35,IF(A1161+C1161&lt;P$35,data!H$24*data!H$23,data!H$24*data!H$23*(P$35-A1161)/C1161),IF(D1161&lt;0,0,D1161))</f>
        <v>715.14828360140018</v>
      </c>
      <c r="F1161" s="17">
        <f>(H1161*data!$C$16+I1161*data!$C$17-G1160*(data!$C$18+data!$C$19+data!$C$20))*$C1161/60</f>
        <v>-1.9867603745204414</v>
      </c>
      <c r="G1161" s="17">
        <f t="shared" si="94"/>
        <v>29.54234005398893</v>
      </c>
      <c r="H1161" s="17">
        <f>H1160+(data!$C$19*G1160-data!$C$16*H1160)*$C1161/60</f>
        <v>162.04822707706401</v>
      </c>
      <c r="I1161" s="17">
        <f>I1160+(data!$C$20*G1160-data!$C$17*I1160)*$C1161/60</f>
        <v>362.96452552641</v>
      </c>
      <c r="J1161" s="16">
        <f t="shared" si="96"/>
        <v>131.16666666666666</v>
      </c>
      <c r="K1161" s="14">
        <f>G1161/data!$C$15*1000</f>
        <v>4.0000321391498828</v>
      </c>
      <c r="L1161" s="14">
        <f>L1160+data!$C$21*(K1160-L1160)/60*C1160</f>
        <v>4.0000336223376172</v>
      </c>
      <c r="M1161" s="59">
        <f>M1160+E1161*C1161/3600/data!H$23</f>
        <v>192.24161488395873</v>
      </c>
    </row>
    <row r="1162" spans="1:13" ht="19.899999999999999" customHeight="1">
      <c r="A1162" s="12">
        <f t="shared" si="93"/>
        <v>7880</v>
      </c>
      <c r="B1162" s="14">
        <f t="shared" si="95"/>
        <v>4</v>
      </c>
      <c r="C1162" s="14">
        <v>10</v>
      </c>
      <c r="D1162" s="15">
        <f>3600*(B1162*data!$C$15/1000-F1162-G1162)/C1162</f>
        <v>715.0629752295979</v>
      </c>
      <c r="E1162" s="15">
        <f>IF(A1162&lt;P$35,IF(A1162+C1162&lt;P$35,data!H$24*data!H$23,data!H$24*data!H$23*(P$35-A1162)/C1162),IF(D1162&lt;0,0,D1162))</f>
        <v>715.0629752295979</v>
      </c>
      <c r="F1162" s="17">
        <f>(H1162*data!$C$16+I1162*data!$C$17-G1161*(data!$C$18+data!$C$19+data!$C$20))*$C1162/60</f>
        <v>-1.9865232084124382</v>
      </c>
      <c r="G1162" s="17">
        <f t="shared" si="94"/>
        <v>29.54233985558038</v>
      </c>
      <c r="H1162" s="17">
        <f>H1161+(data!$C$19*G1161-data!$C$16*H1161)*$C1162/60</f>
        <v>162.04844274173379</v>
      </c>
      <c r="I1162" s="17">
        <f>I1161+(data!$C$20*G1161-data!$C$17*I1161)*$C1162/60</f>
        <v>363.28188108759815</v>
      </c>
      <c r="J1162" s="16">
        <f t="shared" si="96"/>
        <v>131.33333333333334</v>
      </c>
      <c r="K1162" s="14">
        <f>G1162/data!$C$15*1000</f>
        <v>4.0000321122853704</v>
      </c>
      <c r="L1162" s="14">
        <f>L1161+data!$C$21*(K1161-L1161)/60*C1161</f>
        <v>4.0000335914213965</v>
      </c>
      <c r="M1162" s="59">
        <f>M1161+E1162*C1162/3600/data!H$23</f>
        <v>192.44024348818917</v>
      </c>
    </row>
    <row r="1163" spans="1:13" ht="19.899999999999999" customHeight="1">
      <c r="A1163" s="12">
        <f t="shared" si="93"/>
        <v>7890</v>
      </c>
      <c r="B1163" s="14">
        <f t="shared" si="95"/>
        <v>4</v>
      </c>
      <c r="C1163" s="14">
        <v>10</v>
      </c>
      <c r="D1163" s="15">
        <f>3600*(B1163*data!$C$15/1000-F1163-G1163)/C1163</f>
        <v>714.97773800619495</v>
      </c>
      <c r="E1163" s="15">
        <f>IF(A1163&lt;P$35,IF(A1163+C1163&lt;P$35,data!H$24*data!H$23,data!H$24*data!H$23*(P$35-A1163)/C1163),IF(D1163&lt;0,0,D1163))</f>
        <v>714.97773800619495</v>
      </c>
      <c r="F1163" s="17">
        <f>(H1163*data!$C$16+I1163*data!$C$17-G1162*(data!$C$18+data!$C$19+data!$C$20))*$C1163/60</f>
        <v>-1.986286240325934</v>
      </c>
      <c r="G1163" s="17">
        <f t="shared" si="94"/>
        <v>29.542339657558884</v>
      </c>
      <c r="H1163" s="17">
        <f>H1162+(data!$C$19*G1162-data!$C$16*H1162)*$C1163/60</f>
        <v>162.04865611833225</v>
      </c>
      <c r="I1163" s="17">
        <f>I1162+(data!$C$20*G1162-data!$C$17*I1162)*$C1163/60</f>
        <v>363.59900178201235</v>
      </c>
      <c r="J1163" s="16">
        <f t="shared" si="96"/>
        <v>131.5</v>
      </c>
      <c r="K1163" s="14">
        <f>G1163/data!$C$15*1000</f>
        <v>4.0000320854732641</v>
      </c>
      <c r="L1163" s="14">
        <f>L1162+data!$C$21*(K1162-L1162)/60*C1162</f>
        <v>4.0000335605896309</v>
      </c>
      <c r="M1163" s="59">
        <f>M1162+E1163*C1163/3600/data!H$23</f>
        <v>192.63884841541312</v>
      </c>
    </row>
    <row r="1164" spans="1:13" ht="19.899999999999999" customHeight="1">
      <c r="A1164" s="12">
        <f t="shared" si="93"/>
        <v>7900</v>
      </c>
      <c r="B1164" s="14">
        <f t="shared" si="95"/>
        <v>4</v>
      </c>
      <c r="C1164" s="14">
        <v>10</v>
      </c>
      <c r="D1164" s="15">
        <f>3600*(B1164*data!$C$15/1000-F1164-G1164)/C1164</f>
        <v>714.89257179389301</v>
      </c>
      <c r="E1164" s="15">
        <f>IF(A1164&lt;P$35,IF(A1164+C1164&lt;P$35,data!H$24*data!H$23,data!H$24*data!H$23*(P$35-A1164)/C1164),IF(D1164&lt;0,0,D1164))</f>
        <v>714.89257179389301</v>
      </c>
      <c r="F1164" s="17">
        <f>(H1164*data!$C$16+I1164*data!$C$17-G1163*(data!$C$18+data!$C$19+data!$C$20))*$C1164/60</f>
        <v>-1.9860494698767071</v>
      </c>
      <c r="G1164" s="17">
        <f t="shared" si="94"/>
        <v>29.542339459921607</v>
      </c>
      <c r="H1164" s="17">
        <f>H1163+(data!$C$19*G1163-data!$C$16*H1163)*$C1164/60</f>
        <v>162.04886723103493</v>
      </c>
      <c r="I1164" s="17">
        <f>I1163+(data!$C$20*G1163-data!$C$17*I1163)*$C1164/60</f>
        <v>363.91588778347631</v>
      </c>
      <c r="J1164" s="16">
        <f t="shared" si="96"/>
        <v>131.66666666666666</v>
      </c>
      <c r="K1164" s="14">
        <f>G1164/data!$C$15*1000</f>
        <v>4.0000320587131819</v>
      </c>
      <c r="L1164" s="14">
        <f>L1163+data!$C$21*(K1163-L1163)/60*C1163</f>
        <v>4.0000335298416534</v>
      </c>
      <c r="M1164" s="59">
        <f>M1163+E1164*C1164/3600/data!H$23</f>
        <v>192.83742968535586</v>
      </c>
    </row>
    <row r="1165" spans="1:13" ht="19.899999999999999" customHeight="1">
      <c r="A1165" s="12">
        <f t="shared" si="93"/>
        <v>7910</v>
      </c>
      <c r="B1165" s="14">
        <f t="shared" si="95"/>
        <v>4</v>
      </c>
      <c r="C1165" s="14">
        <v>10</v>
      </c>
      <c r="D1165" s="15">
        <f>3600*(B1165*data!$C$15/1000-F1165-G1165)/C1165</f>
        <v>714.80747645638121</v>
      </c>
      <c r="E1165" s="15">
        <f>IF(A1165&lt;P$35,IF(A1165+C1165&lt;P$35,data!H$24*data!H$23,data!H$24*data!H$23*(P$35-A1165)/C1165),IF(D1165&lt;0,0,D1165))</f>
        <v>714.80747645638121</v>
      </c>
      <c r="F1165" s="17">
        <f>(H1165*data!$C$16+I1165*data!$C$17-G1164*(data!$C$18+data!$C$19+data!$C$20))*$C1165/60</f>
        <v>-1.9858128966833275</v>
      </c>
      <c r="G1165" s="17">
        <f t="shared" si="94"/>
        <v>29.542339262665759</v>
      </c>
      <c r="H1165" s="17">
        <f>H1164+(data!$C$19*G1164-data!$C$16*H1164)*$C1165/60</f>
        <v>162.04907610376208</v>
      </c>
      <c r="I1165" s="17">
        <f>I1164+(data!$C$20*G1164-data!$C$17*I1164)*$C1165/60</f>
        <v>364.23253926568498</v>
      </c>
      <c r="J1165" s="16">
        <f t="shared" si="96"/>
        <v>131.83333333333334</v>
      </c>
      <c r="K1165" s="14">
        <f>G1165/data!$C$15*1000</f>
        <v>4.0000320320047447</v>
      </c>
      <c r="L1165" s="14">
        <f>L1164+data!$C$21*(K1164-L1164)/60*C1164</f>
        <v>4.0000334991768014</v>
      </c>
      <c r="M1165" s="59">
        <f>M1164+E1165*C1165/3600/data!H$23</f>
        <v>193.03598731770487</v>
      </c>
    </row>
    <row r="1166" spans="1:13" ht="19.899999999999999" customHeight="1">
      <c r="A1166" s="12">
        <f t="shared" si="93"/>
        <v>7920</v>
      </c>
      <c r="B1166" s="14">
        <f t="shared" si="95"/>
        <v>4</v>
      </c>
      <c r="C1166" s="14">
        <v>10</v>
      </c>
      <c r="D1166" s="15">
        <f>3600*(B1166*data!$C$15/1000-F1166-G1166)/C1166</f>
        <v>714.72245185833742</v>
      </c>
      <c r="E1166" s="15">
        <f>IF(A1166&lt;P$35,IF(A1166+C1166&lt;P$35,data!H$24*data!H$23,data!H$24*data!H$23*(P$35-A1166)/C1166),IF(D1166&lt;0,0,D1166))</f>
        <v>714.72245185833742</v>
      </c>
      <c r="F1166" s="17">
        <f>(H1166*data!$C$16+I1166*data!$C$17-G1165*(data!$C$18+data!$C$19+data!$C$20))*$C1166/60</f>
        <v>-1.9855765203671325</v>
      </c>
      <c r="G1166" s="17">
        <f t="shared" si="94"/>
        <v>29.542339065788575</v>
      </c>
      <c r="H1166" s="17">
        <f>H1165+(data!$C$19*G1165-data!$C$16*H1165)*$C1166/60</f>
        <v>162.04928276018117</v>
      </c>
      <c r="I1166" s="17">
        <f>I1165+(data!$C$20*G1165-data!$C$17*I1165)*$C1166/60</f>
        <v>364.54895640220479</v>
      </c>
      <c r="J1166" s="16">
        <f t="shared" si="96"/>
        <v>132</v>
      </c>
      <c r="K1166" s="14">
        <f>G1166/data!$C$15*1000</f>
        <v>4.0000320053475793</v>
      </c>
      <c r="L1166" s="14">
        <f>L1165+data!$C$21*(K1165-L1165)/60*C1165</f>
        <v>4.0000334685944186</v>
      </c>
      <c r="M1166" s="59">
        <f>M1165+E1166*C1166/3600/data!H$23</f>
        <v>193.23452133210995</v>
      </c>
    </row>
    <row r="1167" spans="1:13" ht="19.899999999999999" customHeight="1">
      <c r="A1167" s="12">
        <f t="shared" si="93"/>
        <v>7930</v>
      </c>
      <c r="B1167" s="14">
        <f t="shared" si="95"/>
        <v>4</v>
      </c>
      <c r="C1167" s="14">
        <v>10</v>
      </c>
      <c r="D1167" s="15">
        <f>3600*(B1167*data!$C$15/1000-F1167-G1167)/C1167</f>
        <v>714.63749786541541</v>
      </c>
      <c r="E1167" s="15">
        <f>IF(A1167&lt;P$35,IF(A1167+C1167&lt;P$35,data!H$24*data!H$23,data!H$24*data!H$23*(P$35-A1167)/C1167),IF(D1167&lt;0,0,D1167))</f>
        <v>714.63749786541541</v>
      </c>
      <c r="F1167" s="17">
        <f>(H1167*data!$C$16+I1167*data!$C$17-G1166*(data!$C$18+data!$C$19+data!$C$20))*$C1167/60</f>
        <v>-1.9853403405521992</v>
      </c>
      <c r="G1167" s="17">
        <f t="shared" si="94"/>
        <v>29.542338869287313</v>
      </c>
      <c r="H1167" s="17">
        <f>H1166+(data!$C$19*G1166-data!$C$16*H1166)*$C1167/60</f>
        <v>162.04948722370978</v>
      </c>
      <c r="I1167" s="17">
        <f>I1166+(data!$C$20*G1166-data!$C$17*I1166)*$C1167/60</f>
        <v>364.86513936647361</v>
      </c>
      <c r="J1167" s="16">
        <f t="shared" si="96"/>
        <v>132.16666666666666</v>
      </c>
      <c r="K1167" s="14">
        <f>G1167/data!$C$15*1000</f>
        <v>4.0000319787413119</v>
      </c>
      <c r="L1167" s="14">
        <f>L1166+data!$C$21*(K1166-L1166)/60*C1166</f>
        <v>4.0000334380938547</v>
      </c>
      <c r="M1167" s="59">
        <f>M1166+E1167*C1167/3600/data!H$23</f>
        <v>193.43303174818368</v>
      </c>
    </row>
    <row r="1168" spans="1:13" ht="19.899999999999999" customHeight="1">
      <c r="A1168" s="12">
        <f t="shared" ref="A1168:A1231" si="97">$A1167+C1167</f>
        <v>7940</v>
      </c>
      <c r="B1168" s="14">
        <f t="shared" si="95"/>
        <v>4</v>
      </c>
      <c r="C1168" s="14">
        <v>10</v>
      </c>
      <c r="D1168" s="15">
        <f>3600*(B1168*data!$C$15/1000-F1168-G1168)/C1168</f>
        <v>714.55261434423187</v>
      </c>
      <c r="E1168" s="15">
        <f>IF(A1168&lt;P$35,IF(A1168+C1168&lt;P$35,data!H$24*data!H$23,data!H$24*data!H$23*(P$35-A1168)/C1168),IF(D1168&lt;0,0,D1168))</f>
        <v>714.55261434423187</v>
      </c>
      <c r="F1168" s="17">
        <f>(H1168*data!$C$16+I1168*data!$C$17-G1167*(data!$C$18+data!$C$19+data!$C$20))*$C1168/60</f>
        <v>-1.9851043568653119</v>
      </c>
      <c r="G1168" s="17">
        <f t="shared" ref="G1168:G1231" si="98">IF(P$21=1,(E1167/60)*$C1168/60+F1168+G1167,(E1168/60)*$C1168/60+F1168+G1167)</f>
        <v>29.542338673159268</v>
      </c>
      <c r="H1168" s="17">
        <f>H1167+(data!$C$19*G1167-data!$C$16*H1167)*$C1168/60</f>
        <v>162.04968951751806</v>
      </c>
      <c r="I1168" s="17">
        <f>I1167+(data!$C$20*G1167-data!$C$17*I1167)*$C1168/60</f>
        <v>365.18108833180094</v>
      </c>
      <c r="J1168" s="16">
        <f t="shared" si="96"/>
        <v>132.33333333333334</v>
      </c>
      <c r="K1168" s="14">
        <f>G1168/data!$C$15*1000</f>
        <v>4.0000319521855801</v>
      </c>
      <c r="L1168" s="14">
        <f>L1167+data!$C$21*(K1167-L1167)/60*C1167</f>
        <v>4.000033407674465</v>
      </c>
      <c r="M1168" s="59">
        <f>M1167+E1168*C1168/3600/data!H$23</f>
        <v>193.63151858550151</v>
      </c>
    </row>
    <row r="1169" spans="1:13" ht="19.899999999999999" customHeight="1">
      <c r="A1169" s="12">
        <f t="shared" si="97"/>
        <v>7950</v>
      </c>
      <c r="B1169" s="14">
        <f t="shared" si="95"/>
        <v>4</v>
      </c>
      <c r="C1169" s="14">
        <v>10</v>
      </c>
      <c r="D1169" s="15">
        <f>3600*(B1169*data!$C$15/1000-F1169-G1169)/C1169</f>
        <v>714.4678011623655</v>
      </c>
      <c r="E1169" s="15">
        <f>IF(A1169&lt;P$35,IF(A1169+C1169&lt;P$35,data!H$24*data!H$23,data!H$24*data!H$23*(P$35-A1169)/C1169),IF(D1169&lt;0,0,D1169))</f>
        <v>714.4678011623655</v>
      </c>
      <c r="F1169" s="17">
        <f>(H1169*data!$C$16+I1169*data!$C$17-G1168*(data!$C$18+data!$C$19+data!$C$20))*$C1169/60</f>
        <v>-1.9848685689359393</v>
      </c>
      <c r="G1169" s="17">
        <f t="shared" si="98"/>
        <v>29.542338477401749</v>
      </c>
      <c r="H1169" s="17">
        <f>H1168+(data!$C$19*G1168-data!$C$16*H1168)*$C1169/60</f>
        <v>162.04988966453146</v>
      </c>
      <c r="I1169" s="17">
        <f>I1168+(data!$C$20*G1168-data!$C$17*I1168)*$C1169/60</f>
        <v>365.49680347136791</v>
      </c>
      <c r="J1169" s="16">
        <f t="shared" si="96"/>
        <v>132.5</v>
      </c>
      <c r="K1169" s="14">
        <f>G1169/data!$C$15*1000</f>
        <v>4.0000319256800161</v>
      </c>
      <c r="L1169" s="14">
        <f>L1168+data!$C$21*(K1168-L1168)/60*C1168</f>
        <v>4.0000333773356109</v>
      </c>
      <c r="M1169" s="59">
        <f>M1168+E1169*C1169/3600/data!H$23</f>
        <v>193.82998186360217</v>
      </c>
    </row>
    <row r="1170" spans="1:13" ht="19.899999999999999" customHeight="1">
      <c r="A1170" s="12">
        <f t="shared" si="97"/>
        <v>7960</v>
      </c>
      <c r="B1170" s="14">
        <f t="shared" si="95"/>
        <v>4</v>
      </c>
      <c r="C1170" s="14">
        <v>10</v>
      </c>
      <c r="D1170" s="15">
        <f>3600*(B1170*data!$C$15/1000-F1170-G1170)/C1170</f>
        <v>714.38305818832714</v>
      </c>
      <c r="E1170" s="15">
        <f>IF(A1170&lt;P$35,IF(A1170+C1170&lt;P$35,data!H$24*data!H$23,data!H$24*data!H$23*(P$35-A1170)/C1170),IF(D1170&lt;0,0,D1170))</f>
        <v>714.38305818832714</v>
      </c>
      <c r="F1170" s="17">
        <f>(H1170*data!$C$16+I1170*data!$C$17-G1169*(data!$C$18+data!$C$19+data!$C$20))*$C1170/60</f>
        <v>-1.9846329763962025</v>
      </c>
      <c r="G1170" s="17">
        <f t="shared" si="98"/>
        <v>29.542338282012118</v>
      </c>
      <c r="H1170" s="17">
        <f>H1169+(data!$C$19*G1169-data!$C$16*H1169)*$C1170/60</f>
        <v>162.05008768743326</v>
      </c>
      <c r="I1170" s="17">
        <f>I1169+(data!$C$20*G1169-data!$C$17*I1169)*$C1170/60</f>
        <v>365.81228495822745</v>
      </c>
      <c r="J1170" s="16">
        <f t="shared" si="96"/>
        <v>132.66666666666666</v>
      </c>
      <c r="K1170" s="14">
        <f>G1170/data!$C$15*1000</f>
        <v>4.0000318992242647</v>
      </c>
      <c r="L1170" s="14">
        <f>L1169+data!$C$21*(K1169-L1169)/60*C1169</f>
        <v>4.00003334707666</v>
      </c>
      <c r="M1170" s="59">
        <f>M1169+E1170*C1170/3600/data!H$23</f>
        <v>194.02842160198782</v>
      </c>
    </row>
    <row r="1171" spans="1:13" ht="19.899999999999999" customHeight="1">
      <c r="A1171" s="12">
        <f t="shared" si="97"/>
        <v>7970</v>
      </c>
      <c r="B1171" s="14">
        <f t="shared" si="95"/>
        <v>4</v>
      </c>
      <c r="C1171" s="14">
        <v>10</v>
      </c>
      <c r="D1171" s="15">
        <f>3600*(B1171*data!$C$15/1000-F1171-G1171)/C1171</f>
        <v>714.29838529158314</v>
      </c>
      <c r="E1171" s="15">
        <f>IF(A1171&lt;P$35,IF(A1171+C1171&lt;P$35,data!H$24*data!H$23,data!H$24*data!H$23*(P$35-A1171)/C1171),IF(D1171&lt;0,0,D1171))</f>
        <v>714.29838529158314</v>
      </c>
      <c r="F1171" s="17">
        <f>(H1171*data!$C$16+I1171*data!$C$17-G1170*(data!$C$18+data!$C$19+data!$C$20))*$C1171/60</f>
        <v>-1.9843975788808554</v>
      </c>
      <c r="G1171" s="17">
        <f t="shared" si="98"/>
        <v>29.542338086987726</v>
      </c>
      <c r="H1171" s="17">
        <f>H1170+(data!$C$19*G1170-data!$C$16*H1170)*$C1171/60</f>
        <v>162.05028360866712</v>
      </c>
      <c r="I1171" s="17">
        <f>I1170+(data!$C$20*G1170-data!$C$17*I1170)*$C1171/60</f>
        <v>366.1275329653044</v>
      </c>
      <c r="J1171" s="16">
        <f t="shared" si="96"/>
        <v>132.83333333333334</v>
      </c>
      <c r="K1171" s="14">
        <f>G1171/data!$C$15*1000</f>
        <v>4.0000318728179671</v>
      </c>
      <c r="L1171" s="14">
        <f>L1170+data!$C$21*(K1170-L1170)/60*C1170</f>
        <v>4.0000333168969844</v>
      </c>
      <c r="M1171" s="59">
        <f>M1170+E1171*C1171/3600/data!H$23</f>
        <v>194.22683782012436</v>
      </c>
    </row>
    <row r="1172" spans="1:13" ht="19.899999999999999" customHeight="1">
      <c r="A1172" s="12">
        <f t="shared" si="97"/>
        <v>7980</v>
      </c>
      <c r="B1172" s="14">
        <f t="shared" si="95"/>
        <v>4</v>
      </c>
      <c r="C1172" s="14">
        <v>10</v>
      </c>
      <c r="D1172" s="15">
        <f>3600*(B1172*data!$C$15/1000-F1172-G1172)/C1172</f>
        <v>714.21378234250926</v>
      </c>
      <c r="E1172" s="15">
        <f>IF(A1172&lt;P$35,IF(A1172+C1172&lt;P$35,data!H$24*data!H$23,data!H$24*data!H$23*(P$35-A1172)/C1172),IF(D1172&lt;0,0,D1172))</f>
        <v>714.21378234250926</v>
      </c>
      <c r="F1172" s="17">
        <f>(H1172*data!$C$16+I1172*data!$C$17-G1171*(data!$C$18+data!$C$19+data!$C$20))*$C1172/60</f>
        <v>-1.9841623760272451</v>
      </c>
      <c r="G1172" s="17">
        <f t="shared" si="98"/>
        <v>29.542337892325989</v>
      </c>
      <c r="H1172" s="17">
        <f>H1171+(data!$C$19*G1171-data!$C$16*H1171)*$C1172/60</f>
        <v>162.05047745043962</v>
      </c>
      <c r="I1172" s="17">
        <f>I1171+(data!$C$20*G1171-data!$C$17*I1171)*$C1172/60</f>
        <v>366.44254766539558</v>
      </c>
      <c r="J1172" s="16">
        <f t="shared" si="96"/>
        <v>133</v>
      </c>
      <c r="K1172" s="14">
        <f>G1172/data!$C$15*1000</f>
        <v>4.0000318464607725</v>
      </c>
      <c r="L1172" s="14">
        <f>L1171+data!$C$21*(K1171-L1171)/60*C1171</f>
        <v>4.0000332867959631</v>
      </c>
      <c r="M1172" s="59">
        <f>M1171+E1172*C1172/3600/data!H$23</f>
        <v>194.42523053744173</v>
      </c>
    </row>
    <row r="1173" spans="1:13" ht="19.899999999999999" customHeight="1">
      <c r="A1173" s="12">
        <f t="shared" si="97"/>
        <v>7990</v>
      </c>
      <c r="B1173" s="14">
        <f t="shared" si="95"/>
        <v>4</v>
      </c>
      <c r="C1173" s="14">
        <v>10</v>
      </c>
      <c r="D1173" s="15">
        <f>3600*(B1173*data!$C$15/1000-F1173-G1173)/C1173</f>
        <v>714.12924921240699</v>
      </c>
      <c r="E1173" s="15">
        <f>IF(A1173&lt;P$35,IF(A1173+C1173&lt;P$35,data!H$24*data!H$23,data!H$24*data!H$23*(P$35-A1173)/C1173),IF(D1173&lt;0,0,D1173))</f>
        <v>714.12924921240699</v>
      </c>
      <c r="F1173" s="17">
        <f>(H1173*data!$C$16+I1173*data!$C$17-G1172*(data!$C$18+data!$C$19+data!$C$20))*$C1173/60</f>
        <v>-1.9839273674753004</v>
      </c>
      <c r="G1173" s="17">
        <f t="shared" si="98"/>
        <v>29.542337698024326</v>
      </c>
      <c r="H1173" s="17">
        <f>H1172+(data!$C$19*G1172-data!$C$16*H1172)*$C1173/60</f>
        <v>162.05066923472282</v>
      </c>
      <c r="I1173" s="17">
        <f>I1172+(data!$C$20*G1172-data!$C$17*I1172)*$C1173/60</f>
        <v>366.75732923116982</v>
      </c>
      <c r="J1173" s="16">
        <f t="shared" si="96"/>
        <v>133.16666666666666</v>
      </c>
      <c r="K1173" s="14">
        <f>G1173/data!$C$15*1000</f>
        <v>4.0000318201523317</v>
      </c>
      <c r="L1173" s="14">
        <f>L1172+data!$C$21*(K1172-L1172)/60*C1172</f>
        <v>4.0000332567729799</v>
      </c>
      <c r="M1173" s="59">
        <f>M1172+E1173*C1173/3600/data!H$23</f>
        <v>194.62359977333406</v>
      </c>
    </row>
    <row r="1174" spans="1:13" ht="19.899999999999999" customHeight="1">
      <c r="A1174" s="12">
        <f t="shared" si="97"/>
        <v>8000</v>
      </c>
      <c r="B1174" s="14">
        <f t="shared" si="95"/>
        <v>4</v>
      </c>
      <c r="C1174" s="14">
        <v>10</v>
      </c>
      <c r="D1174" s="15">
        <f>3600*(B1174*data!$C$15/1000-F1174-G1174)/C1174</f>
        <v>714.0447857734888</v>
      </c>
      <c r="E1174" s="15">
        <f>IF(A1174&lt;P$35,IF(A1174+C1174&lt;P$35,data!H$24*data!H$23,data!H$24*data!H$23*(P$35-A1174)/C1174),IF(D1174&lt;0,0,D1174))</f>
        <v>714.0447857734888</v>
      </c>
      <c r="F1174" s="17">
        <f>(H1174*data!$C$16+I1174*data!$C$17-G1173*(data!$C$18+data!$C$19+data!$C$20))*$C1174/60</f>
        <v>-1.9836925528674945</v>
      </c>
      <c r="G1174" s="17">
        <f t="shared" si="98"/>
        <v>29.542337504080184</v>
      </c>
      <c r="H1174" s="17">
        <f>H1173+(data!$C$19*G1173-data!$C$16*H1173)*$C1174/60</f>
        <v>162.05085898325669</v>
      </c>
      <c r="I1174" s="17">
        <f>I1173+(data!$C$20*G1173-data!$C$17*I1173)*$C1174/60</f>
        <v>367.07187783516815</v>
      </c>
      <c r="J1174" s="16">
        <f t="shared" si="96"/>
        <v>133.33333333333334</v>
      </c>
      <c r="K1174" s="14">
        <f>G1174/data!$C$15*1000</f>
        <v>4.0000317938922993</v>
      </c>
      <c r="L1174" s="14">
        <f>L1173+data!$C$21*(K1173-L1173)/60*C1173</f>
        <v>4.0000332268274237</v>
      </c>
      <c r="M1174" s="59">
        <f>M1173+E1174*C1174/3600/data!H$23</f>
        <v>194.82194554716003</v>
      </c>
    </row>
    <row r="1175" spans="1:13" ht="19.899999999999999" customHeight="1">
      <c r="A1175" s="12">
        <f t="shared" si="97"/>
        <v>8010</v>
      </c>
      <c r="B1175" s="14">
        <f t="shared" si="95"/>
        <v>4</v>
      </c>
      <c r="C1175" s="14">
        <v>10</v>
      </c>
      <c r="D1175" s="15">
        <f>3600*(B1175*data!$C$15/1000-F1175-G1175)/C1175</f>
        <v>713.96039189885335</v>
      </c>
      <c r="E1175" s="15">
        <f>IF(A1175&lt;P$35,IF(A1175+C1175&lt;P$35,data!H$24*data!H$23,data!H$24*data!H$23*(P$35-A1175)/C1175),IF(D1175&lt;0,0,D1175))</f>
        <v>713.96039189885335</v>
      </c>
      <c r="F1175" s="17">
        <f>(H1175*data!$C$16+I1175*data!$C$17-G1174*(data!$C$18+data!$C$19+data!$C$20))*$C1175/60</f>
        <v>-1.9834579318488217</v>
      </c>
      <c r="G1175" s="17">
        <f t="shared" si="98"/>
        <v>29.542337310491053</v>
      </c>
      <c r="H1175" s="17">
        <f>H1174+(data!$C$19*G1174-data!$C$16*H1174)*$C1175/60</f>
        <v>162.05104671755151</v>
      </c>
      <c r="I1175" s="17">
        <f>I1174+(data!$C$20*G1174-data!$C$17*I1174)*$C1175/60</f>
        <v>367.38619364980389</v>
      </c>
      <c r="J1175" s="16">
        <f t="shared" si="96"/>
        <v>133.5</v>
      </c>
      <c r="K1175" s="14">
        <f>G1175/data!$C$15*1000</f>
        <v>4.0000317676803361</v>
      </c>
      <c r="L1175" s="14">
        <f>L1174+data!$C$21*(K1174-L1174)/60*C1174</f>
        <v>4.0000331969586904</v>
      </c>
      <c r="M1175" s="59">
        <f>M1174+E1175*C1175/3600/data!H$23</f>
        <v>195.02026787824303</v>
      </c>
    </row>
    <row r="1176" spans="1:13" ht="19.899999999999999" customHeight="1">
      <c r="A1176" s="12">
        <f t="shared" si="97"/>
        <v>8020</v>
      </c>
      <c r="B1176" s="14">
        <f t="shared" si="95"/>
        <v>4</v>
      </c>
      <c r="C1176" s="14">
        <v>10</v>
      </c>
      <c r="D1176" s="15">
        <f>3600*(B1176*data!$C$15/1000-F1176-G1176)/C1176</f>
        <v>713.87606746250458</v>
      </c>
      <c r="E1176" s="15">
        <f>IF(A1176&lt;P$35,IF(A1176+C1176&lt;P$35,data!H$24*data!H$23,data!H$24*data!H$23*(P$35-A1176)/C1176),IF(D1176&lt;0,0,D1176))</f>
        <v>713.87606746250458</v>
      </c>
      <c r="F1176" s="17">
        <f>(H1176*data!$C$16+I1176*data!$C$17-G1175*(data!$C$18+data!$C$19+data!$C$20))*$C1176/60</f>
        <v>-1.9832235040667772</v>
      </c>
      <c r="G1176" s="17">
        <f t="shared" si="98"/>
        <v>29.542337117254423</v>
      </c>
      <c r="H1176" s="17">
        <f>H1175+(data!$C$19*G1175-data!$C$16*H1175)*$C1176/60</f>
        <v>162.05123245889041</v>
      </c>
      <c r="I1176" s="17">
        <f>I1175+(data!$C$20*G1175-data!$C$17*I1175)*$C1176/60</f>
        <v>367.7002768473626</v>
      </c>
      <c r="J1176" s="16">
        <f t="shared" si="96"/>
        <v>133.66666666666666</v>
      </c>
      <c r="K1176" s="14">
        <f>G1176/data!$C$15*1000</f>
        <v>4.0000317415161009</v>
      </c>
      <c r="L1176" s="14">
        <f>L1175+data!$C$21*(K1175-L1175)/60*C1175</f>
        <v>4.0000331671661806</v>
      </c>
      <c r="M1176" s="59">
        <f>M1175+E1176*C1176/3600/data!H$23</f>
        <v>195.2185667858715</v>
      </c>
    </row>
    <row r="1177" spans="1:13" ht="19.899999999999999" customHeight="1">
      <c r="A1177" s="12">
        <f t="shared" si="97"/>
        <v>8030</v>
      </c>
      <c r="B1177" s="14">
        <f t="shared" si="95"/>
        <v>4</v>
      </c>
      <c r="C1177" s="14">
        <v>10</v>
      </c>
      <c r="D1177" s="15">
        <f>3600*(B1177*data!$C$15/1000-F1177-G1177)/C1177</f>
        <v>713.79181233931263</v>
      </c>
      <c r="E1177" s="15">
        <f>IF(A1177&lt;P$35,IF(A1177+C1177&lt;P$35,data!H$24*data!H$23,data!H$24*data!H$23*(P$35-A1177)/C1177),IF(D1177&lt;0,0,D1177))</f>
        <v>713.79181233931263</v>
      </c>
      <c r="F1177" s="17">
        <f>(H1177*data!$C$16+I1177*data!$C$17-G1176*(data!$C$18+data!$C$19+data!$C$20))*$C1177/60</f>
        <v>-1.9829892691713222</v>
      </c>
      <c r="G1177" s="17">
        <f t="shared" si="98"/>
        <v>29.542336924367834</v>
      </c>
      <c r="H1177" s="17">
        <f>H1176+(data!$C$19*G1176-data!$C$16*H1176)*$C1177/60</f>
        <v>162.05141622833165</v>
      </c>
      <c r="I1177" s="17">
        <f>I1176+(data!$C$20*G1176-data!$C$17*I1176)*$C1177/60</f>
        <v>368.01412760000244</v>
      </c>
      <c r="J1177" s="16">
        <f t="shared" si="96"/>
        <v>133.83333333333334</v>
      </c>
      <c r="K1177" s="14">
        <f>G1177/data!$C$15*1000</f>
        <v>4.0000317153992615</v>
      </c>
      <c r="L1177" s="14">
        <f>L1176+data!$C$21*(K1176-L1176)/60*C1176</f>
        <v>4.0000331374493001</v>
      </c>
      <c r="M1177" s="59">
        <f>M1176+E1177*C1177/3600/data!H$23</f>
        <v>195.4168422892991</v>
      </c>
    </row>
    <row r="1178" spans="1:13" ht="19.899999999999999" customHeight="1">
      <c r="A1178" s="12">
        <f t="shared" si="97"/>
        <v>8040</v>
      </c>
      <c r="B1178" s="14">
        <f t="shared" si="95"/>
        <v>4</v>
      </c>
      <c r="C1178" s="14">
        <v>10</v>
      </c>
      <c r="D1178" s="15">
        <f>3600*(B1178*data!$C$15/1000-F1178-G1178)/C1178</f>
        <v>713.70762640502744</v>
      </c>
      <c r="E1178" s="15">
        <f>IF(A1178&lt;P$35,IF(A1178+C1178&lt;P$35,data!H$24*data!H$23,data!H$24*data!H$23*(P$35-A1178)/C1178),IF(D1178&lt;0,0,D1178))</f>
        <v>713.70762640502744</v>
      </c>
      <c r="F1178" s="17">
        <f>(H1178*data!$C$16+I1178*data!$C$17-G1177*(data!$C$18+data!$C$19+data!$C$20))*$C1178/60</f>
        <v>-1.9827552268148676</v>
      </c>
      <c r="G1178" s="17">
        <f t="shared" si="98"/>
        <v>29.542336731828836</v>
      </c>
      <c r="H1178" s="17">
        <f>H1177+(data!$C$19*G1177-data!$C$16*H1177)*$C1178/60</f>
        <v>162.05159804671109</v>
      </c>
      <c r="I1178" s="17">
        <f>I1177+(data!$C$20*G1177-data!$C$17*I1177)*$C1178/60</f>
        <v>368.32774607975398</v>
      </c>
      <c r="J1178" s="16">
        <f t="shared" si="96"/>
        <v>134</v>
      </c>
      <c r="K1178" s="14">
        <f>G1178/data!$C$15*1000</f>
        <v>4.0000316893294849</v>
      </c>
      <c r="L1178" s="14">
        <f>L1177+data!$C$21*(K1177-L1177)/60*C1177</f>
        <v>4.00003310780746</v>
      </c>
      <c r="M1178" s="59">
        <f>M1177+E1178*C1178/3600/data!H$23</f>
        <v>195.61509440774495</v>
      </c>
    </row>
    <row r="1179" spans="1:13" ht="19.899999999999999" customHeight="1">
      <c r="A1179" s="12">
        <f t="shared" si="97"/>
        <v>8050</v>
      </c>
      <c r="B1179" s="14">
        <f t="shared" si="95"/>
        <v>4</v>
      </c>
      <c r="C1179" s="14">
        <v>10</v>
      </c>
      <c r="D1179" s="15">
        <f>3600*(B1179*data!$C$15/1000-F1179-G1179)/C1179</f>
        <v>713.62350953626367</v>
      </c>
      <c r="E1179" s="15">
        <f>IF(A1179&lt;P$35,IF(A1179+C1179&lt;P$35,data!H$24*data!H$23,data!H$24*data!H$23*(P$35-A1179)/C1179),IF(D1179&lt;0,0,D1179))</f>
        <v>713.62350953626367</v>
      </c>
      <c r="F1179" s="17">
        <f>(H1179*data!$C$16+I1179*data!$C$17-G1178*(data!$C$18+data!$C$19+data!$C$20))*$C1179/60</f>
        <v>-1.9825213766522427</v>
      </c>
      <c r="G1179" s="17">
        <f t="shared" si="98"/>
        <v>29.542336539635002</v>
      </c>
      <c r="H1179" s="17">
        <f>H1178+(data!$C$19*G1178-data!$C$16*H1178)*$C1179/60</f>
        <v>162.05177793464452</v>
      </c>
      <c r="I1179" s="17">
        <f>I1178+(data!$C$20*G1178-data!$C$17*I1178)*$C1179/60</f>
        <v>368.64113245852053</v>
      </c>
      <c r="J1179" s="16">
        <f t="shared" si="96"/>
        <v>134.16666666666666</v>
      </c>
      <c r="K1179" s="14">
        <f>G1179/data!$C$15*1000</f>
        <v>4.0000316633064443</v>
      </c>
      <c r="L1179" s="14">
        <f>L1178+data!$C$21*(K1178-L1178)/60*C1178</f>
        <v>4.0000330782400777</v>
      </c>
      <c r="M1179" s="59">
        <f>M1178+E1179*C1179/3600/data!H$23</f>
        <v>195.81332316039391</v>
      </c>
    </row>
    <row r="1180" spans="1:13" ht="19.899999999999999" customHeight="1">
      <c r="A1180" s="12">
        <f t="shared" si="97"/>
        <v>8060</v>
      </c>
      <c r="B1180" s="14">
        <f t="shared" si="95"/>
        <v>4</v>
      </c>
      <c r="C1180" s="14">
        <v>10</v>
      </c>
      <c r="D1180" s="15">
        <f>3600*(B1180*data!$C$15/1000-F1180-G1180)/C1180</f>
        <v>713.53946161047588</v>
      </c>
      <c r="E1180" s="15">
        <f>IF(A1180&lt;P$35,IF(A1180+C1180&lt;P$35,data!H$24*data!H$23,data!H$24*data!H$23*(P$35-A1180)/C1180),IF(D1180&lt;0,0,D1180))</f>
        <v>713.53946161047588</v>
      </c>
      <c r="F1180" s="17">
        <f>(H1180*data!$C$16+I1180*data!$C$17-G1179*(data!$C$18+data!$C$19+data!$C$20))*$C1180/60</f>
        <v>-1.9822877183406731</v>
      </c>
      <c r="G1180" s="17">
        <f t="shared" si="98"/>
        <v>29.542336347783952</v>
      </c>
      <c r="H1180" s="17">
        <f>H1179+(data!$C$19*G1179-data!$C$16*H1179)*$C1180/60</f>
        <v>162.05195591252991</v>
      </c>
      <c r="I1180" s="17">
        <f>I1179+(data!$C$20*G1179-data!$C$17*I1179)*$C1180/60</f>
        <v>368.95428690807807</v>
      </c>
      <c r="J1180" s="16">
        <f t="shared" si="96"/>
        <v>134.33333333333334</v>
      </c>
      <c r="K1180" s="14">
        <f>G1180/data!$C$15*1000</f>
        <v>4.0000316373298173</v>
      </c>
      <c r="L1180" s="14">
        <f>L1179+data!$C$21*(K1179-L1179)/60*C1179</f>
        <v>4.0000330487465758</v>
      </c>
      <c r="M1180" s="59">
        <f>M1179+E1180*C1180/3600/data!H$23</f>
        <v>196.01152856639681</v>
      </c>
    </row>
    <row r="1181" spans="1:13" ht="19.899999999999999" customHeight="1">
      <c r="A1181" s="12">
        <f t="shared" si="97"/>
        <v>8070</v>
      </c>
      <c r="B1181" s="14">
        <f t="shared" si="95"/>
        <v>4</v>
      </c>
      <c r="C1181" s="14">
        <v>10</v>
      </c>
      <c r="D1181" s="15">
        <f>3600*(B1181*data!$C$15/1000-F1181-G1181)/C1181</f>
        <v>713.4554825059862</v>
      </c>
      <c r="E1181" s="15">
        <f>IF(A1181&lt;P$35,IF(A1181+C1181&lt;P$35,data!H$24*data!H$23,data!H$24*data!H$23*(P$35-A1181)/C1181),IF(D1181&lt;0,0,D1181))</f>
        <v>713.4554825059862</v>
      </c>
      <c r="F1181" s="17">
        <f>(H1181*data!$C$16+I1181*data!$C$17-G1180*(data!$C$18+data!$C$19+data!$C$20))*$C1181/60</f>
        <v>-1.9820542515397599</v>
      </c>
      <c r="G1181" s="17">
        <f t="shared" si="98"/>
        <v>29.54233615627329</v>
      </c>
      <c r="H1181" s="17">
        <f>H1180+(data!$C$19*G1180-data!$C$16*H1180)*$C1181/60</f>
        <v>162.05213200054979</v>
      </c>
      <c r="I1181" s="17">
        <f>I1180+(data!$C$20*G1180-data!$C$17*I1180)*$C1181/60</f>
        <v>369.26720960007549</v>
      </c>
      <c r="J1181" s="16">
        <f t="shared" si="96"/>
        <v>134.5</v>
      </c>
      <c r="K1181" s="14">
        <f>G1181/data!$C$15*1000</f>
        <v>4.0000316113992787</v>
      </c>
      <c r="L1181" s="14">
        <f>L1180+data!$C$21*(K1180-L1180)/60*C1180</f>
        <v>4.0000330193263807</v>
      </c>
      <c r="M1181" s="59">
        <f>M1180+E1181*C1181/3600/data!H$23</f>
        <v>196.20971064487068</v>
      </c>
    </row>
    <row r="1182" spans="1:13" ht="19.899999999999999" customHeight="1">
      <c r="A1182" s="12">
        <f t="shared" si="97"/>
        <v>8080</v>
      </c>
      <c r="B1182" s="14">
        <f t="shared" si="95"/>
        <v>4</v>
      </c>
      <c r="C1182" s="14">
        <v>10</v>
      </c>
      <c r="D1182" s="15">
        <f>3600*(B1182*data!$C$15/1000-F1182-G1182)/C1182</f>
        <v>713.37157210192504</v>
      </c>
      <c r="E1182" s="15">
        <f>IF(A1182&lt;P$35,IF(A1182+C1182&lt;P$35,data!H$24*data!H$23,data!H$24*data!H$23*(P$35-A1182)/C1182),IF(D1182&lt;0,0,D1182))</f>
        <v>713.37157210192504</v>
      </c>
      <c r="F1182" s="17">
        <f>(H1182*data!$C$16+I1182*data!$C$17-G1181*(data!$C$18+data!$C$19+data!$C$20))*$C1182/60</f>
        <v>-1.9818209759114442</v>
      </c>
      <c r="G1182" s="17">
        <f t="shared" si="98"/>
        <v>29.542335965100698</v>
      </c>
      <c r="H1182" s="17">
        <f>H1181+(data!$C$19*G1181-data!$C$16*H1181)*$C1182/60</f>
        <v>162.05230621867355</v>
      </c>
      <c r="I1182" s="17">
        <f>I1181+(data!$C$20*G1181-data!$C$17*I1181)*$C1182/60</f>
        <v>369.57990070603444</v>
      </c>
      <c r="J1182" s="16">
        <f t="shared" si="96"/>
        <v>134.66666666666666</v>
      </c>
      <c r="K1182" s="14">
        <f>G1182/data!$C$15*1000</f>
        <v>4.0000315855145141</v>
      </c>
      <c r="L1182" s="14">
        <f>L1181+data!$C$21*(K1181-L1181)/60*C1181</f>
        <v>4.0000329899789255</v>
      </c>
      <c r="M1182" s="59">
        <f>M1181+E1182*C1182/3600/data!H$23</f>
        <v>196.40786941489898</v>
      </c>
    </row>
    <row r="1183" spans="1:13" ht="19.899999999999999" customHeight="1">
      <c r="A1183" s="12">
        <f t="shared" si="97"/>
        <v>8090</v>
      </c>
      <c r="B1183" s="14">
        <f t="shared" si="95"/>
        <v>4</v>
      </c>
      <c r="C1183" s="14">
        <v>10</v>
      </c>
      <c r="D1183" s="15">
        <f>3600*(B1183*data!$C$15/1000-F1183-G1183)/C1183</f>
        <v>713.28773027828061</v>
      </c>
      <c r="E1183" s="15">
        <f>IF(A1183&lt;P$35,IF(A1183+C1183&lt;P$35,data!H$24*data!H$23,data!H$24*data!H$23*(P$35-A1183)/C1183),IF(D1183&lt;0,0,D1183))</f>
        <v>713.28773027828061</v>
      </c>
      <c r="F1183" s="17">
        <f>(H1183*data!$C$16+I1183*data!$C$17-G1182*(data!$C$18+data!$C$19+data!$C$20))*$C1183/60</f>
        <v>-1.9815878911200016</v>
      </c>
      <c r="G1183" s="17">
        <f t="shared" si="98"/>
        <v>29.542335774263822</v>
      </c>
      <c r="H1183" s="17">
        <f>H1182+(data!$C$19*G1182-data!$C$16*H1182)*$C1183/60</f>
        <v>162.05247858665959</v>
      </c>
      <c r="I1183" s="17">
        <f>I1182+(data!$C$20*G1182-data!$C$17*I1182)*$C1183/60</f>
        <v>369.89236039734976</v>
      </c>
      <c r="J1183" s="16">
        <f t="shared" si="96"/>
        <v>134.83333333333334</v>
      </c>
      <c r="K1183" s="14">
        <f>G1183/data!$C$15*1000</f>
        <v>4.0000315596752056</v>
      </c>
      <c r="L1183" s="14">
        <f>L1182+data!$C$21*(K1182-L1182)/60*C1182</f>
        <v>4.0000329607036482</v>
      </c>
      <c r="M1183" s="59">
        <f>M1182+E1183*C1183/3600/data!H$23</f>
        <v>196.60600489553184</v>
      </c>
    </row>
    <row r="1184" spans="1:13" ht="19.899999999999999" customHeight="1">
      <c r="A1184" s="12">
        <f t="shared" si="97"/>
        <v>8100</v>
      </c>
      <c r="B1184" s="14">
        <f t="shared" si="95"/>
        <v>4</v>
      </c>
      <c r="C1184" s="14">
        <v>10</v>
      </c>
      <c r="D1184" s="15">
        <f>3600*(B1184*data!$C$15/1000-F1184-G1184)/C1184</f>
        <v>713.20395691583713</v>
      </c>
      <c r="E1184" s="15">
        <f>IF(A1184&lt;P$35,IF(A1184+C1184&lt;P$35,data!H$24*data!H$23,data!H$24*data!H$23*(P$35-A1184)/C1184),IF(D1184&lt;0,0,D1184))</f>
        <v>713.20395691583713</v>
      </c>
      <c r="F1184" s="17">
        <f>(H1184*data!$C$16+I1184*data!$C$17-G1183*(data!$C$18+data!$C$19+data!$C$20))*$C1184/60</f>
        <v>-1.9813549968319972</v>
      </c>
      <c r="G1184" s="17">
        <f t="shared" si="98"/>
        <v>29.542335583760384</v>
      </c>
      <c r="H1184" s="17">
        <f>H1183+(data!$C$19*G1183-data!$C$16*H1183)*$C1184/60</f>
        <v>162.05264912405761</v>
      </c>
      <c r="I1184" s="17">
        <f>I1183+(data!$C$20*G1183-data!$C$17*I1183)*$C1184/60</f>
        <v>370.20458884528932</v>
      </c>
      <c r="J1184" s="16">
        <f t="shared" si="96"/>
        <v>135</v>
      </c>
      <c r="K1184" s="14">
        <f>G1184/data!$C$15*1000</f>
        <v>4.000031533881045</v>
      </c>
      <c r="L1184" s="14">
        <f>L1183+data!$C$21*(K1183-L1183)/60*C1183</f>
        <v>4.0000329314999918</v>
      </c>
      <c r="M1184" s="59">
        <f>M1183+E1184*C1184/3600/data!H$23</f>
        <v>196.80411710578625</v>
      </c>
    </row>
    <row r="1185" spans="1:13" ht="19.899999999999999" customHeight="1">
      <c r="A1185" s="12">
        <f t="shared" si="97"/>
        <v>8110</v>
      </c>
      <c r="B1185" s="14">
        <f t="shared" si="95"/>
        <v>4</v>
      </c>
      <c r="C1185" s="14">
        <v>10</v>
      </c>
      <c r="D1185" s="15">
        <f>3600*(B1185*data!$C$15/1000-F1185-G1185)/C1185</f>
        <v>713.12025189620476</v>
      </c>
      <c r="E1185" s="15">
        <f>IF(A1185&lt;P$35,IF(A1185+C1185&lt;P$35,data!H$24*data!H$23,data!H$24*data!H$23*(P$35-A1185)/C1185),IF(D1185&lt;0,0,D1185))</f>
        <v>713.12025189620476</v>
      </c>
      <c r="F1185" s="17">
        <f>(H1185*data!$C$16+I1185*data!$C$17-G1184*(data!$C$18+data!$C$19+data!$C$20))*$C1185/60</f>
        <v>-1.9811222927162824</v>
      </c>
      <c r="G1185" s="17">
        <f t="shared" si="98"/>
        <v>29.542335393588093</v>
      </c>
      <c r="H1185" s="17">
        <f>H1184+(data!$C$19*G1184-data!$C$16*H1184)*$C1185/60</f>
        <v>162.05281785021083</v>
      </c>
      <c r="I1185" s="17">
        <f>I1184+(data!$C$20*G1184-data!$C$17*I1184)*$C1185/60</f>
        <v>370.51658622099416</v>
      </c>
      <c r="J1185" s="16">
        <f t="shared" si="96"/>
        <v>135.16666666666666</v>
      </c>
      <c r="K1185" s="14">
        <f>G1185/data!$C$15*1000</f>
        <v>4.0000315081317206</v>
      </c>
      <c r="L1185" s="14">
        <f>L1184+data!$C$21*(K1184-L1184)/60*C1184</f>
        <v>4.0000329023674048</v>
      </c>
      <c r="M1185" s="59">
        <f>M1184+E1185*C1185/3600/data!H$23</f>
        <v>197.00220606464632</v>
      </c>
    </row>
    <row r="1186" spans="1:13" ht="19.899999999999999" customHeight="1">
      <c r="A1186" s="12">
        <f t="shared" si="97"/>
        <v>8120</v>
      </c>
      <c r="B1186" s="14">
        <f t="shared" si="95"/>
        <v>4</v>
      </c>
      <c r="C1186" s="14">
        <v>10</v>
      </c>
      <c r="D1186" s="15">
        <f>3600*(B1186*data!$C$15/1000-F1186-G1186)/C1186</f>
        <v>713.03661510178654</v>
      </c>
      <c r="E1186" s="15">
        <f>IF(A1186&lt;P$35,IF(A1186+C1186&lt;P$35,data!H$24*data!H$23,data!H$24*data!H$23*(P$35-A1186)/C1186),IF(D1186&lt;0,0,D1186))</f>
        <v>713.03661510178654</v>
      </c>
      <c r="F1186" s="17">
        <f>(H1186*data!$C$16+I1186*data!$C$17-G1185*(data!$C$18+data!$C$19+data!$C$20))*$C1186/60</f>
        <v>-1.9808897784439545</v>
      </c>
      <c r="G1186" s="17">
        <f t="shared" si="98"/>
        <v>29.542335203744706</v>
      </c>
      <c r="H1186" s="17">
        <f>H1185+(data!$C$19*G1185-data!$C$16*H1185)*$C1186/60</f>
        <v>162.05298478425814</v>
      </c>
      <c r="I1186" s="17">
        <f>I1185+(data!$C$20*G1185-data!$C$17*I1185)*$C1186/60</f>
        <v>370.82835269547866</v>
      </c>
      <c r="J1186" s="16">
        <f t="shared" si="96"/>
        <v>135.33333333333334</v>
      </c>
      <c r="K1186" s="14">
        <f>G1186/data!$C$15*1000</f>
        <v>4.0000314824269312</v>
      </c>
      <c r="L1186" s="14">
        <f>L1185+data!$C$21*(K1185-L1185)/60*C1185</f>
        <v>4.0000328733053401</v>
      </c>
      <c r="M1186" s="59">
        <f>M1185+E1186*C1186/3600/data!H$23</f>
        <v>197.20027179106347</v>
      </c>
    </row>
    <row r="1187" spans="1:13" ht="19.899999999999999" customHeight="1">
      <c r="A1187" s="12">
        <f t="shared" si="97"/>
        <v>8130</v>
      </c>
      <c r="B1187" s="14">
        <f t="shared" si="95"/>
        <v>4</v>
      </c>
      <c r="C1187" s="14">
        <v>10</v>
      </c>
      <c r="D1187" s="15">
        <f>3600*(B1187*data!$C$15/1000-F1187-G1187)/C1187</f>
        <v>712.9530464157865</v>
      </c>
      <c r="E1187" s="15">
        <f>IF(A1187&lt;P$35,IF(A1187+C1187&lt;P$35,data!H$24*data!H$23,data!H$24*data!H$23*(P$35-A1187)/C1187),IF(D1187&lt;0,0,D1187))</f>
        <v>712.9530464157865</v>
      </c>
      <c r="F1187" s="17">
        <f>(H1187*data!$C$16+I1187*data!$C$17-G1186*(data!$C$18+data!$C$19+data!$C$20))*$C1187/60</f>
        <v>-1.9806574536883466</v>
      </c>
      <c r="G1187" s="17">
        <f t="shared" si="98"/>
        <v>29.542335014227987</v>
      </c>
      <c r="H1187" s="17">
        <f>H1186+(data!$C$19*G1186-data!$C$16*H1186)*$C1187/60</f>
        <v>162.05314994513628</v>
      </c>
      <c r="I1187" s="17">
        <f>I1186+(data!$C$20*G1186-data!$C$17*I1186)*$C1187/60</f>
        <v>371.13988843963062</v>
      </c>
      <c r="J1187" s="16">
        <f t="shared" si="96"/>
        <v>135.5</v>
      </c>
      <c r="K1187" s="14">
        <f>G1187/data!$C$15*1000</f>
        <v>4.0000314567663713</v>
      </c>
      <c r="L1187" s="14">
        <f>L1186+data!$C$21*(K1186-L1186)/60*C1186</f>
        <v>4.0000328443132558</v>
      </c>
      <c r="M1187" s="59">
        <f>M1186+E1187*C1187/3600/data!H$23</f>
        <v>197.39831430395674</v>
      </c>
    </row>
    <row r="1188" spans="1:13" ht="19.899999999999999" customHeight="1">
      <c r="A1188" s="12">
        <f t="shared" si="97"/>
        <v>8140</v>
      </c>
      <c r="B1188" s="14">
        <f t="shared" si="95"/>
        <v>4</v>
      </c>
      <c r="C1188" s="14">
        <v>10</v>
      </c>
      <c r="D1188" s="15">
        <f>3600*(B1188*data!$C$15/1000-F1188-G1188)/C1188</f>
        <v>712.86954572219247</v>
      </c>
      <c r="E1188" s="15">
        <f>IF(A1188&lt;P$35,IF(A1188+C1188&lt;P$35,data!H$24*data!H$23,data!H$24*data!H$23*(P$35-A1188)/C1188),IF(D1188&lt;0,0,D1188))</f>
        <v>712.86954572219247</v>
      </c>
      <c r="F1188" s="17">
        <f>(H1188*data!$C$16+I1188*data!$C$17-G1187*(data!$C$18+data!$C$19+data!$C$20))*$C1188/60</f>
        <v>-1.9804253181249982</v>
      </c>
      <c r="G1188" s="17">
        <f t="shared" si="98"/>
        <v>29.542334825035731</v>
      </c>
      <c r="H1188" s="17">
        <f>H1187+(data!$C$19*G1187-data!$C$16*H1187)*$C1188/60</f>
        <v>162.05331335158192</v>
      </c>
      <c r="I1188" s="17">
        <f>I1187+(data!$C$20*G1187-data!$C$17*I1187)*$C1188/60</f>
        <v>371.45119362421133</v>
      </c>
      <c r="J1188" s="16">
        <f t="shared" si="96"/>
        <v>135.66666666666666</v>
      </c>
      <c r="K1188" s="14">
        <f>G1188/data!$C$15*1000</f>
        <v>4.0000314311497442</v>
      </c>
      <c r="L1188" s="14">
        <f>L1187+data!$C$21*(K1187-L1187)/60*C1187</f>
        <v>4.0000328153906146</v>
      </c>
      <c r="M1188" s="59">
        <f>M1187+E1188*C1188/3600/data!H$23</f>
        <v>197.59633362221291</v>
      </c>
    </row>
    <row r="1189" spans="1:13" ht="19.899999999999999" customHeight="1">
      <c r="A1189" s="12">
        <f t="shared" si="97"/>
        <v>8150</v>
      </c>
      <c r="B1189" s="14">
        <f t="shared" si="95"/>
        <v>4</v>
      </c>
      <c r="C1189" s="14">
        <v>10</v>
      </c>
      <c r="D1189" s="15">
        <f>3600*(B1189*data!$C$15/1000-F1189-G1189)/C1189</f>
        <v>712.78611290577874</v>
      </c>
      <c r="E1189" s="15">
        <f>IF(A1189&lt;P$35,IF(A1189+C1189&lt;P$35,data!H$24*data!H$23,data!H$24*data!H$23*(P$35-A1189)/C1189),IF(D1189&lt;0,0,D1189))</f>
        <v>712.78611290577874</v>
      </c>
      <c r="F1189" s="17">
        <f>(H1189*data!$C$16+I1189*data!$C$17-G1188*(data!$C$18+data!$C$19+data!$C$20))*$C1189/60</f>
        <v>-1.9801933714316355</v>
      </c>
      <c r="G1189" s="17">
        <f t="shared" si="98"/>
        <v>29.542334636165741</v>
      </c>
      <c r="H1189" s="17">
        <f>H1188+(data!$C$19*G1188-data!$C$16*H1188)*$C1189/60</f>
        <v>162.05347502213385</v>
      </c>
      <c r="I1189" s="17">
        <f>I1188+(data!$C$20*G1188-data!$C$17*I1188)*$C1189/60</f>
        <v>371.76226841985562</v>
      </c>
      <c r="J1189" s="16">
        <f t="shared" si="96"/>
        <v>135.83333333333334</v>
      </c>
      <c r="K1189" s="14">
        <f>G1189/data!$C$15*1000</f>
        <v>4.0000314055767525</v>
      </c>
      <c r="L1189" s="14">
        <f>L1188+data!$C$21*(K1188-L1188)/60*C1188</f>
        <v>4.0000327865368854</v>
      </c>
      <c r="M1189" s="59">
        <f>M1188+E1189*C1189/3600/data!H$23</f>
        <v>197.79432976468675</v>
      </c>
    </row>
    <row r="1190" spans="1:13" ht="19.899999999999999" customHeight="1">
      <c r="A1190" s="12">
        <f t="shared" si="97"/>
        <v>8160</v>
      </c>
      <c r="B1190" s="14">
        <f t="shared" si="95"/>
        <v>4</v>
      </c>
      <c r="C1190" s="14">
        <v>10</v>
      </c>
      <c r="D1190" s="15">
        <f>3600*(B1190*data!$C$15/1000-F1190-G1190)/C1190</f>
        <v>712.70274785207698</v>
      </c>
      <c r="E1190" s="15">
        <f>IF(A1190&lt;P$35,IF(A1190+C1190&lt;P$35,data!H$24*data!H$23,data!H$24*data!H$23*(P$35-A1190)/C1190),IF(D1190&lt;0,0,D1190))</f>
        <v>712.70274785207698</v>
      </c>
      <c r="F1190" s="17">
        <f>(H1190*data!$C$16+I1190*data!$C$17-G1189*(data!$C$18+data!$C$19+data!$C$20))*$C1190/60</f>
        <v>-1.9799616132881466</v>
      </c>
      <c r="G1190" s="17">
        <f t="shared" si="98"/>
        <v>29.542334447615868</v>
      </c>
      <c r="H1190" s="17">
        <f>H1189+(data!$C$19*G1189-data!$C$16*H1189)*$C1190/60</f>
        <v>162.05363497513505</v>
      </c>
      <c r="I1190" s="17">
        <f>I1189+(data!$C$20*G1189-data!$C$17*I1189)*$C1190/60</f>
        <v>372.07311299707203</v>
      </c>
      <c r="J1190" s="16">
        <f t="shared" si="96"/>
        <v>136</v>
      </c>
      <c r="K1190" s="14">
        <f>G1190/data!$C$15*1000</f>
        <v>4.0000313800471039</v>
      </c>
      <c r="L1190" s="14">
        <f>L1189+data!$C$21*(K1189-L1189)/60*C1189</f>
        <v>4.0000327577515415</v>
      </c>
      <c r="M1190" s="59">
        <f>M1189+E1190*C1190/3600/data!H$23</f>
        <v>197.99230275020122</v>
      </c>
    </row>
    <row r="1191" spans="1:13" ht="19.899999999999999" customHeight="1">
      <c r="A1191" s="12">
        <f t="shared" si="97"/>
        <v>8170</v>
      </c>
      <c r="B1191" s="14">
        <f t="shared" si="95"/>
        <v>4</v>
      </c>
      <c r="C1191" s="14">
        <v>10</v>
      </c>
      <c r="D1191" s="15">
        <f>3600*(B1191*data!$C$15/1000-F1191-G1191)/C1191</f>
        <v>712.6194504473923</v>
      </c>
      <c r="E1191" s="15">
        <f>IF(A1191&lt;P$35,IF(A1191+C1191&lt;P$35,data!H$24*data!H$23,data!H$24*data!H$23*(P$35-A1191)/C1191),IF(D1191&lt;0,0,D1191))</f>
        <v>712.6194504473923</v>
      </c>
      <c r="F1191" s="17">
        <f>(H1191*data!$C$16+I1191*data!$C$17-G1190*(data!$C$18+data!$C$19+data!$C$20))*$C1191/60</f>
        <v>-1.979730043376563</v>
      </c>
      <c r="G1191" s="17">
        <f t="shared" si="98"/>
        <v>29.542334259383964</v>
      </c>
      <c r="H1191" s="17">
        <f>H1190+(data!$C$19*G1190-data!$C$16*H1190)*$C1191/60</f>
        <v>162.05379322873472</v>
      </c>
      <c r="I1191" s="17">
        <f>I1190+(data!$C$20*G1190-data!$C$17*I1190)*$C1191/60</f>
        <v>372.38372752624281</v>
      </c>
      <c r="J1191" s="16">
        <f t="shared" si="96"/>
        <v>136.16666666666666</v>
      </c>
      <c r="K1191" s="14">
        <f>G1191/data!$C$15*1000</f>
        <v>4.0000313545605088</v>
      </c>
      <c r="L1191" s="14">
        <f>L1190+data!$C$21*(K1190-L1190)/60*C1190</f>
        <v>4.0000327290340607</v>
      </c>
      <c r="M1191" s="59">
        <f>M1190+E1191*C1191/3600/data!H$23</f>
        <v>198.19025259754773</v>
      </c>
    </row>
    <row r="1192" spans="1:13" ht="19.899999999999999" customHeight="1">
      <c r="A1192" s="12">
        <f t="shared" si="97"/>
        <v>8180</v>
      </c>
      <c r="B1192" s="14">
        <f t="shared" si="95"/>
        <v>4</v>
      </c>
      <c r="C1192" s="14">
        <v>10</v>
      </c>
      <c r="D1192" s="15">
        <f>3600*(B1192*data!$C$15/1000-F1192-G1192)/C1192</f>
        <v>712.53622057878374</v>
      </c>
      <c r="E1192" s="15">
        <f>IF(A1192&lt;P$35,IF(A1192+C1192&lt;P$35,data!H$24*data!H$23,data!H$24*data!H$23*(P$35-A1192)/C1192),IF(D1192&lt;0,0,D1192))</f>
        <v>712.53622057878374</v>
      </c>
      <c r="F1192" s="17">
        <f>(H1192*data!$C$16+I1192*data!$C$17-G1191*(data!$C$18+data!$C$19+data!$C$20))*$C1192/60</f>
        <v>-1.9794986613810366</v>
      </c>
      <c r="G1192" s="17">
        <f t="shared" si="98"/>
        <v>29.542334071467906</v>
      </c>
      <c r="H1192" s="17">
        <f>H1191+(data!$C$19*G1191-data!$C$16*H1191)*$C1192/60</f>
        <v>162.05394980089034</v>
      </c>
      <c r="I1192" s="17">
        <f>I1191+(data!$C$20*G1191-data!$C$17*I1191)*$C1192/60</f>
        <v>372.69411217762416</v>
      </c>
      <c r="J1192" s="16">
        <f t="shared" si="96"/>
        <v>136.33333333333334</v>
      </c>
      <c r="K1192" s="14">
        <f>G1192/data!$C$15*1000</f>
        <v>4.0000313291166796</v>
      </c>
      <c r="L1192" s="14">
        <f>L1191+data!$C$21*(K1191-L1191)/60*C1191</f>
        <v>4.000032700383926</v>
      </c>
      <c r="M1192" s="59">
        <f>M1191+E1192*C1192/3600/data!H$23</f>
        <v>198.38817932548628</v>
      </c>
    </row>
    <row r="1193" spans="1:13" ht="19.899999999999999" customHeight="1">
      <c r="A1193" s="12">
        <f t="shared" si="97"/>
        <v>8190</v>
      </c>
      <c r="B1193" s="14">
        <f t="shared" si="95"/>
        <v>4</v>
      </c>
      <c r="C1193" s="14">
        <v>10</v>
      </c>
      <c r="D1193" s="15">
        <f>3600*(B1193*data!$C$15/1000-F1193-G1193)/C1193</f>
        <v>712.45305813405287</v>
      </c>
      <c r="E1193" s="15">
        <f>IF(A1193&lt;P$35,IF(A1193+C1193&lt;P$35,data!H$24*data!H$23,data!H$24*data!H$23*(P$35-A1193)/C1193),IF(D1193&lt;0,0,D1193))</f>
        <v>712.45305813405287</v>
      </c>
      <c r="F1193" s="17">
        <f>(H1193*data!$C$16+I1193*data!$C$17-G1192*(data!$C$18+data!$C$19+data!$C$20))*$C1193/60</f>
        <v>-1.979267466987815</v>
      </c>
      <c r="G1193" s="17">
        <f t="shared" si="98"/>
        <v>29.542333883865602</v>
      </c>
      <c r="H1193" s="17">
        <f>H1192+(data!$C$19*G1192-data!$C$16*H1192)*$C1193/60</f>
        <v>162.05410470936971</v>
      </c>
      <c r="I1193" s="17">
        <f>I1192+(data!$C$20*G1192-data!$C$17*I1192)*$C1193/60</f>
        <v>373.00426712134617</v>
      </c>
      <c r="J1193" s="16">
        <f t="shared" si="96"/>
        <v>136.5</v>
      </c>
      <c r="K1193" s="14">
        <f>G1193/data!$C$15*1000</f>
        <v>4.0000313037153319</v>
      </c>
      <c r="L1193" s="14">
        <f>L1192+data!$C$21*(K1192-L1192)/60*C1192</f>
        <v>4.0000326718006249</v>
      </c>
      <c r="M1193" s="59">
        <f>M1192+E1193*C1193/3600/data!H$23</f>
        <v>198.58608295274573</v>
      </c>
    </row>
    <row r="1194" spans="1:13" ht="19.899999999999999" customHeight="1">
      <c r="A1194" s="12">
        <f t="shared" si="97"/>
        <v>8200</v>
      </c>
      <c r="B1194" s="14">
        <f t="shared" si="95"/>
        <v>4</v>
      </c>
      <c r="C1194" s="14">
        <v>10</v>
      </c>
      <c r="D1194" s="15">
        <f>3600*(B1194*data!$C$15/1000-F1194-G1194)/C1194</f>
        <v>712.36996300174951</v>
      </c>
      <c r="E1194" s="15">
        <f>IF(A1194&lt;P$35,IF(A1194+C1194&lt;P$35,data!H$24*data!H$23,data!H$24*data!H$23*(P$35-A1194)/C1194),IF(D1194&lt;0,0,D1194))</f>
        <v>712.36996300174951</v>
      </c>
      <c r="F1194" s="17">
        <f>(H1194*data!$C$16+I1194*data!$C$17-G1193*(data!$C$18+data!$C$19+data!$C$20))*$C1194/60</f>
        <v>-1.9790364598852268</v>
      </c>
      <c r="G1194" s="17">
        <f t="shared" si="98"/>
        <v>29.542333696574968</v>
      </c>
      <c r="H1194" s="17">
        <f>H1193+(data!$C$19*G1193-data!$C$16*H1193)*$C1194/60</f>
        <v>162.05425797175297</v>
      </c>
      <c r="I1194" s="17">
        <f>I1193+(data!$C$20*G1193-data!$C$17*I1193)*$C1194/60</f>
        <v>373.31419252741301</v>
      </c>
      <c r="J1194" s="16">
        <f t="shared" si="96"/>
        <v>136.66666666666666</v>
      </c>
      <c r="K1194" s="14">
        <f>G1194/data!$C$15*1000</f>
        <v>4.0000312783561842</v>
      </c>
      <c r="L1194" s="14">
        <f>L1193+data!$C$21*(K1193-L1193)/60*C1193</f>
        <v>4.0000326432836504</v>
      </c>
      <c r="M1194" s="59">
        <f>M1193+E1194*C1194/3600/data!H$23</f>
        <v>198.78396349802398</v>
      </c>
    </row>
    <row r="1195" spans="1:13" ht="19.899999999999999" customHeight="1">
      <c r="A1195" s="12">
        <f t="shared" si="97"/>
        <v>8210</v>
      </c>
      <c r="B1195" s="14">
        <f t="shared" si="95"/>
        <v>4</v>
      </c>
      <c r="C1195" s="14">
        <v>10</v>
      </c>
      <c r="D1195" s="15">
        <f>3600*(B1195*data!$C$15/1000-F1195-G1195)/C1195</f>
        <v>712.28693507114895</v>
      </c>
      <c r="E1195" s="15">
        <f>IF(A1195&lt;P$35,IF(A1195+C1195&lt;P$35,data!H$24*data!H$23,data!H$24*data!H$23*(P$35-A1195)/C1195),IF(D1195&lt;0,0,D1195))</f>
        <v>712.28693507114895</v>
      </c>
      <c r="F1195" s="17">
        <f>(H1195*data!$C$16+I1195*data!$C$17-G1194*(data!$C$18+data!$C$19+data!$C$20))*$C1195/60</f>
        <v>-1.9788056397636533</v>
      </c>
      <c r="G1195" s="17">
        <f t="shared" si="98"/>
        <v>29.542333509593952</v>
      </c>
      <c r="H1195" s="17">
        <f>H1194+(data!$C$19*G1194-data!$C$16*H1194)*$C1195/60</f>
        <v>162.05440960543456</v>
      </c>
      <c r="I1195" s="17">
        <f>I1194+(data!$C$20*G1194-data!$C$17*I1194)*$C1195/60</f>
        <v>373.623888565703</v>
      </c>
      <c r="J1195" s="16">
        <f t="shared" si="96"/>
        <v>136.83333333333334</v>
      </c>
      <c r="K1195" s="14">
        <f>G1195/data!$C$15*1000</f>
        <v>4.0000312530389586</v>
      </c>
      <c r="L1195" s="14">
        <f>L1194+data!$C$21*(K1194-L1194)/60*C1194</f>
        <v>4.0000326148324987</v>
      </c>
      <c r="M1195" s="59">
        <f>M1194+E1195*C1195/3600/data!H$23</f>
        <v>198.98182097998819</v>
      </c>
    </row>
    <row r="1196" spans="1:13" ht="19.899999999999999" customHeight="1">
      <c r="A1196" s="12">
        <f t="shared" si="97"/>
        <v>8220</v>
      </c>
      <c r="B1196" s="14">
        <f t="shared" si="95"/>
        <v>4</v>
      </c>
      <c r="C1196" s="14">
        <v>10</v>
      </c>
      <c r="D1196" s="15">
        <f>3600*(B1196*data!$C$15/1000-F1196-G1196)/C1196</f>
        <v>712.20397423225404</v>
      </c>
      <c r="E1196" s="15">
        <f>IF(A1196&lt;P$35,IF(A1196+C1196&lt;P$35,data!H$24*data!H$23,data!H$24*data!H$23*(P$35-A1196)/C1196),IF(D1196&lt;0,0,D1196))</f>
        <v>712.20397423225404</v>
      </c>
      <c r="F1196" s="17">
        <f>(H1196*data!$C$16+I1196*data!$C$17-G1195*(data!$C$18+data!$C$19+data!$C$20))*$C1196/60</f>
        <v>-1.9785750063155141</v>
      </c>
      <c r="G1196" s="17">
        <f t="shared" si="98"/>
        <v>29.54233332292052</v>
      </c>
      <c r="H1196" s="17">
        <f>H1195+(data!$C$19*G1195-data!$C$16*H1195)*$C1196/60</f>
        <v>162.05455962762517</v>
      </c>
      <c r="I1196" s="17">
        <f>I1195+(data!$C$20*G1195-data!$C$17*I1195)*$C1196/60</f>
        <v>373.93335540596871</v>
      </c>
      <c r="J1196" s="16">
        <f t="shared" si="96"/>
        <v>137</v>
      </c>
      <c r="K1196" s="14">
        <f>G1196/data!$C$15*1000</f>
        <v>4.0000312277633805</v>
      </c>
      <c r="L1196" s="14">
        <f>L1195+data!$C$21*(K1195-L1195)/60*C1195</f>
        <v>4.0000325864466717</v>
      </c>
      <c r="M1196" s="59">
        <f>M1195+E1196*C1196/3600/data!H$23</f>
        <v>199.17965541727492</v>
      </c>
    </row>
    <row r="1197" spans="1:13" ht="19.899999999999999" customHeight="1">
      <c r="A1197" s="12">
        <f t="shared" si="97"/>
        <v>8230</v>
      </c>
      <c r="B1197" s="14">
        <f t="shared" si="95"/>
        <v>4</v>
      </c>
      <c r="C1197" s="14">
        <v>10</v>
      </c>
      <c r="D1197" s="15">
        <f>3600*(B1197*data!$C$15/1000-F1197-G1197)/C1197</f>
        <v>712.12108037579026</v>
      </c>
      <c r="E1197" s="15">
        <f>IF(A1197&lt;P$35,IF(A1197+C1197&lt;P$35,data!H$24*data!H$23,data!H$24*data!H$23*(P$35-A1197)/C1197),IF(D1197&lt;0,0,D1197))</f>
        <v>712.12108037579026</v>
      </c>
      <c r="F1197" s="17">
        <f>(H1197*data!$C$16+I1197*data!$C$17-G1196*(data!$C$18+data!$C$19+data!$C$20))*$C1197/60</f>
        <v>-1.9783445592352427</v>
      </c>
      <c r="G1197" s="17">
        <f t="shared" si="98"/>
        <v>29.542333136552649</v>
      </c>
      <c r="H1197" s="17">
        <f>H1196+(data!$C$19*G1196-data!$C$16*H1196)*$C1197/60</f>
        <v>162.0547080553537</v>
      </c>
      <c r="I1197" s="17">
        <f>I1196+(data!$C$20*G1196-data!$C$17*I1196)*$C1197/60</f>
        <v>374.242593217837</v>
      </c>
      <c r="J1197" s="16">
        <f t="shared" si="96"/>
        <v>137.16666666666666</v>
      </c>
      <c r="K1197" s="14">
        <f>G1197/data!$C$15*1000</f>
        <v>4.0000312025291755</v>
      </c>
      <c r="L1197" s="14">
        <f>L1196+data!$C$21*(K1196-L1196)/60*C1196</f>
        <v>4.0000325581256764</v>
      </c>
      <c r="M1197" s="59">
        <f>M1196+E1197*C1197/3600/data!H$23</f>
        <v>199.37746682849041</v>
      </c>
    </row>
    <row r="1198" spans="1:13" ht="19.899999999999999" customHeight="1">
      <c r="A1198" s="12">
        <f t="shared" si="97"/>
        <v>8240</v>
      </c>
      <c r="B1198" s="14">
        <f t="shared" si="95"/>
        <v>4</v>
      </c>
      <c r="C1198" s="14">
        <v>10</v>
      </c>
      <c r="D1198" s="15">
        <f>3600*(B1198*data!$C$15/1000-F1198-G1198)/C1198</f>
        <v>712.03825339318269</v>
      </c>
      <c r="E1198" s="15">
        <f>IF(A1198&lt;P$35,IF(A1198+C1198&lt;P$35,data!H$24*data!H$23,data!H$24*data!H$23*(P$35-A1198)/C1198),IF(D1198&lt;0,0,D1198))</f>
        <v>712.03825339318269</v>
      </c>
      <c r="F1198" s="17">
        <f>(H1198*data!$C$16+I1198*data!$C$17-G1197*(data!$C$18+data!$C$19+data!$C$20))*$C1198/60</f>
        <v>-1.9781142982192648</v>
      </c>
      <c r="G1198" s="17">
        <f t="shared" si="98"/>
        <v>29.542332950488358</v>
      </c>
      <c r="H1198" s="17">
        <f>H1197+(data!$C$19*G1197-data!$C$16*H1197)*$C1198/60</f>
        <v>162.05485490546917</v>
      </c>
      <c r="I1198" s="17">
        <f>I1197+(data!$C$20*G1197-data!$C$17*I1197)*$C1198/60</f>
        <v>374.55160217080913</v>
      </c>
      <c r="J1198" s="16">
        <f t="shared" si="96"/>
        <v>137.33333333333334</v>
      </c>
      <c r="K1198" s="14">
        <f>G1198/data!$C$15*1000</f>
        <v>4.0000311773360746</v>
      </c>
      <c r="L1198" s="14">
        <f>L1197+data!$C$21*(K1197-L1197)/60*C1197</f>
        <v>4.0000325298690234</v>
      </c>
      <c r="M1198" s="59">
        <f>M1197+E1198*C1198/3600/data!H$23</f>
        <v>199.57525523221074</v>
      </c>
    </row>
    <row r="1199" spans="1:13" ht="19.899999999999999" customHeight="1">
      <c r="A1199" s="12">
        <f t="shared" si="97"/>
        <v>8250</v>
      </c>
      <c r="B1199" s="14">
        <f t="shared" si="95"/>
        <v>4</v>
      </c>
      <c r="C1199" s="14">
        <v>10</v>
      </c>
      <c r="D1199" s="15">
        <f>3600*(B1199*data!$C$15/1000-F1199-G1199)/C1199</f>
        <v>711.95549317657526</v>
      </c>
      <c r="E1199" s="15">
        <f>IF(A1199&lt;P$35,IF(A1199+C1199&lt;P$35,data!H$24*data!H$23,data!H$24*data!H$23*(P$35-A1199)/C1199),IF(D1199&lt;0,0,D1199))</f>
        <v>711.95549317657526</v>
      </c>
      <c r="F1199" s="17">
        <f>(H1199*data!$C$16+I1199*data!$C$17-G1198*(data!$C$18+data!$C$19+data!$C$20))*$C1199/60</f>
        <v>-1.9778842229659854</v>
      </c>
      <c r="G1199" s="17">
        <f t="shared" si="98"/>
        <v>29.542332764725657</v>
      </c>
      <c r="H1199" s="17">
        <f>H1198+(data!$C$19*G1198-data!$C$16*H1198)*$C1199/60</f>
        <v>162.05500019464262</v>
      </c>
      <c r="I1199" s="17">
        <f>I1198+(data!$C$20*G1198-data!$C$17*I1198)*$C1199/60</f>
        <v>374.860382434261</v>
      </c>
      <c r="J1199" s="16">
        <f t="shared" si="96"/>
        <v>137.5</v>
      </c>
      <c r="K1199" s="14">
        <f>G1199/data!$C$15*1000</f>
        <v>4.0000311521838103</v>
      </c>
      <c r="L1199" s="14">
        <f>L1198+data!$C$21*(K1198-L1198)/60*C1198</f>
        <v>4.0000325016762286</v>
      </c>
      <c r="M1199" s="59">
        <f>M1198+E1199*C1199/3600/data!H$23</f>
        <v>199.77302064698202</v>
      </c>
    </row>
    <row r="1200" spans="1:13" ht="19.899999999999999" customHeight="1">
      <c r="A1200" s="12">
        <f t="shared" si="97"/>
        <v>8260</v>
      </c>
      <c r="B1200" s="14">
        <f t="shared" si="95"/>
        <v>4</v>
      </c>
      <c r="C1200" s="14">
        <v>10</v>
      </c>
      <c r="D1200" s="15">
        <f>3600*(B1200*data!$C$15/1000-F1200-G1200)/C1200</f>
        <v>711.8727996187921</v>
      </c>
      <c r="E1200" s="15">
        <f>IF(A1200&lt;P$35,IF(A1200+C1200&lt;P$35,data!H$24*data!H$23,data!H$24*data!H$23*(P$35-A1200)/C1200),IF(D1200&lt;0,0,D1200))</f>
        <v>711.8727996187921</v>
      </c>
      <c r="F1200" s="17">
        <f>(H1200*data!$C$16+I1200*data!$C$17-G1199*(data!$C$18+data!$C$19+data!$C$20))*$C1200/60</f>
        <v>-1.977654333175759</v>
      </c>
      <c r="G1200" s="17">
        <f t="shared" si="98"/>
        <v>29.542332579262606</v>
      </c>
      <c r="H1200" s="17">
        <f>H1199+(data!$C$19*G1199-data!$C$16*H1199)*$C1200/60</f>
        <v>162.055143939369</v>
      </c>
      <c r="I1200" s="17">
        <f>I1199+(data!$C$20*G1199-data!$C$17*I1199)*$C1200/60</f>
        <v>375.16893417744302</v>
      </c>
      <c r="J1200" s="16">
        <f t="shared" si="96"/>
        <v>137.66666666666666</v>
      </c>
      <c r="K1200" s="14">
        <f>G1200/data!$C$15*1000</f>
        <v>4.0000311270721172</v>
      </c>
      <c r="L1200" s="14">
        <f>L1199+data!$C$21*(K1199-L1199)/60*C1199</f>
        <v>4.0000324735468116</v>
      </c>
      <c r="M1200" s="59">
        <f>M1199+E1200*C1200/3600/data!H$23</f>
        <v>199.97076309132058</v>
      </c>
    </row>
    <row r="1201" spans="1:13" ht="19.899999999999999" customHeight="1">
      <c r="A1201" s="12">
        <f t="shared" si="97"/>
        <v>8270</v>
      </c>
      <c r="B1201" s="14">
        <f t="shared" si="95"/>
        <v>4</v>
      </c>
      <c r="C1201" s="14">
        <v>10</v>
      </c>
      <c r="D1201" s="15">
        <f>3600*(B1201*data!$C$15/1000-F1201-G1201)/C1201</f>
        <v>711.79017261335855</v>
      </c>
      <c r="E1201" s="15">
        <f>IF(A1201&lt;P$35,IF(A1201+C1201&lt;P$35,data!H$24*data!H$23,data!H$24*data!H$23*(P$35-A1201)/C1201),IF(D1201&lt;0,0,D1201))</f>
        <v>711.79017261335855</v>
      </c>
      <c r="F1201" s="17">
        <f>(H1201*data!$C$16+I1201*data!$C$17-G1200*(data!$C$18+data!$C$19+data!$C$20))*$C1201/60</f>
        <v>-1.9774246285508772</v>
      </c>
      <c r="G1201" s="17">
        <f t="shared" si="98"/>
        <v>29.542332394097262</v>
      </c>
      <c r="H1201" s="17">
        <f>H1200+(data!$C$19*G1200-data!$C$16*H1200)*$C1201/60</f>
        <v>162.05528615596904</v>
      </c>
      <c r="I1201" s="17">
        <f>I1200+(data!$C$20*G1200-data!$C$17*I1200)*$C1201/60</f>
        <v>375.47725756948034</v>
      </c>
      <c r="J1201" s="16">
        <f t="shared" si="96"/>
        <v>137.83333333333334</v>
      </c>
      <c r="K1201" s="14">
        <f>G1201/data!$C$15*1000</f>
        <v>4.000031102000734</v>
      </c>
      <c r="L1201" s="14">
        <f>L1200+data!$C$21*(K1200-L1200)/60*C1200</f>
        <v>4.000032445480298</v>
      </c>
      <c r="M1201" s="59">
        <f>M1200+E1201*C1201/3600/data!H$23</f>
        <v>200.16848258371317</v>
      </c>
    </row>
    <row r="1202" spans="1:13" ht="19.899999999999999" customHeight="1">
      <c r="A1202" s="12">
        <f t="shared" si="97"/>
        <v>8280</v>
      </c>
      <c r="B1202" s="14">
        <f t="shared" si="95"/>
        <v>4</v>
      </c>
      <c r="C1202" s="14">
        <v>10</v>
      </c>
      <c r="D1202" s="15">
        <f>3600*(B1202*data!$C$15/1000-F1202-G1202)/C1202</f>
        <v>711.70761205447639</v>
      </c>
      <c r="E1202" s="15">
        <f>IF(A1202&lt;P$35,IF(A1202+C1202&lt;P$35,data!H$24*data!H$23,data!H$24*data!H$23*(P$35-A1202)/C1202),IF(D1202&lt;0,0,D1202))</f>
        <v>711.70761205447639</v>
      </c>
      <c r="F1202" s="17">
        <f>(H1202*data!$C$16+I1202*data!$C$17-G1201*(data!$C$18+data!$C$19+data!$C$20))*$C1202/60</f>
        <v>-1.9771951087955464</v>
      </c>
      <c r="G1202" s="17">
        <f t="shared" si="98"/>
        <v>29.542332209227713</v>
      </c>
      <c r="H1202" s="17">
        <f>H1201+(data!$C$19*G1201-data!$C$16*H1201)*$C1202/60</f>
        <v>162.05542686059107</v>
      </c>
      <c r="I1202" s="17">
        <f>I1201+(data!$C$20*G1201-data!$C$17*I1201)*$C1202/60</f>
        <v>375.78535277937294</v>
      </c>
      <c r="J1202" s="16">
        <f t="shared" si="96"/>
        <v>138</v>
      </c>
      <c r="K1202" s="14">
        <f>G1202/data!$C$15*1000</f>
        <v>4.0000310769694014</v>
      </c>
      <c r="L1202" s="14">
        <f>L1201+data!$C$21*(K1201-L1201)/60*C1201</f>
        <v>4.0000324174762163</v>
      </c>
      <c r="M1202" s="59">
        <f>M1201+E1202*C1202/3600/data!H$23</f>
        <v>200.3661791426172</v>
      </c>
    </row>
    <row r="1203" spans="1:13" ht="19.899999999999999" customHeight="1">
      <c r="A1203" s="12">
        <f t="shared" si="97"/>
        <v>8290</v>
      </c>
      <c r="B1203" s="14">
        <f t="shared" si="95"/>
        <v>4</v>
      </c>
      <c r="C1203" s="14">
        <v>10</v>
      </c>
      <c r="D1203" s="15">
        <f>3600*(B1203*data!$C$15/1000-F1203-G1203)/C1203</f>
        <v>711.62511783703007</v>
      </c>
      <c r="E1203" s="15">
        <f>IF(A1203&lt;P$35,IF(A1203+C1203&lt;P$35,data!H$24*data!H$23,data!H$24*data!H$23*(P$35-A1203)/C1203),IF(D1203&lt;0,0,D1203))</f>
        <v>711.62511783703007</v>
      </c>
      <c r="F1203" s="17">
        <f>(H1203*data!$C$16+I1203*data!$C$17-G1202*(data!$C$18+data!$C$19+data!$C$20))*$C1203/60</f>
        <v>-1.976965773615869</v>
      </c>
      <c r="G1203" s="17">
        <f t="shared" si="98"/>
        <v>29.542332024652055</v>
      </c>
      <c r="H1203" s="17">
        <f>H1202+(data!$C$19*G1202-data!$C$16*H1202)*$C1203/60</f>
        <v>162.0555660692128</v>
      </c>
      <c r="I1203" s="17">
        <f>I1202+(data!$C$20*G1202-data!$C$17*I1202)*$C1203/60</f>
        <v>376.09321997599562</v>
      </c>
      <c r="J1203" s="16">
        <f t="shared" si="96"/>
        <v>138.16666666666666</v>
      </c>
      <c r="K1203" s="14">
        <f>G1203/data!$C$15*1000</f>
        <v>4.0000310519778619</v>
      </c>
      <c r="L1203" s="14">
        <f>L1202+data!$C$21*(K1202-L1202)/60*C1202</f>
        <v>4.0000323895340992</v>
      </c>
      <c r="M1203" s="59">
        <f>M1202+E1203*C1203/3600/data!H$23</f>
        <v>200.56385278646081</v>
      </c>
    </row>
    <row r="1204" spans="1:13" ht="19.899999999999999" customHeight="1">
      <c r="A1204" s="12">
        <f t="shared" si="97"/>
        <v>8300</v>
      </c>
      <c r="B1204" s="14">
        <f t="shared" si="95"/>
        <v>4</v>
      </c>
      <c r="C1204" s="14">
        <v>10</v>
      </c>
      <c r="D1204" s="15">
        <f>3600*(B1204*data!$C$15/1000-F1204-G1204)/C1204</f>
        <v>711.54268985655949</v>
      </c>
      <c r="E1204" s="15">
        <f>IF(A1204&lt;P$35,IF(A1204+C1204&lt;P$35,data!H$24*data!H$23,data!H$24*data!H$23*(P$35-A1204)/C1204),IF(D1204&lt;0,0,D1204))</f>
        <v>711.54268985655949</v>
      </c>
      <c r="F1204" s="17">
        <f>(H1204*data!$C$16+I1204*data!$C$17-G1203*(data!$C$18+data!$C$19+data!$C$20))*$C1204/60</f>
        <v>-1.9767366227198222</v>
      </c>
      <c r="G1204" s="17">
        <f t="shared" si="98"/>
        <v>29.542331840368426</v>
      </c>
      <c r="H1204" s="17">
        <f>H1203+(data!$C$19*G1203-data!$C$16*H1203)*$C1204/60</f>
        <v>162.05570379764325</v>
      </c>
      <c r="I1204" s="17">
        <f>I1203+(data!$C$20*G1203-data!$C$17*I1203)*$C1204/60</f>
        <v>376.40085932809819</v>
      </c>
      <c r="J1204" s="16">
        <f t="shared" si="96"/>
        <v>138.33333333333334</v>
      </c>
      <c r="K1204" s="14">
        <f>G1204/data!$C$15*1000</f>
        <v>4.0000310270258623</v>
      </c>
      <c r="L1204" s="14">
        <f>L1203+data!$C$21*(K1203-L1203)/60*C1203</f>
        <v>4.0000323616534859</v>
      </c>
      <c r="M1204" s="59">
        <f>M1203+E1204*C1204/3600/data!H$23</f>
        <v>200.76150353364318</v>
      </c>
    </row>
    <row r="1205" spans="1:13" ht="19.899999999999999" customHeight="1">
      <c r="A1205" s="12">
        <f t="shared" si="97"/>
        <v>8310</v>
      </c>
      <c r="B1205" s="14">
        <f t="shared" si="95"/>
        <v>4</v>
      </c>
      <c r="C1205" s="14">
        <v>10</v>
      </c>
      <c r="D1205" s="15">
        <f>3600*(B1205*data!$C$15/1000-F1205-G1205)/C1205</f>
        <v>711.46032800927924</v>
      </c>
      <c r="E1205" s="15">
        <f>IF(A1205&lt;P$35,IF(A1205+C1205&lt;P$35,data!H$24*data!H$23,data!H$24*data!H$23*(P$35-A1205)/C1205),IF(D1205&lt;0,0,D1205))</f>
        <v>711.46032800927924</v>
      </c>
      <c r="F1205" s="17">
        <f>(H1205*data!$C$16+I1205*data!$C$17-G1204*(data!$C$18+data!$C$19+data!$C$20))*$C1205/60</f>
        <v>-1.976507655817245</v>
      </c>
      <c r="G1205" s="17">
        <f t="shared" si="98"/>
        <v>29.542331656374959</v>
      </c>
      <c r="H1205" s="17">
        <f>H1204+(data!$C$19*G1204-data!$C$16*H1204)*$C1205/60</f>
        <v>162.05584006152435</v>
      </c>
      <c r="I1205" s="17">
        <f>I1204+(data!$C$20*G1204-data!$C$17*I1204)*$C1205/60</f>
        <v>376.70827100430557</v>
      </c>
      <c r="J1205" s="16">
        <f t="shared" si="96"/>
        <v>138.5</v>
      </c>
      <c r="K1205" s="14">
        <f>G1205/data!$C$15*1000</f>
        <v>4.0000310021131522</v>
      </c>
      <c r="L1205" s="14">
        <f>L1204+data!$C$21*(K1204-L1204)/60*C1204</f>
        <v>4.0000323338339179</v>
      </c>
      <c r="M1205" s="59">
        <f>M1204+E1205*C1205/3600/data!H$23</f>
        <v>200.95913140253464</v>
      </c>
    </row>
    <row r="1206" spans="1:13" ht="19.899999999999999" customHeight="1">
      <c r="A1206" s="12">
        <f t="shared" si="97"/>
        <v>8320</v>
      </c>
      <c r="B1206" s="14">
        <f t="shared" si="95"/>
        <v>4</v>
      </c>
      <c r="C1206" s="14">
        <v>10</v>
      </c>
      <c r="D1206" s="15">
        <f>3600*(B1206*data!$C$15/1000-F1206-G1206)/C1206</f>
        <v>711.37803219205659</v>
      </c>
      <c r="E1206" s="15">
        <f>IF(A1206&lt;P$35,IF(A1206+C1206&lt;P$35,data!H$24*data!H$23,data!H$24*data!H$23*(P$35-A1206)/C1206),IF(D1206&lt;0,0,D1206))</f>
        <v>711.37803219205659</v>
      </c>
      <c r="F1206" s="17">
        <f>(H1206*data!$C$16+I1206*data!$C$17-G1205*(data!$C$18+data!$C$19+data!$C$20))*$C1206/60</f>
        <v>-1.9762788726198117</v>
      </c>
      <c r="G1206" s="17">
        <f t="shared" si="98"/>
        <v>29.542331472669812</v>
      </c>
      <c r="H1206" s="17">
        <f>H1205+(data!$C$19*G1205-data!$C$16*H1205)*$C1206/60</f>
        <v>162.0559748763329</v>
      </c>
      <c r="I1206" s="17">
        <f>I1205+(data!$C$20*G1205-data!$C$17*I1205)*$C1206/60</f>
        <v>377.0154551731178</v>
      </c>
      <c r="J1206" s="16">
        <f t="shared" si="96"/>
        <v>138.66666666666666</v>
      </c>
      <c r="K1206" s="14">
        <f>G1206/data!$C$15*1000</f>
        <v>4.0000309772394793</v>
      </c>
      <c r="L1206" s="14">
        <f>L1205+data!$C$21*(K1205-L1205)/60*C1205</f>
        <v>4.0000323060749414</v>
      </c>
      <c r="M1206" s="59">
        <f>M1205+E1206*C1206/3600/data!H$23</f>
        <v>201.15673641147688</v>
      </c>
    </row>
    <row r="1207" spans="1:13" ht="19.899999999999999" customHeight="1">
      <c r="A1207" s="12">
        <f t="shared" si="97"/>
        <v>8330</v>
      </c>
      <c r="B1207" s="14">
        <f t="shared" si="95"/>
        <v>4</v>
      </c>
      <c r="C1207" s="14">
        <v>10</v>
      </c>
      <c r="D1207" s="15">
        <f>3600*(B1207*data!$C$15/1000-F1207-G1207)/C1207</f>
        <v>711.29580230240083</v>
      </c>
      <c r="E1207" s="15">
        <f>IF(A1207&lt;P$35,IF(A1207+C1207&lt;P$35,data!H$24*data!H$23,data!H$24*data!H$23*(P$35-A1207)/C1207),IF(D1207&lt;0,0,D1207))</f>
        <v>711.29580230240083</v>
      </c>
      <c r="F1207" s="17">
        <f>(H1207*data!$C$16+I1207*data!$C$17-G1206*(data!$C$18+data!$C$19+data!$C$20))*$C1207/60</f>
        <v>-1.9760502728410179</v>
      </c>
      <c r="G1207" s="17">
        <f t="shared" si="98"/>
        <v>29.542331289251173</v>
      </c>
      <c r="H1207" s="17">
        <f>H1206+(data!$C$19*G1206-data!$C$16*H1206)*$C1207/60</f>
        <v>162.05610825738214</v>
      </c>
      <c r="I1207" s="17">
        <f>I1206+(data!$C$20*G1206-data!$C$17*I1206)*$C1207/60</f>
        <v>377.32241200291026</v>
      </c>
      <c r="J1207" s="16">
        <f t="shared" si="96"/>
        <v>138.83333333333334</v>
      </c>
      <c r="K1207" s="14">
        <f>G1207/data!$C$15*1000</f>
        <v>4.0000309524045994</v>
      </c>
      <c r="L1207" s="14">
        <f>L1206+data!$C$21*(K1206-L1206)/60*C1206</f>
        <v>4.0000322783761071</v>
      </c>
      <c r="M1207" s="59">
        <f>M1206+E1207*C1207/3600/data!H$23</f>
        <v>201.35431857878311</v>
      </c>
    </row>
    <row r="1208" spans="1:13" ht="19.899999999999999" customHeight="1">
      <c r="A1208" s="12">
        <f t="shared" si="97"/>
        <v>8340</v>
      </c>
      <c r="B1208" s="14">
        <f t="shared" si="95"/>
        <v>4</v>
      </c>
      <c r="C1208" s="14">
        <v>10</v>
      </c>
      <c r="D1208" s="15">
        <f>3600*(B1208*data!$C$15/1000-F1208-G1208)/C1208</f>
        <v>711.21363823847059</v>
      </c>
      <c r="E1208" s="15">
        <f>IF(A1208&lt;P$35,IF(A1208+C1208&lt;P$35,data!H$24*data!H$23,data!H$24*data!H$23*(P$35-A1208)/C1208),IF(D1208&lt;0,0,D1208))</f>
        <v>711.21363823847059</v>
      </c>
      <c r="F1208" s="17">
        <f>(H1208*data!$C$16+I1208*data!$C$17-G1207*(data!$C$18+data!$C$19+data!$C$20))*$C1208/60</f>
        <v>-1.9758218561961638</v>
      </c>
      <c r="G1208" s="17">
        <f t="shared" si="98"/>
        <v>29.542331106117235</v>
      </c>
      <c r="H1208" s="17">
        <f>H1207+(data!$C$19*G1207-data!$C$16*H1207)*$C1208/60</f>
        <v>162.05624021982362</v>
      </c>
      <c r="I1208" s="17">
        <f>I1207+(data!$C$20*G1207-data!$C$17*I1207)*$C1208/60</f>
        <v>377.62914166193355</v>
      </c>
      <c r="J1208" s="16">
        <f t="shared" si="96"/>
        <v>139</v>
      </c>
      <c r="K1208" s="14">
        <f>G1208/data!$C$15*1000</f>
        <v>4.0000309276082691</v>
      </c>
      <c r="L1208" s="14">
        <f>L1207+data!$C$21*(K1207-L1207)/60*C1207</f>
        <v>4.0000322507369708</v>
      </c>
      <c r="M1208" s="59">
        <f>M1207+E1208*C1208/3600/data!H$23</f>
        <v>201.55187792273824</v>
      </c>
    </row>
    <row r="1209" spans="1:13" ht="19.899999999999999" customHeight="1">
      <c r="A1209" s="12">
        <f t="shared" si="97"/>
        <v>8350</v>
      </c>
      <c r="B1209" s="14">
        <f t="shared" si="95"/>
        <v>4</v>
      </c>
      <c r="C1209" s="14">
        <v>10</v>
      </c>
      <c r="D1209" s="15">
        <f>3600*(B1209*data!$C$15/1000-F1209-G1209)/C1209</f>
        <v>711.13153989905811</v>
      </c>
      <c r="E1209" s="15">
        <f>IF(A1209&lt;P$35,IF(A1209+C1209&lt;P$35,data!H$24*data!H$23,data!H$24*data!H$23*(P$35-A1209)/C1209),IF(D1209&lt;0,0,D1209))</f>
        <v>711.13153989905811</v>
      </c>
      <c r="F1209" s="17">
        <f>(H1209*data!$C$16+I1209*data!$C$17-G1208*(data!$C$18+data!$C$19+data!$C$20))*$C1209/60</f>
        <v>-1.9755936224023296</v>
      </c>
      <c r="G1209" s="17">
        <f t="shared" si="98"/>
        <v>29.542330923266213</v>
      </c>
      <c r="H1209" s="17">
        <f>H1208+(data!$C$19*G1208-data!$C$16*H1208)*$C1209/60</f>
        <v>162.05637077864881</v>
      </c>
      <c r="I1209" s="17">
        <f>I1208+(data!$C$20*G1208-data!$C$17*I1208)*$C1209/60</f>
        <v>377.9356443183139</v>
      </c>
      <c r="J1209" s="16">
        <f t="shared" si="96"/>
        <v>139.16666666666666</v>
      </c>
      <c r="K1209" s="14">
        <f>G1209/data!$C$15*1000</f>
        <v>4.000030902850245</v>
      </c>
      <c r="L1209" s="14">
        <f>L1208+data!$C$21*(K1208-L1208)/60*C1208</f>
        <v>4.0000322231570911</v>
      </c>
      <c r="M1209" s="59">
        <f>M1208+E1209*C1209/3600/data!H$23</f>
        <v>201.74941446159909</v>
      </c>
    </row>
    <row r="1210" spans="1:13" ht="19.899999999999999" customHeight="1">
      <c r="A1210" s="12">
        <f t="shared" si="97"/>
        <v>8360</v>
      </c>
      <c r="B1210" s="14">
        <f t="shared" si="95"/>
        <v>4</v>
      </c>
      <c r="C1210" s="14">
        <v>10</v>
      </c>
      <c r="D1210" s="15">
        <f>3600*(B1210*data!$C$15/1000-F1210-G1210)/C1210</f>
        <v>711.04950718358452</v>
      </c>
      <c r="E1210" s="15">
        <f>IF(A1210&lt;P$35,IF(A1210+C1210&lt;P$35,data!H$24*data!H$23,data!H$24*data!H$23*(P$35-A1210)/C1210),IF(D1210&lt;0,0,D1210))</f>
        <v>711.04950718358452</v>
      </c>
      <c r="F1210" s="17">
        <f>(H1210*data!$C$16+I1210*data!$C$17-G1209*(data!$C$18+data!$C$19+data!$C$20))*$C1210/60</f>
        <v>-1.975365571178366</v>
      </c>
      <c r="G1210" s="17">
        <f t="shared" si="98"/>
        <v>29.542330740696343</v>
      </c>
      <c r="H1210" s="17">
        <f>H1209+(data!$C$19*G1209-data!$C$16*H1209)*$C1210/60</f>
        <v>162.05649994869083</v>
      </c>
      <c r="I1210" s="17">
        <f>I1209+(data!$C$20*G1209-data!$C$17*I1209)*$C1210/60</f>
        <v>378.24192014005291</v>
      </c>
      <c r="J1210" s="16">
        <f t="shared" si="96"/>
        <v>139.33333333333334</v>
      </c>
      <c r="K1210" s="14">
        <f>G1210/data!$C$15*1000</f>
        <v>4.0000308781302891</v>
      </c>
      <c r="L1210" s="14">
        <f>L1209+data!$C$21*(K1209-L1209)/60*C1209</f>
        <v>4.000032195636031</v>
      </c>
      <c r="M1210" s="59">
        <f>M1209+E1210*C1210/3600/data!H$23</f>
        <v>201.94692821359453</v>
      </c>
    </row>
    <row r="1211" spans="1:13" ht="19.899999999999999" customHeight="1">
      <c r="A1211" s="12">
        <f t="shared" si="97"/>
        <v>8370</v>
      </c>
      <c r="B1211" s="14">
        <f t="shared" si="95"/>
        <v>4</v>
      </c>
      <c r="C1211" s="14">
        <v>10</v>
      </c>
      <c r="D1211" s="15">
        <f>3600*(B1211*data!$C$15/1000-F1211-G1211)/C1211</f>
        <v>710.96753999209398</v>
      </c>
      <c r="E1211" s="15">
        <f>IF(A1211&lt;P$35,IF(A1211+C1211&lt;P$35,data!H$24*data!H$23,data!H$24*data!H$23*(P$35-A1211)/C1211),IF(D1211&lt;0,0,D1211))</f>
        <v>710.96753999209398</v>
      </c>
      <c r="F1211" s="17">
        <f>(H1211*data!$C$16+I1211*data!$C$17-G1210*(data!$C$18+data!$C$19+data!$C$20))*$C1211/60</f>
        <v>-1.9751377022448693</v>
      </c>
      <c r="G1211" s="17">
        <f t="shared" si="98"/>
        <v>29.542330558405876</v>
      </c>
      <c r="H1211" s="17">
        <f>H1210+(data!$C$19*G1210-data!$C$16*H1210)*$C1211/60</f>
        <v>162.0566277446261</v>
      </c>
      <c r="I1211" s="17">
        <f>I1210+(data!$C$20*G1210-data!$C$17*I1210)*$C1211/60</f>
        <v>378.54796929502794</v>
      </c>
      <c r="J1211" s="16">
        <f t="shared" si="96"/>
        <v>139.5</v>
      </c>
      <c r="K1211" s="14">
        <f>G1211/data!$C$15*1000</f>
        <v>4.0000308534481634</v>
      </c>
      <c r="L1211" s="14">
        <f>L1210+data!$C$21*(K1210-L1210)/60*C1210</f>
        <v>4.0000321681733588</v>
      </c>
      <c r="M1211" s="59">
        <f>M1210+E1211*C1211/3600/data!H$23</f>
        <v>202.14441919692567</v>
      </c>
    </row>
    <row r="1212" spans="1:13" ht="19.899999999999999" customHeight="1">
      <c r="A1212" s="12">
        <f t="shared" si="97"/>
        <v>8380</v>
      </c>
      <c r="B1212" s="14">
        <f t="shared" si="95"/>
        <v>4</v>
      </c>
      <c r="C1212" s="14">
        <v>10</v>
      </c>
      <c r="D1212" s="15">
        <f>3600*(B1212*data!$C$15/1000-F1212-G1212)/C1212</f>
        <v>710.88563822524702</v>
      </c>
      <c r="E1212" s="15">
        <f>IF(A1212&lt;P$35,IF(A1212+C1212&lt;P$35,data!H$24*data!H$23,data!H$24*data!H$23*(P$35-A1212)/C1212),IF(D1212&lt;0,0,D1212))</f>
        <v>710.88563822524702</v>
      </c>
      <c r="F1212" s="17">
        <f>(H1212*data!$C$16+I1212*data!$C$17-G1211*(data!$C$18+data!$C$19+data!$C$20))*$C1212/60</f>
        <v>-1.9749100153241665</v>
      </c>
      <c r="G1212" s="17">
        <f t="shared" si="98"/>
        <v>29.542330376393082</v>
      </c>
      <c r="H1212" s="17">
        <f>H1211+(data!$C$19*G1211-data!$C$16*H1211)*$C1212/60</f>
        <v>162.05675418097604</v>
      </c>
      <c r="I1212" s="17">
        <f>I1211+(data!$C$20*G1211-data!$C$17*I1211)*$C1212/60</f>
        <v>378.85379195099199</v>
      </c>
      <c r="J1212" s="16">
        <f t="shared" si="96"/>
        <v>139.66666666666666</v>
      </c>
      <c r="K1212" s="14">
        <f>G1212/data!$C$15*1000</f>
        <v>4.0000308288036361</v>
      </c>
      <c r="L1212" s="14">
        <f>L1211+data!$C$21*(K1211-L1211)/60*C1211</f>
        <v>4.0000321407686457</v>
      </c>
      <c r="M1212" s="59">
        <f>M1211+E1212*C1212/3600/data!H$23</f>
        <v>202.34188742976602</v>
      </c>
    </row>
    <row r="1213" spans="1:13" ht="19.899999999999999" customHeight="1">
      <c r="A1213" s="12">
        <f t="shared" si="97"/>
        <v>8390</v>
      </c>
      <c r="B1213" s="14">
        <f t="shared" si="95"/>
        <v>4</v>
      </c>
      <c r="C1213" s="14">
        <v>10</v>
      </c>
      <c r="D1213" s="15">
        <f>3600*(B1213*data!$C$15/1000-F1213-G1213)/C1213</f>
        <v>710.80380178431699</v>
      </c>
      <c r="E1213" s="15">
        <f>IF(A1213&lt;P$35,IF(A1213+C1213&lt;P$35,data!H$24*data!H$23,data!H$24*data!H$23*(P$35-A1213)/C1213),IF(D1213&lt;0,0,D1213))</f>
        <v>710.80380178431699</v>
      </c>
      <c r="F1213" s="17">
        <f>(H1213*data!$C$16+I1213*data!$C$17-G1212*(data!$C$18+data!$C$19+data!$C$20))*$C1213/60</f>
        <v>-1.9746825101403003</v>
      </c>
      <c r="G1213" s="17">
        <f t="shared" si="98"/>
        <v>29.542330194656245</v>
      </c>
      <c r="H1213" s="17">
        <f>H1212+(data!$C$19*G1212-data!$C$16*H1212)*$C1213/60</f>
        <v>162.05687927210869</v>
      </c>
      <c r="I1213" s="17">
        <f>I1212+(data!$C$20*G1212-data!$C$17*I1212)*$C1213/60</f>
        <v>379.15938827557397</v>
      </c>
      <c r="J1213" s="16">
        <f t="shared" si="96"/>
        <v>139.83333333333334</v>
      </c>
      <c r="K1213" s="14">
        <f>G1213/data!$C$15*1000</f>
        <v>4.0000308041964727</v>
      </c>
      <c r="L1213" s="14">
        <f>L1212+data!$C$21*(K1212-L1212)/60*C1212</f>
        <v>4.0000321134214669</v>
      </c>
      <c r="M1213" s="59">
        <f>M1212+E1213*C1213/3600/data!H$23</f>
        <v>202.53933293026165</v>
      </c>
    </row>
    <row r="1214" spans="1:13" ht="19.899999999999999" customHeight="1">
      <c r="A1214" s="12">
        <f t="shared" si="97"/>
        <v>8400</v>
      </c>
      <c r="B1214" s="14">
        <f t="shared" si="95"/>
        <v>4</v>
      </c>
      <c r="C1214" s="14">
        <v>10</v>
      </c>
      <c r="D1214" s="15">
        <f>3600*(B1214*data!$C$15/1000-F1214-G1214)/C1214</f>
        <v>710.72203057117679</v>
      </c>
      <c r="E1214" s="15">
        <f>IF(A1214&lt;P$35,IF(A1214+C1214&lt;P$35,data!H$24*data!H$23,data!H$24*data!H$23*(P$35-A1214)/C1214),IF(D1214&lt;0,0,D1214))</f>
        <v>710.72203057117679</v>
      </c>
      <c r="F1214" s="17">
        <f>(H1214*data!$C$16+I1214*data!$C$17-G1213*(data!$C$18+data!$C$19+data!$C$20))*$C1214/60</f>
        <v>-1.9744551864190076</v>
      </c>
      <c r="G1214" s="17">
        <f t="shared" si="98"/>
        <v>29.542330013193673</v>
      </c>
      <c r="H1214" s="17">
        <f>H1213+(data!$C$19*G1213-data!$C$16*H1213)*$C1214/60</f>
        <v>162.05700303224029</v>
      </c>
      <c r="I1214" s="17">
        <f>I1213+(data!$C$20*G1213-data!$C$17*I1213)*$C1214/60</f>
        <v>379.4647584362786</v>
      </c>
      <c r="J1214" s="16">
        <f t="shared" si="96"/>
        <v>140</v>
      </c>
      <c r="K1214" s="14">
        <f>G1214/data!$C$15*1000</f>
        <v>4.0000307796264449</v>
      </c>
      <c r="L1214" s="14">
        <f>L1213+data!$C$21*(K1213-L1213)/60*C1213</f>
        <v>4.0000320861314025</v>
      </c>
      <c r="M1214" s="59">
        <f>M1213+E1214*C1214/3600/data!H$23</f>
        <v>202.73675571653143</v>
      </c>
    </row>
    <row r="1215" spans="1:13" ht="19.899999999999999" customHeight="1">
      <c r="A1215" s="12">
        <f t="shared" si="97"/>
        <v>8410</v>
      </c>
      <c r="B1215" s="14">
        <f t="shared" si="95"/>
        <v>4</v>
      </c>
      <c r="C1215" s="14">
        <v>10</v>
      </c>
      <c r="D1215" s="15">
        <f>3600*(B1215*data!$C$15/1000-F1215-G1215)/C1215</f>
        <v>710.64032448830574</v>
      </c>
      <c r="E1215" s="15">
        <f>IF(A1215&lt;P$35,IF(A1215+C1215&lt;P$35,data!H$24*data!H$23,data!H$24*data!H$23*(P$35-A1215)/C1215),IF(D1215&lt;0,0,D1215))</f>
        <v>710.64032448830574</v>
      </c>
      <c r="F1215" s="17">
        <f>(H1215*data!$C$16+I1215*data!$C$17-G1214*(data!$C$18+data!$C$19+data!$C$20))*$C1215/60</f>
        <v>-1.9742280438877058</v>
      </c>
      <c r="G1215" s="17">
        <f t="shared" si="98"/>
        <v>29.542329832003681</v>
      </c>
      <c r="H1215" s="17">
        <f>H1214+(data!$C$19*G1214-data!$C$16*H1214)*$C1215/60</f>
        <v>162.05712547543692</v>
      </c>
      <c r="I1215" s="17">
        <f>I1214+(data!$C$20*G1214-data!$C$17*I1214)*$C1215/60</f>
        <v>379.7699026004866</v>
      </c>
      <c r="J1215" s="16">
        <f t="shared" si="96"/>
        <v>140.16666666666666</v>
      </c>
      <c r="K1215" s="14">
        <f>G1215/data!$C$15*1000</f>
        <v>4.0000307550933236</v>
      </c>
      <c r="L1215" s="14">
        <f>L1214+data!$C$21*(K1214-L1214)/60*C1214</f>
        <v>4.0000320588980358</v>
      </c>
      <c r="M1215" s="59">
        <f>M1214+E1215*C1215/3600/data!H$23</f>
        <v>202.93415580666706</v>
      </c>
    </row>
    <row r="1216" spans="1:13" ht="19.899999999999999" customHeight="1">
      <c r="A1216" s="12">
        <f t="shared" si="97"/>
        <v>8420</v>
      </c>
      <c r="B1216" s="14">
        <f t="shared" si="95"/>
        <v>4</v>
      </c>
      <c r="C1216" s="14">
        <v>10</v>
      </c>
      <c r="D1216" s="15">
        <f>3600*(B1216*data!$C$15/1000-F1216-G1216)/C1216</f>
        <v>710.55868343876762</v>
      </c>
      <c r="E1216" s="15">
        <f>IF(A1216&lt;P$35,IF(A1216+C1216&lt;P$35,data!H$24*data!H$23,data!H$24*data!H$23*(P$35-A1216)/C1216),IF(D1216&lt;0,0,D1216))</f>
        <v>710.55868343876762</v>
      </c>
      <c r="F1216" s="17">
        <f>(H1216*data!$C$16+I1216*data!$C$17-G1215*(data!$C$18+data!$C$19+data!$C$20))*$C1216/60</f>
        <v>-1.9740010822754737</v>
      </c>
      <c r="G1216" s="17">
        <f t="shared" si="98"/>
        <v>29.542329651084611</v>
      </c>
      <c r="H1216" s="17">
        <f>H1215+(data!$C$19*G1215-data!$C$16*H1215)*$C1216/60</f>
        <v>162.05724661561609</v>
      </c>
      <c r="I1216" s="17">
        <f>I1215+(data!$C$20*G1215-data!$C$17*I1215)*$C1216/60</f>
        <v>380.07482093545491</v>
      </c>
      <c r="J1216" s="16">
        <f t="shared" si="96"/>
        <v>140.33333333333334</v>
      </c>
      <c r="K1216" s="14">
        <f>G1216/data!$C$15*1000</f>
        <v>4.0000307305968859</v>
      </c>
      <c r="L1216" s="14">
        <f>L1215+data!$C$21*(K1215-L1215)/60*C1215</f>
        <v>4.0000320317209539</v>
      </c>
      <c r="M1216" s="59">
        <f>M1215+E1216*C1216/3600/data!H$23</f>
        <v>203.13153321873338</v>
      </c>
    </row>
    <row r="1217" spans="1:13" ht="19.899999999999999" customHeight="1">
      <c r="A1217" s="12">
        <f t="shared" si="97"/>
        <v>8430</v>
      </c>
      <c r="B1217" s="14">
        <f t="shared" si="95"/>
        <v>4</v>
      </c>
      <c r="C1217" s="14">
        <v>10</v>
      </c>
      <c r="D1217" s="15">
        <f>3600*(B1217*data!$C$15/1000-F1217-G1217)/C1217</f>
        <v>710.47710732621476</v>
      </c>
      <c r="E1217" s="15">
        <f>IF(A1217&lt;P$35,IF(A1217+C1217&lt;P$35,data!H$24*data!H$23,data!H$24*data!H$23*(P$35-A1217)/C1217),IF(D1217&lt;0,0,D1217))</f>
        <v>710.47710732621476</v>
      </c>
      <c r="F1217" s="17">
        <f>(H1217*data!$C$16+I1217*data!$C$17-G1216*(data!$C$18+data!$C$19+data!$C$20))*$C1217/60</f>
        <v>-1.9737743013130364</v>
      </c>
      <c r="G1217" s="17">
        <f t="shared" si="98"/>
        <v>29.542329470434819</v>
      </c>
      <c r="H1217" s="17">
        <f>H1216+(data!$C$19*G1216-data!$C$16*H1216)*$C1217/60</f>
        <v>162.0573664665483</v>
      </c>
      <c r="I1217" s="17">
        <f>I1216+(data!$C$20*G1216-data!$C$17*I1216)*$C1217/60</f>
        <v>380.37951360831653</v>
      </c>
      <c r="J1217" s="16">
        <f t="shared" si="96"/>
        <v>140.5</v>
      </c>
      <c r="K1217" s="14">
        <f>G1217/data!$C$15*1000</f>
        <v>4.0000307061369087</v>
      </c>
      <c r="L1217" s="14">
        <f>L1216+data!$C$21*(K1216-L1216)/60*C1216</f>
        <v>4.0000320045997482</v>
      </c>
      <c r="M1217" s="59">
        <f>M1216+E1217*C1217/3600/data!H$23</f>
        <v>203.32888797076845</v>
      </c>
    </row>
    <row r="1218" spans="1:13" ht="19.899999999999999" customHeight="1">
      <c r="A1218" s="12">
        <f t="shared" si="97"/>
        <v>8440</v>
      </c>
      <c r="B1218" s="14">
        <f t="shared" si="95"/>
        <v>4</v>
      </c>
      <c r="C1218" s="14">
        <v>10</v>
      </c>
      <c r="D1218" s="15">
        <f>3600*(B1218*data!$C$15/1000-F1218-G1218)/C1218</f>
        <v>710.39559605488591</v>
      </c>
      <c r="E1218" s="15">
        <f>IF(A1218&lt;P$35,IF(A1218+C1218&lt;P$35,data!H$24*data!H$23,data!H$24*data!H$23*(P$35-A1218)/C1218),IF(D1218&lt;0,0,D1218))</f>
        <v>710.39559605488591</v>
      </c>
      <c r="F1218" s="17">
        <f>(H1218*data!$C$16+I1218*data!$C$17-G1217*(data!$C$18+data!$C$19+data!$C$20))*$C1218/60</f>
        <v>-1.9735477007327489</v>
      </c>
      <c r="G1218" s="17">
        <f t="shared" si="98"/>
        <v>29.542329290052667</v>
      </c>
      <c r="H1218" s="17">
        <f>H1217+(data!$C$19*G1217-data!$C$16*H1217)*$C1218/60</f>
        <v>162.05748504185857</v>
      </c>
      <c r="I1218" s="17">
        <f>I1217+(data!$C$20*G1217-data!$C$17*I1217)*$C1218/60</f>
        <v>380.68398078608078</v>
      </c>
      <c r="J1218" s="16">
        <f t="shared" si="96"/>
        <v>140.66666666666666</v>
      </c>
      <c r="K1218" s="14">
        <f>G1218/data!$C$15*1000</f>
        <v>4.0000306817131692</v>
      </c>
      <c r="L1218" s="14">
        <f>L1217+data!$C$21*(K1217-L1217)/60*C1217</f>
        <v>4.0000319775340145</v>
      </c>
      <c r="M1218" s="59">
        <f>M1217+E1218*C1218/3600/data!H$23</f>
        <v>203.5262200807837</v>
      </c>
    </row>
    <row r="1219" spans="1:13" ht="19.899999999999999" customHeight="1">
      <c r="A1219" s="12">
        <f t="shared" si="97"/>
        <v>8450</v>
      </c>
      <c r="B1219" s="14">
        <f t="shared" si="95"/>
        <v>4</v>
      </c>
      <c r="C1219" s="14">
        <v>10</v>
      </c>
      <c r="D1219" s="15">
        <f>3600*(B1219*data!$C$15/1000-F1219-G1219)/C1219</f>
        <v>710.3141495295871</v>
      </c>
      <c r="E1219" s="15">
        <f>IF(A1219&lt;P$35,IF(A1219+C1219&lt;P$35,data!H$24*data!H$23,data!H$24*data!H$23*(P$35-A1219)/C1219),IF(D1219&lt;0,0,D1219))</f>
        <v>710.3141495295871</v>
      </c>
      <c r="F1219" s="17">
        <f>(H1219*data!$C$16+I1219*data!$C$17-G1218*(data!$C$18+data!$C$19+data!$C$20))*$C1219/60</f>
        <v>-1.9733212802685773</v>
      </c>
      <c r="G1219" s="17">
        <f t="shared" si="98"/>
        <v>29.542329109936549</v>
      </c>
      <c r="H1219" s="17">
        <f>H1218+(data!$C$19*G1218-data!$C$16*H1218)*$C1219/60</f>
        <v>162.05760235502802</v>
      </c>
      <c r="I1219" s="17">
        <f>I1218+(data!$C$20*G1218-data!$C$17*I1218)*$C1219/60</f>
        <v>380.98822263563341</v>
      </c>
      <c r="J1219" s="16">
        <f t="shared" si="96"/>
        <v>140.83333333333334</v>
      </c>
      <c r="K1219" s="14">
        <f>G1219/data!$C$15*1000</f>
        <v>4.0000306573254516</v>
      </c>
      <c r="L1219" s="14">
        <f>L1218+data!$C$21*(K1218-L1218)/60*C1218</f>
        <v>4.0000319505233515</v>
      </c>
      <c r="M1219" s="59">
        <f>M1218+E1219*C1219/3600/data!H$23</f>
        <v>203.72352956676414</v>
      </c>
    </row>
    <row r="1220" spans="1:13" ht="19.899999999999999" customHeight="1">
      <c r="A1220" s="12">
        <f t="shared" si="97"/>
        <v>8460</v>
      </c>
      <c r="B1220" s="14">
        <f t="shared" ref="B1220:B1275" si="99">P$23</f>
        <v>4</v>
      </c>
      <c r="C1220" s="14">
        <v>10</v>
      </c>
      <c r="D1220" s="15">
        <f>3600*(B1220*data!$C$15/1000-F1220-G1220)/C1220</f>
        <v>710.23276765569449</v>
      </c>
      <c r="E1220" s="15">
        <f>IF(A1220&lt;P$35,IF(A1220+C1220&lt;P$35,data!H$24*data!H$23,data!H$24*data!H$23*(P$35-A1220)/C1220),IF(D1220&lt;0,0,D1220))</f>
        <v>710.23276765569449</v>
      </c>
      <c r="F1220" s="17">
        <f>(H1220*data!$C$16+I1220*data!$C$17-G1219*(data!$C$18+data!$C$19+data!$C$20))*$C1220/60</f>
        <v>-1.9730950396560867</v>
      </c>
      <c r="G1220" s="17">
        <f t="shared" si="98"/>
        <v>29.542328930084871</v>
      </c>
      <c r="H1220" s="17">
        <f>H1219+(data!$C$19*G1219-data!$C$16*H1219)*$C1220/60</f>
        <v>162.05771841939534</v>
      </c>
      <c r="I1220" s="17">
        <f>I1219+(data!$C$20*G1219-data!$C$17*I1219)*$C1220/60</f>
        <v>381.29223932373651</v>
      </c>
      <c r="J1220" s="16">
        <f t="shared" ref="J1220:J1283" si="100">$A1220/60</f>
        <v>141</v>
      </c>
      <c r="K1220" s="14">
        <f>G1220/data!$C$15*1000</f>
        <v>4.0000306329735391</v>
      </c>
      <c r="L1220" s="14">
        <f>L1219+data!$C$21*(K1219-L1219)/60*C1219</f>
        <v>4.0000319235673629</v>
      </c>
      <c r="M1220" s="59">
        <f>M1219+E1220*C1220/3600/data!H$23</f>
        <v>203.92081644666851</v>
      </c>
    </row>
    <row r="1221" spans="1:13" ht="19.899999999999999" customHeight="1">
      <c r="A1221" s="12">
        <f t="shared" si="97"/>
        <v>8470</v>
      </c>
      <c r="B1221" s="14">
        <f t="shared" si="99"/>
        <v>4</v>
      </c>
      <c r="C1221" s="14">
        <v>10</v>
      </c>
      <c r="D1221" s="15">
        <f>3600*(B1221*data!$C$15/1000-F1221-G1221)/C1221</f>
        <v>710.15145033915337</v>
      </c>
      <c r="E1221" s="15">
        <f>IF(A1221&lt;P$35,IF(A1221+C1221&lt;P$35,data!H$24*data!H$23,data!H$24*data!H$23*(P$35-A1221)/C1221),IF(D1221&lt;0,0,D1221))</f>
        <v>710.15145033915337</v>
      </c>
      <c r="F1221" s="17">
        <f>(H1221*data!$C$16+I1221*data!$C$17-G1220*(data!$C$18+data!$C$19+data!$C$20))*$C1221/60</f>
        <v>-1.9728689786324225</v>
      </c>
      <c r="G1221" s="17">
        <f t="shared" si="98"/>
        <v>29.542328750496043</v>
      </c>
      <c r="H1221" s="17">
        <f>H1220+(data!$C$19*G1220-data!$C$16*H1220)*$C1221/60</f>
        <v>162.05783324815837</v>
      </c>
      <c r="I1221" s="17">
        <f>I1220+(data!$C$20*G1220-data!$C$17*I1220)*$C1221/60</f>
        <v>381.59603101702885</v>
      </c>
      <c r="J1221" s="16">
        <f t="shared" si="100"/>
        <v>141.16666666666666</v>
      </c>
      <c r="K1221" s="14">
        <f>G1221/data!$C$15*1000</f>
        <v>4.0000306086572159</v>
      </c>
      <c r="L1221" s="14">
        <f>L1220+data!$C$21*(K1220-L1220)/60*C1220</f>
        <v>4.0000318966656545</v>
      </c>
      <c r="M1221" s="59">
        <f>M1220+E1221*C1221/3600/data!H$23</f>
        <v>204.1180807384294</v>
      </c>
    </row>
    <row r="1222" spans="1:13" ht="19.899999999999999" customHeight="1">
      <c r="A1222" s="12">
        <f t="shared" si="97"/>
        <v>8480</v>
      </c>
      <c r="B1222" s="14">
        <f t="shared" si="99"/>
        <v>4</v>
      </c>
      <c r="C1222" s="14">
        <v>10</v>
      </c>
      <c r="D1222" s="15">
        <f>3600*(B1222*data!$C$15/1000-F1222-G1222)/C1222</f>
        <v>710.07019748645757</v>
      </c>
      <c r="E1222" s="15">
        <f>IF(A1222&lt;P$35,IF(A1222+C1222&lt;P$35,data!H$24*data!H$23,data!H$24*data!H$23*(P$35-A1222)/C1222),IF(D1222&lt;0,0,D1222))</f>
        <v>710.07019748645757</v>
      </c>
      <c r="F1222" s="17">
        <f>(H1222*data!$C$16+I1222*data!$C$17-G1221*(data!$C$18+data!$C$19+data!$C$20))*$C1222/60</f>
        <v>-1.9726430969362929</v>
      </c>
      <c r="G1222" s="17">
        <f t="shared" si="98"/>
        <v>29.542328571168511</v>
      </c>
      <c r="H1222" s="17">
        <f>H1221+(data!$C$19*G1221-data!$C$16*H1221)*$C1222/60</f>
        <v>162.05794685437553</v>
      </c>
      <c r="I1222" s="17">
        <f>I1221+(data!$C$20*G1221-data!$C$17*I1221)*$C1222/60</f>
        <v>381.89959788202572</v>
      </c>
      <c r="J1222" s="16">
        <f t="shared" si="100"/>
        <v>141.33333333333334</v>
      </c>
      <c r="K1222" s="14">
        <f>G1222/data!$C$15*1000</f>
        <v>4.0000305843762725</v>
      </c>
      <c r="L1222" s="14">
        <f>L1221+data!$C$21*(K1221-L1221)/60*C1221</f>
        <v>4.0000318698178372</v>
      </c>
      <c r="M1222" s="59">
        <f>M1221+E1222*C1222/3600/data!H$23</f>
        <v>204.31532245995342</v>
      </c>
    </row>
    <row r="1223" spans="1:13" ht="19.899999999999999" customHeight="1">
      <c r="A1223" s="12">
        <f t="shared" si="97"/>
        <v>8490</v>
      </c>
      <c r="B1223" s="14">
        <f t="shared" si="99"/>
        <v>4</v>
      </c>
      <c r="C1223" s="14">
        <v>10</v>
      </c>
      <c r="D1223" s="15">
        <f>3600*(B1223*data!$C$15/1000-F1223-G1223)/C1223</f>
        <v>709.98900900466401</v>
      </c>
      <c r="E1223" s="15">
        <f>IF(A1223&lt;P$35,IF(A1223+C1223&lt;P$35,data!H$24*data!H$23,data!H$24*data!H$23*(P$35-A1223)/C1223),IF(D1223&lt;0,0,D1223))</f>
        <v>709.98900900466401</v>
      </c>
      <c r="F1223" s="17">
        <f>(H1223*data!$C$16+I1223*data!$C$17-G1222*(data!$C$18+data!$C$19+data!$C$20))*$C1223/60</f>
        <v>-1.9724173943079586</v>
      </c>
      <c r="G1223" s="17">
        <f t="shared" si="98"/>
        <v>29.542328392100714</v>
      </c>
      <c r="H1223" s="17">
        <f>H1222+(data!$C$19*G1222-data!$C$16*H1222)*$C1223/60</f>
        <v>162.05805925096726</v>
      </c>
      <c r="I1223" s="17">
        <f>I1222+(data!$C$20*G1222-data!$C$17*I1222)*$C1223/60</f>
        <v>382.20294008511928</v>
      </c>
      <c r="J1223" s="16">
        <f t="shared" si="100"/>
        <v>141.5</v>
      </c>
      <c r="K1223" s="14">
        <f>G1223/data!$C$15*1000</f>
        <v>4.0000305601304964</v>
      </c>
      <c r="L1223" s="14">
        <f>L1222+data!$C$21*(K1222-L1222)/60*C1222</f>
        <v>4.0000318430235247</v>
      </c>
      <c r="M1223" s="59">
        <f>M1222+E1223*C1223/3600/data!H$23</f>
        <v>204.51254162912139</v>
      </c>
    </row>
    <row r="1224" spans="1:13" ht="19.899999999999999" customHeight="1">
      <c r="A1224" s="12">
        <f t="shared" si="97"/>
        <v>8500</v>
      </c>
      <c r="B1224" s="14">
        <f t="shared" si="99"/>
        <v>4</v>
      </c>
      <c r="C1224" s="14">
        <v>10</v>
      </c>
      <c r="D1224" s="15">
        <f>3600*(B1224*data!$C$15/1000-F1224-G1224)/C1224</f>
        <v>709.90788480136803</v>
      </c>
      <c r="E1224" s="15">
        <f>IF(A1224&lt;P$35,IF(A1224+C1224&lt;P$35,data!H$24*data!H$23,data!H$24*data!H$23*(P$35-A1224)/C1224),IF(D1224&lt;0,0,D1224))</f>
        <v>709.90788480136803</v>
      </c>
      <c r="F1224" s="17">
        <f>(H1224*data!$C$16+I1224*data!$C$17-G1223*(data!$C$18+data!$C$19+data!$C$20))*$C1224/60</f>
        <v>-1.9721918704892132</v>
      </c>
      <c r="G1224" s="17">
        <f t="shared" si="98"/>
        <v>29.542328213291125</v>
      </c>
      <c r="H1224" s="17">
        <f>H1223+(data!$C$19*G1223-data!$C$16*H1223)*$C1224/60</f>
        <v>162.05817045071754</v>
      </c>
      <c r="I1224" s="17">
        <f>I1223+(data!$C$20*G1223-data!$C$17*I1223)*$C1224/60</f>
        <v>382.50605779257842</v>
      </c>
      <c r="J1224" s="16">
        <f t="shared" si="100"/>
        <v>141.66666666666666</v>
      </c>
      <c r="K1224" s="14">
        <f>G1224/data!$C$15*1000</f>
        <v>4.0000305359196826</v>
      </c>
      <c r="L1224" s="14">
        <f>L1223+data!$C$21*(K1223-L1223)/60*C1223</f>
        <v>4.000031816282335</v>
      </c>
      <c r="M1224" s="59">
        <f>M1223+E1224*C1224/3600/data!H$23</f>
        <v>204.70973826378844</v>
      </c>
    </row>
    <row r="1225" spans="1:13" ht="19.899999999999999" customHeight="1">
      <c r="A1225" s="12">
        <f t="shared" si="97"/>
        <v>8510</v>
      </c>
      <c r="B1225" s="14">
        <f t="shared" si="99"/>
        <v>4</v>
      </c>
      <c r="C1225" s="14">
        <v>10</v>
      </c>
      <c r="D1225" s="15">
        <f>3600*(B1225*data!$C$15/1000-F1225-G1225)/C1225</f>
        <v>709.82682478470929</v>
      </c>
      <c r="E1225" s="15">
        <f>IF(A1225&lt;P$35,IF(A1225+C1225&lt;P$35,data!H$24*data!H$23,data!H$24*data!H$23*(P$35-A1225)/C1225),IF(D1225&lt;0,0,D1225))</f>
        <v>709.82682478470929</v>
      </c>
      <c r="F1225" s="17">
        <f>(H1225*data!$C$16+I1225*data!$C$17-G1224*(data!$C$18+data!$C$19+data!$C$20))*$C1225/60</f>
        <v>-1.9719665252233687</v>
      </c>
      <c r="G1225" s="17">
        <f t="shared" si="98"/>
        <v>29.542328034738222</v>
      </c>
      <c r="H1225" s="17">
        <f>H1224+(data!$C$19*G1224-data!$C$16*H1224)*$C1225/60</f>
        <v>162.05828046627533</v>
      </c>
      <c r="I1225" s="17">
        <f>I1224+(data!$C$20*G1224-data!$C$17*I1224)*$C1225/60</f>
        <v>382.80895117054899</v>
      </c>
      <c r="J1225" s="16">
        <f t="shared" si="100"/>
        <v>141.83333333333334</v>
      </c>
      <c r="K1225" s="14">
        <f>G1225/data!$C$15*1000</f>
        <v>4.0000305117436241</v>
      </c>
      <c r="L1225" s="14">
        <f>L1224+data!$C$21*(K1224-L1224)/60*C1224</f>
        <v>4.0000317895938897</v>
      </c>
      <c r="M1225" s="59">
        <f>M1224+E1225*C1225/3600/data!H$23</f>
        <v>204.9069123817842</v>
      </c>
    </row>
    <row r="1226" spans="1:13" ht="19.899999999999999" customHeight="1">
      <c r="A1226" s="12">
        <f t="shared" si="97"/>
        <v>8520</v>
      </c>
      <c r="B1226" s="14">
        <f t="shared" si="99"/>
        <v>4</v>
      </c>
      <c r="C1226" s="14">
        <v>10</v>
      </c>
      <c r="D1226" s="15">
        <f>3600*(B1226*data!$C$15/1000-F1226-G1226)/C1226</f>
        <v>709.7458288633602</v>
      </c>
      <c r="E1226" s="15">
        <f>IF(A1226&lt;P$35,IF(A1226+C1226&lt;P$35,data!H$24*data!H$23,data!H$24*data!H$23*(P$35-A1226)/C1226),IF(D1226&lt;0,0,D1226))</f>
        <v>709.7458288633602</v>
      </c>
      <c r="F1226" s="17">
        <f>(H1226*data!$C$16+I1226*data!$C$17-G1225*(data!$C$18+data!$C$19+data!$C$20))*$C1226/60</f>
        <v>-1.9717413582552392</v>
      </c>
      <c r="G1226" s="17">
        <f t="shared" si="98"/>
        <v>29.542327856440508</v>
      </c>
      <c r="H1226" s="17">
        <f>H1225+(data!$C$19*G1225-data!$C$16*H1225)*$C1226/60</f>
        <v>162.058389310156</v>
      </c>
      <c r="I1226" s="17">
        <f>I1225+(data!$C$20*G1225-data!$C$17*I1225)*$C1226/60</f>
        <v>383.11162038505387</v>
      </c>
      <c r="J1226" s="16">
        <f t="shared" si="100"/>
        <v>142</v>
      </c>
      <c r="K1226" s="14">
        <f>G1226/data!$C$15*1000</f>
        <v>4.0000304876021175</v>
      </c>
      <c r="L1226" s="14">
        <f>L1225+data!$C$21*(K1225-L1225)/60*C1225</f>
        <v>4.0000317629578142</v>
      </c>
      <c r="M1226" s="59">
        <f>M1225+E1226*C1226/3600/data!H$23</f>
        <v>205.1040640009129</v>
      </c>
    </row>
    <row r="1227" spans="1:13" ht="19.899999999999999" customHeight="1">
      <c r="A1227" s="12">
        <f t="shared" si="97"/>
        <v>8530</v>
      </c>
      <c r="B1227" s="14">
        <f t="shared" si="99"/>
        <v>4</v>
      </c>
      <c r="C1227" s="14">
        <v>10</v>
      </c>
      <c r="D1227" s="15">
        <f>3600*(B1227*data!$C$15/1000-F1227-G1227)/C1227</f>
        <v>709.66489694652739</v>
      </c>
      <c r="E1227" s="15">
        <f>IF(A1227&lt;P$35,IF(A1227+C1227&lt;P$35,data!H$24*data!H$23,data!H$24*data!H$23*(P$35-A1227)/C1227),IF(D1227&lt;0,0,D1227))</f>
        <v>709.66489694652739</v>
      </c>
      <c r="F1227" s="17">
        <f>(H1227*data!$C$16+I1227*data!$C$17-G1226*(data!$C$18+data!$C$19+data!$C$20))*$C1227/60</f>
        <v>-1.9715163693311306</v>
      </c>
      <c r="G1227" s="17">
        <f t="shared" si="98"/>
        <v>29.542327678396489</v>
      </c>
      <c r="H1227" s="17">
        <f>H1226+(data!$C$19*G1226-data!$C$16*H1226)*$C1227/60</f>
        <v>162.05849699474265</v>
      </c>
      <c r="I1227" s="17">
        <f>I1226+(data!$C$20*G1226-data!$C$17*I1226)*$C1227/60</f>
        <v>383.41406560199295</v>
      </c>
      <c r="J1227" s="16">
        <f t="shared" si="100"/>
        <v>142.16666666666666</v>
      </c>
      <c r="K1227" s="14">
        <f>G1227/data!$C$15*1000</f>
        <v>4.0000304634949622</v>
      </c>
      <c r="L1227" s="14">
        <f>L1226+data!$C$21*(K1226-L1226)/60*C1226</f>
        <v>4.0000317363737361</v>
      </c>
      <c r="M1227" s="59">
        <f>M1226+E1227*C1227/3600/data!H$23</f>
        <v>205.30119313895361</v>
      </c>
    </row>
    <row r="1228" spans="1:13" ht="19.899999999999999" customHeight="1">
      <c r="A1228" s="12">
        <f t="shared" si="97"/>
        <v>8540</v>
      </c>
      <c r="B1228" s="14">
        <f t="shared" si="99"/>
        <v>4</v>
      </c>
      <c r="C1228" s="14">
        <v>10</v>
      </c>
      <c r="D1228" s="15">
        <f>3600*(B1228*data!$C$15/1000-F1228-G1228)/C1228</f>
        <v>709.5840289439418</v>
      </c>
      <c r="E1228" s="15">
        <f>IF(A1228&lt;P$35,IF(A1228+C1228&lt;P$35,data!H$24*data!H$23,data!H$24*data!H$23*(P$35-A1228)/C1228),IF(D1228&lt;0,0,D1228))</f>
        <v>709.5840289439418</v>
      </c>
      <c r="F1228" s="17">
        <f>(H1228*data!$C$16+I1228*data!$C$17-G1227*(data!$C$18+data!$C$19+data!$C$20))*$C1228/60</f>
        <v>-1.9712915581988193</v>
      </c>
      <c r="G1228" s="17">
        <f t="shared" si="98"/>
        <v>29.542327500604692</v>
      </c>
      <c r="H1228" s="17">
        <f>H1227+(data!$C$19*G1227-data!$C$16*H1227)*$C1228/60</f>
        <v>162.05860353228763</v>
      </c>
      <c r="I1228" s="17">
        <f>I1227+(data!$C$20*G1227-data!$C$17*I1227)*$C1228/60</f>
        <v>383.71628698714341</v>
      </c>
      <c r="J1228" s="16">
        <f t="shared" si="100"/>
        <v>142.33333333333334</v>
      </c>
      <c r="K1228" s="14">
        <f>G1228/data!$C$15*1000</f>
        <v>4.0000304394219564</v>
      </c>
      <c r="L1228" s="14">
        <f>L1227+data!$C$21*(K1227-L1227)/60*C1227</f>
        <v>4.0000317098412879</v>
      </c>
      <c r="M1228" s="59">
        <f>M1227+E1228*C1228/3600/data!H$23</f>
        <v>205.49829981366025</v>
      </c>
    </row>
    <row r="1229" spans="1:13" ht="19.899999999999999" customHeight="1">
      <c r="A1229" s="12">
        <f t="shared" si="97"/>
        <v>8550</v>
      </c>
      <c r="B1229" s="14">
        <f t="shared" si="99"/>
        <v>4</v>
      </c>
      <c r="C1229" s="14">
        <v>10</v>
      </c>
      <c r="D1229" s="15">
        <f>3600*(B1229*data!$C$15/1000-F1229-G1229)/C1229</f>
        <v>709.50322476585779</v>
      </c>
      <c r="E1229" s="15">
        <f>IF(A1229&lt;P$35,IF(A1229+C1229&lt;P$35,data!H$24*data!H$23,data!H$24*data!H$23*(P$35-A1229)/C1229),IF(D1229&lt;0,0,D1229))</f>
        <v>709.50322476585779</v>
      </c>
      <c r="F1229" s="17">
        <f>(H1229*data!$C$16+I1229*data!$C$17-G1228*(data!$C$18+data!$C$19+data!$C$20))*$C1229/60</f>
        <v>-1.9710669246075436</v>
      </c>
      <c r="G1229" s="17">
        <f t="shared" si="98"/>
        <v>29.542327323063652</v>
      </c>
      <c r="H1229" s="17">
        <f>H1228+(data!$C$19*G1228-data!$C$16*H1228)*$C1229/60</f>
        <v>162.05870893491385</v>
      </c>
      <c r="I1229" s="17">
        <f>I1228+(data!$C$20*G1228-data!$C$17*I1228)*$C1229/60</f>
        <v>384.0182847061597</v>
      </c>
      <c r="J1229" s="16">
        <f t="shared" si="100"/>
        <v>142.5</v>
      </c>
      <c r="K1229" s="14">
        <f>G1229/data!$C$15*1000</f>
        <v>4.0000304153829038</v>
      </c>
      <c r="L1229" s="14">
        <f>L1228+data!$C$21*(K1228-L1228)/60*C1228</f>
        <v>4.0000316833601053</v>
      </c>
      <c r="M1229" s="59">
        <f>M1228+E1229*C1229/3600/data!H$23</f>
        <v>205.69538404276187</v>
      </c>
    </row>
    <row r="1230" spans="1:13" ht="19.899999999999999" customHeight="1">
      <c r="A1230" s="12">
        <f t="shared" si="97"/>
        <v>8560</v>
      </c>
      <c r="B1230" s="14">
        <f t="shared" si="99"/>
        <v>4</v>
      </c>
      <c r="C1230" s="14">
        <v>10</v>
      </c>
      <c r="D1230" s="15">
        <f>3600*(B1230*data!$C$15/1000-F1230-G1230)/C1230</f>
        <v>709.42248432303086</v>
      </c>
      <c r="E1230" s="15">
        <f>IF(A1230&lt;P$35,IF(A1230+C1230&lt;P$35,data!H$24*data!H$23,data!H$24*data!H$23*(P$35-A1230)/C1230),IF(D1230&lt;0,0,D1230))</f>
        <v>709.42248432303086</v>
      </c>
      <c r="F1230" s="17">
        <f>(H1230*data!$C$16+I1230*data!$C$17-G1229*(data!$C$18+data!$C$19+data!$C$20))*$C1230/60</f>
        <v>-1.9708424683079819</v>
      </c>
      <c r="G1230" s="17">
        <f t="shared" si="98"/>
        <v>29.542327145771942</v>
      </c>
      <c r="H1230" s="17">
        <f>H1229+(data!$C$19*G1229-data!$C$16*H1229)*$C1230/60</f>
        <v>162.05881321461618</v>
      </c>
      <c r="I1230" s="17">
        <f>I1229+(data!$C$20*G1229-data!$C$17*I1229)*$C1230/60</f>
        <v>384.32005892457363</v>
      </c>
      <c r="J1230" s="16">
        <f t="shared" si="100"/>
        <v>142.66666666666666</v>
      </c>
      <c r="K1230" s="14">
        <f>G1230/data!$C$15*1000</f>
        <v>4.000030391377611</v>
      </c>
      <c r="L1230" s="14">
        <f>L1229+data!$C$21*(K1229-L1229)/60*C1229</f>
        <v>4.0000316569298278</v>
      </c>
      <c r="M1230" s="59">
        <f>M1229+E1230*C1230/3600/data!H$23</f>
        <v>205.89244584396272</v>
      </c>
    </row>
    <row r="1231" spans="1:13" ht="19.899999999999999" customHeight="1">
      <c r="A1231" s="12">
        <f t="shared" si="97"/>
        <v>8570</v>
      </c>
      <c r="B1231" s="14">
        <f t="shared" si="99"/>
        <v>4</v>
      </c>
      <c r="C1231" s="14">
        <v>10</v>
      </c>
      <c r="D1231" s="15">
        <f>3600*(B1231*data!$C$15/1000-F1231-G1231)/C1231</f>
        <v>709.34180752674615</v>
      </c>
      <c r="E1231" s="15">
        <f>IF(A1231&lt;P$35,IF(A1231+C1231&lt;P$35,data!H$24*data!H$23,data!H$24*data!H$23*(P$35-A1231)/C1231),IF(D1231&lt;0,0,D1231))</f>
        <v>709.34180752674615</v>
      </c>
      <c r="F1231" s="17">
        <f>(H1231*data!$C$16+I1231*data!$C$17-G1230*(data!$C$18+data!$C$19+data!$C$20))*$C1231/60</f>
        <v>-1.9706181890522485</v>
      </c>
      <c r="G1231" s="17">
        <f t="shared" si="98"/>
        <v>29.542326968728112</v>
      </c>
      <c r="H1231" s="17">
        <f>H1230+(data!$C$19*G1230-data!$C$16*H1230)*$C1231/60</f>
        <v>162.05891638326275</v>
      </c>
      <c r="I1231" s="17">
        <f>I1230+(data!$C$20*G1230-data!$C$17*I1230)*$C1231/60</f>
        <v>384.62160980779453</v>
      </c>
      <c r="J1231" s="16">
        <f t="shared" si="100"/>
        <v>142.83333333333334</v>
      </c>
      <c r="K1231" s="14">
        <f>G1231/data!$C$15*1000</f>
        <v>4.0000303674058797</v>
      </c>
      <c r="L1231" s="14">
        <f>L1230+data!$C$21*(K1230-L1230)/60*C1230</f>
        <v>4.0000316305500974</v>
      </c>
      <c r="M1231" s="59">
        <f>M1230+E1231*C1231/3600/data!H$23</f>
        <v>206.08948523494237</v>
      </c>
    </row>
    <row r="1232" spans="1:13" ht="19.899999999999999" customHeight="1">
      <c r="A1232" s="12">
        <f t="shared" ref="A1232:A1295" si="101">$A1231+C1231</f>
        <v>8580</v>
      </c>
      <c r="B1232" s="14">
        <f t="shared" si="99"/>
        <v>4</v>
      </c>
      <c r="C1232" s="14">
        <v>10</v>
      </c>
      <c r="D1232" s="15">
        <f>3600*(B1232*data!$C$15/1000-F1232-G1232)/C1232</f>
        <v>709.26119428877701</v>
      </c>
      <c r="E1232" s="15">
        <f>IF(A1232&lt;P$35,IF(A1232+C1232&lt;P$35,data!H$24*data!H$23,data!H$24*data!H$23*(P$35-A1232)/C1232),IF(D1232&lt;0,0,D1232))</f>
        <v>709.26119428877701</v>
      </c>
      <c r="F1232" s="17">
        <f>(H1232*data!$C$16+I1232*data!$C$17-G1231*(data!$C$18+data!$C$19+data!$C$20))*$C1232/60</f>
        <v>-1.9703940865938692</v>
      </c>
      <c r="G1232" s="17">
        <f t="shared" ref="G1232:G1295" si="102">IF(P$21=1,(E1231/60)*$C1232/60+F1232+G1231,(E1232/60)*$C1232/60+F1232+G1231)</f>
        <v>29.542326791930758</v>
      </c>
      <c r="H1232" s="17">
        <f>H1231+(data!$C$19*G1231-data!$C$16*H1231)*$C1232/60</f>
        <v>162.05901845259635</v>
      </c>
      <c r="I1232" s="17">
        <f>I1231+(data!$C$20*G1231-data!$C$17*I1231)*$C1232/60</f>
        <v>384.92293752110919</v>
      </c>
      <c r="J1232" s="16">
        <f t="shared" si="100"/>
        <v>143</v>
      </c>
      <c r="K1232" s="14">
        <f>G1232/data!$C$15*1000</f>
        <v>4.0000303434675226</v>
      </c>
      <c r="L1232" s="14">
        <f>L1231+data!$C$21*(K1231-L1231)/60*C1231</f>
        <v>4.0000316042205606</v>
      </c>
      <c r="M1232" s="59">
        <f>M1231+E1232*C1232/3600/data!H$23</f>
        <v>206.28650223335592</v>
      </c>
    </row>
    <row r="1233" spans="1:13" ht="19.899999999999999" customHeight="1">
      <c r="A1233" s="12">
        <f t="shared" si="101"/>
        <v>8590</v>
      </c>
      <c r="B1233" s="14">
        <f t="shared" si="99"/>
        <v>4</v>
      </c>
      <c r="C1233" s="14">
        <v>10</v>
      </c>
      <c r="D1233" s="15">
        <f>3600*(B1233*data!$C$15/1000-F1233-G1233)/C1233</f>
        <v>709.18064452140243</v>
      </c>
      <c r="E1233" s="15">
        <f>IF(A1233&lt;P$35,IF(A1233+C1233&lt;P$35,data!H$24*data!H$23,data!H$24*data!H$23*(P$35-A1233)/C1233),IF(D1233&lt;0,0,D1233))</f>
        <v>709.18064452140243</v>
      </c>
      <c r="F1233" s="17">
        <f>(H1233*data!$C$16+I1233*data!$C$17-G1232*(data!$C$18+data!$C$19+data!$C$20))*$C1233/60</f>
        <v>-1.9701701606877728</v>
      </c>
      <c r="G1233" s="17">
        <f t="shared" si="102"/>
        <v>29.542326615378478</v>
      </c>
      <c r="H1233" s="17">
        <f>H1232+(data!$C$19*G1232-data!$C$16*H1232)*$C1233/60</f>
        <v>162.05911943423573</v>
      </c>
      <c r="I1233" s="17">
        <f>I1232+(data!$C$20*G1232-data!$C$17*I1232)*$C1233/60</f>
        <v>385.22404222968208</v>
      </c>
      <c r="J1233" s="16">
        <f t="shared" si="100"/>
        <v>143.16666666666666</v>
      </c>
      <c r="K1233" s="14">
        <f>G1233/data!$C$15*1000</f>
        <v>4.0000303195623479</v>
      </c>
      <c r="L1233" s="14">
        <f>L1232+data!$C$21*(K1232-L1232)/60*C1232</f>
        <v>4.0000315779408666</v>
      </c>
      <c r="M1233" s="59">
        <f>M1232+E1233*C1233/3600/data!H$23</f>
        <v>206.48349685683408</v>
      </c>
    </row>
    <row r="1234" spans="1:13" ht="19.899999999999999" customHeight="1">
      <c r="A1234" s="12">
        <f t="shared" si="101"/>
        <v>8600</v>
      </c>
      <c r="B1234" s="14">
        <f t="shared" si="99"/>
        <v>4</v>
      </c>
      <c r="C1234" s="14">
        <v>10</v>
      </c>
      <c r="D1234" s="15">
        <f>3600*(B1234*data!$C$15/1000-F1234-G1234)/C1234</f>
        <v>709.10015813740131</v>
      </c>
      <c r="E1234" s="15">
        <f>IF(A1234&lt;P$35,IF(A1234+C1234&lt;P$35,data!H$24*data!H$23,data!H$24*data!H$23*(P$35-A1234)/C1234),IF(D1234&lt;0,0,D1234))</f>
        <v>709.10015813740131</v>
      </c>
      <c r="F1234" s="17">
        <f>(H1234*data!$C$16+I1234*data!$C$17-G1233*(data!$C$18+data!$C$19+data!$C$20))*$C1234/60</f>
        <v>-1.9699464110902771</v>
      </c>
      <c r="G1234" s="17">
        <f t="shared" si="102"/>
        <v>29.542326439069875</v>
      </c>
      <c r="H1234" s="17">
        <f>H1233+(data!$C$19*G1233-data!$C$16*H1233)*$C1234/60</f>
        <v>162.05921933967693</v>
      </c>
      <c r="I1234" s="17">
        <f>I1233+(data!$C$20*G1233-data!$C$17*I1233)*$C1234/60</f>
        <v>385.52492409855546</v>
      </c>
      <c r="J1234" s="16">
        <f t="shared" si="100"/>
        <v>143.33333333333334</v>
      </c>
      <c r="K1234" s="14">
        <f>G1234/data!$C$15*1000</f>
        <v>4.0000302956901672</v>
      </c>
      <c r="L1234" s="14">
        <f>L1233+data!$C$21*(K1233-L1233)/60*C1233</f>
        <v>4.0000315517106682</v>
      </c>
      <c r="M1234" s="59">
        <f>M1233+E1234*C1234/3600/data!H$23</f>
        <v>206.68046912298337</v>
      </c>
    </row>
    <row r="1235" spans="1:13" ht="19.899999999999999" customHeight="1">
      <c r="A1235" s="12">
        <f t="shared" si="101"/>
        <v>8610</v>
      </c>
      <c r="B1235" s="14">
        <f t="shared" si="99"/>
        <v>4</v>
      </c>
      <c r="C1235" s="14">
        <v>10</v>
      </c>
      <c r="D1235" s="15">
        <f>3600*(B1235*data!$C$15/1000-F1235-G1235)/C1235</f>
        <v>709.01973505003218</v>
      </c>
      <c r="E1235" s="15">
        <f>IF(A1235&lt;P$35,IF(A1235+C1235&lt;P$35,data!H$24*data!H$23,data!H$24*data!H$23*(P$35-A1235)/C1235),IF(D1235&lt;0,0,D1235))</f>
        <v>709.01973505003218</v>
      </c>
      <c r="F1235" s="17">
        <f>(H1235*data!$C$16+I1235*data!$C$17-G1234*(data!$C$18+data!$C$19+data!$C$20))*$C1235/60</f>
        <v>-1.9697228375590727</v>
      </c>
      <c r="G1235" s="17">
        <f t="shared" si="102"/>
        <v>29.542326263003584</v>
      </c>
      <c r="H1235" s="17">
        <f>H1234+(data!$C$19*G1234-data!$C$16*H1234)*$C1235/60</f>
        <v>162.05931818029453</v>
      </c>
      <c r="I1235" s="17">
        <f>I1234+(data!$C$20*G1234-data!$C$17*I1234)*$C1235/60</f>
        <v>385.82558329264936</v>
      </c>
      <c r="J1235" s="16">
        <f t="shared" si="100"/>
        <v>143.5</v>
      </c>
      <c r="K1235" s="14">
        <f>G1235/data!$C$15*1000</f>
        <v>4.0000302718507958</v>
      </c>
      <c r="L1235" s="14">
        <f>L1234+data!$C$21*(K1234-L1234)/60*C1234</f>
        <v>4.0000315255296215</v>
      </c>
      <c r="M1235" s="59">
        <f>M1234+E1235*C1235/3600/data!H$23</f>
        <v>206.87741904938616</v>
      </c>
    </row>
    <row r="1236" spans="1:13" ht="19.899999999999999" customHeight="1">
      <c r="A1236" s="12">
        <f t="shared" si="101"/>
        <v>8620</v>
      </c>
      <c r="B1236" s="14">
        <f t="shared" si="99"/>
        <v>4</v>
      </c>
      <c r="C1236" s="14">
        <v>10</v>
      </c>
      <c r="D1236" s="15">
        <f>3600*(B1236*data!$C$15/1000-F1236-G1236)/C1236</f>
        <v>708.93937517304698</v>
      </c>
      <c r="E1236" s="15">
        <f>IF(A1236&lt;P$35,IF(A1236+C1236&lt;P$35,data!H$24*data!H$23,data!H$24*data!H$23*(P$35-A1236)/C1236),IF(D1236&lt;0,0,D1236))</f>
        <v>708.93937517304698</v>
      </c>
      <c r="F1236" s="17">
        <f>(H1236*data!$C$16+I1236*data!$C$17-G1235*(data!$C$18+data!$C$19+data!$C$20))*$C1236/60</f>
        <v>-1.9694994398532115</v>
      </c>
      <c r="G1236" s="17">
        <f t="shared" si="102"/>
        <v>29.542326087178239</v>
      </c>
      <c r="H1236" s="17">
        <f>H1235+(data!$C$19*G1235-data!$C$16*H1235)*$C1236/60</f>
        <v>162.05941596734294</v>
      </c>
      <c r="I1236" s="17">
        <f>I1235+(data!$C$20*G1235-data!$C$17*I1235)*$C1236/60</f>
        <v>386.12601997676177</v>
      </c>
      <c r="J1236" s="16">
        <f t="shared" si="100"/>
        <v>143.66666666666666</v>
      </c>
      <c r="K1236" s="14">
        <f>G1236/data!$C$15*1000</f>
        <v>4.0000302480440491</v>
      </c>
      <c r="L1236" s="14">
        <f>L1235+data!$C$21*(K1235-L1235)/60*C1235</f>
        <v>4.0000314993973856</v>
      </c>
      <c r="M1236" s="59">
        <f>M1235+E1236*C1236/3600/data!H$23</f>
        <v>207.07434665360088</v>
      </c>
    </row>
    <row r="1237" spans="1:13" ht="19.899999999999999" customHeight="1">
      <c r="A1237" s="12">
        <f t="shared" si="101"/>
        <v>8630</v>
      </c>
      <c r="B1237" s="14">
        <f t="shared" si="99"/>
        <v>4</v>
      </c>
      <c r="C1237" s="14">
        <v>10</v>
      </c>
      <c r="D1237" s="15">
        <f>3600*(B1237*data!$C$15/1000-F1237-G1237)/C1237</f>
        <v>708.85907842067024</v>
      </c>
      <c r="E1237" s="15">
        <f>IF(A1237&lt;P$35,IF(A1237+C1237&lt;P$35,data!H$24*data!H$23,data!H$24*data!H$23*(P$35-A1237)/C1237),IF(D1237&lt;0,0,D1237))</f>
        <v>708.85907842067024</v>
      </c>
      <c r="F1237" s="17">
        <f>(H1237*data!$C$16+I1237*data!$C$17-G1236*(data!$C$18+data!$C$19+data!$C$20))*$C1237/60</f>
        <v>-1.9692762177330916</v>
      </c>
      <c r="G1237" s="17">
        <f t="shared" si="102"/>
        <v>29.542325911592499</v>
      </c>
      <c r="H1237" s="17">
        <f>H1236+(data!$C$19*G1236-data!$C$16*H1236)*$C1237/60</f>
        <v>162.05951271195772</v>
      </c>
      <c r="I1237" s="17">
        <f>I1236+(data!$C$20*G1236-data!$C$17*I1236)*$C1237/60</f>
        <v>386.42623431556871</v>
      </c>
      <c r="J1237" s="16">
        <f t="shared" si="100"/>
        <v>143.83333333333334</v>
      </c>
      <c r="K1237" s="14">
        <f>G1237/data!$C$15*1000</f>
        <v>4.000030224269743</v>
      </c>
      <c r="L1237" s="14">
        <f>L1236+data!$C$21*(K1236-L1236)/60*C1236</f>
        <v>4.0000314733136229</v>
      </c>
      <c r="M1237" s="59">
        <f>M1236+E1237*C1237/3600/data!H$23</f>
        <v>207.27125195316219</v>
      </c>
    </row>
    <row r="1238" spans="1:13" ht="19.899999999999999" customHeight="1">
      <c r="A1238" s="12">
        <f t="shared" si="101"/>
        <v>8640</v>
      </c>
      <c r="B1238" s="14">
        <f t="shared" si="99"/>
        <v>4</v>
      </c>
      <c r="C1238" s="14">
        <v>10</v>
      </c>
      <c r="D1238" s="15">
        <f>3600*(B1238*data!$C$15/1000-F1238-G1238)/C1238</f>
        <v>708.77884470760796</v>
      </c>
      <c r="E1238" s="15">
        <f>IF(A1238&lt;P$35,IF(A1238+C1238&lt;P$35,data!H$24*data!H$23,data!H$24*data!H$23*(P$35-A1238)/C1238),IF(D1238&lt;0,0,D1238))</f>
        <v>708.77884470760796</v>
      </c>
      <c r="F1238" s="17">
        <f>(H1238*data!$C$16+I1238*data!$C$17-G1237*(data!$C$18+data!$C$19+data!$C$20))*$C1238/60</f>
        <v>-1.9690531709604471</v>
      </c>
      <c r="G1238" s="17">
        <f t="shared" si="102"/>
        <v>29.542325736245026</v>
      </c>
      <c r="H1238" s="17">
        <f>H1237+(data!$C$19*G1237-data!$C$16*H1237)*$C1238/60</f>
        <v>162.05960842515682</v>
      </c>
      <c r="I1238" s="17">
        <f>I1237+(data!$C$20*G1237-data!$C$17*I1237)*$C1238/60</f>
        <v>386.72622647362425</v>
      </c>
      <c r="J1238" s="16">
        <f t="shared" si="100"/>
        <v>144</v>
      </c>
      <c r="K1238" s="14">
        <f>G1238/data!$C$15*1000</f>
        <v>4.0000302005276991</v>
      </c>
      <c r="L1238" s="14">
        <f>L1237+data!$C$21*(K1237-L1237)/60*C1237</f>
        <v>4.0000314472780003</v>
      </c>
      <c r="M1238" s="59">
        <f>M1237+E1238*C1238/3600/data!H$23</f>
        <v>207.46813496558096</v>
      </c>
    </row>
    <row r="1239" spans="1:13" ht="19.899999999999999" customHeight="1">
      <c r="A1239" s="12">
        <f t="shared" si="101"/>
        <v>8650</v>
      </c>
      <c r="B1239" s="14">
        <f t="shared" si="99"/>
        <v>4</v>
      </c>
      <c r="C1239" s="14">
        <v>10</v>
      </c>
      <c r="D1239" s="15">
        <f>3600*(B1239*data!$C$15/1000-F1239-G1239)/C1239</f>
        <v>708.69867394903599</v>
      </c>
      <c r="E1239" s="15">
        <f>IF(A1239&lt;P$35,IF(A1239+C1239&lt;P$35,data!H$24*data!H$23,data!H$24*data!H$23*(P$35-A1239)/C1239),IF(D1239&lt;0,0,D1239))</f>
        <v>708.69867394903599</v>
      </c>
      <c r="F1239" s="17">
        <f>(H1239*data!$C$16+I1239*data!$C$17-G1238*(data!$C$18+data!$C$19+data!$C$20))*$C1239/60</f>
        <v>-1.9688302992983289</v>
      </c>
      <c r="G1239" s="17">
        <f t="shared" si="102"/>
        <v>29.542325561134497</v>
      </c>
      <c r="H1239" s="17">
        <f>H1238+(data!$C$19*G1238-data!$C$16*H1238)*$C1239/60</f>
        <v>162.05970311784176</v>
      </c>
      <c r="I1239" s="17">
        <f>I1238+(data!$C$20*G1238-data!$C$17*I1238)*$C1239/60</f>
        <v>387.02599661536073</v>
      </c>
      <c r="J1239" s="16">
        <f t="shared" si="100"/>
        <v>144.16666666666666</v>
      </c>
      <c r="K1239" s="14">
        <f>G1239/data!$C$15*1000</f>
        <v>4.000030176817738</v>
      </c>
      <c r="L1239" s="14">
        <f>L1238+data!$C$21*(K1238-L1238)/60*C1238</f>
        <v>4.0000314212901857</v>
      </c>
      <c r="M1239" s="59">
        <f>M1238+E1239*C1239/3600/data!H$23</f>
        <v>207.66499570834458</v>
      </c>
    </row>
    <row r="1240" spans="1:13" ht="19.899999999999999" customHeight="1">
      <c r="A1240" s="12">
        <f t="shared" si="101"/>
        <v>8660</v>
      </c>
      <c r="B1240" s="14">
        <f t="shared" si="99"/>
        <v>4</v>
      </c>
      <c r="C1240" s="14">
        <v>10</v>
      </c>
      <c r="D1240" s="15">
        <f>3600*(B1240*data!$C$15/1000-F1240-G1240)/C1240</f>
        <v>708.61856606059314</v>
      </c>
      <c r="E1240" s="15">
        <f>IF(A1240&lt;P$35,IF(A1240+C1240&lt;P$35,data!H$24*data!H$23,data!H$24*data!H$23*(P$35-A1240)/C1240),IF(D1240&lt;0,0,D1240))</f>
        <v>708.61856606059314</v>
      </c>
      <c r="F1240" s="17">
        <f>(H1240*data!$C$16+I1240*data!$C$17-G1239*(data!$C$18+data!$C$19+data!$C$20))*$C1240/60</f>
        <v>-1.9686076025110979</v>
      </c>
      <c r="G1240" s="17">
        <f t="shared" si="102"/>
        <v>29.542325386259609</v>
      </c>
      <c r="H1240" s="17">
        <f>H1239+(data!$C$19*G1239-data!$C$16*H1239)*$C1240/60</f>
        <v>162.05979680079895</v>
      </c>
      <c r="I1240" s="17">
        <f>I1239+(data!$C$20*G1239-data!$C$17*I1239)*$C1240/60</f>
        <v>387.32554490508869</v>
      </c>
      <c r="J1240" s="16">
        <f t="shared" si="100"/>
        <v>144.33333333333334</v>
      </c>
      <c r="K1240" s="14">
        <f>G1240/data!$C$15*1000</f>
        <v>4.0000301531396829</v>
      </c>
      <c r="L1240" s="14">
        <f>L1239+data!$C$21*(K1239-L1239)/60*C1239</f>
        <v>4.0000313953498514</v>
      </c>
      <c r="M1240" s="59">
        <f>M1239+E1240*C1240/3600/data!H$23</f>
        <v>207.86183419891697</v>
      </c>
    </row>
    <row r="1241" spans="1:13" ht="19.899999999999999" customHeight="1">
      <c r="A1241" s="12">
        <f t="shared" si="101"/>
        <v>8670</v>
      </c>
      <c r="B1241" s="14">
        <f t="shared" si="99"/>
        <v>4</v>
      </c>
      <c r="C1241" s="14">
        <v>10</v>
      </c>
      <c r="D1241" s="15">
        <f>3600*(B1241*data!$C$15/1000-F1241-G1241)/C1241</f>
        <v>708.53852095837942</v>
      </c>
      <c r="E1241" s="15">
        <f>IF(A1241&lt;P$35,IF(A1241+C1241&lt;P$35,data!H$24*data!H$23,data!H$24*data!H$23*(P$35-A1241)/C1241),IF(D1241&lt;0,0,D1241))</f>
        <v>708.53852095837942</v>
      </c>
      <c r="F1241" s="17">
        <f>(H1241*data!$C$16+I1241*data!$C$17-G1240*(data!$C$18+data!$C$19+data!$C$20))*$C1241/60</f>
        <v>-1.9683850803644092</v>
      </c>
      <c r="G1241" s="17">
        <f t="shared" si="102"/>
        <v>29.542325211619069</v>
      </c>
      <c r="H1241" s="17">
        <f>H1240+(data!$C$19*G1240-data!$C$16*H1240)*$C1241/60</f>
        <v>162.05988948470082</v>
      </c>
      <c r="I1241" s="17">
        <f>I1240+(data!$C$20*G1240-data!$C$17*I1240)*$C1241/60</f>
        <v>387.62487150699707</v>
      </c>
      <c r="J1241" s="16">
        <f t="shared" si="100"/>
        <v>144.5</v>
      </c>
      <c r="K1241" s="14">
        <f>G1241/data!$C$15*1000</f>
        <v>4.000030129493358</v>
      </c>
      <c r="L1241" s="14">
        <f>L1240+data!$C$21*(K1240-L1240)/60*C1240</f>
        <v>4.0000313694566731</v>
      </c>
      <c r="M1241" s="59">
        <f>M1240+E1241*C1241/3600/data!H$23</f>
        <v>208.05865045473874</v>
      </c>
    </row>
    <row r="1242" spans="1:13" ht="19.899999999999999" customHeight="1">
      <c r="A1242" s="12">
        <f t="shared" si="101"/>
        <v>8680</v>
      </c>
      <c r="B1242" s="14">
        <f t="shared" si="99"/>
        <v>4</v>
      </c>
      <c r="C1242" s="14">
        <v>10</v>
      </c>
      <c r="D1242" s="15">
        <f>3600*(B1242*data!$C$15/1000-F1242-G1242)/C1242</f>
        <v>708.45853855895587</v>
      </c>
      <c r="E1242" s="15">
        <f>IF(A1242&lt;P$35,IF(A1242+C1242&lt;P$35,data!H$24*data!H$23,data!H$24*data!H$23*(P$35-A1242)/C1242),IF(D1242&lt;0,0,D1242))</f>
        <v>708.45853855895587</v>
      </c>
      <c r="F1242" s="17">
        <f>(H1242*data!$C$16+I1242*data!$C$17-G1241*(data!$C$18+data!$C$19+data!$C$20))*$C1242/60</f>
        <v>-1.9681627326252003</v>
      </c>
      <c r="G1242" s="17">
        <f t="shared" si="102"/>
        <v>29.54232503721159</v>
      </c>
      <c r="H1242" s="17">
        <f>H1241+(data!$C$19*G1241-data!$C$16*H1241)*$C1242/60</f>
        <v>162.05998118010709</v>
      </c>
      <c r="I1242" s="17">
        <f>I1241+(data!$C$20*G1241-data!$C$17*I1241)*$C1242/60</f>
        <v>387.9239765851533</v>
      </c>
      <c r="J1242" s="16">
        <f t="shared" si="100"/>
        <v>144.66666666666666</v>
      </c>
      <c r="K1242" s="14">
        <f>G1242/data!$C$15*1000</f>
        <v>4.0000301058785901</v>
      </c>
      <c r="L1242" s="14">
        <f>L1241+data!$C$21*(K1241-L1241)/60*C1241</f>
        <v>4.0000313436103294</v>
      </c>
      <c r="M1242" s="59">
        <f>M1241+E1242*C1242/3600/data!H$23</f>
        <v>208.25544449322734</v>
      </c>
    </row>
    <row r="1243" spans="1:13" ht="19.899999999999999" customHeight="1">
      <c r="A1243" s="12">
        <f t="shared" si="101"/>
        <v>8690</v>
      </c>
      <c r="B1243" s="14">
        <f t="shared" si="99"/>
        <v>4</v>
      </c>
      <c r="C1243" s="14">
        <v>10</v>
      </c>
      <c r="D1243" s="15">
        <f>3600*(B1243*data!$C$15/1000-F1243-G1243)/C1243</f>
        <v>708.37861877933346</v>
      </c>
      <c r="E1243" s="15">
        <f>IF(A1243&lt;P$35,IF(A1243+C1243&lt;P$35,data!H$24*data!H$23,data!H$24*data!H$23*(P$35-A1243)/C1243),IF(D1243&lt;0,0,D1243))</f>
        <v>708.37861877933346</v>
      </c>
      <c r="F1243" s="17">
        <f>(H1243*data!$C$16+I1243*data!$C$17-G1242*(data!$C$18+data!$C$19+data!$C$20))*$C1243/60</f>
        <v>-1.967940559061675</v>
      </c>
      <c r="G1243" s="17">
        <f t="shared" si="102"/>
        <v>29.542324863035905</v>
      </c>
      <c r="H1243" s="17">
        <f>H1242+(data!$C$19*G1242-data!$C$16*H1242)*$C1243/60</f>
        <v>162.06007189746592</v>
      </c>
      <c r="I1243" s="17">
        <f>I1242+(data!$C$20*G1242-data!$C$17*I1242)*$C1243/60</f>
        <v>388.22286030350335</v>
      </c>
      <c r="J1243" s="16">
        <f t="shared" si="100"/>
        <v>144.83333333333334</v>
      </c>
      <c r="K1243" s="14">
        <f>G1243/data!$C$15*1000</f>
        <v>4.0000300822952051</v>
      </c>
      <c r="L1243" s="14">
        <f>L1242+data!$C$21*(K1242-L1242)/60*C1242</f>
        <v>4.0000313178105014</v>
      </c>
      <c r="M1243" s="59">
        <f>M1242+E1243*C1243/3600/data!H$23</f>
        <v>208.45221633177715</v>
      </c>
    </row>
    <row r="1244" spans="1:13" ht="19.899999999999999" customHeight="1">
      <c r="A1244" s="12">
        <f t="shared" si="101"/>
        <v>8700</v>
      </c>
      <c r="B1244" s="14">
        <f t="shared" si="99"/>
        <v>4</v>
      </c>
      <c r="C1244" s="14">
        <v>10</v>
      </c>
      <c r="D1244" s="15">
        <f>3600*(B1244*data!$C$15/1000-F1244-G1244)/C1244</f>
        <v>708.29876153696966</v>
      </c>
      <c r="E1244" s="15">
        <f>IF(A1244&lt;P$35,IF(A1244+C1244&lt;P$35,data!H$24*data!H$23,data!H$24*data!H$23*(P$35-A1244)/C1244),IF(D1244&lt;0,0,D1244))</f>
        <v>708.29876153696966</v>
      </c>
      <c r="F1244" s="17">
        <f>(H1244*data!$C$16+I1244*data!$C$17-G1243*(data!$C$18+data!$C$19+data!$C$20))*$C1244/60</f>
        <v>-1.9677185594432962</v>
      </c>
      <c r="G1244" s="17">
        <f t="shared" si="102"/>
        <v>29.542324689090758</v>
      </c>
      <c r="H1244" s="17">
        <f>H1243+(data!$C$19*G1243-data!$C$16*H1243)*$C1244/60</f>
        <v>162.06016164711511</v>
      </c>
      <c r="I1244" s="17">
        <f>I1243+(data!$C$20*G1243-data!$C$17*I1243)*$C1244/60</f>
        <v>388.52152282587178</v>
      </c>
      <c r="J1244" s="16">
        <f t="shared" si="100"/>
        <v>145</v>
      </c>
      <c r="K1244" s="14">
        <f>G1244/data!$C$15*1000</f>
        <v>4.0000300587430369</v>
      </c>
      <c r="L1244" s="14">
        <f>L1243+data!$C$21*(K1243-L1243)/60*C1243</f>
        <v>4.0000312920568746</v>
      </c>
      <c r="M1244" s="59">
        <f>M1243+E1244*C1244/3600/data!H$23</f>
        <v>208.64896598775965</v>
      </c>
    </row>
    <row r="1245" spans="1:13" ht="19.899999999999999" customHeight="1">
      <c r="A1245" s="12">
        <f t="shared" si="101"/>
        <v>8710</v>
      </c>
      <c r="B1245" s="14">
        <f t="shared" si="99"/>
        <v>4</v>
      </c>
      <c r="C1245" s="14">
        <v>10</v>
      </c>
      <c r="D1245" s="15">
        <f>3600*(B1245*data!$C$15/1000-F1245-G1245)/C1245</f>
        <v>708.21896674976824</v>
      </c>
      <c r="E1245" s="15">
        <f>IF(A1245&lt;P$35,IF(A1245+C1245&lt;P$35,data!H$24*data!H$23,data!H$24*data!H$23*(P$35-A1245)/C1245),IF(D1245&lt;0,0,D1245))</f>
        <v>708.21896674976824</v>
      </c>
      <c r="F1245" s="17">
        <f>(H1245*data!$C$16+I1245*data!$C$17-G1244*(data!$C$18+data!$C$19+data!$C$20))*$C1245/60</f>
        <v>-1.9674967335407705</v>
      </c>
      <c r="G1245" s="17">
        <f t="shared" si="102"/>
        <v>29.542324515374904</v>
      </c>
      <c r="H1245" s="17">
        <f>H1244+(data!$C$19*G1244-data!$C$16*H1244)*$C1245/60</f>
        <v>162.06025043928329</v>
      </c>
      <c r="I1245" s="17">
        <f>I1244+(data!$C$20*G1244-data!$C$17*I1244)*$C1245/60</f>
        <v>388.81996431596201</v>
      </c>
      <c r="J1245" s="16">
        <f t="shared" si="100"/>
        <v>145.16666666666666</v>
      </c>
      <c r="K1245" s="14">
        <f>G1245/data!$C$15*1000</f>
        <v>4.0000300352219149</v>
      </c>
      <c r="L1245" s="14">
        <f>L1244+data!$C$21*(K1244-L1244)/60*C1244</f>
        <v>4.0000312663491355</v>
      </c>
      <c r="M1245" s="59">
        <f>M1244+E1245*C1245/3600/data!H$23</f>
        <v>208.84569347852349</v>
      </c>
    </row>
    <row r="1246" spans="1:13" ht="19.899999999999999" customHeight="1">
      <c r="A1246" s="12">
        <f t="shared" si="101"/>
        <v>8720</v>
      </c>
      <c r="B1246" s="14">
        <f t="shared" si="99"/>
        <v>4</v>
      </c>
      <c r="C1246" s="14">
        <v>10</v>
      </c>
      <c r="D1246" s="15">
        <f>3600*(B1246*data!$C$15/1000-F1246-G1246)/C1246</f>
        <v>708.13923433606908</v>
      </c>
      <c r="E1246" s="15">
        <f>IF(A1246&lt;P$35,IF(A1246+C1246&lt;P$35,data!H$24*data!H$23,data!H$24*data!H$23*(P$35-A1246)/C1246),IF(D1246&lt;0,0,D1246))</f>
        <v>708.13923433606908</v>
      </c>
      <c r="F1246" s="17">
        <f>(H1246*data!$C$16+I1246*data!$C$17-G1245*(data!$C$18+data!$C$19+data!$C$20))*$C1246/60</f>
        <v>-1.9672750811260358</v>
      </c>
      <c r="G1246" s="17">
        <f t="shared" si="102"/>
        <v>29.542324341887113</v>
      </c>
      <c r="H1246" s="17">
        <f>H1245+(data!$C$19*G1245-data!$C$16*H1245)*$C1246/60</f>
        <v>162.06033828409102</v>
      </c>
      <c r="I1246" s="17">
        <f>I1245+(data!$C$20*G1245-data!$C$17*I1245)*$C1246/60</f>
        <v>389.11818493735615</v>
      </c>
      <c r="J1246" s="16">
        <f t="shared" si="100"/>
        <v>145.33333333333334</v>
      </c>
      <c r="K1246" s="14">
        <f>G1246/data!$C$15*1000</f>
        <v>4.0000300117316723</v>
      </c>
      <c r="L1246" s="14">
        <f>L1245+data!$C$21*(K1245-L1245)/60*C1245</f>
        <v>4.0000312406869751</v>
      </c>
      <c r="M1246" s="59">
        <f>M1245+E1246*C1246/3600/data!H$23</f>
        <v>209.04239882139461</v>
      </c>
    </row>
    <row r="1247" spans="1:13" ht="19.899999999999999" customHeight="1">
      <c r="A1247" s="12">
        <f t="shared" si="101"/>
        <v>8730</v>
      </c>
      <c r="B1247" s="14">
        <f t="shared" si="99"/>
        <v>4</v>
      </c>
      <c r="C1247" s="14">
        <v>10</v>
      </c>
      <c r="D1247" s="15">
        <f>3600*(B1247*data!$C$15/1000-F1247-G1247)/C1247</f>
        <v>708.05956421464668</v>
      </c>
      <c r="E1247" s="15">
        <f>IF(A1247&lt;P$35,IF(A1247+C1247&lt;P$35,data!H$24*data!H$23,data!H$24*data!H$23*(P$35-A1247)/C1247),IF(D1247&lt;0,0,D1247))</f>
        <v>708.05956421464668</v>
      </c>
      <c r="F1247" s="17">
        <f>(H1247*data!$C$16+I1247*data!$C$17-G1246*(data!$C$18+data!$C$19+data!$C$20))*$C1247/60</f>
        <v>-1.9670536019722504</v>
      </c>
      <c r="G1247" s="17">
        <f t="shared" si="102"/>
        <v>29.542324168626166</v>
      </c>
      <c r="H1247" s="17">
        <f>H1246+(data!$C$19*G1246-data!$C$16*H1246)*$C1247/60</f>
        <v>162.06042519155196</v>
      </c>
      <c r="I1247" s="17">
        <f>I1246+(data!$C$20*G1246-data!$C$17*I1246)*$C1247/60</f>
        <v>389.41618485351535</v>
      </c>
      <c r="J1247" s="16">
        <f t="shared" si="100"/>
        <v>145.5</v>
      </c>
      <c r="K1247" s="14">
        <f>G1247/data!$C$15*1000</f>
        <v>4.0000299882721437</v>
      </c>
      <c r="L1247" s="14">
        <f>L1246+data!$C$21*(K1246-L1246)/60*C1246</f>
        <v>4.000031215070087</v>
      </c>
      <c r="M1247" s="59">
        <f>M1246+E1247*C1247/3600/data!H$23</f>
        <v>209.23908203367645</v>
      </c>
    </row>
    <row r="1248" spans="1:13" ht="19.899999999999999" customHeight="1">
      <c r="A1248" s="12">
        <f t="shared" si="101"/>
        <v>8740</v>
      </c>
      <c r="B1248" s="14">
        <f t="shared" si="99"/>
        <v>4</v>
      </c>
      <c r="C1248" s="14">
        <v>10</v>
      </c>
      <c r="D1248" s="15">
        <f>3600*(B1248*data!$C$15/1000-F1248-G1248)/C1248</f>
        <v>707.97995630471223</v>
      </c>
      <c r="E1248" s="15">
        <f>IF(A1248&lt;P$35,IF(A1248+C1248&lt;P$35,data!H$24*data!H$23,data!H$24*data!H$23*(P$35-A1248)/C1248),IF(D1248&lt;0,0,D1248))</f>
        <v>707.97995630471223</v>
      </c>
      <c r="F1248" s="17">
        <f>(H1248*data!$C$16+I1248*data!$C$17-G1247*(data!$C$18+data!$C$19+data!$C$20))*$C1248/60</f>
        <v>-1.9668322958537796</v>
      </c>
      <c r="G1248" s="17">
        <f t="shared" si="102"/>
        <v>29.542323995590849</v>
      </c>
      <c r="H1248" s="17">
        <f>H1247+(data!$C$19*G1247-data!$C$16*H1247)*$C1248/60</f>
        <v>162.06051117157395</v>
      </c>
      <c r="I1248" s="17">
        <f>I1247+(data!$C$20*G1247-data!$C$17*I1247)*$C1248/60</f>
        <v>389.71396422777963</v>
      </c>
      <c r="J1248" s="16">
        <f t="shared" si="100"/>
        <v>145.66666666666666</v>
      </c>
      <c r="K1248" s="14">
        <f>G1248/data!$C$15*1000</f>
        <v>4.0000299648431659</v>
      </c>
      <c r="L1248" s="14">
        <f>L1247+data!$C$21*(K1247-L1247)/60*C1247</f>
        <v>4.0000311894981682</v>
      </c>
      <c r="M1248" s="59">
        <f>M1247+E1248*C1248/3600/data!H$23</f>
        <v>209.43574313264997</v>
      </c>
    </row>
    <row r="1249" spans="1:13" ht="19.899999999999999" customHeight="1">
      <c r="A1249" s="12">
        <f t="shared" si="101"/>
        <v>8750</v>
      </c>
      <c r="B1249" s="14">
        <f t="shared" si="99"/>
        <v>4</v>
      </c>
      <c r="C1249" s="14">
        <v>10</v>
      </c>
      <c r="D1249" s="15">
        <f>3600*(B1249*data!$C$15/1000-F1249-G1249)/C1249</f>
        <v>707.90041052589072</v>
      </c>
      <c r="E1249" s="15">
        <f>IF(A1249&lt;P$35,IF(A1249+C1249&lt;P$35,data!H$24*data!H$23,data!H$24*data!H$23*(P$35-A1249)/C1249),IF(D1249&lt;0,0,D1249))</f>
        <v>707.90041052589072</v>
      </c>
      <c r="F1249" s="17">
        <f>(H1249*data!$C$16+I1249*data!$C$17-G1248*(data!$C$18+data!$C$19+data!$C$20))*$C1249/60</f>
        <v>-1.9666111625461846</v>
      </c>
      <c r="G1249" s="17">
        <f t="shared" si="102"/>
        <v>29.542323822779977</v>
      </c>
      <c r="H1249" s="17">
        <f>H1248+(data!$C$19*G1248-data!$C$16*H1248)*$C1249/60</f>
        <v>162.06059623396024</v>
      </c>
      <c r="I1249" s="17">
        <f>I1248+(data!$C$20*G1248-data!$C$17*I1248)*$C1249/60</f>
        <v>390.01152322336821</v>
      </c>
      <c r="J1249" s="16">
        <f t="shared" si="100"/>
        <v>145.83333333333334</v>
      </c>
      <c r="K1249" s="14">
        <f>G1249/data!$C$15*1000</f>
        <v>4.0000299414445779</v>
      </c>
      <c r="L1249" s="14">
        <f>L1248+data!$C$21*(K1248-L1248)/60*C1248</f>
        <v>4.0000311639709176</v>
      </c>
      <c r="M1249" s="59">
        <f>M1248+E1249*C1249/3600/data!H$23</f>
        <v>209.63238213557383</v>
      </c>
    </row>
    <row r="1250" spans="1:13" ht="19.899999999999999" customHeight="1">
      <c r="A1250" s="12">
        <f t="shared" si="101"/>
        <v>8760</v>
      </c>
      <c r="B1250" s="14">
        <f t="shared" si="99"/>
        <v>4</v>
      </c>
      <c r="C1250" s="14">
        <v>10</v>
      </c>
      <c r="D1250" s="15">
        <f>3600*(B1250*data!$C$15/1000-F1250-G1250)/C1250</f>
        <v>707.82092679824632</v>
      </c>
      <c r="E1250" s="15">
        <f>IF(A1250&lt;P$35,IF(A1250+C1250&lt;P$35,data!H$24*data!H$23,data!H$24*data!H$23*(P$35-A1250)/C1250),IF(D1250&lt;0,0,D1250))</f>
        <v>707.82092679824632</v>
      </c>
      <c r="F1250" s="17">
        <f>(H1250*data!$C$16+I1250*data!$C$17-G1249*(data!$C$18+data!$C$19+data!$C$20))*$C1250/60</f>
        <v>-1.9663902018262129</v>
      </c>
      <c r="G1250" s="17">
        <f t="shared" si="102"/>
        <v>29.542323650192351</v>
      </c>
      <c r="H1250" s="17">
        <f>H1249+(data!$C$19*G1249-data!$C$16*H1249)*$C1250/60</f>
        <v>162.0606803884105</v>
      </c>
      <c r="I1250" s="17">
        <f>I1249+(data!$C$20*G1249-data!$C$17*I1249)*$C1250/60</f>
        <v>390.30886200337943</v>
      </c>
      <c r="J1250" s="16">
        <f t="shared" si="100"/>
        <v>146</v>
      </c>
      <c r="K1250" s="14">
        <f>G1250/data!$C$15*1000</f>
        <v>4.0000299180762173</v>
      </c>
      <c r="L1250" s="14">
        <f>L1249+data!$C$21*(K1249-L1249)/60*C1249</f>
        <v>4.0000311384880378</v>
      </c>
      <c r="M1250" s="59">
        <f>M1249+E1250*C1250/3600/data!H$23</f>
        <v>209.82899905968446</v>
      </c>
    </row>
    <row r="1251" spans="1:13" ht="19.899999999999999" customHeight="1">
      <c r="A1251" s="12">
        <f t="shared" si="101"/>
        <v>8770</v>
      </c>
      <c r="B1251" s="14">
        <f t="shared" si="99"/>
        <v>4</v>
      </c>
      <c r="C1251" s="14">
        <v>10</v>
      </c>
      <c r="D1251" s="15">
        <f>3600*(B1251*data!$C$15/1000-F1251-G1251)/C1251</f>
        <v>707.7415050422469</v>
      </c>
      <c r="E1251" s="15">
        <f>IF(A1251&lt;P$35,IF(A1251+C1251&lt;P$35,data!H$24*data!H$23,data!H$24*data!H$23*(P$35-A1251)/C1251),IF(D1251&lt;0,0,D1251))</f>
        <v>707.7415050422469</v>
      </c>
      <c r="F1251" s="17">
        <f>(H1251*data!$C$16+I1251*data!$C$17-G1250*(data!$C$18+data!$C$19+data!$C$20))*$C1251/60</f>
        <v>-1.9661694134717806</v>
      </c>
      <c r="G1251" s="17">
        <f t="shared" si="102"/>
        <v>29.542323477826809</v>
      </c>
      <c r="H1251" s="17">
        <f>H1250+(data!$C$19*G1250-data!$C$16*H1250)*$C1251/60</f>
        <v>162.06076364452193</v>
      </c>
      <c r="I1251" s="17">
        <f>I1250+(data!$C$20*G1250-data!$C$17*I1250)*$C1251/60</f>
        <v>390.60598073079098</v>
      </c>
      <c r="J1251" s="16">
        <f t="shared" si="100"/>
        <v>146.16666666666666</v>
      </c>
      <c r="K1251" s="14">
        <f>G1251/data!$C$15*1000</f>
        <v>4.0000298947379278</v>
      </c>
      <c r="L1251" s="14">
        <f>L1250+data!$C$21*(K1250-L1250)/60*C1250</f>
        <v>4.0000311130492339</v>
      </c>
      <c r="M1251" s="59">
        <f>M1250+E1251*C1251/3600/data!H$23</f>
        <v>210.02559392219621</v>
      </c>
    </row>
    <row r="1252" spans="1:13" ht="19.899999999999999" customHeight="1">
      <c r="A1252" s="12">
        <f t="shared" si="101"/>
        <v>8780</v>
      </c>
      <c r="B1252" s="14">
        <f t="shared" si="99"/>
        <v>4</v>
      </c>
      <c r="C1252" s="14">
        <v>10</v>
      </c>
      <c r="D1252" s="15">
        <f>3600*(B1252*data!$C$15/1000-F1252-G1252)/C1252</f>
        <v>707.66214517877643</v>
      </c>
      <c r="E1252" s="15">
        <f>IF(A1252&lt;P$35,IF(A1252+C1252&lt;P$35,data!H$24*data!H$23,data!H$24*data!H$23*(P$35-A1252)/C1252),IF(D1252&lt;0,0,D1252))</f>
        <v>707.66214517877643</v>
      </c>
      <c r="F1252" s="17">
        <f>(H1252*data!$C$16+I1252*data!$C$17-G1251*(data!$C$18+data!$C$19+data!$C$20))*$C1252/60</f>
        <v>-1.9659487972619683</v>
      </c>
      <c r="G1252" s="17">
        <f t="shared" si="102"/>
        <v>29.542323305682192</v>
      </c>
      <c r="H1252" s="17">
        <f>H1251+(data!$C$19*G1251-data!$C$16*H1251)*$C1252/60</f>
        <v>162.06084601179035</v>
      </c>
      <c r="I1252" s="17">
        <f>I1251+(data!$C$20*G1251-data!$C$17*I1251)*$C1252/60</f>
        <v>390.90287956845981</v>
      </c>
      <c r="J1252" s="16">
        <f t="shared" si="100"/>
        <v>146.33333333333334</v>
      </c>
      <c r="K1252" s="14">
        <f>G1252/data!$C$15*1000</f>
        <v>4.0000298714295495</v>
      </c>
      <c r="L1252" s="14">
        <f>L1251+data!$C$21*(K1251-L1251)/60*C1251</f>
        <v>4.0000310876542144</v>
      </c>
      <c r="M1252" s="59">
        <f>M1251+E1252*C1252/3600/data!H$23</f>
        <v>210.22216674030142</v>
      </c>
    </row>
    <row r="1253" spans="1:13" ht="19.899999999999999" customHeight="1">
      <c r="A1253" s="12">
        <f t="shared" si="101"/>
        <v>8790</v>
      </c>
      <c r="B1253" s="14">
        <f t="shared" si="99"/>
        <v>4</v>
      </c>
      <c r="C1253" s="14">
        <v>10</v>
      </c>
      <c r="D1253" s="15">
        <f>3600*(B1253*data!$C$15/1000-F1253-G1253)/C1253</f>
        <v>707.58284712913292</v>
      </c>
      <c r="E1253" s="15">
        <f>IF(A1253&lt;P$35,IF(A1253+C1253&lt;P$35,data!H$24*data!H$23,data!H$24*data!H$23*(P$35-A1253)/C1253),IF(D1253&lt;0,0,D1253))</f>
        <v>707.58284712913292</v>
      </c>
      <c r="F1253" s="17">
        <f>(H1253*data!$C$16+I1253*data!$C$17-G1252*(data!$C$18+data!$C$19+data!$C$20))*$C1253/60</f>
        <v>-1.9657283529770035</v>
      </c>
      <c r="G1253" s="17">
        <f t="shared" si="102"/>
        <v>29.542323133757346</v>
      </c>
      <c r="H1253" s="17">
        <f>H1252+(data!$C$19*G1252-data!$C$16*H1252)*$C1253/60</f>
        <v>162.0609274996113</v>
      </c>
      <c r="I1253" s="17">
        <f>I1252+(data!$C$20*G1252-data!$C$17*I1252)*$C1253/60</f>
        <v>391.19955867912245</v>
      </c>
      <c r="J1253" s="16">
        <f t="shared" si="100"/>
        <v>146.5</v>
      </c>
      <c r="K1253" s="14">
        <f>G1253/data!$C$15*1000</f>
        <v>4.0000298481509304</v>
      </c>
      <c r="L1253" s="14">
        <f>L1252+data!$C$21*(K1252-L1252)/60*C1252</f>
        <v>4.00003106230269</v>
      </c>
      <c r="M1253" s="59">
        <f>M1252+E1253*C1253/3600/data!H$23</f>
        <v>210.41871753117061</v>
      </c>
    </row>
    <row r="1254" spans="1:13" ht="19.899999999999999" customHeight="1">
      <c r="A1254" s="12">
        <f t="shared" si="101"/>
        <v>8800</v>
      </c>
      <c r="B1254" s="14">
        <f t="shared" si="99"/>
        <v>4</v>
      </c>
      <c r="C1254" s="14">
        <v>10</v>
      </c>
      <c r="D1254" s="15">
        <f>3600*(B1254*data!$C$15/1000-F1254-G1254)/C1254</f>
        <v>707.50361081502263</v>
      </c>
      <c r="E1254" s="15">
        <f>IF(A1254&lt;P$35,IF(A1254+C1254&lt;P$35,data!H$24*data!H$23,data!H$24*data!H$23*(P$35-A1254)/C1254),IF(D1254&lt;0,0,D1254))</f>
        <v>707.50361081502263</v>
      </c>
      <c r="F1254" s="17">
        <f>(H1254*data!$C$16+I1254*data!$C$17-G1253*(data!$C$18+data!$C$19+data!$C$20))*$C1254/60</f>
        <v>-1.9655080803982552</v>
      </c>
      <c r="G1254" s="17">
        <f t="shared" si="102"/>
        <v>29.542322962051127</v>
      </c>
      <c r="H1254" s="17">
        <f>H1253+(data!$C$19*G1253-data!$C$16*H1253)*$C1254/60</f>
        <v>162.06100811728106</v>
      </c>
      <c r="I1254" s="17">
        <f>I1253+(data!$C$20*G1253-data!$C$17*I1253)*$C1254/60</f>
        <v>391.49601822539483</v>
      </c>
      <c r="J1254" s="16">
        <f t="shared" si="100"/>
        <v>146.66666666666666</v>
      </c>
      <c r="K1254" s="14">
        <f>G1254/data!$C$15*1000</f>
        <v>4.0000298249019117</v>
      </c>
      <c r="L1254" s="14">
        <f>L1253+data!$C$21*(K1253-L1253)/60*C1253</f>
        <v>4.0000310369943737</v>
      </c>
      <c r="M1254" s="59">
        <f>M1253+E1254*C1254/3600/data!H$23</f>
        <v>210.61524631195257</v>
      </c>
    </row>
    <row r="1255" spans="1:13" ht="19.899999999999999" customHeight="1">
      <c r="A1255" s="12">
        <f t="shared" si="101"/>
        <v>8810</v>
      </c>
      <c r="B1255" s="14">
        <f t="shared" si="99"/>
        <v>4</v>
      </c>
      <c r="C1255" s="14">
        <v>10</v>
      </c>
      <c r="D1255" s="15">
        <f>3600*(B1255*data!$C$15/1000-F1255-G1255)/C1255</f>
        <v>707.42443615854302</v>
      </c>
      <c r="E1255" s="15">
        <f>IF(A1255&lt;P$35,IF(A1255+C1255&lt;P$35,data!H$24*data!H$23,data!H$24*data!H$23*(P$35-A1255)/C1255),IF(D1255&lt;0,0,D1255))</f>
        <v>707.42443615854302</v>
      </c>
      <c r="F1255" s="17">
        <f>(H1255*data!$C$16+I1255*data!$C$17-G1254*(data!$C$18+data!$C$19+data!$C$20))*$C1255/60</f>
        <v>-1.9652879793082154</v>
      </c>
      <c r="G1255" s="17">
        <f t="shared" si="102"/>
        <v>29.542322790562419</v>
      </c>
      <c r="H1255" s="17">
        <f>H1254+(data!$C$19*G1254-data!$C$16*H1254)*$C1255/60</f>
        <v>162.06108787399771</v>
      </c>
      <c r="I1255" s="17">
        <f>I1254+(data!$C$20*G1254-data!$C$17*I1254)*$C1255/60</f>
        <v>391.79225836977264</v>
      </c>
      <c r="J1255" s="16">
        <f t="shared" si="100"/>
        <v>146.83333333333334</v>
      </c>
      <c r="K1255" s="14">
        <f>G1255/data!$C$15*1000</f>
        <v>4.000029801682345</v>
      </c>
      <c r="L1255" s="14">
        <f>L1254+data!$C$21*(K1254-L1254)/60*C1254</f>
        <v>4.0000310117289821</v>
      </c>
      <c r="M1255" s="59">
        <f>M1254+E1255*C1255/3600/data!H$23</f>
        <v>210.81175309977439</v>
      </c>
    </row>
    <row r="1256" spans="1:13" ht="19.899999999999999" customHeight="1">
      <c r="A1256" s="12">
        <f t="shared" si="101"/>
        <v>8820</v>
      </c>
      <c r="B1256" s="14">
        <f t="shared" si="99"/>
        <v>4</v>
      </c>
      <c r="C1256" s="14">
        <v>10</v>
      </c>
      <c r="D1256" s="15">
        <f>3600*(B1256*data!$C$15/1000-F1256-G1256)/C1256</f>
        <v>707.34532308220082</v>
      </c>
      <c r="E1256" s="15">
        <f>IF(A1256&lt;P$35,IF(A1256+C1256&lt;P$35,data!H$24*data!H$23,data!H$24*data!H$23*(P$35-A1256)/C1256),IF(D1256&lt;0,0,D1256))</f>
        <v>707.34532308220082</v>
      </c>
      <c r="F1256" s="17">
        <f>(H1256*data!$C$16+I1256*data!$C$17-G1255*(data!$C$18+data!$C$19+data!$C$20))*$C1256/60</f>
        <v>-1.9650680494904966</v>
      </c>
      <c r="G1256" s="17">
        <f t="shared" si="102"/>
        <v>29.542322619290097</v>
      </c>
      <c r="H1256" s="17">
        <f>H1255+(data!$C$19*G1255-data!$C$16*H1255)*$C1256/60</f>
        <v>162.06116677886214</v>
      </c>
      <c r="I1256" s="17">
        <f>I1255+(data!$C$20*G1255-data!$C$17*I1255)*$C1256/60</f>
        <v>392.08827927463119</v>
      </c>
      <c r="J1256" s="16">
        <f t="shared" si="100"/>
        <v>147</v>
      </c>
      <c r="K1256" s="14">
        <f>G1256/data!$C$15*1000</f>
        <v>4.0000297784920766</v>
      </c>
      <c r="L1256" s="14">
        <f>L1255+data!$C$21*(K1255-L1255)/60*C1255</f>
        <v>4.0000309865062347</v>
      </c>
      <c r="M1256" s="59">
        <f>M1255+E1256*C1256/3600/data!H$23</f>
        <v>211.00823791174167</v>
      </c>
    </row>
    <row r="1257" spans="1:13" ht="19.899999999999999" customHeight="1">
      <c r="A1257" s="12">
        <f t="shared" si="101"/>
        <v>8830</v>
      </c>
      <c r="B1257" s="14">
        <f t="shared" si="99"/>
        <v>4</v>
      </c>
      <c r="C1257" s="14">
        <v>10</v>
      </c>
      <c r="D1257" s="15">
        <f>3600*(B1257*data!$C$15/1000-F1257-G1257)/C1257</f>
        <v>707.26627150888794</v>
      </c>
      <c r="E1257" s="15">
        <f>IF(A1257&lt;P$35,IF(A1257+C1257&lt;P$35,data!H$24*data!H$23,data!H$24*data!H$23*(P$35-A1257)/C1257),IF(D1257&lt;0,0,D1257))</f>
        <v>707.26627150888794</v>
      </c>
      <c r="F1257" s="17">
        <f>(H1257*data!$C$16+I1257*data!$C$17-G1256*(data!$C$18+data!$C$19+data!$C$20))*$C1257/60</f>
        <v>-1.9648482907298137</v>
      </c>
      <c r="G1257" s="17">
        <f t="shared" si="102"/>
        <v>29.542322448233062</v>
      </c>
      <c r="H1257" s="17">
        <f>H1256+(data!$C$19*G1256-data!$C$16*H1256)*$C1257/60</f>
        <v>162.06124484087914</v>
      </c>
      <c r="I1257" s="17">
        <f>I1256+(data!$C$20*G1256-data!$C$17*I1256)*$C1257/60</f>
        <v>392.38408110222565</v>
      </c>
      <c r="J1257" s="16">
        <f t="shared" si="100"/>
        <v>147.16666666666666</v>
      </c>
      <c r="K1257" s="14">
        <f>G1257/data!$C$15*1000</f>
        <v>4.0000297553309583</v>
      </c>
      <c r="L1257" s="14">
        <f>L1256+data!$C$21*(K1256-L1256)/60*C1256</f>
        <v>4.0000309613258533</v>
      </c>
      <c r="M1257" s="59">
        <f>M1256+E1257*C1257/3600/data!H$23</f>
        <v>211.20470076493859</v>
      </c>
    </row>
    <row r="1258" spans="1:13" ht="19.899999999999999" customHeight="1">
      <c r="A1258" s="12">
        <f t="shared" si="101"/>
        <v>8840</v>
      </c>
      <c r="B1258" s="14">
        <f t="shared" si="99"/>
        <v>4</v>
      </c>
      <c r="C1258" s="14">
        <v>10</v>
      </c>
      <c r="D1258" s="15">
        <f>3600*(B1258*data!$C$15/1000-F1258-G1258)/C1258</f>
        <v>707.18728136188861</v>
      </c>
      <c r="E1258" s="15">
        <f>IF(A1258&lt;P$35,IF(A1258+C1258&lt;P$35,data!H$24*data!H$23,data!H$24*data!H$23*(P$35-A1258)/C1258),IF(D1258&lt;0,0,D1258))</f>
        <v>707.18728136188861</v>
      </c>
      <c r="F1258" s="17">
        <f>(H1258*data!$C$16+I1258*data!$C$17-G1257*(data!$C$18+data!$C$19+data!$C$20))*$C1258/60</f>
        <v>-1.9646287028119767</v>
      </c>
      <c r="G1258" s="17">
        <f t="shared" si="102"/>
        <v>29.54232227739022</v>
      </c>
      <c r="H1258" s="17">
        <f>H1257+(data!$C$19*G1257-data!$C$16*H1257)*$C1258/60</f>
        <v>162.06132206895839</v>
      </c>
      <c r="I1258" s="17">
        <f>I1257+(data!$C$20*G1257-data!$C$17*I1257)*$C1258/60</f>
        <v>392.67966401469107</v>
      </c>
      <c r="J1258" s="16">
        <f t="shared" si="100"/>
        <v>147.33333333333334</v>
      </c>
      <c r="K1258" s="14">
        <f>G1258/data!$C$15*1000</f>
        <v>4.0000297321988407</v>
      </c>
      <c r="L1258" s="14">
        <f>L1257+data!$C$21*(K1257-L1257)/60*C1257</f>
        <v>4.0000309361875628</v>
      </c>
      <c r="M1258" s="59">
        <f>M1257+E1258*C1258/3600/data!H$23</f>
        <v>211.40114167642801</v>
      </c>
    </row>
    <row r="1259" spans="1:13" ht="19.899999999999999" customHeight="1">
      <c r="A1259" s="12">
        <f t="shared" si="101"/>
        <v>8850</v>
      </c>
      <c r="B1259" s="14">
        <f t="shared" si="99"/>
        <v>4</v>
      </c>
      <c r="C1259" s="14">
        <v>10</v>
      </c>
      <c r="D1259" s="15">
        <f>3600*(B1259*data!$C$15/1000-F1259-G1259)/C1259</f>
        <v>707.10835256488383</v>
      </c>
      <c r="E1259" s="15">
        <f>IF(A1259&lt;P$35,IF(A1259+C1259&lt;P$35,data!H$24*data!H$23,data!H$24*data!H$23*(P$35-A1259)/C1259),IF(D1259&lt;0,0,D1259))</f>
        <v>707.10835256488383</v>
      </c>
      <c r="F1259" s="17">
        <f>(H1259*data!$C$16+I1259*data!$C$17-G1258*(data!$C$18+data!$C$19+data!$C$20))*$C1259/60</f>
        <v>-1.9644092855238806</v>
      </c>
      <c r="G1259" s="17">
        <f t="shared" si="102"/>
        <v>29.542322106760473</v>
      </c>
      <c r="H1259" s="17">
        <f>H1258+(data!$C$19*G1258-data!$C$16*H1258)*$C1259/60</f>
        <v>162.06139847191542</v>
      </c>
      <c r="I1259" s="17">
        <f>I1258+(data!$C$20*G1258-data!$C$17*I1258)*$C1259/60</f>
        <v>392.97502817404251</v>
      </c>
      <c r="J1259" s="16">
        <f t="shared" si="100"/>
        <v>147.5</v>
      </c>
      <c r="K1259" s="14">
        <f>G1259/data!$C$15*1000</f>
        <v>4.0000297090955774</v>
      </c>
      <c r="L1259" s="14">
        <f>L1258+data!$C$21*(K1258-L1258)/60*C1258</f>
        <v>4.0000309110910894</v>
      </c>
      <c r="M1259" s="59">
        <f>M1258+E1259*C1259/3600/data!H$23</f>
        <v>211.59756066325158</v>
      </c>
    </row>
    <row r="1260" spans="1:13" ht="19.899999999999999" customHeight="1">
      <c r="A1260" s="12">
        <f t="shared" si="101"/>
        <v>8860</v>
      </c>
      <c r="B1260" s="14">
        <f t="shared" si="99"/>
        <v>4</v>
      </c>
      <c r="C1260" s="14">
        <v>10</v>
      </c>
      <c r="D1260" s="15">
        <f>3600*(B1260*data!$C$15/1000-F1260-G1260)/C1260</f>
        <v>707.02948504191636</v>
      </c>
      <c r="E1260" s="15">
        <f>IF(A1260&lt;P$35,IF(A1260+C1260&lt;P$35,data!H$24*data!H$23,data!H$24*data!H$23*(P$35-A1260)/C1260),IF(D1260&lt;0,0,D1260))</f>
        <v>707.02948504191636</v>
      </c>
      <c r="F1260" s="17">
        <f>(H1260*data!$C$16+I1260*data!$C$17-G1259*(data!$C$18+data!$C$19+data!$C$20))*$C1260/60</f>
        <v>-1.9641900386534901</v>
      </c>
      <c r="G1260" s="17">
        <f t="shared" si="102"/>
        <v>29.54232193634277</v>
      </c>
      <c r="H1260" s="17">
        <f>H1259+(data!$C$19*G1259-data!$C$16*H1259)*$C1260/60</f>
        <v>162.06147405847267</v>
      </c>
      <c r="I1260" s="17">
        <f>I1259+(data!$C$20*G1259-data!$C$17*I1259)*$C1260/60</f>
        <v>393.27017374217507</v>
      </c>
      <c r="J1260" s="16">
        <f t="shared" si="100"/>
        <v>147.66666666666666</v>
      </c>
      <c r="K1260" s="14">
        <f>G1260/data!$C$15*1000</f>
        <v>4.0000296860210254</v>
      </c>
      <c r="L1260" s="14">
        <f>L1259+data!$C$21*(K1259-L1259)/60*C1259</f>
        <v>4.0000308860361633</v>
      </c>
      <c r="M1260" s="59">
        <f>M1259+E1260*C1260/3600/data!H$23</f>
        <v>211.79395774242988</v>
      </c>
    </row>
    <row r="1261" spans="1:13" ht="19.899999999999999" customHeight="1">
      <c r="A1261" s="12">
        <f t="shared" si="101"/>
        <v>8870</v>
      </c>
      <c r="B1261" s="14">
        <f t="shared" si="99"/>
        <v>4</v>
      </c>
      <c r="C1261" s="14">
        <v>10</v>
      </c>
      <c r="D1261" s="15">
        <f>3600*(B1261*data!$C$15/1000-F1261-G1261)/C1261</f>
        <v>706.95067871742572</v>
      </c>
      <c r="E1261" s="15">
        <f>IF(A1261&lt;P$35,IF(A1261+C1261&lt;P$35,data!H$24*data!H$23,data!H$24*data!H$23*(P$35-A1261)/C1261),IF(D1261&lt;0,0,D1261))</f>
        <v>706.95067871742572</v>
      </c>
      <c r="F1261" s="17">
        <f>(H1261*data!$C$16+I1261*data!$C$17-G1260*(data!$C$18+data!$C$19+data!$C$20))*$C1261/60</f>
        <v>-1.963970961989838</v>
      </c>
      <c r="G1261" s="17">
        <f t="shared" si="102"/>
        <v>29.542321766136034</v>
      </c>
      <c r="H1261" s="17">
        <f>H1260+(data!$C$19*G1260-data!$C$16*H1260)*$C1261/60</f>
        <v>162.06154883726043</v>
      </c>
      <c r="I1261" s="17">
        <f>I1260+(data!$C$20*G1260-data!$C$17*I1260)*$C1261/60</f>
        <v>393.56510088086412</v>
      </c>
      <c r="J1261" s="16">
        <f t="shared" si="100"/>
        <v>147.83333333333334</v>
      </c>
      <c r="K1261" s="14">
        <f>G1261/data!$C$15*1000</f>
        <v>4.0000296629750371</v>
      </c>
      <c r="L1261" s="14">
        <f>L1260+data!$C$21*(K1260-L1260)/60*C1260</f>
        <v>4.000030861022517</v>
      </c>
      <c r="M1261" s="59">
        <f>M1260+E1261*C1261/3600/data!H$23</f>
        <v>211.9903329309625</v>
      </c>
    </row>
    <row r="1262" spans="1:13" ht="19.899999999999999" customHeight="1">
      <c r="A1262" s="12">
        <f t="shared" si="101"/>
        <v>8880</v>
      </c>
      <c r="B1262" s="14">
        <f t="shared" si="99"/>
        <v>4</v>
      </c>
      <c r="C1262" s="14">
        <v>10</v>
      </c>
      <c r="D1262" s="15">
        <f>3600*(B1262*data!$C$15/1000-F1262-G1262)/C1262</f>
        <v>706.87193351622057</v>
      </c>
      <c r="E1262" s="15">
        <f>IF(A1262&lt;P$35,IF(A1262+C1262&lt;P$35,data!H$24*data!H$23,data!H$24*data!H$23*(P$35-A1262)/C1262),IF(D1262&lt;0,0,D1262))</f>
        <v>706.87193351622057</v>
      </c>
      <c r="F1262" s="17">
        <f>(H1262*data!$C$16+I1262*data!$C$17-G1261*(data!$C$18+data!$C$19+data!$C$20))*$C1262/60</f>
        <v>-1.9637520553230041</v>
      </c>
      <c r="G1262" s="17">
        <f t="shared" si="102"/>
        <v>29.542321596139214</v>
      </c>
      <c r="H1262" s="17">
        <f>H1261+(data!$C$19*G1261-data!$C$16*H1261)*$C1262/60</f>
        <v>162.06162281681782</v>
      </c>
      <c r="I1262" s="17">
        <f>I1261+(data!$C$20*G1261-data!$C$17*I1261)*$C1262/60</f>
        <v>393.85980975176511</v>
      </c>
      <c r="J1262" s="16">
        <f t="shared" si="100"/>
        <v>148</v>
      </c>
      <c r="K1262" s="14">
        <f>G1262/data!$C$15*1000</f>
        <v>4.0000296399574715</v>
      </c>
      <c r="L1262" s="14">
        <f>L1261+data!$C$21*(K1261-L1261)/60*C1261</f>
        <v>4.000030836049886</v>
      </c>
      <c r="M1262" s="59">
        <f>M1261+E1262*C1262/3600/data!H$23</f>
        <v>212.1866862458281</v>
      </c>
    </row>
    <row r="1263" spans="1:13" ht="19.899999999999999" customHeight="1">
      <c r="A1263" s="12">
        <f t="shared" si="101"/>
        <v>8890</v>
      </c>
      <c r="B1263" s="14">
        <f t="shared" si="99"/>
        <v>4</v>
      </c>
      <c r="C1263" s="14">
        <v>10</v>
      </c>
      <c r="D1263" s="15">
        <f>3600*(B1263*data!$C$15/1000-F1263-G1263)/C1263</f>
        <v>706.79324936348098</v>
      </c>
      <c r="E1263" s="15">
        <f>IF(A1263&lt;P$35,IF(A1263+C1263&lt;P$35,data!H$24*data!H$23,data!H$24*data!H$23*(P$35-A1263)/C1263),IF(D1263&lt;0,0,D1263))</f>
        <v>706.79324936348098</v>
      </c>
      <c r="F1263" s="17">
        <f>(H1263*data!$C$16+I1263*data!$C$17-G1262*(data!$C$18+data!$C$19+data!$C$20))*$C1263/60</f>
        <v>-1.9635333184441139</v>
      </c>
      <c r="G1263" s="17">
        <f t="shared" si="102"/>
        <v>29.542321426351268</v>
      </c>
      <c r="H1263" s="17">
        <f>H1262+(data!$C$19*G1262-data!$C$16*H1262)*$C1263/60</f>
        <v>162.06169600559377</v>
      </c>
      <c r="I1263" s="17">
        <f>I1262+(data!$C$20*G1262-data!$C$17*I1262)*$C1263/60</f>
        <v>394.15430051641403</v>
      </c>
      <c r="J1263" s="16">
        <f t="shared" si="100"/>
        <v>148.16666666666666</v>
      </c>
      <c r="K1263" s="14">
        <f>G1263/data!$C$15*1000</f>
        <v>4.0000296169681882</v>
      </c>
      <c r="L1263" s="14">
        <f>L1262+data!$C$21*(K1262-L1262)/60*C1262</f>
        <v>4.0000308111180072</v>
      </c>
      <c r="M1263" s="59">
        <f>M1262+E1263*C1263/3600/data!H$23</f>
        <v>212.38301770398462</v>
      </c>
    </row>
    <row r="1264" spans="1:13" ht="19.899999999999999" customHeight="1">
      <c r="A1264" s="12">
        <f t="shared" si="101"/>
        <v>8900</v>
      </c>
      <c r="B1264" s="14">
        <f t="shared" si="99"/>
        <v>4</v>
      </c>
      <c r="C1264" s="14">
        <v>10</v>
      </c>
      <c r="D1264" s="15">
        <f>3600*(B1264*data!$C$15/1000-F1264-G1264)/C1264</f>
        <v>706.71462618475118</v>
      </c>
      <c r="E1264" s="15">
        <f>IF(A1264&lt;P$35,IF(A1264+C1264&lt;P$35,data!H$24*data!H$23,data!H$24*data!H$23*(P$35-A1264)/C1264),IF(D1264&lt;0,0,D1264))</f>
        <v>706.71462618475118</v>
      </c>
      <c r="F1264" s="17">
        <f>(H1264*data!$C$16+I1264*data!$C$17-G1263*(data!$C$18+data!$C$19+data!$C$20))*$C1264/60</f>
        <v>-1.9633147511453237</v>
      </c>
      <c r="G1264" s="17">
        <f t="shared" si="102"/>
        <v>29.542321256771171</v>
      </c>
      <c r="H1264" s="17">
        <f>H1263+(data!$C$19*G1263-data!$C$16*H1263)*$C1264/60</f>
        <v>162.06176841194795</v>
      </c>
      <c r="I1264" s="17">
        <f>I1263+(data!$C$20*G1263-data!$C$17*I1263)*$C1264/60</f>
        <v>394.44857333622713</v>
      </c>
      <c r="J1264" s="16">
        <f t="shared" si="100"/>
        <v>148.33333333333334</v>
      </c>
      <c r="K1264" s="14">
        <f>G1264/data!$C$15*1000</f>
        <v>4.0000295940070458</v>
      </c>
      <c r="L1264" s="14">
        <f>L1263+data!$C$21*(K1263-L1263)/60*C1263</f>
        <v>4.0000307862266204</v>
      </c>
      <c r="M1264" s="59">
        <f>M1263+E1264*C1264/3600/data!H$23</f>
        <v>212.57932732236927</v>
      </c>
    </row>
    <row r="1265" spans="1:13" ht="19.899999999999999" customHeight="1">
      <c r="A1265" s="12">
        <f t="shared" si="101"/>
        <v>8910</v>
      </c>
      <c r="B1265" s="14">
        <f t="shared" si="99"/>
        <v>4</v>
      </c>
      <c r="C1265" s="14">
        <v>10</v>
      </c>
      <c r="D1265" s="15">
        <f>3600*(B1265*data!$C$15/1000-F1265-G1265)/C1265</f>
        <v>706.63606390594782</v>
      </c>
      <c r="E1265" s="15">
        <f>IF(A1265&lt;P$35,IF(A1265+C1265&lt;P$35,data!H$24*data!H$23,data!H$24*data!H$23*(P$35-A1265)/C1265),IF(D1265&lt;0,0,D1265))</f>
        <v>706.63606390594782</v>
      </c>
      <c r="F1265" s="17">
        <f>(H1265*data!$C$16+I1265*data!$C$17-G1264*(data!$C$18+data!$C$19+data!$C$20))*$C1265/60</f>
        <v>-1.9630963532198114</v>
      </c>
      <c r="G1265" s="17">
        <f t="shared" si="102"/>
        <v>29.542321087397891</v>
      </c>
      <c r="H1265" s="17">
        <f>H1264+(data!$C$19*G1264-data!$C$16*H1264)*$C1265/60</f>
        <v>162.06184004415175</v>
      </c>
      <c r="I1265" s="17">
        <f>I1264+(data!$C$20*G1264-data!$C$17*I1264)*$C1265/60</f>
        <v>394.74262837250126</v>
      </c>
      <c r="J1265" s="16">
        <f t="shared" si="100"/>
        <v>148.5</v>
      </c>
      <c r="K1265" s="14">
        <f>G1265/data!$C$15*1000</f>
        <v>4.0000295710739078</v>
      </c>
      <c r="L1265" s="14">
        <f>L1264+data!$C$21*(K1264-L1264)/60*C1264</f>
        <v>4.0000307613754682</v>
      </c>
      <c r="M1265" s="59">
        <f>M1264+E1265*C1265/3600/data!H$23</f>
        <v>212.7756151178987</v>
      </c>
    </row>
    <row r="1266" spans="1:13" ht="19.899999999999999" customHeight="1">
      <c r="A1266" s="12">
        <f t="shared" si="101"/>
        <v>8920</v>
      </c>
      <c r="B1266" s="14">
        <f t="shared" si="99"/>
        <v>4</v>
      </c>
      <c r="C1266" s="14">
        <v>10</v>
      </c>
      <c r="D1266" s="15">
        <f>3600*(B1266*data!$C$15/1000-F1266-G1266)/C1266</f>
        <v>706.55756245334032</v>
      </c>
      <c r="E1266" s="15">
        <f>IF(A1266&lt;P$35,IF(A1266+C1266&lt;P$35,data!H$24*data!H$23,data!H$24*data!H$23*(P$35-A1266)/C1266),IF(D1266&lt;0,0,D1266))</f>
        <v>706.55756245334032</v>
      </c>
      <c r="F1266" s="17">
        <f>(H1266*data!$C$16+I1266*data!$C$17-G1265*(data!$C$18+data!$C$19+data!$C$20))*$C1266/60</f>
        <v>-1.9628781244617668</v>
      </c>
      <c r="G1266" s="17">
        <f t="shared" si="102"/>
        <v>29.542320918230423</v>
      </c>
      <c r="H1266" s="17">
        <f>H1265+(data!$C$19*G1265-data!$C$16*H1265)*$C1266/60</f>
        <v>162.06191091038914</v>
      </c>
      <c r="I1266" s="17">
        <f>I1265+(data!$C$20*G1265-data!$C$17*I1265)*$C1266/60</f>
        <v>395.03646578641388</v>
      </c>
      <c r="J1266" s="16">
        <f t="shared" si="100"/>
        <v>148.66666666666666</v>
      </c>
      <c r="K1266" s="14">
        <f>G1266/data!$C$15*1000</f>
        <v>4.0000295481686372</v>
      </c>
      <c r="L1266" s="14">
        <f>L1265+data!$C$21*(K1265-L1265)/60*C1265</f>
        <v>4.0000307365642964</v>
      </c>
      <c r="M1266" s="59">
        <f>M1265+E1266*C1266/3600/data!H$23</f>
        <v>212.97188110746907</v>
      </c>
    </row>
    <row r="1267" spans="1:13" ht="19.899999999999999" customHeight="1">
      <c r="A1267" s="12">
        <f t="shared" si="101"/>
        <v>8930</v>
      </c>
      <c r="B1267" s="14">
        <f t="shared" si="99"/>
        <v>4</v>
      </c>
      <c r="C1267" s="14">
        <v>10</v>
      </c>
      <c r="D1267" s="15">
        <f>3600*(B1267*data!$C$15/1000-F1267-G1267)/C1267</f>
        <v>706.47912175356021</v>
      </c>
      <c r="E1267" s="15">
        <f>IF(A1267&lt;P$35,IF(A1267+C1267&lt;P$35,data!H$24*data!H$23,data!H$24*data!H$23*(P$35-A1267)/C1267),IF(D1267&lt;0,0,D1267))</f>
        <v>706.47912175356021</v>
      </c>
      <c r="F1267" s="17">
        <f>(H1267*data!$C$16+I1267*data!$C$17-G1266*(data!$C$18+data!$C$19+data!$C$20))*$C1267/60</f>
        <v>-1.9626600646663828</v>
      </c>
      <c r="G1267" s="17">
        <f t="shared" si="102"/>
        <v>29.542320749267763</v>
      </c>
      <c r="H1267" s="17">
        <f>H1266+(data!$C$19*G1266-data!$C$16*H1266)*$C1267/60</f>
        <v>162.06198101875771</v>
      </c>
      <c r="I1267" s="17">
        <f>I1266+(data!$C$20*G1266-data!$C$17*I1266)*$C1267/60</f>
        <v>395.33008573902322</v>
      </c>
      <c r="J1267" s="16">
        <f t="shared" si="100"/>
        <v>148.83333333333334</v>
      </c>
      <c r="K1267" s="14">
        <f>G1267/data!$C$15*1000</f>
        <v>4.0000295252910973</v>
      </c>
      <c r="L1267" s="14">
        <f>L1266+data!$C$21*(K1266-L1266)/60*C1266</f>
        <v>4.000030711792852</v>
      </c>
      <c r="M1267" s="59">
        <f>M1266+E1267*C1267/3600/data!H$23</f>
        <v>213.16812530795616</v>
      </c>
    </row>
    <row r="1268" spans="1:13" ht="19.899999999999999" customHeight="1">
      <c r="A1268" s="12">
        <f t="shared" si="101"/>
        <v>8940</v>
      </c>
      <c r="B1268" s="14">
        <f t="shared" si="99"/>
        <v>4</v>
      </c>
      <c r="C1268" s="14">
        <v>10</v>
      </c>
      <c r="D1268" s="15">
        <f>3600*(B1268*data!$C$15/1000-F1268-G1268)/C1268</f>
        <v>706.40074173358823</v>
      </c>
      <c r="E1268" s="15">
        <f>IF(A1268&lt;P$35,IF(A1268+C1268&lt;P$35,data!H$24*data!H$23,data!H$24*data!H$23*(P$35-A1268)/C1268),IF(D1268&lt;0,0,D1268))</f>
        <v>706.40074173358823</v>
      </c>
      <c r="F1268" s="17">
        <f>(H1268*data!$C$16+I1268*data!$C$17-G1267*(data!$C$18+data!$C$19+data!$C$20))*$C1268/60</f>
        <v>-1.9624421736298436</v>
      </c>
      <c r="G1268" s="17">
        <f t="shared" si="102"/>
        <v>29.542320580508921</v>
      </c>
      <c r="H1268" s="17">
        <f>H1267+(data!$C$19*G1267-data!$C$16*H1267)*$C1268/60</f>
        <v>162.06205037726943</v>
      </c>
      <c r="I1268" s="17">
        <f>I1267+(data!$C$20*G1267-data!$C$17*I1267)*$C1268/60</f>
        <v>395.62348839126815</v>
      </c>
      <c r="J1268" s="16">
        <f t="shared" si="100"/>
        <v>149</v>
      </c>
      <c r="K1268" s="14">
        <f>G1268/data!$C$15*1000</f>
        <v>4.0000295024411541</v>
      </c>
      <c r="L1268" s="14">
        <f>L1267+data!$C$21*(K1267-L1267)/60*C1267</f>
        <v>4.0000306870608844</v>
      </c>
      <c r="M1268" s="59">
        <f>M1267+E1268*C1268/3600/data!H$23</f>
        <v>213.36434773621548</v>
      </c>
    </row>
    <row r="1269" spans="1:13" ht="19.899999999999999" customHeight="1">
      <c r="A1269" s="12">
        <f t="shared" si="101"/>
        <v>8950</v>
      </c>
      <c r="B1269" s="14">
        <f t="shared" si="99"/>
        <v>4</v>
      </c>
      <c r="C1269" s="14">
        <v>10</v>
      </c>
      <c r="D1269" s="15">
        <f>3600*(B1269*data!$C$15/1000-F1269-G1269)/C1269</f>
        <v>706.32242232076555</v>
      </c>
      <c r="E1269" s="15">
        <f>IF(A1269&lt;P$35,IF(A1269+C1269&lt;P$35,data!H$24*data!H$23,data!H$24*data!H$23*(P$35-A1269)/C1269),IF(D1269&lt;0,0,D1269))</f>
        <v>706.32242232076555</v>
      </c>
      <c r="F1269" s="17">
        <f>(H1269*data!$C$16+I1269*data!$C$17-G1268*(data!$C$18+data!$C$19+data!$C$20))*$C1269/60</f>
        <v>-1.9622244511493192</v>
      </c>
      <c r="G1269" s="17">
        <f t="shared" si="102"/>
        <v>29.542320411952904</v>
      </c>
      <c r="H1269" s="17">
        <f>H1268+(data!$C$19*G1268-data!$C$16*H1268)*$C1269/60</f>
        <v>162.0621189938517</v>
      </c>
      <c r="I1269" s="17">
        <f>I1268+(data!$C$20*G1268-data!$C$17*I1268)*$C1269/60</f>
        <v>395.9166739039685</v>
      </c>
      <c r="J1269" s="16">
        <f t="shared" si="100"/>
        <v>149.16666666666666</v>
      </c>
      <c r="K1269" s="14">
        <f>G1269/data!$C$15*1000</f>
        <v>4.0000294796186733</v>
      </c>
      <c r="L1269" s="14">
        <f>L1268+data!$C$21*(K1268-L1268)/60*C1268</f>
        <v>4.0000306623681467</v>
      </c>
      <c r="M1269" s="59">
        <f>M1268+E1269*C1269/3600/data!H$23</f>
        <v>213.56054840908234</v>
      </c>
    </row>
    <row r="1270" spans="1:13" ht="19.899999999999999" customHeight="1">
      <c r="A1270" s="12">
        <f t="shared" si="101"/>
        <v>8960</v>
      </c>
      <c r="B1270" s="14">
        <f t="shared" si="99"/>
        <v>4</v>
      </c>
      <c r="C1270" s="14">
        <v>10</v>
      </c>
      <c r="D1270" s="15">
        <f>3600*(B1270*data!$C$15/1000-F1270-G1270)/C1270</f>
        <v>706.24416344276881</v>
      </c>
      <c r="E1270" s="15">
        <f>IF(A1270&lt;P$35,IF(A1270+C1270&lt;P$35,data!H$24*data!H$23,data!H$24*data!H$23*(P$35-A1270)/C1270),IF(D1270&lt;0,0,D1270))</f>
        <v>706.24416344276881</v>
      </c>
      <c r="F1270" s="17">
        <f>(H1270*data!$C$16+I1270*data!$C$17-G1269*(data!$C$18+data!$C$19+data!$C$20))*$C1270/60</f>
        <v>-1.9620068970229478</v>
      </c>
      <c r="G1270" s="17">
        <f t="shared" si="102"/>
        <v>29.542320243598748</v>
      </c>
      <c r="H1270" s="17">
        <f>H1269+(data!$C$19*G1269-data!$C$16*H1269)*$C1270/60</f>
        <v>162.06218687634814</v>
      </c>
      <c r="I1270" s="17">
        <f>I1269+(data!$C$20*G1269-data!$C$17*I1269)*$C1270/60</f>
        <v>396.20964243782504</v>
      </c>
      <c r="J1270" s="16">
        <f t="shared" si="100"/>
        <v>149.33333333333334</v>
      </c>
      <c r="K1270" s="14">
        <f>G1270/data!$C$15*1000</f>
        <v>4.0000294568235244</v>
      </c>
      <c r="L1270" s="14">
        <f>L1269+data!$C$21*(K1269-L1269)/60*C1269</f>
        <v>4.0000306377143939</v>
      </c>
      <c r="M1270" s="59">
        <f>M1269+E1270*C1270/3600/data!H$23</f>
        <v>213.75672734337201</v>
      </c>
    </row>
    <row r="1271" spans="1:13" ht="19.899999999999999" customHeight="1">
      <c r="A1271" s="12">
        <f t="shared" si="101"/>
        <v>8970</v>
      </c>
      <c r="B1271" s="14">
        <f t="shared" si="99"/>
        <v>4</v>
      </c>
      <c r="C1271" s="14">
        <v>10</v>
      </c>
      <c r="D1271" s="15">
        <f>3600*(B1271*data!$C$15/1000-F1271-G1271)/C1271</f>
        <v>706.16596502762081</v>
      </c>
      <c r="E1271" s="15">
        <f>IF(A1271&lt;P$35,IF(A1271+C1271&lt;P$35,data!H$24*data!H$23,data!H$24*data!H$23*(P$35-A1271)/C1271),IF(D1271&lt;0,0,D1271))</f>
        <v>706.16596502762081</v>
      </c>
      <c r="F1271" s="17">
        <f>(H1271*data!$C$16+I1271*data!$C$17-G1270*(data!$C$18+data!$C$19+data!$C$20))*$C1271/60</f>
        <v>-1.9617895110498365</v>
      </c>
      <c r="G1271" s="17">
        <f t="shared" si="102"/>
        <v>29.542320075445492</v>
      </c>
      <c r="H1271" s="17">
        <f>H1270+(data!$C$19*G1270-data!$C$16*H1270)*$C1271/60</f>
        <v>162.06225403251955</v>
      </c>
      <c r="I1271" s="17">
        <f>I1270+(data!$C$20*G1270-data!$C$17*I1270)*$C1271/60</f>
        <v>396.50239415341963</v>
      </c>
      <c r="J1271" s="16">
        <f t="shared" si="100"/>
        <v>149.5</v>
      </c>
      <c r="K1271" s="14">
        <f>G1271/data!$C$15*1000</f>
        <v>4.0000294340555778</v>
      </c>
      <c r="L1271" s="14">
        <f>L1270+data!$C$21*(K1270-L1270)/60*C1270</f>
        <v>4.0000306130993826</v>
      </c>
      <c r="M1271" s="59">
        <f>M1270+E1271*C1271/3600/data!H$23</f>
        <v>213.95288455587968</v>
      </c>
    </row>
    <row r="1272" spans="1:13" ht="19.899999999999999" customHeight="1">
      <c r="A1272" s="12">
        <f t="shared" si="101"/>
        <v>8980</v>
      </c>
      <c r="B1272" s="14">
        <f t="shared" si="99"/>
        <v>4</v>
      </c>
      <c r="C1272" s="14">
        <v>10</v>
      </c>
      <c r="D1272" s="15">
        <f>3600*(B1272*data!$C$15/1000-F1272-G1272)/C1272</f>
        <v>706.08782700369125</v>
      </c>
      <c r="E1272" s="15">
        <f>IF(A1272&lt;P$35,IF(A1272+C1272&lt;P$35,data!H$24*data!H$23,data!H$24*data!H$23*(P$35-A1272)/C1272),IF(D1272&lt;0,0,D1272))</f>
        <v>706.08782700369125</v>
      </c>
      <c r="F1272" s="17">
        <f>(H1272*data!$C$16+I1272*data!$C$17-G1271*(data!$C$18+data!$C$19+data!$C$20))*$C1272/60</f>
        <v>-1.9615722930300445</v>
      </c>
      <c r="G1272" s="17">
        <f t="shared" si="102"/>
        <v>29.542319907492171</v>
      </c>
      <c r="H1272" s="17">
        <f>H1271+(data!$C$19*G1271-data!$C$16*H1271)*$C1272/60</f>
        <v>162.06232047004474</v>
      </c>
      <c r="I1272" s="17">
        <f>I1271+(data!$C$20*G1271-data!$C$17*I1271)*$C1272/60</f>
        <v>396.79492921121522</v>
      </c>
      <c r="J1272" s="16">
        <f t="shared" si="100"/>
        <v>149.66666666666666</v>
      </c>
      <c r="K1272" s="14">
        <f>G1272/data!$C$15*1000</f>
        <v>4.0000294113147019</v>
      </c>
      <c r="L1272" s="14">
        <f>L1271+data!$C$21*(K1271-L1271)/60*C1271</f>
        <v>4.000030588522872</v>
      </c>
      <c r="M1272" s="59">
        <f>M1271+E1272*C1272/3600/data!H$23</f>
        <v>214.1490200633807</v>
      </c>
    </row>
    <row r="1273" spans="1:13" ht="19.899999999999999" customHeight="1">
      <c r="A1273" s="12">
        <f t="shared" si="101"/>
        <v>8990</v>
      </c>
      <c r="B1273" s="14">
        <f t="shared" si="99"/>
        <v>4</v>
      </c>
      <c r="C1273" s="14">
        <v>10</v>
      </c>
      <c r="D1273" s="15">
        <f>3600*(B1273*data!$C$15/1000-F1273-G1273)/C1273</f>
        <v>706.00974929967833</v>
      </c>
      <c r="E1273" s="15">
        <f>IF(A1273&lt;P$35,IF(A1273+C1273&lt;P$35,data!H$24*data!H$23,data!H$24*data!H$23*(P$35-A1273)/C1273),IF(D1273&lt;0,0,D1273))</f>
        <v>706.00974929967833</v>
      </c>
      <c r="F1273" s="17">
        <f>(H1273*data!$C$16+I1273*data!$C$17-G1272*(data!$C$18+data!$C$19+data!$C$20))*$C1273/60</f>
        <v>-1.961355242764576</v>
      </c>
      <c r="G1273" s="17">
        <f t="shared" si="102"/>
        <v>29.542319739737849</v>
      </c>
      <c r="H1273" s="17">
        <f>H1272+(data!$C$19*G1272-data!$C$16*H1272)*$C1273/60</f>
        <v>162.0623861965214</v>
      </c>
      <c r="I1273" s="17">
        <f>I1272+(data!$C$20*G1272-data!$C$17*I1272)*$C1273/60</f>
        <v>397.08724777155601</v>
      </c>
      <c r="J1273" s="16">
        <f t="shared" si="100"/>
        <v>149.83333333333334</v>
      </c>
      <c r="K1273" s="14">
        <f>G1273/data!$C$15*1000</f>
        <v>4.0000293886007707</v>
      </c>
      <c r="L1273" s="14">
        <f>L1272+data!$C$21*(K1272-L1272)/60*C1272</f>
        <v>4.0000305639846241</v>
      </c>
      <c r="M1273" s="59">
        <f>M1272+E1273*C1273/3600/data!H$23</f>
        <v>214.34513388263062</v>
      </c>
    </row>
    <row r="1274" spans="1:13" ht="19.899999999999999" customHeight="1">
      <c r="A1274" s="12">
        <f t="shared" si="101"/>
        <v>9000</v>
      </c>
      <c r="B1274" s="14">
        <f t="shared" si="99"/>
        <v>4</v>
      </c>
      <c r="C1274" s="14">
        <v>10</v>
      </c>
      <c r="D1274" s="15">
        <f>3600*(B1274*data!$C$15/1000-F1274-G1274)/C1274</f>
        <v>705.9317318446208</v>
      </c>
      <c r="E1274" s="15">
        <f>IF(A1274&lt;P$35,IF(A1274+C1274&lt;P$35,data!H$24*data!H$23,data!H$24*data!H$23*(P$35-A1274)/C1274),IF(D1274&lt;0,0,D1274))</f>
        <v>705.9317318446208</v>
      </c>
      <c r="F1274" s="17">
        <f>(H1274*data!$C$16+I1274*data!$C$17-G1273*(data!$C$18+data!$C$19+data!$C$20))*$C1274/60</f>
        <v>-1.9611383600553725</v>
      </c>
      <c r="G1274" s="17">
        <f t="shared" si="102"/>
        <v>29.542319572181583</v>
      </c>
      <c r="H1274" s="17">
        <f>H1273+(data!$C$19*G1273-data!$C$16*H1273)*$C1274/60</f>
        <v>162.06245121946696</v>
      </c>
      <c r="I1274" s="17">
        <f>I1273+(data!$C$20*G1273-data!$C$17*I1273)*$C1274/60</f>
        <v>397.37934999466751</v>
      </c>
      <c r="J1274" s="16">
        <f t="shared" si="100"/>
        <v>150</v>
      </c>
      <c r="K1274" s="14">
        <f>G1274/data!$C$15*1000</f>
        <v>4.0000293659136563</v>
      </c>
      <c r="L1274" s="14">
        <f>L1273+data!$C$21*(K1273-L1273)/60*C1273</f>
        <v>4.0000305394844036</v>
      </c>
      <c r="M1274" s="59">
        <f>M1273+E1274*C1274/3600/data!H$23</f>
        <v>214.54122603036524</v>
      </c>
    </row>
    <row r="1275" spans="1:13" ht="19.899999999999999" customHeight="1">
      <c r="A1275" s="12">
        <f t="shared" si="101"/>
        <v>9010</v>
      </c>
      <c r="B1275" s="14">
        <f t="shared" si="99"/>
        <v>4</v>
      </c>
      <c r="C1275" s="14">
        <v>10</v>
      </c>
      <c r="D1275" s="15">
        <f>3600*(B1275*data!$C$15/1000-F1275-G1275)/C1275</f>
        <v>705.85377456788433</v>
      </c>
      <c r="E1275" s="15">
        <f>IF(A1275&lt;P$35,IF(A1275+C1275&lt;P$35,data!H$24*data!H$23,data!H$24*data!H$23*(P$35-A1275)/C1275),IF(D1275&lt;0,0,D1275))</f>
        <v>705.85377456788433</v>
      </c>
      <c r="F1275" s="17">
        <f>(H1275*data!$C$16+I1275*data!$C$17-G1274*(data!$C$18+data!$C$19+data!$C$20))*$C1275/60</f>
        <v>-1.9609216447053035</v>
      </c>
      <c r="G1275" s="17">
        <f t="shared" si="102"/>
        <v>29.54231940482245</v>
      </c>
      <c r="H1275" s="17">
        <f>H1274+(data!$C$19*G1274-data!$C$16*H1274)*$C1275/60</f>
        <v>162.06251554631945</v>
      </c>
      <c r="I1275" s="17">
        <f>I1274+(data!$C$20*G1274-data!$C$17*I1274)*$C1275/60</f>
        <v>397.67123604065665</v>
      </c>
      <c r="J1275" s="16">
        <f t="shared" si="100"/>
        <v>150.16666666666666</v>
      </c>
      <c r="K1275" s="14">
        <f>G1275/data!$C$15*1000</f>
        <v>4.0000293432532334</v>
      </c>
      <c r="L1275" s="14">
        <f>L1274+data!$C$21*(K1274-L1274)/60*C1274</f>
        <v>4.0000305150219759</v>
      </c>
      <c r="M1275" s="59">
        <f>M1274+E1275*C1275/3600/data!H$23</f>
        <v>214.73729652330076</v>
      </c>
    </row>
    <row r="1276" spans="1:13" ht="19.899999999999999" customHeight="1">
      <c r="A1276" s="12">
        <f t="shared" si="101"/>
        <v>9020</v>
      </c>
      <c r="B1276" s="14">
        <f t="shared" ref="B1276:B1295" si="103">P$23</f>
        <v>4</v>
      </c>
      <c r="C1276" s="14">
        <v>10</v>
      </c>
      <c r="D1276" s="15">
        <f>3600*(B1276*data!$C$15/1000-F1276-G1276)/C1276</f>
        <v>705.77587739916123</v>
      </c>
      <c r="E1276" s="15">
        <f>IF(A1276&lt;P$35,IF(A1276+C1276&lt;P$35,data!H$24*data!H$23,data!H$24*data!H$23*(P$35-A1276)/C1276),IF(D1276&lt;0,0,D1276))</f>
        <v>705.77587739916123</v>
      </c>
      <c r="F1276" s="17">
        <f>(H1276*data!$C$16+I1276*data!$C$17-G1275*(data!$C$18+data!$C$19+data!$C$20))*$C1276/60</f>
        <v>-1.9607050965181554</v>
      </c>
      <c r="G1276" s="17">
        <f t="shared" si="102"/>
        <v>29.54231923765953</v>
      </c>
      <c r="H1276" s="17">
        <f>H1275+(data!$C$19*G1275-data!$C$16*H1275)*$C1276/60</f>
        <v>162.06257918443833</v>
      </c>
      <c r="I1276" s="17">
        <f>I1275+(data!$C$20*G1275-data!$C$17*I1275)*$C1276/60</f>
        <v>397.96290606951192</v>
      </c>
      <c r="J1276" s="16">
        <f t="shared" si="100"/>
        <v>150.33333333333334</v>
      </c>
      <c r="K1276" s="14">
        <f>G1276/data!$C$15*1000</f>
        <v>4.0000293206193787</v>
      </c>
      <c r="L1276" s="14">
        <f>L1275+data!$C$21*(K1275-L1275)/60*C1275</f>
        <v>4.0000304905971102</v>
      </c>
      <c r="M1276" s="59">
        <f>M1275+E1276*C1276/3600/data!H$23</f>
        <v>214.93334537813385</v>
      </c>
    </row>
    <row r="1277" spans="1:13" ht="19.899999999999999" customHeight="1">
      <c r="A1277" s="12">
        <f t="shared" si="101"/>
        <v>9030</v>
      </c>
      <c r="B1277" s="14">
        <f t="shared" si="103"/>
        <v>4</v>
      </c>
      <c r="C1277" s="14">
        <v>10</v>
      </c>
      <c r="D1277" s="15">
        <f>3600*(B1277*data!$C$15/1000-F1277-G1277)/C1277</f>
        <v>705.69804026847351</v>
      </c>
      <c r="E1277" s="15">
        <f>IF(A1277&lt;P$35,IF(A1277+C1277&lt;P$35,data!H$24*data!H$23,data!H$24*data!H$23*(P$35-A1277)/C1277),IF(D1277&lt;0,0,D1277))</f>
        <v>705.69804026847351</v>
      </c>
      <c r="F1277" s="17">
        <f>(H1277*data!$C$16+I1277*data!$C$17-G1276*(data!$C$18+data!$C$19+data!$C$20))*$C1277/60</f>
        <v>-1.9604887152986248</v>
      </c>
      <c r="G1277" s="17">
        <f t="shared" si="102"/>
        <v>29.54231907069191</v>
      </c>
      <c r="H1277" s="17">
        <f>H1276+(data!$C$19*G1276-data!$C$16*H1276)*$C1277/60</f>
        <v>162.0626421411053</v>
      </c>
      <c r="I1277" s="17">
        <f>I1276+(data!$C$20*G1276-data!$C$17*I1276)*$C1277/60</f>
        <v>398.2543602411032</v>
      </c>
      <c r="J1277" s="16">
        <f t="shared" si="100"/>
        <v>150.5</v>
      </c>
      <c r="K1277" s="14">
        <f>G1277/data!$C$15*1000</f>
        <v>4.0000292980119667</v>
      </c>
      <c r="L1277" s="14">
        <f>L1276+data!$C$21*(K1276-L1276)/60*C1276</f>
        <v>4.0000304662095774</v>
      </c>
      <c r="M1277" s="59">
        <f>M1276+E1277*C1277/3600/data!H$23</f>
        <v>215.12937261154175</v>
      </c>
    </row>
    <row r="1278" spans="1:13" ht="19.899999999999999" customHeight="1">
      <c r="A1278" s="12">
        <f t="shared" si="101"/>
        <v>9040</v>
      </c>
      <c r="B1278" s="14">
        <f t="shared" si="103"/>
        <v>4</v>
      </c>
      <c r="C1278" s="14">
        <v>10</v>
      </c>
      <c r="D1278" s="15">
        <f>3600*(B1278*data!$C$15/1000-F1278-G1278)/C1278</f>
        <v>705.62026310615772</v>
      </c>
      <c r="E1278" s="15">
        <f>IF(A1278&lt;P$35,IF(A1278+C1278&lt;P$35,data!H$24*data!H$23,data!H$24*data!H$23*(P$35-A1278)/C1278),IF(D1278&lt;0,0,D1278))</f>
        <v>705.62026310615772</v>
      </c>
      <c r="F1278" s="17">
        <f>(H1278*data!$C$16+I1278*data!$C$17-G1277*(data!$C$18+data!$C$19+data!$C$20))*$C1278/60</f>
        <v>-1.9602725008523081</v>
      </c>
      <c r="G1278" s="17">
        <f t="shared" si="102"/>
        <v>29.542318903918694</v>
      </c>
      <c r="H1278" s="17">
        <f>H1277+(data!$C$19*G1277-data!$C$16*H1277)*$C1278/60</f>
        <v>162.06270442352516</v>
      </c>
      <c r="I1278" s="17">
        <f>I1277+(data!$C$20*G1277-data!$C$17*I1277)*$C1278/60</f>
        <v>398.54559871518222</v>
      </c>
      <c r="J1278" s="16">
        <f t="shared" si="100"/>
        <v>150.66666666666666</v>
      </c>
      <c r="K1278" s="14">
        <f>G1278/data!$C$15*1000</f>
        <v>4.0000292754308777</v>
      </c>
      <c r="L1278" s="14">
        <f>L1277+data!$C$21*(K1277-L1277)/60*C1277</f>
        <v>4.0000304418591499</v>
      </c>
      <c r="M1278" s="59">
        <f>M1277+E1278*C1278/3600/data!H$23</f>
        <v>215.32537824018235</v>
      </c>
    </row>
    <row r="1279" spans="1:13" ht="19.899999999999999" customHeight="1">
      <c r="A1279" s="12">
        <f t="shared" si="101"/>
        <v>9050</v>
      </c>
      <c r="B1279" s="14">
        <f t="shared" si="103"/>
        <v>4</v>
      </c>
      <c r="C1279" s="14">
        <v>10</v>
      </c>
      <c r="D1279" s="15">
        <f>3600*(B1279*data!$C$15/1000-F1279-G1279)/C1279</f>
        <v>705.54254584286787</v>
      </c>
      <c r="E1279" s="15">
        <f>IF(A1279&lt;P$35,IF(A1279+C1279&lt;P$35,data!H$24*data!H$23,data!H$24*data!H$23*(P$35-A1279)/C1279),IF(D1279&lt;0,0,D1279))</f>
        <v>705.54254584286787</v>
      </c>
      <c r="F1279" s="17">
        <f>(H1279*data!$C$16+I1279*data!$C$17-G1278*(data!$C$18+data!$C$19+data!$C$20))*$C1279/60</f>
        <v>-1.9600564529856941</v>
      </c>
      <c r="G1279" s="17">
        <f t="shared" si="102"/>
        <v>29.542318737338995</v>
      </c>
      <c r="H1279" s="17">
        <f>H1278+(data!$C$19*G1278-data!$C$16*H1278)*$C1279/60</f>
        <v>162.06276603882662</v>
      </c>
      <c r="I1279" s="17">
        <f>I1278+(data!$C$20*G1278-data!$C$17*I1278)*$C1279/60</f>
        <v>398.83662165138242</v>
      </c>
      <c r="J1279" s="16">
        <f t="shared" si="100"/>
        <v>150.83333333333334</v>
      </c>
      <c r="K1279" s="14">
        <f>G1279/data!$C$15*1000</f>
        <v>4.00002925287599</v>
      </c>
      <c r="L1279" s="14">
        <f>L1278+data!$C$21*(K1278-L1278)/60*C1278</f>
        <v>4.0000304175456032</v>
      </c>
      <c r="M1279" s="59">
        <f>M1278+E1279*C1279/3600/data!H$23</f>
        <v>215.52136228069426</v>
      </c>
    </row>
    <row r="1280" spans="1:13" ht="19.899999999999999" customHeight="1">
      <c r="A1280" s="12">
        <f t="shared" si="101"/>
        <v>9060</v>
      </c>
      <c r="B1280" s="14">
        <f t="shared" si="103"/>
        <v>4</v>
      </c>
      <c r="C1280" s="14">
        <v>10</v>
      </c>
      <c r="D1280" s="15">
        <f>3600*(B1280*data!$C$15/1000-F1280-G1280)/C1280</f>
        <v>705.46488840958523</v>
      </c>
      <c r="E1280" s="15">
        <f>IF(A1280&lt;P$35,IF(A1280+C1280&lt;P$35,data!H$24*data!H$23,data!H$24*data!H$23*(P$35-A1280)/C1280),IF(D1280&lt;0,0,D1280))</f>
        <v>705.46488840958523</v>
      </c>
      <c r="F1280" s="17">
        <f>(H1280*data!$C$16+I1280*data!$C$17-G1279*(data!$C$18+data!$C$19+data!$C$20))*$C1280/60</f>
        <v>-1.9598405715061582</v>
      </c>
      <c r="G1280" s="17">
        <f t="shared" si="102"/>
        <v>29.542318570951913</v>
      </c>
      <c r="H1280" s="17">
        <f>H1279+(data!$C$19*G1279-data!$C$16*H1279)*$C1280/60</f>
        <v>162.06282699406304</v>
      </c>
      <c r="I1280" s="17">
        <f>I1279+(data!$C$20*G1279-data!$C$17*I1279)*$C1280/60</f>
        <v>399.12742920921903</v>
      </c>
      <c r="J1280" s="16">
        <f t="shared" si="100"/>
        <v>151</v>
      </c>
      <c r="K1280" s="14">
        <f>G1280/data!$C$15*1000</f>
        <v>4.0000292303471827</v>
      </c>
      <c r="L1280" s="14">
        <f>L1279+data!$C$21*(K1279-L1279)/60*C1279</f>
        <v>4.0000303932687151</v>
      </c>
      <c r="M1280" s="59">
        <f>M1279+E1280*C1280/3600/data!H$23</f>
        <v>215.71732474969693</v>
      </c>
    </row>
    <row r="1281" spans="1:13" ht="19.899999999999999" customHeight="1">
      <c r="A1281" s="12">
        <f t="shared" si="101"/>
        <v>9070</v>
      </c>
      <c r="B1281" s="14">
        <f t="shared" si="103"/>
        <v>4</v>
      </c>
      <c r="C1281" s="14">
        <v>10</v>
      </c>
      <c r="D1281" s="15">
        <f>3600*(B1281*data!$C$15/1000-F1281-G1281)/C1281</f>
        <v>705.38729073758145</v>
      </c>
      <c r="E1281" s="15">
        <f>IF(A1281&lt;P$35,IF(A1281+C1281&lt;P$35,data!H$24*data!H$23,data!H$24*data!H$23*(P$35-A1281)/C1281),IF(D1281&lt;0,0,D1281))</f>
        <v>705.38729073758145</v>
      </c>
      <c r="F1281" s="17">
        <f>(H1281*data!$C$16+I1281*data!$C$17-G1280*(data!$C$18+data!$C$19+data!$C$20))*$C1281/60</f>
        <v>-1.9596248562219434</v>
      </c>
      <c r="G1281" s="17">
        <f t="shared" si="102"/>
        <v>29.542318404756596</v>
      </c>
      <c r="H1281" s="17">
        <f>H1280+(data!$C$19*G1280-data!$C$16*H1280)*$C1281/60</f>
        <v>162.06288729621332</v>
      </c>
      <c r="I1281" s="17">
        <f>I1280+(data!$C$20*G1280-data!$C$17*I1280)*$C1281/60</f>
        <v>399.41802154808926</v>
      </c>
      <c r="J1281" s="16">
        <f t="shared" si="100"/>
        <v>151.16666666666666</v>
      </c>
      <c r="K1281" s="14">
        <f>G1281/data!$C$15*1000</f>
        <v>4.0000292078443414</v>
      </c>
      <c r="L1281" s="14">
        <f>L1280+data!$C$21*(K1280-L1280)/60*C1280</f>
        <v>4.0000303690282646</v>
      </c>
      <c r="M1281" s="59">
        <f>M1280+E1281*C1281/3600/data!H$23</f>
        <v>215.9132656637907</v>
      </c>
    </row>
    <row r="1282" spans="1:13" ht="19.899999999999999" customHeight="1">
      <c r="A1282" s="12">
        <f t="shared" si="101"/>
        <v>9080</v>
      </c>
      <c r="B1282" s="14">
        <f t="shared" si="103"/>
        <v>4</v>
      </c>
      <c r="C1282" s="14">
        <v>10</v>
      </c>
      <c r="D1282" s="15">
        <f>3600*(B1282*data!$C$15/1000-F1282-G1282)/C1282</f>
        <v>705.30975275846311</v>
      </c>
      <c r="E1282" s="15">
        <f>IF(A1282&lt;P$35,IF(A1282+C1282&lt;P$35,data!H$24*data!H$23,data!H$24*data!H$23*(P$35-A1282)/C1282),IF(D1282&lt;0,0,D1282))</f>
        <v>705.30975275846311</v>
      </c>
      <c r="F1282" s="17">
        <f>(H1282*data!$C$16+I1282*data!$C$17-G1281*(data!$C$18+data!$C$19+data!$C$20))*$C1282/60</f>
        <v>-1.9594093069421692</v>
      </c>
      <c r="G1282" s="17">
        <f t="shared" si="102"/>
        <v>29.542318238752152</v>
      </c>
      <c r="H1282" s="17">
        <f>H1281+(data!$C$19*G1281-data!$C$16*H1281)*$C1282/60</f>
        <v>162.06294695218261</v>
      </c>
      <c r="I1282" s="17">
        <f>I1281+(data!$C$20*G1281-data!$C$17*I1281)*$C1282/60</f>
        <v>399.70839882727228</v>
      </c>
      <c r="J1282" s="16">
        <f t="shared" si="100"/>
        <v>151.33333333333334</v>
      </c>
      <c r="K1282" s="14">
        <f>G1282/data!$C$15*1000</f>
        <v>4.0000291853673433</v>
      </c>
      <c r="L1282" s="14">
        <f>L1281+data!$C$21*(K1281-L1281)/60*C1281</f>
        <v>4.0000303448240331</v>
      </c>
      <c r="M1282" s="59">
        <f>M1281+E1282*C1282/3600/data!H$23</f>
        <v>216.10918503955693</v>
      </c>
    </row>
    <row r="1283" spans="1:13" ht="19.899999999999999" customHeight="1">
      <c r="A1283" s="12">
        <f t="shared" si="101"/>
        <v>9090</v>
      </c>
      <c r="B1283" s="14">
        <f t="shared" si="103"/>
        <v>4</v>
      </c>
      <c r="C1283" s="14">
        <v>10</v>
      </c>
      <c r="D1283" s="15">
        <f>3600*(B1283*data!$C$15/1000-F1283-G1283)/C1283</f>
        <v>705.23227440411722</v>
      </c>
      <c r="E1283" s="15">
        <f>IF(A1283&lt;P$35,IF(A1283+C1283&lt;P$35,data!H$24*data!H$23,data!H$24*data!H$23*(P$35-A1283)/C1283),IF(D1283&lt;0,0,D1283))</f>
        <v>705.23227440411722</v>
      </c>
      <c r="F1283" s="17">
        <f>(H1283*data!$C$16+I1283*data!$C$17-G1282*(data!$C$18+data!$C$19+data!$C$20))*$C1283/60</f>
        <v>-1.9591939234768039</v>
      </c>
      <c r="G1283" s="17">
        <f t="shared" si="102"/>
        <v>29.542318072937746</v>
      </c>
      <c r="H1283" s="17">
        <f>H1282+(data!$C$19*G1282-data!$C$16*H1282)*$C1283/60</f>
        <v>162.06300596880311</v>
      </c>
      <c r="I1283" s="17">
        <f>I1282+(data!$C$20*G1282-data!$C$17*I1282)*$C1283/60</f>
        <v>399.99856120592943</v>
      </c>
      <c r="J1283" s="16">
        <f t="shared" si="100"/>
        <v>151.5</v>
      </c>
      <c r="K1283" s="14">
        <f>G1283/data!$C$15*1000</f>
        <v>4.0000291629160767</v>
      </c>
      <c r="L1283" s="14">
        <f>L1282+data!$C$21*(K1282-L1282)/60*C1282</f>
        <v>4.0000303206558048</v>
      </c>
      <c r="M1283" s="59">
        <f>M1282+E1283*C1283/3600/data!H$23</f>
        <v>216.30508289355808</v>
      </c>
    </row>
    <row r="1284" spans="1:13" ht="19.899999999999999" customHeight="1">
      <c r="A1284" s="12">
        <f t="shared" si="101"/>
        <v>9100</v>
      </c>
      <c r="B1284" s="14">
        <f t="shared" si="103"/>
        <v>4</v>
      </c>
      <c r="C1284" s="14">
        <v>10</v>
      </c>
      <c r="D1284" s="15">
        <f>3600*(B1284*data!$C$15/1000-F1284-G1284)/C1284</f>
        <v>705.15485560675643</v>
      </c>
      <c r="E1284" s="15">
        <f>IF(A1284&lt;P$35,IF(A1284+C1284&lt;P$35,data!H$24*data!H$23,data!H$24*data!H$23*(P$35-A1284)/C1284),IF(D1284&lt;0,0,D1284))</f>
        <v>705.15485560675643</v>
      </c>
      <c r="F1284" s="17">
        <f>(H1284*data!$C$16+I1284*data!$C$17-G1283*(data!$C$18+data!$C$19+data!$C$20))*$C1284/60</f>
        <v>-1.9589787056366748</v>
      </c>
      <c r="G1284" s="17">
        <f t="shared" si="102"/>
        <v>29.542317907312508</v>
      </c>
      <c r="H1284" s="17">
        <f>H1283+(data!$C$19*G1283-data!$C$16*H1283)*$C1284/60</f>
        <v>162.06306435283489</v>
      </c>
      <c r="I1284" s="17">
        <f>I1283+(data!$C$20*G1283-data!$C$17*I1283)*$C1284/60</f>
        <v>400.28850884310424</v>
      </c>
      <c r="J1284" s="16">
        <f t="shared" ref="J1284:J1347" si="104">$A1284/60</f>
        <v>151.66666666666666</v>
      </c>
      <c r="K1284" s="14">
        <f>G1284/data!$C$15*1000</f>
        <v>4.0000291404904234</v>
      </c>
      <c r="L1284" s="14">
        <f>L1283+data!$C$21*(K1283-L1283)/60*C1283</f>
        <v>4.0000302965233656</v>
      </c>
      <c r="M1284" s="59">
        <f>M1283+E1284*C1284/3600/data!H$23</f>
        <v>216.50095924233773</v>
      </c>
    </row>
    <row r="1285" spans="1:13" ht="19.899999999999999" customHeight="1">
      <c r="A1285" s="12">
        <f t="shared" si="101"/>
        <v>9110</v>
      </c>
      <c r="B1285" s="14">
        <f t="shared" si="103"/>
        <v>4</v>
      </c>
      <c r="C1285" s="14">
        <v>10</v>
      </c>
      <c r="D1285" s="15">
        <f>3600*(B1285*data!$C$15/1000-F1285-G1285)/C1285</f>
        <v>705.07749629887655</v>
      </c>
      <c r="E1285" s="15">
        <f>IF(A1285&lt;P$35,IF(A1285+C1285&lt;P$35,data!H$24*data!H$23,data!H$24*data!H$23*(P$35-A1285)/C1285),IF(D1285&lt;0,0,D1285))</f>
        <v>705.07749629887655</v>
      </c>
      <c r="F1285" s="17">
        <f>(H1285*data!$C$16+I1285*data!$C$17-G1284*(data!$C$18+data!$C$19+data!$C$20))*$C1285/60</f>
        <v>-1.9587636532334423</v>
      </c>
      <c r="G1285" s="17">
        <f t="shared" si="102"/>
        <v>29.54231774187561</v>
      </c>
      <c r="H1285" s="17">
        <f>H1284+(data!$C$19*G1284-data!$C$16*H1284)*$C1285/60</f>
        <v>162.06312211096656</v>
      </c>
      <c r="I1285" s="17">
        <f>I1284+(data!$C$20*G1284-data!$C$17*I1284)*$C1285/60</f>
        <v>400.57824189772253</v>
      </c>
      <c r="J1285" s="16">
        <f t="shared" si="104"/>
        <v>151.83333333333334</v>
      </c>
      <c r="K1285" s="14">
        <f>G1285/data!$C$15*1000</f>
        <v>4.0000291180902714</v>
      </c>
      <c r="L1285" s="14">
        <f>L1284+data!$C$21*(K1284-L1284)/60*C1284</f>
        <v>4.0000302724265042</v>
      </c>
      <c r="M1285" s="59">
        <f>M1284+E1285*C1285/3600/data!H$23</f>
        <v>216.69681410242075</v>
      </c>
    </row>
    <row r="1286" spans="1:13" ht="19.899999999999999" customHeight="1">
      <c r="A1286" s="12">
        <f t="shared" si="101"/>
        <v>9120</v>
      </c>
      <c r="B1286" s="14">
        <f t="shared" si="103"/>
        <v>4</v>
      </c>
      <c r="C1286" s="14">
        <v>10</v>
      </c>
      <c r="D1286" s="15">
        <f>3600*(B1286*data!$C$15/1000-F1286-G1286)/C1286</f>
        <v>705.00019641327879</v>
      </c>
      <c r="E1286" s="15">
        <f>IF(A1286&lt;P$35,IF(A1286+C1286&lt;P$35,data!H$24*data!H$23,data!H$24*data!H$23*(P$35-A1286)/C1286),IF(D1286&lt;0,0,D1286))</f>
        <v>705.00019641327879</v>
      </c>
      <c r="F1286" s="17">
        <f>(H1286*data!$C$16+I1286*data!$C$17-G1285*(data!$C$18+data!$C$19+data!$C$20))*$C1286/60</f>
        <v>-1.9585487660796077</v>
      </c>
      <c r="G1286" s="17">
        <f t="shared" si="102"/>
        <v>29.542317576626214</v>
      </c>
      <c r="H1286" s="17">
        <f>H1285+(data!$C$19*G1285-data!$C$16*H1285)*$C1286/60</f>
        <v>162.06317924981613</v>
      </c>
      <c r="I1286" s="17">
        <f>I1285+(data!$C$20*G1285-data!$C$17*I1285)*$C1286/60</f>
        <v>400.86776052859244</v>
      </c>
      <c r="J1286" s="16">
        <f t="shared" si="104"/>
        <v>152</v>
      </c>
      <c r="K1286" s="14">
        <f>G1286/data!$C$15*1000</f>
        <v>4.0000290957155071</v>
      </c>
      <c r="L1286" s="14">
        <f>L1285+data!$C$21*(K1285-L1285)/60*C1285</f>
        <v>4.0000302483650092</v>
      </c>
      <c r="M1286" s="59">
        <f>M1285+E1286*C1286/3600/data!H$23</f>
        <v>216.89264749031332</v>
      </c>
    </row>
    <row r="1287" spans="1:13" ht="19.899999999999999" customHeight="1">
      <c r="A1287" s="12">
        <f t="shared" si="101"/>
        <v>9130</v>
      </c>
      <c r="B1287" s="14">
        <f t="shared" si="103"/>
        <v>4</v>
      </c>
      <c r="C1287" s="14">
        <v>10</v>
      </c>
      <c r="D1287" s="15">
        <f>3600*(B1287*data!$C$15/1000-F1287-G1287)/C1287</f>
        <v>704.92295588305865</v>
      </c>
      <c r="E1287" s="15">
        <f>IF(A1287&lt;P$35,IF(A1287+C1287&lt;P$35,data!H$24*data!H$23,data!H$24*data!H$23*(P$35-A1287)/C1287),IF(D1287&lt;0,0,D1287))</f>
        <v>704.92295588305865</v>
      </c>
      <c r="F1287" s="17">
        <f>(H1287*data!$C$16+I1287*data!$C$17-G1286*(data!$C$18+data!$C$19+data!$C$20))*$C1287/60</f>
        <v>-1.9583340439884958</v>
      </c>
      <c r="G1287" s="17">
        <f t="shared" si="102"/>
        <v>29.542317411563491</v>
      </c>
      <c r="H1287" s="17">
        <f>H1286+(data!$C$19*G1286-data!$C$16*H1286)*$C1287/60</f>
        <v>162.06323577593164</v>
      </c>
      <c r="I1287" s="17">
        <f>I1286+(data!$C$20*G1286-data!$C$17*I1286)*$C1287/60</f>
        <v>401.15706489440458</v>
      </c>
      <c r="J1287" s="16">
        <f t="shared" si="104"/>
        <v>152.16666666666666</v>
      </c>
      <c r="K1287" s="14">
        <f>G1287/data!$C$15*1000</f>
        <v>4.0000290733660187</v>
      </c>
      <c r="L1287" s="14">
        <f>L1286+data!$C$21*(K1286-L1286)/60*C1286</f>
        <v>4.0000302243386736</v>
      </c>
      <c r="M1287" s="59">
        <f>M1286+E1287*C1287/3600/data!H$23</f>
        <v>217.08845942250306</v>
      </c>
    </row>
    <row r="1288" spans="1:13" ht="19.899999999999999" customHeight="1">
      <c r="A1288" s="12">
        <f t="shared" si="101"/>
        <v>9140</v>
      </c>
      <c r="B1288" s="14">
        <f t="shared" si="103"/>
        <v>4</v>
      </c>
      <c r="C1288" s="14">
        <v>10</v>
      </c>
      <c r="D1288" s="15">
        <f>3600*(B1288*data!$C$15/1000-F1288-G1288)/C1288</f>
        <v>704.84577464160179</v>
      </c>
      <c r="E1288" s="15">
        <f>IF(A1288&lt;P$35,IF(A1288+C1288&lt;P$35,data!H$24*data!H$23,data!H$24*data!H$23*(P$35-A1288)/C1288),IF(D1288&lt;0,0,D1288))</f>
        <v>704.84577464160179</v>
      </c>
      <c r="F1288" s="17">
        <f>(H1288*data!$C$16+I1288*data!$C$17-G1287*(data!$C$18+data!$C$19+data!$C$20))*$C1288/60</f>
        <v>-1.9581194867742497</v>
      </c>
      <c r="G1288" s="17">
        <f t="shared" si="102"/>
        <v>29.542317246686626</v>
      </c>
      <c r="H1288" s="17">
        <f>H1287+(data!$C$19*G1287-data!$C$16*H1287)*$C1288/60</f>
        <v>162.063291695792</v>
      </c>
      <c r="I1288" s="17">
        <f>I1287+(data!$C$20*G1287-data!$C$17*I1287)*$C1288/60</f>
        <v>401.44615515373209</v>
      </c>
      <c r="J1288" s="16">
        <f t="shared" si="104"/>
        <v>152.33333333333334</v>
      </c>
      <c r="K1288" s="14">
        <f>G1288/data!$C$15*1000</f>
        <v>4.0000290510416949</v>
      </c>
      <c r="L1288" s="14">
        <f>L1287+data!$C$21*(K1287-L1287)/60*C1287</f>
        <v>4.0000302003472905</v>
      </c>
      <c r="M1288" s="59">
        <f>M1287+E1288*C1288/3600/data!H$23</f>
        <v>217.28424991545907</v>
      </c>
    </row>
    <row r="1289" spans="1:13" ht="19.899999999999999" customHeight="1">
      <c r="A1289" s="12">
        <f t="shared" si="101"/>
        <v>9150</v>
      </c>
      <c r="B1289" s="14">
        <f t="shared" si="103"/>
        <v>4</v>
      </c>
      <c r="C1289" s="14">
        <v>10</v>
      </c>
      <c r="D1289" s="15">
        <f>3600*(B1289*data!$C$15/1000-F1289-G1289)/C1289</f>
        <v>704.76865262258059</v>
      </c>
      <c r="E1289" s="15">
        <f>IF(A1289&lt;P$35,IF(A1289+C1289&lt;P$35,data!H$24*data!H$23,data!H$24*data!H$23*(P$35-A1289)/C1289),IF(D1289&lt;0,0,D1289))</f>
        <v>704.76865262258059</v>
      </c>
      <c r="F1289" s="17">
        <f>(H1289*data!$C$16+I1289*data!$C$17-G1288*(data!$C$18+data!$C$19+data!$C$20))*$C1289/60</f>
        <v>-1.9579050942518219</v>
      </c>
      <c r="G1289" s="17">
        <f t="shared" si="102"/>
        <v>29.54231708199481</v>
      </c>
      <c r="H1289" s="17">
        <f>H1288+(data!$C$19*G1288-data!$C$16*H1288)*$C1289/60</f>
        <v>162.06334701580769</v>
      </c>
      <c r="I1289" s="17">
        <f>I1288+(data!$C$20*G1288-data!$C$17*I1288)*$C1289/60</f>
        <v>401.73503146503077</v>
      </c>
      <c r="J1289" s="16">
        <f t="shared" si="104"/>
        <v>152.5</v>
      </c>
      <c r="K1289" s="14">
        <f>G1289/data!$C$15*1000</f>
        <v>4.0000290287424267</v>
      </c>
      <c r="L1289" s="14">
        <f>L1288+data!$C$21*(K1288-L1288)/60*C1288</f>
        <v>4.0000301763906565</v>
      </c>
      <c r="M1289" s="59">
        <f>M1288+E1289*C1289/3600/data!H$23</f>
        <v>217.480018985632</v>
      </c>
    </row>
    <row r="1290" spans="1:13" ht="19.899999999999999" customHeight="1">
      <c r="A1290" s="12">
        <f t="shared" si="101"/>
        <v>9160</v>
      </c>
      <c r="B1290" s="14">
        <f t="shared" si="103"/>
        <v>4</v>
      </c>
      <c r="C1290" s="14">
        <v>10</v>
      </c>
      <c r="D1290" s="15">
        <f>3600*(B1290*data!$C$15/1000-F1290-G1290)/C1290</f>
        <v>704.69158975996265</v>
      </c>
      <c r="E1290" s="15">
        <f>IF(A1290&lt;P$35,IF(A1290+C1290&lt;P$35,data!H$24*data!H$23,data!H$24*data!H$23*(P$35-A1290)/C1290),IF(D1290&lt;0,0,D1290))</f>
        <v>704.69158975996265</v>
      </c>
      <c r="F1290" s="17">
        <f>(H1290*data!$C$16+I1290*data!$C$17-G1289*(data!$C$18+data!$C$19+data!$C$20))*$C1290/60</f>
        <v>-1.9576908662369699</v>
      </c>
      <c r="G1290" s="17">
        <f t="shared" si="102"/>
        <v>29.542316917487231</v>
      </c>
      <c r="H1290" s="17">
        <f>H1289+(data!$C$19*G1289-data!$C$16*H1289)*$C1290/60</f>
        <v>162.06340174232145</v>
      </c>
      <c r="I1290" s="17">
        <f>I1289+(data!$C$20*G1289-data!$C$17*I1289)*$C1290/60</f>
        <v>402.02369398663916</v>
      </c>
      <c r="J1290" s="16">
        <f t="shared" si="104"/>
        <v>152.66666666666666</v>
      </c>
      <c r="K1290" s="14">
        <f>G1290/data!$C$15*1000</f>
        <v>4.0000290064681039</v>
      </c>
      <c r="L1290" s="14">
        <f>L1289+data!$C$21*(K1289-L1289)/60*C1289</f>
        <v>4.0000301524685691</v>
      </c>
      <c r="M1290" s="59">
        <f>M1289+E1290*C1290/3600/data!H$23</f>
        <v>217.6757666494542</v>
      </c>
    </row>
    <row r="1291" spans="1:13" ht="19.899999999999999" customHeight="1">
      <c r="A1291" s="12">
        <f t="shared" si="101"/>
        <v>9170</v>
      </c>
      <c r="B1291" s="14">
        <f t="shared" si="103"/>
        <v>4</v>
      </c>
      <c r="C1291" s="14">
        <v>10</v>
      </c>
      <c r="D1291" s="15">
        <f>3600*(B1291*data!$C$15/1000-F1291-G1291)/C1291</f>
        <v>704.61458598798549</v>
      </c>
      <c r="E1291" s="15">
        <f>IF(A1291&lt;P$35,IF(A1291+C1291&lt;P$35,data!H$24*data!H$23,data!H$24*data!H$23*(P$35-A1291)/C1291),IF(D1291&lt;0,0,D1291))</f>
        <v>704.61458598798549</v>
      </c>
      <c r="F1291" s="17">
        <f>(H1291*data!$C$16+I1291*data!$C$17-G1290*(data!$C$18+data!$C$19+data!$C$20))*$C1291/60</f>
        <v>-1.9574768025462435</v>
      </c>
      <c r="G1291" s="17">
        <f t="shared" si="102"/>
        <v>29.542316753163107</v>
      </c>
      <c r="H1291" s="17">
        <f>H1290+(data!$C$19*G1290-data!$C$16*H1290)*$C1291/60</f>
        <v>162.06345588160903</v>
      </c>
      <c r="I1291" s="17">
        <f>I1290+(data!$C$20*G1290-data!$C$17*I1290)*$C1291/60</f>
        <v>402.31214287677858</v>
      </c>
      <c r="J1291" s="16">
        <f t="shared" si="104"/>
        <v>152.83333333333334</v>
      </c>
      <c r="K1291" s="14">
        <f>G1291/data!$C$15*1000</f>
        <v>4.0000289842186216</v>
      </c>
      <c r="L1291" s="14">
        <f>L1290+data!$C$21*(K1290-L1290)/60*C1290</f>
        <v>4.0000301285808284</v>
      </c>
      <c r="M1291" s="59">
        <f>M1290+E1291*C1291/3600/data!H$23</f>
        <v>217.87149292333976</v>
      </c>
    </row>
    <row r="1292" spans="1:13" ht="19.899999999999999" customHeight="1">
      <c r="A1292" s="12">
        <f t="shared" si="101"/>
        <v>9180</v>
      </c>
      <c r="B1292" s="14">
        <f t="shared" si="103"/>
        <v>4</v>
      </c>
      <c r="C1292" s="14">
        <v>10</v>
      </c>
      <c r="D1292" s="15">
        <f>3600*(B1292*data!$C$15/1000-F1292-G1292)/C1292</f>
        <v>704.53764124118106</v>
      </c>
      <c r="E1292" s="15">
        <f>IF(A1292&lt;P$35,IF(A1292+C1292&lt;P$35,data!H$24*data!H$23,data!H$24*data!H$23*(P$35-A1292)/C1292),IF(D1292&lt;0,0,D1292))</f>
        <v>704.53764124118106</v>
      </c>
      <c r="F1292" s="17">
        <f>(H1292*data!$C$16+I1292*data!$C$17-G1291*(data!$C$18+data!$C$19+data!$C$20))*$C1292/60</f>
        <v>-1.9572629029969824</v>
      </c>
      <c r="G1292" s="17">
        <f t="shared" si="102"/>
        <v>29.542316589021638</v>
      </c>
      <c r="H1292" s="17">
        <f>H1291+(data!$C$19*G1291-data!$C$16*H1291)*$C1292/60</f>
        <v>162.06350943987988</v>
      </c>
      <c r="I1292" s="17">
        <f>I1291+(data!$C$20*G1291-data!$C$17*I1291)*$C1292/60</f>
        <v>402.60037829355321</v>
      </c>
      <c r="J1292" s="16">
        <f t="shared" si="104"/>
        <v>153</v>
      </c>
      <c r="K1292" s="14">
        <f>G1292/data!$C$15*1000</f>
        <v>4.0000289619938707</v>
      </c>
      <c r="L1292" s="14">
        <f>L1291+data!$C$21*(K1291-L1291)/60*C1291</f>
        <v>4.0000301047272364</v>
      </c>
      <c r="M1292" s="59">
        <f>M1291+E1292*C1292/3600/data!H$23</f>
        <v>218.06719782368452</v>
      </c>
    </row>
    <row r="1293" spans="1:13" ht="19.899999999999999" customHeight="1">
      <c r="A1293" s="12">
        <f t="shared" si="101"/>
        <v>9190</v>
      </c>
      <c r="B1293" s="14">
        <f t="shared" si="103"/>
        <v>4</v>
      </c>
      <c r="C1293" s="14">
        <v>10</v>
      </c>
      <c r="D1293" s="15">
        <f>3600*(B1293*data!$C$15/1000-F1293-G1293)/C1293</f>
        <v>704.46075545434314</v>
      </c>
      <c r="E1293" s="15">
        <f>IF(A1293&lt;P$35,IF(A1293+C1293&lt;P$35,data!H$24*data!H$23,data!H$24*data!H$23*(P$35-A1293)/C1293),IF(D1293&lt;0,0,D1293))</f>
        <v>704.46075545434314</v>
      </c>
      <c r="F1293" s="17">
        <f>(H1293*data!$C$16+I1293*data!$C$17-G1292*(data!$C$18+data!$C$19+data!$C$20))*$C1293/60</f>
        <v>-1.9570491674073034</v>
      </c>
      <c r="G1293" s="17">
        <f t="shared" si="102"/>
        <v>29.542316425062062</v>
      </c>
      <c r="H1293" s="17">
        <f>H1292+(data!$C$19*G1292-data!$C$16*H1292)*$C1293/60</f>
        <v>162.06356242327783</v>
      </c>
      <c r="I1293" s="17">
        <f>I1292+(data!$C$20*G1292-data!$C$17*I1292)*$C1293/60</f>
        <v>402.88840039495022</v>
      </c>
      <c r="J1293" s="16">
        <f t="shared" si="104"/>
        <v>153.16666666666666</v>
      </c>
      <c r="K1293" s="14">
        <f>G1293/data!$C$15*1000</f>
        <v>4.0000289397937481</v>
      </c>
      <c r="L1293" s="14">
        <f>L1292+data!$C$21*(K1292-L1292)/60*C1292</f>
        <v>4.0000300809075968</v>
      </c>
      <c r="M1293" s="59">
        <f>M1292+E1293*C1293/3600/data!H$23</f>
        <v>218.26288136686628</v>
      </c>
    </row>
    <row r="1294" spans="1:13" ht="19.899999999999999" customHeight="1">
      <c r="A1294" s="12">
        <f t="shared" si="101"/>
        <v>9200</v>
      </c>
      <c r="B1294" s="14">
        <f t="shared" si="103"/>
        <v>4</v>
      </c>
      <c r="C1294" s="14">
        <v>10</v>
      </c>
      <c r="D1294" s="15">
        <f>3600*(B1294*data!$C$15/1000-F1294-G1294)/C1294</f>
        <v>704.3839285625636</v>
      </c>
      <c r="E1294" s="15">
        <f>IF(A1294&lt;P$35,IF(A1294+C1294&lt;P$35,data!H$24*data!H$23,data!H$24*data!H$23*(P$35-A1294)/C1294),IF(D1294&lt;0,0,D1294))</f>
        <v>704.3839285625636</v>
      </c>
      <c r="F1294" s="17">
        <f>(H1294*data!$C$16+I1294*data!$C$17-G1293*(data!$C$18+data!$C$19+data!$C$20))*$C1294/60</f>
        <v>-1.9568355955961005</v>
      </c>
      <c r="G1294" s="17">
        <f t="shared" si="102"/>
        <v>29.542316261283581</v>
      </c>
      <c r="H1294" s="17">
        <f>H1293+(data!$C$19*G1293-data!$C$16*H1293)*$C1294/60</f>
        <v>162.06361483788189</v>
      </c>
      <c r="I1294" s="17">
        <f>I1293+(data!$C$20*G1293-data!$C$17*I1293)*$C1294/60</f>
        <v>403.1762093388399</v>
      </c>
      <c r="J1294" s="16">
        <f t="shared" si="104"/>
        <v>153.33333333333334</v>
      </c>
      <c r="K1294" s="14">
        <f>G1294/data!$C$15*1000</f>
        <v>4.0000289176181454</v>
      </c>
      <c r="L1294" s="14">
        <f>L1293+data!$C$21*(K1293-L1293)/60*C1293</f>
        <v>4.0000300571217151</v>
      </c>
      <c r="M1294" s="59">
        <f>M1293+E1294*C1294/3600/data!H$23</f>
        <v>218.45854356924477</v>
      </c>
    </row>
    <row r="1295" spans="1:13" ht="19.899999999999999" customHeight="1">
      <c r="A1295" s="12">
        <f t="shared" si="101"/>
        <v>9210</v>
      </c>
      <c r="B1295" s="14">
        <f t="shared" si="103"/>
        <v>4</v>
      </c>
      <c r="C1295" s="14">
        <v>10</v>
      </c>
      <c r="D1295" s="15">
        <f>3600*(B1295*data!$C$15/1000-F1295-G1295)/C1295</f>
        <v>704.30716050118508</v>
      </c>
      <c r="E1295" s="15">
        <f>IF(A1295&lt;P$35,IF(A1295+C1295&lt;P$35,data!H$24*data!H$23,data!H$24*data!H$23*(P$35-A1295)/C1295),IF(D1295&lt;0,0,D1295))</f>
        <v>704.30716050118508</v>
      </c>
      <c r="F1295" s="17">
        <f>(H1295*data!$C$16+I1295*data!$C$17-G1294*(data!$C$18+data!$C$19+data!$C$20))*$C1295/60</f>
        <v>-1.9566221873830285</v>
      </c>
      <c r="G1295" s="17">
        <f t="shared" si="102"/>
        <v>29.54231609768545</v>
      </c>
      <c r="H1295" s="17">
        <f>H1294+(data!$C$19*G1294-data!$C$16*H1294)*$C1295/60</f>
        <v>162.06366668970676</v>
      </c>
      <c r="I1295" s="17">
        <f>I1294+(data!$C$20*G1294-data!$C$17*I1294)*$C1295/60</f>
        <v>403.46380528297556</v>
      </c>
      <c r="J1295" s="16">
        <f t="shared" si="104"/>
        <v>153.5</v>
      </c>
      <c r="K1295" s="14">
        <f>G1295/data!$C$15*1000</f>
        <v>4.0000288954669632</v>
      </c>
      <c r="L1295" s="14">
        <f>L1294+data!$C$21*(K1294-L1294)/60*C1294</f>
        <v>4.0000300333693986</v>
      </c>
      <c r="M1295" s="59">
        <f>M1294+E1295*C1295/3600/data!H$23</f>
        <v>218.65418444716175</v>
      </c>
    </row>
    <row r="1296" spans="1:13" ht="19.899999999999999" customHeight="1">
      <c r="A1296" s="12">
        <f t="shared" ref="A1296:A1359" si="105">$A1295+C1295</f>
        <v>9220</v>
      </c>
      <c r="B1296" s="14">
        <f t="shared" ref="B1296:B1359" si="106">P$23</f>
        <v>4</v>
      </c>
      <c r="C1296" s="14">
        <v>10</v>
      </c>
      <c r="D1296" s="15">
        <f>3600*(B1296*data!$C$15/1000-F1296-G1296)/C1296</f>
        <v>704.23045120583151</v>
      </c>
      <c r="E1296" s="15">
        <f>IF(A1296&lt;P$35,IF(A1296+C1296&lt;P$35,data!H$24*data!H$23,data!H$24*data!H$23*(P$35-A1296)/C1296),IF(D1296&lt;0,0,D1296))</f>
        <v>704.23045120583151</v>
      </c>
      <c r="F1296" s="17">
        <f>(H1296*data!$C$16+I1296*data!$C$17-G1295*(data!$C$18+data!$C$19+data!$C$20))*$C1296/60</f>
        <v>-1.9564089425885027</v>
      </c>
      <c r="G1296" s="17">
        <f t="shared" ref="G1296:G1359" si="107">IF(P$21=1,(E1295/60)*$C1296/60+F1296+G1295,(E1296/60)*$C1296/60+F1296+G1295)</f>
        <v>29.542315934266906</v>
      </c>
      <c r="H1296" s="17">
        <f>H1295+(data!$C$19*G1295-data!$C$16*H1295)*$C1296/60</f>
        <v>162.06371798470366</v>
      </c>
      <c r="I1296" s="17">
        <f>I1295+(data!$C$20*G1295-data!$C$17*I1295)*$C1296/60</f>
        <v>403.7511883849939</v>
      </c>
      <c r="J1296" s="16">
        <f t="shared" si="104"/>
        <v>153.66666666666666</v>
      </c>
      <c r="K1296" s="14">
        <f>G1296/data!$C$15*1000</f>
        <v>4.0000288733400957</v>
      </c>
      <c r="L1296" s="14">
        <f>L1295+data!$C$21*(K1295-L1295)/60*C1295</f>
        <v>4.0000300096504571</v>
      </c>
      <c r="M1296" s="59">
        <f>M1295+E1296*C1296/3600/data!H$23</f>
        <v>218.84980401694116</v>
      </c>
    </row>
    <row r="1297" spans="1:13" ht="19.899999999999999" customHeight="1">
      <c r="A1297" s="12">
        <f t="shared" si="105"/>
        <v>9230</v>
      </c>
      <c r="B1297" s="14">
        <f t="shared" si="106"/>
        <v>4</v>
      </c>
      <c r="C1297" s="14">
        <v>10</v>
      </c>
      <c r="D1297" s="15">
        <f>3600*(B1297*data!$C$15/1000-F1297-G1297)/C1297</f>
        <v>704.15380061239432</v>
      </c>
      <c r="E1297" s="15">
        <f>IF(A1297&lt;P$35,IF(A1297+C1297&lt;P$35,data!H$24*data!H$23,data!H$24*data!H$23*(P$35-A1297)/C1297),IF(D1297&lt;0,0,D1297))</f>
        <v>704.15380061239432</v>
      </c>
      <c r="F1297" s="17">
        <f>(H1297*data!$C$16+I1297*data!$C$17-G1296*(data!$C$18+data!$C$19+data!$C$20))*$C1297/60</f>
        <v>-1.9561958610336896</v>
      </c>
      <c r="G1297" s="17">
        <f t="shared" si="107"/>
        <v>29.542315771027194</v>
      </c>
      <c r="H1297" s="17">
        <f>H1296+(data!$C$19*G1296-data!$C$16*H1296)*$C1297/60</f>
        <v>162.06376872876092</v>
      </c>
      <c r="I1297" s="17">
        <f>I1296+(data!$C$20*G1296-data!$C$17*I1296)*$C1297/60</f>
        <v>404.03835880241485</v>
      </c>
      <c r="J1297" s="16">
        <f t="shared" si="104"/>
        <v>153.83333333333334</v>
      </c>
      <c r="K1297" s="14">
        <f>G1297/data!$C$15*1000</f>
        <v>4.0000288512374427</v>
      </c>
      <c r="L1297" s="14">
        <f>L1296+data!$C$21*(K1296-L1296)/60*C1296</f>
        <v>4.0000299859647015</v>
      </c>
      <c r="M1297" s="59">
        <f>M1296+E1297*C1297/3600/data!H$23</f>
        <v>219.04540229488904</v>
      </c>
    </row>
    <row r="1298" spans="1:13" ht="19.899999999999999" customHeight="1">
      <c r="A1298" s="12">
        <f t="shared" si="105"/>
        <v>9240</v>
      </c>
      <c r="B1298" s="14">
        <f t="shared" si="106"/>
        <v>4</v>
      </c>
      <c r="C1298" s="14">
        <v>10</v>
      </c>
      <c r="D1298" s="15">
        <f>3600*(B1298*data!$C$15/1000-F1298-G1298)/C1298</f>
        <v>704.07720865703072</v>
      </c>
      <c r="E1298" s="15">
        <f>IF(A1298&lt;P$35,IF(A1298+C1298&lt;P$35,data!H$24*data!H$23,data!H$24*data!H$23*(P$35-A1298)/C1298),IF(D1298&lt;0,0,D1298))</f>
        <v>704.07720865703072</v>
      </c>
      <c r="F1298" s="17">
        <f>(H1298*data!$C$16+I1298*data!$C$17-G1297*(data!$C$18+data!$C$19+data!$C$20))*$C1298/60</f>
        <v>-1.9559829425404969</v>
      </c>
      <c r="G1298" s="17">
        <f t="shared" si="107"/>
        <v>29.54231560796557</v>
      </c>
      <c r="H1298" s="17">
        <f>H1297+(data!$C$19*G1297-data!$C$16*H1297)*$C1298/60</f>
        <v>162.06381892770469</v>
      </c>
      <c r="I1298" s="17">
        <f>I1297+(data!$C$20*G1297-data!$C$17*I1297)*$C1298/60</f>
        <v>404.32531669264182</v>
      </c>
      <c r="J1298" s="16">
        <f t="shared" si="104"/>
        <v>154</v>
      </c>
      <c r="K1298" s="14">
        <f>G1298/data!$C$15*1000</f>
        <v>4.0000288291589028</v>
      </c>
      <c r="L1298" s="14">
        <f>L1297+data!$C$21*(K1297-L1297)/60*C1297</f>
        <v>4.0000299623119444</v>
      </c>
      <c r="M1298" s="59">
        <f>M1297+E1298*C1298/3600/data!H$23</f>
        <v>219.24097929729376</v>
      </c>
    </row>
    <row r="1299" spans="1:13" ht="19.899999999999999" customHeight="1">
      <c r="A1299" s="12">
        <f t="shared" si="105"/>
        <v>9250</v>
      </c>
      <c r="B1299" s="14">
        <f t="shared" si="106"/>
        <v>4</v>
      </c>
      <c r="C1299" s="14">
        <v>10</v>
      </c>
      <c r="D1299" s="15">
        <f>3600*(B1299*data!$C$15/1000-F1299-G1299)/C1299</f>
        <v>704.00067527615124</v>
      </c>
      <c r="E1299" s="15">
        <f>IF(A1299&lt;P$35,IF(A1299+C1299&lt;P$35,data!H$24*data!H$23,data!H$24*data!H$23*(P$35-A1299)/C1299),IF(D1299&lt;0,0,D1299))</f>
        <v>704.00067527615124</v>
      </c>
      <c r="F1299" s="17">
        <f>(H1299*data!$C$16+I1299*data!$C$17-G1298*(data!$C$18+data!$C$19+data!$C$20))*$C1299/60</f>
        <v>-1.9557701869315716</v>
      </c>
      <c r="G1299" s="17">
        <f t="shared" si="107"/>
        <v>29.542315445081307</v>
      </c>
      <c r="H1299" s="17">
        <f>H1298+(data!$C$19*G1298-data!$C$16*H1298)*$C1299/60</f>
        <v>162.06386858729957</v>
      </c>
      <c r="I1299" s="17">
        <f>I1298+(data!$C$20*G1298-data!$C$17*I1298)*$C1299/60</f>
        <v>404.61206221296163</v>
      </c>
      <c r="J1299" s="16">
        <f t="shared" si="104"/>
        <v>154.16666666666666</v>
      </c>
      <c r="K1299" s="14">
        <f>G1299/data!$C$15*1000</f>
        <v>4.0000288071043775</v>
      </c>
      <c r="L1299" s="14">
        <f>L1298+data!$C$21*(K1298-L1298)/60*C1298</f>
        <v>4.0000299386920011</v>
      </c>
      <c r="M1299" s="59">
        <f>M1298+E1299*C1299/3600/data!H$23</f>
        <v>219.43653504042604</v>
      </c>
    </row>
    <row r="1300" spans="1:13" ht="19.899999999999999" customHeight="1">
      <c r="A1300" s="12">
        <f t="shared" si="105"/>
        <v>9260</v>
      </c>
      <c r="B1300" s="14">
        <f t="shared" si="106"/>
        <v>4</v>
      </c>
      <c r="C1300" s="14">
        <v>10</v>
      </c>
      <c r="D1300" s="15">
        <f>3600*(B1300*data!$C$15/1000-F1300-G1300)/C1300</f>
        <v>703.92420040644515</v>
      </c>
      <c r="E1300" s="15">
        <f>IF(A1300&lt;P$35,IF(A1300+C1300&lt;P$35,data!H$24*data!H$23,data!H$24*data!H$23*(P$35-A1300)/C1300),IF(D1300&lt;0,0,D1300))</f>
        <v>703.92420040644515</v>
      </c>
      <c r="F1300" s="17">
        <f>(H1300*data!$C$16+I1300*data!$C$17-G1299*(data!$C$18+data!$C$19+data!$C$20))*$C1300/60</f>
        <v>-1.9555575940302914</v>
      </c>
      <c r="G1300" s="17">
        <f t="shared" si="107"/>
        <v>29.542315282373657</v>
      </c>
      <c r="H1300" s="17">
        <f>H1299+(data!$C$19*G1299-data!$C$16*H1299)*$C1300/60</f>
        <v>162.06391771324925</v>
      </c>
      <c r="I1300" s="17">
        <f>I1299+(data!$C$20*G1299-data!$C$17*I1299)*$C1300/60</f>
        <v>404.89859552054475</v>
      </c>
      <c r="J1300" s="16">
        <f t="shared" si="104"/>
        <v>154.33333333333334</v>
      </c>
      <c r="K1300" s="14">
        <f>G1300/data!$C$15*1000</f>
        <v>4.0000287850737655</v>
      </c>
      <c r="L1300" s="14">
        <f>L1299+data!$C$21*(K1299-L1299)/60*C1299</f>
        <v>4.0000299151046885</v>
      </c>
      <c r="M1300" s="59">
        <f>M1299+E1300*C1300/3600/data!H$23</f>
        <v>219.63206954053894</v>
      </c>
    </row>
    <row r="1301" spans="1:13" ht="19.899999999999999" customHeight="1">
      <c r="A1301" s="12">
        <f t="shared" si="105"/>
        <v>9270</v>
      </c>
      <c r="B1301" s="14">
        <f t="shared" si="106"/>
        <v>4</v>
      </c>
      <c r="C1301" s="14">
        <v>10</v>
      </c>
      <c r="D1301" s="15">
        <f>3600*(B1301*data!$C$15/1000-F1301-G1301)/C1301</f>
        <v>703.84778398483627</v>
      </c>
      <c r="E1301" s="15">
        <f>IF(A1301&lt;P$35,IF(A1301+C1301&lt;P$35,data!H$24*data!H$23,data!H$24*data!H$23*(P$35-A1301)/C1301),IF(D1301&lt;0,0,D1301))</f>
        <v>703.84778398483627</v>
      </c>
      <c r="F1301" s="17">
        <f>(H1301*data!$C$16+I1301*data!$C$17-G1300*(data!$C$18+data!$C$19+data!$C$20))*$C1301/60</f>
        <v>-1.9553451636607528</v>
      </c>
      <c r="G1301" s="17">
        <f t="shared" si="107"/>
        <v>29.54231511984192</v>
      </c>
      <c r="H1301" s="17">
        <f>H1300+(data!$C$19*G1300-data!$C$16*H1300)*$C1301/60</f>
        <v>162.06396631119719</v>
      </c>
      <c r="I1301" s="17">
        <f>I1300+(data!$C$20*G1300-data!$C$17*I1300)*$C1301/60</f>
        <v>405.18491677244526</v>
      </c>
      <c r="J1301" s="16">
        <f t="shared" si="104"/>
        <v>154.5</v>
      </c>
      <c r="K1301" s="14">
        <f>G1301/data!$C$15*1000</f>
        <v>4.0000287630669726</v>
      </c>
      <c r="L1301" s="14">
        <f>L1300+data!$C$21*(K1300-L1300)/60*C1300</f>
        <v>4.0000298915498247</v>
      </c>
      <c r="M1301" s="59">
        <f>M1300+E1301*C1301/3600/data!H$23</f>
        <v>219.82758281386805</v>
      </c>
    </row>
    <row r="1302" spans="1:13" ht="19.899999999999999" customHeight="1">
      <c r="A1302" s="12">
        <f t="shared" si="105"/>
        <v>9280</v>
      </c>
      <c r="B1302" s="14">
        <f t="shared" si="106"/>
        <v>4</v>
      </c>
      <c r="C1302" s="14">
        <v>10</v>
      </c>
      <c r="D1302" s="15">
        <f>3600*(B1302*data!$C$15/1000-F1302-G1302)/C1302</f>
        <v>703.77142594852762</v>
      </c>
      <c r="E1302" s="15">
        <f>IF(A1302&lt;P$35,IF(A1302+C1302&lt;P$35,data!H$24*data!H$23,data!H$24*data!H$23*(P$35-A1302)/C1302),IF(D1302&lt;0,0,D1302))</f>
        <v>703.77142594852762</v>
      </c>
      <c r="F1302" s="17">
        <f>(H1302*data!$C$16+I1302*data!$C$17-G1301*(data!$C$18+data!$C$19+data!$C$20))*$C1302/60</f>
        <v>-1.9551328956477747</v>
      </c>
      <c r="G1302" s="17">
        <f t="shared" si="107"/>
        <v>29.542314957485356</v>
      </c>
      <c r="H1302" s="17">
        <f>H1301+(data!$C$19*G1301-data!$C$16*H1301)*$C1302/60</f>
        <v>162.06401438672722</v>
      </c>
      <c r="I1302" s="17">
        <f>I1301+(data!$C$20*G1301-data!$C$17*I1301)*$C1302/60</f>
        <v>405.47102612560104</v>
      </c>
      <c r="J1302" s="16">
        <f t="shared" si="104"/>
        <v>154.66666666666666</v>
      </c>
      <c r="K1302" s="14">
        <f>G1302/data!$C$15*1000</f>
        <v>4.0000287410838977</v>
      </c>
      <c r="L1302" s="14">
        <f>L1301+data!$C$21*(K1301-L1301)/60*C1301</f>
        <v>4.0000298680272293</v>
      </c>
      <c r="M1302" s="59">
        <f>M1301+E1302*C1302/3600/data!H$23</f>
        <v>220.02307487663154</v>
      </c>
    </row>
    <row r="1303" spans="1:13" ht="19.899999999999999" customHeight="1">
      <c r="A1303" s="12">
        <f t="shared" si="105"/>
        <v>9290</v>
      </c>
      <c r="B1303" s="14">
        <f t="shared" si="106"/>
        <v>4</v>
      </c>
      <c r="C1303" s="14">
        <v>10</v>
      </c>
      <c r="D1303" s="15">
        <f>3600*(B1303*data!$C$15/1000-F1303-G1303)/C1303</f>
        <v>703.69512623495314</v>
      </c>
      <c r="E1303" s="15">
        <f>IF(A1303&lt;P$35,IF(A1303+C1303&lt;P$35,data!H$24*data!H$23,data!H$24*data!H$23*(P$35-A1303)/C1303),IF(D1303&lt;0,0,D1303))</f>
        <v>703.69512623495314</v>
      </c>
      <c r="F1303" s="17">
        <f>(H1303*data!$C$16+I1303*data!$C$17-G1302*(data!$C$18+data!$C$19+data!$C$20))*$C1303/60</f>
        <v>-1.9549207898168788</v>
      </c>
      <c r="G1303" s="17">
        <f t="shared" si="107"/>
        <v>29.542314795303277</v>
      </c>
      <c r="H1303" s="17">
        <f>H1302+(data!$C$19*G1302-data!$C$16*H1302)*$C1303/60</f>
        <v>162.06406194536419</v>
      </c>
      <c r="I1303" s="17">
        <f>I1302+(data!$C$20*G1302-data!$C$17*I1302)*$C1303/60</f>
        <v>405.75692373683387</v>
      </c>
      <c r="J1303" s="16">
        <f t="shared" si="104"/>
        <v>154.83333333333334</v>
      </c>
      <c r="K1303" s="14">
        <f>G1303/data!$C$15*1000</f>
        <v>4.0000287191244475</v>
      </c>
      <c r="L1303" s="14">
        <f>L1302+data!$C$21*(K1302-L1302)/60*C1302</f>
        <v>4.0000298445367237</v>
      </c>
      <c r="M1303" s="59">
        <f>M1302+E1303*C1303/3600/data!H$23</f>
        <v>220.21854574503013</v>
      </c>
    </row>
    <row r="1304" spans="1:13" ht="19.899999999999999" customHeight="1">
      <c r="A1304" s="12">
        <f t="shared" si="105"/>
        <v>9300</v>
      </c>
      <c r="B1304" s="14">
        <f t="shared" si="106"/>
        <v>4</v>
      </c>
      <c r="C1304" s="14">
        <v>10</v>
      </c>
      <c r="D1304" s="15">
        <f>3600*(B1304*data!$C$15/1000-F1304-G1304)/C1304</f>
        <v>703.61888478181777</v>
      </c>
      <c r="E1304" s="15">
        <f>IF(A1304&lt;P$35,IF(A1304+C1304&lt;P$35,data!H$24*data!H$23,data!H$24*data!H$23*(P$35-A1304)/C1304),IF(D1304&lt;0,0,D1304))</f>
        <v>703.61888478181777</v>
      </c>
      <c r="F1304" s="17">
        <f>(H1304*data!$C$16+I1304*data!$C$17-G1303*(data!$C$18+data!$C$19+data!$C$20))*$C1304/60</f>
        <v>-1.9547088459942965</v>
      </c>
      <c r="G1304" s="17">
        <f t="shared" si="107"/>
        <v>29.542314633294961</v>
      </c>
      <c r="H1304" s="17">
        <f>H1303+(data!$C$19*G1303-data!$C$16*H1303)*$C1304/60</f>
        <v>162.06410899257457</v>
      </c>
      <c r="I1304" s="17">
        <f>I1303+(data!$C$20*G1303-data!$C$17*I1303)*$C1304/60</f>
        <v>406.04260976284934</v>
      </c>
      <c r="J1304" s="16">
        <f t="shared" si="104"/>
        <v>155</v>
      </c>
      <c r="K1304" s="14">
        <f>G1304/data!$C$15*1000</f>
        <v>4.0000286971885259</v>
      </c>
      <c r="L1304" s="14">
        <f>L1303+data!$C$21*(K1303-L1303)/60*C1303</f>
        <v>4.0000298210781322</v>
      </c>
      <c r="M1304" s="59">
        <f>M1303+E1304*C1304/3600/data!H$23</f>
        <v>220.4139954352473</v>
      </c>
    </row>
    <row r="1305" spans="1:13" ht="19.899999999999999" customHeight="1">
      <c r="A1305" s="12">
        <f t="shared" si="105"/>
        <v>9310</v>
      </c>
      <c r="B1305" s="14">
        <f t="shared" si="106"/>
        <v>4</v>
      </c>
      <c r="C1305" s="14">
        <v>10</v>
      </c>
      <c r="D1305" s="15">
        <f>3600*(B1305*data!$C$15/1000-F1305-G1305)/C1305</f>
        <v>703.5427015270551</v>
      </c>
      <c r="E1305" s="15">
        <f>IF(A1305&lt;P$35,IF(A1305+C1305&lt;P$35,data!H$24*data!H$23,data!H$24*data!H$23*(P$35-A1305)/C1305),IF(D1305&lt;0,0,D1305))</f>
        <v>703.5427015270551</v>
      </c>
      <c r="F1305" s="17">
        <f>(H1305*data!$C$16+I1305*data!$C$17-G1304*(data!$C$18+data!$C$19+data!$C$20))*$C1305/60</f>
        <v>-1.9544970640069488</v>
      </c>
      <c r="G1305" s="17">
        <f t="shared" si="107"/>
        <v>29.542314471459729</v>
      </c>
      <c r="H1305" s="17">
        <f>H1304+(data!$C$19*G1304-data!$C$16*H1304)*$C1305/60</f>
        <v>162.06415553376712</v>
      </c>
      <c r="I1305" s="17">
        <f>I1304+(data!$C$20*G1304-data!$C$17*I1304)*$C1305/60</f>
        <v>406.32808436023709</v>
      </c>
      <c r="J1305" s="16">
        <f t="shared" si="104"/>
        <v>155.16666666666666</v>
      </c>
      <c r="K1305" s="14">
        <f>G1305/data!$C$15*1000</f>
        <v>4.000028675276039</v>
      </c>
      <c r="L1305" s="14">
        <f>L1304+data!$C$21*(K1304-L1304)/60*C1304</f>
        <v>4.0000297976512806</v>
      </c>
      <c r="M1305" s="59">
        <f>M1304+E1305*C1305/3600/data!H$23</f>
        <v>220.60942396344927</v>
      </c>
    </row>
    <row r="1306" spans="1:13" ht="19.899999999999999" customHeight="1">
      <c r="A1306" s="12">
        <f t="shared" si="105"/>
        <v>9320</v>
      </c>
      <c r="B1306" s="14">
        <f t="shared" si="106"/>
        <v>4</v>
      </c>
      <c r="C1306" s="14">
        <v>10</v>
      </c>
      <c r="D1306" s="15">
        <f>3600*(B1306*data!$C$15/1000-F1306-G1306)/C1306</f>
        <v>703.46657640886383</v>
      </c>
      <c r="E1306" s="15">
        <f>IF(A1306&lt;P$35,IF(A1306+C1306&lt;P$35,data!H$24*data!H$23,data!H$24*data!H$23*(P$35-A1306)/C1306),IF(D1306&lt;0,0,D1306))</f>
        <v>703.46657640886383</v>
      </c>
      <c r="F1306" s="17">
        <f>(H1306*data!$C$16+I1306*data!$C$17-G1305*(data!$C$18+data!$C$19+data!$C$20))*$C1306/60</f>
        <v>-1.9542854436824524</v>
      </c>
      <c r="G1306" s="17">
        <f t="shared" si="107"/>
        <v>29.542314309796875</v>
      </c>
      <c r="H1306" s="17">
        <f>H1305+(data!$C$19*G1305-data!$C$16*H1305)*$C1306/60</f>
        <v>162.06420157429346</v>
      </c>
      <c r="I1306" s="17">
        <f>I1305+(data!$C$20*G1305-data!$C$17*I1305)*$C1306/60</f>
        <v>406.6133476854709</v>
      </c>
      <c r="J1306" s="16">
        <f t="shared" si="104"/>
        <v>155.33333333333334</v>
      </c>
      <c r="K1306" s="14">
        <f>G1306/data!$C$15*1000</f>
        <v>4.0000286533868925</v>
      </c>
      <c r="L1306" s="14">
        <f>L1305+data!$C$21*(K1305-L1305)/60*C1305</f>
        <v>4.0000297742559949</v>
      </c>
      <c r="M1306" s="59">
        <f>M1305+E1306*C1306/3600/data!H$23</f>
        <v>220.80483134578506</v>
      </c>
    </row>
    <row r="1307" spans="1:13" ht="19.899999999999999" customHeight="1">
      <c r="A1307" s="12">
        <f t="shared" si="105"/>
        <v>9330</v>
      </c>
      <c r="B1307" s="14">
        <f t="shared" si="106"/>
        <v>4</v>
      </c>
      <c r="C1307" s="14">
        <v>10</v>
      </c>
      <c r="D1307" s="15">
        <f>3600*(B1307*data!$C$15/1000-F1307-G1307)/C1307</f>
        <v>703.39050936567162</v>
      </c>
      <c r="E1307" s="15">
        <f>IF(A1307&lt;P$35,IF(A1307+C1307&lt;P$35,data!H$24*data!H$23,data!H$24*data!H$23*(P$35-A1307)/C1307),IF(D1307&lt;0,0,D1307))</f>
        <v>703.39050936567162</v>
      </c>
      <c r="F1307" s="17">
        <f>(H1307*data!$C$16+I1307*data!$C$17-G1306*(data!$C$18+data!$C$19+data!$C$20))*$C1307/60</f>
        <v>-1.954073984849102</v>
      </c>
      <c r="G1307" s="17">
        <f t="shared" si="107"/>
        <v>29.542314148305728</v>
      </c>
      <c r="H1307" s="17">
        <f>H1306+(data!$C$19*G1306-data!$C$16*H1306)*$C1307/60</f>
        <v>162.06424711944865</v>
      </c>
      <c r="I1307" s="17">
        <f>I1306+(data!$C$20*G1306-data!$C$17*I1306)*$C1307/60</f>
        <v>406.89839989490872</v>
      </c>
      <c r="J1307" s="16">
        <f t="shared" si="104"/>
        <v>155.5</v>
      </c>
      <c r="K1307" s="14">
        <f>G1307/data!$C$15*1000</f>
        <v>4.000028631520995</v>
      </c>
      <c r="L1307" s="14">
        <f>L1306+data!$C$21*(K1306-L1306)/60*C1306</f>
        <v>4.0000297508921037</v>
      </c>
      <c r="M1307" s="59">
        <f>M1306+E1307*C1307/3600/data!H$23</f>
        <v>221.00021759838663</v>
      </c>
    </row>
    <row r="1308" spans="1:13" ht="19.899999999999999" customHeight="1">
      <c r="A1308" s="12">
        <f t="shared" si="105"/>
        <v>9340</v>
      </c>
      <c r="B1308" s="14">
        <f t="shared" si="106"/>
        <v>4</v>
      </c>
      <c r="C1308" s="14">
        <v>10</v>
      </c>
      <c r="D1308" s="15">
        <f>3600*(B1308*data!$C$15/1000-F1308-G1308)/C1308</f>
        <v>703.31450033615261</v>
      </c>
      <c r="E1308" s="15">
        <f>IF(A1308&lt;P$35,IF(A1308+C1308&lt;P$35,data!H$24*data!H$23,data!H$24*data!H$23*(P$35-A1308)/C1308),IF(D1308&lt;0,0,D1308))</f>
        <v>703.31450033615261</v>
      </c>
      <c r="F1308" s="17">
        <f>(H1308*data!$C$16+I1308*data!$C$17-G1307*(data!$C$18+data!$C$19+data!$C$20))*$C1308/60</f>
        <v>-1.9538626873358742</v>
      </c>
      <c r="G1308" s="17">
        <f t="shared" si="107"/>
        <v>29.542313986985608</v>
      </c>
      <c r="H1308" s="17">
        <f>H1307+(data!$C$19*G1307-data!$C$16*H1307)*$C1308/60</f>
        <v>162.06429217447183</v>
      </c>
      <c r="I1308" s="17">
        <f>I1307+(data!$C$20*G1307-data!$C$17*I1307)*$C1308/60</f>
        <v>407.18324114479276</v>
      </c>
      <c r="J1308" s="16">
        <f t="shared" si="104"/>
        <v>155.66666666666666</v>
      </c>
      <c r="K1308" s="14">
        <f>G1308/data!$C$15*1000</f>
        <v>4.0000286096782549</v>
      </c>
      <c r="L1308" s="14">
        <f>L1307+data!$C$21*(K1307-L1307)/60*C1307</f>
        <v>4.0000297275594372</v>
      </c>
      <c r="M1308" s="59">
        <f>M1307+E1308*C1308/3600/data!H$23</f>
        <v>221.19558273736888</v>
      </c>
    </row>
    <row r="1309" spans="1:13" ht="19.899999999999999" customHeight="1">
      <c r="A1309" s="12">
        <f t="shared" si="105"/>
        <v>9350</v>
      </c>
      <c r="B1309" s="14">
        <f t="shared" si="106"/>
        <v>4</v>
      </c>
      <c r="C1309" s="14">
        <v>10</v>
      </c>
      <c r="D1309" s="15">
        <f>3600*(B1309*data!$C$15/1000-F1309-G1309)/C1309</f>
        <v>703.23854925922274</v>
      </c>
      <c r="E1309" s="15">
        <f>IF(A1309&lt;P$35,IF(A1309+C1309&lt;P$35,data!H$24*data!H$23,data!H$24*data!H$23*(P$35-A1309)/C1309),IF(D1309&lt;0,0,D1309))</f>
        <v>703.23854925922274</v>
      </c>
      <c r="F1309" s="17">
        <f>(H1309*data!$C$16+I1309*data!$C$17-G1308*(data!$C$18+data!$C$19+data!$C$20))*$C1309/60</f>
        <v>-1.9536515509724133</v>
      </c>
      <c r="G1309" s="17">
        <f t="shared" si="107"/>
        <v>29.542313825835841</v>
      </c>
      <c r="H1309" s="17">
        <f>H1308+(data!$C$19*G1308-data!$C$16*H1308)*$C1309/60</f>
        <v>162.06433674454678</v>
      </c>
      <c r="I1309" s="17">
        <f>I1308+(data!$C$20*G1308-data!$C$17*I1308)*$C1309/60</f>
        <v>407.4678715912496</v>
      </c>
      <c r="J1309" s="16">
        <f t="shared" si="104"/>
        <v>155.83333333333334</v>
      </c>
      <c r="K1309" s="14">
        <f>G1309/data!$C$15*1000</f>
        <v>4.00002858785858</v>
      </c>
      <c r="L1309" s="14">
        <f>L1308+data!$C$21*(K1308-L1308)/60*C1308</f>
        <v>4.0000297042578277</v>
      </c>
      <c r="M1309" s="59">
        <f>M1308+E1309*C1309/3600/data!H$23</f>
        <v>221.39092677882977</v>
      </c>
    </row>
    <row r="1310" spans="1:13" ht="19.899999999999999" customHeight="1">
      <c r="A1310" s="12">
        <f t="shared" si="105"/>
        <v>9360</v>
      </c>
      <c r="B1310" s="14">
        <f t="shared" si="106"/>
        <v>4</v>
      </c>
      <c r="C1310" s="14">
        <v>10</v>
      </c>
      <c r="D1310" s="15">
        <f>3600*(B1310*data!$C$15/1000-F1310-G1310)/C1310</f>
        <v>703.16265607403113</v>
      </c>
      <c r="E1310" s="15">
        <f>IF(A1310&lt;P$35,IF(A1310+C1310&lt;P$35,data!H$24*data!H$23,data!H$24*data!H$23*(P$35-A1310)/C1310),IF(D1310&lt;0,0,D1310))</f>
        <v>703.16265607403113</v>
      </c>
      <c r="F1310" s="17">
        <f>(H1310*data!$C$16+I1310*data!$C$17-G1309*(data!$C$18+data!$C$19+data!$C$20))*$C1310/60</f>
        <v>-1.9534405755890285</v>
      </c>
      <c r="G1310" s="17">
        <f t="shared" si="107"/>
        <v>29.542313664855765</v>
      </c>
      <c r="H1310" s="17">
        <f>H1309+(data!$C$19*G1309-data!$C$16*H1309)*$C1310/60</f>
        <v>162.06438083480253</v>
      </c>
      <c r="I1310" s="17">
        <f>I1309+(data!$C$20*G1309-data!$C$17*I1309)*$C1310/60</f>
        <v>407.75229139029028</v>
      </c>
      <c r="J1310" s="16">
        <f t="shared" si="104"/>
        <v>156</v>
      </c>
      <c r="K1310" s="14">
        <f>G1310/data!$C$15*1000</f>
        <v>4.0000285660618813</v>
      </c>
      <c r="L1310" s="14">
        <f>L1309+data!$C$21*(K1309-L1309)/60*C1309</f>
        <v>4.0000296809871081</v>
      </c>
      <c r="M1310" s="59">
        <f>M1309+E1310*C1310/3600/data!H$23</f>
        <v>221.58624973885034</v>
      </c>
    </row>
    <row r="1311" spans="1:13" ht="19.899999999999999" customHeight="1">
      <c r="A1311" s="12">
        <f t="shared" si="105"/>
        <v>9370</v>
      </c>
      <c r="B1311" s="14">
        <f t="shared" si="106"/>
        <v>4</v>
      </c>
      <c r="C1311" s="14">
        <v>10</v>
      </c>
      <c r="D1311" s="15">
        <f>3600*(B1311*data!$C$15/1000-F1311-G1311)/C1311</f>
        <v>703.08682071996429</v>
      </c>
      <c r="E1311" s="15">
        <f>IF(A1311&lt;P$35,IF(A1311+C1311&lt;P$35,data!H$24*data!H$23,data!H$24*data!H$23*(P$35-A1311)/C1311),IF(D1311&lt;0,0,D1311))</f>
        <v>703.08682071996429</v>
      </c>
      <c r="F1311" s="17">
        <f>(H1311*data!$C$16+I1311*data!$C$17-G1310*(data!$C$18+data!$C$19+data!$C$20))*$C1311/60</f>
        <v>-1.9532297610166878</v>
      </c>
      <c r="G1311" s="17">
        <f t="shared" si="107"/>
        <v>29.542313504044721</v>
      </c>
      <c r="H1311" s="17">
        <f>H1310+(data!$C$19*G1310-data!$C$16*H1310)*$C1311/60</f>
        <v>162.06442445031396</v>
      </c>
      <c r="I1311" s="17">
        <f>I1310+(data!$C$20*G1310-data!$C$17*I1310)*$C1311/60</f>
        <v>408.03650069781031</v>
      </c>
      <c r="J1311" s="16">
        <f t="shared" si="104"/>
        <v>156.16666666666666</v>
      </c>
      <c r="K1311" s="14">
        <f>G1311/data!$C$15*1000</f>
        <v>4.0000285442880701</v>
      </c>
      <c r="L1311" s="14">
        <f>L1310+data!$C$21*(K1310-L1310)/60*C1310</f>
        <v>4.0000296577471133</v>
      </c>
      <c r="M1311" s="59">
        <f>M1310+E1311*C1311/3600/data!H$23</f>
        <v>221.78155163349479</v>
      </c>
    </row>
    <row r="1312" spans="1:13" ht="19.899999999999999" customHeight="1">
      <c r="A1312" s="12">
        <f t="shared" si="105"/>
        <v>9380</v>
      </c>
      <c r="B1312" s="14">
        <f t="shared" si="106"/>
        <v>4</v>
      </c>
      <c r="C1312" s="14">
        <v>10</v>
      </c>
      <c r="D1312" s="15">
        <f>3600*(B1312*data!$C$15/1000-F1312-G1312)/C1312</f>
        <v>703.01104313664177</v>
      </c>
      <c r="E1312" s="15">
        <f>IF(A1312&lt;P$35,IF(A1312+C1312&lt;P$35,data!H$24*data!H$23,data!H$24*data!H$23*(P$35-A1312)/C1312),IF(D1312&lt;0,0,D1312))</f>
        <v>703.01104313664177</v>
      </c>
      <c r="F1312" s="17">
        <f>(H1312*data!$C$16+I1312*data!$C$17-G1311*(data!$C$18+data!$C$19+data!$C$20))*$C1312/60</f>
        <v>-1.9530191070870113</v>
      </c>
      <c r="G1312" s="17">
        <f t="shared" si="107"/>
        <v>29.542313343402054</v>
      </c>
      <c r="H1312" s="17">
        <f>H1311+(data!$C$19*G1311-data!$C$16*H1311)*$C1312/60</f>
        <v>162.0644675961023</v>
      </c>
      <c r="I1312" s="17">
        <f>I1311+(data!$C$20*G1311-data!$C$17*I1311)*$C1312/60</f>
        <v>408.32049966958982</v>
      </c>
      <c r="J1312" s="16">
        <f t="shared" si="104"/>
        <v>156.33333333333334</v>
      </c>
      <c r="K1312" s="14">
        <f>G1312/data!$C$15*1000</f>
        <v>4.0000285225370575</v>
      </c>
      <c r="L1312" s="14">
        <f>L1311+data!$C$21*(K1311-L1311)/60*C1311</f>
        <v>4.0000296345376807</v>
      </c>
      <c r="M1312" s="59">
        <f>M1311+E1312*C1312/3600/data!H$23</f>
        <v>221.97683247881051</v>
      </c>
    </row>
    <row r="1313" spans="1:13" ht="19.899999999999999" customHeight="1">
      <c r="A1313" s="12">
        <f t="shared" si="105"/>
        <v>9390</v>
      </c>
      <c r="B1313" s="14">
        <f t="shared" si="106"/>
        <v>4</v>
      </c>
      <c r="C1313" s="14">
        <v>10</v>
      </c>
      <c r="D1313" s="15">
        <f>3600*(B1313*data!$C$15/1000-F1313-G1313)/C1313</f>
        <v>702.93532326390573</v>
      </c>
      <c r="E1313" s="15">
        <f>IF(A1313&lt;P$35,IF(A1313+C1313&lt;P$35,data!H$24*data!H$23,data!H$24*data!H$23*(P$35-A1313)/C1313),IF(D1313&lt;0,0,D1313))</f>
        <v>702.93532326390573</v>
      </c>
      <c r="F1313" s="17">
        <f>(H1313*data!$C$16+I1313*data!$C$17-G1312*(data!$C$18+data!$C$19+data!$C$20))*$C1313/60</f>
        <v>-1.9528086136322633</v>
      </c>
      <c r="G1313" s="17">
        <f t="shared" si="107"/>
        <v>29.542313182927128</v>
      </c>
      <c r="H1313" s="17">
        <f>H1312+(data!$C$19*G1312-data!$C$16*H1312)*$C1313/60</f>
        <v>162.06451027713578</v>
      </c>
      <c r="I1313" s="17">
        <f>I1312+(data!$C$20*G1312-data!$C$17*I1312)*$C1313/60</f>
        <v>408.60428846129372</v>
      </c>
      <c r="J1313" s="16">
        <f t="shared" si="104"/>
        <v>156.5</v>
      </c>
      <c r="K1313" s="14">
        <f>G1313/data!$C$15*1000</f>
        <v>4.0000285008087557</v>
      </c>
      <c r="L1313" s="14">
        <f>L1312+data!$C$21*(K1312-L1312)/60*C1312</f>
        <v>4.0000296113586478</v>
      </c>
      <c r="M1313" s="59">
        <f>M1312+E1313*C1313/3600/data!H$23</f>
        <v>222.17209229082826</v>
      </c>
    </row>
    <row r="1314" spans="1:13" ht="19.899999999999999" customHeight="1">
      <c r="A1314" s="12">
        <f t="shared" si="105"/>
        <v>9400</v>
      </c>
      <c r="B1314" s="14">
        <f t="shared" si="106"/>
        <v>4</v>
      </c>
      <c r="C1314" s="14">
        <v>10</v>
      </c>
      <c r="D1314" s="15">
        <f>3600*(B1314*data!$C$15/1000-F1314-G1314)/C1314</f>
        <v>702.85966104183728</v>
      </c>
      <c r="E1314" s="15">
        <f>IF(A1314&lt;P$35,IF(A1314+C1314&lt;P$35,data!H$24*data!H$23,data!H$24*data!H$23*(P$35-A1314)/C1314),IF(D1314&lt;0,0,D1314))</f>
        <v>702.85966104183728</v>
      </c>
      <c r="F1314" s="17">
        <f>(H1314*data!$C$16+I1314*data!$C$17-G1313*(data!$C$18+data!$C$19+data!$C$20))*$C1314/60</f>
        <v>-1.9525982804853521</v>
      </c>
      <c r="G1314" s="17">
        <f t="shared" si="107"/>
        <v>29.542313022619293</v>
      </c>
      <c r="H1314" s="17">
        <f>H1313+(data!$C$19*G1313-data!$C$16*H1313)*$C1314/60</f>
        <v>162.06455249833007</v>
      </c>
      <c r="I1314" s="17">
        <f>I1313+(data!$C$20*G1313-data!$C$17*I1313)*$C1314/60</f>
        <v>408.88786722847163</v>
      </c>
      <c r="J1314" s="16">
        <f t="shared" si="104"/>
        <v>156.66666666666666</v>
      </c>
      <c r="K1314" s="14">
        <f>G1314/data!$C$15*1000</f>
        <v>4.0000284791030785</v>
      </c>
      <c r="L1314" s="14">
        <f>L1313+data!$C$21*(K1313-L1313)/60*C1313</f>
        <v>4.0000295882098547</v>
      </c>
      <c r="M1314" s="59">
        <f>M1313+E1314*C1314/3600/data!H$23</f>
        <v>222.36733108556211</v>
      </c>
    </row>
    <row r="1315" spans="1:13" ht="19.899999999999999" customHeight="1">
      <c r="A1315" s="12">
        <f t="shared" si="105"/>
        <v>9410</v>
      </c>
      <c r="B1315" s="14">
        <f t="shared" si="106"/>
        <v>4</v>
      </c>
      <c r="C1315" s="14">
        <v>10</v>
      </c>
      <c r="D1315" s="15">
        <f>3600*(B1315*data!$C$15/1000-F1315-G1315)/C1315</f>
        <v>702.78405641074141</v>
      </c>
      <c r="E1315" s="15">
        <f>IF(A1315&lt;P$35,IF(A1315+C1315&lt;P$35,data!H$24*data!H$23,data!H$24*data!H$23*(P$35-A1315)/C1315),IF(D1315&lt;0,0,D1315))</f>
        <v>702.78405641074141</v>
      </c>
      <c r="F1315" s="17">
        <f>(H1315*data!$C$16+I1315*data!$C$17-G1314*(data!$C$18+data!$C$19+data!$C$20))*$C1315/60</f>
        <v>-1.9523881074798162</v>
      </c>
      <c r="G1315" s="17">
        <f t="shared" si="107"/>
        <v>29.542312862477914</v>
      </c>
      <c r="H1315" s="17">
        <f>H1314+(data!$C$19*G1314-data!$C$16*H1314)*$C1315/60</f>
        <v>162.06459426454902</v>
      </c>
      <c r="I1315" s="17">
        <f>I1314+(data!$C$20*G1314-data!$C$17*I1314)*$C1315/60</f>
        <v>409.17123612655809</v>
      </c>
      <c r="J1315" s="16">
        <f t="shared" si="104"/>
        <v>156.83333333333334</v>
      </c>
      <c r="K1315" s="14">
        <f>G1315/data!$C$15*1000</f>
        <v>4.0000284574199396</v>
      </c>
      <c r="L1315" s="14">
        <f>L1314+data!$C$21*(K1314-L1314)/60*C1314</f>
        <v>4.0000295650911424</v>
      </c>
      <c r="M1315" s="59">
        <f>M1314+E1315*C1315/3600/data!H$23</f>
        <v>222.56254887900954</v>
      </c>
    </row>
    <row r="1316" spans="1:13" ht="19.899999999999999" customHeight="1">
      <c r="A1316" s="12">
        <f t="shared" si="105"/>
        <v>9420</v>
      </c>
      <c r="B1316" s="14">
        <f t="shared" si="106"/>
        <v>4</v>
      </c>
      <c r="C1316" s="14">
        <v>10</v>
      </c>
      <c r="D1316" s="15">
        <f>3600*(B1316*data!$C$15/1000-F1316-G1316)/C1316</f>
        <v>702.70850931113932</v>
      </c>
      <c r="E1316" s="15">
        <f>IF(A1316&lt;P$35,IF(A1316+C1316&lt;P$35,data!H$24*data!H$23,data!H$24*data!H$23*(P$35-A1316)/C1316),IF(D1316&lt;0,0,D1316))</f>
        <v>702.70850931113932</v>
      </c>
      <c r="F1316" s="17">
        <f>(H1316*data!$C$16+I1316*data!$C$17-G1315*(data!$C$18+data!$C$19+data!$C$20))*$C1316/60</f>
        <v>-1.952178094449823</v>
      </c>
      <c r="G1316" s="17">
        <f t="shared" si="107"/>
        <v>29.542312702502372</v>
      </c>
      <c r="H1316" s="17">
        <f>H1315+(data!$C$19*G1315-data!$C$16*H1315)*$C1316/60</f>
        <v>162.064635580605</v>
      </c>
      <c r="I1316" s="17">
        <f>I1315+(data!$C$20*G1315-data!$C$17*I1315)*$C1316/60</f>
        <v>409.45439531087254</v>
      </c>
      <c r="J1316" s="16">
        <f t="shared" si="104"/>
        <v>157</v>
      </c>
      <c r="K1316" s="14">
        <f>G1316/data!$C$15*1000</f>
        <v>4.0000284357592548</v>
      </c>
      <c r="L1316" s="14">
        <f>L1315+data!$C$21*(K1315-L1315)/60*C1315</f>
        <v>4.0000295420023537</v>
      </c>
      <c r="M1316" s="59">
        <f>M1315+E1316*C1316/3600/data!H$23</f>
        <v>222.75774568715153</v>
      </c>
    </row>
    <row r="1317" spans="1:13" ht="19.899999999999999" customHeight="1">
      <c r="A1317" s="12">
        <f t="shared" si="105"/>
        <v>9430</v>
      </c>
      <c r="B1317" s="14">
        <f t="shared" si="106"/>
        <v>4</v>
      </c>
      <c r="C1317" s="14">
        <v>10</v>
      </c>
      <c r="D1317" s="15">
        <f>3600*(B1317*data!$C$15/1000-F1317-G1317)/C1317</f>
        <v>702.63301968378255</v>
      </c>
      <c r="E1317" s="15">
        <f>IF(A1317&lt;P$35,IF(A1317+C1317&lt;P$35,data!H$24*data!H$23,data!H$24*data!H$23*(P$35-A1317)/C1317),IF(D1317&lt;0,0,D1317))</f>
        <v>702.63301968378255</v>
      </c>
      <c r="F1317" s="17">
        <f>(H1317*data!$C$16+I1317*data!$C$17-G1316*(data!$C$18+data!$C$19+data!$C$20))*$C1317/60</f>
        <v>-1.9519682412301664</v>
      </c>
      <c r="G1317" s="17">
        <f t="shared" si="107"/>
        <v>29.542312542692038</v>
      </c>
      <c r="H1317" s="17">
        <f>H1316+(data!$C$19*G1316-data!$C$16*H1316)*$C1317/60</f>
        <v>162.0646764512596</v>
      </c>
      <c r="I1317" s="17">
        <f>I1316+(data!$C$20*G1316-data!$C$17*I1316)*$C1317/60</f>
        <v>409.73734493661954</v>
      </c>
      <c r="J1317" s="16">
        <f t="shared" si="104"/>
        <v>157.16666666666666</v>
      </c>
      <c r="K1317" s="14">
        <f>G1317/data!$C$15*1000</f>
        <v>4.0000284141209397</v>
      </c>
      <c r="L1317" s="14">
        <f>L1316+data!$C$21*(K1316-L1316)/60*C1316</f>
        <v>4.0000295189433333</v>
      </c>
      <c r="M1317" s="59">
        <f>M1316+E1317*C1317/3600/data!H$23</f>
        <v>222.95292152595258</v>
      </c>
    </row>
    <row r="1318" spans="1:13" ht="19.899999999999999" customHeight="1">
      <c r="A1318" s="12">
        <f t="shared" si="105"/>
        <v>9440</v>
      </c>
      <c r="B1318" s="14">
        <f t="shared" si="106"/>
        <v>4</v>
      </c>
      <c r="C1318" s="14">
        <v>10</v>
      </c>
      <c r="D1318" s="15">
        <f>3600*(B1318*data!$C$15/1000-F1318-G1318)/C1318</f>
        <v>702.55758746964102</v>
      </c>
      <c r="E1318" s="15">
        <f>IF(A1318&lt;P$35,IF(A1318+C1318&lt;P$35,data!H$24*data!H$23,data!H$24*data!H$23*(P$35-A1318)/C1318),IF(D1318&lt;0,0,D1318))</f>
        <v>702.55758746964102</v>
      </c>
      <c r="F1318" s="17">
        <f>(H1318*data!$C$16+I1318*data!$C$17-G1317*(data!$C$18+data!$C$19+data!$C$20))*$C1318/60</f>
        <v>-1.9517585476562518</v>
      </c>
      <c r="G1318" s="17">
        <f t="shared" si="107"/>
        <v>29.542312383046294</v>
      </c>
      <c r="H1318" s="17">
        <f>H1317+(data!$C$19*G1317-data!$C$16*H1317)*$C1318/60</f>
        <v>162.06471688122409</v>
      </c>
      <c r="I1318" s="17">
        <f>I1317+(data!$C$20*G1317-data!$C$17*I1317)*$C1318/60</f>
        <v>410.02008515888872</v>
      </c>
      <c r="J1318" s="16">
        <f t="shared" si="104"/>
        <v>157.33333333333334</v>
      </c>
      <c r="K1318" s="14">
        <f>G1318/data!$C$15*1000</f>
        <v>4.0000283925049098</v>
      </c>
      <c r="L1318" s="14">
        <f>L1317+data!$C$21*(K1317-L1317)/60*C1317</f>
        <v>4.0000294959139264</v>
      </c>
      <c r="M1318" s="59">
        <f>M1317+E1318*C1318/3600/data!H$23</f>
        <v>223.14807641136082</v>
      </c>
    </row>
    <row r="1319" spans="1:13" ht="19.899999999999999" customHeight="1">
      <c r="A1319" s="12">
        <f t="shared" si="105"/>
        <v>9450</v>
      </c>
      <c r="B1319" s="14">
        <f t="shared" si="106"/>
        <v>4</v>
      </c>
      <c r="C1319" s="14">
        <v>10</v>
      </c>
      <c r="D1319" s="15">
        <f>3600*(B1319*data!$C$15/1000-F1319-G1319)/C1319</f>
        <v>702.48221260989976</v>
      </c>
      <c r="E1319" s="15">
        <f>IF(A1319&lt;P$35,IF(A1319+C1319&lt;P$35,data!H$24*data!H$23,data!H$24*data!H$23*(P$35-A1319)/C1319),IF(D1319&lt;0,0,D1319))</f>
        <v>702.48221260989976</v>
      </c>
      <c r="F1319" s="17">
        <f>(H1319*data!$C$16+I1319*data!$C$17-G1318*(data!$C$18+data!$C$19+data!$C$20))*$C1319/60</f>
        <v>-1.9515490135640987</v>
      </c>
      <c r="G1319" s="17">
        <f t="shared" si="107"/>
        <v>29.542312223564533</v>
      </c>
      <c r="H1319" s="17">
        <f>H1318+(data!$C$19*G1318-data!$C$16*H1318)*$C1319/60</f>
        <v>162.06475687515999</v>
      </c>
      <c r="I1319" s="17">
        <f>I1318+(data!$C$20*G1318-data!$C$17*I1318)*$C1319/60</f>
        <v>410.30261613265492</v>
      </c>
      <c r="J1319" s="16">
        <f t="shared" si="104"/>
        <v>157.5</v>
      </c>
      <c r="K1319" s="14">
        <f>G1319/data!$C$15*1000</f>
        <v>4.0000283709110835</v>
      </c>
      <c r="L1319" s="14">
        <f>L1318+data!$C$21*(K1318-L1318)/60*C1318</f>
        <v>4.0000294729139814</v>
      </c>
      <c r="M1319" s="59">
        <f>M1318+E1319*C1319/3600/data!H$23</f>
        <v>223.34321035930802</v>
      </c>
    </row>
    <row r="1320" spans="1:13" ht="19.899999999999999" customHeight="1">
      <c r="A1320" s="12">
        <f t="shared" si="105"/>
        <v>9460</v>
      </c>
      <c r="B1320" s="14">
        <f t="shared" si="106"/>
        <v>4</v>
      </c>
      <c r="C1320" s="14">
        <v>10</v>
      </c>
      <c r="D1320" s="15">
        <f>3600*(B1320*data!$C$15/1000-F1320-G1320)/C1320</f>
        <v>702.40689504596253</v>
      </c>
      <c r="E1320" s="15">
        <f>IF(A1320&lt;P$35,IF(A1320+C1320&lt;P$35,data!H$24*data!H$23,data!H$24*data!H$23*(P$35-A1320)/C1320),IF(D1320&lt;0,0,D1320))</f>
        <v>702.40689504596253</v>
      </c>
      <c r="F1320" s="17">
        <f>(H1320*data!$C$16+I1320*data!$C$17-G1319*(data!$C$18+data!$C$19+data!$C$20))*$C1320/60</f>
        <v>-1.9513396387903312</v>
      </c>
      <c r="G1320" s="17">
        <f t="shared" si="107"/>
        <v>29.542312064246147</v>
      </c>
      <c r="H1320" s="17">
        <f>H1319+(data!$C$19*G1319-data!$C$16*H1319)*$C1320/60</f>
        <v>162.06479643767955</v>
      </c>
      <c r="I1320" s="17">
        <f>I1319+(data!$C$20*G1319-data!$C$17*I1319)*$C1320/60</f>
        <v>410.58493801277825</v>
      </c>
      <c r="J1320" s="16">
        <f t="shared" si="104"/>
        <v>157.66666666666666</v>
      </c>
      <c r="K1320" s="14">
        <f>G1320/data!$C$15*1000</f>
        <v>4.0000283493393782</v>
      </c>
      <c r="L1320" s="14">
        <f>L1319+data!$C$21*(K1319-L1319)/60*C1319</f>
        <v>4.0000294499433453</v>
      </c>
      <c r="M1320" s="59">
        <f>M1319+E1320*C1320/3600/data!H$23</f>
        <v>223.53832338570967</v>
      </c>
    </row>
    <row r="1321" spans="1:13" ht="19.899999999999999" customHeight="1">
      <c r="A1321" s="12">
        <f t="shared" si="105"/>
        <v>9470</v>
      </c>
      <c r="B1321" s="14">
        <f t="shared" si="106"/>
        <v>4</v>
      </c>
      <c r="C1321" s="14">
        <v>10</v>
      </c>
      <c r="D1321" s="15">
        <f>3600*(B1321*data!$C$15/1000-F1321-G1321)/C1321</f>
        <v>702.33163471944636</v>
      </c>
      <c r="E1321" s="15">
        <f>IF(A1321&lt;P$35,IF(A1321+C1321&lt;P$35,data!H$24*data!H$23,data!H$24*data!H$23*(P$35-A1321)/C1321),IF(D1321&lt;0,0,D1321))</f>
        <v>702.33163471944636</v>
      </c>
      <c r="F1321" s="17">
        <f>(H1321*data!$C$16+I1321*data!$C$17-G1320*(data!$C$18+data!$C$19+data!$C$20))*$C1321/60</f>
        <v>-1.9511304231721736</v>
      </c>
      <c r="G1321" s="17">
        <f t="shared" si="107"/>
        <v>29.542311905090536</v>
      </c>
      <c r="H1321" s="17">
        <f>H1320+(data!$C$19*G1320-data!$C$16*H1320)*$C1321/60</f>
        <v>162.06483557334633</v>
      </c>
      <c r="I1321" s="17">
        <f>I1320+(data!$C$20*G1320-data!$C$17*I1320)*$C1321/60</f>
        <v>410.8670509540043</v>
      </c>
      <c r="J1321" s="16">
        <f t="shared" si="104"/>
        <v>157.83333333333334</v>
      </c>
      <c r="K1321" s="14">
        <f>G1321/data!$C$15*1000</f>
        <v>4.0000283277897113</v>
      </c>
      <c r="L1321" s="14">
        <f>L1320+data!$C$21*(K1320-L1320)/60*C1320</f>
        <v>4.0000294270018699</v>
      </c>
      <c r="M1321" s="59">
        <f>M1320+E1321*C1321/3600/data!H$23</f>
        <v>223.73341550646506</v>
      </c>
    </row>
    <row r="1322" spans="1:13" ht="19.899999999999999" customHeight="1">
      <c r="A1322" s="12">
        <f t="shared" si="105"/>
        <v>9480</v>
      </c>
      <c r="B1322" s="14">
        <f t="shared" si="106"/>
        <v>4</v>
      </c>
      <c r="C1322" s="14">
        <v>10</v>
      </c>
      <c r="D1322" s="15">
        <f>3600*(B1322*data!$C$15/1000-F1322-G1322)/C1322</f>
        <v>702.25643157217723</v>
      </c>
      <c r="E1322" s="15">
        <f>IF(A1322&lt;P$35,IF(A1322+C1322&lt;P$35,data!H$24*data!H$23,data!H$24*data!H$23*(P$35-A1322)/C1322),IF(D1322&lt;0,0,D1322))</f>
        <v>702.25643157217723</v>
      </c>
      <c r="F1322" s="17">
        <f>(H1322*data!$C$16+I1322*data!$C$17-G1321*(data!$C$18+data!$C$19+data!$C$20))*$C1322/60</f>
        <v>-1.9509213665474434</v>
      </c>
      <c r="G1322" s="17">
        <f t="shared" si="107"/>
        <v>29.542311746097109</v>
      </c>
      <c r="H1322" s="17">
        <f>H1321+(data!$C$19*G1321-data!$C$16*H1321)*$C1322/60</f>
        <v>162.06487428667563</v>
      </c>
      <c r="I1322" s="17">
        <f>I1321+(data!$C$20*G1321-data!$C$17*I1321)*$C1322/60</f>
        <v>411.14895511096404</v>
      </c>
      <c r="J1322" s="16">
        <f t="shared" si="104"/>
        <v>158</v>
      </c>
      <c r="K1322" s="14">
        <f>G1322/data!$C$15*1000</f>
        <v>4.0000283062620055</v>
      </c>
      <c r="L1322" s="14">
        <f>L1321+data!$C$21*(K1321-L1321)/60*C1321</f>
        <v>4.000029404089406</v>
      </c>
      <c r="M1322" s="59">
        <f>M1321+E1322*C1322/3600/data!H$23</f>
        <v>223.92848673745735</v>
      </c>
    </row>
    <row r="1323" spans="1:13" ht="19.899999999999999" customHeight="1">
      <c r="A1323" s="12">
        <f t="shared" si="105"/>
        <v>9490</v>
      </c>
      <c r="B1323" s="14">
        <f t="shared" si="106"/>
        <v>4</v>
      </c>
      <c r="C1323" s="14">
        <v>10</v>
      </c>
      <c r="D1323" s="15">
        <f>3600*(B1323*data!$C$15/1000-F1323-G1323)/C1323</f>
        <v>702.18128554619557</v>
      </c>
      <c r="E1323" s="15">
        <f>IF(A1323&lt;P$35,IF(A1323+C1323&lt;P$35,data!H$24*data!H$23,data!H$24*data!H$23*(P$35-A1323)/C1323),IF(D1323&lt;0,0,D1323))</f>
        <v>702.18128554619557</v>
      </c>
      <c r="F1323" s="17">
        <f>(H1323*data!$C$16+I1323*data!$C$17-G1322*(data!$C$18+data!$C$19+data!$C$20))*$C1323/60</f>
        <v>-1.9507124687545503</v>
      </c>
      <c r="G1323" s="17">
        <f t="shared" si="107"/>
        <v>29.542311587265274</v>
      </c>
      <c r="H1323" s="17">
        <f>H1322+(data!$C$19*G1322-data!$C$16*H1322)*$C1323/60</f>
        <v>162.06491258213512</v>
      </c>
      <c r="I1323" s="17">
        <f>I1322+(data!$C$20*G1322-data!$C$17*I1322)*$C1323/60</f>
        <v>411.43065063817403</v>
      </c>
      <c r="J1323" s="16">
        <f t="shared" si="104"/>
        <v>158.16666666666666</v>
      </c>
      <c r="K1323" s="14">
        <f>G1323/data!$C$15*1000</f>
        <v>4.000028284756179</v>
      </c>
      <c r="L1323" s="14">
        <f>L1322+data!$C$21*(K1322-L1322)/60*C1322</f>
        <v>4.0000293812058061</v>
      </c>
      <c r="M1323" s="59">
        <f>M1322+E1323*C1323/3600/data!H$23</f>
        <v>224.12353709455351</v>
      </c>
    </row>
    <row r="1324" spans="1:13" ht="19.899999999999999" customHeight="1">
      <c r="A1324" s="12">
        <f t="shared" si="105"/>
        <v>9500</v>
      </c>
      <c r="B1324" s="14">
        <f t="shared" si="106"/>
        <v>4</v>
      </c>
      <c r="C1324" s="14">
        <v>10</v>
      </c>
      <c r="D1324" s="15">
        <f>3600*(B1324*data!$C$15/1000-F1324-G1324)/C1324</f>
        <v>702.10619658375049</v>
      </c>
      <c r="E1324" s="15">
        <f>IF(A1324&lt;P$35,IF(A1324+C1324&lt;P$35,data!H$24*data!H$23,data!H$24*data!H$23*(P$35-A1324)/C1324),IF(D1324&lt;0,0,D1324))</f>
        <v>702.10619658375049</v>
      </c>
      <c r="F1324" s="17">
        <f>(H1324*data!$C$16+I1324*data!$C$17-G1323*(data!$C$18+data!$C$19+data!$C$20))*$C1324/60</f>
        <v>-1.9505037296324836</v>
      </c>
      <c r="G1324" s="17">
        <f t="shared" si="107"/>
        <v>29.542311428594445</v>
      </c>
      <c r="H1324" s="17">
        <f>H1323+(data!$C$19*G1323-data!$C$16*H1323)*$C1324/60</f>
        <v>162.06495046414523</v>
      </c>
      <c r="I1324" s="17">
        <f>I1323+(data!$C$20*G1323-data!$C$17*I1323)*$C1324/60</f>
        <v>411.71213769003646</v>
      </c>
      <c r="J1324" s="16">
        <f t="shared" si="104"/>
        <v>158.33333333333334</v>
      </c>
      <c r="K1324" s="14">
        <f>G1324/data!$C$15*1000</f>
        <v>4.000028263272152</v>
      </c>
      <c r="L1324" s="14">
        <f>L1323+data!$C$21*(K1323-L1323)/60*C1323</f>
        <v>4.0000293583509254</v>
      </c>
      <c r="M1324" s="59">
        <f>M1323+E1324*C1324/3600/data!H$23</f>
        <v>224.31856659360454</v>
      </c>
    </row>
    <row r="1325" spans="1:13" ht="19.899999999999999" customHeight="1">
      <c r="A1325" s="12">
        <f t="shared" si="105"/>
        <v>9510</v>
      </c>
      <c r="B1325" s="14">
        <f t="shared" si="106"/>
        <v>4</v>
      </c>
      <c r="C1325" s="14">
        <v>10</v>
      </c>
      <c r="D1325" s="15">
        <f>3600*(B1325*data!$C$15/1000-F1325-G1325)/C1325</f>
        <v>702.0311646272919</v>
      </c>
      <c r="E1325" s="15">
        <f>IF(A1325&lt;P$35,IF(A1325+C1325&lt;P$35,data!H$24*data!H$23,data!H$24*data!H$23*(P$35-A1325)/C1325),IF(D1325&lt;0,0,D1325))</f>
        <v>702.0311646272919</v>
      </c>
      <c r="F1325" s="17">
        <f>(H1325*data!$C$16+I1325*data!$C$17-G1324*(data!$C$18+data!$C$19+data!$C$20))*$C1325/60</f>
        <v>-1.9502951490208129</v>
      </c>
      <c r="G1325" s="17">
        <f t="shared" si="107"/>
        <v>29.542311270084049</v>
      </c>
      <c r="H1325" s="17">
        <f>H1324+(data!$C$19*G1324-data!$C$16*H1324)*$C1325/60</f>
        <v>162.06498793707971</v>
      </c>
      <c r="I1325" s="17">
        <f>I1324+(data!$C$20*G1324-data!$C$17*I1324)*$C1325/60</f>
        <v>411.9934164208392</v>
      </c>
      <c r="J1325" s="16">
        <f t="shared" si="104"/>
        <v>158.5</v>
      </c>
      <c r="K1325" s="14">
        <f>G1325/data!$C$15*1000</f>
        <v>4.0000282418098481</v>
      </c>
      <c r="L1325" s="14">
        <f>L1324+data!$C$21*(K1324-L1324)/60*C1324</f>
        <v>4.0000293355246193</v>
      </c>
      <c r="M1325" s="59">
        <f>M1324+E1325*C1325/3600/data!H$23</f>
        <v>224.51357525044546</v>
      </c>
    </row>
    <row r="1326" spans="1:13" ht="19.899999999999999" customHeight="1">
      <c r="A1326" s="12">
        <f t="shared" si="105"/>
        <v>9520</v>
      </c>
      <c r="B1326" s="14">
        <f t="shared" si="106"/>
        <v>4</v>
      </c>
      <c r="C1326" s="14">
        <v>10</v>
      </c>
      <c r="D1326" s="15">
        <f>3600*(B1326*data!$C$15/1000-F1326-G1326)/C1326</f>
        <v>701.95618961947571</v>
      </c>
      <c r="E1326" s="15">
        <f>IF(A1326&lt;P$35,IF(A1326+C1326&lt;P$35,data!H$24*data!H$23,data!H$24*data!H$23*(P$35-A1326)/C1326),IF(D1326&lt;0,0,D1326))</f>
        <v>701.95618961947571</v>
      </c>
      <c r="F1326" s="17">
        <f>(H1326*data!$C$16+I1326*data!$C$17-G1325*(data!$C$18+data!$C$19+data!$C$20))*$C1326/60</f>
        <v>-1.9500867267596802</v>
      </c>
      <c r="G1326" s="17">
        <f t="shared" si="107"/>
        <v>29.542311111733515</v>
      </c>
      <c r="H1326" s="17">
        <f>H1325+(data!$C$19*G1325-data!$C$16*H1325)*$C1326/60</f>
        <v>162.06502500526608</v>
      </c>
      <c r="I1326" s="17">
        <f>I1325+(data!$C$20*G1325-data!$C$17*I1325)*$C1326/60</f>
        <v>412.27448698475598</v>
      </c>
      <c r="J1326" s="16">
        <f t="shared" si="104"/>
        <v>158.66666666666666</v>
      </c>
      <c r="K1326" s="14">
        <f>G1326/data!$C$15*1000</f>
        <v>4.0000282203691899</v>
      </c>
      <c r="L1326" s="14">
        <f>L1325+data!$C$21*(K1325-L1325)/60*C1325</f>
        <v>4.0000293127267446</v>
      </c>
      <c r="M1326" s="59">
        <f>M1325+E1326*C1326/3600/data!H$23</f>
        <v>224.70856308089532</v>
      </c>
    </row>
    <row r="1327" spans="1:13" ht="19.899999999999999" customHeight="1">
      <c r="A1327" s="12">
        <f t="shared" si="105"/>
        <v>9530</v>
      </c>
      <c r="B1327" s="14">
        <f t="shared" si="106"/>
        <v>4</v>
      </c>
      <c r="C1327" s="14">
        <v>10</v>
      </c>
      <c r="D1327" s="15">
        <f>3600*(B1327*data!$C$15/1000-F1327-G1327)/C1327</f>
        <v>701.88127150316859</v>
      </c>
      <c r="E1327" s="15">
        <f>IF(A1327&lt;P$35,IF(A1327+C1327&lt;P$35,data!H$24*data!H$23,data!H$24*data!H$23*(P$35-A1327)/C1327),IF(D1327&lt;0,0,D1327))</f>
        <v>701.88127150316859</v>
      </c>
      <c r="F1327" s="17">
        <f>(H1327*data!$C$16+I1327*data!$C$17-G1326*(data!$C$18+data!$C$19+data!$C$20))*$C1327/60</f>
        <v>-1.9498784626897963</v>
      </c>
      <c r="G1327" s="17">
        <f t="shared" si="107"/>
        <v>29.542310953542263</v>
      </c>
      <c r="H1327" s="17">
        <f>H1326+(data!$C$19*G1326-data!$C$16*H1326)*$C1327/60</f>
        <v>162.06506167298619</v>
      </c>
      <c r="I1327" s="17">
        <f>I1326+(data!$C$20*G1326-data!$C$17*I1326)*$C1327/60</f>
        <v>412.5553495358464</v>
      </c>
      <c r="J1327" s="16">
        <f t="shared" si="104"/>
        <v>158.83333333333334</v>
      </c>
      <c r="K1327" s="14">
        <f>G1327/data!$C$15*1000</f>
        <v>4.0000281989500976</v>
      </c>
      <c r="L1327" s="14">
        <f>L1326+data!$C$21*(K1326-L1326)/60*C1326</f>
        <v>4.000029289957161</v>
      </c>
      <c r="M1327" s="59">
        <f>M1326+E1327*C1327/3600/data!H$23</f>
        <v>224.90353010075731</v>
      </c>
    </row>
    <row r="1328" spans="1:13" ht="19.899999999999999" customHeight="1">
      <c r="A1328" s="12">
        <f t="shared" si="105"/>
        <v>9540</v>
      </c>
      <c r="B1328" s="14">
        <f t="shared" si="106"/>
        <v>4</v>
      </c>
      <c r="C1328" s="14">
        <v>10</v>
      </c>
      <c r="D1328" s="15">
        <f>3600*(B1328*data!$C$15/1000-F1328-G1328)/C1328</f>
        <v>701.80641022142538</v>
      </c>
      <c r="E1328" s="15">
        <f>IF(A1328&lt;P$35,IF(A1328+C1328&lt;P$35,data!H$24*data!H$23,data!H$24*data!H$23*(P$35-A1328)/C1328),IF(D1328&lt;0,0,D1328))</f>
        <v>701.80641022142538</v>
      </c>
      <c r="F1328" s="17">
        <f>(H1328*data!$C$16+I1328*data!$C$17-G1327*(data!$C$18+data!$C$19+data!$C$20))*$C1328/60</f>
        <v>-1.9496703566524323</v>
      </c>
      <c r="G1328" s="17">
        <f t="shared" si="107"/>
        <v>29.542310795509742</v>
      </c>
      <c r="H1328" s="17">
        <f>H1327+(data!$C$19*G1327-data!$C$16*H1327)*$C1328/60</f>
        <v>162.06509794447663</v>
      </c>
      <c r="I1328" s="17">
        <f>I1327+(data!$C$20*G1327-data!$C$17*I1327)*$C1328/60</f>
        <v>412.83600422805608</v>
      </c>
      <c r="J1328" s="16">
        <f t="shared" si="104"/>
        <v>159</v>
      </c>
      <c r="K1328" s="14">
        <f>G1328/data!$C$15*1000</f>
        <v>4.0000281775524984</v>
      </c>
      <c r="L1328" s="14">
        <f>L1327+data!$C$21*(K1327-L1327)/60*C1327</f>
        <v>4.0000292672157274</v>
      </c>
      <c r="M1328" s="59">
        <f>M1327+E1328*C1328/3600/data!H$23</f>
        <v>225.09847632581881</v>
      </c>
    </row>
    <row r="1329" spans="1:13" ht="19.899999999999999" customHeight="1">
      <c r="A1329" s="12">
        <f t="shared" si="105"/>
        <v>9550</v>
      </c>
      <c r="B1329" s="14">
        <f t="shared" si="106"/>
        <v>4</v>
      </c>
      <c r="C1329" s="14">
        <v>10</v>
      </c>
      <c r="D1329" s="15">
        <f>3600*(B1329*data!$C$15/1000-F1329-G1329)/C1329</f>
        <v>701.73160571750691</v>
      </c>
      <c r="E1329" s="15">
        <f>IF(A1329&lt;P$35,IF(A1329+C1329&lt;P$35,data!H$24*data!H$23,data!H$24*data!H$23*(P$35-A1329)/C1329),IF(D1329&lt;0,0,D1329))</f>
        <v>701.73160571750691</v>
      </c>
      <c r="F1329" s="17">
        <f>(H1329*data!$C$16+I1329*data!$C$17-G1328*(data!$C$18+data!$C$19+data!$C$20))*$C1329/60</f>
        <v>-1.9494624084894192</v>
      </c>
      <c r="G1329" s="17">
        <f t="shared" si="107"/>
        <v>29.542310637635392</v>
      </c>
      <c r="H1329" s="17">
        <f>H1328+(data!$C$19*G1328-data!$C$16*H1328)*$C1329/60</f>
        <v>162.06513382392924</v>
      </c>
      <c r="I1329" s="17">
        <f>I1328+(data!$C$20*G1328-data!$C$17*I1328)*$C1329/60</f>
        <v>413.11645121521661</v>
      </c>
      <c r="J1329" s="16">
        <f t="shared" si="104"/>
        <v>159.16666666666666</v>
      </c>
      <c r="K1329" s="14">
        <f>G1329/data!$C$15*1000</f>
        <v>4.0000281561763149</v>
      </c>
      <c r="L1329" s="14">
        <f>L1328+data!$C$21*(K1328-L1328)/60*C1328</f>
        <v>4.0000292445023051</v>
      </c>
      <c r="M1329" s="59">
        <f>M1328+E1329*C1329/3600/data!H$23</f>
        <v>225.29340177185145</v>
      </c>
    </row>
    <row r="1330" spans="1:13" ht="19.899999999999999" customHeight="1">
      <c r="A1330" s="12">
        <f t="shared" si="105"/>
        <v>9560</v>
      </c>
      <c r="B1330" s="14">
        <f t="shared" si="106"/>
        <v>4</v>
      </c>
      <c r="C1330" s="14">
        <v>10</v>
      </c>
      <c r="D1330" s="15">
        <f>3600*(B1330*data!$C$15/1000-F1330-G1330)/C1330</f>
        <v>701.65685793486819</v>
      </c>
      <c r="E1330" s="15">
        <f>IF(A1330&lt;P$35,IF(A1330+C1330&lt;P$35,data!H$24*data!H$23,data!H$24*data!H$23*(P$35-A1330)/C1330),IF(D1330&lt;0,0,D1330))</f>
        <v>701.65685793486819</v>
      </c>
      <c r="F1330" s="17">
        <f>(H1330*data!$C$16+I1330*data!$C$17-G1329*(data!$C$18+data!$C$19+data!$C$20))*$C1330/60</f>
        <v>-1.9492546180431396</v>
      </c>
      <c r="G1330" s="17">
        <f t="shared" si="107"/>
        <v>29.542310479918662</v>
      </c>
      <c r="H1330" s="17">
        <f>H1329+(data!$C$19*G1329-data!$C$16*H1329)*$C1330/60</f>
        <v>162.06516931549157</v>
      </c>
      <c r="I1330" s="17">
        <f>I1329+(data!$C$20*G1329-data!$C$17*I1329)*$C1330/60</f>
        <v>413.39669065104584</v>
      </c>
      <c r="J1330" s="16">
        <f t="shared" si="104"/>
        <v>159.33333333333334</v>
      </c>
      <c r="K1330" s="14">
        <f>G1330/data!$C$15*1000</f>
        <v>4.0000281348214735</v>
      </c>
      <c r="L1330" s="14">
        <f>L1329+data!$C$21*(K1329-L1329)/60*C1329</f>
        <v>4.0000292218167566</v>
      </c>
      <c r="M1330" s="59">
        <f>M1329+E1330*C1330/3600/data!H$23</f>
        <v>225.48830645461115</v>
      </c>
    </row>
    <row r="1331" spans="1:13" ht="19.899999999999999" customHeight="1">
      <c r="A1331" s="12">
        <f t="shared" si="105"/>
        <v>9570</v>
      </c>
      <c r="B1331" s="14">
        <f t="shared" si="106"/>
        <v>4</v>
      </c>
      <c r="C1331" s="14">
        <v>10</v>
      </c>
      <c r="D1331" s="15">
        <f>3600*(B1331*data!$C$15/1000-F1331-G1331)/C1331</f>
        <v>701.58216681716772</v>
      </c>
      <c r="E1331" s="15">
        <f>IF(A1331&lt;P$35,IF(A1331+C1331&lt;P$35,data!H$24*data!H$23,data!H$24*data!H$23*(P$35-A1331)/C1331),IF(D1331&lt;0,0,D1331))</f>
        <v>701.58216681716772</v>
      </c>
      <c r="F1331" s="17">
        <f>(H1331*data!$C$16+I1331*data!$C$17-G1330*(data!$C$18+data!$C$19+data!$C$20))*$C1331/60</f>
        <v>-1.9490469851565233</v>
      </c>
      <c r="G1331" s="17">
        <f t="shared" si="107"/>
        <v>29.542310322358993</v>
      </c>
      <c r="H1331" s="17">
        <f>H1330+(data!$C$19*G1330-data!$C$16*H1330)*$C1331/60</f>
        <v>162.06520442326735</v>
      </c>
      <c r="I1331" s="17">
        <f>I1330+(data!$C$20*G1330-data!$C$17*I1330)*$C1331/60</f>
        <v>413.67672268914771</v>
      </c>
      <c r="J1331" s="16">
        <f t="shared" si="104"/>
        <v>159.5</v>
      </c>
      <c r="K1331" s="14">
        <f>G1331/data!$C$15*1000</f>
        <v>4.0000281134878977</v>
      </c>
      <c r="L1331" s="14">
        <f>L1330+data!$C$21*(K1330-L1330)/60*C1330</f>
        <v>4.0000291991589458</v>
      </c>
      <c r="M1331" s="59">
        <f>M1330+E1331*C1331/3600/data!H$23</f>
        <v>225.68319038983813</v>
      </c>
    </row>
    <row r="1332" spans="1:13" ht="19.899999999999999" customHeight="1">
      <c r="A1332" s="12">
        <f t="shared" si="105"/>
        <v>9580</v>
      </c>
      <c r="B1332" s="14">
        <f t="shared" si="106"/>
        <v>4</v>
      </c>
      <c r="C1332" s="14">
        <v>10</v>
      </c>
      <c r="D1332" s="15">
        <f>3600*(B1332*data!$C$15/1000-F1332-G1332)/C1332</f>
        <v>701.50753230823943</v>
      </c>
      <c r="E1332" s="15">
        <f>IF(A1332&lt;P$35,IF(A1332+C1332&lt;P$35,data!H$24*data!H$23,data!H$24*data!H$23*(P$35-A1332)/C1332),IF(D1332&lt;0,0,D1332))</f>
        <v>701.50753230823943</v>
      </c>
      <c r="F1332" s="17">
        <f>(H1332*data!$C$16+I1332*data!$C$17-G1331*(data!$C$18+data!$C$19+data!$C$20))*$C1332/60</f>
        <v>-1.9488395096730404</v>
      </c>
      <c r="G1332" s="17">
        <f t="shared" si="107"/>
        <v>29.542310164955865</v>
      </c>
      <c r="H1332" s="17">
        <f>H1331+(data!$C$19*G1331-data!$C$16*H1331)*$C1332/60</f>
        <v>162.06523915131697</v>
      </c>
      <c r="I1332" s="17">
        <f>I1331+(data!$C$20*G1331-data!$C$17*I1331)*$C1332/60</f>
        <v>413.95654748301257</v>
      </c>
      <c r="J1332" s="16">
        <f t="shared" si="104"/>
        <v>159.66666666666666</v>
      </c>
      <c r="K1332" s="14">
        <f>G1332/data!$C$15*1000</f>
        <v>4.0000280921755182</v>
      </c>
      <c r="L1332" s="14">
        <f>L1331+data!$C$21*(K1331-L1331)/60*C1331</f>
        <v>4.0000291765287388</v>
      </c>
      <c r="M1332" s="59">
        <f>M1331+E1332*C1332/3600/data!H$23</f>
        <v>225.87805359325708</v>
      </c>
    </row>
    <row r="1333" spans="1:13" ht="19.899999999999999" customHeight="1">
      <c r="A1333" s="12">
        <f t="shared" si="105"/>
        <v>9590</v>
      </c>
      <c r="B1333" s="14">
        <f t="shared" si="106"/>
        <v>4</v>
      </c>
      <c r="C1333" s="14">
        <v>10</v>
      </c>
      <c r="D1333" s="15">
        <f>3600*(B1333*data!$C$15/1000-F1333-G1333)/C1333</f>
        <v>701.43295435213327</v>
      </c>
      <c r="E1333" s="15">
        <f>IF(A1333&lt;P$35,IF(A1333+C1333&lt;P$35,data!H$24*data!H$23,data!H$24*data!H$23*(P$35-A1333)/C1333),IF(D1333&lt;0,0,D1333))</f>
        <v>701.43295435213327</v>
      </c>
      <c r="F1333" s="17">
        <f>(H1333*data!$C$16+I1333*data!$C$17-G1332*(data!$C$18+data!$C$19+data!$C$20))*$C1333/60</f>
        <v>-1.9486321914367037</v>
      </c>
      <c r="G1333" s="17">
        <f t="shared" si="107"/>
        <v>29.542310007708714</v>
      </c>
      <c r="H1333" s="17">
        <f>H1332+(data!$C$19*G1332-data!$C$16*H1332)*$C1333/60</f>
        <v>162.06527350365795</v>
      </c>
      <c r="I1333" s="17">
        <f>I1332+(data!$C$20*G1332-data!$C$17*I1332)*$C1333/60</f>
        <v>414.23616518601716</v>
      </c>
      <c r="J1333" s="16">
        <f t="shared" si="104"/>
        <v>159.83333333333334</v>
      </c>
      <c r="K1333" s="14">
        <f>G1333/data!$C$15*1000</f>
        <v>4.0000280708842579</v>
      </c>
      <c r="L1333" s="14">
        <f>L1332+data!$C$21*(K1332-L1332)/60*C1332</f>
        <v>4.0000291539260004</v>
      </c>
      <c r="M1333" s="59">
        <f>M1332+E1333*C1333/3600/data!H$23</f>
        <v>226.07289608057712</v>
      </c>
    </row>
    <row r="1334" spans="1:13" ht="19.899999999999999" customHeight="1">
      <c r="A1334" s="12">
        <f t="shared" si="105"/>
        <v>9600</v>
      </c>
      <c r="B1334" s="14">
        <f t="shared" si="106"/>
        <v>4</v>
      </c>
      <c r="C1334" s="14">
        <v>10</v>
      </c>
      <c r="D1334" s="15">
        <f>3600*(B1334*data!$C$15/1000-F1334-G1334)/C1334</f>
        <v>701.3584328930649</v>
      </c>
      <c r="E1334" s="15">
        <f>IF(A1334&lt;P$35,IF(A1334+C1334&lt;P$35,data!H$24*data!H$23,data!H$24*data!H$23*(P$35-A1334)/C1334),IF(D1334&lt;0,0,D1334))</f>
        <v>701.3584328930649</v>
      </c>
      <c r="F1334" s="17">
        <f>(H1334*data!$C$16+I1334*data!$C$17-G1333*(data!$C$18+data!$C$19+data!$C$20))*$C1334/60</f>
        <v>-1.9484250302920536</v>
      </c>
      <c r="G1334" s="17">
        <f t="shared" si="107"/>
        <v>29.542309850617031</v>
      </c>
      <c r="H1334" s="17">
        <f>H1333+(data!$C$19*G1333-data!$C$16*H1333)*$C1334/60</f>
        <v>162.06530748426533</v>
      </c>
      <c r="I1334" s="17">
        <f>I1333+(data!$C$20*G1333-data!$C$17*I1333)*$C1334/60</f>
        <v>414.51557595142464</v>
      </c>
      <c r="J1334" s="16">
        <f t="shared" si="104"/>
        <v>160</v>
      </c>
      <c r="K1334" s="14">
        <f>G1334/data!$C$15*1000</f>
        <v>4.0000280496140483</v>
      </c>
      <c r="L1334" s="14">
        <f>L1333+data!$C$21*(K1333-L1333)/60*C1333</f>
        <v>4.0000291313505993</v>
      </c>
      <c r="M1334" s="59">
        <f>M1333+E1334*C1334/3600/data!H$23</f>
        <v>226.26771786749185</v>
      </c>
    </row>
    <row r="1335" spans="1:13" ht="19.899999999999999" customHeight="1">
      <c r="A1335" s="12">
        <f t="shared" si="105"/>
        <v>9610</v>
      </c>
      <c r="B1335" s="14">
        <f t="shared" si="106"/>
        <v>4</v>
      </c>
      <c r="C1335" s="14">
        <v>10</v>
      </c>
      <c r="D1335" s="15">
        <f>3600*(B1335*data!$C$15/1000-F1335-G1335)/C1335</f>
        <v>701.28396787545557</v>
      </c>
      <c r="E1335" s="15">
        <f>IF(A1335&lt;P$35,IF(A1335+C1335&lt;P$35,data!H$24*data!H$23,data!H$24*data!H$23*(P$35-A1335)/C1335),IF(D1335&lt;0,0,D1335))</f>
        <v>701.28396787545557</v>
      </c>
      <c r="F1335" s="17">
        <f>(H1335*data!$C$16+I1335*data!$C$17-G1334*(data!$C$18+data!$C$19+data!$C$20))*$C1335/60</f>
        <v>-1.9482180260841606</v>
      </c>
      <c r="G1335" s="17">
        <f t="shared" si="107"/>
        <v>29.542309693680274</v>
      </c>
      <c r="H1335" s="17">
        <f>H1334+(data!$C$19*G1334-data!$C$16*H1334)*$C1335/60</f>
        <v>162.06534109707221</v>
      </c>
      <c r="I1335" s="17">
        <f>I1334+(data!$C$20*G1334-data!$C$17*I1334)*$C1335/60</f>
        <v>414.79477993238481</v>
      </c>
      <c r="J1335" s="16">
        <f t="shared" si="104"/>
        <v>160.16666666666666</v>
      </c>
      <c r="K1335" s="14">
        <f>G1335/data!$C$15*1000</f>
        <v>4.0000280283648149</v>
      </c>
      <c r="L1335" s="14">
        <f>L1334+data!$C$21*(K1334-L1334)/60*C1334</f>
        <v>4.000029108802404</v>
      </c>
      <c r="M1335" s="59">
        <f>M1334+E1335*C1335/3600/data!H$23</f>
        <v>226.46251896967948</v>
      </c>
    </row>
    <row r="1336" spans="1:13" ht="19.899999999999999" customHeight="1">
      <c r="A1336" s="12">
        <f t="shared" si="105"/>
        <v>9620</v>
      </c>
      <c r="B1336" s="14">
        <f t="shared" si="106"/>
        <v>4</v>
      </c>
      <c r="C1336" s="14">
        <v>10</v>
      </c>
      <c r="D1336" s="15">
        <f>3600*(B1336*data!$C$15/1000-F1336-G1336)/C1336</f>
        <v>701.20955924390751</v>
      </c>
      <c r="E1336" s="15">
        <f>IF(A1336&lt;P$35,IF(A1336+C1336&lt;P$35,data!H$24*data!H$23,data!H$24*data!H$23*(P$35-A1336)/C1336),IF(D1336&lt;0,0,D1336))</f>
        <v>701.20955924390751</v>
      </c>
      <c r="F1336" s="17">
        <f>(H1336*data!$C$16+I1336*data!$C$17-G1335*(data!$C$18+data!$C$19+data!$C$20))*$C1336/60</f>
        <v>-1.9480111786586183</v>
      </c>
      <c r="G1336" s="17">
        <f t="shared" si="107"/>
        <v>29.542309536897921</v>
      </c>
      <c r="H1336" s="17">
        <f>H1335+(data!$C$19*G1335-data!$C$16*H1335)*$C1336/60</f>
        <v>162.06537434597007</v>
      </c>
      <c r="I1336" s="17">
        <f>I1335+(data!$C$20*G1335-data!$C$17*I1335)*$C1336/60</f>
        <v>415.07377728193404</v>
      </c>
      <c r="J1336" s="16">
        <f t="shared" si="104"/>
        <v>160.33333333333334</v>
      </c>
      <c r="K1336" s="14">
        <f>G1336/data!$C$15*1000</f>
        <v>4.0000280071364873</v>
      </c>
      <c r="L1336" s="14">
        <f>L1335+data!$C$21*(K1335-L1335)/60*C1335</f>
        <v>4.0000290862812848</v>
      </c>
      <c r="M1336" s="59">
        <f>M1335+E1336*C1336/3600/data!H$23</f>
        <v>226.65729940280278</v>
      </c>
    </row>
    <row r="1337" spans="1:13" ht="19.899999999999999" customHeight="1">
      <c r="A1337" s="12">
        <f t="shared" si="105"/>
        <v>9630</v>
      </c>
      <c r="B1337" s="14">
        <f t="shared" si="106"/>
        <v>4</v>
      </c>
      <c r="C1337" s="14">
        <v>10</v>
      </c>
      <c r="D1337" s="15">
        <f>3600*(B1337*data!$C$15/1000-F1337-G1337)/C1337</f>
        <v>701.13520694320584</v>
      </c>
      <c r="E1337" s="15">
        <f>IF(A1337&lt;P$35,IF(A1337+C1337&lt;P$35,data!H$24*data!H$23,data!H$24*data!H$23*(P$35-A1337)/C1337),IF(D1337&lt;0,0,D1337))</f>
        <v>701.13520694320584</v>
      </c>
      <c r="F1337" s="17">
        <f>(H1337*data!$C$16+I1337*data!$C$17-G1336*(data!$C$18+data!$C$19+data!$C$20))*$C1337/60</f>
        <v>-1.9478044878615388</v>
      </c>
      <c r="G1337" s="17">
        <f t="shared" si="107"/>
        <v>29.542309380269458</v>
      </c>
      <c r="H1337" s="17">
        <f>H1336+(data!$C$19*G1336-data!$C$16*H1336)*$C1337/60</f>
        <v>162.06540723480933</v>
      </c>
      <c r="I1337" s="17">
        <f>I1336+(data!$C$20*G1336-data!$C$17*I1336)*$C1337/60</f>
        <v>415.3525681529955</v>
      </c>
      <c r="J1337" s="16">
        <f t="shared" si="104"/>
        <v>160.5</v>
      </c>
      <c r="K1337" s="14">
        <f>G1337/data!$C$15*1000</f>
        <v>4.0000279859289982</v>
      </c>
      <c r="L1337" s="14">
        <f>L1336+data!$C$21*(K1336-L1336)/60*C1336</f>
        <v>4.0000290637871139</v>
      </c>
      <c r="M1337" s="59">
        <f>M1336+E1337*C1337/3600/data!H$23</f>
        <v>226.85205918250924</v>
      </c>
    </row>
    <row r="1338" spans="1:13" ht="19.899999999999999" customHeight="1">
      <c r="A1338" s="12">
        <f t="shared" si="105"/>
        <v>9640</v>
      </c>
      <c r="B1338" s="14">
        <f t="shared" si="106"/>
        <v>4</v>
      </c>
      <c r="C1338" s="14">
        <v>10</v>
      </c>
      <c r="D1338" s="15">
        <f>3600*(B1338*data!$C$15/1000-F1338-G1338)/C1338</f>
        <v>701.060910918319</v>
      </c>
      <c r="E1338" s="15">
        <f>IF(A1338&lt;P$35,IF(A1338+C1338&lt;P$35,data!H$24*data!H$23,data!H$24*data!H$23*(P$35-A1338)/C1338),IF(D1338&lt;0,0,D1338))</f>
        <v>701.060910918319</v>
      </c>
      <c r="F1338" s="17">
        <f>(H1338*data!$C$16+I1338*data!$C$17-G1337*(data!$C$18+data!$C$19+data!$C$20))*$C1338/60</f>
        <v>-1.9475979535395467</v>
      </c>
      <c r="G1338" s="17">
        <f t="shared" si="107"/>
        <v>29.542309223794373</v>
      </c>
      <c r="H1338" s="17">
        <f>H1337+(data!$C$19*G1337-data!$C$16*H1337)*$C1338/60</f>
        <v>162.06543976739971</v>
      </c>
      <c r="I1338" s="17">
        <f>I1337+(data!$C$20*G1337-data!$C$17*I1337)*$C1338/60</f>
        <v>415.6311526983792</v>
      </c>
      <c r="J1338" s="16">
        <f t="shared" si="104"/>
        <v>160.66666666666666</v>
      </c>
      <c r="K1338" s="14">
        <f>G1338/data!$C$15*1000</f>
        <v>4.0000279647422747</v>
      </c>
      <c r="L1338" s="14">
        <f>L1337+data!$C$21*(K1337-L1337)/60*C1337</f>
        <v>4.0000290413197623</v>
      </c>
      <c r="M1338" s="59">
        <f>M1337+E1338*C1338/3600/data!H$23</f>
        <v>227.04679832443099</v>
      </c>
    </row>
    <row r="1339" spans="1:13" ht="19.899999999999999" customHeight="1">
      <c r="A1339" s="12">
        <f t="shared" si="105"/>
        <v>9650</v>
      </c>
      <c r="B1339" s="14">
        <f t="shared" si="106"/>
        <v>4</v>
      </c>
      <c r="C1339" s="14">
        <v>10</v>
      </c>
      <c r="D1339" s="15">
        <f>3600*(B1339*data!$C$15/1000-F1339-G1339)/C1339</f>
        <v>700.98667111440432</v>
      </c>
      <c r="E1339" s="15">
        <f>IF(A1339&lt;P$35,IF(A1339+C1339&lt;P$35,data!H$24*data!H$23,data!H$24*data!H$23*(P$35-A1339)/C1339),IF(D1339&lt;0,0,D1339))</f>
        <v>700.98667111440432</v>
      </c>
      <c r="F1339" s="17">
        <f>(H1339*data!$C$16+I1339*data!$C$17-G1338*(data!$C$18+data!$C$19+data!$C$20))*$C1339/60</f>
        <v>-1.9473915755397784</v>
      </c>
      <c r="G1339" s="17">
        <f t="shared" si="107"/>
        <v>29.542309067472146</v>
      </c>
      <c r="H1339" s="17">
        <f>H1338+(data!$C$19*G1338-data!$C$16*H1338)*$C1339/60</f>
        <v>162.0654719475107</v>
      </c>
      <c r="I1339" s="17">
        <f>I1338+(data!$C$20*G1338-data!$C$17*I1338)*$C1339/60</f>
        <v>415.90953107078195</v>
      </c>
      <c r="J1339" s="16">
        <f t="shared" si="104"/>
        <v>160.83333333333334</v>
      </c>
      <c r="K1339" s="14">
        <f>G1339/data!$C$15*1000</f>
        <v>4.0000279435762494</v>
      </c>
      <c r="L1339" s="14">
        <f>L1338+data!$C$21*(K1338-L1338)/60*C1338</f>
        <v>4.000029018879105</v>
      </c>
      <c r="M1339" s="59">
        <f>M1338+E1339*C1339/3600/data!H$23</f>
        <v>227.24151684418499</v>
      </c>
    </row>
    <row r="1340" spans="1:13" ht="19.899999999999999" customHeight="1">
      <c r="A1340" s="12">
        <f t="shared" si="105"/>
        <v>9660</v>
      </c>
      <c r="B1340" s="14">
        <f t="shared" si="106"/>
        <v>4</v>
      </c>
      <c r="C1340" s="14">
        <v>10</v>
      </c>
      <c r="D1340" s="15">
        <f>3600*(B1340*data!$C$15/1000-F1340-G1340)/C1340</f>
        <v>700.9124874767856</v>
      </c>
      <c r="E1340" s="15">
        <f>IF(A1340&lt;P$35,IF(A1340+C1340&lt;P$35,data!H$24*data!H$23,data!H$24*data!H$23*(P$35-A1340)/C1340),IF(D1340&lt;0,0,D1340))</f>
        <v>700.9124874767856</v>
      </c>
      <c r="F1340" s="17">
        <f>(H1340*data!$C$16+I1340*data!$C$17-G1339*(data!$C$18+data!$C$19+data!$C$20))*$C1340/60</f>
        <v>-1.9471853537098707</v>
      </c>
      <c r="G1340" s="17">
        <f t="shared" si="107"/>
        <v>29.542308911302289</v>
      </c>
      <c r="H1340" s="17">
        <f>H1339+(data!$C$19*G1339-data!$C$16*H1339)*$C1340/60</f>
        <v>162.065503778872</v>
      </c>
      <c r="I1340" s="17">
        <f>I1339+(data!$C$20*G1339-data!$C$17*I1339)*$C1340/60</f>
        <v>416.18770342278765</v>
      </c>
      <c r="J1340" s="16">
        <f t="shared" si="104"/>
        <v>161</v>
      </c>
      <c r="K1340" s="14">
        <f>G1340/data!$C$15*1000</f>
        <v>4.0000279224308546</v>
      </c>
      <c r="L1340" s="14">
        <f>L1339+data!$C$21*(K1339-L1339)/60*C1339</f>
        <v>4.0000289964650166</v>
      </c>
      <c r="M1340" s="59">
        <f>M1339+E1340*C1340/3600/data!H$23</f>
        <v>227.43621475737299</v>
      </c>
    </row>
    <row r="1341" spans="1:13" ht="19.899999999999999" customHeight="1">
      <c r="A1341" s="12">
        <f t="shared" si="105"/>
        <v>9670</v>
      </c>
      <c r="B1341" s="14">
        <f t="shared" si="106"/>
        <v>4</v>
      </c>
      <c r="C1341" s="14">
        <v>10</v>
      </c>
      <c r="D1341" s="15">
        <f>3600*(B1341*data!$C$15/1000-F1341-G1341)/C1341</f>
        <v>700.83835995098354</v>
      </c>
      <c r="E1341" s="15">
        <f>IF(A1341&lt;P$35,IF(A1341+C1341&lt;P$35,data!H$24*data!H$23,data!H$24*data!H$23*(P$35-A1341)/C1341),IF(D1341&lt;0,0,D1341))</f>
        <v>700.83835995098354</v>
      </c>
      <c r="F1341" s="17">
        <f>(H1341*data!$C$16+I1341*data!$C$17-G1340*(data!$C$18+data!$C$19+data!$C$20))*$C1341/60</f>
        <v>-1.9469792878979661</v>
      </c>
      <c r="G1341" s="17">
        <f t="shared" si="107"/>
        <v>29.542308755284282</v>
      </c>
      <c r="H1341" s="17">
        <f>H1340+(data!$C$19*G1340-data!$C$16*H1340)*$C1341/60</f>
        <v>162.06553526517385</v>
      </c>
      <c r="I1341" s="17">
        <f>I1340+(data!$C$20*G1340-data!$C$17*I1340)*$C1341/60</f>
        <v>416.46566990686716</v>
      </c>
      <c r="J1341" s="16">
        <f t="shared" si="104"/>
        <v>161.16666666666666</v>
      </c>
      <c r="K1341" s="14">
        <f>G1341/data!$C$15*1000</f>
        <v>4.0000279013060203</v>
      </c>
      <c r="L1341" s="14">
        <f>L1340+data!$C$21*(K1340-L1340)/60*C1340</f>
        <v>4.0000289740773738</v>
      </c>
      <c r="M1341" s="59">
        <f>M1340+E1341*C1341/3600/data!H$23</f>
        <v>227.6308920795816</v>
      </c>
    </row>
    <row r="1342" spans="1:13" ht="19.899999999999999" customHeight="1">
      <c r="A1342" s="12">
        <f t="shared" si="105"/>
        <v>9680</v>
      </c>
      <c r="B1342" s="14">
        <f t="shared" si="106"/>
        <v>4</v>
      </c>
      <c r="C1342" s="14">
        <v>10</v>
      </c>
      <c r="D1342" s="15">
        <f>3600*(B1342*data!$C$15/1000-F1342-G1342)/C1342</f>
        <v>700.76428848267221</v>
      </c>
      <c r="E1342" s="15">
        <f>IF(A1342&lt;P$35,IF(A1342+C1342&lt;P$35,data!H$24*data!H$23,data!H$24*data!H$23*(P$35-A1342)/C1342),IF(D1342&lt;0,0,D1342))</f>
        <v>700.76428848267221</v>
      </c>
      <c r="F1342" s="17">
        <f>(H1342*data!$C$16+I1342*data!$C$17-G1341*(data!$C$18+data!$C$19+data!$C$20))*$C1342/60</f>
        <v>-1.9467733779526963</v>
      </c>
      <c r="G1342" s="17">
        <f t="shared" si="107"/>
        <v>29.542308599417652</v>
      </c>
      <c r="H1342" s="17">
        <f>H1341+(data!$C$19*G1341-data!$C$16*H1341)*$C1342/60</f>
        <v>162.06556641006753</v>
      </c>
      <c r="I1342" s="17">
        <f>I1341+(data!$C$20*G1341-data!$C$17*I1341)*$C1342/60</f>
        <v>416.74343067537859</v>
      </c>
      <c r="J1342" s="16">
        <f t="shared" si="104"/>
        <v>161.33333333333334</v>
      </c>
      <c r="K1342" s="14">
        <f>G1342/data!$C$15*1000</f>
        <v>4.0000278802016824</v>
      </c>
      <c r="L1342" s="14">
        <f>L1341+data!$C$21*(K1341-L1341)/60*C1341</f>
        <v>4.000028951716053</v>
      </c>
      <c r="M1342" s="59">
        <f>M1341+E1342*C1342/3600/data!H$23</f>
        <v>227.82554882638235</v>
      </c>
    </row>
    <row r="1343" spans="1:13" ht="19.899999999999999" customHeight="1">
      <c r="A1343" s="12">
        <f t="shared" si="105"/>
        <v>9690</v>
      </c>
      <c r="B1343" s="14">
        <f t="shared" si="106"/>
        <v>4</v>
      </c>
      <c r="C1343" s="14">
        <v>10</v>
      </c>
      <c r="D1343" s="15">
        <f>3600*(B1343*data!$C$15/1000-F1343-G1343)/C1343</f>
        <v>700.69027301772678</v>
      </c>
      <c r="E1343" s="15">
        <f>IF(A1343&lt;P$35,IF(A1343+C1343&lt;P$35,data!H$24*data!H$23,data!H$24*data!H$23*(P$35-A1343)/C1343),IF(D1343&lt;0,0,D1343))</f>
        <v>700.69027301772678</v>
      </c>
      <c r="F1343" s="17">
        <f>(H1343*data!$C$16+I1343*data!$C$17-G1342*(data!$C$18+data!$C$19+data!$C$20))*$C1343/60</f>
        <v>-1.9465676237231915</v>
      </c>
      <c r="G1343" s="17">
        <f t="shared" si="107"/>
        <v>29.542308443701884</v>
      </c>
      <c r="H1343" s="17">
        <f>H1342+(data!$C$19*G1342-data!$C$16*H1342)*$C1343/60</f>
        <v>162.06559721716573</v>
      </c>
      <c r="I1343" s="17">
        <f>I1342+(data!$C$20*G1342-data!$C$17*I1342)*$C1343/60</f>
        <v>417.02098588056725</v>
      </c>
      <c r="J1343" s="16">
        <f t="shared" si="104"/>
        <v>161.5</v>
      </c>
      <c r="K1343" s="14">
        <f>G1343/data!$C$15*1000</f>
        <v>4.0000278591177709</v>
      </c>
      <c r="L1343" s="14">
        <f>L1342+data!$C$21*(K1342-L1342)/60*C1342</f>
        <v>4.0000289293809335</v>
      </c>
      <c r="M1343" s="59">
        <f>M1342+E1343*C1343/3600/data!H$23</f>
        <v>228.02018501333171</v>
      </c>
    </row>
    <row r="1344" spans="1:13" ht="19.899999999999999" customHeight="1">
      <c r="A1344" s="12">
        <f t="shared" si="105"/>
        <v>9700</v>
      </c>
      <c r="B1344" s="14">
        <f t="shared" si="106"/>
        <v>4</v>
      </c>
      <c r="C1344" s="14">
        <v>10</v>
      </c>
      <c r="D1344" s="15">
        <f>3600*(B1344*data!$C$15/1000-F1344-G1344)/C1344</f>
        <v>700.61631350217681</v>
      </c>
      <c r="E1344" s="15">
        <f>IF(A1344&lt;P$35,IF(A1344+C1344&lt;P$35,data!H$24*data!H$23,data!H$24*data!H$23*(P$35-A1344)/C1344),IF(D1344&lt;0,0,D1344))</f>
        <v>700.61631350217681</v>
      </c>
      <c r="F1344" s="17">
        <f>(H1344*data!$C$16+I1344*data!$C$17-G1343*(data!$C$18+data!$C$19+data!$C$20))*$C1344/60</f>
        <v>-1.9463620250590616</v>
      </c>
      <c r="G1344" s="17">
        <f t="shared" si="107"/>
        <v>29.542308288136507</v>
      </c>
      <c r="H1344" s="17">
        <f>H1343+(data!$C$19*G1343-data!$C$16*H1343)*$C1344/60</f>
        <v>162.06562769004302</v>
      </c>
      <c r="I1344" s="17">
        <f>I1343+(data!$C$20*G1343-data!$C$17*I1343)*$C1344/60</f>
        <v>417.29833567456575</v>
      </c>
      <c r="J1344" s="16">
        <f t="shared" si="104"/>
        <v>161.66666666666666</v>
      </c>
      <c r="K1344" s="14">
        <f>G1344/data!$C$15*1000</f>
        <v>4.0000278380542218</v>
      </c>
      <c r="L1344" s="14">
        <f>L1343+data!$C$21*(K1343-L1343)/60*C1343</f>
        <v>4.0000289070718953</v>
      </c>
      <c r="M1344" s="59">
        <f>M1343+E1344*C1344/3600/data!H$23</f>
        <v>228.2148006559712</v>
      </c>
    </row>
    <row r="1345" spans="1:13" ht="19.899999999999999" customHeight="1">
      <c r="A1345" s="12">
        <f t="shared" si="105"/>
        <v>9710</v>
      </c>
      <c r="B1345" s="14">
        <f t="shared" si="106"/>
        <v>4</v>
      </c>
      <c r="C1345" s="14">
        <v>10</v>
      </c>
      <c r="D1345" s="15">
        <f>3600*(B1345*data!$C$15/1000-F1345-G1345)/C1345</f>
        <v>700.54240988222728</v>
      </c>
      <c r="E1345" s="15">
        <f>IF(A1345&lt;P$35,IF(A1345+C1345&lt;P$35,data!H$24*data!H$23,data!H$24*data!H$23*(P$35-A1345)/C1345),IF(D1345&lt;0,0,D1345))</f>
        <v>700.54240988222728</v>
      </c>
      <c r="F1345" s="17">
        <f>(H1345*data!$C$16+I1345*data!$C$17-G1344*(data!$C$18+data!$C$19+data!$C$20))*$C1345/60</f>
        <v>-1.9461565818104025</v>
      </c>
      <c r="G1345" s="17">
        <f t="shared" si="107"/>
        <v>29.54230813272104</v>
      </c>
      <c r="H1345" s="17">
        <f>H1344+(data!$C$19*G1344-data!$C$16*H1344)*$C1345/60</f>
        <v>162.06565783223618</v>
      </c>
      <c r="I1345" s="17">
        <f>I1344+(data!$C$20*G1344-data!$C$17*I1344)*$C1345/60</f>
        <v>417.57548020939413</v>
      </c>
      <c r="J1345" s="16">
        <f t="shared" si="104"/>
        <v>161.83333333333334</v>
      </c>
      <c r="K1345" s="14">
        <f>G1345/data!$C$15*1000</f>
        <v>4.000027817010972</v>
      </c>
      <c r="L1345" s="14">
        <f>L1344+data!$C$21*(K1344-L1344)/60*C1344</f>
        <v>4.0000288847888186</v>
      </c>
      <c r="M1345" s="59">
        <f>M1344+E1345*C1345/3600/data!H$23</f>
        <v>228.40939576982737</v>
      </c>
    </row>
    <row r="1346" spans="1:13" ht="19.899999999999999" customHeight="1">
      <c r="A1346" s="12">
        <f t="shared" si="105"/>
        <v>9720</v>
      </c>
      <c r="B1346" s="14">
        <f t="shared" si="106"/>
        <v>4</v>
      </c>
      <c r="C1346" s="14">
        <v>10</v>
      </c>
      <c r="D1346" s="15">
        <f>3600*(B1346*data!$C$15/1000-F1346-G1346)/C1346</f>
        <v>700.46856210426358</v>
      </c>
      <c r="E1346" s="15">
        <f>IF(A1346&lt;P$35,IF(A1346+C1346&lt;P$35,data!H$24*data!H$23,data!H$24*data!H$23*(P$35-A1346)/C1346),IF(D1346&lt;0,0,D1346))</f>
        <v>700.46856210426358</v>
      </c>
      <c r="F1346" s="17">
        <f>(H1346*data!$C$16+I1346*data!$C$17-G1345*(data!$C$18+data!$C$19+data!$C$20))*$C1346/60</f>
        <v>-1.9459512938277905</v>
      </c>
      <c r="G1346" s="17">
        <f t="shared" si="107"/>
        <v>29.542307977454993</v>
      </c>
      <c r="H1346" s="17">
        <f>H1345+(data!$C$19*G1345-data!$C$16*H1345)*$C1346/60</f>
        <v>162.06568764724466</v>
      </c>
      <c r="I1346" s="17">
        <f>I1345+(data!$C$20*G1345-data!$C$17*I1345)*$C1346/60</f>
        <v>417.85241963695989</v>
      </c>
      <c r="J1346" s="16">
        <f t="shared" si="104"/>
        <v>162</v>
      </c>
      <c r="K1346" s="14">
        <f>G1346/data!$C$15*1000</f>
        <v>4.0000277959879522</v>
      </c>
      <c r="L1346" s="14">
        <f>L1345+data!$C$21*(K1345-L1345)/60*C1345</f>
        <v>4.0000288625315852</v>
      </c>
      <c r="M1346" s="59">
        <f>M1345+E1346*C1346/3600/data!H$23</f>
        <v>228.6039703704119</v>
      </c>
    </row>
    <row r="1347" spans="1:13" ht="19.899999999999999" customHeight="1">
      <c r="A1347" s="12">
        <f t="shared" si="105"/>
        <v>9730</v>
      </c>
      <c r="B1347" s="14">
        <f t="shared" si="106"/>
        <v>4</v>
      </c>
      <c r="C1347" s="14">
        <v>10</v>
      </c>
      <c r="D1347" s="15">
        <f>3600*(B1347*data!$C$15/1000-F1347-G1347)/C1347</f>
        <v>700.394770114832</v>
      </c>
      <c r="E1347" s="15">
        <f>IF(A1347&lt;P$35,IF(A1347+C1347&lt;P$35,data!H$24*data!H$23,data!H$24*data!H$23*(P$35-A1347)/C1347),IF(D1347&lt;0,0,D1347))</f>
        <v>700.394770114832</v>
      </c>
      <c r="F1347" s="17">
        <f>(H1347*data!$C$16+I1347*data!$C$17-G1346*(data!$C$18+data!$C$19+data!$C$20))*$C1347/60</f>
        <v>-1.9457461609622713</v>
      </c>
      <c r="G1347" s="17">
        <f t="shared" si="107"/>
        <v>29.542307822337897</v>
      </c>
      <c r="H1347" s="17">
        <f>H1346+(data!$C$19*G1346-data!$C$16*H1346)*$C1347/60</f>
        <v>162.06571713853086</v>
      </c>
      <c r="I1347" s="17">
        <f>I1346+(data!$C$20*G1346-data!$C$17*I1346)*$C1347/60</f>
        <v>418.12915410905816</v>
      </c>
      <c r="J1347" s="16">
        <f t="shared" si="104"/>
        <v>162.16666666666666</v>
      </c>
      <c r="K1347" s="14">
        <f>G1347/data!$C$15*1000</f>
        <v>4.0000277749851021</v>
      </c>
      <c r="L1347" s="14">
        <f>L1346+data!$C$21*(K1346-L1346)/60*C1346</f>
        <v>4.0000288403000779</v>
      </c>
      <c r="M1347" s="59">
        <f>M1346+E1347*C1347/3600/data!H$23</f>
        <v>228.79852447322156</v>
      </c>
    </row>
    <row r="1348" spans="1:13" ht="19.899999999999999" customHeight="1">
      <c r="A1348" s="12">
        <f t="shared" si="105"/>
        <v>9740</v>
      </c>
      <c r="B1348" s="14">
        <f t="shared" si="106"/>
        <v>4</v>
      </c>
      <c r="C1348" s="14">
        <v>10</v>
      </c>
      <c r="D1348" s="15">
        <f>3600*(B1348*data!$C$15/1000-F1348-G1348)/C1348</f>
        <v>700.32103386064284</v>
      </c>
      <c r="E1348" s="15">
        <f>IF(A1348&lt;P$35,IF(A1348+C1348&lt;P$35,data!H$24*data!H$23,data!H$24*data!H$23*(P$35-A1348)/C1348),IF(D1348&lt;0,0,D1348))</f>
        <v>700.32103386064284</v>
      </c>
      <c r="F1348" s="17">
        <f>(H1348*data!$C$16+I1348*data!$C$17-G1347*(data!$C$18+data!$C$19+data!$C$20))*$C1348/60</f>
        <v>-1.9455411830653626</v>
      </c>
      <c r="G1348" s="17">
        <f t="shared" si="107"/>
        <v>29.54230766736929</v>
      </c>
      <c r="H1348" s="17">
        <f>H1347+(data!$C$19*G1347-data!$C$16*H1347)*$C1348/60</f>
        <v>162.06574630952068</v>
      </c>
      <c r="I1348" s="17">
        <f>I1347+(data!$C$20*G1347-data!$C$17*I1347)*$C1348/60</f>
        <v>418.40568377737162</v>
      </c>
      <c r="J1348" s="16">
        <f t="shared" ref="J1348:J1411" si="108">$A1348/60</f>
        <v>162.33333333333334</v>
      </c>
      <c r="K1348" s="14">
        <f>G1348/data!$C$15*1000</f>
        <v>4.0000277540023559</v>
      </c>
      <c r="L1348" s="14">
        <f>L1347+data!$C$21*(K1347-L1347)/60*C1347</f>
        <v>4.0000288180941812</v>
      </c>
      <c r="M1348" s="59">
        <f>M1347+E1348*C1348/3600/data!H$23</f>
        <v>228.9930580937384</v>
      </c>
    </row>
    <row r="1349" spans="1:13" ht="19.899999999999999" customHeight="1">
      <c r="A1349" s="12">
        <f t="shared" si="105"/>
        <v>9750</v>
      </c>
      <c r="B1349" s="14">
        <f t="shared" si="106"/>
        <v>4</v>
      </c>
      <c r="C1349" s="14">
        <v>10</v>
      </c>
      <c r="D1349" s="15">
        <f>3600*(B1349*data!$C$15/1000-F1349-G1349)/C1349</f>
        <v>700.24735328858515</v>
      </c>
      <c r="E1349" s="15">
        <f>IF(A1349&lt;P$35,IF(A1349+C1349&lt;P$35,data!H$24*data!H$23,data!H$24*data!H$23*(P$35-A1349)/C1349),IF(D1349&lt;0,0,D1349))</f>
        <v>700.24735328858515</v>
      </c>
      <c r="F1349" s="17">
        <f>(H1349*data!$C$16+I1349*data!$C$17-G1348*(data!$C$18+data!$C$19+data!$C$20))*$C1349/60</f>
        <v>-1.9453363599890503</v>
      </c>
      <c r="G1349" s="17">
        <f t="shared" si="107"/>
        <v>29.542307512548692</v>
      </c>
      <c r="H1349" s="17">
        <f>H1348+(data!$C$19*G1348-data!$C$16*H1348)*$C1349/60</f>
        <v>162.0657751636038</v>
      </c>
      <c r="I1349" s="17">
        <f>I1348+(data!$C$20*G1348-data!$C$17*I1348)*$C1349/60</f>
        <v>418.6820087934708</v>
      </c>
      <c r="J1349" s="16">
        <f t="shared" si="108"/>
        <v>162.5</v>
      </c>
      <c r="K1349" s="14">
        <f>G1349/data!$C$15*1000</f>
        <v>4.0000277330396505</v>
      </c>
      <c r="L1349" s="14">
        <f>L1348+data!$C$21*(K1348-L1348)/60*C1348</f>
        <v>4.0000287959137806</v>
      </c>
      <c r="M1349" s="59">
        <f>M1348+E1349*C1349/3600/data!H$23</f>
        <v>229.18757124742967</v>
      </c>
    </row>
    <row r="1350" spans="1:13" ht="19.899999999999999" customHeight="1">
      <c r="A1350" s="12">
        <f t="shared" si="105"/>
        <v>9760</v>
      </c>
      <c r="B1350" s="14">
        <f t="shared" si="106"/>
        <v>4</v>
      </c>
      <c r="C1350" s="14">
        <v>10</v>
      </c>
      <c r="D1350" s="15">
        <f>3600*(B1350*data!$C$15/1000-F1350-G1350)/C1350</f>
        <v>700.1737283457004</v>
      </c>
      <c r="E1350" s="15">
        <f>IF(A1350&lt;P$35,IF(A1350+C1350&lt;P$35,data!H$24*data!H$23,data!H$24*data!H$23*(P$35-A1350)/C1350),IF(D1350&lt;0,0,D1350))</f>
        <v>700.1737283457004</v>
      </c>
      <c r="F1350" s="17">
        <f>(H1350*data!$C$16+I1350*data!$C$17-G1349*(data!$C$18+data!$C$19+data!$C$20))*$C1350/60</f>
        <v>-1.9451316915857766</v>
      </c>
      <c r="G1350" s="17">
        <f t="shared" si="107"/>
        <v>29.542307357875654</v>
      </c>
      <c r="H1350" s="17">
        <f>H1349+(data!$C$19*G1349-data!$C$16*H1349)*$C1350/60</f>
        <v>162.06580370413411</v>
      </c>
      <c r="I1350" s="17">
        <f>I1349+(data!$C$20*G1349-data!$C$17*I1349)*$C1350/60</f>
        <v>418.95812930881397</v>
      </c>
      <c r="J1350" s="16">
        <f t="shared" si="108"/>
        <v>162.66666666666666</v>
      </c>
      <c r="K1350" s="14">
        <f>G1350/data!$C$15*1000</f>
        <v>4.0000277120969248</v>
      </c>
      <c r="L1350" s="14">
        <f>L1349+data!$C$21*(K1349-L1349)/60*C1349</f>
        <v>4.0000287737587623</v>
      </c>
      <c r="M1350" s="59">
        <f>M1349+E1350*C1350/3600/data!H$23</f>
        <v>229.38206394974793</v>
      </c>
    </row>
    <row r="1351" spans="1:13" ht="19.899999999999999" customHeight="1">
      <c r="A1351" s="12">
        <f t="shared" si="105"/>
        <v>9770</v>
      </c>
      <c r="B1351" s="14">
        <f t="shared" si="106"/>
        <v>4</v>
      </c>
      <c r="C1351" s="14">
        <v>10</v>
      </c>
      <c r="D1351" s="15">
        <f>3600*(B1351*data!$C$15/1000-F1351-G1351)/C1351</f>
        <v>700.10015897920266</v>
      </c>
      <c r="E1351" s="15">
        <f>IF(A1351&lt;P$35,IF(A1351+C1351&lt;P$35,data!H$24*data!H$23,data!H$24*data!H$23*(P$35-A1351)/C1351),IF(D1351&lt;0,0,D1351))</f>
        <v>700.10015897920266</v>
      </c>
      <c r="F1351" s="17">
        <f>(H1351*data!$C$16+I1351*data!$C$17-G1350*(data!$C$18+data!$C$19+data!$C$20))*$C1351/60</f>
        <v>-1.9449271777084454</v>
      </c>
      <c r="G1351" s="17">
        <f t="shared" si="107"/>
        <v>29.542307203349708</v>
      </c>
      <c r="H1351" s="17">
        <f>H1350+(data!$C$19*G1350-data!$C$16*H1350)*$C1351/60</f>
        <v>162.06583193443007</v>
      </c>
      <c r="I1351" s="17">
        <f>I1350+(data!$C$20*G1350-data!$C$17*I1350)*$C1351/60</f>
        <v>419.23404547474729</v>
      </c>
      <c r="J1351" s="16">
        <f t="shared" si="108"/>
        <v>162.83333333333334</v>
      </c>
      <c r="K1351" s="14">
        <f>G1351/data!$C$15*1000</f>
        <v>4.0000276911741155</v>
      </c>
      <c r="L1351" s="14">
        <f>L1350+data!$C$21*(K1350-L1350)/60*C1350</f>
        <v>4.0000287516290136</v>
      </c>
      <c r="M1351" s="59">
        <f>M1350+E1351*C1351/3600/data!H$23</f>
        <v>229.57653621613105</v>
      </c>
    </row>
    <row r="1352" spans="1:13" ht="19.899999999999999" customHeight="1">
      <c r="A1352" s="12">
        <f t="shared" si="105"/>
        <v>9780</v>
      </c>
      <c r="B1352" s="14">
        <f t="shared" si="106"/>
        <v>4</v>
      </c>
      <c r="C1352" s="14">
        <v>10</v>
      </c>
      <c r="D1352" s="15">
        <f>3600*(B1352*data!$C$15/1000-F1352-G1352)/C1352</f>
        <v>700.02664513645573</v>
      </c>
      <c r="E1352" s="15">
        <f>IF(A1352&lt;P$35,IF(A1352+C1352&lt;P$35,data!H$24*data!H$23,data!H$24*data!H$23*(P$35-A1352)/C1352),IF(D1352&lt;0,0,D1352))</f>
        <v>700.02664513645573</v>
      </c>
      <c r="F1352" s="17">
        <f>(H1352*data!$C$16+I1352*data!$C$17-G1351*(data!$C$18+data!$C$19+data!$C$20))*$C1352/60</f>
        <v>-1.9447228182104119</v>
      </c>
      <c r="G1352" s="17">
        <f t="shared" si="107"/>
        <v>29.542307048970414</v>
      </c>
      <c r="H1352" s="17">
        <f>H1351+(data!$C$19*G1351-data!$C$16*H1351)*$C1352/60</f>
        <v>162.06585985777502</v>
      </c>
      <c r="I1352" s="17">
        <f>I1351+(data!$C$20*G1351-data!$C$17*I1351)*$C1352/60</f>
        <v>419.50975744250502</v>
      </c>
      <c r="J1352" s="16">
        <f t="shared" si="108"/>
        <v>163</v>
      </c>
      <c r="K1352" s="14">
        <f>G1352/data!$C$15*1000</f>
        <v>4.0000276702711632</v>
      </c>
      <c r="L1352" s="14">
        <f>L1351+data!$C$21*(K1351-L1351)/60*C1351</f>
        <v>4.0000287295244226</v>
      </c>
      <c r="M1352" s="59">
        <f>M1351+E1352*C1352/3600/data!H$23</f>
        <v>229.77098806200229</v>
      </c>
    </row>
    <row r="1353" spans="1:13" ht="19.899999999999999" customHeight="1">
      <c r="A1353" s="12">
        <f t="shared" si="105"/>
        <v>9790</v>
      </c>
      <c r="B1353" s="14">
        <f t="shared" si="106"/>
        <v>4</v>
      </c>
      <c r="C1353" s="14">
        <v>10</v>
      </c>
      <c r="D1353" s="15">
        <f>3600*(B1353*data!$C$15/1000-F1353-G1353)/C1353</f>
        <v>699.9531867649996</v>
      </c>
      <c r="E1353" s="15">
        <f>IF(A1353&lt;P$35,IF(A1353+C1353&lt;P$35,data!H$24*data!H$23,data!H$24*data!H$23*(P$35-A1353)/C1353),IF(D1353&lt;0,0,D1353))</f>
        <v>699.9531867649996</v>
      </c>
      <c r="F1353" s="17">
        <f>(H1353*data!$C$16+I1353*data!$C$17-G1352*(data!$C$18+data!$C$19+data!$C$20))*$C1353/60</f>
        <v>-1.9445186129454834</v>
      </c>
      <c r="G1353" s="17">
        <f t="shared" si="107"/>
        <v>29.542306894737308</v>
      </c>
      <c r="H1353" s="17">
        <f>H1352+(data!$C$19*G1352-data!$C$16*H1352)*$C1353/60</f>
        <v>162.0658874774177</v>
      </c>
      <c r="I1353" s="17">
        <f>I1352+(data!$C$20*G1352-data!$C$17*I1352)*$C1353/60</f>
        <v>419.78526536320936</v>
      </c>
      <c r="J1353" s="16">
        <f t="shared" si="108"/>
        <v>163.16666666666666</v>
      </c>
      <c r="K1353" s="14">
        <f>G1353/data!$C$15*1000</f>
        <v>4.000027649388004</v>
      </c>
      <c r="L1353" s="14">
        <f>L1352+data!$C$21*(K1352-L1352)/60*C1352</f>
        <v>4.000028707444879</v>
      </c>
      <c r="M1353" s="59">
        <f>M1352+E1353*C1353/3600/data!H$23</f>
        <v>229.96541950277035</v>
      </c>
    </row>
    <row r="1354" spans="1:13" ht="19.899999999999999" customHeight="1">
      <c r="A1354" s="12">
        <f t="shared" si="105"/>
        <v>9800</v>
      </c>
      <c r="B1354" s="14">
        <f t="shared" si="106"/>
        <v>4</v>
      </c>
      <c r="C1354" s="14">
        <v>10</v>
      </c>
      <c r="D1354" s="15">
        <f>3600*(B1354*data!$C$15/1000-F1354-G1354)/C1354</f>
        <v>699.87978381252174</v>
      </c>
      <c r="E1354" s="15">
        <f>IF(A1354&lt;P$35,IF(A1354+C1354&lt;P$35,data!H$24*data!H$23,data!H$24*data!H$23*(P$35-A1354)/C1354),IF(D1354&lt;0,0,D1354))</f>
        <v>699.87978381252174</v>
      </c>
      <c r="F1354" s="17">
        <f>(H1354*data!$C$16+I1354*data!$C$17-G1353*(data!$C$18+data!$C$19+data!$C$20))*$C1354/60</f>
        <v>-1.9443145617679098</v>
      </c>
      <c r="G1354" s="17">
        <f t="shared" si="107"/>
        <v>29.542306740649952</v>
      </c>
      <c r="H1354" s="17">
        <f>H1353+(data!$C$19*G1353-data!$C$16*H1353)*$C1354/60</f>
        <v>162.06591479657249</v>
      </c>
      <c r="I1354" s="17">
        <f>I1353+(data!$C$20*G1353-data!$C$17*I1353)*$C1354/60</f>
        <v>420.06056938787071</v>
      </c>
      <c r="J1354" s="16">
        <f t="shared" si="108"/>
        <v>163.33333333333334</v>
      </c>
      <c r="K1354" s="14">
        <f>G1354/data!$C$15*1000</f>
        <v>4.0000276285245793</v>
      </c>
      <c r="L1354" s="14">
        <f>L1353+data!$C$21*(K1353-L1353)/60*C1353</f>
        <v>4.0000286853902738</v>
      </c>
      <c r="M1354" s="59">
        <f>M1353+E1354*C1354/3600/data!H$23</f>
        <v>230.15983055382938</v>
      </c>
    </row>
    <row r="1355" spans="1:13" ht="19.899999999999999" customHeight="1">
      <c r="A1355" s="12">
        <f t="shared" si="105"/>
        <v>9810</v>
      </c>
      <c r="B1355" s="14">
        <f t="shared" si="106"/>
        <v>4</v>
      </c>
      <c r="C1355" s="14">
        <v>10</v>
      </c>
      <c r="D1355" s="15">
        <f>3600*(B1355*data!$C$15/1000-F1355-G1355)/C1355</f>
        <v>699.80643622686932</v>
      </c>
      <c r="E1355" s="15">
        <f>IF(A1355&lt;P$35,IF(A1355+C1355&lt;P$35,data!H$24*data!H$23,data!H$24*data!H$23*(P$35-A1355)/C1355),IF(D1355&lt;0,0,D1355))</f>
        <v>699.80643622686932</v>
      </c>
      <c r="F1355" s="17">
        <f>(H1355*data!$C$16+I1355*data!$C$17-G1354*(data!$C$18+data!$C$19+data!$C$20))*$C1355/60</f>
        <v>-1.9441106645323836</v>
      </c>
      <c r="G1355" s="17">
        <f t="shared" si="107"/>
        <v>29.542306586707905</v>
      </c>
      <c r="H1355" s="17">
        <f>H1354+(data!$C$19*G1354-data!$C$16*H1354)*$C1355/60</f>
        <v>162.06594181841979</v>
      </c>
      <c r="I1355" s="17">
        <f>I1354+(data!$C$20*G1354-data!$C$17*I1354)*$C1355/60</f>
        <v>420.33566966738766</v>
      </c>
      <c r="J1355" s="16">
        <f t="shared" si="108"/>
        <v>163.5</v>
      </c>
      <c r="K1355" s="14">
        <f>G1355/data!$C$15*1000</f>
        <v>4.0000276076808303</v>
      </c>
      <c r="L1355" s="14">
        <f>L1354+data!$C$21*(K1354-L1354)/60*C1354</f>
        <v>4.0000286633604976</v>
      </c>
      <c r="M1355" s="59">
        <f>M1354+E1355*C1355/3600/data!H$23</f>
        <v>230.35422123055906</v>
      </c>
    </row>
    <row r="1356" spans="1:13" ht="19.899999999999999" customHeight="1">
      <c r="A1356" s="12">
        <f t="shared" si="105"/>
        <v>9820</v>
      </c>
      <c r="B1356" s="14">
        <f t="shared" si="106"/>
        <v>4</v>
      </c>
      <c r="C1356" s="14">
        <v>10</v>
      </c>
      <c r="D1356" s="15">
        <f>3600*(B1356*data!$C$15/1000-F1356-G1356)/C1356</f>
        <v>699.7331439560478</v>
      </c>
      <c r="E1356" s="15">
        <f>IF(A1356&lt;P$35,IF(A1356+C1356&lt;P$35,data!H$24*data!H$23,data!H$24*data!H$23*(P$35-A1356)/C1356),IF(D1356&lt;0,0,D1356))</f>
        <v>699.7331439560478</v>
      </c>
      <c r="F1356" s="17">
        <f>(H1356*data!$C$16+I1356*data!$C$17-G1355*(data!$C$18+data!$C$19+data!$C$20))*$C1356/60</f>
        <v>-1.9439069210940367</v>
      </c>
      <c r="G1356" s="17">
        <f t="shared" si="107"/>
        <v>29.542306432910728</v>
      </c>
      <c r="H1356" s="17">
        <f>H1355+(data!$C$19*G1355-data!$C$16*H1355)*$C1356/60</f>
        <v>162.06596854610643</v>
      </c>
      <c r="I1356" s="17">
        <f>I1355+(data!$C$20*G1355-data!$C$17*I1355)*$C1356/60</f>
        <v>420.61056635254721</v>
      </c>
      <c r="J1356" s="16">
        <f t="shared" si="108"/>
        <v>163.66666666666666</v>
      </c>
      <c r="K1356" s="14">
        <f>G1356/data!$C$15*1000</f>
        <v>4.0000275868566959</v>
      </c>
      <c r="L1356" s="14">
        <f>L1355+data!$C$21*(K1355-L1355)/60*C1355</f>
        <v>4.0000286413554438</v>
      </c>
      <c r="M1356" s="59">
        <f>M1355+E1356*C1356/3600/data!H$23</f>
        <v>230.54859154832462</v>
      </c>
    </row>
    <row r="1357" spans="1:13" ht="19.899999999999999" customHeight="1">
      <c r="A1357" s="12">
        <f t="shared" si="105"/>
        <v>9830</v>
      </c>
      <c r="B1357" s="14">
        <f t="shared" si="106"/>
        <v>4</v>
      </c>
      <c r="C1357" s="14">
        <v>10</v>
      </c>
      <c r="D1357" s="15">
        <f>3600*(B1357*data!$C$15/1000-F1357-G1357)/C1357</f>
        <v>699.65990694821937</v>
      </c>
      <c r="E1357" s="15">
        <f>IF(A1357&lt;P$35,IF(A1357+C1357&lt;P$35,data!H$24*data!H$23,data!H$24*data!H$23*(P$35-A1357)/C1357),IF(D1357&lt;0,0,D1357))</f>
        <v>699.65990694821937</v>
      </c>
      <c r="F1357" s="17">
        <f>(H1357*data!$C$16+I1357*data!$C$17-G1356*(data!$C$18+data!$C$19+data!$C$20))*$C1357/60</f>
        <v>-1.9437033313084338</v>
      </c>
      <c r="G1357" s="17">
        <f t="shared" si="107"/>
        <v>29.542306279257982</v>
      </c>
      <c r="H1357" s="17">
        <f>H1356+(data!$C$19*G1356-data!$C$16*H1356)*$C1357/60</f>
        <v>162.06599498274602</v>
      </c>
      <c r="I1357" s="17">
        <f>I1356+(data!$C$20*G1356-data!$C$17*I1356)*$C1357/60</f>
        <v>420.88525959402472</v>
      </c>
      <c r="J1357" s="16">
        <f t="shared" si="108"/>
        <v>163.83333333333334</v>
      </c>
      <c r="K1357" s="14">
        <f>G1357/data!$C$15*1000</f>
        <v>4.0000275660521183</v>
      </c>
      <c r="L1357" s="14">
        <f>L1356+data!$C$21*(K1356-L1356)/60*C1356</f>
        <v>4.0000286193750059</v>
      </c>
      <c r="M1357" s="59">
        <f>M1356+E1357*C1357/3600/data!H$23</f>
        <v>230.74294152247691</v>
      </c>
    </row>
    <row r="1358" spans="1:13" ht="19.899999999999999" customHeight="1">
      <c r="A1358" s="12">
        <f t="shared" si="105"/>
        <v>9840</v>
      </c>
      <c r="B1358" s="14">
        <f t="shared" si="106"/>
        <v>4</v>
      </c>
      <c r="C1358" s="14">
        <v>10</v>
      </c>
      <c r="D1358" s="15">
        <f>3600*(B1358*data!$C$15/1000-F1358-G1358)/C1358</f>
        <v>699.58672515169269</v>
      </c>
      <c r="E1358" s="15">
        <f>IF(A1358&lt;P$35,IF(A1358+C1358&lt;P$35,data!H$24*data!H$23,data!H$24*data!H$23*(P$35-A1358)/C1358),IF(D1358&lt;0,0,D1358))</f>
        <v>699.58672515169269</v>
      </c>
      <c r="F1358" s="17">
        <f>(H1358*data!$C$16+I1358*data!$C$17-G1357*(data!$C$18+data!$C$19+data!$C$20))*$C1358/60</f>
        <v>-1.9434998950315681</v>
      </c>
      <c r="G1358" s="17">
        <f t="shared" si="107"/>
        <v>29.542306125749246</v>
      </c>
      <c r="H1358" s="17">
        <f>H1357+(data!$C$19*G1357-data!$C$16*H1357)*$C1358/60</f>
        <v>162.06602113141923</v>
      </c>
      <c r="I1358" s="17">
        <f>I1357+(data!$C$20*G1357-data!$C$17*I1357)*$C1358/60</f>
        <v>421.15974954238402</v>
      </c>
      <c r="J1358" s="16">
        <f t="shared" si="108"/>
        <v>164</v>
      </c>
      <c r="K1358" s="14">
        <f>G1358/data!$C$15*1000</f>
        <v>4.0000275452670389</v>
      </c>
      <c r="L1358" s="14">
        <f>L1357+data!$C$21*(K1357-L1357)/60*C1357</f>
        <v>4.0000285974190781</v>
      </c>
      <c r="M1358" s="59">
        <f>M1357+E1358*C1358/3600/data!H$23</f>
        <v>230.9372711683524</v>
      </c>
    </row>
    <row r="1359" spans="1:13" ht="19.899999999999999" customHeight="1">
      <c r="A1359" s="12">
        <f t="shared" si="105"/>
        <v>9850</v>
      </c>
      <c r="B1359" s="14">
        <f t="shared" si="106"/>
        <v>4</v>
      </c>
      <c r="C1359" s="14">
        <v>10</v>
      </c>
      <c r="D1359" s="15">
        <f>3600*(B1359*data!$C$15/1000-F1359-G1359)/C1359</f>
        <v>699.51359851493658</v>
      </c>
      <c r="E1359" s="15">
        <f>IF(A1359&lt;P$35,IF(A1359+C1359&lt;P$35,data!H$24*data!H$23,data!H$24*data!H$23*(P$35-A1359)/C1359),IF(D1359&lt;0,0,D1359))</f>
        <v>699.51359851493658</v>
      </c>
      <c r="F1359" s="17">
        <f>(H1359*data!$C$16+I1359*data!$C$17-G1358*(data!$C$18+data!$C$19+data!$C$20))*$C1359/60</f>
        <v>-1.9432966121198634</v>
      </c>
      <c r="G1359" s="17">
        <f t="shared" si="107"/>
        <v>29.542305972384085</v>
      </c>
      <c r="H1359" s="17">
        <f>H1358+(data!$C$19*G1358-data!$C$16*H1358)*$C1359/60</f>
        <v>162.06604699517422</v>
      </c>
      <c r="I1359" s="17">
        <f>I1358+(data!$C$20*G1358-data!$C$17*I1358)*$C1359/60</f>
        <v>421.43403634807748</v>
      </c>
      <c r="J1359" s="16">
        <f t="shared" si="108"/>
        <v>164.16666666666666</v>
      </c>
      <c r="K1359" s="14">
        <f>G1359/data!$C$15*1000</f>
        <v>4.0000275245013999</v>
      </c>
      <c r="L1359" s="14">
        <f>L1358+data!$C$21*(K1358-L1358)/60*C1358</f>
        <v>4.0000285754875557</v>
      </c>
      <c r="M1359" s="59">
        <f>M1358+E1359*C1359/3600/data!H$23</f>
        <v>231.13158050127322</v>
      </c>
    </row>
    <row r="1360" spans="1:13" ht="19.899999999999999" customHeight="1">
      <c r="A1360" s="12">
        <f t="shared" ref="A1360:A1423" si="109">$A1359+C1359</f>
        <v>9860</v>
      </c>
      <c r="B1360" s="14">
        <f t="shared" ref="B1360:B1423" si="110">P$23</f>
        <v>4</v>
      </c>
      <c r="C1360" s="14">
        <v>10</v>
      </c>
      <c r="D1360" s="15">
        <f>3600*(B1360*data!$C$15/1000-F1360-G1360)/C1360</f>
        <v>699.44052698656787</v>
      </c>
      <c r="E1360" s="15">
        <f>IF(A1360&lt;P$35,IF(A1360+C1360&lt;P$35,data!H$24*data!H$23,data!H$24*data!H$23*(P$35-A1360)/C1360),IF(D1360&lt;0,0,D1360))</f>
        <v>699.44052698656787</v>
      </c>
      <c r="F1360" s="17">
        <f>(H1360*data!$C$16+I1360*data!$C$17-G1359*(data!$C$18+data!$C$19+data!$C$20))*$C1360/60</f>
        <v>-1.9430934824301631</v>
      </c>
      <c r="G1360" s="17">
        <f t="shared" ref="G1360:G1423" si="111">IF(P$21=1,(E1359/60)*$C1360/60+F1360+G1359,(E1360/60)*$C1360/60+F1360+G1359)</f>
        <v>29.542305819162078</v>
      </c>
      <c r="H1360" s="17">
        <f>H1359+(data!$C$19*G1359-data!$C$16*H1359)*$C1360/60</f>
        <v>162.06607257702692</v>
      </c>
      <c r="I1360" s="17">
        <f>I1359+(data!$C$20*G1359-data!$C$17*I1359)*$C1360/60</f>
        <v>421.70812016144617</v>
      </c>
      <c r="J1360" s="16">
        <f t="shared" si="108"/>
        <v>164.33333333333334</v>
      </c>
      <c r="K1360" s="14">
        <f>G1360/data!$C$15*1000</f>
        <v>4.0000275037551436</v>
      </c>
      <c r="L1360" s="14">
        <f>L1359+data!$C$21*(K1359-L1359)/60*C1359</f>
        <v>4.0000285535803357</v>
      </c>
      <c r="M1360" s="59">
        <f>M1359+E1360*C1360/3600/data!H$23</f>
        <v>231.32586953654726</v>
      </c>
    </row>
    <row r="1361" spans="1:13" ht="19.899999999999999" customHeight="1">
      <c r="A1361" s="12">
        <f t="shared" si="109"/>
        <v>9870</v>
      </c>
      <c r="B1361" s="14">
        <f t="shared" si="110"/>
        <v>4</v>
      </c>
      <c r="C1361" s="14">
        <v>10</v>
      </c>
      <c r="D1361" s="15">
        <f>3600*(B1361*data!$C$15/1000-F1361-G1361)/C1361</f>
        <v>699.367510515346</v>
      </c>
      <c r="E1361" s="15">
        <f>IF(A1361&lt;P$35,IF(A1361+C1361&lt;P$35,data!H$24*data!H$23,data!H$24*data!H$23*(P$35-A1361)/C1361),IF(D1361&lt;0,0,D1361))</f>
        <v>699.367510515346</v>
      </c>
      <c r="F1361" s="17">
        <f>(H1361*data!$C$16+I1361*data!$C$17-G1360*(data!$C$18+data!$C$19+data!$C$20))*$C1361/60</f>
        <v>-1.9428905058197294</v>
      </c>
      <c r="G1361" s="17">
        <f t="shared" si="111"/>
        <v>29.542305666082814</v>
      </c>
      <c r="H1361" s="17">
        <f>H1360+(data!$C$19*G1360-data!$C$16*H1360)*$C1361/60</f>
        <v>162.06609787996143</v>
      </c>
      <c r="I1361" s="17">
        <f>I1360+(data!$C$20*G1360-data!$C$17*I1360)*$C1361/60</f>
        <v>421.98200113271992</v>
      </c>
      <c r="J1361" s="16">
        <f t="shared" si="108"/>
        <v>164.5</v>
      </c>
      <c r="K1361" s="14">
        <f>G1361/data!$C$15*1000</f>
        <v>4.0000274830282141</v>
      </c>
      <c r="L1361" s="14">
        <f>L1360+data!$C$21*(K1360-L1360)/60*C1360</f>
        <v>4.000028531697315</v>
      </c>
      <c r="M1361" s="59">
        <f>M1360+E1361*C1361/3600/data!H$23</f>
        <v>231.52013828946818</v>
      </c>
    </row>
    <row r="1362" spans="1:13" ht="19.899999999999999" customHeight="1">
      <c r="A1362" s="12">
        <f t="shared" si="109"/>
        <v>9880</v>
      </c>
      <c r="B1362" s="14">
        <f t="shared" si="110"/>
        <v>4</v>
      </c>
      <c r="C1362" s="14">
        <v>10</v>
      </c>
      <c r="D1362" s="15">
        <f>3600*(B1362*data!$C$15/1000-F1362-G1362)/C1362</f>
        <v>699.29454905019224</v>
      </c>
      <c r="E1362" s="15">
        <f>IF(A1362&lt;P$35,IF(A1362+C1362&lt;P$35,data!H$24*data!H$23,data!H$24*data!H$23*(P$35-A1362)/C1362),IF(D1362&lt;0,0,D1362))</f>
        <v>699.29454905019224</v>
      </c>
      <c r="F1362" s="17">
        <f>(H1362*data!$C$16+I1362*data!$C$17-G1361*(data!$C$18+data!$C$19+data!$C$20))*$C1362/60</f>
        <v>-1.942687682146244</v>
      </c>
      <c r="G1362" s="17">
        <f t="shared" si="111"/>
        <v>29.542305513145866</v>
      </c>
      <c r="H1362" s="17">
        <f>H1361+(data!$C$19*G1361-data!$C$16*H1361)*$C1362/60</f>
        <v>162.0661229069303</v>
      </c>
      <c r="I1362" s="17">
        <f>I1361+(data!$C$20*G1361-data!$C$17*I1361)*$C1362/60</f>
        <v>422.25567941201723</v>
      </c>
      <c r="J1362" s="16">
        <f t="shared" si="108"/>
        <v>164.66666666666666</v>
      </c>
      <c r="K1362" s="14">
        <f>G1362/data!$C$15*1000</f>
        <v>4.0000274623205554</v>
      </c>
      <c r="L1362" s="14">
        <f>L1361+data!$C$21*(K1361-L1361)/60*C1361</f>
        <v>4.0000285098383923</v>
      </c>
      <c r="M1362" s="59">
        <f>M1361+E1362*C1362/3600/data!H$23</f>
        <v>231.71438677531546</v>
      </c>
    </row>
    <row r="1363" spans="1:13" ht="19.899999999999999" customHeight="1">
      <c r="A1363" s="12">
        <f t="shared" si="109"/>
        <v>9890</v>
      </c>
      <c r="B1363" s="14">
        <f t="shared" si="110"/>
        <v>4</v>
      </c>
      <c r="C1363" s="14">
        <v>10</v>
      </c>
      <c r="D1363" s="15">
        <f>3600*(B1363*data!$C$15/1000-F1363-G1363)/C1363</f>
        <v>699.22164254016502</v>
      </c>
      <c r="E1363" s="15">
        <f>IF(A1363&lt;P$35,IF(A1363+C1363&lt;P$35,data!H$24*data!H$23,data!H$24*data!H$23*(P$35-A1363)/C1363),IF(D1363&lt;0,0,D1363))</f>
        <v>699.22164254016502</v>
      </c>
      <c r="F1363" s="17">
        <f>(H1363*data!$C$16+I1363*data!$C$17-G1362*(data!$C$18+data!$C$19+data!$C$20))*$C1363/60</f>
        <v>-1.9424850112677958</v>
      </c>
      <c r="G1363" s="17">
        <f t="shared" si="111"/>
        <v>29.542305360350827</v>
      </c>
      <c r="H1363" s="17">
        <f>H1362+(data!$C$19*G1362-data!$C$16*H1362)*$C1363/60</f>
        <v>162.06614766085491</v>
      </c>
      <c r="I1363" s="17">
        <f>I1362+(data!$C$20*G1362-data!$C$17*I1362)*$C1363/60</f>
        <v>422.52915514934563</v>
      </c>
      <c r="J1363" s="16">
        <f t="shared" si="108"/>
        <v>164.83333333333334</v>
      </c>
      <c r="K1363" s="14">
        <f>G1363/data!$C$15*1000</f>
        <v>4.0000274416321107</v>
      </c>
      <c r="L1363" s="14">
        <f>L1362+data!$C$21*(K1362-L1362)/60*C1362</f>
        <v>4.0000284880034673</v>
      </c>
      <c r="M1363" s="59">
        <f>M1362+E1363*C1363/3600/data!H$23</f>
        <v>231.90861500935441</v>
      </c>
    </row>
    <row r="1364" spans="1:13" ht="19.899999999999999" customHeight="1">
      <c r="A1364" s="12">
        <f t="shared" si="109"/>
        <v>9900</v>
      </c>
      <c r="B1364" s="14">
        <f t="shared" si="110"/>
        <v>4</v>
      </c>
      <c r="C1364" s="14">
        <v>10</v>
      </c>
      <c r="D1364" s="15">
        <f>3600*(B1364*data!$C$15/1000-F1364-G1364)/C1364</f>
        <v>699.14879093447121</v>
      </c>
      <c r="E1364" s="15">
        <f>IF(A1364&lt;P$35,IF(A1364+C1364&lt;P$35,data!H$24*data!H$23,data!H$24*data!H$23*(P$35-A1364)/C1364),IF(D1364&lt;0,0,D1364))</f>
        <v>699.14879093447121</v>
      </c>
      <c r="F1364" s="17">
        <f>(H1364*data!$C$16+I1364*data!$C$17-G1363*(data!$C$18+data!$C$19+data!$C$20))*$C1364/60</f>
        <v>-1.9422824930428852</v>
      </c>
      <c r="G1364" s="17">
        <f t="shared" si="111"/>
        <v>29.542305207697289</v>
      </c>
      <c r="H1364" s="17">
        <f>H1363+(data!$C$19*G1363-data!$C$16*H1363)*$C1364/60</f>
        <v>162.06617214462574</v>
      </c>
      <c r="I1364" s="17">
        <f>I1363+(data!$C$20*G1363-data!$C$17*I1363)*$C1364/60</f>
        <v>422.80242849460154</v>
      </c>
      <c r="J1364" s="16">
        <f t="shared" si="108"/>
        <v>165</v>
      </c>
      <c r="K1364" s="14">
        <f>G1364/data!$C$15*1000</f>
        <v>4.0000274209628257</v>
      </c>
      <c r="L1364" s="14">
        <f>L1363+data!$C$21*(K1363-L1363)/60*C1363</f>
        <v>4.0000284661924397</v>
      </c>
      <c r="M1364" s="59">
        <f>M1363+E1364*C1364/3600/data!H$23</f>
        <v>232.10282300683622</v>
      </c>
    </row>
    <row r="1365" spans="1:13" ht="19.899999999999999" customHeight="1">
      <c r="A1365" s="12">
        <f t="shared" si="109"/>
        <v>9910</v>
      </c>
      <c r="B1365" s="14">
        <f t="shared" si="110"/>
        <v>4</v>
      </c>
      <c r="C1365" s="14">
        <v>10</v>
      </c>
      <c r="D1365" s="15">
        <f>3600*(B1365*data!$C$15/1000-F1365-G1365)/C1365</f>
        <v>699.07599418246161</v>
      </c>
      <c r="E1365" s="15">
        <f>IF(A1365&lt;P$35,IF(A1365+C1365&lt;P$35,data!H$24*data!H$23,data!H$24*data!H$23*(P$35-A1365)/C1365),IF(D1365&lt;0,0,D1365))</f>
        <v>699.07599418246161</v>
      </c>
      <c r="F1365" s="17">
        <f>(H1365*data!$C$16+I1365*data!$C$17-G1364*(data!$C$18+data!$C$19+data!$C$20))*$C1365/60</f>
        <v>-1.9420801273304169</v>
      </c>
      <c r="G1365" s="17">
        <f t="shared" si="111"/>
        <v>29.542305055184848</v>
      </c>
      <c r="H1365" s="17">
        <f>H1364+(data!$C$19*G1364-data!$C$16*H1364)*$C1365/60</f>
        <v>162.06619636110278</v>
      </c>
      <c r="I1365" s="17">
        <f>I1364+(data!$C$20*G1364-data!$C$17*I1364)*$C1365/60</f>
        <v>423.07549959757051</v>
      </c>
      <c r="J1365" s="16">
        <f t="shared" si="108"/>
        <v>165.16666666666666</v>
      </c>
      <c r="K1365" s="14">
        <f>G1365/data!$C$15*1000</f>
        <v>4.0000274003126446</v>
      </c>
      <c r="L1365" s="14">
        <f>L1364+data!$C$21*(K1364-L1364)/60*C1364</f>
        <v>4.0000284444052117</v>
      </c>
      <c r="M1365" s="59">
        <f>M1364+E1365*C1365/3600/data!H$23</f>
        <v>232.297010782998</v>
      </c>
    </row>
    <row r="1366" spans="1:13" ht="19.899999999999999" customHeight="1">
      <c r="A1366" s="12">
        <f t="shared" si="109"/>
        <v>9920</v>
      </c>
      <c r="B1366" s="14">
        <f t="shared" si="110"/>
        <v>4</v>
      </c>
      <c r="C1366" s="14">
        <v>10</v>
      </c>
      <c r="D1366" s="15">
        <f>3600*(B1366*data!$C$15/1000-F1366-G1366)/C1366</f>
        <v>699.0032522336312</v>
      </c>
      <c r="E1366" s="15">
        <f>IF(A1366&lt;P$35,IF(A1366+C1366&lt;P$35,data!H$24*data!H$23,data!H$24*data!H$23*(P$35-A1366)/C1366),IF(D1366&lt;0,0,D1366))</f>
        <v>699.0032522336312</v>
      </c>
      <c r="F1366" s="17">
        <f>(H1366*data!$C$16+I1366*data!$C$17-G1365*(data!$C$18+data!$C$19+data!$C$20))*$C1366/60</f>
        <v>-1.941877913989696</v>
      </c>
      <c r="G1366" s="17">
        <f t="shared" si="111"/>
        <v>29.5423049028131</v>
      </c>
      <c r="H1366" s="17">
        <f>H1365+(data!$C$19*G1365-data!$C$16*H1365)*$C1366/60</f>
        <v>162.06622031311576</v>
      </c>
      <c r="I1366" s="17">
        <f>I1365+(data!$C$20*G1365-data!$C$17*I1365)*$C1366/60</f>
        <v>423.34836860792717</v>
      </c>
      <c r="J1366" s="16">
        <f t="shared" si="108"/>
        <v>165.33333333333334</v>
      </c>
      <c r="K1366" s="14">
        <f>G1366/data!$C$15*1000</f>
        <v>4.0000273796815131</v>
      </c>
      <c r="L1366" s="14">
        <f>L1365+data!$C$21*(K1365-L1365)/60*C1365</f>
        <v>4.0000284226416847</v>
      </c>
      <c r="M1366" s="59">
        <f>M1365+E1366*C1366/3600/data!H$23</f>
        <v>232.49117835306291</v>
      </c>
    </row>
    <row r="1367" spans="1:13" ht="19.899999999999999" customHeight="1">
      <c r="A1367" s="12">
        <f t="shared" si="109"/>
        <v>9930</v>
      </c>
      <c r="B1367" s="14">
        <f t="shared" si="110"/>
        <v>4</v>
      </c>
      <c r="C1367" s="14">
        <v>10</v>
      </c>
      <c r="D1367" s="15">
        <f>3600*(B1367*data!$C$15/1000-F1367-G1367)/C1367</f>
        <v>698.93056503761602</v>
      </c>
      <c r="E1367" s="15">
        <f>IF(A1367&lt;P$35,IF(A1367+C1367&lt;P$35,data!H$24*data!H$23,data!H$24*data!H$23*(P$35-A1367)/C1367),IF(D1367&lt;0,0,D1367))</f>
        <v>698.93056503761602</v>
      </c>
      <c r="F1367" s="17">
        <f>(H1367*data!$C$16+I1367*data!$C$17-G1366*(data!$C$18+data!$C$19+data!$C$20))*$C1367/60</f>
        <v>-1.9416758528804272</v>
      </c>
      <c r="G1367" s="17">
        <f t="shared" si="111"/>
        <v>29.54230475058165</v>
      </c>
      <c r="H1367" s="17">
        <f>H1366+(data!$C$19*G1366-data!$C$16*H1366)*$C1367/60</f>
        <v>162.06624400346459</v>
      </c>
      <c r="I1367" s="17">
        <f>I1366+(data!$C$20*G1366-data!$C$17*I1366)*$C1367/60</f>
        <v>423.62103567523542</v>
      </c>
      <c r="J1367" s="16">
        <f t="shared" si="108"/>
        <v>165.5</v>
      </c>
      <c r="K1367" s="14">
        <f>G1367/data!$C$15*1000</f>
        <v>4.0000273590693789</v>
      </c>
      <c r="L1367" s="14">
        <f>L1366+data!$C$21*(K1366-L1366)/60*C1366</f>
        <v>4.0000284009017619</v>
      </c>
      <c r="M1367" s="59">
        <f>M1366+E1367*C1367/3600/data!H$23</f>
        <v>232.68532573224002</v>
      </c>
    </row>
    <row r="1368" spans="1:13" ht="19.899999999999999" customHeight="1">
      <c r="A1368" s="12">
        <f t="shared" si="109"/>
        <v>9940</v>
      </c>
      <c r="B1368" s="14">
        <f t="shared" si="110"/>
        <v>4</v>
      </c>
      <c r="C1368" s="14">
        <v>10</v>
      </c>
      <c r="D1368" s="15">
        <f>3600*(B1368*data!$C$15/1000-F1368-G1368)/C1368</f>
        <v>698.85793254419593</v>
      </c>
      <c r="E1368" s="15">
        <f>IF(A1368&lt;P$35,IF(A1368+C1368&lt;P$35,data!H$24*data!H$23,data!H$24*data!H$23*(P$35-A1368)/C1368),IF(D1368&lt;0,0,D1368))</f>
        <v>698.85793254419593</v>
      </c>
      <c r="F1368" s="17">
        <f>(H1368*data!$C$16+I1368*data!$C$17-G1367*(data!$C$18+data!$C$19+data!$C$20))*$C1368/60</f>
        <v>-1.941473943862708</v>
      </c>
      <c r="G1368" s="17">
        <f t="shared" si="111"/>
        <v>29.542304598490098</v>
      </c>
      <c r="H1368" s="17">
        <f>H1367+(data!$C$19*G1367-data!$C$16*H1367)*$C1368/60</f>
        <v>162.0662674349195</v>
      </c>
      <c r="I1368" s="17">
        <f>I1367+(data!$C$20*G1367-data!$C$17*I1367)*$C1368/60</f>
        <v>423.89350094894849</v>
      </c>
      <c r="J1368" s="16">
        <f t="shared" si="108"/>
        <v>165.66666666666666</v>
      </c>
      <c r="K1368" s="14">
        <f>G1368/data!$C$15*1000</f>
        <v>4.000027338476186</v>
      </c>
      <c r="L1368" s="14">
        <f>L1367+data!$C$21*(K1367-L1367)/60*C1367</f>
        <v>4.0000283791853475</v>
      </c>
      <c r="M1368" s="59">
        <f>M1367+E1368*C1368/3600/data!H$23</f>
        <v>232.87945293572452</v>
      </c>
    </row>
    <row r="1369" spans="1:13" ht="19.899999999999999" customHeight="1">
      <c r="A1369" s="12">
        <f t="shared" si="109"/>
        <v>9950</v>
      </c>
      <c r="B1369" s="14">
        <f t="shared" si="110"/>
        <v>4</v>
      </c>
      <c r="C1369" s="14">
        <v>10</v>
      </c>
      <c r="D1369" s="15">
        <f>3600*(B1369*data!$C$15/1000-F1369-G1369)/C1369</f>
        <v>698.7853547032862</v>
      </c>
      <c r="E1369" s="15">
        <f>IF(A1369&lt;P$35,IF(A1369+C1369&lt;P$35,data!H$24*data!H$23,data!H$24*data!H$23*(P$35-A1369)/C1369),IF(D1369&lt;0,0,D1369))</f>
        <v>698.7853547032862</v>
      </c>
      <c r="F1369" s="17">
        <f>(H1369*data!$C$16+I1369*data!$C$17-G1368*(data!$C$18+data!$C$19+data!$C$20))*$C1369/60</f>
        <v>-1.9412721867970293</v>
      </c>
      <c r="G1369" s="17">
        <f t="shared" si="111"/>
        <v>29.542304446538058</v>
      </c>
      <c r="H1369" s="17">
        <f>H1368+(data!$C$19*G1368-data!$C$16*H1368)*$C1369/60</f>
        <v>162.06629061022153</v>
      </c>
      <c r="I1369" s="17">
        <f>I1368+(data!$C$20*G1368-data!$C$17*I1368)*$C1369/60</f>
        <v>424.16576457840887</v>
      </c>
      <c r="J1369" s="16">
        <f t="shared" si="108"/>
        <v>165.83333333333334</v>
      </c>
      <c r="K1369" s="14">
        <f>G1369/data!$C$15*1000</f>
        <v>4.0000273179018837</v>
      </c>
      <c r="L1369" s="14">
        <f>L1368+data!$C$21*(K1368-L1368)/60*C1368</f>
        <v>4.0000283574923454</v>
      </c>
      <c r="M1369" s="59">
        <f>M1368+E1369*C1369/3600/data!H$23</f>
        <v>233.07355997869766</v>
      </c>
    </row>
    <row r="1370" spans="1:13" ht="19.899999999999999" customHeight="1">
      <c r="A1370" s="12">
        <f t="shared" si="109"/>
        <v>9960</v>
      </c>
      <c r="B1370" s="14">
        <f t="shared" si="110"/>
        <v>4</v>
      </c>
      <c r="C1370" s="14">
        <v>10</v>
      </c>
      <c r="D1370" s="15">
        <f>3600*(B1370*data!$C$15/1000-F1370-G1370)/C1370</f>
        <v>698.71283146494159</v>
      </c>
      <c r="E1370" s="15">
        <f>IF(A1370&lt;P$35,IF(A1370+C1370&lt;P$35,data!H$24*data!H$23,data!H$24*data!H$23*(P$35-A1370)/C1370),IF(D1370&lt;0,0,D1370))</f>
        <v>698.71283146494159</v>
      </c>
      <c r="F1370" s="17">
        <f>(H1370*data!$C$16+I1370*data!$C$17-G1369*(data!$C$18+data!$C$19+data!$C$20))*$C1370/60</f>
        <v>-1.9410705815442673</v>
      </c>
      <c r="G1370" s="17">
        <f t="shared" si="111"/>
        <v>29.542304294725142</v>
      </c>
      <c r="H1370" s="17">
        <f>H1369+(data!$C$19*G1369-data!$C$16*H1369)*$C1370/60</f>
        <v>162.06631353208275</v>
      </c>
      <c r="I1370" s="17">
        <f>I1369+(data!$C$20*G1369-data!$C$17*I1369)*$C1370/60</f>
        <v>424.43782671284868</v>
      </c>
      <c r="J1370" s="16">
        <f t="shared" si="108"/>
        <v>166</v>
      </c>
      <c r="K1370" s="14">
        <f>G1370/data!$C$15*1000</f>
        <v>4.0000272973464188</v>
      </c>
      <c r="L1370" s="14">
        <f>L1369+data!$C$21*(K1369-L1369)/60*C1369</f>
        <v>4.0000283358226625</v>
      </c>
      <c r="M1370" s="59">
        <f>M1369+E1370*C1370/3600/data!H$23</f>
        <v>233.26764687632681</v>
      </c>
    </row>
    <row r="1371" spans="1:13" ht="19.899999999999999" customHeight="1">
      <c r="A1371" s="12">
        <f t="shared" si="109"/>
        <v>9970</v>
      </c>
      <c r="B1371" s="14">
        <f t="shared" si="110"/>
        <v>4</v>
      </c>
      <c r="C1371" s="14">
        <v>10</v>
      </c>
      <c r="D1371" s="15">
        <f>3600*(B1371*data!$C$15/1000-F1371-G1371)/C1371</f>
        <v>698.64036277935861</v>
      </c>
      <c r="E1371" s="15">
        <f>IF(A1371&lt;P$35,IF(A1371+C1371&lt;P$35,data!H$24*data!H$23,data!H$24*data!H$23*(P$35-A1371)/C1371),IF(D1371&lt;0,0,D1371))</f>
        <v>698.64036277935861</v>
      </c>
      <c r="F1371" s="17">
        <f>(H1371*data!$C$16+I1371*data!$C$17-G1370*(data!$C$18+data!$C$19+data!$C$20))*$C1371/60</f>
        <v>-1.9408691279656864</v>
      </c>
      <c r="G1371" s="17">
        <f t="shared" si="111"/>
        <v>29.542304143050959</v>
      </c>
      <c r="H1371" s="17">
        <f>H1370+(data!$C$19*G1370-data!$C$16*H1370)*$C1371/60</f>
        <v>162.06633620318652</v>
      </c>
      <c r="I1371" s="17">
        <f>I1370+(data!$C$20*G1370-data!$C$17*I1370)*$C1371/60</f>
        <v>424.70968750138951</v>
      </c>
      <c r="J1371" s="16">
        <f t="shared" si="108"/>
        <v>166.16666666666666</v>
      </c>
      <c r="K1371" s="14">
        <f>G1371/data!$C$15*1000</f>
        <v>4.000027276809738</v>
      </c>
      <c r="L1371" s="14">
        <f>L1370+data!$C$21*(K1370-L1370)/60*C1370</f>
        <v>4.0000283141762045</v>
      </c>
      <c r="M1371" s="59">
        <f>M1370+E1371*C1371/3600/data!H$23</f>
        <v>233.46171364376551</v>
      </c>
    </row>
    <row r="1372" spans="1:13" ht="19.899999999999999" customHeight="1">
      <c r="A1372" s="12">
        <f t="shared" si="109"/>
        <v>9980</v>
      </c>
      <c r="B1372" s="14">
        <f t="shared" si="110"/>
        <v>4</v>
      </c>
      <c r="C1372" s="14">
        <v>10</v>
      </c>
      <c r="D1372" s="15">
        <f>3600*(B1372*data!$C$15/1000-F1372-G1372)/C1372</f>
        <v>698.56794859686192</v>
      </c>
      <c r="E1372" s="15">
        <f>IF(A1372&lt;P$35,IF(A1372+C1372&lt;P$35,data!H$24*data!H$23,data!H$24*data!H$23*(P$35-A1372)/C1372),IF(D1372&lt;0,0,D1372))</f>
        <v>698.56794859686192</v>
      </c>
      <c r="F1372" s="17">
        <f>(H1372*data!$C$16+I1372*data!$C$17-G1371*(data!$C$18+data!$C$19+data!$C$20))*$C1372/60</f>
        <v>-1.9406678259229284</v>
      </c>
      <c r="G1372" s="17">
        <f t="shared" si="111"/>
        <v>29.542303991515137</v>
      </c>
      <c r="H1372" s="17">
        <f>H1371+(data!$C$19*G1371-data!$C$16*H1371)*$C1372/60</f>
        <v>162.06635862618796</v>
      </c>
      <c r="I1372" s="17">
        <f>I1371+(data!$C$20*G1371-data!$C$17*I1371)*$C1372/60</f>
        <v>424.98134709304259</v>
      </c>
      <c r="J1372" s="16">
        <f t="shared" si="108"/>
        <v>166.33333333333334</v>
      </c>
      <c r="K1372" s="14">
        <f>G1372/data!$C$15*1000</f>
        <v>4.0000272562917916</v>
      </c>
      <c r="L1372" s="14">
        <f>L1371+data!$C$21*(K1371-L1371)/60*C1371</f>
        <v>4.0000282925528792</v>
      </c>
      <c r="M1372" s="59">
        <f>M1371+E1372*C1372/3600/data!H$23</f>
        <v>233.65576029615352</v>
      </c>
    </row>
    <row r="1373" spans="1:13" ht="19.899999999999999" customHeight="1">
      <c r="A1373" s="12">
        <f t="shared" si="109"/>
        <v>9990</v>
      </c>
      <c r="B1373" s="14">
        <f t="shared" si="110"/>
        <v>4</v>
      </c>
      <c r="C1373" s="14">
        <v>10</v>
      </c>
      <c r="D1373" s="15">
        <f>3600*(B1373*data!$C$15/1000-F1373-G1373)/C1373</f>
        <v>698.49558886791533</v>
      </c>
      <c r="E1373" s="15">
        <f>IF(A1373&lt;P$35,IF(A1373+C1373&lt;P$35,data!H$24*data!H$23,data!H$24*data!H$23*(P$35-A1373)/C1373),IF(D1373&lt;0,0,D1373))</f>
        <v>698.49558886791533</v>
      </c>
      <c r="F1373" s="17">
        <f>(H1373*data!$C$16+I1373*data!$C$17-G1372*(data!$C$18+data!$C$19+data!$C$20))*$C1373/60</f>
        <v>-1.9404666752780153</v>
      </c>
      <c r="G1373" s="17">
        <f t="shared" si="111"/>
        <v>29.542303840117295</v>
      </c>
      <c r="H1373" s="17">
        <f>H1372+(data!$C$19*G1372-data!$C$16*H1372)*$C1373/60</f>
        <v>162.06638080371405</v>
      </c>
      <c r="I1373" s="17">
        <f>I1372+(data!$C$20*G1372-data!$C$17*I1372)*$C1373/60</f>
        <v>425.25280563670884</v>
      </c>
      <c r="J1373" s="16">
        <f t="shared" si="108"/>
        <v>166.5</v>
      </c>
      <c r="K1373" s="14">
        <f>G1373/data!$C$15*1000</f>
        <v>4.0000272357925271</v>
      </c>
      <c r="L1373" s="14">
        <f>L1372+data!$C$21*(K1372-L1372)/60*C1372</f>
        <v>4.0000282709525949</v>
      </c>
      <c r="M1373" s="59">
        <f>M1372+E1373*C1373/3600/data!H$23</f>
        <v>233.84978684861682</v>
      </c>
    </row>
    <row r="1374" spans="1:13" ht="19.899999999999999" customHeight="1">
      <c r="A1374" s="12">
        <f t="shared" si="109"/>
        <v>10000</v>
      </c>
      <c r="B1374" s="14">
        <f t="shared" si="110"/>
        <v>4</v>
      </c>
      <c r="C1374" s="14">
        <v>10</v>
      </c>
      <c r="D1374" s="15">
        <f>3600*(B1374*data!$C$15/1000-F1374-G1374)/C1374</f>
        <v>698.42328354312463</v>
      </c>
      <c r="E1374" s="15">
        <f>IF(A1374&lt;P$35,IF(A1374+C1374&lt;P$35,data!H$24*data!H$23,data!H$24*data!H$23*(P$35-A1374)/C1374),IF(D1374&lt;0,0,D1374))</f>
        <v>698.42328354312463</v>
      </c>
      <c r="F1374" s="17">
        <f>(H1374*data!$C$16+I1374*data!$C$17-G1373*(data!$C$18+data!$C$19+data!$C$20))*$C1374/60</f>
        <v>-1.9402656758933465</v>
      </c>
      <c r="G1374" s="17">
        <f t="shared" si="111"/>
        <v>29.542303688857046</v>
      </c>
      <c r="H1374" s="17">
        <f>H1373+(data!$C$19*G1373-data!$C$16*H1373)*$C1374/60</f>
        <v>162.06640273836405</v>
      </c>
      <c r="I1374" s="17">
        <f>I1373+(data!$C$20*G1373-data!$C$17*I1373)*$C1374/60</f>
        <v>425.524063281179</v>
      </c>
      <c r="J1374" s="16">
        <f t="shared" si="108"/>
        <v>166.66666666666666</v>
      </c>
      <c r="K1374" s="14">
        <f>G1374/data!$C$15*1000</f>
        <v>4.000027215311893</v>
      </c>
      <c r="L1374" s="14">
        <f>L1373+data!$C$21*(K1373-L1373)/60*C1373</f>
        <v>4.0000282493752604</v>
      </c>
      <c r="M1374" s="59">
        <f>M1373+E1374*C1374/3600/data!H$23</f>
        <v>234.04379331626768</v>
      </c>
    </row>
    <row r="1375" spans="1:13" ht="19.899999999999999" customHeight="1">
      <c r="A1375" s="12">
        <f t="shared" si="109"/>
        <v>10010</v>
      </c>
      <c r="B1375" s="14">
        <f t="shared" si="110"/>
        <v>4</v>
      </c>
      <c r="C1375" s="14">
        <v>10</v>
      </c>
      <c r="D1375" s="15">
        <f>3600*(B1375*data!$C$15/1000-F1375-G1375)/C1375</f>
        <v>698.35103257320748</v>
      </c>
      <c r="E1375" s="15">
        <f>IF(A1375&lt;P$35,IF(A1375+C1375&lt;P$35,data!H$24*data!H$23,data!H$24*data!H$23*(P$35-A1375)/C1375),IF(D1375&lt;0,0,D1375))</f>
        <v>698.35103257320748</v>
      </c>
      <c r="F1375" s="17">
        <f>(H1375*data!$C$16+I1375*data!$C$17-G1374*(data!$C$18+data!$C$19+data!$C$20))*$C1375/60</f>
        <v>-1.9400648276316852</v>
      </c>
      <c r="G1375" s="17">
        <f t="shared" si="111"/>
        <v>29.542303537734043</v>
      </c>
      <c r="H1375" s="17">
        <f>H1374+(data!$C$19*G1374-data!$C$16*H1374)*$C1375/60</f>
        <v>162.06642443270974</v>
      </c>
      <c r="I1375" s="17">
        <f>I1374+(data!$C$20*G1374-data!$C$17*I1374)*$C1375/60</f>
        <v>425.79512017513372</v>
      </c>
      <c r="J1375" s="16">
        <f t="shared" si="108"/>
        <v>166.83333333333334</v>
      </c>
      <c r="K1375" s="14">
        <f>G1375/data!$C$15*1000</f>
        <v>4.0000271948498414</v>
      </c>
      <c r="L1375" s="14">
        <f>L1374+data!$C$21*(K1374-L1374)/60*C1374</f>
        <v>4.0000282278207866</v>
      </c>
      <c r="M1375" s="59">
        <f>M1374+E1375*C1375/3600/data!H$23</f>
        <v>234.23777971420469</v>
      </c>
    </row>
    <row r="1376" spans="1:13" ht="19.899999999999999" customHeight="1">
      <c r="A1376" s="12">
        <f t="shared" si="109"/>
        <v>10020</v>
      </c>
      <c r="B1376" s="14">
        <f t="shared" si="110"/>
        <v>4</v>
      </c>
      <c r="C1376" s="14">
        <v>10</v>
      </c>
      <c r="D1376" s="15">
        <f>3600*(B1376*data!$C$15/1000-F1376-G1376)/C1376</f>
        <v>698.27883590903912</v>
      </c>
      <c r="E1376" s="15">
        <f>IF(A1376&lt;P$35,IF(A1376+C1376&lt;P$35,data!H$24*data!H$23,data!H$24*data!H$23*(P$35-A1376)/C1376),IF(D1376&lt;0,0,D1376))</f>
        <v>698.27883590903912</v>
      </c>
      <c r="F1376" s="17">
        <f>(H1376*data!$C$16+I1376*data!$C$17-G1375*(data!$C$18+data!$C$19+data!$C$20))*$C1376/60</f>
        <v>-1.9398641303561748</v>
      </c>
      <c r="G1376" s="17">
        <f t="shared" si="111"/>
        <v>29.542303386747889</v>
      </c>
      <c r="H1376" s="17">
        <f>H1375+(data!$C$19*G1375-data!$C$16*H1375)*$C1376/60</f>
        <v>162.06644588929578</v>
      </c>
      <c r="I1376" s="17">
        <f>I1375+(data!$C$20*G1375-data!$C$17*I1375)*$C1376/60</f>
        <v>426.06597646714351</v>
      </c>
      <c r="J1376" s="16">
        <f t="shared" si="108"/>
        <v>167</v>
      </c>
      <c r="K1376" s="14">
        <f>G1376/data!$C$15*1000</f>
        <v>4.0000271744063198</v>
      </c>
      <c r="L1376" s="14">
        <f>L1375+data!$C$21*(K1375-L1375)/60*C1375</f>
        <v>4.0000282062890831</v>
      </c>
      <c r="M1376" s="59">
        <f>M1375+E1376*C1376/3600/data!H$23</f>
        <v>234.43174605751275</v>
      </c>
    </row>
    <row r="1377" spans="1:13" ht="19.899999999999999" customHeight="1">
      <c r="A1377" s="12">
        <f t="shared" si="109"/>
        <v>10030</v>
      </c>
      <c r="B1377" s="14">
        <f t="shared" si="110"/>
        <v>4</v>
      </c>
      <c r="C1377" s="14">
        <v>10</v>
      </c>
      <c r="D1377" s="15">
        <f>3600*(B1377*data!$C$15/1000-F1377-G1377)/C1377</f>
        <v>698.20669350160438</v>
      </c>
      <c r="E1377" s="15">
        <f>IF(A1377&lt;P$35,IF(A1377+C1377&lt;P$35,data!H$24*data!H$23,data!H$24*data!H$23*(P$35-A1377)/C1377),IF(D1377&lt;0,0,D1377))</f>
        <v>698.20669350160438</v>
      </c>
      <c r="F1377" s="17">
        <f>(H1377*data!$C$16+I1377*data!$C$17-G1376*(data!$C$18+data!$C$19+data!$C$20))*$C1377/60</f>
        <v>-1.9396635839303138</v>
      </c>
      <c r="G1377" s="17">
        <f t="shared" si="111"/>
        <v>29.542303235898238</v>
      </c>
      <c r="H1377" s="17">
        <f>H1376+(data!$C$19*G1376-data!$C$16*H1376)*$C1377/60</f>
        <v>162.06646711063988</v>
      </c>
      <c r="I1377" s="17">
        <f>I1376+(data!$C$20*G1376-data!$C$17*I1376)*$C1377/60</f>
        <v>426.33663230566907</v>
      </c>
      <c r="J1377" s="16">
        <f t="shared" si="108"/>
        <v>167.16666666666666</v>
      </c>
      <c r="K1377" s="14">
        <f>G1377/data!$C$15*1000</f>
        <v>4.0000271539812813</v>
      </c>
      <c r="L1377" s="14">
        <f>L1376+data!$C$21*(K1376-L1376)/60*C1376</f>
        <v>4.0000281847800627</v>
      </c>
      <c r="M1377" s="59">
        <f>M1376+E1377*C1377/3600/data!H$23</f>
        <v>234.62569236126319</v>
      </c>
    </row>
    <row r="1378" spans="1:13" ht="19.899999999999999" customHeight="1">
      <c r="A1378" s="12">
        <f t="shared" si="109"/>
        <v>10040</v>
      </c>
      <c r="B1378" s="14">
        <f t="shared" si="110"/>
        <v>4</v>
      </c>
      <c r="C1378" s="14">
        <v>10</v>
      </c>
      <c r="D1378" s="15">
        <f>3600*(B1378*data!$C$15/1000-F1378-G1378)/C1378</f>
        <v>698.13460530202565</v>
      </c>
      <c r="E1378" s="15">
        <f>IF(A1378&lt;P$35,IF(A1378+C1378&lt;P$35,data!H$24*data!H$23,data!H$24*data!H$23*(P$35-A1378)/C1378),IF(D1378&lt;0,0,D1378))</f>
        <v>698.13460530202565</v>
      </c>
      <c r="F1378" s="17">
        <f>(H1378*data!$C$16+I1378*data!$C$17-G1377*(data!$C$18+data!$C$19+data!$C$20))*$C1378/60</f>
        <v>-1.9394631882179696</v>
      </c>
      <c r="G1378" s="17">
        <f t="shared" si="111"/>
        <v>29.542303085184724</v>
      </c>
      <c r="H1378" s="17">
        <f>H1377+(data!$C$19*G1377-data!$C$16*H1377)*$C1378/60</f>
        <v>162.0664880992332</v>
      </c>
      <c r="I1378" s="17">
        <f>I1377+(data!$C$20*G1377-data!$C$17*I1377)*$C1378/60</f>
        <v>426.60708783906114</v>
      </c>
      <c r="J1378" s="16">
        <f t="shared" si="108"/>
        <v>167.33333333333334</v>
      </c>
      <c r="K1378" s="14">
        <f>G1378/data!$C$15*1000</f>
        <v>4.0000271335746742</v>
      </c>
      <c r="L1378" s="14">
        <f>L1377+data!$C$21*(K1377-L1377)/60*C1377</f>
        <v>4.0000281632936368</v>
      </c>
      <c r="M1378" s="59">
        <f>M1377+E1378*C1378/3600/data!H$23</f>
        <v>234.81961864051377</v>
      </c>
    </row>
    <row r="1379" spans="1:13" ht="19.899999999999999" customHeight="1">
      <c r="A1379" s="12">
        <f t="shared" si="109"/>
        <v>10050</v>
      </c>
      <c r="B1379" s="14">
        <f t="shared" si="110"/>
        <v>4</v>
      </c>
      <c r="C1379" s="14">
        <v>10</v>
      </c>
      <c r="D1379" s="15">
        <f>3600*(B1379*data!$C$15/1000-F1379-G1379)/C1379</f>
        <v>698.06257126155492</v>
      </c>
      <c r="E1379" s="15">
        <f>IF(A1379&lt;P$35,IF(A1379+C1379&lt;P$35,data!H$24*data!H$23,data!H$24*data!H$23*(P$35-A1379)/C1379),IF(D1379&lt;0,0,D1379))</f>
        <v>698.06257126155492</v>
      </c>
      <c r="F1379" s="17">
        <f>(H1379*data!$C$16+I1379*data!$C$17-G1378*(data!$C$18+data!$C$19+data!$C$20))*$C1379/60</f>
        <v>-1.9392629430833659</v>
      </c>
      <c r="G1379" s="17">
        <f t="shared" si="111"/>
        <v>29.542302934606983</v>
      </c>
      <c r="H1379" s="17">
        <f>H1378+(data!$C$19*G1378-data!$C$16*H1378)*$C1379/60</f>
        <v>162.06650885754058</v>
      </c>
      <c r="I1379" s="17">
        <f>I1378+(data!$C$20*G1378-data!$C$17*I1378)*$C1379/60</f>
        <v>426.87734321556059</v>
      </c>
      <c r="J1379" s="16">
        <f t="shared" si="108"/>
        <v>167.5</v>
      </c>
      <c r="K1379" s="14">
        <f>G1379/data!$C$15*1000</f>
        <v>4.0000271131864524</v>
      </c>
      <c r="L1379" s="14">
        <f>L1378+data!$C$21*(K1378-L1378)/60*C1378</f>
        <v>4.000028141829719</v>
      </c>
      <c r="M1379" s="59">
        <f>M1378+E1379*C1379/3600/data!H$23</f>
        <v>235.01352491030863</v>
      </c>
    </row>
    <row r="1380" spans="1:13" ht="19.899999999999999" customHeight="1">
      <c r="A1380" s="12">
        <f t="shared" si="109"/>
        <v>10060</v>
      </c>
      <c r="B1380" s="14">
        <f t="shared" si="110"/>
        <v>4</v>
      </c>
      <c r="C1380" s="14">
        <v>10</v>
      </c>
      <c r="D1380" s="15">
        <f>3600*(B1380*data!$C$15/1000-F1380-G1380)/C1380</f>
        <v>697.99059133156914</v>
      </c>
      <c r="E1380" s="15">
        <f>IF(A1380&lt;P$35,IF(A1380+C1380&lt;P$35,data!H$24*data!H$23,data!H$24*data!H$23*(P$35-A1380)/C1380),IF(D1380&lt;0,0,D1380))</f>
        <v>697.99059133156914</v>
      </c>
      <c r="F1380" s="17">
        <f>(H1380*data!$C$16+I1380*data!$C$17-G1379*(data!$C$18+data!$C$19+data!$C$20))*$C1380/60</f>
        <v>-1.939062848391085</v>
      </c>
      <c r="G1380" s="17">
        <f t="shared" si="111"/>
        <v>29.542302784164661</v>
      </c>
      <c r="H1380" s="17">
        <f>H1379+(data!$C$19*G1379-data!$C$16*H1379)*$C1380/60</f>
        <v>162.06652938800079</v>
      </c>
      <c r="I1380" s="17">
        <f>I1379+(data!$C$20*G1379-data!$C$17*I1379)*$C1380/60</f>
        <v>427.14739858329875</v>
      </c>
      <c r="J1380" s="16">
        <f t="shared" si="108"/>
        <v>167.66666666666666</v>
      </c>
      <c r="K1380" s="14">
        <f>G1380/data!$C$15*1000</f>
        <v>4.0000270928165662</v>
      </c>
      <c r="L1380" s="14">
        <f>L1379+data!$C$21*(K1379-L1379)/60*C1379</f>
        <v>4.0000281203882242</v>
      </c>
      <c r="M1380" s="59">
        <f>M1379+E1380*C1380/3600/data!H$23</f>
        <v>235.20741118567852</v>
      </c>
    </row>
    <row r="1381" spans="1:13" ht="19.899999999999999" customHeight="1">
      <c r="A1381" s="12">
        <f t="shared" si="109"/>
        <v>10070</v>
      </c>
      <c r="B1381" s="14">
        <f t="shared" si="110"/>
        <v>4</v>
      </c>
      <c r="C1381" s="14">
        <v>10</v>
      </c>
      <c r="D1381" s="15">
        <f>3600*(B1381*data!$C$15/1000-F1381-G1381)/C1381</f>
        <v>697.91866546357346</v>
      </c>
      <c r="E1381" s="15">
        <f>IF(A1381&lt;P$35,IF(A1381+C1381&lt;P$35,data!H$24*data!H$23,data!H$24*data!H$23*(P$35-A1381)/C1381),IF(D1381&lt;0,0,D1381))</f>
        <v>697.91866546357346</v>
      </c>
      <c r="F1381" s="17">
        <f>(H1381*data!$C$16+I1381*data!$C$17-G1380*(data!$C$18+data!$C$19+data!$C$20))*$C1381/60</f>
        <v>-1.9388629040060605</v>
      </c>
      <c r="G1381" s="17">
        <f t="shared" si="111"/>
        <v>29.542302633857403</v>
      </c>
      <c r="H1381" s="17">
        <f>H1380+(data!$C$19*G1380-data!$C$16*H1380)*$C1381/60</f>
        <v>162.06654969302687</v>
      </c>
      <c r="I1381" s="17">
        <f>I1380+(data!$C$20*G1380-data!$C$17*I1380)*$C1381/60</f>
        <v>427.41725409029715</v>
      </c>
      <c r="J1381" s="16">
        <f t="shared" si="108"/>
        <v>167.83333333333334</v>
      </c>
      <c r="K1381" s="14">
        <f>G1381/data!$C$15*1000</f>
        <v>4.0000270724649658</v>
      </c>
      <c r="L1381" s="14">
        <f>L1380+data!$C$21*(K1380-L1380)/60*C1380</f>
        <v>4.0000280989690662</v>
      </c>
      <c r="M1381" s="59">
        <f>M1380+E1381*C1381/3600/data!H$23</f>
        <v>235.40127748164062</v>
      </c>
    </row>
    <row r="1382" spans="1:13" ht="19.899999999999999" customHeight="1">
      <c r="A1382" s="12">
        <f t="shared" si="109"/>
        <v>10080</v>
      </c>
      <c r="B1382" s="14">
        <f t="shared" si="110"/>
        <v>4</v>
      </c>
      <c r="C1382" s="14">
        <v>10</v>
      </c>
      <c r="D1382" s="15">
        <f>3600*(B1382*data!$C$15/1000-F1382-G1382)/C1382</f>
        <v>697.84679360919324</v>
      </c>
      <c r="E1382" s="15">
        <f>IF(A1382&lt;P$35,IF(A1382+C1382&lt;P$35,data!H$24*data!H$23,data!H$24*data!H$23*(P$35-A1382)/C1382),IF(D1382&lt;0,0,D1382))</f>
        <v>697.84679360919324</v>
      </c>
      <c r="F1382" s="17">
        <f>(H1382*data!$C$16+I1382*data!$C$17-G1381*(data!$C$18+data!$C$19+data!$C$20))*$C1382/60</f>
        <v>-1.9386631097935785</v>
      </c>
      <c r="G1382" s="17">
        <f t="shared" si="111"/>
        <v>29.542302483684864</v>
      </c>
      <c r="H1382" s="17">
        <f>H1381+(data!$C$19*G1381-data!$C$16*H1381)*$C1382/60</f>
        <v>162.06656977500634</v>
      </c>
      <c r="I1382" s="17">
        <f>I1381+(data!$C$20*G1381-data!$C$17*I1381)*$C1382/60</f>
        <v>427.68690988446787</v>
      </c>
      <c r="J1382" s="16">
        <f t="shared" si="108"/>
        <v>168</v>
      </c>
      <c r="K1382" s="14">
        <f>G1382/data!$C$15*1000</f>
        <v>4.0000270521316077</v>
      </c>
      <c r="L1382" s="14">
        <f>L1381+data!$C$21*(K1381-L1381)/60*C1381</f>
        <v>4.0000280775721606</v>
      </c>
      <c r="M1382" s="59">
        <f>M1381+E1382*C1382/3600/data!H$23</f>
        <v>235.59512381319874</v>
      </c>
    </row>
    <row r="1383" spans="1:13" ht="19.899999999999999" customHeight="1">
      <c r="A1383" s="12">
        <f t="shared" si="109"/>
        <v>10090</v>
      </c>
      <c r="B1383" s="14">
        <f t="shared" si="110"/>
        <v>4</v>
      </c>
      <c r="C1383" s="14">
        <v>10</v>
      </c>
      <c r="D1383" s="15">
        <f>3600*(B1383*data!$C$15/1000-F1383-G1383)/C1383</f>
        <v>697.77497572018797</v>
      </c>
      <c r="E1383" s="15">
        <f>IF(A1383&lt;P$35,IF(A1383+C1383&lt;P$35,data!H$24*data!H$23,data!H$24*data!H$23*(P$35-A1383)/C1383),IF(D1383&lt;0,0,D1383))</f>
        <v>697.77497572018797</v>
      </c>
      <c r="F1383" s="17">
        <f>(H1383*data!$C$16+I1383*data!$C$17-G1382*(data!$C$18+data!$C$19+data!$C$20))*$C1383/60</f>
        <v>-1.9384634656192725</v>
      </c>
      <c r="G1383" s="17">
        <f t="shared" si="111"/>
        <v>29.542302333646685</v>
      </c>
      <c r="H1383" s="17">
        <f>H1382+(data!$C$19*G1382-data!$C$16*H1382)*$C1383/60</f>
        <v>162.06658963630153</v>
      </c>
      <c r="I1383" s="17">
        <f>I1382+(data!$C$20*G1382-data!$C$17*I1382)*$C1383/60</f>
        <v>427.95636611361346</v>
      </c>
      <c r="J1383" s="16">
        <f t="shared" si="108"/>
        <v>168.16666666666666</v>
      </c>
      <c r="K1383" s="14">
        <f>G1383/data!$C$15*1000</f>
        <v>4.0000270318164421</v>
      </c>
      <c r="L1383" s="14">
        <f>L1382+data!$C$21*(K1382-L1382)/60*C1382</f>
        <v>4.000028056197424</v>
      </c>
      <c r="M1383" s="59">
        <f>M1382+E1383*C1383/3600/data!H$23</f>
        <v>235.78895019534323</v>
      </c>
    </row>
    <row r="1384" spans="1:13" ht="19.899999999999999" customHeight="1">
      <c r="A1384" s="12">
        <f t="shared" si="109"/>
        <v>10100</v>
      </c>
      <c r="B1384" s="14">
        <f t="shared" si="110"/>
        <v>4</v>
      </c>
      <c r="C1384" s="14">
        <v>10</v>
      </c>
      <c r="D1384" s="15">
        <f>3600*(B1384*data!$C$15/1000-F1384-G1384)/C1384</f>
        <v>697.7032117484282</v>
      </c>
      <c r="E1384" s="15">
        <f>IF(A1384&lt;P$35,IF(A1384+C1384&lt;P$35,data!H$24*data!H$23,data!H$24*data!H$23*(P$35-A1384)/C1384),IF(D1384&lt;0,0,D1384))</f>
        <v>697.7032117484282</v>
      </c>
      <c r="F1384" s="17">
        <f>(H1384*data!$C$16+I1384*data!$C$17-G1383*(data!$C$18+data!$C$19+data!$C$20))*$C1384/60</f>
        <v>-1.9382639713491194</v>
      </c>
      <c r="G1384" s="17">
        <f t="shared" si="111"/>
        <v>29.542302183742532</v>
      </c>
      <c r="H1384" s="17">
        <f>H1383+(data!$C$19*G1383-data!$C$16*H1383)*$C1384/60</f>
        <v>162.06660927924975</v>
      </c>
      <c r="I1384" s="17">
        <f>I1383+(data!$C$20*G1383-data!$C$17*I1383)*$C1384/60</f>
        <v>428.22562292542716</v>
      </c>
      <c r="J1384" s="16">
        <f t="shared" si="108"/>
        <v>168.33333333333334</v>
      </c>
      <c r="K1384" s="14">
        <f>G1384/data!$C$15*1000</f>
        <v>4.000027011519423</v>
      </c>
      <c r="L1384" s="14">
        <f>L1383+data!$C$21*(K1383-L1383)/60*C1383</f>
        <v>4.0000280348447737</v>
      </c>
      <c r="M1384" s="59">
        <f>M1383+E1384*C1384/3600/data!H$23</f>
        <v>235.98275664305112</v>
      </c>
    </row>
    <row r="1385" spans="1:13" ht="19.899999999999999" customHeight="1">
      <c r="A1385" s="12">
        <f t="shared" si="109"/>
        <v>10110</v>
      </c>
      <c r="B1385" s="14">
        <f t="shared" si="110"/>
        <v>4</v>
      </c>
      <c r="C1385" s="14">
        <v>10</v>
      </c>
      <c r="D1385" s="15">
        <f>3600*(B1385*data!$C$15/1000-F1385-G1385)/C1385</f>
        <v>697.63150164591298</v>
      </c>
      <c r="E1385" s="15">
        <f>IF(A1385&lt;P$35,IF(A1385+C1385&lt;P$35,data!H$24*data!H$23,data!H$24*data!H$23*(P$35-A1385)/C1385),IF(D1385&lt;0,0,D1385))</f>
        <v>697.63150164591298</v>
      </c>
      <c r="F1385" s="17">
        <f>(H1385*data!$C$16+I1385*data!$C$17-G1384*(data!$C$18+data!$C$19+data!$C$20))*$C1385/60</f>
        <v>-1.9380646268494401</v>
      </c>
      <c r="G1385" s="17">
        <f t="shared" si="111"/>
        <v>29.54230203397206</v>
      </c>
      <c r="H1385" s="17">
        <f>H1384+(data!$C$19*G1384-data!$C$16*H1384)*$C1385/60</f>
        <v>162.06662870616367</v>
      </c>
      <c r="I1385" s="17">
        <f>I1384+(data!$C$20*G1384-data!$C$17*I1384)*$C1385/60</f>
        <v>428.4946804674928</v>
      </c>
      <c r="J1385" s="16">
        <f t="shared" si="108"/>
        <v>168.5</v>
      </c>
      <c r="K1385" s="14">
        <f>G1385/data!$C$15*1000</f>
        <v>4.0000269912405049</v>
      </c>
      <c r="L1385" s="14">
        <f>L1384+data!$C$21*(K1384-L1384)/60*C1384</f>
        <v>4.000028013514128</v>
      </c>
      <c r="M1385" s="59">
        <f>M1384+E1385*C1385/3600/data!H$23</f>
        <v>236.17654317128608</v>
      </c>
    </row>
    <row r="1386" spans="1:13" ht="19.899999999999999" customHeight="1">
      <c r="A1386" s="12">
        <f t="shared" si="109"/>
        <v>10120</v>
      </c>
      <c r="B1386" s="14">
        <f t="shared" si="110"/>
        <v>4</v>
      </c>
      <c r="C1386" s="14">
        <v>10</v>
      </c>
      <c r="D1386" s="15">
        <f>3600*(B1386*data!$C$15/1000-F1386-G1386)/C1386</f>
        <v>697.5598453647649</v>
      </c>
      <c r="E1386" s="15">
        <f>IF(A1386&lt;P$35,IF(A1386+C1386&lt;P$35,data!H$24*data!H$23,data!H$24*data!H$23*(P$35-A1386)/C1386),IF(D1386&lt;0,0,D1386))</f>
        <v>697.5598453647649</v>
      </c>
      <c r="F1386" s="17">
        <f>(H1386*data!$C$16+I1386*data!$C$17-G1385*(data!$C$18+data!$C$19+data!$C$20))*$C1386/60</f>
        <v>-1.9378654319868927</v>
      </c>
      <c r="G1386" s="17">
        <f t="shared" si="111"/>
        <v>29.542301884334925</v>
      </c>
      <c r="H1386" s="17">
        <f>H1385+(data!$C$19*G1385-data!$C$16*H1385)*$C1386/60</f>
        <v>162.06664791933153</v>
      </c>
      <c r="I1386" s="17">
        <f>I1385+(data!$C$20*G1385-data!$C$17*I1385)*$C1386/60</f>
        <v>428.76353888728505</v>
      </c>
      <c r="J1386" s="16">
        <f t="shared" si="108"/>
        <v>168.66666666666666</v>
      </c>
      <c r="K1386" s="14">
        <f>G1386/data!$C$15*1000</f>
        <v>4.0000269709796408</v>
      </c>
      <c r="L1386" s="14">
        <f>L1385+data!$C$21*(K1385-L1385)/60*C1385</f>
        <v>4.0000279922054043</v>
      </c>
      <c r="M1386" s="59">
        <f>M1385+E1386*C1386/3600/data!H$23</f>
        <v>236.37030979499852</v>
      </c>
    </row>
    <row r="1387" spans="1:13" ht="19.899999999999999" customHeight="1">
      <c r="A1387" s="12">
        <f t="shared" si="109"/>
        <v>10130</v>
      </c>
      <c r="B1387" s="14">
        <f t="shared" si="110"/>
        <v>4</v>
      </c>
      <c r="C1387" s="14">
        <v>10</v>
      </c>
      <c r="D1387" s="15">
        <f>3600*(B1387*data!$C$15/1000-F1387-G1387)/C1387</f>
        <v>697.4882428572181</v>
      </c>
      <c r="E1387" s="15">
        <f>IF(A1387&lt;P$35,IF(A1387+C1387&lt;P$35,data!H$24*data!H$23,data!H$24*data!H$23*(P$35-A1387)/C1387),IF(D1387&lt;0,0,D1387))</f>
        <v>697.4882428572181</v>
      </c>
      <c r="F1387" s="17">
        <f>(H1387*data!$C$16+I1387*data!$C$17-G1386*(data!$C$18+data!$C$19+data!$C$20))*$C1387/60</f>
        <v>-1.9376663866284718</v>
      </c>
      <c r="G1387" s="17">
        <f t="shared" si="111"/>
        <v>29.542301734830801</v>
      </c>
      <c r="H1387" s="17">
        <f>H1386+(data!$C$19*G1386-data!$C$16*H1386)*$C1387/60</f>
        <v>162.06666692101737</v>
      </c>
      <c r="I1387" s="17">
        <f>I1386+(data!$C$20*G1386-data!$C$17*I1386)*$C1387/60</f>
        <v>429.0321983321694</v>
      </c>
      <c r="J1387" s="16">
        <f t="shared" si="108"/>
        <v>168.83333333333334</v>
      </c>
      <c r="K1387" s="14">
        <f>G1387/data!$C$15*1000</f>
        <v>4.0000269507367854</v>
      </c>
      <c r="L1387" s="14">
        <f>L1386+data!$C$21*(K1386-L1386)/60*C1386</f>
        <v>4.0000279709185227</v>
      </c>
      <c r="M1387" s="59">
        <f>M1386+E1387*C1387/3600/data!H$23</f>
        <v>236.56405652912554</v>
      </c>
    </row>
    <row r="1388" spans="1:13" ht="19.899999999999999" customHeight="1">
      <c r="A1388" s="12">
        <f t="shared" si="109"/>
        <v>10140</v>
      </c>
      <c r="B1388" s="14">
        <f t="shared" si="110"/>
        <v>4</v>
      </c>
      <c r="C1388" s="14">
        <v>10</v>
      </c>
      <c r="D1388" s="15">
        <f>3600*(B1388*data!$C$15/1000-F1388-G1388)/C1388</f>
        <v>697.4166940756345</v>
      </c>
      <c r="E1388" s="15">
        <f>IF(A1388&lt;P$35,IF(A1388+C1388&lt;P$35,data!H$24*data!H$23,data!H$24*data!H$23*(P$35-A1388)/C1388),IF(D1388&lt;0,0,D1388))</f>
        <v>697.4166940756345</v>
      </c>
      <c r="F1388" s="17">
        <f>(H1388*data!$C$16+I1388*data!$C$17-G1387*(data!$C$18+data!$C$19+data!$C$20))*$C1388/60</f>
        <v>-1.9374674906415075</v>
      </c>
      <c r="G1388" s="17">
        <f t="shared" si="111"/>
        <v>29.542301585459345</v>
      </c>
      <c r="H1388" s="17">
        <f>H1387+(data!$C$19*G1387-data!$C$16*H1387)*$C1388/60</f>
        <v>162.06668571346134</v>
      </c>
      <c r="I1388" s="17">
        <f>I1387+(data!$C$20*G1387-data!$C$17*I1387)*$C1388/60</f>
        <v>429.3006589494023</v>
      </c>
      <c r="J1388" s="16">
        <f t="shared" si="108"/>
        <v>169</v>
      </c>
      <c r="K1388" s="14">
        <f>G1388/data!$C$15*1000</f>
        <v>4.0000269305118943</v>
      </c>
      <c r="L1388" s="14">
        <f>L1387+data!$C$21*(K1387-L1387)/60*C1387</f>
        <v>4.0000279496534032</v>
      </c>
      <c r="M1388" s="59">
        <f>M1387+E1388*C1388/3600/data!H$23</f>
        <v>236.75778338859098</v>
      </c>
    </row>
    <row r="1389" spans="1:13" ht="19.899999999999999" customHeight="1">
      <c r="A1389" s="12">
        <f t="shared" si="109"/>
        <v>10150</v>
      </c>
      <c r="B1389" s="14">
        <f t="shared" si="110"/>
        <v>4</v>
      </c>
      <c r="C1389" s="14">
        <v>10</v>
      </c>
      <c r="D1389" s="15">
        <f>3600*(B1389*data!$C$15/1000-F1389-G1389)/C1389</f>
        <v>697.34519897249379</v>
      </c>
      <c r="E1389" s="15">
        <f>IF(A1389&lt;P$35,IF(A1389+C1389&lt;P$35,data!H$24*data!H$23,data!H$24*data!H$23*(P$35-A1389)/C1389),IF(D1389&lt;0,0,D1389))</f>
        <v>697.34519897249379</v>
      </c>
      <c r="F1389" s="17">
        <f>(H1389*data!$C$16+I1389*data!$C$17-G1388*(data!$C$18+data!$C$19+data!$C$20))*$C1389/60</f>
        <v>-1.93726874389366</v>
      </c>
      <c r="G1389" s="17">
        <f t="shared" si="111"/>
        <v>29.542301436220225</v>
      </c>
      <c r="H1389" s="17">
        <f>H1388+(data!$C$19*G1388-data!$C$16*H1388)*$C1389/60</f>
        <v>162.06670429887987</v>
      </c>
      <c r="I1389" s="17">
        <f>I1388+(data!$C$20*G1388-data!$C$17*I1388)*$C1389/60</f>
        <v>429.5689208861312</v>
      </c>
      <c r="J1389" s="16">
        <f t="shared" si="108"/>
        <v>169.16666666666666</v>
      </c>
      <c r="K1389" s="14">
        <f>G1389/data!$C$15*1000</f>
        <v>4.0000269103049213</v>
      </c>
      <c r="L1389" s="14">
        <f>L1388+data!$C$21*(K1388-L1388)/60*C1388</f>
        <v>4.0000279284099669</v>
      </c>
      <c r="M1389" s="59">
        <f>M1388+E1389*C1389/3600/data!H$23</f>
        <v>236.95149038830556</v>
      </c>
    </row>
    <row r="1390" spans="1:13" ht="19.899999999999999" customHeight="1">
      <c r="A1390" s="12">
        <f t="shared" si="109"/>
        <v>10160</v>
      </c>
      <c r="B1390" s="14">
        <f t="shared" si="110"/>
        <v>4</v>
      </c>
      <c r="C1390" s="14">
        <v>10</v>
      </c>
      <c r="D1390" s="15">
        <f>3600*(B1390*data!$C$15/1000-F1390-G1390)/C1390</f>
        <v>697.27375750038016</v>
      </c>
      <c r="E1390" s="15">
        <f>IF(A1390&lt;P$35,IF(A1390+C1390&lt;P$35,data!H$24*data!H$23,data!H$24*data!H$23*(P$35-A1390)/C1390),IF(D1390&lt;0,0,D1390))</f>
        <v>697.27375750038016</v>
      </c>
      <c r="F1390" s="17">
        <f>(H1390*data!$C$16+I1390*data!$C$17-G1389*(data!$C$18+data!$C$19+data!$C$20))*$C1390/60</f>
        <v>-1.9370701462529145</v>
      </c>
      <c r="G1390" s="17">
        <f t="shared" si="111"/>
        <v>29.542301287113126</v>
      </c>
      <c r="H1390" s="17">
        <f>H1389+(data!$C$19*G1389-data!$C$16*H1389)*$C1390/60</f>
        <v>162.06672267946604</v>
      </c>
      <c r="I1390" s="17">
        <f>I1389+(data!$C$20*G1389-data!$C$17*I1389)*$C1390/60</f>
        <v>429.83698428939465</v>
      </c>
      <c r="J1390" s="16">
        <f t="shared" si="108"/>
        <v>169.33333333333334</v>
      </c>
      <c r="K1390" s="14">
        <f>G1390/data!$C$15*1000</f>
        <v>4.0000268901158229</v>
      </c>
      <c r="L1390" s="14">
        <f>L1389+data!$C$21*(K1389-L1389)/60*C1389</f>
        <v>4.0000279071881355</v>
      </c>
      <c r="M1390" s="59">
        <f>M1389+E1390*C1390/3600/data!H$23</f>
        <v>237.14517754316677</v>
      </c>
    </row>
    <row r="1391" spans="1:13" ht="19.899999999999999" customHeight="1">
      <c r="A1391" s="12">
        <f t="shared" si="109"/>
        <v>10170</v>
      </c>
      <c r="B1391" s="14">
        <f t="shared" si="110"/>
        <v>4</v>
      </c>
      <c r="C1391" s="14">
        <v>10</v>
      </c>
      <c r="D1391" s="15">
        <f>3600*(B1391*data!$C$15/1000-F1391-G1391)/C1391</f>
        <v>697.20236961201408</v>
      </c>
      <c r="E1391" s="15">
        <f>IF(A1391&lt;P$35,IF(A1391+C1391&lt;P$35,data!H$24*data!H$23,data!H$24*data!H$23*(P$35-A1391)/C1391),IF(D1391&lt;0,0,D1391))</f>
        <v>697.20236961201408</v>
      </c>
      <c r="F1391" s="17">
        <f>(H1391*data!$C$16+I1391*data!$C$17-G1390*(data!$C$18+data!$C$19+data!$C$20))*$C1391/60</f>
        <v>-1.9368716975875877</v>
      </c>
      <c r="G1391" s="17">
        <f t="shared" si="111"/>
        <v>29.542301138137706</v>
      </c>
      <c r="H1391" s="17">
        <f>H1390+(data!$C$19*G1390-data!$C$16*H1390)*$C1391/60</f>
        <v>162.0667408573897</v>
      </c>
      <c r="I1391" s="17">
        <f>I1390+(data!$C$20*G1390-data!$C$17*I1390)*$C1391/60</f>
        <v>430.10484930612233</v>
      </c>
      <c r="J1391" s="16">
        <f t="shared" si="108"/>
        <v>169.5</v>
      </c>
      <c r="K1391" s="14">
        <f>G1391/data!$C$15*1000</f>
        <v>4.0000268699445547</v>
      </c>
      <c r="L1391" s="14">
        <f>L1390+data!$C$21*(K1390-L1390)/60*C1390</f>
        <v>4.0000278859878309</v>
      </c>
      <c r="M1391" s="59">
        <f>M1390+E1391*C1391/3600/data!H$23</f>
        <v>237.338844868059</v>
      </c>
    </row>
    <row r="1392" spans="1:13" ht="19.899999999999999" customHeight="1">
      <c r="A1392" s="12">
        <f t="shared" si="109"/>
        <v>10180</v>
      </c>
      <c r="B1392" s="14">
        <f t="shared" si="110"/>
        <v>4</v>
      </c>
      <c r="C1392" s="14">
        <v>10</v>
      </c>
      <c r="D1392" s="15">
        <f>3600*(B1392*data!$C$15/1000-F1392-G1392)/C1392</f>
        <v>697.13103526021382</v>
      </c>
      <c r="E1392" s="15">
        <f>IF(A1392&lt;P$35,IF(A1392+C1392&lt;P$35,data!H$24*data!H$23,data!H$24*data!H$23*(P$35-A1392)/C1392),IF(D1392&lt;0,0,D1392))</f>
        <v>697.13103526021382</v>
      </c>
      <c r="F1392" s="17">
        <f>(H1392*data!$C$16+I1392*data!$C$17-G1391*(data!$C$18+data!$C$19+data!$C$20))*$C1392/60</f>
        <v>-1.9366733977663129</v>
      </c>
      <c r="G1392" s="17">
        <f t="shared" si="111"/>
        <v>29.542300989293654</v>
      </c>
      <c r="H1392" s="17">
        <f>H1391+(data!$C$19*G1391-data!$C$16*H1391)*$C1392/60</f>
        <v>162.06675883479784</v>
      </c>
      <c r="I1392" s="17">
        <f>I1391+(data!$C$20*G1391-data!$C$17*I1391)*$C1392/60</f>
        <v>430.37251608313528</v>
      </c>
      <c r="J1392" s="16">
        <f t="shared" si="108"/>
        <v>169.66666666666666</v>
      </c>
      <c r="K1392" s="14">
        <f>G1392/data!$C$15*1000</f>
        <v>4.000026849791074</v>
      </c>
      <c r="L1392" s="14">
        <f>L1391+data!$C$21*(K1391-L1391)/60*C1391</f>
        <v>4.0000278648089758</v>
      </c>
      <c r="M1392" s="59">
        <f>M1391+E1392*C1392/3600/data!H$23</f>
        <v>237.53249237785352</v>
      </c>
    </row>
    <row r="1393" spans="1:13" ht="19.899999999999999" customHeight="1">
      <c r="A1393" s="12">
        <f t="shared" si="109"/>
        <v>10190</v>
      </c>
      <c r="B1393" s="14">
        <f t="shared" si="110"/>
        <v>4</v>
      </c>
      <c r="C1393" s="14">
        <v>10</v>
      </c>
      <c r="D1393" s="15">
        <f>3600*(B1393*data!$C$15/1000-F1393-G1393)/C1393</f>
        <v>697.05975439792212</v>
      </c>
      <c r="E1393" s="15">
        <f>IF(A1393&lt;P$35,IF(A1393+C1393&lt;P$35,data!H$24*data!H$23,data!H$24*data!H$23*(P$35-A1393)/C1393),IF(D1393&lt;0,0,D1393))</f>
        <v>697.05975439792212</v>
      </c>
      <c r="F1393" s="17">
        <f>(H1393*data!$C$16+I1393*data!$C$17-G1392*(data!$C$18+data!$C$19+data!$C$20))*$C1393/60</f>
        <v>-1.9364752466580482</v>
      </c>
      <c r="G1393" s="17">
        <f t="shared" si="111"/>
        <v>29.542300840580644</v>
      </c>
      <c r="H1393" s="17">
        <f>H1392+(data!$C$19*G1392-data!$C$16*H1392)*$C1393/60</f>
        <v>162.06677661381471</v>
      </c>
      <c r="I1393" s="17">
        <f>I1392+(data!$C$20*G1392-data!$C$17*I1392)*$C1393/60</f>
        <v>430.63998476714573</v>
      </c>
      <c r="J1393" s="16">
        <f t="shared" si="108"/>
        <v>169.83333333333334</v>
      </c>
      <c r="K1393" s="14">
        <f>G1393/data!$C$15*1000</f>
        <v>4.0000268296553356</v>
      </c>
      <c r="L1393" s="14">
        <f>L1392+data!$C$21*(K1392-L1392)/60*C1392</f>
        <v>4.0000278436514938</v>
      </c>
      <c r="M1393" s="59">
        <f>M1392+E1393*C1393/3600/data!H$23</f>
        <v>237.7261200874085</v>
      </c>
    </row>
    <row r="1394" spans="1:13" ht="19.899999999999999" customHeight="1">
      <c r="A1394" s="12">
        <f t="shared" si="109"/>
        <v>10200</v>
      </c>
      <c r="B1394" s="14">
        <f t="shared" si="110"/>
        <v>4</v>
      </c>
      <c r="C1394" s="14">
        <v>10</v>
      </c>
      <c r="D1394" s="15">
        <f>3600*(B1394*data!$C$15/1000-F1394-G1394)/C1394</f>
        <v>696.98852697819143</v>
      </c>
      <c r="E1394" s="15">
        <f>IF(A1394&lt;P$35,IF(A1394+C1394&lt;P$35,data!H$24*data!H$23,data!H$24*data!H$23*(P$35-A1394)/C1394),IF(D1394&lt;0,0,D1394))</f>
        <v>696.98852697819143</v>
      </c>
      <c r="F1394" s="17">
        <f>(H1394*data!$C$16+I1394*data!$C$17-G1393*(data!$C$18+data!$C$19+data!$C$20))*$C1394/60</f>
        <v>-1.9362772441320673</v>
      </c>
      <c r="G1394" s="17">
        <f t="shared" si="111"/>
        <v>29.54230069199836</v>
      </c>
      <c r="H1394" s="17">
        <f>H1393+(data!$C$19*G1393-data!$C$16*H1393)*$C1394/60</f>
        <v>162.06679419654213</v>
      </c>
      <c r="I1394" s="17">
        <f>I1393+(data!$C$20*G1393-data!$C$17*I1393)*$C1394/60</f>
        <v>430.90725550475747</v>
      </c>
      <c r="J1394" s="16">
        <f t="shared" si="108"/>
        <v>170</v>
      </c>
      <c r="K1394" s="14">
        <f>G1394/data!$C$15*1000</f>
        <v>4.0000268095372986</v>
      </c>
      <c r="L1394" s="14">
        <f>L1393+data!$C$21*(K1393-L1393)/60*C1393</f>
        <v>4.0000278225153094</v>
      </c>
      <c r="M1394" s="59">
        <f>M1393+E1394*C1394/3600/data!H$23</f>
        <v>237.91972801156911</v>
      </c>
    </row>
    <row r="1395" spans="1:13" ht="19.899999999999999" customHeight="1">
      <c r="A1395" s="12">
        <f t="shared" si="109"/>
        <v>10210</v>
      </c>
      <c r="B1395" s="14">
        <f t="shared" si="110"/>
        <v>4</v>
      </c>
      <c r="C1395" s="14">
        <v>10</v>
      </c>
      <c r="D1395" s="15">
        <f>3600*(B1395*data!$C$15/1000-F1395-G1395)/C1395</f>
        <v>696.91735295418584</v>
      </c>
      <c r="E1395" s="15">
        <f>IF(A1395&lt;P$35,IF(A1395+C1395&lt;P$35,data!H$24*data!H$23,data!H$24*data!H$23*(P$35-A1395)/C1395),IF(D1395&lt;0,0,D1395))</f>
        <v>696.91735295418584</v>
      </c>
      <c r="F1395" s="17">
        <f>(H1395*data!$C$16+I1395*data!$C$17-G1394*(data!$C$18+data!$C$19+data!$C$20))*$C1395/60</f>
        <v>-1.9360793900579585</v>
      </c>
      <c r="G1395" s="17">
        <f t="shared" si="111"/>
        <v>29.542300543546489</v>
      </c>
      <c r="H1395" s="17">
        <f>H1394+(data!$C$19*G1394-data!$C$16*H1394)*$C1395/60</f>
        <v>162.06681158505975</v>
      </c>
      <c r="I1395" s="17">
        <f>I1394+(data!$C$20*G1394-data!$C$17*I1394)*$C1395/60</f>
        <v>431.17432844246576</v>
      </c>
      <c r="J1395" s="16">
        <f t="shared" si="108"/>
        <v>170.16666666666666</v>
      </c>
      <c r="K1395" s="14">
        <f>G1395/data!$C$15*1000</f>
        <v>4.0000267894369177</v>
      </c>
      <c r="L1395" s="14">
        <f>L1394+data!$C$21*(K1394-L1394)/60*C1394</f>
        <v>4.0000278014003481</v>
      </c>
      <c r="M1395" s="59">
        <f>M1394+E1395*C1395/3600/data!H$23</f>
        <v>238.1133161651675</v>
      </c>
    </row>
    <row r="1396" spans="1:13" ht="19.899999999999999" customHeight="1">
      <c r="A1396" s="12">
        <f t="shared" si="109"/>
        <v>10220</v>
      </c>
      <c r="B1396" s="14">
        <f t="shared" si="110"/>
        <v>4</v>
      </c>
      <c r="C1396" s="14">
        <v>10</v>
      </c>
      <c r="D1396" s="15">
        <f>3600*(B1396*data!$C$15/1000-F1396-G1396)/C1396</f>
        <v>696.84623227918405</v>
      </c>
      <c r="E1396" s="15">
        <f>IF(A1396&lt;P$35,IF(A1396+C1396&lt;P$35,data!H$24*data!H$23,data!H$24*data!H$23*(P$35-A1396)/C1396),IF(D1396&lt;0,0,D1396))</f>
        <v>696.84623227918405</v>
      </c>
      <c r="F1396" s="17">
        <f>(H1396*data!$C$16+I1396*data!$C$17-G1395*(data!$C$18+data!$C$19+data!$C$20))*$C1396/60</f>
        <v>-1.9358816843056241</v>
      </c>
      <c r="G1396" s="17">
        <f t="shared" si="111"/>
        <v>29.542300395224714</v>
      </c>
      <c r="H1396" s="17">
        <f>H1395+(data!$C$19*G1395-data!$C$16*H1395)*$C1396/60</f>
        <v>162.06682878142522</v>
      </c>
      <c r="I1396" s="17">
        <f>I1395+(data!$C$20*G1395-data!$C$17*I1395)*$C1396/60</f>
        <v>431.44120372665736</v>
      </c>
      <c r="J1396" s="16">
        <f t="shared" si="108"/>
        <v>170.33333333333334</v>
      </c>
      <c r="K1396" s="14">
        <f>G1396/data!$C$15*1000</f>
        <v>4.0000267693541538</v>
      </c>
      <c r="L1396" s="14">
        <f>L1395+data!$C$21*(K1395-L1395)/60*C1395</f>
        <v>4.0000277803065352</v>
      </c>
      <c r="M1396" s="59">
        <f>M1395+E1396*C1396/3600/data!H$23</f>
        <v>238.30688456302283</v>
      </c>
    </row>
    <row r="1397" spans="1:13" ht="19.899999999999999" customHeight="1">
      <c r="A1397" s="12">
        <f t="shared" si="109"/>
        <v>10230</v>
      </c>
      <c r="B1397" s="14">
        <f t="shared" si="110"/>
        <v>4</v>
      </c>
      <c r="C1397" s="14">
        <v>10</v>
      </c>
      <c r="D1397" s="15">
        <f>3600*(B1397*data!$C$15/1000-F1397-G1397)/C1397</f>
        <v>696.77516490657399</v>
      </c>
      <c r="E1397" s="15">
        <f>IF(A1397&lt;P$35,IF(A1397+C1397&lt;P$35,data!H$24*data!H$23,data!H$24*data!H$23*(P$35-A1397)/C1397),IF(D1397&lt;0,0,D1397))</f>
        <v>696.77516490657399</v>
      </c>
      <c r="F1397" s="17">
        <f>(H1397*data!$C$16+I1397*data!$C$17-G1396*(data!$C$18+data!$C$19+data!$C$20))*$C1397/60</f>
        <v>-1.9356841267452756</v>
      </c>
      <c r="G1397" s="17">
        <f t="shared" si="111"/>
        <v>29.542300247032728</v>
      </c>
      <c r="H1397" s="17">
        <f>H1396+(data!$C$19*G1396-data!$C$16*H1396)*$C1397/60</f>
        <v>162.06684578767442</v>
      </c>
      <c r="I1397" s="17">
        <f>I1396+(data!$C$20*G1396-data!$C$17*I1396)*$C1397/60</f>
        <v>431.70788150361074</v>
      </c>
      <c r="J1397" s="16">
        <f t="shared" si="108"/>
        <v>170.5</v>
      </c>
      <c r="K1397" s="14">
        <f>G1397/data!$C$15*1000</f>
        <v>4.0000267492889616</v>
      </c>
      <c r="L1397" s="14">
        <f>L1396+data!$C$21*(K1396-L1396)/60*C1396</f>
        <v>4.0000277592337969</v>
      </c>
      <c r="M1397" s="59">
        <f>M1396+E1397*C1397/3600/data!H$23</f>
        <v>238.50043321994133</v>
      </c>
    </row>
    <row r="1398" spans="1:13" ht="19.899999999999999" customHeight="1">
      <c r="A1398" s="12">
        <f t="shared" si="109"/>
        <v>10240</v>
      </c>
      <c r="B1398" s="14">
        <f t="shared" si="110"/>
        <v>4</v>
      </c>
      <c r="C1398" s="14">
        <v>10</v>
      </c>
      <c r="D1398" s="15">
        <f>3600*(B1398*data!$C$15/1000-F1398-G1398)/C1398</f>
        <v>696.70415078985184</v>
      </c>
      <c r="E1398" s="15">
        <f>IF(A1398&lt;P$35,IF(A1398+C1398&lt;P$35,data!H$24*data!H$23,data!H$24*data!H$23*(P$35-A1398)/C1398),IF(D1398&lt;0,0,D1398))</f>
        <v>696.70415078985184</v>
      </c>
      <c r="F1398" s="17">
        <f>(H1398*data!$C$16+I1398*data!$C$17-G1397*(data!$C$18+data!$C$19+data!$C$20))*$C1398/60</f>
        <v>-1.9354867172474308</v>
      </c>
      <c r="G1398" s="17">
        <f t="shared" si="111"/>
        <v>29.542300098970223</v>
      </c>
      <c r="H1398" s="17">
        <f>H1397+(data!$C$19*G1397-data!$C$16*H1397)*$C1398/60</f>
        <v>162.0668626058218</v>
      </c>
      <c r="I1398" s="17">
        <f>I1397+(data!$C$20*G1397-data!$C$17*I1397)*$C1398/60</f>
        <v>431.97436191949612</v>
      </c>
      <c r="J1398" s="16">
        <f t="shared" si="108"/>
        <v>170.66666666666666</v>
      </c>
      <c r="K1398" s="14">
        <f>G1398/data!$C$15*1000</f>
        <v>4.0000267292413021</v>
      </c>
      <c r="L1398" s="14">
        <f>L1397+data!$C$21*(K1397-L1397)/60*C1397</f>
        <v>4.0000277381820606</v>
      </c>
      <c r="M1398" s="59">
        <f>M1397+E1398*C1398/3600/data!H$23</f>
        <v>238.69396215071629</v>
      </c>
    </row>
    <row r="1399" spans="1:13" ht="19.899999999999999" customHeight="1">
      <c r="A1399" s="12">
        <f t="shared" si="109"/>
        <v>10250</v>
      </c>
      <c r="B1399" s="14">
        <f t="shared" si="110"/>
        <v>4</v>
      </c>
      <c r="C1399" s="14">
        <v>10</v>
      </c>
      <c r="D1399" s="15">
        <f>3600*(B1399*data!$C$15/1000-F1399-G1399)/C1399</f>
        <v>696.63318988262415</v>
      </c>
      <c r="E1399" s="15">
        <f>IF(A1399&lt;P$35,IF(A1399+C1399&lt;P$35,data!H$24*data!H$23,data!H$24*data!H$23*(P$35-A1399)/C1399),IF(D1399&lt;0,0,D1399))</f>
        <v>696.63318988262415</v>
      </c>
      <c r="F1399" s="17">
        <f>(H1399*data!$C$16+I1399*data!$C$17-G1398*(data!$C$18+data!$C$19+data!$C$20))*$C1399/60</f>
        <v>-1.9352894556829154</v>
      </c>
      <c r="G1399" s="17">
        <f t="shared" si="111"/>
        <v>29.542299951036895</v>
      </c>
      <c r="H1399" s="17">
        <f>H1398+(data!$C$19*G1398-data!$C$16*H1398)*$C1399/60</f>
        <v>162.06687923786046</v>
      </c>
      <c r="I1399" s="17">
        <f>I1398+(data!$C$20*G1398-data!$C$17*I1398)*$C1399/60</f>
        <v>432.24064512037552</v>
      </c>
      <c r="J1399" s="16">
        <f t="shared" si="108"/>
        <v>170.83333333333334</v>
      </c>
      <c r="K1399" s="14">
        <f>G1399/data!$C$15*1000</f>
        <v>4.0000267092111335</v>
      </c>
      <c r="L1399" s="14">
        <f>L1398+data!$C$21*(K1398-L1398)/60*C1398</f>
        <v>4.0000277171512533</v>
      </c>
      <c r="M1399" s="59">
        <f>M1398+E1399*C1399/3600/data!H$23</f>
        <v>238.88747137012814</v>
      </c>
    </row>
    <row r="1400" spans="1:13" ht="19.899999999999999" customHeight="1">
      <c r="A1400" s="12">
        <f t="shared" si="109"/>
        <v>10260</v>
      </c>
      <c r="B1400" s="14">
        <f t="shared" si="110"/>
        <v>4</v>
      </c>
      <c r="C1400" s="14">
        <v>10</v>
      </c>
      <c r="D1400" s="15">
        <f>3600*(B1400*data!$C$15/1000-F1400-G1400)/C1400</f>
        <v>696.56228213860732</v>
      </c>
      <c r="E1400" s="15">
        <f>IF(A1400&lt;P$35,IF(A1400+C1400&lt;P$35,data!H$24*data!H$23,data!H$24*data!H$23*(P$35-A1400)/C1400),IF(D1400&lt;0,0,D1400))</f>
        <v>696.56228213860732</v>
      </c>
      <c r="F1400" s="17">
        <f>(H1400*data!$C$16+I1400*data!$C$17-G1399*(data!$C$18+data!$C$19+data!$C$20))*$C1400/60</f>
        <v>-1.9350923419228556</v>
      </c>
      <c r="G1400" s="17">
        <f t="shared" si="111"/>
        <v>29.542299803232439</v>
      </c>
      <c r="H1400" s="17">
        <f>H1399+(data!$C$19*G1399-data!$C$16*H1399)*$C1400/60</f>
        <v>162.06689568576249</v>
      </c>
      <c r="I1400" s="17">
        <f>I1399+(data!$C$20*G1399-data!$C$17*I1399)*$C1400/60</f>
        <v>432.50673125220288</v>
      </c>
      <c r="J1400" s="16">
        <f t="shared" si="108"/>
        <v>171</v>
      </c>
      <c r="K1400" s="14">
        <f>G1400/data!$C$15*1000</f>
        <v>4.000026689198414</v>
      </c>
      <c r="L1400" s="14">
        <f>L1399+data!$C$21*(K1399-L1399)/60*C1399</f>
        <v>4.0000276961413039</v>
      </c>
      <c r="M1400" s="59">
        <f>M1399+E1400*C1400/3600/data!H$23</f>
        <v>239.08096089294443</v>
      </c>
    </row>
    <row r="1401" spans="1:13" ht="19.899999999999999" customHeight="1">
      <c r="A1401" s="12">
        <f t="shared" si="109"/>
        <v>10270</v>
      </c>
      <c r="B1401" s="14">
        <f t="shared" si="110"/>
        <v>4</v>
      </c>
      <c r="C1401" s="14">
        <v>10</v>
      </c>
      <c r="D1401" s="15">
        <f>3600*(B1401*data!$C$15/1000-F1401-G1401)/C1401</f>
        <v>696.49142751161992</v>
      </c>
      <c r="E1401" s="15">
        <f>IF(A1401&lt;P$35,IF(A1401+C1401&lt;P$35,data!H$24*data!H$23,data!H$24*data!H$23*(P$35-A1401)/C1401),IF(D1401&lt;0,0,D1401))</f>
        <v>696.49142751161992</v>
      </c>
      <c r="F1401" s="17">
        <f>(H1401*data!$C$16+I1401*data!$C$17-G1400*(data!$C$18+data!$C$19+data!$C$20))*$C1401/60</f>
        <v>-1.934895375838678</v>
      </c>
      <c r="G1401" s="17">
        <f t="shared" si="111"/>
        <v>29.542299655556558</v>
      </c>
      <c r="H1401" s="17">
        <f>H1400+(data!$C$19*G1400-data!$C$16*H1400)*$C1401/60</f>
        <v>162.06691195147909</v>
      </c>
      <c r="I1401" s="17">
        <f>I1400+(data!$C$20*G1400-data!$C$17*I1400)*$C1401/60</f>
        <v>432.7726204608241</v>
      </c>
      <c r="J1401" s="16">
        <f t="shared" si="108"/>
        <v>171.16666666666666</v>
      </c>
      <c r="K1401" s="14">
        <f>G1401/data!$C$15*1000</f>
        <v>4.0000266692031028</v>
      </c>
      <c r="L1401" s="14">
        <f>L1400+data!$C$21*(K1400-L1400)/60*C1400</f>
        <v>4.0000276751521415</v>
      </c>
      <c r="M1401" s="59">
        <f>M1400+E1401*C1401/3600/data!H$23</f>
        <v>239.27443073391987</v>
      </c>
    </row>
    <row r="1402" spans="1:13" ht="19.899999999999999" customHeight="1">
      <c r="A1402" s="12">
        <f t="shared" si="109"/>
        <v>10280</v>
      </c>
      <c r="B1402" s="14">
        <f t="shared" si="110"/>
        <v>4</v>
      </c>
      <c r="C1402" s="14">
        <v>10</v>
      </c>
      <c r="D1402" s="15">
        <f>3600*(B1402*data!$C$15/1000-F1402-G1402)/C1402</f>
        <v>696.42062595559457</v>
      </c>
      <c r="E1402" s="15">
        <f>IF(A1402&lt;P$35,IF(A1402+C1402&lt;P$35,data!H$24*data!H$23,data!H$24*data!H$23*(P$35-A1402)/C1402),IF(D1402&lt;0,0,D1402))</f>
        <v>696.42062595559457</v>
      </c>
      <c r="F1402" s="17">
        <f>(H1402*data!$C$16+I1402*data!$C$17-G1401*(data!$C$18+data!$C$19+data!$C$20))*$C1402/60</f>
        <v>-1.9346985573021078</v>
      </c>
      <c r="G1402" s="17">
        <f t="shared" si="111"/>
        <v>29.542299508008949</v>
      </c>
      <c r="H1402" s="17">
        <f>H1401+(data!$C$19*G1401-data!$C$16*H1401)*$C1402/60</f>
        <v>162.06692803694088</v>
      </c>
      <c r="I1402" s="17">
        <f>I1401+(data!$C$20*G1401-data!$C$17*I1401)*$C1402/60</f>
        <v>433.03831289197711</v>
      </c>
      <c r="J1402" s="16">
        <f t="shared" si="108"/>
        <v>171.33333333333334</v>
      </c>
      <c r="K1402" s="14">
        <f>G1402/data!$C$15*1000</f>
        <v>4.0000266492251599</v>
      </c>
      <c r="L1402" s="14">
        <f>L1401+data!$C$21*(K1401-L1401)/60*C1401</f>
        <v>4.000027654183695</v>
      </c>
      <c r="M1402" s="59">
        <f>M1401+E1402*C1402/3600/data!H$23</f>
        <v>239.46788090779643</v>
      </c>
    </row>
    <row r="1403" spans="1:13" ht="19.899999999999999" customHeight="1">
      <c r="A1403" s="12">
        <f t="shared" si="109"/>
        <v>10290</v>
      </c>
      <c r="B1403" s="14">
        <f t="shared" si="110"/>
        <v>4</v>
      </c>
      <c r="C1403" s="14">
        <v>10</v>
      </c>
      <c r="D1403" s="15">
        <f>3600*(B1403*data!$C$15/1000-F1403-G1403)/C1403</f>
        <v>696.34987742455837</v>
      </c>
      <c r="E1403" s="15">
        <f>IF(A1403&lt;P$35,IF(A1403+C1403&lt;P$35,data!H$24*data!H$23,data!H$24*data!H$23*(P$35-A1403)/C1403),IF(D1403&lt;0,0,D1403))</f>
        <v>696.34987742455837</v>
      </c>
      <c r="F1403" s="17">
        <f>(H1403*data!$C$16+I1403*data!$C$17-G1402*(data!$C$18+data!$C$19+data!$C$20))*$C1403/60</f>
        <v>-1.9345018861851644</v>
      </c>
      <c r="G1403" s="17">
        <f t="shared" si="111"/>
        <v>29.542299360589325</v>
      </c>
      <c r="H1403" s="17">
        <f>H1402+(data!$C$19*G1402-data!$C$16*H1402)*$C1403/60</f>
        <v>162.0669439440581</v>
      </c>
      <c r="I1403" s="17">
        <f>I1402+(data!$C$20*G1402-data!$C$17*I1402)*$C1403/60</f>
        <v>433.30380869129203</v>
      </c>
      <c r="J1403" s="16">
        <f t="shared" si="108"/>
        <v>171.5</v>
      </c>
      <c r="K1403" s="14">
        <f>G1403/data!$C$15*1000</f>
        <v>4.0000266292645472</v>
      </c>
      <c r="L1403" s="14">
        <f>L1402+data!$C$21*(K1402-L1402)/60*C1402</f>
        <v>4.0000276332358951</v>
      </c>
      <c r="M1403" s="59">
        <f>M1402+E1403*C1403/3600/data!H$23</f>
        <v>239.66131142930325</v>
      </c>
    </row>
    <row r="1404" spans="1:13" ht="19.899999999999999" customHeight="1">
      <c r="A1404" s="12">
        <f t="shared" si="109"/>
        <v>10300</v>
      </c>
      <c r="B1404" s="14">
        <f t="shared" si="110"/>
        <v>4</v>
      </c>
      <c r="C1404" s="14">
        <v>10</v>
      </c>
      <c r="D1404" s="15">
        <f>3600*(B1404*data!$C$15/1000-F1404-G1404)/C1404</f>
        <v>696.2791818726588</v>
      </c>
      <c r="E1404" s="15">
        <f>IF(A1404&lt;P$35,IF(A1404+C1404&lt;P$35,data!H$24*data!H$23,data!H$24*data!H$23*(P$35-A1404)/C1404),IF(D1404&lt;0,0,D1404))</f>
        <v>696.2791818726588</v>
      </c>
      <c r="F1404" s="17">
        <f>(H1404*data!$C$16+I1404*data!$C$17-G1403*(data!$C$18+data!$C$19+data!$C$20))*$C1404/60</f>
        <v>-1.9343053623601629</v>
      </c>
      <c r="G1404" s="17">
        <f t="shared" si="111"/>
        <v>29.54229921329738</v>
      </c>
      <c r="H1404" s="17">
        <f>H1403+(data!$C$19*G1403-data!$C$16*H1403)*$C1404/60</f>
        <v>162.06695967472078</v>
      </c>
      <c r="I1404" s="17">
        <f>I1403+(data!$C$20*G1403-data!$C$17*I1403)*$C1404/60</f>
        <v>433.56910800429114</v>
      </c>
      <c r="J1404" s="16">
        <f t="shared" si="108"/>
        <v>171.66666666666666</v>
      </c>
      <c r="K1404" s="14">
        <f>G1404/data!$C$15*1000</f>
        <v>4.0000266093212202</v>
      </c>
      <c r="L1404" s="14">
        <f>L1403+data!$C$21*(K1403-L1403)/60*C1403</f>
        <v>4.0000276123086724</v>
      </c>
      <c r="M1404" s="59">
        <f>M1403+E1404*C1404/3600/data!H$23</f>
        <v>239.85472231315677</v>
      </c>
    </row>
    <row r="1405" spans="1:13" ht="19.899999999999999" customHeight="1">
      <c r="A1405" s="12">
        <f t="shared" si="109"/>
        <v>10310</v>
      </c>
      <c r="B1405" s="14">
        <f t="shared" si="110"/>
        <v>4</v>
      </c>
      <c r="C1405" s="14">
        <v>10</v>
      </c>
      <c r="D1405" s="15">
        <f>3600*(B1405*data!$C$15/1000-F1405-G1405)/C1405</f>
        <v>696.20853925412882</v>
      </c>
      <c r="E1405" s="15">
        <f>IF(A1405&lt;P$35,IF(A1405+C1405&lt;P$35,data!H$24*data!H$23,data!H$24*data!H$23*(P$35-A1405)/C1405),IF(D1405&lt;0,0,D1405))</f>
        <v>696.20853925412882</v>
      </c>
      <c r="F1405" s="17">
        <f>(H1405*data!$C$16+I1405*data!$C$17-G1404*(data!$C$18+data!$C$19+data!$C$20))*$C1405/60</f>
        <v>-1.9341089856997045</v>
      </c>
      <c r="G1405" s="17">
        <f t="shared" si="111"/>
        <v>29.542299066132838</v>
      </c>
      <c r="H1405" s="17">
        <f>H1404+(data!$C$19*G1404-data!$C$16*H1404)*$C1405/60</f>
        <v>162.06697523079896</v>
      </c>
      <c r="I1405" s="17">
        <f>I1404+(data!$C$20*G1404-data!$C$17*I1404)*$C1405/60</f>
        <v>433.8342109763891</v>
      </c>
      <c r="J1405" s="16">
        <f t="shared" si="108"/>
        <v>171.83333333333334</v>
      </c>
      <c r="K1405" s="14">
        <f>G1405/data!$C$15*1000</f>
        <v>4.0000265893951452</v>
      </c>
      <c r="L1405" s="14">
        <f>L1404+data!$C$21*(K1404-L1404)/60*C1404</f>
        <v>4.0000275914019587</v>
      </c>
      <c r="M1405" s="59">
        <f>M1404+E1405*C1405/3600/data!H$23</f>
        <v>240.04811357406069</v>
      </c>
    </row>
    <row r="1406" spans="1:13" ht="19.899999999999999" customHeight="1">
      <c r="A1406" s="12">
        <f t="shared" si="109"/>
        <v>10320</v>
      </c>
      <c r="B1406" s="14">
        <f t="shared" si="110"/>
        <v>4</v>
      </c>
      <c r="C1406" s="14">
        <v>10</v>
      </c>
      <c r="D1406" s="15">
        <f>3600*(B1406*data!$C$15/1000-F1406-G1406)/C1406</f>
        <v>696.13794952331818</v>
      </c>
      <c r="E1406" s="15">
        <f>IF(A1406&lt;P$35,IF(A1406+C1406&lt;P$35,data!H$24*data!H$23,data!H$24*data!H$23*(P$35-A1406)/C1406),IF(D1406&lt;0,0,D1406))</f>
        <v>696.13794952331818</v>
      </c>
      <c r="F1406" s="17">
        <f>(H1406*data!$C$16+I1406*data!$C$17-G1405*(data!$C$18+data!$C$19+data!$C$20))*$C1406/60</f>
        <v>-1.9339127560766847</v>
      </c>
      <c r="G1406" s="17">
        <f t="shared" si="111"/>
        <v>29.542298919095401</v>
      </c>
      <c r="H1406" s="17">
        <f>H1405+(data!$C$19*G1405-data!$C$16*H1405)*$C1406/60</f>
        <v>162.06699061414298</v>
      </c>
      <c r="I1406" s="17">
        <f>I1405+(data!$C$20*G1405-data!$C$17*I1405)*$C1406/60</f>
        <v>434.09911775289294</v>
      </c>
      <c r="J1406" s="16">
        <f t="shared" si="108"/>
        <v>172</v>
      </c>
      <c r="K1406" s="14">
        <f>G1406/data!$C$15*1000</f>
        <v>4.0000265694862795</v>
      </c>
      <c r="L1406" s="14">
        <f>L1405+data!$C$21*(K1405-L1405)/60*C1405</f>
        <v>4.0000275705156856</v>
      </c>
      <c r="M1406" s="59">
        <f>M1405+E1406*C1406/3600/data!H$23</f>
        <v>240.24148522670606</v>
      </c>
    </row>
    <row r="1407" spans="1:13" ht="19.899999999999999" customHeight="1">
      <c r="A1407" s="12">
        <f t="shared" si="109"/>
        <v>10330</v>
      </c>
      <c r="B1407" s="14">
        <f t="shared" si="110"/>
        <v>4</v>
      </c>
      <c r="C1407" s="14">
        <v>10</v>
      </c>
      <c r="D1407" s="15">
        <f>3600*(B1407*data!$C$15/1000-F1407-G1407)/C1407</f>
        <v>696.06741263467586</v>
      </c>
      <c r="E1407" s="15">
        <f>IF(A1407&lt;P$35,IF(A1407+C1407&lt;P$35,data!H$24*data!H$23,data!H$24*data!H$23*(P$35-A1407)/C1407),IF(D1407&lt;0,0,D1407))</f>
        <v>696.06741263467586</v>
      </c>
      <c r="F1407" s="17">
        <f>(H1407*data!$C$16+I1407*data!$C$17-G1406*(data!$C$18+data!$C$19+data!$C$20))*$C1407/60</f>
        <v>-1.9337166733642814</v>
      </c>
      <c r="G1407" s="17">
        <f t="shared" si="111"/>
        <v>29.542298772184783</v>
      </c>
      <c r="H1407" s="17">
        <f>H1406+(data!$C$19*G1406-data!$C$16*H1406)*$C1407/60</f>
        <v>162.0670058265836</v>
      </c>
      <c r="I1407" s="17">
        <f>I1406+(data!$C$20*G1406-data!$C$17*I1406)*$C1407/60</f>
        <v>434.36382847900205</v>
      </c>
      <c r="J1407" s="16">
        <f t="shared" si="108"/>
        <v>172.16666666666666</v>
      </c>
      <c r="K1407" s="14">
        <f>G1407/data!$C$15*1000</f>
        <v>4.000026549594585</v>
      </c>
      <c r="L1407" s="14">
        <f>L1406+data!$C$21*(K1406-L1406)/60*C1406</f>
        <v>4.0000275496497864</v>
      </c>
      <c r="M1407" s="59">
        <f>M1406+E1407*C1407/3600/data!H$23</f>
        <v>240.43483728577124</v>
      </c>
    </row>
    <row r="1408" spans="1:13" ht="19.899999999999999" customHeight="1">
      <c r="A1408" s="12">
        <f t="shared" si="109"/>
        <v>10340</v>
      </c>
      <c r="B1408" s="14">
        <f t="shared" si="110"/>
        <v>4</v>
      </c>
      <c r="C1408" s="14">
        <v>10</v>
      </c>
      <c r="D1408" s="15">
        <f>3600*(B1408*data!$C$15/1000-F1408-G1408)/C1408</f>
        <v>695.99692854274713</v>
      </c>
      <c r="E1408" s="15">
        <f>IF(A1408&lt;P$35,IF(A1408+C1408&lt;P$35,data!H$24*data!H$23,data!H$24*data!H$23*(P$35-A1408)/C1408),IF(D1408&lt;0,0,D1408))</f>
        <v>695.99692854274713</v>
      </c>
      <c r="F1408" s="17">
        <f>(H1408*data!$C$16+I1408*data!$C$17-G1407*(data!$C$18+data!$C$19+data!$C$20))*$C1408/60</f>
        <v>-1.9335207374359566</v>
      </c>
      <c r="G1408" s="17">
        <f t="shared" si="111"/>
        <v>29.542298625400704</v>
      </c>
      <c r="H1408" s="17">
        <f>H1407+(data!$C$19*G1407-data!$C$16*H1407)*$C1408/60</f>
        <v>162.06702086993224</v>
      </c>
      <c r="I1408" s="17">
        <f>I1407+(data!$C$20*G1407-data!$C$17*I1407)*$C1408/60</f>
        <v>434.62834329980842</v>
      </c>
      <c r="J1408" s="16">
        <f t="shared" si="108"/>
        <v>172.33333333333334</v>
      </c>
      <c r="K1408" s="14">
        <f>G1408/data!$C$15*1000</f>
        <v>4.0000265297200253</v>
      </c>
      <c r="L1408" s="14">
        <f>L1407+data!$C$21*(K1407-L1407)/60*C1407</f>
        <v>4.0000275288041935</v>
      </c>
      <c r="M1408" s="59">
        <f>M1407+E1408*C1408/3600/data!H$23</f>
        <v>240.628169765922</v>
      </c>
    </row>
    <row r="1409" spans="1:13" ht="19.899999999999999" customHeight="1">
      <c r="A1409" s="12">
        <f t="shared" si="109"/>
        <v>10350</v>
      </c>
      <c r="B1409" s="14">
        <f t="shared" si="110"/>
        <v>4</v>
      </c>
      <c r="C1409" s="14">
        <v>10</v>
      </c>
      <c r="D1409" s="15">
        <f>3600*(B1409*data!$C$15/1000-F1409-G1409)/C1409</f>
        <v>695.92649720218446</v>
      </c>
      <c r="E1409" s="15">
        <f>IF(A1409&lt;P$35,IF(A1409+C1409&lt;P$35,data!H$24*data!H$23,data!H$24*data!H$23*(P$35-A1409)/C1409),IF(D1409&lt;0,0,D1409))</f>
        <v>695.92649720218446</v>
      </c>
      <c r="F1409" s="17">
        <f>(H1409*data!$C$16+I1409*data!$C$17-G1408*(data!$C$18+data!$C$19+data!$C$20))*$C1409/60</f>
        <v>-1.9333249481654571</v>
      </c>
      <c r="G1409" s="17">
        <f t="shared" si="111"/>
        <v>29.542298478742879</v>
      </c>
      <c r="H1409" s="17">
        <f>H1408+(data!$C$19*G1408-data!$C$16*H1408)*$C1409/60</f>
        <v>162.06703574598117</v>
      </c>
      <c r="I1409" s="17">
        <f>I1408+(data!$C$20*G1408-data!$C$17*I1408)*$C1409/60</f>
        <v>434.8926623602967</v>
      </c>
      <c r="J1409" s="16">
        <f t="shared" si="108"/>
        <v>172.5</v>
      </c>
      <c r="K1409" s="14">
        <f>G1409/data!$C$15*1000</f>
        <v>4.0000265098625585</v>
      </c>
      <c r="L1409" s="14">
        <f>L1408+data!$C$21*(K1408-L1408)/60*C1408</f>
        <v>4.0000275079788414</v>
      </c>
      <c r="M1409" s="59">
        <f>M1408+E1409*C1409/3600/data!H$23</f>
        <v>240.82148268181149</v>
      </c>
    </row>
    <row r="1410" spans="1:13" ht="19.899999999999999" customHeight="1">
      <c r="A1410" s="12">
        <f t="shared" si="109"/>
        <v>10360</v>
      </c>
      <c r="B1410" s="14">
        <f t="shared" si="110"/>
        <v>4</v>
      </c>
      <c r="C1410" s="14">
        <v>10</v>
      </c>
      <c r="D1410" s="15">
        <f>3600*(B1410*data!$C$15/1000-F1410-G1410)/C1410</f>
        <v>695.85611856773392</v>
      </c>
      <c r="E1410" s="15">
        <f>IF(A1410&lt;P$35,IF(A1410+C1410&lt;P$35,data!H$24*data!H$23,data!H$24*data!H$23*(P$35-A1410)/C1410),IF(D1410&lt;0,0,D1410))</f>
        <v>695.85611856773392</v>
      </c>
      <c r="F1410" s="17">
        <f>(H1410*data!$C$16+I1410*data!$C$17-G1409*(data!$C$18+data!$C$19+data!$C$20))*$C1410/60</f>
        <v>-1.9331293054268044</v>
      </c>
      <c r="G1410" s="17">
        <f t="shared" si="111"/>
        <v>29.542298332211033</v>
      </c>
      <c r="H1410" s="17">
        <f>H1409+(data!$C$19*G1409-data!$C$16*H1409)*$C1410/60</f>
        <v>162.06705045650378</v>
      </c>
      <c r="I1410" s="17">
        <f>I1409+(data!$C$20*G1409-data!$C$17*I1409)*$C1410/60</f>
        <v>435.15678580534416</v>
      </c>
      <c r="J1410" s="16">
        <f t="shared" si="108"/>
        <v>172.66666666666666</v>
      </c>
      <c r="K1410" s="14">
        <f>G1410/data!$C$15*1000</f>
        <v>4.00002649002215</v>
      </c>
      <c r="L1410" s="14">
        <f>L1409+data!$C$21*(K1409-L1409)/60*C1409</f>
        <v>4.0000274871736643</v>
      </c>
      <c r="M1410" s="59">
        <f>M1409+E1410*C1410/3600/data!H$23</f>
        <v>241.01477604808031</v>
      </c>
    </row>
    <row r="1411" spans="1:13" ht="19.899999999999999" customHeight="1">
      <c r="A1411" s="12">
        <f t="shared" si="109"/>
        <v>10370</v>
      </c>
      <c r="B1411" s="14">
        <f t="shared" si="110"/>
        <v>4</v>
      </c>
      <c r="C1411" s="14">
        <v>10</v>
      </c>
      <c r="D1411" s="15">
        <f>3600*(B1411*data!$C$15/1000-F1411-G1411)/C1411</f>
        <v>695.78579259424771</v>
      </c>
      <c r="E1411" s="15">
        <f>IF(A1411&lt;P$35,IF(A1411+C1411&lt;P$35,data!H$24*data!H$23,data!H$24*data!H$23*(P$35-A1411)/C1411),IF(D1411&lt;0,0,D1411))</f>
        <v>695.78579259424771</v>
      </c>
      <c r="F1411" s="17">
        <f>(H1411*data!$C$16+I1411*data!$C$17-G1410*(data!$C$18+data!$C$19+data!$C$20))*$C1411/60</f>
        <v>-1.9329338090943025</v>
      </c>
      <c r="G1411" s="17">
        <f t="shared" si="111"/>
        <v>29.542298185804881</v>
      </c>
      <c r="H1411" s="17">
        <f>H1410+(data!$C$19*G1410-data!$C$16*H1410)*$C1411/60</f>
        <v>162.06706500325464</v>
      </c>
      <c r="I1411" s="17">
        <f>I1410+(data!$C$20*G1410-data!$C$17*I1410)*$C1411/60</f>
        <v>435.42071377972093</v>
      </c>
      <c r="J1411" s="16">
        <f t="shared" si="108"/>
        <v>172.83333333333334</v>
      </c>
      <c r="K1411" s="14">
        <f>G1411/data!$C$15*1000</f>
        <v>4.0000264701987609</v>
      </c>
      <c r="L1411" s="14">
        <f>L1410+data!$C$21*(K1410-L1410)/60*C1410</f>
        <v>4.0000274663885973</v>
      </c>
      <c r="M1411" s="59">
        <f>M1410+E1411*C1411/3600/data!H$23</f>
        <v>241.20804987935648</v>
      </c>
    </row>
    <row r="1412" spans="1:13" ht="19.899999999999999" customHeight="1">
      <c r="A1412" s="12">
        <f t="shared" si="109"/>
        <v>10380</v>
      </c>
      <c r="B1412" s="14">
        <f t="shared" si="110"/>
        <v>4</v>
      </c>
      <c r="C1412" s="14">
        <v>10</v>
      </c>
      <c r="D1412" s="15">
        <f>3600*(B1412*data!$C$15/1000-F1412-G1412)/C1412</f>
        <v>695.71551923667243</v>
      </c>
      <c r="E1412" s="15">
        <f>IF(A1412&lt;P$35,IF(A1412+C1412&lt;P$35,data!H$24*data!H$23,data!H$24*data!H$23*(P$35-A1412)/C1412),IF(D1412&lt;0,0,D1412))</f>
        <v>695.71551923667243</v>
      </c>
      <c r="F1412" s="17">
        <f>(H1412*data!$C$16+I1412*data!$C$17-G1411*(data!$C$18+data!$C$19+data!$C$20))*$C1412/60</f>
        <v>-1.9327384590425274</v>
      </c>
      <c r="G1412" s="17">
        <f t="shared" si="111"/>
        <v>29.542298039524152</v>
      </c>
      <c r="H1412" s="17">
        <f>H1411+(data!$C$19*G1411-data!$C$16*H1411)*$C1412/60</f>
        <v>162.06707938796984</v>
      </c>
      <c r="I1412" s="17">
        <f>I1411+(data!$C$20*G1411-data!$C$17*I1411)*$C1412/60</f>
        <v>435.68444642808993</v>
      </c>
      <c r="J1412" s="16">
        <f t="shared" ref="J1412:J1475" si="112">$A1412/60</f>
        <v>173</v>
      </c>
      <c r="K1412" s="14">
        <f>G1412/data!$C$15*1000</f>
        <v>4.0000264503923537</v>
      </c>
      <c r="L1412" s="14">
        <f>L1411+data!$C$21*(K1411-L1411)/60*C1411</f>
        <v>4.0000274456235756</v>
      </c>
      <c r="M1412" s="59">
        <f>M1411+E1412*C1412/3600/data!H$23</f>
        <v>241.40130419025556</v>
      </c>
    </row>
    <row r="1413" spans="1:13" ht="19.899999999999999" customHeight="1">
      <c r="A1413" s="12">
        <f t="shared" si="109"/>
        <v>10390</v>
      </c>
      <c r="B1413" s="14">
        <f t="shared" si="110"/>
        <v>4</v>
      </c>
      <c r="C1413" s="14">
        <v>10</v>
      </c>
      <c r="D1413" s="15">
        <f>3600*(B1413*data!$C$15/1000-F1413-G1413)/C1413</f>
        <v>695.64529845004574</v>
      </c>
      <c r="E1413" s="15">
        <f>IF(A1413&lt;P$35,IF(A1413+C1413&lt;P$35,data!H$24*data!H$23,data!H$24*data!H$23*(P$35-A1413)/C1413),IF(D1413&lt;0,0,D1413))</f>
        <v>695.64529845004574</v>
      </c>
      <c r="F1413" s="17">
        <f>(H1413*data!$C$16+I1413*data!$C$17-G1412*(data!$C$18+data!$C$19+data!$C$20))*$C1413/60</f>
        <v>-1.9325432551463291</v>
      </c>
      <c r="G1413" s="17">
        <f t="shared" si="111"/>
        <v>29.54229789336858</v>
      </c>
      <c r="H1413" s="17">
        <f>H1412+(data!$C$19*G1412-data!$C$16*H1412)*$C1413/60</f>
        <v>162.0670936123671</v>
      </c>
      <c r="I1413" s="17">
        <f>I1412+(data!$C$20*G1412-data!$C$17*I1412)*$C1413/60</f>
        <v>435.94798389500698</v>
      </c>
      <c r="J1413" s="16">
        <f t="shared" si="112"/>
        <v>173.16666666666666</v>
      </c>
      <c r="K1413" s="14">
        <f>G1413/data!$C$15*1000</f>
        <v>4.000026430602893</v>
      </c>
      <c r="L1413" s="14">
        <f>L1412+data!$C$21*(K1412-L1412)/60*C1412</f>
        <v>4.0000274248785361</v>
      </c>
      <c r="M1413" s="59">
        <f>M1412+E1413*C1413/3600/data!H$23</f>
        <v>241.59453899538056</v>
      </c>
    </row>
    <row r="1414" spans="1:13" ht="19.899999999999999" customHeight="1">
      <c r="A1414" s="12">
        <f t="shared" si="109"/>
        <v>10400</v>
      </c>
      <c r="B1414" s="14">
        <f t="shared" si="110"/>
        <v>4</v>
      </c>
      <c r="C1414" s="14">
        <v>10</v>
      </c>
      <c r="D1414" s="15">
        <f>3600*(B1414*data!$C$15/1000-F1414-G1414)/C1414</f>
        <v>695.57513018952022</v>
      </c>
      <c r="E1414" s="15">
        <f>IF(A1414&lt;P$35,IF(A1414+C1414&lt;P$35,data!H$24*data!H$23,data!H$24*data!H$23*(P$35-A1414)/C1414),IF(D1414&lt;0,0,D1414))</f>
        <v>695.57513018952022</v>
      </c>
      <c r="F1414" s="17">
        <f>(H1414*data!$C$16+I1414*data!$C$17-G1413*(data!$C$18+data!$C$19+data!$C$20))*$C1414/60</f>
        <v>-1.9323481972808301</v>
      </c>
      <c r="G1414" s="17">
        <f t="shared" si="111"/>
        <v>29.542297747337877</v>
      </c>
      <c r="H1414" s="17">
        <f>H1413+(data!$C$19*G1413-data!$C$16*H1413)*$C1414/60</f>
        <v>162.06710767814599</v>
      </c>
      <c r="I1414" s="17">
        <f>I1413+(data!$C$20*G1413-data!$C$17*I1413)*$C1414/60</f>
        <v>436.21132632492106</v>
      </c>
      <c r="J1414" s="16">
        <f t="shared" si="112"/>
        <v>173.33333333333334</v>
      </c>
      <c r="K1414" s="14">
        <f>G1414/data!$C$15*1000</f>
        <v>4.0000264108303387</v>
      </c>
      <c r="L1414" s="14">
        <f>L1413+data!$C$21*(K1413-L1413)/60*C1413</f>
        <v>4.000027404153415</v>
      </c>
      <c r="M1414" s="59">
        <f>M1413+E1414*C1414/3600/data!H$23</f>
        <v>241.78775430932208</v>
      </c>
    </row>
    <row r="1415" spans="1:13" ht="19.899999999999999" customHeight="1">
      <c r="A1415" s="12">
        <f t="shared" si="109"/>
        <v>10410</v>
      </c>
      <c r="B1415" s="14">
        <f t="shared" si="110"/>
        <v>4</v>
      </c>
      <c r="C1415" s="14">
        <v>10</v>
      </c>
      <c r="D1415" s="15">
        <f>3600*(B1415*data!$C$15/1000-F1415-G1415)/C1415</f>
        <v>695.50501441032281</v>
      </c>
      <c r="E1415" s="15">
        <f>IF(A1415&lt;P$35,IF(A1415+C1415&lt;P$35,data!H$24*data!H$23,data!H$24*data!H$23*(P$35-A1415)/C1415),IF(D1415&lt;0,0,D1415))</f>
        <v>695.50501441032281</v>
      </c>
      <c r="F1415" s="17">
        <f>(H1415*data!$C$16+I1415*data!$C$17-G1414*(data!$C$18+data!$C$19+data!$C$20))*$C1415/60</f>
        <v>-1.9321532853214183</v>
      </c>
      <c r="G1415" s="17">
        <f t="shared" si="111"/>
        <v>29.542297601431791</v>
      </c>
      <c r="H1415" s="17">
        <f>H1414+(data!$C$19*G1414-data!$C$16*H1414)*$C1415/60</f>
        <v>162.06712158698815</v>
      </c>
      <c r="I1415" s="17">
        <f>I1414+(data!$C$20*G1414-data!$C$17*I1414)*$C1415/60</f>
        <v>436.47447386217408</v>
      </c>
      <c r="J1415" s="16">
        <f t="shared" si="112"/>
        <v>173.5</v>
      </c>
      <c r="K1415" s="14">
        <f>G1415/data!$C$15*1000</f>
        <v>4.0000263910746581</v>
      </c>
      <c r="L1415" s="14">
        <f>L1414+data!$C$21*(K1414-L1414)/60*C1414</f>
        <v>4.0000273834481499</v>
      </c>
      <c r="M1415" s="59">
        <f>M1414+E1415*C1415/3600/data!H$23</f>
        <v>241.98095014665827</v>
      </c>
    </row>
    <row r="1416" spans="1:13" ht="19.899999999999999" customHeight="1">
      <c r="A1416" s="12">
        <f t="shared" si="109"/>
        <v>10420</v>
      </c>
      <c r="B1416" s="14">
        <f t="shared" si="110"/>
        <v>4</v>
      </c>
      <c r="C1416" s="14">
        <v>10</v>
      </c>
      <c r="D1416" s="15">
        <f>3600*(B1416*data!$C$15/1000-F1416-G1416)/C1416</f>
        <v>695.43495106779039</v>
      </c>
      <c r="E1416" s="15">
        <f>IF(A1416&lt;P$35,IF(A1416+C1416&lt;P$35,data!H$24*data!H$23,data!H$24*data!H$23*(P$35-A1416)/C1416),IF(D1416&lt;0,0,D1416))</f>
        <v>695.43495106779039</v>
      </c>
      <c r="F1416" s="17">
        <f>(H1416*data!$C$16+I1416*data!$C$17-G1415*(data!$C$18+data!$C$19+data!$C$20))*$C1416/60</f>
        <v>-1.9319585191437532</v>
      </c>
      <c r="G1416" s="17">
        <f t="shared" si="111"/>
        <v>29.542297455650047</v>
      </c>
      <c r="H1416" s="17">
        <f>H1415+(data!$C$19*G1415-data!$C$16*H1415)*$C1416/60</f>
        <v>162.06713534055746</v>
      </c>
      <c r="I1416" s="17">
        <f>I1415+(data!$C$20*G1415-data!$C$17*I1415)*$C1416/60</f>
        <v>436.73742665100121</v>
      </c>
      <c r="J1416" s="16">
        <f t="shared" si="112"/>
        <v>173.66666666666666</v>
      </c>
      <c r="K1416" s="14">
        <f>G1416/data!$C$15*1000</f>
        <v>4.0000263713358137</v>
      </c>
      <c r="L1416" s="14">
        <f>L1415+data!$C$21*(K1415-L1415)/60*C1415</f>
        <v>4.0000273627626779</v>
      </c>
      <c r="M1416" s="59">
        <f>M1415+E1416*C1416/3600/data!H$23</f>
        <v>242.17412652195489</v>
      </c>
    </row>
    <row r="1417" spans="1:13" ht="19.899999999999999" customHeight="1">
      <c r="A1417" s="12">
        <f t="shared" si="109"/>
        <v>10430</v>
      </c>
      <c r="B1417" s="14">
        <f t="shared" si="110"/>
        <v>4</v>
      </c>
      <c r="C1417" s="14">
        <v>10</v>
      </c>
      <c r="D1417" s="15">
        <f>3600*(B1417*data!$C$15/1000-F1417-G1417)/C1417</f>
        <v>695.36494011735181</v>
      </c>
      <c r="E1417" s="15">
        <f>IF(A1417&lt;P$35,IF(A1417+C1417&lt;P$35,data!H$24*data!H$23,data!H$24*data!H$23*(P$35-A1417)/C1417),IF(D1417&lt;0,0,D1417))</f>
        <v>695.36494011735181</v>
      </c>
      <c r="F1417" s="17">
        <f>(H1417*data!$C$16+I1417*data!$C$17-G1416*(data!$C$18+data!$C$19+data!$C$20))*$C1417/60</f>
        <v>-1.9317638986237549</v>
      </c>
      <c r="G1417" s="17">
        <f t="shared" si="111"/>
        <v>29.542297309992378</v>
      </c>
      <c r="H1417" s="17">
        <f>H1416+(data!$C$19*G1416-data!$C$16*H1416)*$C1417/60</f>
        <v>162.06714894050018</v>
      </c>
      <c r="I1417" s="17">
        <f>I1416+(data!$C$20*G1416-data!$C$17*I1416)*$C1417/60</f>
        <v>437.00018483553089</v>
      </c>
      <c r="J1417" s="16">
        <f t="shared" si="112"/>
        <v>173.83333333333334</v>
      </c>
      <c r="K1417" s="14">
        <f>G1417/data!$C$15*1000</f>
        <v>4.0000263516137684</v>
      </c>
      <c r="L1417" s="14">
        <f>L1416+data!$C$21*(K1416-L1416)/60*C1416</f>
        <v>4.0000273420969377</v>
      </c>
      <c r="M1417" s="59">
        <f>M1416+E1417*C1417/3600/data!H$23</f>
        <v>242.36728344976527</v>
      </c>
    </row>
    <row r="1418" spans="1:13" ht="19.899999999999999" customHeight="1">
      <c r="A1418" s="12">
        <f t="shared" si="109"/>
        <v>10440</v>
      </c>
      <c r="B1418" s="14">
        <f t="shared" si="110"/>
        <v>4</v>
      </c>
      <c r="C1418" s="14">
        <v>10</v>
      </c>
      <c r="D1418" s="15">
        <f>3600*(B1418*data!$C$15/1000-F1418-G1418)/C1418</f>
        <v>695.29498151452674</v>
      </c>
      <c r="E1418" s="15">
        <f>IF(A1418&lt;P$35,IF(A1418+C1418&lt;P$35,data!H$24*data!H$23,data!H$24*data!H$23*(P$35-A1418)/C1418),IF(D1418&lt;0,0,D1418))</f>
        <v>695.29498151452674</v>
      </c>
      <c r="F1418" s="17">
        <f>(H1418*data!$C$16+I1418*data!$C$17-G1417*(data!$C$18+data!$C$19+data!$C$20))*$C1418/60</f>
        <v>-1.9315694236376091</v>
      </c>
      <c r="G1418" s="17">
        <f t="shared" si="111"/>
        <v>29.542297164458525</v>
      </c>
      <c r="H1418" s="17">
        <f>H1417+(data!$C$19*G1417-data!$C$16*H1417)*$C1418/60</f>
        <v>162.06716238844518</v>
      </c>
      <c r="I1418" s="17">
        <f>I1417+(data!$C$20*G1417-data!$C$17*I1417)*$C1418/60</f>
        <v>437.26274855978482</v>
      </c>
      <c r="J1418" s="16">
        <f t="shared" si="112"/>
        <v>174</v>
      </c>
      <c r="K1418" s="14">
        <f>G1418/data!$C$15*1000</f>
        <v>4.0000263319084892</v>
      </c>
      <c r="L1418" s="14">
        <f>L1417+data!$C$21*(K1417-L1417)/60*C1417</f>
        <v>4.0000273214508688</v>
      </c>
      <c r="M1418" s="59">
        <f>M1417+E1418*C1418/3600/data!H$23</f>
        <v>242.56042094463041</v>
      </c>
    </row>
    <row r="1419" spans="1:13" ht="19.899999999999999" customHeight="1">
      <c r="A1419" s="12">
        <f t="shared" si="109"/>
        <v>10450</v>
      </c>
      <c r="B1419" s="14">
        <f t="shared" si="110"/>
        <v>4</v>
      </c>
      <c r="C1419" s="14">
        <v>10</v>
      </c>
      <c r="D1419" s="15">
        <f>3600*(B1419*data!$C$15/1000-F1419-G1419)/C1419</f>
        <v>695.22507521492844</v>
      </c>
      <c r="E1419" s="15">
        <f>IF(A1419&lt;P$35,IF(A1419+C1419&lt;P$35,data!H$24*data!H$23,data!H$24*data!H$23*(P$35-A1419)/C1419),IF(D1419&lt;0,0,D1419))</f>
        <v>695.22507521492844</v>
      </c>
      <c r="F1419" s="17">
        <f>(H1419*data!$C$16+I1419*data!$C$17-G1418*(data!$C$18+data!$C$19+data!$C$20))*$C1419/60</f>
        <v>-1.9313750940617604</v>
      </c>
      <c r="G1419" s="17">
        <f t="shared" si="111"/>
        <v>29.542297019048227</v>
      </c>
      <c r="H1419" s="17">
        <f>H1418+(data!$C$19*G1418-data!$C$16*H1418)*$C1419/60</f>
        <v>162.06717568600416</v>
      </c>
      <c r="I1419" s="17">
        <f>I1418+(data!$C$20*G1418-data!$C$17*I1418)*$C1419/60</f>
        <v>437.52511796767811</v>
      </c>
      <c r="J1419" s="16">
        <f t="shared" si="112"/>
        <v>174.16666666666666</v>
      </c>
      <c r="K1419" s="14">
        <f>G1419/data!$C$15*1000</f>
        <v>4.000026312219938</v>
      </c>
      <c r="L1419" s="14">
        <f>L1418+data!$C$21*(K1418-L1418)/60*C1418</f>
        <v>4.00002730082441</v>
      </c>
      <c r="M1419" s="59">
        <f>M1418+E1419*C1419/3600/data!H$23</f>
        <v>242.75353902107901</v>
      </c>
    </row>
    <row r="1420" spans="1:13" ht="19.899999999999999" customHeight="1">
      <c r="A1420" s="12">
        <f t="shared" si="109"/>
        <v>10460</v>
      </c>
      <c r="B1420" s="14">
        <f t="shared" si="110"/>
        <v>4</v>
      </c>
      <c r="C1420" s="14">
        <v>10</v>
      </c>
      <c r="D1420" s="15">
        <f>3600*(B1420*data!$C$15/1000-F1420-G1420)/C1420</f>
        <v>695.15522117426326</v>
      </c>
      <c r="E1420" s="15">
        <f>IF(A1420&lt;P$35,IF(A1420+C1420&lt;P$35,data!H$24*data!H$23,data!H$24*data!H$23*(P$35-A1420)/C1420),IF(D1420&lt;0,0,D1420))</f>
        <v>695.15522117426326</v>
      </c>
      <c r="F1420" s="17">
        <f>(H1420*data!$C$16+I1420*data!$C$17-G1419*(data!$C$18+data!$C$19+data!$C$20))*$C1420/60</f>
        <v>-1.9311809097729138</v>
      </c>
      <c r="G1420" s="17">
        <f t="shared" si="111"/>
        <v>29.542296873761227</v>
      </c>
      <c r="H1420" s="17">
        <f>H1419+(data!$C$19*G1419-data!$C$16*H1419)*$C1420/60</f>
        <v>162.06718883477174</v>
      </c>
      <c r="I1420" s="17">
        <f>I1419+(data!$C$20*G1419-data!$C$17*I1419)*$C1420/60</f>
        <v>437.78729320301949</v>
      </c>
      <c r="J1420" s="16">
        <f t="shared" si="112"/>
        <v>174.33333333333334</v>
      </c>
      <c r="K1420" s="14">
        <f>G1420/data!$C$15*1000</f>
        <v>4.0000262925480818</v>
      </c>
      <c r="L1420" s="14">
        <f>L1419+data!$C$21*(K1419-L1419)/60*C1419</f>
        <v>4.000027280217501</v>
      </c>
      <c r="M1420" s="59">
        <f>M1419+E1420*C1420/3600/data!H$23</f>
        <v>242.94663769362742</v>
      </c>
    </row>
    <row r="1421" spans="1:13" ht="19.899999999999999" customHeight="1">
      <c r="A1421" s="12">
        <f t="shared" si="109"/>
        <v>10470</v>
      </c>
      <c r="B1421" s="14">
        <f t="shared" si="110"/>
        <v>4</v>
      </c>
      <c r="C1421" s="14">
        <v>10</v>
      </c>
      <c r="D1421" s="15">
        <f>3600*(B1421*data!$C$15/1000-F1421-G1421)/C1421</f>
        <v>695.08541934833374</v>
      </c>
      <c r="E1421" s="15">
        <f>IF(A1421&lt;P$35,IF(A1421+C1421&lt;P$35,data!H$24*data!H$23,data!H$24*data!H$23*(P$35-A1421)/C1421),IF(D1421&lt;0,0,D1421))</f>
        <v>695.08541934833374</v>
      </c>
      <c r="F1421" s="17">
        <f>(H1421*data!$C$16+I1421*data!$C$17-G1420*(data!$C$18+data!$C$19+data!$C$20))*$C1421/60</f>
        <v>-1.9309868706480311</v>
      </c>
      <c r="G1421" s="17">
        <f t="shared" si="111"/>
        <v>29.542296728597261</v>
      </c>
      <c r="H1421" s="17">
        <f>H1420+(data!$C$19*G1420-data!$C$16*H1420)*$C1421/60</f>
        <v>162.06720183632575</v>
      </c>
      <c r="I1421" s="17">
        <f>I1420+(data!$C$20*G1420-data!$C$17*I1420)*$C1421/60</f>
        <v>438.04927440951104</v>
      </c>
      <c r="J1421" s="16">
        <f t="shared" si="112"/>
        <v>174.5</v>
      </c>
      <c r="K1421" s="14">
        <f>G1421/data!$C$15*1000</f>
        <v>4.0000262728928835</v>
      </c>
      <c r="L1421" s="14">
        <f>L1420+data!$C$21*(K1420-L1420)/60*C1420</f>
        <v>4.000027259630083</v>
      </c>
      <c r="M1421" s="59">
        <f>M1420+E1421*C1421/3600/data!H$23</f>
        <v>243.13971697677974</v>
      </c>
    </row>
    <row r="1422" spans="1:13" ht="19.899999999999999" customHeight="1">
      <c r="A1422" s="12">
        <f t="shared" si="109"/>
        <v>10480</v>
      </c>
      <c r="B1422" s="14">
        <f t="shared" si="110"/>
        <v>4</v>
      </c>
      <c r="C1422" s="14">
        <v>10</v>
      </c>
      <c r="D1422" s="15">
        <f>3600*(B1422*data!$C$15/1000-F1422-G1422)/C1422</f>
        <v>695.01566969302405</v>
      </c>
      <c r="E1422" s="15">
        <f>IF(A1422&lt;P$35,IF(A1422+C1422&lt;P$35,data!H$24*data!H$23,data!H$24*data!H$23*(P$35-A1422)/C1422),IF(D1422&lt;0,0,D1422))</f>
        <v>695.01566969302405</v>
      </c>
      <c r="F1422" s="17">
        <f>(H1422*data!$C$16+I1422*data!$C$17-G1421*(data!$C$18+data!$C$19+data!$C$20))*$C1422/60</f>
        <v>-1.930792976564327</v>
      </c>
      <c r="G1422" s="17">
        <f t="shared" si="111"/>
        <v>29.542296583556084</v>
      </c>
      <c r="H1422" s="17">
        <f>H1421+(data!$C$19*G1421-data!$C$16*H1421)*$C1422/60</f>
        <v>162.06721469222731</v>
      </c>
      <c r="I1422" s="17">
        <f>I1421+(data!$C$20*G1421-data!$C$17*I1421)*$C1422/60</f>
        <v>438.31106173074869</v>
      </c>
      <c r="J1422" s="16">
        <f t="shared" si="112"/>
        <v>174.66666666666666</v>
      </c>
      <c r="K1422" s="14">
        <f>G1422/data!$C$15*1000</f>
        <v>4.0000262532543118</v>
      </c>
      <c r="L1422" s="14">
        <f>L1421+data!$C$21*(K1421-L1421)/60*C1421</f>
        <v>4.0000272390620966</v>
      </c>
      <c r="M1422" s="59">
        <f>M1421+E1422*C1422/3600/data!H$23</f>
        <v>243.33277688502781</v>
      </c>
    </row>
    <row r="1423" spans="1:13" ht="19.899999999999999" customHeight="1">
      <c r="A1423" s="12">
        <f t="shared" si="109"/>
        <v>10490</v>
      </c>
      <c r="B1423" s="14">
        <f t="shared" si="110"/>
        <v>4</v>
      </c>
      <c r="C1423" s="14">
        <v>10</v>
      </c>
      <c r="D1423" s="15">
        <f>3600*(B1423*data!$C$15/1000-F1423-G1423)/C1423</f>
        <v>694.94597216431941</v>
      </c>
      <c r="E1423" s="15">
        <f>IF(A1423&lt;P$35,IF(A1423+C1423&lt;P$35,data!H$24*data!H$23,data!H$24*data!H$23*(P$35-A1423)/C1423),IF(D1423&lt;0,0,D1423))</f>
        <v>694.94597216431941</v>
      </c>
      <c r="F1423" s="17">
        <f>(H1423*data!$C$16+I1423*data!$C$17-G1422*(data!$C$18+data!$C$19+data!$C$20))*$C1423/60</f>
        <v>-1.9305992273992729</v>
      </c>
      <c r="G1423" s="17">
        <f t="shared" si="111"/>
        <v>29.542296438637432</v>
      </c>
      <c r="H1423" s="17">
        <f>H1422+(data!$C$19*G1422-data!$C$16*H1422)*$C1423/60</f>
        <v>162.06722740402103</v>
      </c>
      <c r="I1423" s="17">
        <f>I1422+(data!$C$20*G1422-data!$C$17*I1422)*$C1423/60</f>
        <v>438.57265531022199</v>
      </c>
      <c r="J1423" s="16">
        <f t="shared" si="112"/>
        <v>174.83333333333334</v>
      </c>
      <c r="K1423" s="14">
        <f>G1423/data!$C$15*1000</f>
        <v>4.0000262336323296</v>
      </c>
      <c r="L1423" s="14">
        <f>L1422+data!$C$21*(K1422-L1422)/60*C1422</f>
        <v>4.0000272185134831</v>
      </c>
      <c r="M1423" s="59">
        <f>M1422+E1423*C1423/3600/data!H$23</f>
        <v>243.52581743285123</v>
      </c>
    </row>
    <row r="1424" spans="1:13" ht="19.899999999999999" customHeight="1">
      <c r="A1424" s="12">
        <f t="shared" ref="A1424:A1487" si="113">$A1423+C1423</f>
        <v>10500</v>
      </c>
      <c r="B1424" s="14">
        <f t="shared" ref="B1424:B1454" si="114">P$23</f>
        <v>4</v>
      </c>
      <c r="C1424" s="14">
        <v>10</v>
      </c>
      <c r="D1424" s="15">
        <f>3600*(B1424*data!$C$15/1000-F1424-G1424)/C1424</f>
        <v>694.87632671828453</v>
      </c>
      <c r="E1424" s="15">
        <f>IF(A1424&lt;P$35,IF(A1424+C1424&lt;P$35,data!H$24*data!H$23,data!H$24*data!H$23*(P$35-A1424)/C1424),IF(D1424&lt;0,0,D1424))</f>
        <v>694.87632671828453</v>
      </c>
      <c r="F1424" s="17">
        <f>(H1424*data!$C$16+I1424*data!$C$17-G1423*(data!$C$18+data!$C$19+data!$C$20))*$C1424/60</f>
        <v>-1.9304056230305866</v>
      </c>
      <c r="G1424" s="17">
        <f t="shared" ref="G1424:G1487" si="115">IF(P$21=1,(E1423/60)*$C1424/60+F1424+G1423,(E1424/60)*$C1424/60+F1424+G1423)</f>
        <v>29.542296293841066</v>
      </c>
      <c r="H1424" s="17">
        <f>H1423+(data!$C$19*G1423-data!$C$16*H1423)*$C1424/60</f>
        <v>162.06723997323525</v>
      </c>
      <c r="I1424" s="17">
        <f>I1423+(data!$C$20*G1423-data!$C$17*I1423)*$C1424/60</f>
        <v>438.83405529131437</v>
      </c>
      <c r="J1424" s="16">
        <f t="shared" si="112"/>
        <v>175</v>
      </c>
      <c r="K1424" s="14">
        <f>G1424/data!$C$15*1000</f>
        <v>4.0000262140269047</v>
      </c>
      <c r="L1424" s="14">
        <f>L1423+data!$C$21*(K1423-L1423)/60*C1423</f>
        <v>4.0000271979841848</v>
      </c>
      <c r="M1424" s="59">
        <f>M1423+E1424*C1424/3600/data!H$23</f>
        <v>243.71883863471743</v>
      </c>
    </row>
    <row r="1425" spans="1:13" ht="19.899999999999999" customHeight="1">
      <c r="A1425" s="12">
        <f t="shared" si="113"/>
        <v>10510</v>
      </c>
      <c r="B1425" s="14">
        <f t="shared" si="114"/>
        <v>4</v>
      </c>
      <c r="C1425" s="14">
        <v>10</v>
      </c>
      <c r="D1425" s="15">
        <f>3600*(B1425*data!$C$15/1000-F1425-G1425)/C1425</f>
        <v>694.80673331108108</v>
      </c>
      <c r="E1425" s="15">
        <f>IF(A1425&lt;P$35,IF(A1425+C1425&lt;P$35,data!H$24*data!H$23,data!H$24*data!H$23*(P$35-A1425)/C1425),IF(D1425&lt;0,0,D1425))</f>
        <v>694.80673331108108</v>
      </c>
      <c r="F1425" s="17">
        <f>(H1425*data!$C$16+I1425*data!$C$17-G1424*(data!$C$18+data!$C$19+data!$C$20))*$C1425/60</f>
        <v>-1.9302121633362399</v>
      </c>
      <c r="G1425" s="17">
        <f t="shared" si="115"/>
        <v>29.542296149166727</v>
      </c>
      <c r="H1425" s="17">
        <f>H1424+(data!$C$19*G1424-data!$C$16*H1424)*$C1425/60</f>
        <v>162.06725240138212</v>
      </c>
      <c r="I1425" s="17">
        <f>I1424+(data!$C$20*G1424-data!$C$17*I1424)*$C1425/60</f>
        <v>439.09526181730303</v>
      </c>
      <c r="J1425" s="16">
        <f t="shared" si="112"/>
        <v>175.16666666666666</v>
      </c>
      <c r="K1425" s="14">
        <f>G1425/data!$C$15*1000</f>
        <v>4.0000261944380036</v>
      </c>
      <c r="L1425" s="14">
        <f>L1424+data!$C$21*(K1424-L1424)/60*C1424</f>
        <v>4.000027177474144</v>
      </c>
      <c r="M1425" s="59">
        <f>M1424+E1425*C1425/3600/data!H$23</f>
        <v>243.91184050508161</v>
      </c>
    </row>
    <row r="1426" spans="1:13" ht="19.899999999999999" customHeight="1">
      <c r="A1426" s="12">
        <f t="shared" si="113"/>
        <v>10520</v>
      </c>
      <c r="B1426" s="14">
        <f t="shared" si="114"/>
        <v>4</v>
      </c>
      <c r="C1426" s="14">
        <v>10</v>
      </c>
      <c r="D1426" s="15">
        <f>3600*(B1426*data!$C$15/1000-F1426-G1426)/C1426</f>
        <v>694.73719189895792</v>
      </c>
      <c r="E1426" s="15">
        <f>IF(A1426&lt;P$35,IF(A1426+C1426&lt;P$35,data!H$24*data!H$23,data!H$24*data!H$23*(P$35-A1426)/C1426),IF(D1426&lt;0,0,D1426))</f>
        <v>694.73719189895792</v>
      </c>
      <c r="F1426" s="17">
        <f>(H1426*data!$C$16+I1426*data!$C$17-G1425*(data!$C$18+data!$C$19+data!$C$20))*$C1426/60</f>
        <v>-1.9300188481944489</v>
      </c>
      <c r="G1426" s="17">
        <f t="shared" si="115"/>
        <v>29.542296004614169</v>
      </c>
      <c r="H1426" s="17">
        <f>H1425+(data!$C$19*G1425-data!$C$16*H1425)*$C1426/60</f>
        <v>162.06726468995785</v>
      </c>
      <c r="I1426" s="17">
        <f>I1425+(data!$C$20*G1425-data!$C$17*I1425)*$C1426/60</f>
        <v>439.35627503135919</v>
      </c>
      <c r="J1426" s="16">
        <f t="shared" si="112"/>
        <v>175.33333333333334</v>
      </c>
      <c r="K1426" s="14">
        <f>G1426/data!$C$15*1000</f>
        <v>4.0000261748655905</v>
      </c>
      <c r="L1426" s="14">
        <f>L1425+data!$C$21*(K1425-L1425)/60*C1425</f>
        <v>4.0000271569833039</v>
      </c>
      <c r="M1426" s="59">
        <f>M1425+E1426*C1426/3600/data!H$23</f>
        <v>244.10482305838687</v>
      </c>
    </row>
    <row r="1427" spans="1:13" ht="19.899999999999999" customHeight="1">
      <c r="A1427" s="12">
        <f t="shared" si="113"/>
        <v>10530</v>
      </c>
      <c r="B1427" s="14">
        <f t="shared" si="114"/>
        <v>4</v>
      </c>
      <c r="C1427" s="14">
        <v>10</v>
      </c>
      <c r="D1427" s="15">
        <f>3600*(B1427*data!$C$15/1000-F1427-G1427)/C1427</f>
        <v>694.66770243824305</v>
      </c>
      <c r="E1427" s="15">
        <f>IF(A1427&lt;P$35,IF(A1427+C1427&lt;P$35,data!H$24*data!H$23,data!H$24*data!H$23*(P$35-A1427)/C1427),IF(D1427&lt;0,0,D1427))</f>
        <v>694.66770243824305</v>
      </c>
      <c r="F1427" s="17">
        <f>(H1427*data!$C$16+I1427*data!$C$17-G1426*(data!$C$18+data!$C$19+data!$C$20))*$C1427/60</f>
        <v>-1.9298256774836751</v>
      </c>
      <c r="G1427" s="17">
        <f t="shared" si="115"/>
        <v>29.542295860183156</v>
      </c>
      <c r="H1427" s="17">
        <f>H1426+(data!$C$19*G1426-data!$C$16*H1426)*$C1427/60</f>
        <v>162.06727684044282</v>
      </c>
      <c r="I1427" s="17">
        <f>I1426+(data!$C$20*G1426-data!$C$17*I1426)*$C1427/60</f>
        <v>439.61709507654814</v>
      </c>
      <c r="J1427" s="16">
        <f t="shared" si="112"/>
        <v>175.5</v>
      </c>
      <c r="K1427" s="14">
        <f>G1427/data!$C$15*1000</f>
        <v>4.0000261553096346</v>
      </c>
      <c r="L1427" s="14">
        <f>L1426+data!$C$21*(K1426-L1426)/60*C1426</f>
        <v>4.0000271365116085</v>
      </c>
      <c r="M1427" s="59">
        <f>M1426+E1427*C1427/3600/data!H$23</f>
        <v>244.29778630906415</v>
      </c>
    </row>
    <row r="1428" spans="1:13" ht="19.899999999999999" customHeight="1">
      <c r="A1428" s="12">
        <f t="shared" si="113"/>
        <v>10540</v>
      </c>
      <c r="B1428" s="14">
        <f t="shared" si="114"/>
        <v>4</v>
      </c>
      <c r="C1428" s="14">
        <v>10</v>
      </c>
      <c r="D1428" s="15">
        <f>3600*(B1428*data!$C$15/1000-F1428-G1428)/C1428</f>
        <v>694.59826488536942</v>
      </c>
      <c r="E1428" s="15">
        <f>IF(A1428&lt;P$35,IF(A1428+C1428&lt;P$35,data!H$24*data!H$23,data!H$24*data!H$23*(P$35-A1428)/C1428),IF(D1428&lt;0,0,D1428))</f>
        <v>694.59826488536942</v>
      </c>
      <c r="F1428" s="17">
        <f>(H1428*data!$C$16+I1428*data!$C$17-G1427*(data!$C$18+data!$C$19+data!$C$20))*$C1428/60</f>
        <v>-1.9296326510826276</v>
      </c>
      <c r="G1428" s="17">
        <f t="shared" si="115"/>
        <v>29.542295715873426</v>
      </c>
      <c r="H1428" s="17">
        <f>H1427+(data!$C$19*G1427-data!$C$16*H1427)*$C1428/60</f>
        <v>162.06728885430175</v>
      </c>
      <c r="I1428" s="17">
        <f>I1427+(data!$C$20*G1427-data!$C$17*I1427)*$C1428/60</f>
        <v>439.8777220958292</v>
      </c>
      <c r="J1428" s="16">
        <f t="shared" si="112"/>
        <v>175.66666666666666</v>
      </c>
      <c r="K1428" s="14">
        <f>G1428/data!$C$15*1000</f>
        <v>4.0000261357701001</v>
      </c>
      <c r="L1428" s="14">
        <f>L1427+data!$C$21*(K1427-L1427)/60*C1427</f>
        <v>4.0000271160590009</v>
      </c>
      <c r="M1428" s="59">
        <f>M1427+E1428*C1428/3600/data!H$23</f>
        <v>244.4907302715323</v>
      </c>
    </row>
    <row r="1429" spans="1:13" ht="19.899999999999999" customHeight="1">
      <c r="A1429" s="12">
        <f t="shared" si="113"/>
        <v>10550</v>
      </c>
      <c r="B1429" s="14">
        <f t="shared" si="114"/>
        <v>4</v>
      </c>
      <c r="C1429" s="14">
        <v>10</v>
      </c>
      <c r="D1429" s="15">
        <f>3600*(B1429*data!$C$15/1000-F1429-G1429)/C1429</f>
        <v>694.52887919683383</v>
      </c>
      <c r="E1429" s="15">
        <f>IF(A1429&lt;P$35,IF(A1429+C1429&lt;P$35,data!H$24*data!H$23,data!H$24*data!H$23*(P$35-A1429)/C1429),IF(D1429&lt;0,0,D1429))</f>
        <v>694.52887919683383</v>
      </c>
      <c r="F1429" s="17">
        <f>(H1429*data!$C$16+I1429*data!$C$17-G1428*(data!$C$18+data!$C$19+data!$C$20))*$C1429/60</f>
        <v>-1.9294397688702503</v>
      </c>
      <c r="G1429" s="17">
        <f t="shared" si="115"/>
        <v>29.542295571684758</v>
      </c>
      <c r="H1429" s="17">
        <f>H1428+(data!$C$19*G1428-data!$C$16*H1428)*$C1429/60</f>
        <v>162.06730073298394</v>
      </c>
      <c r="I1429" s="17">
        <f>I1428+(data!$C$20*G1428-data!$C$17*I1428)*$C1429/60</f>
        <v>440.13815623205602</v>
      </c>
      <c r="J1429" s="16">
        <f t="shared" si="112"/>
        <v>175.83333333333334</v>
      </c>
      <c r="K1429" s="14">
        <f>G1429/data!$C$15*1000</f>
        <v>4.0000261162469588</v>
      </c>
      <c r="L1429" s="14">
        <f>L1428+data!$C$21*(K1428-L1428)/60*C1428</f>
        <v>4.0000270956254251</v>
      </c>
      <c r="M1429" s="59">
        <f>M1428+E1429*C1429/3600/data!H$23</f>
        <v>244.68365496019808</v>
      </c>
    </row>
    <row r="1430" spans="1:13" ht="19.899999999999999" customHeight="1">
      <c r="A1430" s="12">
        <f t="shared" si="113"/>
        <v>10560</v>
      </c>
      <c r="B1430" s="14">
        <f t="shared" si="114"/>
        <v>4</v>
      </c>
      <c r="C1430" s="14">
        <v>10</v>
      </c>
      <c r="D1430" s="15">
        <f>3600*(B1430*data!$C$15/1000-F1430-G1430)/C1430</f>
        <v>694.45954532924065</v>
      </c>
      <c r="E1430" s="15">
        <f>IF(A1430&lt;P$35,IF(A1430+C1430&lt;P$35,data!H$24*data!H$23,data!H$24*data!H$23*(P$35-A1430)/C1430),IF(D1430&lt;0,0,D1430))</f>
        <v>694.45954532924065</v>
      </c>
      <c r="F1430" s="17">
        <f>(H1430*data!$C$16+I1430*data!$C$17-G1429*(data!$C$18+data!$C$19+data!$C$20))*$C1430/60</f>
        <v>-1.9292470307257354</v>
      </c>
      <c r="G1430" s="17">
        <f t="shared" si="115"/>
        <v>29.542295427616892</v>
      </c>
      <c r="H1430" s="17">
        <f>H1429+(data!$C$19*G1429-data!$C$16*H1429)*$C1430/60</f>
        <v>162.06731247792331</v>
      </c>
      <c r="I1430" s="17">
        <f>I1429+(data!$C$20*G1429-data!$C$17*I1429)*$C1430/60</f>
        <v>440.39839762797641</v>
      </c>
      <c r="J1430" s="16">
        <f t="shared" si="112"/>
        <v>176</v>
      </c>
      <c r="K1430" s="14">
        <f>G1430/data!$C$15*1000</f>
        <v>4.0000260967401724</v>
      </c>
      <c r="L1430" s="14">
        <f>L1429+data!$C$21*(K1429-L1429)/60*C1429</f>
        <v>4.0000270752108271</v>
      </c>
      <c r="M1430" s="59">
        <f>M1429+E1430*C1430/3600/data!H$23</f>
        <v>244.87656038945622</v>
      </c>
    </row>
    <row r="1431" spans="1:13" ht="19.899999999999999" customHeight="1">
      <c r="A1431" s="12">
        <f t="shared" si="113"/>
        <v>10570</v>
      </c>
      <c r="B1431" s="14">
        <f t="shared" si="114"/>
        <v>4</v>
      </c>
      <c r="C1431" s="14">
        <v>10</v>
      </c>
      <c r="D1431" s="15">
        <f>3600*(B1431*data!$C$15/1000-F1431-G1431)/C1431</f>
        <v>694.39026323925941</v>
      </c>
      <c r="E1431" s="15">
        <f>IF(A1431&lt;P$35,IF(A1431+C1431&lt;P$35,data!H$24*data!H$23,data!H$24*data!H$23*(P$35-A1431)/C1431),IF(D1431&lt;0,0,D1431))</f>
        <v>694.39026323925941</v>
      </c>
      <c r="F1431" s="17">
        <f>(H1431*data!$C$16+I1431*data!$C$17-G1430*(data!$C$18+data!$C$19+data!$C$20))*$C1431/60</f>
        <v>-1.9290544365285072</v>
      </c>
      <c r="G1431" s="17">
        <f t="shared" si="115"/>
        <v>29.54229528366961</v>
      </c>
      <c r="H1431" s="17">
        <f>H1430+(data!$C$19*G1430-data!$C$16*H1430)*$C1431/60</f>
        <v>162.06732409053868</v>
      </c>
      <c r="I1431" s="17">
        <f>I1430+(data!$C$20*G1430-data!$C$17*I1430)*$C1431/60</f>
        <v>440.65844642623256</v>
      </c>
      <c r="J1431" s="16">
        <f t="shared" si="112"/>
        <v>176.16666666666666</v>
      </c>
      <c r="K1431" s="14">
        <f>G1431/data!$C$15*1000</f>
        <v>4.0000260772497152</v>
      </c>
      <c r="L1431" s="14">
        <f>L1430+data!$C$21*(K1430-L1430)/60*C1430</f>
        <v>4.0000270548151518</v>
      </c>
      <c r="M1431" s="59">
        <f>M1430+E1431*C1431/3600/data!H$23</f>
        <v>245.06944657368933</v>
      </c>
    </row>
    <row r="1432" spans="1:13" ht="19.899999999999999" customHeight="1">
      <c r="A1432" s="12">
        <f t="shared" si="113"/>
        <v>10580</v>
      </c>
      <c r="B1432" s="14">
        <f t="shared" si="114"/>
        <v>4</v>
      </c>
      <c r="C1432" s="14">
        <v>10</v>
      </c>
      <c r="D1432" s="15">
        <f>3600*(B1432*data!$C$15/1000-F1432-G1432)/C1432</f>
        <v>694.32103288366466</v>
      </c>
      <c r="E1432" s="15">
        <f>IF(A1432&lt;P$35,IF(A1432+C1432&lt;P$35,data!H$24*data!H$23,data!H$24*data!H$23*(P$35-A1432)/C1432),IF(D1432&lt;0,0,D1432))</f>
        <v>694.32103288366466</v>
      </c>
      <c r="F1432" s="17">
        <f>(H1432*data!$C$16+I1432*data!$C$17-G1431*(data!$C$18+data!$C$19+data!$C$20))*$C1432/60</f>
        <v>-1.9288619861582306</v>
      </c>
      <c r="G1432" s="17">
        <f t="shared" si="115"/>
        <v>29.542295139842654</v>
      </c>
      <c r="H1432" s="17">
        <f>H1431+(data!$C$19*G1431-data!$C$16*H1431)*$C1432/60</f>
        <v>162.06733557223384</v>
      </c>
      <c r="I1432" s="17">
        <f>I1431+(data!$C$20*G1431-data!$C$17*I1431)*$C1432/60</f>
        <v>440.91830276936111</v>
      </c>
      <c r="J1432" s="16">
        <f t="shared" si="112"/>
        <v>176.33333333333334</v>
      </c>
      <c r="K1432" s="14">
        <f>G1432/data!$C$15*1000</f>
        <v>4.000026057775548</v>
      </c>
      <c r="L1432" s="14">
        <f>L1431+data!$C$21*(K1431-L1431)/60*C1431</f>
        <v>4.0000270344383457</v>
      </c>
      <c r="M1432" s="59">
        <f>M1431+E1432*C1432/3600/data!H$23</f>
        <v>245.26231352726813</v>
      </c>
    </row>
    <row r="1433" spans="1:13" ht="19.899999999999999" customHeight="1">
      <c r="A1433" s="12">
        <f t="shared" si="113"/>
        <v>10590</v>
      </c>
      <c r="B1433" s="14">
        <f t="shared" si="114"/>
        <v>4</v>
      </c>
      <c r="C1433" s="14">
        <v>10</v>
      </c>
      <c r="D1433" s="15">
        <f>3600*(B1433*data!$C$15/1000-F1433-G1433)/C1433</f>
        <v>694.251854219292</v>
      </c>
      <c r="E1433" s="15">
        <f>IF(A1433&lt;P$35,IF(A1433+C1433&lt;P$35,data!H$24*data!H$23,data!H$24*data!H$23*(P$35-A1433)/C1433),IF(D1433&lt;0,0,D1433))</f>
        <v>694.251854219292</v>
      </c>
      <c r="F1433" s="17">
        <f>(H1433*data!$C$16+I1433*data!$C$17-G1432*(data!$C$18+data!$C$19+data!$C$20))*$C1433/60</f>
        <v>-1.9286696794948008</v>
      </c>
      <c r="G1433" s="17">
        <f t="shared" si="115"/>
        <v>29.542294996135812</v>
      </c>
      <c r="H1433" s="17">
        <f>H1432+(data!$C$19*G1432-data!$C$16*H1432)*$C1433/60</f>
        <v>162.06734692439778</v>
      </c>
      <c r="I1433" s="17">
        <f>I1432+(data!$C$20*G1432-data!$C$17*I1432)*$C1433/60</f>
        <v>441.17796679979324</v>
      </c>
      <c r="J1433" s="16">
        <f t="shared" si="112"/>
        <v>176.5</v>
      </c>
      <c r="K1433" s="14">
        <f>G1433/data!$C$15*1000</f>
        <v>4.0000260383176451</v>
      </c>
      <c r="L1433" s="14">
        <f>L1432+data!$C$21*(K1432-L1432)/60*C1432</f>
        <v>4.0000270140803549</v>
      </c>
      <c r="M1433" s="59">
        <f>M1432+E1433*C1433/3600/data!H$23</f>
        <v>245.45516126455126</v>
      </c>
    </row>
    <row r="1434" spans="1:13" ht="19.899999999999999" customHeight="1">
      <c r="A1434" s="12">
        <f t="shared" si="113"/>
        <v>10600</v>
      </c>
      <c r="B1434" s="14">
        <f t="shared" si="114"/>
        <v>4</v>
      </c>
      <c r="C1434" s="14">
        <v>10</v>
      </c>
      <c r="D1434" s="15">
        <f>3600*(B1434*data!$C$15/1000-F1434-G1434)/C1434</f>
        <v>694.18272720308732</v>
      </c>
      <c r="E1434" s="15">
        <f>IF(A1434&lt;P$35,IF(A1434+C1434&lt;P$35,data!H$24*data!H$23,data!H$24*data!H$23*(P$35-A1434)/C1434),IF(D1434&lt;0,0,D1434))</f>
        <v>694.18272720308732</v>
      </c>
      <c r="F1434" s="17">
        <f>(H1434*data!$C$16+I1434*data!$C$17-G1433*(data!$C$18+data!$C$19+data!$C$20))*$C1434/60</f>
        <v>-1.9284775164183539</v>
      </c>
      <c r="G1434" s="17">
        <f t="shared" si="115"/>
        <v>29.542294852548824</v>
      </c>
      <c r="H1434" s="17">
        <f>H1433+(data!$C$19*G1433-data!$C$16*H1433)*$C1434/60</f>
        <v>162.06735814840482</v>
      </c>
      <c r="I1434" s="17">
        <f>I1433+(data!$C$20*G1433-data!$C$17*I1433)*$C1434/60</f>
        <v>441.43743865985465</v>
      </c>
      <c r="J1434" s="16">
        <f t="shared" si="112"/>
        <v>176.66666666666666</v>
      </c>
      <c r="K1434" s="14">
        <f>G1434/data!$C$15*1000</f>
        <v>4.0000260188759702</v>
      </c>
      <c r="L1434" s="14">
        <f>L1433+data!$C$21*(K1433-L1433)/60*C1433</f>
        <v>4.0000269937411259</v>
      </c>
      <c r="M1434" s="59">
        <f>M1433+E1434*C1434/3600/data!H$23</f>
        <v>245.64798979988547</v>
      </c>
    </row>
    <row r="1435" spans="1:13" ht="19.899999999999999" customHeight="1">
      <c r="A1435" s="12">
        <f t="shared" si="113"/>
        <v>10610</v>
      </c>
      <c r="B1435" s="14">
        <f t="shared" si="114"/>
        <v>4</v>
      </c>
      <c r="C1435" s="14">
        <v>10</v>
      </c>
      <c r="D1435" s="15">
        <f>3600*(B1435*data!$C$15/1000-F1435-G1435)/C1435</f>
        <v>694.11365179205154</v>
      </c>
      <c r="E1435" s="15">
        <f>IF(A1435&lt;P$35,IF(A1435+C1435&lt;P$35,data!H$24*data!H$23,data!H$24*data!H$23*(P$35-A1435)/C1435),IF(D1435&lt;0,0,D1435))</f>
        <v>694.11365179205154</v>
      </c>
      <c r="F1435" s="17">
        <f>(H1435*data!$C$16+I1435*data!$C$17-G1434*(data!$C$18+data!$C$19+data!$C$20))*$C1435/60</f>
        <v>-1.9282854968092478</v>
      </c>
      <c r="G1435" s="17">
        <f t="shared" si="115"/>
        <v>29.542294709081485</v>
      </c>
      <c r="H1435" s="17">
        <f>H1434+(data!$C$19*G1434-data!$C$16*H1434)*$C1435/60</f>
        <v>162.06736924561471</v>
      </c>
      <c r="I1435" s="17">
        <f>I1434+(data!$C$20*G1434-data!$C$17*I1434)*$C1435/60</f>
        <v>441.69671849176569</v>
      </c>
      <c r="J1435" s="16">
        <f t="shared" si="112"/>
        <v>176.83333333333334</v>
      </c>
      <c r="K1435" s="14">
        <f>G1435/data!$C$15*1000</f>
        <v>4.0000259994504965</v>
      </c>
      <c r="L1435" s="14">
        <f>L1434+data!$C$21*(K1434-L1434)/60*C1434</f>
        <v>4.0000269734206055</v>
      </c>
      <c r="M1435" s="59">
        <f>M1434+E1435*C1435/3600/data!H$23</f>
        <v>245.84079914760548</v>
      </c>
    </row>
    <row r="1436" spans="1:13" ht="19.899999999999999" customHeight="1">
      <c r="A1436" s="12">
        <f t="shared" si="113"/>
        <v>10620</v>
      </c>
      <c r="B1436" s="14">
        <f t="shared" si="114"/>
        <v>4</v>
      </c>
      <c r="C1436" s="14">
        <v>10</v>
      </c>
      <c r="D1436" s="15">
        <f>3600*(B1436*data!$C$15/1000-F1436-G1436)/C1436</f>
        <v>694.04462794328742</v>
      </c>
      <c r="E1436" s="15">
        <f>IF(A1436&lt;P$35,IF(A1436+C1436&lt;P$35,data!H$24*data!H$23,data!H$24*data!H$23*(P$35-A1436)/C1436),IF(D1436&lt;0,0,D1436))</f>
        <v>694.04462794328742</v>
      </c>
      <c r="F1436" s="17">
        <f>(H1436*data!$C$16+I1436*data!$C$17-G1435*(data!$C$18+data!$C$19+data!$C$20))*$C1436/60</f>
        <v>-1.9280936205480785</v>
      </c>
      <c r="G1436" s="17">
        <f t="shared" si="115"/>
        <v>29.542294565733549</v>
      </c>
      <c r="H1436" s="17">
        <f>H1435+(data!$C$19*G1435-data!$C$16*H1435)*$C1436/60</f>
        <v>162.06738021737289</v>
      </c>
      <c r="I1436" s="17">
        <f>I1435+(data!$C$20*G1435-data!$C$17*I1435)*$C1436/60</f>
        <v>441.95580643764157</v>
      </c>
      <c r="J1436" s="16">
        <f t="shared" si="112"/>
        <v>177</v>
      </c>
      <c r="K1436" s="14">
        <f>G1436/data!$C$15*1000</f>
        <v>4.0000259800411886</v>
      </c>
      <c r="L1436" s="14">
        <f>L1435+data!$C$21*(K1435-L1435)/60*C1435</f>
        <v>4.0000269531187422</v>
      </c>
      <c r="M1436" s="59">
        <f>M1435+E1436*C1436/3600/data!H$23</f>
        <v>246.03358932203417</v>
      </c>
    </row>
    <row r="1437" spans="1:13" ht="19.899999999999999" customHeight="1">
      <c r="A1437" s="12">
        <f t="shared" si="113"/>
        <v>10630</v>
      </c>
      <c r="B1437" s="14">
        <f t="shared" si="114"/>
        <v>4</v>
      </c>
      <c r="C1437" s="14">
        <v>10</v>
      </c>
      <c r="D1437" s="15">
        <f>3600*(B1437*data!$C$15/1000-F1437-G1437)/C1437</f>
        <v>693.97565561396891</v>
      </c>
      <c r="E1437" s="15">
        <f>IF(A1437&lt;P$35,IF(A1437+C1437&lt;P$35,data!H$24*data!H$23,data!H$24*data!H$23*(P$35-A1437)/C1437),IF(D1437&lt;0,0,D1437))</f>
        <v>693.97565561396891</v>
      </c>
      <c r="F1437" s="17">
        <f>(H1437*data!$C$16+I1437*data!$C$17-G1436*(data!$C$18+data!$C$19+data!$C$20))*$C1437/60</f>
        <v>-1.9279018875156646</v>
      </c>
      <c r="G1437" s="17">
        <f t="shared" si="115"/>
        <v>29.542294422504796</v>
      </c>
      <c r="H1437" s="17">
        <f>H1436+(data!$C$19*G1436-data!$C$16*H1436)*$C1437/60</f>
        <v>162.06739106501053</v>
      </c>
      <c r="I1437" s="17">
        <f>I1436+(data!$C$20*G1436-data!$C$17*I1436)*$C1437/60</f>
        <v>442.2147026394922</v>
      </c>
      <c r="J1437" s="16">
        <f t="shared" si="112"/>
        <v>177.16666666666666</v>
      </c>
      <c r="K1437" s="14">
        <f>G1437/data!$C$15*1000</f>
        <v>4.0000259606480197</v>
      </c>
      <c r="L1437" s="14">
        <f>L1436+data!$C$21*(K1436-L1436)/60*C1436</f>
        <v>4.0000269328354836</v>
      </c>
      <c r="M1437" s="59">
        <f>M1436+E1437*C1437/3600/data!H$23</f>
        <v>246.2263603374825</v>
      </c>
    </row>
    <row r="1438" spans="1:13" ht="19.899999999999999" customHeight="1">
      <c r="A1438" s="12">
        <f t="shared" si="113"/>
        <v>10640</v>
      </c>
      <c r="B1438" s="14">
        <f t="shared" si="114"/>
        <v>4</v>
      </c>
      <c r="C1438" s="14">
        <v>10</v>
      </c>
      <c r="D1438" s="15">
        <f>3600*(B1438*data!$C$15/1000-F1438-G1438)/C1438</f>
        <v>693.90673476136112</v>
      </c>
      <c r="E1438" s="15">
        <f>IF(A1438&lt;P$35,IF(A1438+C1438&lt;P$35,data!H$24*data!H$23,data!H$24*data!H$23*(P$35-A1438)/C1438),IF(D1438&lt;0,0,D1438))</f>
        <v>693.90673476136112</v>
      </c>
      <c r="F1438" s="17">
        <f>(H1438*data!$C$16+I1438*data!$C$17-G1437*(data!$C$18+data!$C$19+data!$C$20))*$C1438/60</f>
        <v>-1.9277102975930545</v>
      </c>
      <c r="G1438" s="17">
        <f t="shared" si="115"/>
        <v>29.542294279394987</v>
      </c>
      <c r="H1438" s="17">
        <f>H1437+(data!$C$19*G1437-data!$C$16*H1437)*$C1438/60</f>
        <v>162.06740178984478</v>
      </c>
      <c r="I1438" s="17">
        <f>I1437+(data!$C$20*G1437-data!$C$17*I1437)*$C1438/60</f>
        <v>442.47340723922247</v>
      </c>
      <c r="J1438" s="16">
        <f t="shared" si="112"/>
        <v>177.33333333333334</v>
      </c>
      <c r="K1438" s="14">
        <f>G1438/data!$C$15*1000</f>
        <v>4.0000259412709545</v>
      </c>
      <c r="L1438" s="14">
        <f>L1437+data!$C$21*(K1437-L1437)/60*C1437</f>
        <v>4.0000269125707781</v>
      </c>
      <c r="M1438" s="59">
        <f>M1437+E1438*C1438/3600/data!H$23</f>
        <v>246.41911220824954</v>
      </c>
    </row>
    <row r="1439" spans="1:13" ht="19.899999999999999" customHeight="1">
      <c r="A1439" s="12">
        <f t="shared" si="113"/>
        <v>10650</v>
      </c>
      <c r="B1439" s="14">
        <f t="shared" si="114"/>
        <v>4</v>
      </c>
      <c r="C1439" s="14">
        <v>10</v>
      </c>
      <c r="D1439" s="15">
        <f>3600*(B1439*data!$C$15/1000-F1439-G1439)/C1439</f>
        <v>693.83786534279511</v>
      </c>
      <c r="E1439" s="15">
        <f>IF(A1439&lt;P$35,IF(A1439+C1439&lt;P$35,data!H$24*data!H$23,data!H$24*data!H$23*(P$35-A1439)/C1439),IF(D1439&lt;0,0,D1439))</f>
        <v>693.83786534279511</v>
      </c>
      <c r="F1439" s="17">
        <f>(H1439*data!$C$16+I1439*data!$C$17-G1438*(data!$C$18+data!$C$19+data!$C$20))*$C1439/60</f>
        <v>-1.9275188506615195</v>
      </c>
      <c r="G1439" s="17">
        <f t="shared" si="115"/>
        <v>29.542294136403914</v>
      </c>
      <c r="H1439" s="17">
        <f>H1438+(data!$C$19*G1438-data!$C$16*H1438)*$C1439/60</f>
        <v>162.06741239317884</v>
      </c>
      <c r="I1439" s="17">
        <f>I1438+(data!$C$20*G1438-data!$C$17*I1438)*$C1439/60</f>
        <v>442.7319203786322</v>
      </c>
      <c r="J1439" s="16">
        <f t="shared" si="112"/>
        <v>177.5</v>
      </c>
      <c r="K1439" s="14">
        <f>G1439/data!$C$15*1000</f>
        <v>4.000025921909967</v>
      </c>
      <c r="L1439" s="14">
        <f>L1438+data!$C$21*(K1438-L1438)/60*C1438</f>
        <v>4.0000268923245752</v>
      </c>
      <c r="M1439" s="59">
        <f>M1438+E1439*C1439/3600/data!H$23</f>
        <v>246.61184494862255</v>
      </c>
    </row>
    <row r="1440" spans="1:13" ht="19.899999999999999" customHeight="1">
      <c r="A1440" s="12">
        <f t="shared" si="113"/>
        <v>10660</v>
      </c>
      <c r="B1440" s="14">
        <f t="shared" si="114"/>
        <v>4</v>
      </c>
      <c r="C1440" s="14">
        <v>10</v>
      </c>
      <c r="D1440" s="15">
        <f>3600*(B1440*data!$C$15/1000-F1440-G1440)/C1440</f>
        <v>693.76904731569232</v>
      </c>
      <c r="E1440" s="15">
        <f>IF(A1440&lt;P$35,IF(A1440+C1440&lt;P$35,data!H$24*data!H$23,data!H$24*data!H$23*(P$35-A1440)/C1440),IF(D1440&lt;0,0,D1440))</f>
        <v>693.76904731569232</v>
      </c>
      <c r="F1440" s="17">
        <f>(H1440*data!$C$16+I1440*data!$C$17-G1439*(data!$C$18+data!$C$19+data!$C$20))*$C1440/60</f>
        <v>-1.9273275466025548</v>
      </c>
      <c r="G1440" s="17">
        <f t="shared" si="115"/>
        <v>29.542293993531345</v>
      </c>
      <c r="H1440" s="17">
        <f>H1439+(data!$C$19*G1439-data!$C$16*H1439)*$C1440/60</f>
        <v>162.06742287630217</v>
      </c>
      <c r="I1440" s="17">
        <f>I1439+(data!$C$20*G1439-data!$C$17*I1439)*$C1440/60</f>
        <v>442.99024219941629</v>
      </c>
      <c r="J1440" s="16">
        <f t="shared" si="112"/>
        <v>177.66666666666666</v>
      </c>
      <c r="K1440" s="14">
        <f>G1440/data!$C$15*1000</f>
        <v>4.0000259025650244</v>
      </c>
      <c r="L1440" s="14">
        <f>L1439+data!$C$21*(K1439-L1439)/60*C1439</f>
        <v>4.0000268720968242</v>
      </c>
      <c r="M1440" s="59">
        <f>M1439+E1440*C1440/3600/data!H$23</f>
        <v>246.80455857287691</v>
      </c>
    </row>
    <row r="1441" spans="1:13" ht="19.899999999999999" customHeight="1">
      <c r="A1441" s="12">
        <f t="shared" si="113"/>
        <v>10670</v>
      </c>
      <c r="B1441" s="14">
        <f t="shared" si="114"/>
        <v>4</v>
      </c>
      <c r="C1441" s="14">
        <v>10</v>
      </c>
      <c r="D1441" s="15">
        <f>3600*(B1441*data!$C$15/1000-F1441-G1441)/C1441</f>
        <v>693.70028063755228</v>
      </c>
      <c r="E1441" s="15">
        <f>IF(A1441&lt;P$35,IF(A1441+C1441&lt;P$35,data!H$24*data!H$23,data!H$24*data!H$23*(P$35-A1441)/C1441),IF(D1441&lt;0,0,D1441))</f>
        <v>693.70028063755228</v>
      </c>
      <c r="F1441" s="17">
        <f>(H1441*data!$C$16+I1441*data!$C$17-G1440*(data!$C$18+data!$C$19+data!$C$20))*$C1441/60</f>
        <v>-1.927136385297878</v>
      </c>
      <c r="G1441" s="17">
        <f t="shared" si="115"/>
        <v>29.542293850777057</v>
      </c>
      <c r="H1441" s="17">
        <f>H1440+(data!$C$19*G1440-data!$C$16*H1440)*$C1441/60</f>
        <v>162.0674332404906</v>
      </c>
      <c r="I1441" s="17">
        <f>I1440+(data!$C$20*G1440-data!$C$17*I1440)*$C1441/60</f>
        <v>443.24837284316476</v>
      </c>
      <c r="J1441" s="16">
        <f t="shared" si="112"/>
        <v>177.83333333333334</v>
      </c>
      <c r="K1441" s="14">
        <f>G1441/data!$C$15*1000</f>
        <v>4.0000258832360966</v>
      </c>
      <c r="L1441" s="14">
        <f>L1440+data!$C$21*(K1440-L1440)/60*C1440</f>
        <v>4.0000268518874744</v>
      </c>
      <c r="M1441" s="59">
        <f>M1440+E1441*C1441/3600/data!H$23</f>
        <v>246.99725309527622</v>
      </c>
    </row>
    <row r="1442" spans="1:13" ht="19.899999999999999" customHeight="1">
      <c r="A1442" s="12">
        <f t="shared" si="113"/>
        <v>10680</v>
      </c>
      <c r="B1442" s="14">
        <f t="shared" si="114"/>
        <v>4</v>
      </c>
      <c r="C1442" s="14">
        <v>10</v>
      </c>
      <c r="D1442" s="15">
        <f>3600*(B1442*data!$C$15/1000-F1442-G1442)/C1442</f>
        <v>693.63156526595026</v>
      </c>
      <c r="E1442" s="15">
        <f>IF(A1442&lt;P$35,IF(A1442+C1442&lt;P$35,data!H$24*data!H$23,data!H$24*data!H$23*(P$35-A1442)/C1442),IF(D1442&lt;0,0,D1442))</f>
        <v>693.63156526595026</v>
      </c>
      <c r="F1442" s="17">
        <f>(H1442*data!$C$16+I1442*data!$C$17-G1441*(data!$C$18+data!$C$19+data!$C$20))*$C1442/60</f>
        <v>-1.9269453666294252</v>
      </c>
      <c r="G1442" s="17">
        <f t="shared" si="115"/>
        <v>29.542293708140832</v>
      </c>
      <c r="H1442" s="17">
        <f>H1441+(data!$C$19*G1441-data!$C$16*H1441)*$C1442/60</f>
        <v>162.06744348700647</v>
      </c>
      <c r="I1442" s="17">
        <f>I1441+(data!$C$20*G1441-data!$C$17*I1441)*$C1442/60</f>
        <v>443.50631245136287</v>
      </c>
      <c r="J1442" s="16">
        <f t="shared" si="112"/>
        <v>178</v>
      </c>
      <c r="K1442" s="14">
        <f>G1442/data!$C$15*1000</f>
        <v>4.0000258639231552</v>
      </c>
      <c r="L1442" s="14">
        <f>L1441+data!$C$21*(K1441-L1441)/60*C1441</f>
        <v>4.0000268316964771</v>
      </c>
      <c r="M1442" s="59">
        <f>M1441+E1442*C1442/3600/data!H$23</f>
        <v>247.18992853007231</v>
      </c>
    </row>
    <row r="1443" spans="1:13" ht="19.899999999999999" customHeight="1">
      <c r="A1443" s="12">
        <f t="shared" si="113"/>
        <v>10690</v>
      </c>
      <c r="B1443" s="14">
        <f t="shared" si="114"/>
        <v>4</v>
      </c>
      <c r="C1443" s="14">
        <v>10</v>
      </c>
      <c r="D1443" s="15">
        <f>3600*(B1443*data!$C$15/1000-F1443-G1443)/C1443</f>
        <v>693.56290115854165</v>
      </c>
      <c r="E1443" s="15">
        <f>IF(A1443&lt;P$35,IF(A1443+C1443&lt;P$35,data!H$24*data!H$23,data!H$24*data!H$23*(P$35-A1443)/C1443),IF(D1443&lt;0,0,D1443))</f>
        <v>693.56290115854165</v>
      </c>
      <c r="F1443" s="17">
        <f>(H1443*data!$C$16+I1443*data!$C$17-G1442*(data!$C$18+data!$C$19+data!$C$20))*$C1443/60</f>
        <v>-1.9267544904793525</v>
      </c>
      <c r="G1443" s="17">
        <f t="shared" si="115"/>
        <v>29.542293565622451</v>
      </c>
      <c r="H1443" s="17">
        <f>H1442+(data!$C$19*G1442-data!$C$16*H1442)*$C1443/60</f>
        <v>162.06745361709875</v>
      </c>
      <c r="I1443" s="17">
        <f>I1442+(data!$C$20*G1442-data!$C$17*I1442)*$C1443/60</f>
        <v>443.76406116539113</v>
      </c>
      <c r="J1443" s="16">
        <f t="shared" si="112"/>
        <v>178.16666666666666</v>
      </c>
      <c r="K1443" s="14">
        <f>G1443/data!$C$15*1000</f>
        <v>4.0000258446261698</v>
      </c>
      <c r="L1443" s="14">
        <f>L1442+data!$C$21*(K1442-L1442)/60*C1442</f>
        <v>4.0000268115237825</v>
      </c>
      <c r="M1443" s="59">
        <f>M1442+E1443*C1443/3600/data!H$23</f>
        <v>247.38258489150525</v>
      </c>
    </row>
    <row r="1444" spans="1:13" ht="19.899999999999999" customHeight="1">
      <c r="A1444" s="12">
        <f t="shared" si="113"/>
        <v>10700</v>
      </c>
      <c r="B1444" s="14">
        <f t="shared" si="114"/>
        <v>4</v>
      </c>
      <c r="C1444" s="14">
        <v>10</v>
      </c>
      <c r="D1444" s="15">
        <f>3600*(B1444*data!$C$15/1000-F1444-G1444)/C1444</f>
        <v>693.49428827305644</v>
      </c>
      <c r="E1444" s="15">
        <f>IF(A1444&lt;P$35,IF(A1444+C1444&lt;P$35,data!H$24*data!H$23,data!H$24*data!H$23*(P$35-A1444)/C1444),IF(D1444&lt;0,0,D1444))</f>
        <v>693.49428827305644</v>
      </c>
      <c r="F1444" s="17">
        <f>(H1444*data!$C$16+I1444*data!$C$17-G1443*(data!$C$18+data!$C$19+data!$C$20))*$C1444/60</f>
        <v>-1.9265637567300322</v>
      </c>
      <c r="G1444" s="17">
        <f t="shared" si="115"/>
        <v>29.5422934232217</v>
      </c>
      <c r="H1444" s="17">
        <f>H1443+(data!$C$19*G1443-data!$C$16*H1443)*$C1444/60</f>
        <v>162.06746363200327</v>
      </c>
      <c r="I1444" s="17">
        <f>I1443+(data!$C$20*G1443-data!$C$17*I1443)*$C1444/60</f>
        <v>444.02161912652537</v>
      </c>
      <c r="J1444" s="16">
        <f t="shared" si="112"/>
        <v>178.33333333333334</v>
      </c>
      <c r="K1444" s="14">
        <f>G1444/data!$C$15*1000</f>
        <v>4.0000258253451113</v>
      </c>
      <c r="L1444" s="14">
        <f>L1443+data!$C$21*(K1443-L1443)/60*C1443</f>
        <v>4.0000267913693408</v>
      </c>
      <c r="M1444" s="59">
        <f>M1443+E1444*C1444/3600/data!H$23</f>
        <v>247.57522219380331</v>
      </c>
    </row>
    <row r="1445" spans="1:13" ht="19.899999999999999" customHeight="1">
      <c r="A1445" s="12">
        <f t="shared" si="113"/>
        <v>10710</v>
      </c>
      <c r="B1445" s="14">
        <f t="shared" si="114"/>
        <v>4</v>
      </c>
      <c r="C1445" s="14">
        <v>10</v>
      </c>
      <c r="D1445" s="15">
        <f>3600*(B1445*data!$C$15/1000-F1445-G1445)/C1445</f>
        <v>693.42572656730624</v>
      </c>
      <c r="E1445" s="15">
        <f>IF(A1445&lt;P$35,IF(A1445+C1445&lt;P$35,data!H$24*data!H$23,data!H$24*data!H$23*(P$35-A1445)/C1445),IF(D1445&lt;0,0,D1445))</f>
        <v>693.42572656730624</v>
      </c>
      <c r="F1445" s="17">
        <f>(H1445*data!$C$16+I1445*data!$C$17-G1444*(data!$C$18+data!$C$19+data!$C$20))*$C1445/60</f>
        <v>-1.9263731652640521</v>
      </c>
      <c r="G1445" s="17">
        <f t="shared" si="115"/>
        <v>29.54229328093836</v>
      </c>
      <c r="H1445" s="17">
        <f>H1444+(data!$C$19*G1444-data!$C$16*H1444)*$C1445/60</f>
        <v>162.06747353294278</v>
      </c>
      <c r="I1445" s="17">
        <f>I1444+(data!$C$20*G1444-data!$C$17*I1444)*$C1445/60</f>
        <v>444.27898647593696</v>
      </c>
      <c r="J1445" s="16">
        <f t="shared" si="112"/>
        <v>178.5</v>
      </c>
      <c r="K1445" s="14">
        <f>G1445/data!$C$15*1000</f>
        <v>4.0000258060799512</v>
      </c>
      <c r="L1445" s="14">
        <f>L1444+data!$C$21*(K1444-L1444)/60*C1444</f>
        <v>4.000026771233105</v>
      </c>
      <c r="M1445" s="59">
        <f>M1444+E1445*C1445/3600/data!H$23</f>
        <v>247.76784045118313</v>
      </c>
    </row>
    <row r="1446" spans="1:13" ht="19.899999999999999" customHeight="1">
      <c r="A1446" s="12">
        <f t="shared" si="113"/>
        <v>10720</v>
      </c>
      <c r="B1446" s="14">
        <f t="shared" si="114"/>
        <v>4</v>
      </c>
      <c r="C1446" s="14">
        <v>10</v>
      </c>
      <c r="D1446" s="15">
        <f>3600*(B1446*data!$C$15/1000-F1446-G1446)/C1446</f>
        <v>693.35721599917429</v>
      </c>
      <c r="E1446" s="15">
        <f>IF(A1446&lt;P$35,IF(A1446+C1446&lt;P$35,data!H$24*data!H$23,data!H$24*data!H$23*(P$35-A1446)/C1446),IF(D1446&lt;0,0,D1446))</f>
        <v>693.35721599917429</v>
      </c>
      <c r="F1446" s="17">
        <f>(H1446*data!$C$16+I1446*data!$C$17-G1445*(data!$C$18+data!$C$19+data!$C$20))*$C1446/60</f>
        <v>-1.9261827159642138</v>
      </c>
      <c r="G1446" s="17">
        <f t="shared" si="115"/>
        <v>29.542293138772219</v>
      </c>
      <c r="H1446" s="17">
        <f>H1445+(data!$C$19*G1445-data!$C$16*H1445)*$C1446/60</f>
        <v>162.0674833211271</v>
      </c>
      <c r="I1446" s="17">
        <f>I1445+(data!$C$20*G1445-data!$C$17*I1445)*$C1446/60</f>
        <v>444.5361633546928</v>
      </c>
      <c r="J1446" s="16">
        <f t="shared" si="112"/>
        <v>178.66666666666666</v>
      </c>
      <c r="K1446" s="14">
        <f>G1446/data!$C$15*1000</f>
        <v>4.0000257868306583</v>
      </c>
      <c r="L1446" s="14">
        <f>L1445+data!$C$21*(K1445-L1445)/60*C1445</f>
        <v>4.0000267511150263</v>
      </c>
      <c r="M1446" s="59">
        <f>M1445+E1446*C1446/3600/data!H$23</f>
        <v>247.96043967784956</v>
      </c>
    </row>
    <row r="1447" spans="1:13" ht="19.899999999999999" customHeight="1">
      <c r="A1447" s="12">
        <f t="shared" si="113"/>
        <v>10730</v>
      </c>
      <c r="B1447" s="14">
        <f t="shared" si="114"/>
        <v>4</v>
      </c>
      <c r="C1447" s="14">
        <v>10</v>
      </c>
      <c r="D1447" s="15">
        <f>3600*(B1447*data!$C$15/1000-F1447-G1447)/C1447</f>
        <v>693.28875652662714</v>
      </c>
      <c r="E1447" s="15">
        <f>IF(A1447&lt;P$35,IF(A1447+C1447&lt;P$35,data!H$24*data!H$23,data!H$24*data!H$23*(P$35-A1447)/C1447),IF(D1447&lt;0,0,D1447))</f>
        <v>693.28875652662714</v>
      </c>
      <c r="F1447" s="17">
        <f>(H1447*data!$C$16+I1447*data!$C$17-G1446*(data!$C$18+data!$C$19+data!$C$20))*$C1447/60</f>
        <v>-1.9259924087135318</v>
      </c>
      <c r="G1447" s="17">
        <f t="shared" si="115"/>
        <v>29.542292996723059</v>
      </c>
      <c r="H1447" s="17">
        <f>H1446+(data!$C$19*G1446-data!$C$16*H1446)*$C1447/60</f>
        <v>162.06749299775328</v>
      </c>
      <c r="I1447" s="17">
        <f>I1446+(data!$C$20*G1446-data!$C$17*I1446)*$C1447/60</f>
        <v>444.79314990375531</v>
      </c>
      <c r="J1447" s="16">
        <f t="shared" si="112"/>
        <v>178.83333333333334</v>
      </c>
      <c r="K1447" s="14">
        <f>G1447/data!$C$15*1000</f>
        <v>4.0000257675972062</v>
      </c>
      <c r="L1447" s="14">
        <f>L1446+data!$C$21*(K1446-L1446)/60*C1446</f>
        <v>4.0000267310150566</v>
      </c>
      <c r="M1447" s="59">
        <f>M1446+E1447*C1447/3600/data!H$23</f>
        <v>248.15301988799584</v>
      </c>
    </row>
    <row r="1448" spans="1:13" ht="19.899999999999999" customHeight="1">
      <c r="A1448" s="12">
        <f t="shared" si="113"/>
        <v>10740</v>
      </c>
      <c r="B1448" s="14">
        <f t="shared" si="114"/>
        <v>4</v>
      </c>
      <c r="C1448" s="14">
        <v>10</v>
      </c>
      <c r="D1448" s="15">
        <f>3600*(B1448*data!$C$15/1000-F1448-G1448)/C1448</f>
        <v>693.22034810769253</v>
      </c>
      <c r="E1448" s="15">
        <f>IF(A1448&lt;P$35,IF(A1448+C1448&lt;P$35,data!H$24*data!H$23,data!H$24*data!H$23*(P$35-A1448)/C1448),IF(D1448&lt;0,0,D1448))</f>
        <v>693.22034810769253</v>
      </c>
      <c r="F1448" s="17">
        <f>(H1448*data!$C$16+I1448*data!$C$17-G1447*(data!$C$18+data!$C$19+data!$C$20))*$C1448/60</f>
        <v>-1.92580224339523</v>
      </c>
      <c r="G1448" s="17">
        <f t="shared" si="115"/>
        <v>29.542292854790684</v>
      </c>
      <c r="H1448" s="17">
        <f>H1447+(data!$C$19*G1447-data!$C$16*H1447)*$C1448/60</f>
        <v>162.06750256400571</v>
      </c>
      <c r="I1448" s="17">
        <f>I1447+(data!$C$20*G1447-data!$C$17*I1447)*$C1448/60</f>
        <v>445.04994626398258</v>
      </c>
      <c r="J1448" s="16">
        <f t="shared" si="112"/>
        <v>179</v>
      </c>
      <c r="K1448" s="14">
        <f>G1448/data!$C$15*1000</f>
        <v>4.0000257483795654</v>
      </c>
      <c r="L1448" s="14">
        <f>L1447+data!$C$21*(K1447-L1447)/60*C1447</f>
        <v>4.0000267109331489</v>
      </c>
      <c r="M1448" s="59">
        <f>M1447+E1448*C1448/3600/data!H$23</f>
        <v>248.34558109580354</v>
      </c>
    </row>
    <row r="1449" spans="1:13" ht="19.899999999999999" customHeight="1">
      <c r="A1449" s="12">
        <f t="shared" si="113"/>
        <v>10750</v>
      </c>
      <c r="B1449" s="14">
        <f t="shared" si="114"/>
        <v>4</v>
      </c>
      <c r="C1449" s="14">
        <v>10</v>
      </c>
      <c r="D1449" s="15">
        <f>3600*(B1449*data!$C$15/1000-F1449-G1449)/C1449</f>
        <v>693.15199070049425</v>
      </c>
      <c r="E1449" s="15">
        <f>IF(A1449&lt;P$35,IF(A1449+C1449&lt;P$35,data!H$24*data!H$23,data!H$24*data!H$23*(P$35-A1449)/C1449),IF(D1449&lt;0,0,D1449))</f>
        <v>693.15199070049425</v>
      </c>
      <c r="F1449" s="17">
        <f>(H1449*data!$C$16+I1449*data!$C$17-G1448*(data!$C$18+data!$C$19+data!$C$20))*$C1449/60</f>
        <v>-1.9256122198927459</v>
      </c>
      <c r="G1449" s="17">
        <f t="shared" si="115"/>
        <v>29.542292712974863</v>
      </c>
      <c r="H1449" s="17">
        <f>H1448+(data!$C$19*G1448-data!$C$16*H1448)*$C1449/60</f>
        <v>162.06751202105627</v>
      </c>
      <c r="I1449" s="17">
        <f>I1448+(data!$C$20*G1448-data!$C$17*I1448)*$C1449/60</f>
        <v>445.30655257612847</v>
      </c>
      <c r="J1449" s="16">
        <f t="shared" si="112"/>
        <v>179.16666666666666</v>
      </c>
      <c r="K1449" s="14">
        <f>G1449/data!$C$15*1000</f>
        <v>4.0000257291777066</v>
      </c>
      <c r="L1449" s="14">
        <f>L1448+data!$C$21*(K1448-L1448)/60*C1448</f>
        <v>4.0000266908692561</v>
      </c>
      <c r="M1449" s="59">
        <f>M1448+E1449*C1449/3600/data!H$23</f>
        <v>248.53812331544256</v>
      </c>
    </row>
    <row r="1450" spans="1:13" ht="19.899999999999999" customHeight="1">
      <c r="A1450" s="12">
        <f t="shared" si="113"/>
        <v>10760</v>
      </c>
      <c r="B1450" s="14">
        <f t="shared" si="114"/>
        <v>4</v>
      </c>
      <c r="C1450" s="14">
        <v>10</v>
      </c>
      <c r="D1450" s="15">
        <f>3600*(B1450*data!$C$15/1000-F1450-G1450)/C1450</f>
        <v>693.08368426320817</v>
      </c>
      <c r="E1450" s="15">
        <f>IF(A1450&lt;P$35,IF(A1450+C1450&lt;P$35,data!H$24*data!H$23,data!H$24*data!H$23*(P$35-A1450)/C1450),IF(D1450&lt;0,0,D1450))</f>
        <v>693.08368426320817</v>
      </c>
      <c r="F1450" s="17">
        <f>(H1450*data!$C$16+I1450*data!$C$17-G1449*(data!$C$18+data!$C$19+data!$C$20))*$C1450/60</f>
        <v>-1.9254223380897177</v>
      </c>
      <c r="G1450" s="17">
        <f t="shared" si="115"/>
        <v>29.542292571275407</v>
      </c>
      <c r="H1450" s="17">
        <f>H1449+(data!$C$19*G1449-data!$C$16*H1449)*$C1450/60</f>
        <v>162.06752137006447</v>
      </c>
      <c r="I1450" s="17">
        <f>I1449+(data!$C$20*G1449-data!$C$17*I1449)*$C1450/60</f>
        <v>445.5629689808427</v>
      </c>
      <c r="J1450" s="16">
        <f t="shared" si="112"/>
        <v>179.33333333333334</v>
      </c>
      <c r="K1450" s="14">
        <f>G1450/data!$C$15*1000</f>
        <v>4.0000257099916032</v>
      </c>
      <c r="L1450" s="14">
        <f>L1449+data!$C$21*(K1449-L1449)/60*C1449</f>
        <v>4.0000266708233321</v>
      </c>
      <c r="M1450" s="59">
        <f>M1449+E1450*C1450/3600/data!H$23</f>
        <v>248.73064656107124</v>
      </c>
    </row>
    <row r="1451" spans="1:13" ht="19.899999999999999" customHeight="1">
      <c r="A1451" s="12">
        <f t="shared" si="113"/>
        <v>10770</v>
      </c>
      <c r="B1451" s="14">
        <f t="shared" si="114"/>
        <v>4</v>
      </c>
      <c r="C1451" s="14">
        <v>10</v>
      </c>
      <c r="D1451" s="15">
        <f>3600*(B1451*data!$C$15/1000-F1451-G1451)/C1451</f>
        <v>693.01542875410178</v>
      </c>
      <c r="E1451" s="15">
        <f>IF(A1451&lt;P$35,IF(A1451+C1451&lt;P$35,data!H$24*data!H$23,data!H$24*data!H$23*(P$35-A1451)/C1451),IF(D1451&lt;0,0,D1451))</f>
        <v>693.01542875410178</v>
      </c>
      <c r="F1451" s="17">
        <f>(H1451*data!$C$16+I1451*data!$C$17-G1450*(data!$C$18+data!$C$19+data!$C$20))*$C1451/60</f>
        <v>-1.9252325978699989</v>
      </c>
      <c r="G1451" s="17">
        <f t="shared" si="115"/>
        <v>29.542292429692097</v>
      </c>
      <c r="H1451" s="17">
        <f>H1450+(data!$C$19*G1450-data!$C$16*H1450)*$C1451/60</f>
        <v>162.06753061217753</v>
      </c>
      <c r="I1451" s="17">
        <f>I1450+(data!$C$20*G1450-data!$C$17*I1450)*$C1451/60</f>
        <v>445.8191956186709</v>
      </c>
      <c r="J1451" s="16">
        <f t="shared" si="112"/>
        <v>179.5</v>
      </c>
      <c r="K1451" s="14">
        <f>G1451/data!$C$15*1000</f>
        <v>4.0000256908212277</v>
      </c>
      <c r="L1451" s="14">
        <f>L1450+data!$C$21*(K1450-L1450)/60*C1450</f>
        <v>4.0000266507953306</v>
      </c>
      <c r="M1451" s="59">
        <f>M1450+E1451*C1451/3600/data!H$23</f>
        <v>248.92315084683628</v>
      </c>
    </row>
    <row r="1452" spans="1:13" ht="19.899999999999999" customHeight="1">
      <c r="A1452" s="12">
        <f t="shared" si="113"/>
        <v>10780</v>
      </c>
      <c r="B1452" s="14">
        <f t="shared" si="114"/>
        <v>4</v>
      </c>
      <c r="C1452" s="14">
        <v>10</v>
      </c>
      <c r="D1452" s="15">
        <f>3600*(B1452*data!$C$15/1000-F1452-G1452)/C1452</f>
        <v>692.94722413150055</v>
      </c>
      <c r="E1452" s="15">
        <f>IF(A1452&lt;P$35,IF(A1452+C1452&lt;P$35,data!H$24*data!H$23,data!H$24*data!H$23*(P$35-A1452)/C1452),IF(D1452&lt;0,0,D1452))</f>
        <v>692.94722413150055</v>
      </c>
      <c r="F1452" s="17">
        <f>(H1452*data!$C$16+I1452*data!$C$17-G1451*(data!$C$18+data!$C$19+data!$C$20))*$C1452/60</f>
        <v>-1.9250429991176405</v>
      </c>
      <c r="G1452" s="17">
        <f t="shared" si="115"/>
        <v>29.54229228822474</v>
      </c>
      <c r="H1452" s="17">
        <f>H1451+(data!$C$19*G1451-data!$C$16*H1451)*$C1452/60</f>
        <v>162.06753974853061</v>
      </c>
      <c r="I1452" s="17">
        <f>I1451+(data!$C$20*G1451-data!$C$17*I1451)*$C1452/60</f>
        <v>446.0752326300547</v>
      </c>
      <c r="J1452" s="16">
        <f t="shared" si="112"/>
        <v>179.66666666666666</v>
      </c>
      <c r="K1452" s="14">
        <f>G1452/data!$C$15*1000</f>
        <v>4.0000256716665508</v>
      </c>
      <c r="L1452" s="14">
        <f>L1451+data!$C$21*(K1451-L1451)/60*C1451</f>
        <v>4.0000266307852055</v>
      </c>
      <c r="M1452" s="59">
        <f>M1451+E1452*C1452/3600/data!H$23</f>
        <v>249.11563618687282</v>
      </c>
    </row>
    <row r="1453" spans="1:13" ht="19.899999999999999" customHeight="1">
      <c r="A1453" s="12">
        <f t="shared" si="113"/>
        <v>10790</v>
      </c>
      <c r="B1453" s="14">
        <f t="shared" si="114"/>
        <v>4</v>
      </c>
      <c r="C1453" s="14">
        <v>10</v>
      </c>
      <c r="D1453" s="15">
        <f>3600*(B1453*data!$C$15/1000-F1453-G1453)/C1453</f>
        <v>692.87907035382</v>
      </c>
      <c r="E1453" s="15">
        <f>IF(A1453&lt;P$35,IF(A1453+C1453&lt;P$35,data!H$24*data!H$23,data!H$24*data!H$23*(P$35-A1453)/C1453),IF(D1453&lt;0,0,D1453))</f>
        <v>692.87907035382</v>
      </c>
      <c r="F1453" s="17">
        <f>(H1453*data!$C$16+I1453*data!$C$17-G1452*(data!$C$18+data!$C$19+data!$C$20))*$C1453/60</f>
        <v>-1.9248535417169037</v>
      </c>
      <c r="G1453" s="17">
        <f t="shared" si="115"/>
        <v>29.542292146873116</v>
      </c>
      <c r="H1453" s="17">
        <f>H1452+(data!$C$19*G1452-data!$C$16*H1452)*$C1453/60</f>
        <v>162.0675487802468</v>
      </c>
      <c r="I1453" s="17">
        <f>I1452+(data!$C$20*G1452-data!$C$17*I1452)*$C1453/60</f>
        <v>446.33108015533168</v>
      </c>
      <c r="J1453" s="16">
        <f t="shared" si="112"/>
        <v>179.83333333333334</v>
      </c>
      <c r="K1453" s="14">
        <f>G1453/data!$C$15*1000</f>
        <v>4.0000256525275439</v>
      </c>
      <c r="L1453" s="14">
        <f>L1452+data!$C$21*(K1452-L1452)/60*C1452</f>
        <v>4.0000266107929123</v>
      </c>
      <c r="M1453" s="59">
        <f>M1452+E1453*C1453/3600/data!H$23</f>
        <v>249.30810259530443</v>
      </c>
    </row>
    <row r="1454" spans="1:13" ht="19.899999999999999" customHeight="1">
      <c r="A1454" s="12">
        <f t="shared" si="113"/>
        <v>10800</v>
      </c>
      <c r="B1454" s="14">
        <f t="shared" si="114"/>
        <v>4</v>
      </c>
      <c r="C1454" s="14">
        <v>10</v>
      </c>
      <c r="D1454" s="15">
        <f>3600*(B1454*data!$C$15/1000-F1454-G1454)/C1454</f>
        <v>692.81096737953146</v>
      </c>
      <c r="E1454" s="15">
        <f>IF(A1454&lt;P$35,IF(A1454+C1454&lt;P$35,data!H$24*data!H$23,data!H$24*data!H$23*(P$35-A1454)/C1454),IF(D1454&lt;0,0,D1454))</f>
        <v>692.81096737953146</v>
      </c>
      <c r="F1454" s="17">
        <f>(H1454*data!$C$16+I1454*data!$C$17-G1453*(data!$C$18+data!$C$19+data!$C$20))*$C1454/60</f>
        <v>-1.924664225552245</v>
      </c>
      <c r="G1454" s="17">
        <f t="shared" si="115"/>
        <v>29.542292005637037</v>
      </c>
      <c r="H1454" s="17">
        <f>H1453+(data!$C$19*G1453-data!$C$16*H1453)*$C1454/60</f>
        <v>162.06755770843739</v>
      </c>
      <c r="I1454" s="17">
        <f>I1453+(data!$C$20*G1453-data!$C$17*I1453)*$C1454/60</f>
        <v>446.58673833473568</v>
      </c>
      <c r="J1454" s="16">
        <f t="shared" si="112"/>
        <v>180</v>
      </c>
      <c r="K1454" s="14">
        <f>G1454/data!$C$15*1000</f>
        <v>4.0000256334041824</v>
      </c>
      <c r="L1454" s="14">
        <f>L1453+data!$C$21*(K1453-L1453)/60*C1453</f>
        <v>4.0000265908184049</v>
      </c>
      <c r="M1454" s="59">
        <f>M1453+E1454*C1454/3600/data!H$23</f>
        <v>249.50055008624318</v>
      </c>
    </row>
    <row r="1455" spans="1:13" ht="19.899999999999999" customHeight="1">
      <c r="A1455" s="12">
        <f t="shared" si="113"/>
        <v>10810</v>
      </c>
      <c r="B1455" s="14">
        <v>0</v>
      </c>
      <c r="C1455" s="14">
        <v>10</v>
      </c>
      <c r="D1455" s="15">
        <f>3600*(B1455*data!$C$15/1000-F1455-G1455)/C1455</f>
        <v>-9942.4140530428685</v>
      </c>
      <c r="E1455" s="15">
        <f>IF(A1455&lt;P$35,IF(A1455+C1455&lt;P$35,data!H$24*data!H$23,data!H$24*data!H$23*(P$35-A1455)/C1455),IF(D1455&lt;0,0,D1455))</f>
        <v>0</v>
      </c>
      <c r="F1455" s="17">
        <f>(H1455*data!$C$16+I1455*data!$C$17-G1454*(data!$C$18+data!$C$19+data!$C$20))*$C1455/60</f>
        <v>-1.9244750505083283</v>
      </c>
      <c r="G1455" s="17">
        <f t="shared" si="115"/>
        <v>29.542291864516297</v>
      </c>
      <c r="H1455" s="17">
        <f>H1454+(data!$C$19*G1454-data!$C$16*H1454)*$C1455/60</f>
        <v>162.06756653420189</v>
      </c>
      <c r="I1455" s="17">
        <f>I1454+(data!$C$20*G1454-data!$C$17*I1454)*$C1455/60</f>
        <v>446.84220730839667</v>
      </c>
      <c r="J1455" s="16">
        <f t="shared" si="112"/>
        <v>180.16666666666666</v>
      </c>
      <c r="K1455" s="14">
        <f>G1455/data!$C$15*1000</f>
        <v>4.0000256142964377</v>
      </c>
      <c r="L1455" s="14">
        <f>L1454+data!$C$21*(K1454-L1454)/60*C1454</f>
        <v>4.0000265708616398</v>
      </c>
      <c r="M1455" s="59">
        <f>M1454+E1455*C1455/3600/data!H$23</f>
        <v>249.50055008624318</v>
      </c>
    </row>
    <row r="1456" spans="1:13" ht="19.899999999999999" customHeight="1">
      <c r="A1456" s="12">
        <f t="shared" si="113"/>
        <v>10820</v>
      </c>
      <c r="B1456" s="14">
        <v>5</v>
      </c>
      <c r="C1456" s="14">
        <v>10</v>
      </c>
      <c r="D1456" s="15">
        <f>3600*(B1456*data!$C$15/1000-F1456-G1456)/C1456</f>
        <v>4044.2070708951142</v>
      </c>
      <c r="E1456" s="15">
        <f>IF(A1456&lt;P$35,IF(A1456+C1456&lt;P$35,data!H$24*data!H$23,data!H$24*data!H$23*(P$35-A1456)/C1456),IF(D1456&lt;0,0,D1456))</f>
        <v>4044.2070708951142</v>
      </c>
      <c r="F1456" s="17">
        <f>(H1456*data!$C$16+I1456*data!$C$17-G1455*(data!$C$18+data!$C$19+data!$C$20))*$C1456/60</f>
        <v>-1.9242860164700137</v>
      </c>
      <c r="G1456" s="17">
        <f t="shared" si="115"/>
        <v>27.618005848046284</v>
      </c>
      <c r="H1456" s="17">
        <f>H1455+(data!$C$19*G1455-data!$C$16*H1455)*$C1456/60</f>
        <v>162.06757525862821</v>
      </c>
      <c r="I1456" s="17">
        <f>I1455+(data!$C$20*G1455-data!$C$17*I1455)*$C1456/60</f>
        <v>447.09748721634094</v>
      </c>
      <c r="J1456" s="16">
        <f t="shared" si="112"/>
        <v>180.33333333333334</v>
      </c>
      <c r="K1456" s="14">
        <f>G1456/data!$C$15*1000</f>
        <v>3.7394773335329625</v>
      </c>
      <c r="L1456" s="14">
        <f>L1455+data!$C$21*(K1455-L1455)/60*C1455</f>
        <v>4.0000265509225716</v>
      </c>
      <c r="M1456" s="59">
        <f>M1455+E1456*C1456/3600/data!H$23</f>
        <v>250.6239409392696</v>
      </c>
    </row>
    <row r="1457" spans="1:13" ht="19.899999999999999" customHeight="1">
      <c r="A1457" s="12">
        <f t="shared" si="113"/>
        <v>10830</v>
      </c>
      <c r="B1457" s="14">
        <v>5</v>
      </c>
      <c r="C1457" s="14">
        <v>10</v>
      </c>
      <c r="D1457" s="15">
        <f>3600*(B1457*data!$C$15/1000-F1457-G1457)/C1457</f>
        <v>507.47666260769313</v>
      </c>
      <c r="E1457" s="15">
        <f>IF(A1457&lt;P$35,IF(A1457+C1457&lt;P$35,data!H$24*data!H$23,data!H$24*data!H$23*(P$35-A1457)/C1457),IF(D1457&lt;0,0,D1457))</f>
        <v>507.47666260769313</v>
      </c>
      <c r="F1457" s="17">
        <f>(H1457*data!$C$16+I1457*data!$C$17-G1456*(data!$C$18+data!$C$19+data!$C$20))*$C1457/60</f>
        <v>-1.6669717063012497</v>
      </c>
      <c r="G1457" s="17">
        <f t="shared" si="115"/>
        <v>37.184942672009242</v>
      </c>
      <c r="H1457" s="17">
        <f>H1456+(data!$C$19*G1456-data!$C$16*H1456)*$C1457/60</f>
        <v>161.95614726975182</v>
      </c>
      <c r="I1457" s="17">
        <f>I1456+(data!$C$20*G1456-data!$C$17*I1456)*$C1457/60</f>
        <v>447.31441001727552</v>
      </c>
      <c r="J1457" s="16">
        <f t="shared" si="112"/>
        <v>180.5</v>
      </c>
      <c r="K1457" s="14">
        <f>G1457/data!$C$15*1000</f>
        <v>5.0348403514636022</v>
      </c>
      <c r="L1457" s="14">
        <f>L1456+data!$C$21*(K1456-L1456)/60*C1456</f>
        <v>3.994595547826854</v>
      </c>
      <c r="M1457" s="59">
        <f>M1456+E1457*C1457/3600/data!H$23</f>
        <v>250.76490667888285</v>
      </c>
    </row>
    <row r="1458" spans="1:13" ht="19.899999999999999" customHeight="1">
      <c r="A1458" s="12">
        <f t="shared" si="113"/>
        <v>10840</v>
      </c>
      <c r="B1458" s="14">
        <v>5</v>
      </c>
      <c r="C1458" s="14">
        <v>10</v>
      </c>
      <c r="D1458" s="15">
        <f>3600*(B1458*data!$C$15/1000-F1458-G1458)/C1458</f>
        <v>1521.2411926079333</v>
      </c>
      <c r="E1458" s="15">
        <f>IF(A1458&lt;P$35,IF(A1458+C1458&lt;P$35,data!H$24*data!H$23,data!H$24*data!H$23*(P$35-A1458)/C1458),IF(D1458&lt;0,0,D1458))</f>
        <v>1521.2411926079333</v>
      </c>
      <c r="F1458" s="17">
        <f>(H1458*data!$C$16+I1458*data!$C$17-G1457*(data!$C$18+data!$C$19+data!$C$20))*$C1458/60</f>
        <v>-2.9463208428838619</v>
      </c>
      <c r="G1458" s="17">
        <f t="shared" si="115"/>
        <v>35.648279225257859</v>
      </c>
      <c r="H1458" s="17">
        <f>H1457+(data!$C$19*G1457-data!$C$16*H1457)*$C1458/60</f>
        <v>162.39992289464396</v>
      </c>
      <c r="I1458" s="17">
        <f>I1457+(data!$C$20*G1457-data!$C$17*I1457)*$C1458/60</f>
        <v>447.72093232896322</v>
      </c>
      <c r="J1458" s="16">
        <f t="shared" si="112"/>
        <v>180.66666666666666</v>
      </c>
      <c r="K1458" s="14">
        <f>G1458/data!$C$15*1000</f>
        <v>4.8267761574008041</v>
      </c>
      <c r="L1458" s="14">
        <f>L1457+data!$C$21*(K1457-L1457)/60*C1457</f>
        <v>4.0162788704844967</v>
      </c>
      <c r="M1458" s="59">
        <f>M1457+E1458*C1458/3600/data!H$23</f>
        <v>251.18747367682951</v>
      </c>
    </row>
    <row r="1459" spans="1:13" ht="19.899999999999999" customHeight="1">
      <c r="A1459" s="12">
        <f t="shared" si="113"/>
        <v>10850</v>
      </c>
      <c r="B1459" s="14">
        <v>0</v>
      </c>
      <c r="C1459" s="14">
        <v>10</v>
      </c>
      <c r="D1459" s="15">
        <f>3600*(B1459*data!$C$15/1000-F1459-G1459)/C1459</f>
        <v>-12384.662631982654</v>
      </c>
      <c r="E1459" s="15">
        <f>IF(A1459&lt;P$35,IF(A1459+C1459&lt;P$35,data!H$24*data!H$23,data!H$24*data!H$23*(P$35-A1459)/C1459),IF(D1459&lt;0,0,D1459))</f>
        <v>0</v>
      </c>
      <c r="F1459" s="17">
        <f>(H1459*data!$C$16+I1459*data!$C$17-G1458*(data!$C$18+data!$C$19+data!$C$20))*$C1459/60</f>
        <v>-2.7360542801640406</v>
      </c>
      <c r="G1459" s="17">
        <f t="shared" si="115"/>
        <v>37.1378949245603</v>
      </c>
      <c r="H1459" s="17">
        <f>H1458+(data!$C$19*G1458-data!$C$16*H1458)*$C1459/60</f>
        <v>162.75002481954036</v>
      </c>
      <c r="I1459" s="17">
        <f>I1458+(data!$C$20*G1458-data!$C$17*I1458)*$C1459/60</f>
        <v>448.09667409266655</v>
      </c>
      <c r="J1459" s="16">
        <f t="shared" si="112"/>
        <v>180.83333333333334</v>
      </c>
      <c r="K1459" s="14">
        <f>G1459/data!$C$15*1000</f>
        <v>5.0284700875804296</v>
      </c>
      <c r="L1459" s="14">
        <f>L1458+data!$C$21*(K1458-L1458)/60*C1458</f>
        <v>4.0331732343149236</v>
      </c>
      <c r="M1459" s="59">
        <f>M1458+E1459*C1459/3600/data!H$23</f>
        <v>251.18747367682951</v>
      </c>
    </row>
    <row r="1460" spans="1:13" ht="19.899999999999999" customHeight="1">
      <c r="A1460" s="12">
        <f t="shared" si="113"/>
        <v>10860</v>
      </c>
      <c r="B1460" s="14">
        <v>0</v>
      </c>
      <c r="C1460" s="14">
        <v>10</v>
      </c>
      <c r="D1460" s="15">
        <f>3600*(B1460*data!$C$15/1000-F1460-G1460)/C1460</f>
        <v>-11259.204114927161</v>
      </c>
      <c r="E1460" s="15">
        <f>IF(A1460&lt;P$35,IF(A1460+C1460&lt;P$35,data!H$24*data!H$23,data!H$24*data!H$23*(P$35-A1460)/C1460),IF(D1460&lt;0,0,D1460))</f>
        <v>0</v>
      </c>
      <c r="F1460" s="17">
        <f>(H1460*data!$C$16+I1460*data!$C$17-G1459*(data!$C$18+data!$C$19+data!$C$20))*$C1460/60</f>
        <v>-2.9311639693257576</v>
      </c>
      <c r="G1460" s="17">
        <f t="shared" si="115"/>
        <v>34.206730955234541</v>
      </c>
      <c r="H1460" s="17">
        <f>H1459+(data!$C$19*G1459-data!$C$16*H1459)*$C1460/60</f>
        <v>163.18269561577804</v>
      </c>
      <c r="I1460" s="17">
        <f>I1459+(data!$C$20*G1459-data!$C$17*I1459)*$C1460/60</f>
        <v>448.50168428896319</v>
      </c>
      <c r="J1460" s="16">
        <f t="shared" si="112"/>
        <v>181</v>
      </c>
      <c r="K1460" s="14">
        <f>G1460/data!$C$15*1000</f>
        <v>4.6315905559998543</v>
      </c>
      <c r="L1460" s="14">
        <f>L1459+data!$C$21*(K1459-L1459)/60*C1459</f>
        <v>4.0539196420201513</v>
      </c>
      <c r="M1460" s="59">
        <f>M1459+E1460*C1460/3600/data!H$23</f>
        <v>251.18747367682951</v>
      </c>
    </row>
    <row r="1461" spans="1:13" ht="19.899999999999999" customHeight="1">
      <c r="A1461" s="12">
        <f t="shared" si="113"/>
        <v>10870</v>
      </c>
      <c r="B1461" s="14">
        <v>0</v>
      </c>
      <c r="C1461" s="14">
        <v>10</v>
      </c>
      <c r="D1461" s="15">
        <f>3600*(B1461*data!$C$15/1000-F1461-G1461)/C1461</f>
        <v>-10489.45379092688</v>
      </c>
      <c r="E1461" s="15">
        <f>IF(A1461&lt;P$35,IF(A1461+C1461&lt;P$35,data!H$24*data!H$23,data!H$24*data!H$23*(P$35-A1461)/C1461),IF(D1461&lt;0,0,D1461))</f>
        <v>0</v>
      </c>
      <c r="F1461" s="17">
        <f>(H1461*data!$C$16+I1461*data!$C$17-G1460*(data!$C$18+data!$C$19+data!$C$20))*$C1461/60</f>
        <v>-2.5346796568854946</v>
      </c>
      <c r="G1461" s="17">
        <f t="shared" si="115"/>
        <v>31.672051298349047</v>
      </c>
      <c r="H1461" s="17">
        <f>H1460+(data!$C$19*G1460-data!$C$16*H1460)*$C1461/60</f>
        <v>163.44105352796083</v>
      </c>
      <c r="I1461" s="17">
        <f>I1460+(data!$C$20*G1460-data!$C$17*I1460)*$C1461/60</f>
        <v>448.84825515957544</v>
      </c>
      <c r="J1461" s="16">
        <f t="shared" si="112"/>
        <v>181.16666666666666</v>
      </c>
      <c r="K1461" s="14">
        <f>G1461/data!$C$15*1000</f>
        <v>4.2883949908732388</v>
      </c>
      <c r="L1461" s="14">
        <f>L1460+data!$C$21*(K1460-L1460)/60*C1460</f>
        <v>4.0659608699829981</v>
      </c>
      <c r="M1461" s="59">
        <f>M1460+E1461*C1461/3600/data!H$23</f>
        <v>251.18747367682951</v>
      </c>
    </row>
    <row r="1462" spans="1:13" ht="19.899999999999999" customHeight="1">
      <c r="A1462" s="12">
        <f t="shared" si="113"/>
        <v>10880</v>
      </c>
      <c r="B1462" s="14">
        <v>0</v>
      </c>
      <c r="C1462" s="14">
        <v>10</v>
      </c>
      <c r="D1462" s="15">
        <f>3600*(B1462*data!$C$15/1000-F1462-G1462)/C1462</f>
        <v>-9822.9511650574095</v>
      </c>
      <c r="E1462" s="15">
        <f>IF(A1462&lt;P$35,IF(A1462+C1462&lt;P$35,data!H$24*data!H$23,data!H$24*data!H$23*(P$35-A1462)/C1462),IF(D1462&lt;0,0,D1462))</f>
        <v>0</v>
      </c>
      <c r="F1462" s="17">
        <f>(H1462*data!$C$16+I1462*data!$C$17-G1461*(data!$C$18+data!$C$19+data!$C$20))*$C1462/60</f>
        <v>-2.1930379199281207</v>
      </c>
      <c r="G1462" s="17">
        <f t="shared" si="115"/>
        <v>29.479013378420927</v>
      </c>
      <c r="H1462" s="17">
        <f>H1461+(data!$C$19*G1461-data!$C$16*H1461)*$C1462/60</f>
        <v>163.54989928067371</v>
      </c>
      <c r="I1462" s="17">
        <f>I1461+(data!$C$20*G1461-data!$C$17*I1461)*$C1462/60</f>
        <v>449.14429421357266</v>
      </c>
      <c r="J1462" s="16">
        <f t="shared" si="112"/>
        <v>181.33333333333334</v>
      </c>
      <c r="K1462" s="14">
        <f>G1462/data!$C$15*1000</f>
        <v>3.9914577087874066</v>
      </c>
      <c r="L1462" s="14">
        <f>L1461+data!$C$21*(K1461-L1461)/60*C1461</f>
        <v>4.0705973851537252</v>
      </c>
      <c r="M1462" s="59">
        <f>M1461+E1462*C1462/3600/data!H$23</f>
        <v>251.18747367682951</v>
      </c>
    </row>
    <row r="1463" spans="1:13" ht="19.899999999999999" customHeight="1">
      <c r="A1463" s="12">
        <f t="shared" si="113"/>
        <v>10890</v>
      </c>
      <c r="B1463" s="14">
        <v>0</v>
      </c>
      <c r="C1463" s="14">
        <v>10</v>
      </c>
      <c r="D1463" s="15">
        <f>3600*(B1463*data!$C$15/1000-F1463-G1463)/C1463</f>
        <v>-9245.4198809792888</v>
      </c>
      <c r="E1463" s="15">
        <f>IF(A1463&lt;P$35,IF(A1463+C1463&lt;P$35,data!H$24*data!H$23,data!H$24*data!H$23*(P$35-A1463)/C1463),IF(D1463&lt;0,0,D1463))</f>
        <v>0</v>
      </c>
      <c r="F1463" s="17">
        <f>(H1463*data!$C$16+I1463*data!$C$17-G1462*(data!$C$18+data!$C$19+data!$C$20))*$C1463/60</f>
        <v>-1.8986457434058963</v>
      </c>
      <c r="G1463" s="17">
        <f t="shared" si="115"/>
        <v>27.58036763501503</v>
      </c>
      <c r="H1463" s="17">
        <f>H1462+(data!$C$19*G1462-data!$C$16*H1462)*$C1463/60</f>
        <v>163.530595830907</v>
      </c>
      <c r="I1463" s="17">
        <f>I1462+(data!$C$20*G1462-data!$C$17*I1462)*$C1463/60</f>
        <v>449.39661530632145</v>
      </c>
      <c r="J1463" s="16">
        <f t="shared" si="112"/>
        <v>181.5</v>
      </c>
      <c r="K1463" s="14">
        <f>G1463/data!$C$15*1000</f>
        <v>3.7343811203856614</v>
      </c>
      <c r="L1463" s="14">
        <f>L1462+data!$C$21*(K1462-L1462)/60*C1462</f>
        <v>4.0689477627459292</v>
      </c>
      <c r="M1463" s="59">
        <f>M1462+E1463*C1463/3600/data!H$23</f>
        <v>251.18747367682951</v>
      </c>
    </row>
    <row r="1464" spans="1:13" ht="19.899999999999999" customHeight="1">
      <c r="A1464" s="12">
        <f t="shared" si="113"/>
        <v>10900</v>
      </c>
      <c r="B1464" s="14">
        <v>0</v>
      </c>
      <c r="C1464" s="14">
        <v>10</v>
      </c>
      <c r="D1464" s="15">
        <f>3600*(B1464*data!$C$15/1000-F1464-G1464)/C1464</f>
        <v>-8744.5601295604138</v>
      </c>
      <c r="E1464" s="15">
        <f>IF(A1464&lt;P$35,IF(A1464+C1464&lt;P$35,data!H$24*data!H$23,data!H$24*data!H$23*(P$35-A1464)/C1464),IF(D1464&lt;0,0,D1464))</f>
        <v>0</v>
      </c>
      <c r="F1464" s="17">
        <f>(H1464*data!$C$16+I1464*data!$C$17-G1463*(data!$C$18+data!$C$19+data!$C$20))*$C1464/60</f>
        <v>-1.6449614153402721</v>
      </c>
      <c r="G1464" s="17">
        <f t="shared" si="115"/>
        <v>25.935406219674757</v>
      </c>
      <c r="H1464" s="17">
        <f>H1463+(data!$C$19*G1463-data!$C$16*H1463)*$C1464/60</f>
        <v>163.40154437383859</v>
      </c>
      <c r="I1464" s="17">
        <f>I1463+(data!$C$20*G1463-data!$C$17*I1463)*$C1464/60</f>
        <v>449.61109005619585</v>
      </c>
      <c r="J1464" s="16">
        <f t="shared" si="112"/>
        <v>181.66666666666666</v>
      </c>
      <c r="K1464" s="14">
        <f>G1464/data!$C$15*1000</f>
        <v>3.5116533839572761</v>
      </c>
      <c r="L1464" s="14">
        <f>L1463+data!$C$21*(K1463-L1463)/60*C1463</f>
        <v>4.0619739077154406</v>
      </c>
      <c r="M1464" s="59">
        <f>M1463+E1464*C1464/3600/data!H$23</f>
        <v>251.18747367682951</v>
      </c>
    </row>
    <row r="1465" spans="1:13" ht="19.899999999999999" customHeight="1">
      <c r="A1465" s="12">
        <f t="shared" si="113"/>
        <v>10910</v>
      </c>
      <c r="B1465" s="14">
        <v>0</v>
      </c>
      <c r="C1465" s="14">
        <v>10</v>
      </c>
      <c r="D1465" s="15">
        <f>3600*(B1465*data!$C$15/1000-F1465-G1465)/C1465</f>
        <v>-8309.7749830423109</v>
      </c>
      <c r="E1465" s="15">
        <f>IF(A1465&lt;P$35,IF(A1465+C1465&lt;P$35,data!H$24*data!H$23,data!H$24*data!H$23*(P$35-A1465)/C1465),IF(D1465&lt;0,0,D1465))</f>
        <v>0</v>
      </c>
      <c r="F1465" s="17">
        <f>(H1465*data!$C$16+I1465*data!$C$17-G1464*(data!$C$18+data!$C$19+data!$C$20))*$C1465/60</f>
        <v>-1.4263489667230589</v>
      </c>
      <c r="G1465" s="17">
        <f t="shared" si="115"/>
        <v>24.509057252951699</v>
      </c>
      <c r="H1465" s="17">
        <f>H1464+(data!$C$19*G1464-data!$C$16*H1464)*$C1465/60</f>
        <v>163.17859444221779</v>
      </c>
      <c r="I1465" s="17">
        <f>I1464+(data!$C$20*G1464-data!$C$17*I1464)*$C1465/60</f>
        <v>449.79277829664932</v>
      </c>
      <c r="J1465" s="16">
        <f t="shared" si="112"/>
        <v>181.83333333333334</v>
      </c>
      <c r="K1465" s="14">
        <f>G1465/data!$C$15*1000</f>
        <v>3.3185257678608968</v>
      </c>
      <c r="L1465" s="14">
        <f>L1464+data!$C$21*(K1464-L1464)/60*C1464</f>
        <v>4.0505027833800407</v>
      </c>
      <c r="M1465" s="59">
        <f>M1464+E1465*C1465/3600/data!H$23</f>
        <v>251.18747367682951</v>
      </c>
    </row>
    <row r="1466" spans="1:13" ht="19.899999999999999" customHeight="1">
      <c r="A1466" s="12">
        <f t="shared" si="113"/>
        <v>10920</v>
      </c>
      <c r="B1466" s="14">
        <v>0</v>
      </c>
      <c r="C1466" s="14">
        <v>10</v>
      </c>
      <c r="D1466" s="15">
        <f>3600*(B1466*data!$C$15/1000-F1466-G1466)/C1466</f>
        <v>-7931.9346201113394</v>
      </c>
      <c r="E1466" s="15">
        <f>IF(A1466&lt;P$35,IF(A1466+C1466&lt;P$35,data!H$24*data!H$23,data!H$24*data!H$23*(P$35-A1466)/C1466),IF(D1466&lt;0,0,D1466))</f>
        <v>0</v>
      </c>
      <c r="F1466" s="17">
        <f>(H1466*data!$C$16+I1466*data!$C$17-G1465*(data!$C$18+data!$C$19+data!$C$20))*$C1466/60</f>
        <v>-1.2379527652100986</v>
      </c>
      <c r="G1466" s="17">
        <f t="shared" si="115"/>
        <v>23.271104487741599</v>
      </c>
      <c r="H1466" s="17">
        <f>H1465+(data!$C$19*G1465-data!$C$16*H1465)*$C1466/60</f>
        <v>162.87539722454343</v>
      </c>
      <c r="I1466" s="17">
        <f>I1465+(data!$C$20*G1465-data!$C$17*I1465)*$C1466/60</f>
        <v>449.94604046634606</v>
      </c>
      <c r="J1466" s="16">
        <f t="shared" si="112"/>
        <v>182</v>
      </c>
      <c r="K1466" s="14">
        <f>G1466/data!$C$15*1000</f>
        <v>3.1509069929588303</v>
      </c>
      <c r="L1466" s="14">
        <f>L1465+data!$C$21*(K1465-L1465)/60*C1465</f>
        <v>4.0352451308063468</v>
      </c>
      <c r="M1466" s="59">
        <f>M1465+E1466*C1466/3600/data!H$23</f>
        <v>251.18747367682951</v>
      </c>
    </row>
    <row r="1467" spans="1:13" ht="19.899999999999999" customHeight="1">
      <c r="A1467" s="12">
        <f t="shared" si="113"/>
        <v>10930</v>
      </c>
      <c r="B1467" s="14">
        <v>0</v>
      </c>
      <c r="C1467" s="14">
        <v>10</v>
      </c>
      <c r="D1467" s="15">
        <f>3600*(B1467*data!$C$15/1000-F1467-G1467)/C1467</f>
        <v>-7603.17319561965</v>
      </c>
      <c r="E1467" s="15">
        <f>IF(A1467&lt;P$35,IF(A1467+C1467&lt;P$35,data!H$24*data!H$23,data!H$24*data!H$23*(P$35-A1467)/C1467),IF(D1467&lt;0,0,D1467))</f>
        <v>0</v>
      </c>
      <c r="F1467" s="17">
        <f>(H1467*data!$C$16+I1467*data!$C$17-G1466*(data!$C$18+data!$C$19+data!$C$20))*$C1467/60</f>
        <v>-1.0755894721768404</v>
      </c>
      <c r="G1467" s="17">
        <f t="shared" si="115"/>
        <v>22.195515015564759</v>
      </c>
      <c r="H1467" s="17">
        <f>H1466+(data!$C$19*G1466-data!$C$16*H1466)*$C1467/60</f>
        <v>162.50370996378422</v>
      </c>
      <c r="I1467" s="17">
        <f>I1466+(data!$C$20*G1466-data!$C$17*I1466)*$C1467/60</f>
        <v>450.07463443815072</v>
      </c>
      <c r="J1467" s="16">
        <f t="shared" si="112"/>
        <v>182.16666666666666</v>
      </c>
      <c r="K1467" s="14">
        <f>G1467/data!$C$15*1000</f>
        <v>3.0052722040634365</v>
      </c>
      <c r="L1467" s="14">
        <f>L1466+data!$C$21*(K1466-L1466)/60*C1466</f>
        <v>4.0168115956285035</v>
      </c>
      <c r="M1467" s="59">
        <f>M1466+E1467*C1467/3600/data!H$23</f>
        <v>251.18747367682951</v>
      </c>
    </row>
    <row r="1468" spans="1:13" ht="19.899999999999999" customHeight="1">
      <c r="A1468" s="12">
        <f t="shared" si="113"/>
        <v>10940</v>
      </c>
      <c r="B1468" s="14">
        <v>0</v>
      </c>
      <c r="C1468" s="14">
        <v>10</v>
      </c>
      <c r="D1468" s="15">
        <f>3600*(B1468*data!$C$15/1000-F1468-G1468)/C1468</f>
        <v>-7316.7138350805126</v>
      </c>
      <c r="E1468" s="15">
        <f>IF(A1468&lt;P$35,IF(A1468+C1468&lt;P$35,data!H$24*data!H$23,data!H$24*data!H$23*(P$35-A1468)/C1468),IF(D1468&lt;0,0,D1468))</f>
        <v>0</v>
      </c>
      <c r="F1468" s="17">
        <f>(H1468*data!$C$16+I1468*data!$C$17-G1467*(data!$C$18+data!$C$19+data!$C$20))*$C1468/60</f>
        <v>-0.93565495905944529</v>
      </c>
      <c r="G1468" s="17">
        <f t="shared" si="115"/>
        <v>21.259860056505314</v>
      </c>
      <c r="H1468" s="17">
        <f>H1467+(data!$C$19*G1467-data!$C$16*H1467)*$C1468/60</f>
        <v>162.07365820987573</v>
      </c>
      <c r="I1468" s="17">
        <f>I1467+(data!$C$20*G1467-data!$C$17*I1467)*$C1468/60</f>
        <v>450.18179894152274</v>
      </c>
      <c r="J1468" s="16">
        <f t="shared" si="112"/>
        <v>182.33333333333334</v>
      </c>
      <c r="K1468" s="14">
        <f>G1468/data!$C$15*1000</f>
        <v>2.8785845449087111</v>
      </c>
      <c r="L1468" s="14">
        <f>L1467+data!$C$21*(K1467-L1467)/60*C1467</f>
        <v>3.9957266212729095</v>
      </c>
      <c r="M1468" s="59">
        <f>M1467+E1468*C1468/3600/data!H$23</f>
        <v>251.18747367682951</v>
      </c>
    </row>
    <row r="1469" spans="1:13" ht="19.899999999999999" customHeight="1">
      <c r="A1469" s="12">
        <f t="shared" si="113"/>
        <v>10950</v>
      </c>
      <c r="B1469" s="14">
        <v>0</v>
      </c>
      <c r="C1469" s="14">
        <v>10</v>
      </c>
      <c r="D1469" s="15">
        <f>3600*(B1469*data!$C$15/1000-F1469-G1469)/C1469</f>
        <v>-7066.7178598704677</v>
      </c>
      <c r="E1469" s="15">
        <f>IF(A1469&lt;P$35,IF(A1469+C1469&lt;P$35,data!H$24*data!H$23,data!H$24*data!H$23*(P$35-A1469)/C1469),IF(D1469&lt;0,0,D1469))</f>
        <v>0</v>
      </c>
      <c r="F1469" s="17">
        <f>(H1469*data!$C$16+I1469*data!$C$17-G1468*(data!$C$18+data!$C$19+data!$C$20))*$C1469/60</f>
        <v>-0.81504411176589764</v>
      </c>
      <c r="G1469" s="17">
        <f t="shared" si="115"/>
        <v>20.444815944739418</v>
      </c>
      <c r="H1469" s="17">
        <f>H1468+(data!$C$19*G1468-data!$C$16*H1468)*$C1469/60</f>
        <v>161.59396176142843</v>
      </c>
      <c r="I1469" s="17">
        <f>I1468+(data!$C$20*G1468-data!$C$17*I1468)*$C1469/60</f>
        <v>450.27032543455039</v>
      </c>
      <c r="J1469" s="16">
        <f t="shared" si="112"/>
        <v>182.5</v>
      </c>
      <c r="K1469" s="14">
        <f>G1469/data!$C$15*1000</f>
        <v>2.7682275916026962</v>
      </c>
      <c r="L1469" s="14">
        <f>L1468+data!$C$21*(K1468-L1468)/60*C1468</f>
        <v>3.9724404178604553</v>
      </c>
      <c r="M1469" s="59">
        <f>M1468+E1469*C1469/3600/data!H$23</f>
        <v>251.18747367682951</v>
      </c>
    </row>
    <row r="1470" spans="1:13" ht="19.899999999999999" customHeight="1">
      <c r="A1470" s="12">
        <f t="shared" si="113"/>
        <v>10960</v>
      </c>
      <c r="B1470" s="14">
        <v>0</v>
      </c>
      <c r="C1470" s="14">
        <v>10</v>
      </c>
      <c r="D1470" s="15">
        <f>3600*(B1470*data!$C$15/1000-F1470-G1470)/C1470</f>
        <v>-6848.1548882309899</v>
      </c>
      <c r="E1470" s="15">
        <f>IF(A1470&lt;P$35,IF(A1470+C1470&lt;P$35,data!H$24*data!H$23,data!H$24*data!H$23*(P$35-A1470)/C1470),IF(D1470&lt;0,0,D1470))</f>
        <v>0</v>
      </c>
      <c r="F1470" s="17">
        <f>(H1470*data!$C$16+I1470*data!$C$17-G1469*(data!$C$18+data!$C$19+data!$C$20))*$C1470/60</f>
        <v>-0.71108173871555658</v>
      </c>
      <c r="G1470" s="17">
        <f t="shared" si="115"/>
        <v>19.733734206023861</v>
      </c>
      <c r="H1470" s="17">
        <f>H1469+(data!$C$19*G1469-data!$C$16*H1469)*$C1470/60</f>
        <v>161.07212932412477</v>
      </c>
      <c r="I1470" s="17">
        <f>I1469+(data!$C$20*G1469-data!$C$17*I1469)*$C1470/60</f>
        <v>450.34262002485025</v>
      </c>
      <c r="J1470" s="16">
        <f t="shared" si="112"/>
        <v>182.66666666666666</v>
      </c>
      <c r="K1470" s="14">
        <f>G1470/data!$C$15*1000</f>
        <v>2.6719471411296896</v>
      </c>
      <c r="L1470" s="14">
        <f>L1469+data!$C$21*(K1469-L1469)/60*C1469</f>
        <v>3.9473392732366781</v>
      </c>
      <c r="M1470" s="59">
        <f>M1469+E1470*C1470/3600/data!H$23</f>
        <v>251.18747367682951</v>
      </c>
    </row>
    <row r="1471" spans="1:13" ht="19.899999999999999" customHeight="1">
      <c r="A1471" s="12">
        <f t="shared" si="113"/>
        <v>10970</v>
      </c>
      <c r="B1471" s="14">
        <v>0</v>
      </c>
      <c r="C1471" s="14">
        <v>10</v>
      </c>
      <c r="D1471" s="15">
        <f>3600*(B1471*data!$C$15/1000-F1471-G1471)/C1471</f>
        <v>-6656.6909216722834</v>
      </c>
      <c r="E1471" s="15">
        <f>IF(A1471&lt;P$35,IF(A1471+C1471&lt;P$35,data!H$24*data!H$23,data!H$24*data!H$23*(P$35-A1471)/C1471),IF(D1471&lt;0,0,D1471))</f>
        <v>0</v>
      </c>
      <c r="F1471" s="17">
        <f>(H1471*data!$C$16+I1471*data!$C$17-G1470*(data!$C$18+data!$C$19+data!$C$20))*$C1471/60</f>
        <v>-0.62146304513375661</v>
      </c>
      <c r="G1471" s="17">
        <f t="shared" si="115"/>
        <v>19.112271160890103</v>
      </c>
      <c r="H1471" s="17">
        <f>H1470+(data!$C$19*G1470-data!$C$16*H1470)*$C1471/60</f>
        <v>160.5146262171948</v>
      </c>
      <c r="I1471" s="17">
        <f>I1470+(data!$C$20*G1470-data!$C$17*I1470)*$C1471/60</f>
        <v>450.40075681713512</v>
      </c>
      <c r="J1471" s="16">
        <f t="shared" si="112"/>
        <v>182.83333333333334</v>
      </c>
      <c r="K1471" s="14">
        <f>G1471/data!$C$15*1000</f>
        <v>2.5878010596315408</v>
      </c>
      <c r="L1471" s="14">
        <f>L1470+data!$C$21*(K1470-L1470)/60*C1470</f>
        <v>3.920754435688043</v>
      </c>
      <c r="M1471" s="59">
        <f>M1470+E1471*C1471/3600/data!H$23</f>
        <v>251.18747367682951</v>
      </c>
    </row>
    <row r="1472" spans="1:13" ht="19.899999999999999" customHeight="1">
      <c r="A1472" s="12">
        <f t="shared" si="113"/>
        <v>10980</v>
      </c>
      <c r="B1472" s="14">
        <v>0</v>
      </c>
      <c r="C1472" s="14">
        <v>10</v>
      </c>
      <c r="D1472" s="15">
        <f>3600*(B1472*data!$C$15/1000-F1472-G1472)/C1472</f>
        <v>-6488.591926577139</v>
      </c>
      <c r="E1472" s="15">
        <f>IF(A1472&lt;P$35,IF(A1472+C1472&lt;P$35,data!H$24*data!H$23,data!H$24*data!H$23*(P$35-A1472)/C1472),IF(D1472&lt;0,0,D1472))</f>
        <v>0</v>
      </c>
      <c r="F1472" s="17">
        <f>(H1472*data!$C$16+I1472*data!$C$17-G1471*(data!$C$18+data!$C$19+data!$C$20))*$C1472/60</f>
        <v>-0.54420234908791565</v>
      </c>
      <c r="G1472" s="17">
        <f t="shared" si="115"/>
        <v>18.568068811802188</v>
      </c>
      <c r="H1472" s="17">
        <f>H1471+(data!$C$19*G1471-data!$C$16*H1471)*$C1472/60</f>
        <v>159.92701885964928</v>
      </c>
      <c r="I1472" s="17">
        <f>I1471+(data!$C$20*G1471-data!$C$17*I1471)*$C1472/60</f>
        <v>450.44652387448622</v>
      </c>
      <c r="J1472" s="16">
        <f t="shared" si="112"/>
        <v>183</v>
      </c>
      <c r="K1472" s="14">
        <f>G1472/data!$C$15*1000</f>
        <v>2.5141160745364415</v>
      </c>
      <c r="L1472" s="14">
        <f>L1471+data!$C$21*(K1471-L1471)/60*C1471</f>
        <v>3.8929697661183598</v>
      </c>
      <c r="M1472" s="59">
        <f>M1471+E1472*C1472/3600/data!H$23</f>
        <v>251.18747367682951</v>
      </c>
    </row>
    <row r="1473" spans="1:13" ht="19.899999999999999" customHeight="1">
      <c r="A1473" s="12">
        <f t="shared" si="113"/>
        <v>10990</v>
      </c>
      <c r="B1473" s="14">
        <v>0</v>
      </c>
      <c r="C1473" s="14">
        <v>10</v>
      </c>
      <c r="D1473" s="15">
        <f>3600*(B1473*data!$C$15/1000-F1473-G1473)/C1473</f>
        <v>-6340.6407655882631</v>
      </c>
      <c r="E1473" s="15">
        <f>IF(A1473&lt;P$35,IF(A1473+C1473&lt;P$35,data!H$24*data!H$23,data!H$24*data!H$23*(P$35-A1473)/C1473),IF(D1473&lt;0,0,D1473))</f>
        <v>0</v>
      </c>
      <c r="F1473" s="17">
        <f>(H1473*data!$C$16+I1473*data!$C$17-G1472*(data!$C$18+data!$C$19+data!$C$20))*$C1473/60</f>
        <v>-0.4775888981396183</v>
      </c>
      <c r="G1473" s="17">
        <f t="shared" si="115"/>
        <v>18.09047991366257</v>
      </c>
      <c r="H1473" s="17">
        <f>H1472+(data!$C$19*G1472-data!$C$16*H1472)*$C1473/60</f>
        <v>159.31409925127255</v>
      </c>
      <c r="I1473" s="17">
        <f>I1472+(data!$C$20*G1472-data!$C$17*I1472)*$C1473/60</f>
        <v>450.48146281601288</v>
      </c>
      <c r="J1473" s="16">
        <f t="shared" si="112"/>
        <v>183.16666666666666</v>
      </c>
      <c r="K1473" s="14">
        <f>G1473/data!$C$15*1000</f>
        <v>2.4494505491119685</v>
      </c>
      <c r="L1473" s="14">
        <f>L1472+data!$C$21*(K1472-L1472)/60*C1472</f>
        <v>3.8642283300758753</v>
      </c>
      <c r="M1473" s="59">
        <f>M1472+E1473*C1473/3600/data!H$23</f>
        <v>251.18747367682951</v>
      </c>
    </row>
    <row r="1474" spans="1:13" ht="19.899999999999999" customHeight="1">
      <c r="A1474" s="12">
        <f t="shared" si="113"/>
        <v>11000</v>
      </c>
      <c r="B1474" s="14">
        <v>0</v>
      </c>
      <c r="C1474" s="14">
        <v>10</v>
      </c>
      <c r="D1474" s="15">
        <f>3600*(B1474*data!$C$15/1000-F1474-G1474)/C1474</f>
        <v>-6210.0656304102367</v>
      </c>
      <c r="E1474" s="15">
        <f>IF(A1474&lt;P$35,IF(A1474+C1474&lt;P$35,data!H$24*data!H$23,data!H$24*data!H$23*(P$35-A1474)/C1474),IF(D1474&lt;0,0,D1474))</f>
        <v>0</v>
      </c>
      <c r="F1474" s="17">
        <f>(H1474*data!$C$16+I1474*data!$C$17-G1473*(data!$C$18+data!$C$19+data!$C$20))*$C1474/60</f>
        <v>-0.42014880348373396</v>
      </c>
      <c r="G1474" s="17">
        <f t="shared" si="115"/>
        <v>17.670331110178836</v>
      </c>
      <c r="H1474" s="17">
        <f>H1473+(data!$C$19*G1473-data!$C$16*H1473)*$C1474/60</f>
        <v>158.6799922182386</v>
      </c>
      <c r="I1474" s="17">
        <f>I1473+(data!$C$20*G1473-data!$C$17*I1473)*$C1474/60</f>
        <v>450.50690293198511</v>
      </c>
      <c r="J1474" s="16">
        <f t="shared" si="112"/>
        <v>183.33333333333334</v>
      </c>
      <c r="K1474" s="14">
        <f>G1474/data!$C$15*1000</f>
        <v>2.3925624111347812</v>
      </c>
      <c r="L1474" s="14">
        <f>L1473+data!$C$21*(K1473-L1473)/60*C1473</f>
        <v>3.8347380764295647</v>
      </c>
      <c r="M1474" s="59">
        <f>M1473+E1474*C1474/3600/data!H$23</f>
        <v>251.18747367682951</v>
      </c>
    </row>
    <row r="1475" spans="1:13" ht="19.899999999999999" customHeight="1">
      <c r="A1475" s="12">
        <f t="shared" si="113"/>
        <v>11010</v>
      </c>
      <c r="B1475" s="14">
        <v>0</v>
      </c>
      <c r="C1475" s="14">
        <v>10</v>
      </c>
      <c r="D1475" s="15">
        <f>3600*(B1475*data!$C$15/1000-F1475-G1475)/C1475</f>
        <v>-6094.4783835764129</v>
      </c>
      <c r="E1475" s="15">
        <f>IF(A1475&lt;P$35,IF(A1475+C1475&lt;P$35,data!H$24*data!H$23,data!H$24*data!H$23*(P$35-A1475)/C1475),IF(D1475&lt;0,0,D1475))</f>
        <v>0</v>
      </c>
      <c r="F1475" s="17">
        <f>(H1475*data!$C$16+I1475*data!$C$17-G1474*(data!$C$18+data!$C$19+data!$C$20))*$C1475/60</f>
        <v>-0.37061224456662129</v>
      </c>
      <c r="G1475" s="17">
        <f t="shared" si="115"/>
        <v>17.299718865612213</v>
      </c>
      <c r="H1475" s="17">
        <f>H1474+(data!$C$19*G1474-data!$C$16*H1474)*$C1475/60</f>
        <v>158.02824780970698</v>
      </c>
      <c r="I1475" s="17">
        <f>I1474+(data!$C$20*G1474-data!$C$17*I1474)*$C1475/60</f>
        <v>450.52399057553237</v>
      </c>
      <c r="J1475" s="16">
        <f t="shared" si="112"/>
        <v>183.5</v>
      </c>
      <c r="K1475" s="14">
        <f>G1475/data!$C$15*1000</f>
        <v>2.3423815220542359</v>
      </c>
      <c r="L1475" s="14">
        <f>L1474+data!$C$21*(K1474-L1474)/60*C1474</f>
        <v>3.8046767291675914</v>
      </c>
      <c r="M1475" s="59">
        <f>M1474+E1475*C1475/3600/data!H$23</f>
        <v>251.18747367682951</v>
      </c>
    </row>
    <row r="1476" spans="1:13" ht="19.899999999999999" customHeight="1">
      <c r="A1476" s="12">
        <f t="shared" si="113"/>
        <v>11020</v>
      </c>
      <c r="B1476" s="14">
        <v>0</v>
      </c>
      <c r="C1476" s="14">
        <v>10</v>
      </c>
      <c r="D1476" s="15">
        <f>3600*(B1476*data!$C$15/1000-F1476-G1476)/C1476</f>
        <v>-5991.8214372167731</v>
      </c>
      <c r="E1476" s="15">
        <f>IF(A1476&lt;P$35,IF(A1476+C1476&lt;P$35,data!H$24*data!H$23,data!H$24*data!H$23*(P$35-A1476)/C1476),IF(D1476&lt;0,0,D1476))</f>
        <v>0</v>
      </c>
      <c r="F1476" s="17">
        <f>(H1476*data!$C$16+I1476*data!$C$17-G1475*(data!$C$18+data!$C$19+data!$C$20))*$C1476/60</f>
        <v>-0.32788521444947644</v>
      </c>
      <c r="G1476" s="17">
        <f t="shared" si="115"/>
        <v>16.971833651162736</v>
      </c>
      <c r="H1476" s="17">
        <f>H1475+(data!$C$19*G1475-data!$C$16*H1475)*$C1476/60</f>
        <v>157.36192090134784</v>
      </c>
      <c r="I1476" s="17">
        <f>I1475+(data!$C$20*G1475-data!$C$17*I1475)*$C1476/60</f>
        <v>450.53371448489963</v>
      </c>
      <c r="J1476" s="16">
        <f t="shared" ref="J1476:J1539" si="116">$A1476/60</f>
        <v>183.66666666666666</v>
      </c>
      <c r="K1476" s="14">
        <f>G1476/data!$C$15*1000</f>
        <v>2.2979858718331267</v>
      </c>
      <c r="L1476" s="14">
        <f>L1475+data!$C$21*(K1475-L1475)/60*C1475</f>
        <v>3.7741960012795861</v>
      </c>
      <c r="M1476" s="59">
        <f>M1475+E1476*C1476/3600/data!H$23</f>
        <v>251.18747367682951</v>
      </c>
    </row>
    <row r="1477" spans="1:13" ht="19.899999999999999" customHeight="1">
      <c r="A1477" s="12">
        <f t="shared" si="113"/>
        <v>11030</v>
      </c>
      <c r="B1477" s="14">
        <v>0</v>
      </c>
      <c r="C1477" s="14">
        <v>10</v>
      </c>
      <c r="D1477" s="15">
        <f>3600*(B1477*data!$C$15/1000-F1477-G1477)/C1477</f>
        <v>-5900.3219868204924</v>
      </c>
      <c r="E1477" s="15">
        <f>IF(A1477&lt;P$35,IF(A1477+C1477&lt;P$35,data!H$24*data!H$23,data!H$24*data!H$23*(P$35-A1477)/C1477),IF(D1477&lt;0,0,D1477))</f>
        <v>0</v>
      </c>
      <c r="F1477" s="17">
        <f>(H1477*data!$C$16+I1477*data!$C$17-G1476*(data!$C$18+data!$C$19+data!$C$20))*$C1477/60</f>
        <v>-0.29102517721957294</v>
      </c>
      <c r="G1477" s="17">
        <f t="shared" si="115"/>
        <v>16.680808473943163</v>
      </c>
      <c r="H1477" s="17">
        <f>H1476+(data!$C$19*G1476-data!$C$16*H1476)*$C1477/60</f>
        <v>156.68363977708526</v>
      </c>
      <c r="I1477" s="17">
        <f>I1476+(data!$C$20*G1476-data!$C$17*I1476)*$C1477/60</f>
        <v>450.53692759970363</v>
      </c>
      <c r="J1477" s="16">
        <f t="shared" si="116"/>
        <v>183.83333333333334</v>
      </c>
      <c r="K1477" s="14">
        <f>G1477/data!$C$15*1000</f>
        <v>2.258581069774364</v>
      </c>
      <c r="L1477" s="14">
        <f>L1476+data!$C$21*(K1476-L1476)/60*C1476</f>
        <v>3.7434252245976332</v>
      </c>
      <c r="M1477" s="59">
        <f>M1476+E1477*C1477/3600/data!H$23</f>
        <v>251.18747367682951</v>
      </c>
    </row>
    <row r="1478" spans="1:13" ht="19.899999999999999" customHeight="1">
      <c r="A1478" s="12">
        <f t="shared" si="113"/>
        <v>11040</v>
      </c>
      <c r="B1478" s="14">
        <v>0</v>
      </c>
      <c r="C1478" s="14">
        <v>10</v>
      </c>
      <c r="D1478" s="15">
        <f>3600*(B1478*data!$C$15/1000-F1478-G1478)/C1478</f>
        <v>-5818.4525816438509</v>
      </c>
      <c r="E1478" s="15">
        <f>IF(A1478&lt;P$35,IF(A1478+C1478&lt;P$35,data!H$24*data!H$23,data!H$24*data!H$23*(P$35-A1478)/C1478),IF(D1478&lt;0,0,D1478))</f>
        <v>0</v>
      </c>
      <c r="F1478" s="17">
        <f>(H1478*data!$C$16+I1478*data!$C$17-G1477*(data!$C$18+data!$C$19+data!$C$20))*$C1478/60</f>
        <v>-0.25922009579956534</v>
      </c>
      <c r="G1478" s="17">
        <f t="shared" si="115"/>
        <v>16.421588378143596</v>
      </c>
      <c r="H1478" s="17">
        <f>H1477+(data!$C$19*G1477-data!$C$16*H1477)*$C1478/60</f>
        <v>155.99566521510056</v>
      </c>
      <c r="I1478" s="17">
        <f>I1477+(data!$C$20*G1477-data!$C$17*I1477)*$C1478/60</f>
        <v>450.53436585661751</v>
      </c>
      <c r="J1478" s="16">
        <f t="shared" si="116"/>
        <v>184</v>
      </c>
      <c r="K1478" s="14">
        <f>G1478/data!$C$15*1000</f>
        <v>2.2234826749817769</v>
      </c>
      <c r="L1478" s="14">
        <f>L1477+data!$C$21*(K1477-L1477)/60*C1477</f>
        <v>3.7124744764729729</v>
      </c>
      <c r="M1478" s="59">
        <f>M1477+E1478*C1478/3600/data!H$23</f>
        <v>251.18747367682951</v>
      </c>
    </row>
    <row r="1479" spans="1:13" ht="19.899999999999999" customHeight="1">
      <c r="A1479" s="12">
        <f t="shared" si="113"/>
        <v>11050</v>
      </c>
      <c r="B1479" s="14">
        <v>0</v>
      </c>
      <c r="C1479" s="14">
        <v>10</v>
      </c>
      <c r="D1479" s="15">
        <f>3600*(B1479*data!$C$15/1000-F1479-G1479)/C1479</f>
        <v>-5744.8971544115793</v>
      </c>
      <c r="E1479" s="15">
        <f>IF(A1479&lt;P$35,IF(A1479+C1479&lt;P$35,data!H$24*data!H$23,data!H$24*data!H$23*(P$35-A1479)/C1479),IF(D1479&lt;0,0,D1479))</f>
        <v>0</v>
      </c>
      <c r="F1479" s="17">
        <f>(H1479*data!$C$16+I1479*data!$C$17-G1478*(data!$C$18+data!$C$19+data!$C$20))*$C1479/60</f>
        <v>-0.23177036350016098</v>
      </c>
      <c r="G1479" s="17">
        <f t="shared" si="115"/>
        <v>16.189818014643436</v>
      </c>
      <c r="H1479" s="17">
        <f>H1478+(data!$C$19*G1478-data!$C$16*H1478)*$C1479/60</f>
        <v>155.29994139284696</v>
      </c>
      <c r="I1479" s="17">
        <f>I1478+(data!$C$20*G1478-data!$C$17*I1478)*$C1479/60</f>
        <v>450.52666438270359</v>
      </c>
      <c r="J1479" s="16">
        <f t="shared" si="116"/>
        <v>184.16666666666666</v>
      </c>
      <c r="K1479" s="14">
        <f>G1479/data!$C$15*1000</f>
        <v>2.1921009732882473</v>
      </c>
      <c r="L1479" s="14">
        <f>L1478+data!$C$21*(K1478-L1478)/60*C1478</f>
        <v>3.6814372729671789</v>
      </c>
      <c r="M1479" s="59">
        <f>M1478+E1479*C1479/3600/data!H$23</f>
        <v>251.18747367682951</v>
      </c>
    </row>
    <row r="1480" spans="1:13" ht="19.899999999999999" customHeight="1">
      <c r="A1480" s="12">
        <f t="shared" si="113"/>
        <v>11060</v>
      </c>
      <c r="B1480" s="14">
        <v>0</v>
      </c>
      <c r="C1480" s="14">
        <v>10</v>
      </c>
      <c r="D1480" s="15">
        <f>3600*(B1480*data!$C$15/1000-F1480-G1480)/C1480</f>
        <v>-5678.5217544350653</v>
      </c>
      <c r="E1480" s="15">
        <f>IF(A1480&lt;P$35,IF(A1480+C1480&lt;P$35,data!H$24*data!H$23,data!H$24*data!H$23*(P$35-A1480)/C1480),IF(D1480&lt;0,0,D1480))</f>
        <v>0</v>
      </c>
      <c r="F1480" s="17">
        <f>(H1480*data!$C$16+I1480*data!$C$17-G1479*(data!$C$18+data!$C$19+data!$C$20))*$C1480/60</f>
        <v>-0.20807323727301519</v>
      </c>
      <c r="G1480" s="17">
        <f t="shared" si="115"/>
        <v>15.98174477737042</v>
      </c>
      <c r="H1480" s="17">
        <f>H1479+(data!$C$19*G1479-data!$C$16*H1479)*$C1480/60</f>
        <v>154.59813974378986</v>
      </c>
      <c r="I1480" s="17">
        <f>I1479+(data!$C$20*G1479-data!$C$17*I1479)*$C1480/60</f>
        <v>450.51437144670683</v>
      </c>
      <c r="J1480" s="16">
        <f t="shared" si="116"/>
        <v>184.33333333333334</v>
      </c>
      <c r="K1480" s="14">
        <f>G1480/data!$C$15*1000</f>
        <v>2.1639278619210365</v>
      </c>
      <c r="L1480" s="14">
        <f>L1479+data!$C$21*(K1479-L1479)/60*C1479</f>
        <v>3.6503928885888315</v>
      </c>
      <c r="M1480" s="59">
        <f>M1479+E1480*C1480/3600/data!H$23</f>
        <v>251.18747367682951</v>
      </c>
    </row>
    <row r="1481" spans="1:13" ht="19.899999999999999" customHeight="1">
      <c r="A1481" s="12">
        <f t="shared" si="113"/>
        <v>11070</v>
      </c>
      <c r="B1481" s="14">
        <v>0</v>
      </c>
      <c r="C1481" s="14">
        <v>10</v>
      </c>
      <c r="D1481" s="15">
        <f>3600*(B1481*data!$C$15/1000-F1481-G1481)/C1481</f>
        <v>-5618.3493329272114</v>
      </c>
      <c r="E1481" s="15">
        <f>IF(A1481&lt;P$35,IF(A1481+C1481&lt;P$35,data!H$24*data!H$23,data!H$24*data!H$23*(P$35-A1481)/C1481),IF(D1481&lt;0,0,D1481))</f>
        <v>0</v>
      </c>
      <c r="F1481" s="17">
        <f>(H1481*data!$C$16+I1481*data!$C$17-G1480*(data!$C$18+data!$C$19+data!$C$20))*$C1481/60</f>
        <v>-0.18760942628630475</v>
      </c>
      <c r="G1481" s="17">
        <f t="shared" si="115"/>
        <v>15.794135351084115</v>
      </c>
      <c r="H1481" s="17">
        <f>H1480+(data!$C$19*G1480-data!$C$16*H1480)*$C1481/60</f>
        <v>153.89169674175554</v>
      </c>
      <c r="I1481" s="17">
        <f>I1480+(data!$C$20*G1480-data!$C$17*I1480)*$C1481/60</f>
        <v>450.49796047873463</v>
      </c>
      <c r="J1481" s="16">
        <f t="shared" si="116"/>
        <v>184.5</v>
      </c>
      <c r="K1481" s="14">
        <f>G1481/data!$C$15*1000</f>
        <v>2.13852555007366</v>
      </c>
      <c r="L1481" s="14">
        <f>L1480+data!$C$21*(K1480-L1480)/60*C1480</f>
        <v>3.6194083542947344</v>
      </c>
      <c r="M1481" s="59">
        <f>M1480+E1481*C1481/3600/data!H$23</f>
        <v>251.18747367682951</v>
      </c>
    </row>
    <row r="1482" spans="1:13" ht="19.899999999999999" customHeight="1">
      <c r="A1482" s="12">
        <f t="shared" si="113"/>
        <v>11080</v>
      </c>
      <c r="B1482" s="14">
        <v>0</v>
      </c>
      <c r="C1482" s="14">
        <v>10</v>
      </c>
      <c r="D1482" s="15">
        <f>3600*(B1482*data!$C$15/1000-F1482-G1482)/C1482</f>
        <v>-5563.5380194595364</v>
      </c>
      <c r="E1482" s="15">
        <f>IF(A1482&lt;P$35,IF(A1482+C1482&lt;P$35,data!H$24*data!H$23,data!H$24*data!H$23*(P$35-A1482)/C1482),IF(D1482&lt;0,0,D1482))</f>
        <v>0</v>
      </c>
      <c r="F1482" s="17">
        <f>(H1482*data!$C$16+I1482*data!$C$17-G1481*(data!$C$18+data!$C$19+data!$C$20))*$C1482/60</f>
        <v>-0.16993153740381128</v>
      </c>
      <c r="G1482" s="17">
        <f t="shared" si="115"/>
        <v>15.624203813680303</v>
      </c>
      <c r="H1482" s="17">
        <f>H1481+(data!$C$19*G1481-data!$C$16*H1481)*$C1482/60</f>
        <v>153.18184645365324</v>
      </c>
      <c r="I1482" s="17">
        <f>I1481+(data!$C$20*G1481-data!$C$17*I1481)*$C1482/60</f>
        <v>450.47784042576768</v>
      </c>
      <c r="J1482" s="16">
        <f t="shared" si="116"/>
        <v>184.66666666666666</v>
      </c>
      <c r="K1482" s="14">
        <f>G1482/data!$C$15*1000</f>
        <v>2.1155168239596085</v>
      </c>
      <c r="L1482" s="14">
        <f>L1481+data!$C$21*(K1481-L1481)/60*C1481</f>
        <v>3.5885401783136377</v>
      </c>
      <c r="M1482" s="59">
        <f>M1481+E1482*C1482/3600/data!H$23</f>
        <v>251.18747367682951</v>
      </c>
    </row>
    <row r="1483" spans="1:13" ht="19.899999999999999" customHeight="1">
      <c r="A1483" s="12">
        <f t="shared" si="113"/>
        <v>11090</v>
      </c>
      <c r="B1483" s="14">
        <v>0</v>
      </c>
      <c r="C1483" s="14">
        <v>10</v>
      </c>
      <c r="D1483" s="15">
        <f>3600*(B1483*data!$C$15/1000-F1483-G1483)/C1483</f>
        <v>-5513.362406189035</v>
      </c>
      <c r="E1483" s="15">
        <f>IF(A1483&lt;P$35,IF(A1483+C1483&lt;P$35,data!H$24*data!H$23,data!H$24*data!H$23*(P$35-A1483)/C1483),IF(D1483&lt;0,0,D1483))</f>
        <v>0</v>
      </c>
      <c r="F1483" s="17">
        <f>(H1483*data!$C$16+I1483*data!$C$17-G1482*(data!$C$18+data!$C$19+data!$C$20))*$C1483/60</f>
        <v>-0.15465412046649116</v>
      </c>
      <c r="G1483" s="17">
        <f t="shared" si="115"/>
        <v>15.469549693213812</v>
      </c>
      <c r="H1483" s="17">
        <f>H1482+(data!$C$19*G1482-data!$C$16*H1482)*$C1483/60</f>
        <v>152.46964858492584</v>
      </c>
      <c r="I1483" s="17">
        <f>I1482+(data!$C$20*G1482-data!$C$17*I1482)*$C1483/60</f>
        <v>450.4543646734179</v>
      </c>
      <c r="J1483" s="16">
        <f t="shared" si="116"/>
        <v>184.83333333333334</v>
      </c>
      <c r="K1483" s="14">
        <f>G1483/data!$C$15*1000</f>
        <v>2.0945766597347233</v>
      </c>
      <c r="L1483" s="14">
        <f>L1482+data!$C$21*(K1482-L1482)/60*C1482</f>
        <v>3.5578358281808251</v>
      </c>
      <c r="M1483" s="59">
        <f>M1482+E1483*C1483/3600/data!H$23</f>
        <v>251.18747367682951</v>
      </c>
    </row>
    <row r="1484" spans="1:13" ht="19.899999999999999" customHeight="1">
      <c r="A1484" s="12">
        <f t="shared" si="113"/>
        <v>11100</v>
      </c>
      <c r="B1484" s="14">
        <v>0</v>
      </c>
      <c r="C1484" s="14">
        <v>10</v>
      </c>
      <c r="D1484" s="15">
        <f>3600*(B1484*data!$C$15/1000-F1484-G1484)/C1484</f>
        <v>-5467.1974234084573</v>
      </c>
      <c r="E1484" s="15">
        <f>IF(A1484&lt;P$35,IF(A1484+C1484&lt;P$35,data!H$24*data!H$23,data!H$24*data!H$23*(P$35-A1484)/C1484),IF(D1484&lt;0,0,D1484))</f>
        <v>0</v>
      </c>
      <c r="F1484" s="17">
        <f>(H1484*data!$C$16+I1484*data!$C$17-G1483*(data!$C$18+data!$C$19+data!$C$20))*$C1484/60</f>
        <v>-0.14144509187293744</v>
      </c>
      <c r="G1484" s="17">
        <f t="shared" si="115"/>
        <v>15.328104601340875</v>
      </c>
      <c r="H1484" s="17">
        <f>H1483+(data!$C$19*G1483-data!$C$16*H1483)*$C1484/60</f>
        <v>151.75601264179247</v>
      </c>
      <c r="I1484" s="17">
        <f>I1483+(data!$C$20*G1483-data!$C$17*I1483)*$C1484/60</f>
        <v>450.42783873244508</v>
      </c>
      <c r="J1484" s="16">
        <f t="shared" si="116"/>
        <v>185</v>
      </c>
      <c r="K1484" s="14">
        <f>G1484/data!$C$15*1000</f>
        <v>2.0754249976665604</v>
      </c>
      <c r="L1484" s="14">
        <f>L1483+data!$C$21*(K1483-L1483)/60*C1483</f>
        <v>3.5273350070565601</v>
      </c>
      <c r="M1484" s="59">
        <f>M1483+E1484*C1484/3600/data!H$23</f>
        <v>251.18747367682951</v>
      </c>
    </row>
    <row r="1485" spans="1:13" ht="19.899999999999999" customHeight="1">
      <c r="A1485" s="12">
        <f t="shared" si="113"/>
        <v>11110</v>
      </c>
      <c r="B1485" s="14">
        <v>0</v>
      </c>
      <c r="C1485" s="14">
        <v>10</v>
      </c>
      <c r="D1485" s="15">
        <f>3600*(B1485*data!$C$15/1000-F1485-G1485)/C1485</f>
        <v>-5424.5044476335834</v>
      </c>
      <c r="E1485" s="15">
        <f>IF(A1485&lt;P$35,IF(A1485+C1485&lt;P$35,data!H$24*data!H$23,data!H$24*data!H$23*(P$35-A1485)/C1485),IF(D1485&lt;0,0,D1485))</f>
        <v>0</v>
      </c>
      <c r="F1485" s="17">
        <f>(H1485*data!$C$16+I1485*data!$C$17-G1484*(data!$C$18+data!$C$19+data!$C$20))*$C1485/60</f>
        <v>-0.1300183456237948</v>
      </c>
      <c r="G1485" s="17">
        <f t="shared" si="115"/>
        <v>15.198086255717081</v>
      </c>
      <c r="H1485" s="17">
        <f>H1484+(data!$C$19*G1484-data!$C$16*H1484)*$C1485/60</f>
        <v>151.04171874794056</v>
      </c>
      <c r="I1485" s="17">
        <f>I1484+(data!$C$20*G1484-data!$C$17*I1484)*$C1485/60</f>
        <v>450.39852686106065</v>
      </c>
      <c r="J1485" s="16">
        <f t="shared" si="116"/>
        <v>185.16666666666666</v>
      </c>
      <c r="K1485" s="14">
        <f>G1485/data!$C$15*1000</f>
        <v>2.0578205167681674</v>
      </c>
      <c r="L1485" s="14">
        <f>L1484+data!$C$21*(K1484-L1484)/60*C1484</f>
        <v>3.4970707528219789</v>
      </c>
      <c r="M1485" s="59">
        <f>M1484+E1485*C1485/3600/data!H$23</f>
        <v>251.18747367682951</v>
      </c>
    </row>
    <row r="1486" spans="1:13" ht="19.899999999999999" customHeight="1">
      <c r="A1486" s="12">
        <f t="shared" si="113"/>
        <v>11120</v>
      </c>
      <c r="B1486" s="14">
        <v>0</v>
      </c>
      <c r="C1486" s="14">
        <v>10</v>
      </c>
      <c r="D1486" s="15">
        <f>3600*(B1486*data!$C$15/1000-F1486-G1486)/C1486</f>
        <v>-5384.8193331174552</v>
      </c>
      <c r="E1486" s="15">
        <f>IF(A1486&lt;P$35,IF(A1486+C1486&lt;P$35,data!H$24*data!H$23,data!H$24*data!H$23*(P$35-A1486)/C1486),IF(D1486&lt;0,0,D1486))</f>
        <v>0</v>
      </c>
      <c r="F1486" s="17">
        <f>(H1486*data!$C$16+I1486*data!$C$17-G1485*(data!$C$18+data!$C$19+data!$C$20))*$C1486/60</f>
        <v>-0.12012738741762992</v>
      </c>
      <c r="G1486" s="17">
        <f t="shared" si="115"/>
        <v>15.077958868299451</v>
      </c>
      <c r="H1486" s="17">
        <f>H1485+(data!$C$19*G1485-data!$C$16*H1485)*$C1486/60</f>
        <v>150.32743557888244</v>
      </c>
      <c r="I1486" s="17">
        <f>I1485+(data!$C$20*G1485-data!$C$17*I1485)*$C1486/60</f>
        <v>450.36665777036512</v>
      </c>
      <c r="J1486" s="16">
        <f t="shared" si="116"/>
        <v>185.33333333333334</v>
      </c>
      <c r="K1486" s="14">
        <f>G1486/data!$C$15*1000</f>
        <v>2.0415552713751319</v>
      </c>
      <c r="L1486" s="14">
        <f>L1485+data!$C$21*(K1485-L1485)/60*C1485</f>
        <v>3.4670703845006572</v>
      </c>
      <c r="M1486" s="59">
        <f>M1485+E1486*C1486/3600/data!H$23</f>
        <v>251.18747367682951</v>
      </c>
    </row>
    <row r="1487" spans="1:13" ht="19.899999999999999" customHeight="1">
      <c r="A1487" s="12">
        <f t="shared" si="113"/>
        <v>11130</v>
      </c>
      <c r="B1487" s="14">
        <v>0</v>
      </c>
      <c r="C1487" s="14">
        <v>10</v>
      </c>
      <c r="D1487" s="15">
        <f>3600*(B1487*data!$C$15/1000-F1487-G1487)/C1487</f>
        <v>-5347.7421004799726</v>
      </c>
      <c r="E1487" s="15">
        <f>IF(A1487&lt;P$35,IF(A1487+C1487&lt;P$35,data!H$24*data!H$23,data!H$24*data!H$23*(P$35-A1487)/C1487),IF(D1487&lt;0,0,D1487))</f>
        <v>0</v>
      </c>
      <c r="F1487" s="17">
        <f>(H1487*data!$C$16+I1487*data!$C$17-G1486*(data!$C$18+data!$C$19+data!$C$20))*$C1487/60</f>
        <v>-0.11155985014976337</v>
      </c>
      <c r="G1487" s="17">
        <f t="shared" si="115"/>
        <v>14.966399018149687</v>
      </c>
      <c r="H1487" s="17">
        <f>H1486+(data!$C$19*G1486-data!$C$16*H1486)*$C1487/60</f>
        <v>149.61373581305622</v>
      </c>
      <c r="I1487" s="17">
        <f>I1486+(data!$C$20*G1486-data!$C$17*I1486)*$C1487/60</f>
        <v>450.33242953986604</v>
      </c>
      <c r="J1487" s="16">
        <f t="shared" si="116"/>
        <v>185.5</v>
      </c>
      <c r="K1487" s="14">
        <f>G1487/data!$C$15*1000</f>
        <v>2.0264500703239534</v>
      </c>
      <c r="L1487" s="14">
        <f>L1486+data!$C$21*(K1486-L1486)/60*C1486</f>
        <v>3.4373563171549861</v>
      </c>
      <c r="M1487" s="59">
        <f>M1486+E1487*C1487/3600/data!H$23</f>
        <v>251.18747367682951</v>
      </c>
    </row>
    <row r="1488" spans="1:13" ht="19.899999999999999" customHeight="1">
      <c r="A1488" s="12">
        <f t="shared" ref="A1488:A1551" si="117">$A1487+C1487</f>
        <v>11140</v>
      </c>
      <c r="B1488" s="14">
        <v>0</v>
      </c>
      <c r="C1488" s="14">
        <v>10</v>
      </c>
      <c r="D1488" s="15">
        <f>3600*(B1488*data!$C$15/1000-F1488-G1488)/C1488</f>
        <v>-5312.9280530138749</v>
      </c>
      <c r="E1488" s="15">
        <f>IF(A1488&lt;P$35,IF(A1488+C1488&lt;P$35,data!H$24*data!H$23,data!H$24*data!H$23*(P$35-A1488)/C1488),IF(D1488&lt;0,0,D1488))</f>
        <v>0</v>
      </c>
      <c r="F1488" s="17">
        <f>(H1488*data!$C$16+I1488*data!$C$17-G1487*(data!$C$18+data!$C$19+data!$C$20))*$C1488/60</f>
        <v>-0.10413276877779509</v>
      </c>
      <c r="G1488" s="17">
        <f t="shared" ref="G1488:G1551" si="118">IF(P$21=1,(E1487/60)*$C1488/60+F1488+G1487,(E1488/60)*$C1488/60+F1488+G1487)</f>
        <v>14.862266249371892</v>
      </c>
      <c r="H1488" s="17">
        <f>H1487+(data!$C$19*G1487-data!$C$16*H1487)*$C1488/60</f>
        <v>148.90110944349556</v>
      </c>
      <c r="I1488" s="17">
        <f>I1487+(data!$C$20*G1487-data!$C$17*I1487)*$C1488/60</f>
        <v>450.29601385244547</v>
      </c>
      <c r="J1488" s="16">
        <f t="shared" si="116"/>
        <v>185.66666666666666</v>
      </c>
      <c r="K1488" s="14">
        <f>G1488/data!$C$15*1000</f>
        <v>2.0123504959135095</v>
      </c>
      <c r="L1488" s="14">
        <f>L1487+data!$C$21*(K1487-L1487)/60*C1487</f>
        <v>3.4079467634780385</v>
      </c>
      <c r="M1488" s="59">
        <f>M1487+E1488*C1488/3600/data!H$23</f>
        <v>251.18747367682951</v>
      </c>
    </row>
    <row r="1489" spans="1:13" ht="19.899999999999999" customHeight="1">
      <c r="A1489" s="12">
        <f t="shared" si="117"/>
        <v>11150</v>
      </c>
      <c r="B1489" s="14">
        <v>0</v>
      </c>
      <c r="C1489" s="14">
        <v>10</v>
      </c>
      <c r="D1489" s="15">
        <f>3600*(B1489*data!$C$15/1000-F1489-G1489)/C1489</f>
        <v>-5280.0801229955869</v>
      </c>
      <c r="E1489" s="15">
        <f>IF(A1489&lt;P$35,IF(A1489+C1489&lt;P$35,data!H$24*data!H$23,data!H$24*data!H$23*(P$35-A1489)/C1489),IF(D1489&lt;0,0,D1489))</f>
        <v>0</v>
      </c>
      <c r="F1489" s="17">
        <f>(H1489*data!$C$16+I1489*data!$C$17-G1488*(data!$C$18+data!$C$19+data!$C$20))*$C1489/60</f>
        <v>-9.7688509414296895E-2</v>
      </c>
      <c r="G1489" s="17">
        <f t="shared" si="118"/>
        <v>14.764577739957595</v>
      </c>
      <c r="H1489" s="17">
        <f>H1488+(data!$C$19*G1488-data!$C$16*H1488)*$C1489/60</f>
        <v>148.18997524628779</v>
      </c>
      <c r="I1489" s="17">
        <f>I1488+(data!$C$20*G1488-data!$C$17*I1488)*$C1489/60</f>
        <v>450.25755964300413</v>
      </c>
      <c r="J1489" s="16">
        <f t="shared" si="116"/>
        <v>185.83333333333334</v>
      </c>
      <c r="K1489" s="14">
        <f>G1489/data!$C$15*1000</f>
        <v>1.9991234740672805</v>
      </c>
      <c r="L1489" s="14">
        <f>L1488+data!$C$21*(K1488-L1488)/60*C1488</f>
        <v>3.3788563377786174</v>
      </c>
      <c r="M1489" s="59">
        <f>M1488+E1489*C1489/3600/data!H$23</f>
        <v>251.18747367682951</v>
      </c>
    </row>
    <row r="1490" spans="1:13" ht="19.899999999999999" customHeight="1">
      <c r="A1490" s="12">
        <f t="shared" si="117"/>
        <v>11160</v>
      </c>
      <c r="B1490" s="14">
        <v>0</v>
      </c>
      <c r="C1490" s="14">
        <v>10</v>
      </c>
      <c r="D1490" s="15">
        <f>3600*(B1490*data!$C$15/1000-F1490-G1490)/C1490</f>
        <v>-5248.9422776983301</v>
      </c>
      <c r="E1490" s="15">
        <f>IF(A1490&lt;P$35,IF(A1490+C1490&lt;P$35,data!H$24*data!H$23,data!H$24*data!H$23*(P$35-A1490)/C1490),IF(D1490&lt;0,0,D1490))</f>
        <v>0</v>
      </c>
      <c r="F1490" s="17">
        <f>(H1490*data!$C$16+I1490*data!$C$17-G1489*(data!$C$18+data!$C$19+data!$C$20))*$C1490/60</f>
        <v>-9.2091262064449467E-2</v>
      </c>
      <c r="G1490" s="17">
        <f t="shared" si="118"/>
        <v>14.672486477893145</v>
      </c>
      <c r="H1490" s="17">
        <f>H1489+(data!$C$19*G1489-data!$C$16*H1489)*$C1490/60</f>
        <v>147.48069066102659</v>
      </c>
      <c r="I1490" s="17">
        <f>I1489+(data!$C$20*G1489-data!$C$17*I1489)*$C1490/60</f>
        <v>450.21719624196197</v>
      </c>
      <c r="J1490" s="16">
        <f t="shared" si="116"/>
        <v>186</v>
      </c>
      <c r="K1490" s="14">
        <f>G1490/data!$C$15*1000</f>
        <v>1.9866543193788073</v>
      </c>
      <c r="L1490" s="14">
        <f>L1489+data!$C$21*(K1489-L1489)/60*C1489</f>
        <v>3.3500965758835188</v>
      </c>
      <c r="M1490" s="59">
        <f>M1489+E1490*C1490/3600/data!H$23</f>
        <v>251.18747367682951</v>
      </c>
    </row>
    <row r="1491" spans="1:13" ht="19.899999999999999" customHeight="1">
      <c r="A1491" s="12">
        <f t="shared" si="117"/>
        <v>11170</v>
      </c>
      <c r="B1491" s="14">
        <v>0</v>
      </c>
      <c r="C1491" s="14">
        <v>10</v>
      </c>
      <c r="D1491" s="15">
        <f>3600*(B1491*data!$C$15/1000-F1491-G1491)/C1491</f>
        <v>-5219.2938383844894</v>
      </c>
      <c r="E1491" s="15">
        <f>IF(A1491&lt;P$35,IF(A1491+C1491&lt;P$35,data!H$24*data!H$23,data!H$24*data!H$23*(P$35-A1491)/C1491),IF(D1491&lt;0,0,D1491))</f>
        <v>0</v>
      </c>
      <c r="F1491" s="17">
        <f>(H1491*data!$C$16+I1491*data!$C$17-G1490*(data!$C$18+data!$C$19+data!$C$20))*$C1491/60</f>
        <v>-8.7224018968115338E-2</v>
      </c>
      <c r="G1491" s="17">
        <f t="shared" si="118"/>
        <v>14.58526245892503</v>
      </c>
      <c r="H1491" s="17">
        <f>H1490+(data!$C$19*G1490-data!$C$16*H1490)*$C1491/60</f>
        <v>146.77356030312981</v>
      </c>
      <c r="I1491" s="17">
        <f>I1490+(data!$C$20*G1490-data!$C$17*I1490)*$C1491/60</f>
        <v>450.17503608355588</v>
      </c>
      <c r="J1491" s="16">
        <f t="shared" si="116"/>
        <v>186.16666666666666</v>
      </c>
      <c r="K1491" s="14">
        <f>G1491/data!$C$15*1000</f>
        <v>1.9748441892895636</v>
      </c>
      <c r="L1491" s="14">
        <f>L1490+data!$C$21*(K1490-L1490)/60*C1490</f>
        <v>3.3216763826083406</v>
      </c>
      <c r="M1491" s="59">
        <f>M1490+E1491*C1491/3600/data!H$23</f>
        <v>251.18747367682951</v>
      </c>
    </row>
    <row r="1492" spans="1:13" ht="19.899999999999999" customHeight="1">
      <c r="A1492" s="12">
        <f t="shared" si="117"/>
        <v>11180</v>
      </c>
      <c r="B1492" s="14">
        <v>0</v>
      </c>
      <c r="C1492" s="14">
        <v>10</v>
      </c>
      <c r="D1492" s="15">
        <f>3600*(B1492*data!$C$15/1000-F1492-G1492)/C1492</f>
        <v>-5190.944585869026</v>
      </c>
      <c r="E1492" s="15">
        <f>IF(A1492&lt;P$35,IF(A1492+C1492&lt;P$35,data!H$24*data!H$23,data!H$24*data!H$23*(P$35-A1492)/C1492),IF(D1492&lt;0,0,D1492))</f>
        <v>0</v>
      </c>
      <c r="F1492" s="17">
        <f>(H1492*data!$C$16+I1492*data!$C$17-G1491*(data!$C$18+data!$C$19+data!$C$20))*$C1492/60</f>
        <v>-8.298597131108891E-2</v>
      </c>
      <c r="G1492" s="17">
        <f t="shared" si="118"/>
        <v>14.502276487613941</v>
      </c>
      <c r="H1492" s="17">
        <f>H1491+(data!$C$19*G1491-data!$C$16*H1491)*$C1492/60</f>
        <v>146.06884329745111</v>
      </c>
      <c r="I1492" s="17">
        <f>I1491+(data!$C$20*G1491-data!$C$17*I1491)*$C1492/60</f>
        <v>450.13117703919107</v>
      </c>
      <c r="J1492" s="16">
        <f t="shared" si="116"/>
        <v>186.33333333333334</v>
      </c>
      <c r="K1492" s="14">
        <f>G1492/data!$C$15*1000</f>
        <v>1.9636078907520651</v>
      </c>
      <c r="L1492" s="14">
        <f>L1491+data!$C$21*(K1491-L1491)/60*C1491</f>
        <v>3.2936024168347711</v>
      </c>
      <c r="M1492" s="59">
        <f>M1491+E1492*C1492/3600/data!H$23</f>
        <v>251.18747367682951</v>
      </c>
    </row>
    <row r="1493" spans="1:13" ht="19.899999999999999" customHeight="1">
      <c r="A1493" s="12">
        <f t="shared" si="117"/>
        <v>11190</v>
      </c>
      <c r="B1493" s="14">
        <v>0</v>
      </c>
      <c r="C1493" s="14">
        <v>10</v>
      </c>
      <c r="D1493" s="15">
        <f>3600*(B1493*data!$C$15/1000-F1493-G1493)/C1493</f>
        <v>-5163.7305437478171</v>
      </c>
      <c r="E1493" s="15">
        <f>IF(A1493&lt;P$35,IF(A1493+C1493&lt;P$35,data!H$24*data!H$23,data!H$24*data!H$23*(P$35-A1493)/C1493),IF(D1493&lt;0,0,D1493))</f>
        <v>0</v>
      </c>
      <c r="F1493" s="17">
        <f>(H1493*data!$C$16+I1493*data!$C$17-G1492*(data!$C$18+data!$C$19+data!$C$20))*$C1493/60</f>
        <v>-7.9290266379447402E-2</v>
      </c>
      <c r="G1493" s="17">
        <f t="shared" si="118"/>
        <v>14.422986221234494</v>
      </c>
      <c r="H1493" s="17">
        <f>H1492+(data!$C$19*G1492-data!$C$16*H1492)*$C1493/60</f>
        <v>145.36675959638589</v>
      </c>
      <c r="I1493" s="17">
        <f>I1492+(data!$C$20*G1492-data!$C$17*I1492)*$C1493/60</f>
        <v>450.08570442775994</v>
      </c>
      <c r="J1493" s="16">
        <f t="shared" si="116"/>
        <v>186.5</v>
      </c>
      <c r="K1493" s="14">
        <f>G1493/data!$C$15*1000</f>
        <v>1.9528719905742211</v>
      </c>
      <c r="L1493" s="14">
        <f>L1492+data!$C$21*(K1492-L1492)/60*C1492</f>
        <v>3.2658794228422718</v>
      </c>
      <c r="M1493" s="59">
        <f>M1492+E1493*C1493/3600/data!H$23</f>
        <v>251.18747367682951</v>
      </c>
    </row>
    <row r="1494" spans="1:13" ht="19.899999999999999" customHeight="1">
      <c r="A1494" s="12">
        <f t="shared" si="117"/>
        <v>11200</v>
      </c>
      <c r="B1494" s="14">
        <v>0</v>
      </c>
      <c r="C1494" s="14">
        <v>10</v>
      </c>
      <c r="D1494" s="15">
        <f>3600*(B1494*data!$C$15/1000-F1494-G1494)/C1494</f>
        <v>-5137.5103454635619</v>
      </c>
      <c r="E1494" s="15">
        <f>IF(A1494&lt;P$35,IF(A1494+C1494&lt;P$35,data!H$24*data!H$23,data!H$24*data!H$23*(P$35-A1494)/C1494),IF(D1494&lt;0,0,D1494))</f>
        <v>0</v>
      </c>
      <c r="F1494" s="17">
        <f>(H1494*data!$C$16+I1494*data!$C$17-G1493*(data!$C$18+data!$C$19+data!$C$20))*$C1494/60</f>
        <v>-7.6062075251188091E-2</v>
      </c>
      <c r="G1494" s="17">
        <f t="shared" si="118"/>
        <v>14.346924145983305</v>
      </c>
      <c r="H1494" s="17">
        <f>H1493+(data!$C$19*G1493-data!$C$16*H1493)*$C1494/60</f>
        <v>144.66749542307599</v>
      </c>
      <c r="I1494" s="17">
        <f>I1493+(data!$C$20*G1493-data!$C$17*I1493)*$C1494/60</f>
        <v>450.03869274765373</v>
      </c>
      <c r="J1494" s="16">
        <f t="shared" si="116"/>
        <v>186.66666666666666</v>
      </c>
      <c r="K1494" s="14">
        <f>G1494/data!$C$15*1000</f>
        <v>1.9425731873981973</v>
      </c>
      <c r="L1494" s="14">
        <f>L1493+data!$C$21*(K1493-L1493)/60*C1493</f>
        <v>3.2385105153445202</v>
      </c>
      <c r="M1494" s="59">
        <f>M1493+E1494*C1494/3600/data!H$23</f>
        <v>251.18747367682951</v>
      </c>
    </row>
    <row r="1495" spans="1:13" ht="19.899999999999999" customHeight="1">
      <c r="A1495" s="12">
        <f t="shared" si="117"/>
        <v>11210</v>
      </c>
      <c r="B1495" s="14">
        <v>0</v>
      </c>
      <c r="C1495" s="14">
        <v>10</v>
      </c>
      <c r="D1495" s="15">
        <f>3600*(B1495*data!$C$15/1000-F1495-G1495)/C1495</f>
        <v>-5112.162104373012</v>
      </c>
      <c r="E1495" s="15">
        <f>IF(A1495&lt;P$35,IF(A1495+C1495&lt;P$35,data!H$24*data!H$23,data!H$24*data!H$23*(P$35-A1495)/C1495),IF(D1495&lt;0,0,D1495))</f>
        <v>0</v>
      </c>
      <c r="F1495" s="17">
        <f>(H1495*data!$C$16+I1495*data!$C$17-G1494*(data!$C$18+data!$C$19+data!$C$20))*$C1495/60</f>
        <v>-7.3236928029135839E-2</v>
      </c>
      <c r="G1495" s="17">
        <f t="shared" si="118"/>
        <v>14.273687217954169</v>
      </c>
      <c r="H1495" s="17">
        <f>H1494+(data!$C$19*G1494-data!$C$16*H1494)*$C1495/60</f>
        <v>143.97120796084977</v>
      </c>
      <c r="I1495" s="17">
        <f>I1494+(data!$C$20*G1494-data!$C$17*I1494)*$C1495/60</f>
        <v>449.99020716900111</v>
      </c>
      <c r="J1495" s="16">
        <f t="shared" si="116"/>
        <v>186.83333333333334</v>
      </c>
      <c r="K1495" s="14">
        <f>G1495/data!$C$15*1000</f>
        <v>1.9326569090887005</v>
      </c>
      <c r="L1495" s="14">
        <f>L1494+data!$C$21*(K1494-L1494)/60*C1494</f>
        <v>3.2114974246492305</v>
      </c>
      <c r="M1495" s="59">
        <f>M1494+E1495*C1495/3600/data!H$23</f>
        <v>251.18747367682951</v>
      </c>
    </row>
    <row r="1496" spans="1:13" ht="19.899999999999999" customHeight="1">
      <c r="A1496" s="12">
        <f t="shared" si="117"/>
        <v>11220</v>
      </c>
      <c r="B1496" s="14">
        <v>0</v>
      </c>
      <c r="C1496" s="14">
        <v>10</v>
      </c>
      <c r="D1496" s="15">
        <f>3600*(B1496*data!$C$15/1000-F1496-G1496)/C1496</f>
        <v>-5087.5807171715151</v>
      </c>
      <c r="E1496" s="15">
        <f>IF(A1496&lt;P$35,IF(A1496+C1496&lt;P$35,data!H$24*data!H$23,data!H$24*data!H$23*(P$35-A1496)/C1496),IF(D1496&lt;0,0,D1496))</f>
        <v>0</v>
      </c>
      <c r="F1496" s="17">
        <f>(H1496*data!$C$16+I1496*data!$C$17-G1495*(data!$C$18+data!$C$19+data!$C$20))*$C1496/60</f>
        <v>-7.0759279572201919E-2</v>
      </c>
      <c r="G1496" s="17">
        <f t="shared" si="118"/>
        <v>14.202927938381967</v>
      </c>
      <c r="H1496" s="17">
        <f>H1495+(data!$C$19*G1495-data!$C$16*H1495)*$C1496/60</f>
        <v>143.27802939326236</v>
      </c>
      <c r="I1496" s="17">
        <f>I1495+(data!$C$20*G1495-data!$C$17*I1495)*$C1496/60</f>
        <v>449.940304819331</v>
      </c>
      <c r="J1496" s="16">
        <f t="shared" si="116"/>
        <v>187</v>
      </c>
      <c r="K1496" s="14">
        <f>G1496/data!$C$15*1000</f>
        <v>1.9230761043212161</v>
      </c>
      <c r="L1496" s="14">
        <f>L1495+data!$C$21*(K1495-L1495)/60*C1495</f>
        <v>3.1848407074710994</v>
      </c>
      <c r="M1496" s="59">
        <f>M1495+E1496*C1496/3600/data!H$23</f>
        <v>251.18747367682951</v>
      </c>
    </row>
    <row r="1497" spans="1:13" ht="19.899999999999999" customHeight="1">
      <c r="A1497" s="12">
        <f t="shared" si="117"/>
        <v>11230</v>
      </c>
      <c r="B1497" s="14">
        <v>0</v>
      </c>
      <c r="C1497" s="14">
        <v>10</v>
      </c>
      <c r="D1497" s="15">
        <f>3600*(B1497*data!$C$15/1000-F1497-G1497)/C1497</f>
        <v>-5063.6755406736484</v>
      </c>
      <c r="E1497" s="15">
        <f>IF(A1497&lt;P$35,IF(A1497+C1497&lt;P$35,data!H$24*data!H$23,data!H$24*data!H$23*(P$35-A1497)/C1497),IF(D1497&lt;0,0,D1497))</f>
        <v>0</v>
      </c>
      <c r="F1497" s="17">
        <f>(H1497*data!$C$16+I1497*data!$C$17-G1496*(data!$C$18+data!$C$19+data!$C$20))*$C1497/60</f>
        <v>-6.8581273810916166E-2</v>
      </c>
      <c r="G1497" s="17">
        <f t="shared" si="118"/>
        <v>14.134346664571051</v>
      </c>
      <c r="H1497" s="17">
        <f>H1496+(data!$C$19*G1496-data!$C$16*H1496)*$C1497/60</f>
        <v>142.58807038465051</v>
      </c>
      <c r="I1497" s="17">
        <f>I1496+(data!$C$20*G1496-data!$C$17*I1496)*$C1497/60</f>
        <v>449.88903589126164</v>
      </c>
      <c r="J1497" s="16">
        <f t="shared" si="116"/>
        <v>187.16666666666666</v>
      </c>
      <c r="K1497" s="14">
        <f>G1497/data!$C$15*1000</f>
        <v>1.9137902014818959</v>
      </c>
      <c r="L1497" s="14">
        <f>L1496+data!$C$21*(K1496-L1496)/60*C1496</f>
        <v>3.1585399281618041</v>
      </c>
      <c r="M1497" s="59">
        <f>M1496+E1497*C1497/3600/data!H$23</f>
        <v>251.18747367682951</v>
      </c>
    </row>
    <row r="1498" spans="1:13" ht="19.899999999999999" customHeight="1">
      <c r="A1498" s="12">
        <f t="shared" si="117"/>
        <v>11240</v>
      </c>
      <c r="B1498" s="14">
        <v>0</v>
      </c>
      <c r="C1498" s="14">
        <v>10</v>
      </c>
      <c r="D1498" s="15">
        <f>3600*(B1498*data!$C$15/1000-F1498-G1498)/C1498</f>
        <v>-5040.3683902562216</v>
      </c>
      <c r="E1498" s="15">
        <f>IF(A1498&lt;P$35,IF(A1498+C1498&lt;P$35,data!H$24*data!H$23,data!H$24*data!H$23*(P$35-A1498)/C1498),IF(D1498&lt;0,0,D1498))</f>
        <v>0</v>
      </c>
      <c r="F1498" s="17">
        <f>(H1498*data!$C$16+I1498*data!$C$17-G1497*(data!$C$18+data!$C$19+data!$C$20))*$C1498/60</f>
        <v>-6.6661679151885408E-2</v>
      </c>
      <c r="G1498" s="17">
        <f t="shared" si="118"/>
        <v>14.067684985419167</v>
      </c>
      <c r="H1498" s="17">
        <f>H1497+(data!$C$19*G1497-data!$C$16*H1497)*$C1498/60</f>
        <v>141.90142307866714</v>
      </c>
      <c r="I1498" s="17">
        <f>I1497+(data!$C$20*G1497-data!$C$17*I1497)*$C1498/60</f>
        <v>449.83644459685729</v>
      </c>
      <c r="J1498" s="16">
        <f t="shared" si="116"/>
        <v>187.33333333333334</v>
      </c>
      <c r="K1498" s="14">
        <f>G1498/data!$C$15*1000</f>
        <v>1.9047642117136538</v>
      </c>
      <c r="L1498" s="14">
        <f>L1497+data!$C$21*(K1497-L1497)/60*C1497</f>
        <v>3.1325938144612082</v>
      </c>
      <c r="M1498" s="59">
        <f>M1497+E1498*C1498/3600/data!H$23</f>
        <v>251.18747367682951</v>
      </c>
    </row>
    <row r="1499" spans="1:13" ht="19.899999999999999" customHeight="1">
      <c r="A1499" s="12">
        <f t="shared" si="117"/>
        <v>11250</v>
      </c>
      <c r="B1499" s="14">
        <v>0</v>
      </c>
      <c r="C1499" s="14">
        <v>10</v>
      </c>
      <c r="D1499" s="15">
        <f>3600*(B1499*data!$C$15/1000-F1499-G1499)/C1499</f>
        <v>-5017.5918154273277</v>
      </c>
      <c r="E1499" s="15">
        <f>IF(A1499&lt;P$35,IF(A1499+C1499&lt;P$35,data!H$24*data!H$23,data!H$24*data!H$23*(P$35-A1499)/C1499),IF(D1499&lt;0,0,D1499))</f>
        <v>0</v>
      </c>
      <c r="F1499" s="17">
        <f>(H1499*data!$C$16+I1499*data!$C$17-G1498*(data!$C$18+data!$C$19+data!$C$20))*$C1499/60</f>
        <v>-6.4964971282739967E-2</v>
      </c>
      <c r="G1499" s="17">
        <f t="shared" si="118"/>
        <v>14.002720014136427</v>
      </c>
      <c r="H1499" s="17">
        <f>H1498+(data!$C$19*G1498-data!$C$16*H1498)*$C1499/60</f>
        <v>141.21816368153554</v>
      </c>
      <c r="I1499" s="17">
        <f>I1498+(data!$C$20*G1498-data!$C$17*I1498)*$C1499/60</f>
        <v>449.78256998988223</v>
      </c>
      <c r="J1499" s="16">
        <f t="shared" si="116"/>
        <v>187.5</v>
      </c>
      <c r="K1499" s="14">
        <f>G1499/data!$C$15*1000</f>
        <v>1.8959679561504517</v>
      </c>
      <c r="L1499" s="14">
        <f>L1498+data!$C$21*(K1498-L1498)/60*C1498</f>
        <v>3.1070003913055206</v>
      </c>
      <c r="M1499" s="59">
        <f>M1498+E1499*C1499/3600/data!H$23</f>
        <v>251.18747367682951</v>
      </c>
    </row>
    <row r="1500" spans="1:13" ht="19.899999999999999" customHeight="1">
      <c r="A1500" s="12">
        <f t="shared" si="117"/>
        <v>11260</v>
      </c>
      <c r="B1500" s="14">
        <v>0</v>
      </c>
      <c r="C1500" s="14">
        <v>10</v>
      </c>
      <c r="D1500" s="15">
        <f>3600*(B1500*data!$C$15/1000-F1500-G1500)/C1500</f>
        <v>-4995.2876141514598</v>
      </c>
      <c r="E1500" s="15">
        <f>IF(A1500&lt;P$35,IF(A1500+C1500&lt;P$35,data!H$24*data!H$23,data!H$24*data!H$23*(P$35-A1500)/C1500),IF(D1500&lt;0,0,D1500))</f>
        <v>0</v>
      </c>
      <c r="F1500" s="17">
        <f>(H1500*data!$C$16+I1500*data!$C$17-G1499*(data!$C$18+data!$C$19+data!$C$20))*$C1500/60</f>
        <v>-6.3460542968963488E-2</v>
      </c>
      <c r="G1500" s="17">
        <f t="shared" si="118"/>
        <v>13.939259471167464</v>
      </c>
      <c r="H1500" s="17">
        <f>H1499+(data!$C$19*G1499-data!$C$16*H1499)*$C1500/60</f>
        <v>140.5383546875222</v>
      </c>
      <c r="I1500" s="17">
        <f>I1499+(data!$C$20*G1499-data!$C$17*I1499)*$C1500/60</f>
        <v>449.72744667424246</v>
      </c>
      <c r="J1500" s="16">
        <f t="shared" si="116"/>
        <v>187.66666666666666</v>
      </c>
      <c r="K1500" s="14">
        <f>G1500/data!$C$15*1000</f>
        <v>1.8873754001450758</v>
      </c>
      <c r="L1500" s="14">
        <f>L1499+data!$C$21*(K1499-L1499)/60*C1499</f>
        <v>3.0817570957384248</v>
      </c>
      <c r="M1500" s="59">
        <f>M1499+E1500*C1500/3600/data!H$23</f>
        <v>251.18747367682951</v>
      </c>
    </row>
    <row r="1501" spans="1:13" ht="19.899999999999999" customHeight="1">
      <c r="A1501" s="12">
        <f t="shared" si="117"/>
        <v>11270</v>
      </c>
      <c r="B1501" s="14">
        <v>0</v>
      </c>
      <c r="C1501" s="14">
        <v>10</v>
      </c>
      <c r="D1501" s="15">
        <f>3600*(B1501*data!$C$15/1000-F1501-G1501)/C1501</f>
        <v>-4973.4055528732961</v>
      </c>
      <c r="E1501" s="15">
        <f>IF(A1501&lt;P$35,IF(A1501+C1501&lt;P$35,data!H$24*data!H$23,data!H$24*data!H$23*(P$35-A1501)/C1501),IF(D1501&lt;0,0,D1501))</f>
        <v>0</v>
      </c>
      <c r="F1501" s="17">
        <f>(H1501*data!$C$16+I1501*data!$C$17-G1500*(data!$C$18+data!$C$19+data!$C$20))*$C1501/60</f>
        <v>-6.2122023259709579E-2</v>
      </c>
      <c r="G1501" s="17">
        <f t="shared" si="118"/>
        <v>13.877137447907755</v>
      </c>
      <c r="H1501" s="17">
        <f>H1500+(data!$C$19*G1500-data!$C$16*H1500)*$C1501/60</f>
        <v>139.86204679616608</v>
      </c>
      <c r="I1501" s="17">
        <f>I1500+(data!$C$20*G1500-data!$C$17*I1500)*$C1501/60</f>
        <v>449.67110541437279</v>
      </c>
      <c r="J1501" s="16">
        <f t="shared" si="116"/>
        <v>187.83333333333334</v>
      </c>
      <c r="K1501" s="14">
        <f>G1501/data!$C$15*1000</f>
        <v>1.8789640796764289</v>
      </c>
      <c r="L1501" s="14">
        <f>L1500+data!$C$21*(K1500-L1500)/60*C1500</f>
        <v>3.0568608755493005</v>
      </c>
      <c r="M1501" s="59">
        <f>M1500+E1501*C1501/3600/data!H$23</f>
        <v>251.18747367682951</v>
      </c>
    </row>
    <row r="1502" spans="1:13" ht="19.899999999999999" customHeight="1">
      <c r="A1502" s="12">
        <f t="shared" si="117"/>
        <v>11280</v>
      </c>
      <c r="B1502" s="14">
        <v>0</v>
      </c>
      <c r="C1502" s="14">
        <v>10</v>
      </c>
      <c r="D1502" s="15">
        <f>3600*(B1502*data!$C$15/1000-F1502-G1502)/C1502</f>
        <v>-4951.9022637597773</v>
      </c>
      <c r="E1502" s="15">
        <f>IF(A1502&lt;P$35,IF(A1502+C1502&lt;P$35,data!H$24*data!H$23,data!H$24*data!H$23*(P$35-A1502)/C1502),IF(D1502&lt;0,0,D1502))</f>
        <v>0</v>
      </c>
      <c r="F1502" s="17">
        <f>(H1502*data!$C$16+I1502*data!$C$17-G1501*(data!$C$18+data!$C$19+data!$C$20))*$C1502/60</f>
        <v>-6.0926690954186867E-2</v>
      </c>
      <c r="G1502" s="17">
        <f t="shared" si="118"/>
        <v>13.816210756953568</v>
      </c>
      <c r="H1502" s="17">
        <f>H1501+(data!$C$19*G1501-data!$C$16*H1501)*$C1502/60</f>
        <v>139.18928056394358</v>
      </c>
      <c r="I1502" s="17">
        <f>I1501+(data!$C$20*G1501-data!$C$17*I1501)*$C1502/60</f>
        <v>449.61357366114578</v>
      </c>
      <c r="J1502" s="16">
        <f t="shared" si="116"/>
        <v>188</v>
      </c>
      <c r="K1502" s="14">
        <f>G1502/data!$C$15*1000</f>
        <v>1.8707146071734577</v>
      </c>
      <c r="L1502" s="14">
        <f>L1501+data!$C$21*(K1501-L1501)/60*C1501</f>
        <v>3.0323082738991665</v>
      </c>
      <c r="M1502" s="59">
        <f>M1501+E1502*C1502/3600/data!H$23</f>
        <v>251.18747367682951</v>
      </c>
    </row>
    <row r="1503" spans="1:13" ht="19.899999999999999" customHeight="1">
      <c r="A1503" s="12">
        <f t="shared" si="117"/>
        <v>11290</v>
      </c>
      <c r="B1503" s="14">
        <v>0</v>
      </c>
      <c r="C1503" s="14">
        <v>10</v>
      </c>
      <c r="D1503" s="15">
        <f>3600*(B1503*data!$C$15/1000-F1503-G1503)/C1503</f>
        <v>-4930.740294623427</v>
      </c>
      <c r="E1503" s="15">
        <f>IF(A1503&lt;P$35,IF(A1503+C1503&lt;P$35,data!H$24*data!H$23,data!H$24*data!H$23*(P$35-A1503)/C1503),IF(D1503&lt;0,0,D1503))</f>
        <v>0</v>
      </c>
      <c r="F1503" s="17">
        <f>(H1503*data!$C$16+I1503*data!$C$17-G1502*(data!$C$18+data!$C$19+data!$C$20))*$C1503/60</f>
        <v>-5.9854969277580793E-2</v>
      </c>
      <c r="G1503" s="17">
        <f t="shared" si="118"/>
        <v>13.756355787675988</v>
      </c>
      <c r="H1503" s="17">
        <f>H1502+(data!$C$19*G1502-data!$C$16*H1502)*$C1503/60</f>
        <v>138.52008782713909</v>
      </c>
      <c r="I1503" s="17">
        <f>I1502+(data!$C$20*G1502-data!$C$17*I1502)*$C1503/60</f>
        <v>449.55487600499873</v>
      </c>
      <c r="J1503" s="16">
        <f t="shared" si="116"/>
        <v>188.16666666666666</v>
      </c>
      <c r="K1503" s="14">
        <f>G1503/data!$C$15*1000</f>
        <v>1.862610245759954</v>
      </c>
      <c r="L1503" s="14">
        <f>L1502+data!$C$21*(K1502-L1502)/60*C1502</f>
        <v>3.0080955018818183</v>
      </c>
      <c r="M1503" s="59">
        <f>M1502+E1503*C1503/3600/data!H$23</f>
        <v>251.18747367682951</v>
      </c>
    </row>
    <row r="1504" spans="1:13" ht="19.899999999999999" customHeight="1">
      <c r="A1504" s="12">
        <f t="shared" si="117"/>
        <v>11300</v>
      </c>
      <c r="B1504" s="14">
        <v>0</v>
      </c>
      <c r="C1504" s="14">
        <v>10</v>
      </c>
      <c r="D1504" s="15">
        <f>3600*(B1504*data!$C$15/1000-F1504-G1504)/C1504</f>
        <v>-4909.8872903871506</v>
      </c>
      <c r="E1504" s="15">
        <f>IF(A1504&lt;P$35,IF(A1504+C1504&lt;P$35,data!H$24*data!H$23,data!H$24*data!H$23*(P$35-A1504)/C1504),IF(D1504&lt;0,0,D1504))</f>
        <v>0</v>
      </c>
      <c r="F1504" s="17">
        <f>(H1504*data!$C$16+I1504*data!$C$17-G1503*(data!$C$18+data!$C$19+data!$C$20))*$C1504/60</f>
        <v>-5.8889990522507617E-2</v>
      </c>
      <c r="G1504" s="17">
        <f t="shared" si="118"/>
        <v>13.69746579715348</v>
      </c>
      <c r="H1504" s="17">
        <f>H1503+(data!$C$19*G1503-data!$C$16*H1503)*$C1504/60</f>
        <v>137.85449292759967</v>
      </c>
      <c r="I1504" s="17">
        <f>I1503+(data!$C$20*G1503-data!$C$17*I1503)*$C1504/60</f>
        <v>449.49503456635551</v>
      </c>
      <c r="J1504" s="16">
        <f t="shared" si="116"/>
        <v>188.33333333333334</v>
      </c>
      <c r="K1504" s="14">
        <f>G1504/data!$C$15*1000</f>
        <v>1.8546365424468865</v>
      </c>
      <c r="L1504" s="14">
        <f>L1503+data!$C$21*(K1503-L1503)/60*C1503</f>
        <v>2.984218500697839</v>
      </c>
      <c r="M1504" s="59">
        <f>M1503+E1504*C1504/3600/data!H$23</f>
        <v>251.18747367682951</v>
      </c>
    </row>
    <row r="1505" spans="1:13" ht="19.899999999999999" customHeight="1">
      <c r="A1505" s="12">
        <f t="shared" si="117"/>
        <v>11310</v>
      </c>
      <c r="B1505" s="14">
        <v>0</v>
      </c>
      <c r="C1505" s="14">
        <f t="shared" ref="C1505:C1543" si="119">P$25*2</f>
        <v>20</v>
      </c>
      <c r="D1505" s="15">
        <f>3600*(B1505*data!$C$15/1000-F1505-G1505)/C1505</f>
        <v>-2418.7076504663701</v>
      </c>
      <c r="E1505" s="15">
        <f>IF(A1505&lt;P$35,IF(A1505+C1505&lt;P$35,data!H$24*data!H$23,data!H$24*data!H$23*(P$35-A1505)/C1505),IF(D1505&lt;0,0,D1505))</f>
        <v>0</v>
      </c>
      <c r="F1505" s="17">
        <f>(H1505*data!$C$16+I1505*data!$C$17-G1504*(data!$C$18+data!$C$19+data!$C$20))*$C1505/60</f>
        <v>-0.13010053617015652</v>
      </c>
      <c r="G1505" s="17">
        <f t="shared" si="118"/>
        <v>13.567365260983324</v>
      </c>
      <c r="H1505" s="17">
        <f>H1504+(data!$C$19*G1504-data!$C$16*H1504)*$C1505/60</f>
        <v>136.53053460973402</v>
      </c>
      <c r="I1505" s="17">
        <f>I1504+(data!$C$20*G1504-data!$C$17*I1504)*$C1505/60</f>
        <v>449.37310409769503</v>
      </c>
      <c r="J1505" s="16">
        <f t="shared" si="116"/>
        <v>188.5</v>
      </c>
      <c r="K1505" s="14">
        <f>G1505/data!$C$15*1000</f>
        <v>1.8370209329504754</v>
      </c>
      <c r="L1505" s="14">
        <f>L1504+data!$C$21*(K1504-L1504)/60*C1504</f>
        <v>2.9606729948867279</v>
      </c>
      <c r="M1505" s="59">
        <f>M1504+E1505*C1505/3600/data!H$23</f>
        <v>251.18747367682951</v>
      </c>
    </row>
    <row r="1506" spans="1:13" ht="19.899999999999999" customHeight="1">
      <c r="A1506" s="12">
        <f t="shared" si="117"/>
        <v>11330</v>
      </c>
      <c r="B1506" s="14">
        <v>0</v>
      </c>
      <c r="C1506" s="14">
        <f t="shared" si="119"/>
        <v>20</v>
      </c>
      <c r="D1506" s="15">
        <f>3600*(B1506*data!$C$15/1000-F1506-G1506)/C1506</f>
        <v>-2397.8324866293797</v>
      </c>
      <c r="E1506" s="15">
        <f>IF(A1506&lt;P$35,IF(A1506+C1506&lt;P$35,data!H$24*data!H$23,data!H$24*data!H$23*(P$35-A1506)/C1506),IF(D1506&lt;0,0,D1506))</f>
        <v>0</v>
      </c>
      <c r="F1506" s="17">
        <f>(H1506*data!$C$16+I1506*data!$C$17-G1505*(data!$C$18+data!$C$19+data!$C$20))*$C1506/60</f>
        <v>-0.12303683429894008</v>
      </c>
      <c r="G1506" s="17">
        <f t="shared" si="118"/>
        <v>13.444328426684384</v>
      </c>
      <c r="H1506" s="17">
        <f>H1505+(data!$C$19*G1505-data!$C$16*H1505)*$C1506/60</f>
        <v>135.2194595992886</v>
      </c>
      <c r="I1506" s="17">
        <f>I1505+(data!$C$20*G1505-data!$C$17*I1505)*$C1506/60</f>
        <v>449.24619301695208</v>
      </c>
      <c r="J1506" s="16">
        <f t="shared" si="116"/>
        <v>188.83333333333334</v>
      </c>
      <c r="K1506" s="14">
        <f>G1506/data!$C$15*1000</f>
        <v>1.8203617485190589</v>
      </c>
      <c r="L1506" s="14">
        <f>L1505+data!$C$21*(K1505-L1505)/60*C1505</f>
        <v>2.9138291940261807</v>
      </c>
      <c r="M1506" s="59">
        <f>M1505+E1506*C1506/3600/data!H$23</f>
        <v>251.18747367682951</v>
      </c>
    </row>
    <row r="1507" spans="1:13" ht="19.899999999999999" customHeight="1">
      <c r="A1507" s="12">
        <f t="shared" si="117"/>
        <v>11350</v>
      </c>
      <c r="B1507" s="14">
        <v>0</v>
      </c>
      <c r="C1507" s="14">
        <f t="shared" si="119"/>
        <v>20</v>
      </c>
      <c r="D1507" s="15">
        <f>3600*(B1507*data!$C$15/1000-F1507-G1507)/C1507</f>
        <v>-2377.6455944237973</v>
      </c>
      <c r="E1507" s="15">
        <f>IF(A1507&lt;P$35,IF(A1507+C1507&lt;P$35,data!H$24*data!H$23,data!H$24*data!H$23*(P$35-A1507)/C1507),IF(D1507&lt;0,0,D1507))</f>
        <v>0</v>
      </c>
      <c r="F1507" s="17">
        <f>(H1507*data!$C$16+I1507*data!$C$17-G1506*(data!$C$18+data!$C$19+data!$C$20))*$C1507/60</f>
        <v>-0.11759311772053316</v>
      </c>
      <c r="G1507" s="17">
        <f t="shared" si="118"/>
        <v>13.326735308963851</v>
      </c>
      <c r="H1507" s="17">
        <f>H1506+(data!$C$19*G1506-data!$C$16*H1506)*$C1507/60</f>
        <v>133.92181402777081</v>
      </c>
      <c r="I1507" s="17">
        <f>I1506+(data!$C$20*G1506-data!$C$17*I1506)*$C1507/60</f>
        <v>449.11458891289101</v>
      </c>
      <c r="J1507" s="16">
        <f t="shared" si="116"/>
        <v>189.16666666666666</v>
      </c>
      <c r="K1507" s="14">
        <f>G1507/data!$C$15*1000</f>
        <v>1.8044396431826046</v>
      </c>
      <c r="L1507" s="14">
        <f>L1506+data!$C$21*(K1506-L1506)/60*C1506</f>
        <v>2.8682437561491194</v>
      </c>
      <c r="M1507" s="59">
        <f>M1506+E1507*C1507/3600/data!H$23</f>
        <v>251.18747367682951</v>
      </c>
    </row>
    <row r="1508" spans="1:13" ht="19.899999999999999" customHeight="1">
      <c r="A1508" s="12">
        <f t="shared" si="117"/>
        <v>11370</v>
      </c>
      <c r="B1508" s="14">
        <v>0</v>
      </c>
      <c r="C1508" s="14">
        <f t="shared" si="119"/>
        <v>20</v>
      </c>
      <c r="D1508" s="15">
        <f>3600*(B1508*data!$C$15/1000-F1508-G1508)/C1508</f>
        <v>-2358.0147169189181</v>
      </c>
      <c r="E1508" s="15">
        <f>IF(A1508&lt;P$35,IF(A1508+C1508&lt;P$35,data!H$24*data!H$23,data!H$24*data!H$23*(P$35-A1508)/C1508),IF(D1508&lt;0,0,D1508))</f>
        <v>0</v>
      </c>
      <c r="F1508" s="17">
        <f>(H1508*data!$C$16+I1508*data!$C$17-G1507*(data!$C$18+data!$C$19+data!$C$20))*$C1508/60</f>
        <v>-0.11332677415159627</v>
      </c>
      <c r="G1508" s="17">
        <f t="shared" si="118"/>
        <v>13.213408534812254</v>
      </c>
      <c r="H1508" s="17">
        <f>H1507+(data!$C$19*G1507-data!$C$16*H1507)*$C1508/60</f>
        <v>132.6379448678851</v>
      </c>
      <c r="I1508" s="17">
        <f>I1507+(data!$C$20*G1507-data!$C$17*I1507)*$C1508/60</f>
        <v>448.97851468384158</v>
      </c>
      <c r="J1508" s="16">
        <f t="shared" si="116"/>
        <v>189.5</v>
      </c>
      <c r="K1508" s="14">
        <f>G1508/data!$C$15*1000</f>
        <v>1.7890952006636933</v>
      </c>
      <c r="L1508" s="14">
        <f>L1507+data!$C$21*(K1507-L1507)/60*C1507</f>
        <v>2.8238949495118018</v>
      </c>
      <c r="M1508" s="59">
        <f>M1507+E1508*C1508/3600/data!H$23</f>
        <v>251.18747367682951</v>
      </c>
    </row>
    <row r="1509" spans="1:13" ht="19.899999999999999" customHeight="1">
      <c r="A1509" s="12">
        <f t="shared" si="117"/>
        <v>11390</v>
      </c>
      <c r="B1509" s="14">
        <v>0</v>
      </c>
      <c r="C1509" s="14">
        <f t="shared" si="119"/>
        <v>20</v>
      </c>
      <c r="D1509" s="15">
        <f>3600*(B1509*data!$C$15/1000-F1509-G1509)/C1509</f>
        <v>-2338.8433682156524</v>
      </c>
      <c r="E1509" s="15">
        <f>IF(A1509&lt;P$35,IF(A1509+C1509&lt;P$35,data!H$24*data!H$23,data!H$24*data!H$23*(P$35-A1509)/C1509),IF(D1509&lt;0,0,D1509))</f>
        <v>0</v>
      </c>
      <c r="F1509" s="17">
        <f>(H1509*data!$C$16+I1509*data!$C$17-G1508*(data!$C$18+data!$C$19+data!$C$20))*$C1509/60</f>
        <v>-0.10991713347376002</v>
      </c>
      <c r="G1509" s="17">
        <f t="shared" si="118"/>
        <v>13.103491401338495</v>
      </c>
      <c r="H1509" s="17">
        <f>H1508+(data!$C$19*G1508-data!$C$16*H1508)*$C1509/60</f>
        <v>131.36805540213504</v>
      </c>
      <c r="I1509" s="17">
        <f>I1508+(data!$C$20*G1508-data!$C$17*I1508)*$C1509/60</f>
        <v>448.83814619186467</v>
      </c>
      <c r="J1509" s="16">
        <f t="shared" si="116"/>
        <v>189.83333333333334</v>
      </c>
      <c r="K1509" s="14">
        <f>G1509/data!$C$15*1000</f>
        <v>1.7742124234112899</v>
      </c>
      <c r="L1509" s="14">
        <f>L1508+data!$C$21*(K1508-L1508)/60*C1508</f>
        <v>2.7807553024558835</v>
      </c>
      <c r="M1509" s="59">
        <f>M1508+E1509*C1509/3600/data!H$23</f>
        <v>251.18747367682951</v>
      </c>
    </row>
    <row r="1510" spans="1:13" ht="19.899999999999999" customHeight="1">
      <c r="A1510" s="12">
        <f t="shared" si="117"/>
        <v>11410</v>
      </c>
      <c r="B1510" s="14">
        <v>0</v>
      </c>
      <c r="C1510" s="14">
        <f t="shared" si="119"/>
        <v>20</v>
      </c>
      <c r="D1510" s="15">
        <f>3600*(B1510*data!$C$15/1000-F1510-G1510)/C1510</f>
        <v>-2320.0609826954801</v>
      </c>
      <c r="E1510" s="15">
        <f>IF(A1510&lt;P$35,IF(A1510+C1510&lt;P$35,data!H$24*data!H$23,data!H$24*data!H$23*(P$35-A1510)/C1510),IF(D1510&lt;0,0,D1510))</f>
        <v>0</v>
      </c>
      <c r="F1510" s="17">
        <f>(H1510*data!$C$16+I1510*data!$C$17-G1509*(data!$C$18+data!$C$19+data!$C$20))*$C1510/60</f>
        <v>-0.10713185984846874</v>
      </c>
      <c r="G1510" s="17">
        <f t="shared" si="118"/>
        <v>12.996359541490026</v>
      </c>
      <c r="H1510" s="17">
        <f>H1509+(data!$C$19*G1509-data!$C$16*H1509)*$C1510/60</f>
        <v>130.11224539686327</v>
      </c>
      <c r="I1510" s="17">
        <f>I1509+(data!$C$20*G1509-data!$C$17*I1509)*$C1510/60</f>
        <v>448.69362505334561</v>
      </c>
      <c r="J1510" s="16">
        <f t="shared" si="116"/>
        <v>190.16666666666666</v>
      </c>
      <c r="K1510" s="14">
        <f>G1510/data!$C$15*1000</f>
        <v>1.7597067721413626</v>
      </c>
      <c r="L1510" s="14">
        <f>L1509+data!$C$21*(K1509-L1509)/60*C1509</f>
        <v>2.7387936527773182</v>
      </c>
      <c r="M1510" s="59">
        <f>M1509+E1510*C1510/3600/data!H$23</f>
        <v>251.18747367682951</v>
      </c>
    </row>
    <row r="1511" spans="1:13" ht="19.899999999999999" customHeight="1">
      <c r="A1511" s="12">
        <f t="shared" si="117"/>
        <v>11430</v>
      </c>
      <c r="B1511" s="14">
        <v>0</v>
      </c>
      <c r="C1511" s="14">
        <f t="shared" si="119"/>
        <v>20</v>
      </c>
      <c r="D1511" s="15">
        <f>3600*(B1511*data!$C$15/1000-F1511-G1511)/C1511</f>
        <v>-2301.615779134866</v>
      </c>
      <c r="E1511" s="15">
        <f>IF(A1511&lt;P$35,IF(A1511+C1511&lt;P$35,data!H$24*data!H$23,data!H$24*data!H$23*(P$35-A1511)/C1511),IF(D1511&lt;0,0,D1511))</f>
        <v>0</v>
      </c>
      <c r="F1511" s="17">
        <f>(H1511*data!$C$16+I1511*data!$C$17-G1510*(data!$C$18+data!$C$19+data!$C$20))*$C1511/60</f>
        <v>-0.10480260648149731</v>
      </c>
      <c r="G1511" s="17">
        <f t="shared" si="118"/>
        <v>12.891556935008529</v>
      </c>
      <c r="H1511" s="17">
        <f>H1510+(data!$C$19*G1510-data!$C$16*H1510)*$C1511/60</f>
        <v>128.87054019713977</v>
      </c>
      <c r="I1511" s="17">
        <f>I1510+(data!$C$20*G1510-data!$C$17*I1510)*$C1511/60</f>
        <v>448.54506790643785</v>
      </c>
      <c r="J1511" s="16">
        <f t="shared" si="116"/>
        <v>190.5</v>
      </c>
      <c r="K1511" s="14">
        <f>G1511/data!$C$15*1000</f>
        <v>1.7455165017218035</v>
      </c>
      <c r="L1511" s="14">
        <f>L1510+data!$C$21*(K1510-L1510)/60*C1510</f>
        <v>2.6979766130411451</v>
      </c>
      <c r="M1511" s="59">
        <f>M1510+E1511*C1511/3600/data!H$23</f>
        <v>251.18747367682951</v>
      </c>
    </row>
    <row r="1512" spans="1:13" ht="19.899999999999999" customHeight="1">
      <c r="A1512" s="12">
        <f t="shared" si="117"/>
        <v>11450</v>
      </c>
      <c r="B1512" s="14">
        <v>0</v>
      </c>
      <c r="C1512" s="14">
        <f t="shared" si="119"/>
        <v>20</v>
      </c>
      <c r="D1512" s="15">
        <f>3600*(B1512*data!$C$15/1000-F1512-G1512)/C1512</f>
        <v>-2283.4695914432377</v>
      </c>
      <c r="E1512" s="15">
        <f>IF(A1512&lt;P$35,IF(A1512+C1512&lt;P$35,data!H$24*data!H$23,data!H$24*data!H$23*(P$35-A1512)/C1512),IF(D1512&lt;0,0,D1512))</f>
        <v>0</v>
      </c>
      <c r="F1512" s="17">
        <f>(H1512*data!$C$16+I1512*data!$C$17-G1511*(data!$C$18+data!$C$19+data!$C$20))*$C1512/60</f>
        <v>-0.1028073801619384</v>
      </c>
      <c r="G1512" s="17">
        <f t="shared" si="118"/>
        <v>12.788749554846591</v>
      </c>
      <c r="H1512" s="17">
        <f>H1511+(data!$C$19*G1511-data!$C$16*H1511)*$C1512/60</f>
        <v>127.64291179609992</v>
      </c>
      <c r="I1512" s="17">
        <f>I1511+(data!$C$20*G1511-data!$C$17*I1511)*$C1512/60</f>
        <v>448.39257312634601</v>
      </c>
      <c r="J1512" s="16">
        <f t="shared" si="116"/>
        <v>190.83333333333334</v>
      </c>
      <c r="K1512" s="14">
        <f>G1512/data!$C$15*1000</f>
        <v>1.7315963848983558</v>
      </c>
      <c r="L1512" s="14">
        <f>L1511+data!$C$21*(K1511-L1511)/60*C1511</f>
        <v>2.6582696136116466</v>
      </c>
      <c r="M1512" s="59">
        <f>M1511+E1512*C1512/3600/data!H$23</f>
        <v>251.18747367682951</v>
      </c>
    </row>
    <row r="1513" spans="1:13" ht="19.899999999999999" customHeight="1">
      <c r="A1513" s="12">
        <f t="shared" si="117"/>
        <v>11470</v>
      </c>
      <c r="B1513" s="14">
        <v>0</v>
      </c>
      <c r="C1513" s="14">
        <f t="shared" si="119"/>
        <v>20</v>
      </c>
      <c r="D1513" s="15">
        <f>3600*(B1513*data!$C$15/1000-F1513-G1513)/C1513</f>
        <v>-2265.5941240053248</v>
      </c>
      <c r="E1513" s="15">
        <f>IF(A1513&lt;P$35,IF(A1513+C1513&lt;P$35,data!H$24*data!H$23,data!H$24*data!H$23*(P$35-A1513)/C1513),IF(D1513&lt;0,0,D1513))</f>
        <v>0</v>
      </c>
      <c r="F1513" s="17">
        <f>(H1513*data!$C$16+I1513*data!$C$17-G1512*(data!$C$18+data!$C$19+data!$C$20))*$C1513/60</f>
        <v>-0.10105776629739201</v>
      </c>
      <c r="G1513" s="17">
        <f t="shared" si="118"/>
        <v>12.687691788549198</v>
      </c>
      <c r="H1513" s="17">
        <f>H1512+(data!$C$19*G1512-data!$C$16*H1512)*$C1513/60</f>
        <v>126.42929409073102</v>
      </c>
      <c r="I1513" s="17">
        <f>I1512+(data!$C$20*G1512-data!$C$17*I1512)*$C1513/60</f>
        <v>448.23622569182442</v>
      </c>
      <c r="J1513" s="16">
        <f t="shared" si="116"/>
        <v>191.16666666666666</v>
      </c>
      <c r="K1513" s="14">
        <f>G1513/data!$C$15*1000</f>
        <v>1.717913165750464</v>
      </c>
      <c r="L1513" s="14">
        <f>L1512+data!$C$21*(K1512-L1512)/60*C1512</f>
        <v>2.6196376405488779</v>
      </c>
      <c r="M1513" s="59">
        <f>M1512+E1513*C1513/3600/data!H$23</f>
        <v>251.18747367682951</v>
      </c>
    </row>
    <row r="1514" spans="1:13" ht="19.899999999999999" customHeight="1">
      <c r="A1514" s="12">
        <f t="shared" si="117"/>
        <v>11490</v>
      </c>
      <c r="B1514" s="14">
        <v>0</v>
      </c>
      <c r="C1514" s="14">
        <f t="shared" si="119"/>
        <v>20</v>
      </c>
      <c r="D1514" s="15">
        <f>3600*(B1514*data!$C$15/1000-F1514-G1514)/C1514</f>
        <v>-2247.9682389943055</v>
      </c>
      <c r="E1514" s="15">
        <f>IF(A1514&lt;P$35,IF(A1514+C1514&lt;P$35,data!H$24*data!H$23,data!H$24*data!H$23*(P$35-A1514)/C1514),IF(D1514&lt;0,0,D1514))</f>
        <v>0</v>
      </c>
      <c r="F1514" s="17">
        <f>(H1514*data!$C$16+I1514*data!$C$17-G1513*(data!$C$18+data!$C$19+data!$C$20))*$C1514/60</f>
        <v>-9.9489674845973639E-2</v>
      </c>
      <c r="G1514" s="17">
        <f t="shared" si="118"/>
        <v>12.588202113703225</v>
      </c>
      <c r="H1514" s="17">
        <f>H1513+(data!$C$19*G1513-data!$C$16*H1513)*$C1514/60</f>
        <v>125.22959392645713</v>
      </c>
      <c r="I1514" s="17">
        <f>I1513+(data!$C$20*G1513-data!$C$17*I1513)*$C1514/60</f>
        <v>448.07610071240947</v>
      </c>
      <c r="J1514" s="16">
        <f t="shared" si="116"/>
        <v>191.5</v>
      </c>
      <c r="K1514" s="14">
        <f>G1514/data!$C$15*1000</f>
        <v>1.7044422661477181</v>
      </c>
      <c r="L1514" s="14">
        <f>L1513+data!$C$21*(K1513-L1513)/60*C1513</f>
        <v>2.5820457532027623</v>
      </c>
      <c r="M1514" s="59">
        <f>M1513+E1514*C1514/3600/data!H$23</f>
        <v>251.18747367682951</v>
      </c>
    </row>
    <row r="1515" spans="1:13" ht="19.899999999999999" customHeight="1">
      <c r="A1515" s="12">
        <f t="shared" si="117"/>
        <v>11510</v>
      </c>
      <c r="B1515" s="14">
        <v>0</v>
      </c>
      <c r="C1515" s="14">
        <f t="shared" si="119"/>
        <v>20</v>
      </c>
      <c r="D1515" s="15">
        <f>3600*(B1515*data!$C$15/1000-F1515-G1515)/C1515</f>
        <v>-2230.5759912357926</v>
      </c>
      <c r="E1515" s="15">
        <f>IF(A1515&lt;P$35,IF(A1515+C1515&lt;P$35,data!H$24*data!H$23,data!H$24*data!H$23*(P$35-A1515)/C1515),IF(D1515&lt;0,0,D1515))</f>
        <v>0</v>
      </c>
      <c r="F1515" s="17">
        <f>(H1515*data!$C$16+I1515*data!$C$17-G1514*(data!$C$18+data!$C$19+data!$C$20))*$C1515/60</f>
        <v>-9.8056636752188453E-2</v>
      </c>
      <c r="G1515" s="17">
        <f t="shared" si="118"/>
        <v>12.490145476951037</v>
      </c>
      <c r="H1515" s="17">
        <f>H1514+(data!$C$19*G1514-data!$C$16*H1514)*$C1515/60</f>
        <v>124.0436990912477</v>
      </c>
      <c r="I1515" s="17">
        <f>I1514+(data!$C$20*G1514-data!$C$17*I1514)*$C1515/60</f>
        <v>447.91226598547757</v>
      </c>
      <c r="J1515" s="16">
        <f t="shared" si="116"/>
        <v>191.83333333333334</v>
      </c>
      <c r="K1515" s="14">
        <f>G1515/data!$C$15*1000</f>
        <v>1.6911653998687133</v>
      </c>
      <c r="L1515" s="14">
        <f>L1514+data!$C$21*(K1514-L1514)/60*C1514</f>
        <v>2.5454594429251061</v>
      </c>
      <c r="M1515" s="59">
        <f>M1514+E1515*C1515/3600/data!H$23</f>
        <v>251.18747367682951</v>
      </c>
    </row>
    <row r="1516" spans="1:13" ht="19.899999999999999" customHeight="1">
      <c r="A1516" s="12">
        <f t="shared" si="117"/>
        <v>11530</v>
      </c>
      <c r="B1516" s="14">
        <v>0</v>
      </c>
      <c r="C1516" s="14">
        <f t="shared" si="119"/>
        <v>20</v>
      </c>
      <c r="D1516" s="15">
        <f>3600*(B1516*data!$C$15/1000-F1516-G1516)/C1516</f>
        <v>-2213.4052045915669</v>
      </c>
      <c r="E1516" s="15">
        <f>IF(A1516&lt;P$35,IF(A1516+C1516&lt;P$35,data!H$24*data!H$23,data!H$24*data!H$23*(P$35-A1516)/C1516),IF(D1516&lt;0,0,D1516))</f>
        <v>0</v>
      </c>
      <c r="F1516" s="17">
        <f>(H1516*data!$C$16+I1516*data!$C$17-G1515*(data!$C$18+data!$C$19+data!$C$20))*$C1516/60</f>
        <v>-9.6724947943387221E-2</v>
      </c>
      <c r="G1516" s="17">
        <f t="shared" si="118"/>
        <v>12.393420529007649</v>
      </c>
      <c r="H1516" s="17">
        <f>H1515+(data!$C$19*G1515-data!$C$16*H1515)*$C1516/60</f>
        <v>122.87148410006787</v>
      </c>
      <c r="I1516" s="17">
        <f>I1515+(data!$C$20*G1515-data!$C$17*I1515)*$C1516/60</f>
        <v>447.744783850494</v>
      </c>
      <c r="J1516" s="16">
        <f t="shared" si="116"/>
        <v>192.16666666666666</v>
      </c>
      <c r="K1516" s="14">
        <f>G1516/data!$C$15*1000</f>
        <v>1.6780688442226783</v>
      </c>
      <c r="L1516" s="14">
        <f>L1515+data!$C$21*(K1515-L1515)/60*C1515</f>
        <v>2.5098448773625899</v>
      </c>
      <c r="M1516" s="59">
        <f>M1515+E1516*C1516/3600/data!H$23</f>
        <v>251.18747367682951</v>
      </c>
    </row>
    <row r="1517" spans="1:13" ht="19.899999999999999" customHeight="1">
      <c r="A1517" s="12">
        <f t="shared" si="117"/>
        <v>11550</v>
      </c>
      <c r="B1517" s="14">
        <v>0</v>
      </c>
      <c r="C1517" s="14">
        <f t="shared" si="119"/>
        <v>20</v>
      </c>
      <c r="D1517" s="15">
        <f>3600*(B1517*data!$C$15/1000-F1517-G1517)/C1517</f>
        <v>-2196.4464406160682</v>
      </c>
      <c r="E1517" s="15">
        <f>IF(A1517&lt;P$35,IF(A1517+C1517&lt;P$35,data!H$24*data!H$23,data!H$24*data!H$23*(P$35-A1517)/C1517),IF(D1517&lt;0,0,D1517))</f>
        <v>0</v>
      </c>
      <c r="F1517" s="17">
        <f>(H1517*data!$C$16+I1517*data!$C$17-G1516*(data!$C$18+data!$C$19+data!$C$20))*$C1517/60</f>
        <v>-9.5470151681412929E-2</v>
      </c>
      <c r="G1517" s="17">
        <f t="shared" si="118"/>
        <v>12.297950377326236</v>
      </c>
      <c r="H1517" s="17">
        <f>H1516+(data!$C$19*G1516-data!$C$16*H1516)*$C1517/60</f>
        <v>121.71281437874954</v>
      </c>
      <c r="I1517" s="17">
        <f>I1516+(data!$C$20*G1516-data!$C$17*I1516)*$C1517/60</f>
        <v>447.57371253413078</v>
      </c>
      <c r="J1517" s="16">
        <f t="shared" si="116"/>
        <v>192.5</v>
      </c>
      <c r="K1517" s="14">
        <f>G1517/data!$C$15*1000</f>
        <v>1.6651421879606061</v>
      </c>
      <c r="L1517" s="14">
        <f>L1516+data!$C$21*(K1516-L1516)/60*C1516</f>
        <v>2.475169062511291</v>
      </c>
      <c r="M1517" s="59">
        <f>M1516+E1517*C1517/3600/data!H$23</f>
        <v>251.18747367682951</v>
      </c>
    </row>
    <row r="1518" spans="1:13" ht="19.899999999999999" customHeight="1">
      <c r="A1518" s="12">
        <f t="shared" si="117"/>
        <v>11570</v>
      </c>
      <c r="B1518" s="14">
        <v>0</v>
      </c>
      <c r="C1518" s="14">
        <f t="shared" si="119"/>
        <v>20</v>
      </c>
      <c r="D1518" s="15">
        <f>3600*(B1518*data!$C$15/1000-F1518-G1518)/C1518</f>
        <v>-2179.6922513725849</v>
      </c>
      <c r="E1518" s="15">
        <f>IF(A1518&lt;P$35,IF(A1518+C1518&lt;P$35,data!H$24*data!H$23,data!H$24*data!H$23*(P$35-A1518)/C1518),IF(D1518&lt;0,0,D1518))</f>
        <v>0</v>
      </c>
      <c r="F1518" s="17">
        <f>(H1518*data!$C$16+I1518*data!$C$17-G1517*(data!$C$18+data!$C$19+data!$C$20))*$C1518/60</f>
        <v>-9.427449040593909E-2</v>
      </c>
      <c r="G1518" s="17">
        <f t="shared" si="118"/>
        <v>12.203675886920298</v>
      </c>
      <c r="H1518" s="17">
        <f>H1517+(data!$C$19*G1517-data!$C$16*H1517)*$C1518/60</f>
        <v>120.56754928849368</v>
      </c>
      <c r="I1518" s="17">
        <f>I1517+(data!$C$20*G1517-data!$C$17*I1517)*$C1518/60</f>
        <v>447.39910712655217</v>
      </c>
      <c r="J1518" s="16">
        <f t="shared" si="116"/>
        <v>192.83333333333334</v>
      </c>
      <c r="K1518" s="14">
        <f>G1518/data!$C$15*1000</f>
        <v>1.6523774242067337</v>
      </c>
      <c r="L1518" s="14">
        <f>L1517+data!$C$21*(K1517-L1517)/60*C1517</f>
        <v>2.4413999458171447</v>
      </c>
      <c r="M1518" s="59">
        <f>M1517+E1518*C1518/3600/data!H$23</f>
        <v>251.18747367682951</v>
      </c>
    </row>
    <row r="1519" spans="1:13" ht="19.899999999999999" customHeight="1">
      <c r="A1519" s="12">
        <f t="shared" si="117"/>
        <v>11590</v>
      </c>
      <c r="B1519" s="14">
        <v>0</v>
      </c>
      <c r="C1519" s="14">
        <f t="shared" si="119"/>
        <v>20</v>
      </c>
      <c r="D1519" s="15">
        <f>3600*(B1519*data!$C$15/1000-F1519-G1519)/C1519</f>
        <v>-2163.1366380930367</v>
      </c>
      <c r="E1519" s="15">
        <f>IF(A1519&lt;P$35,IF(A1519+C1519&lt;P$35,data!H$24*data!H$23,data!H$24*data!H$23*(P$35-A1519)/C1519),IF(D1519&lt;0,0,D1519))</f>
        <v>0</v>
      </c>
      <c r="F1519" s="17">
        <f>(H1519*data!$C$16+I1519*data!$C$17-G1518*(data!$C$18+data!$C$19+data!$C$20))*$C1519/60</f>
        <v>-9.3125059868378671E-2</v>
      </c>
      <c r="G1519" s="17">
        <f t="shared" si="118"/>
        <v>12.110550827051918</v>
      </c>
      <c r="H1519" s="17">
        <f>H1518+(data!$C$19*G1518-data!$C$16*H1518)*$C1519/60</f>
        <v>119.43554431061131</v>
      </c>
      <c r="I1519" s="17">
        <f>I1518+(data!$C$20*G1518-data!$C$17*I1518)*$C1519/60</f>
        <v>447.22102029049904</v>
      </c>
      <c r="J1519" s="16">
        <f t="shared" si="116"/>
        <v>193.16666666666666</v>
      </c>
      <c r="K1519" s="14">
        <f>G1519/data!$C$15*1000</f>
        <v>1.6397682933202493</v>
      </c>
      <c r="L1519" s="14">
        <f>L1518+data!$C$21*(K1518-L1518)/60*C1518</f>
        <v>2.4085064771635878</v>
      </c>
      <c r="M1519" s="59">
        <f>M1518+E1519*C1519/3600/data!H$23</f>
        <v>251.18747367682951</v>
      </c>
    </row>
    <row r="1520" spans="1:13" ht="19.899999999999999" customHeight="1">
      <c r="A1520" s="12">
        <f t="shared" si="117"/>
        <v>11610</v>
      </c>
      <c r="B1520" s="14">
        <v>0</v>
      </c>
      <c r="C1520" s="14">
        <f t="shared" si="119"/>
        <v>20</v>
      </c>
      <c r="D1520" s="15">
        <f>3600*(B1520*data!$C$15/1000-F1520-G1520)/C1520</f>
        <v>-2146.7746589499347</v>
      </c>
      <c r="E1520" s="15">
        <f>IF(A1520&lt;P$35,IF(A1520+C1520&lt;P$35,data!H$24*data!H$23,data!H$24*data!H$23*(P$35-A1520)/C1520),IF(D1520&lt;0,0,D1520))</f>
        <v>0</v>
      </c>
      <c r="F1520" s="17">
        <f>(H1520*data!$C$16+I1520*data!$C$17-G1519*(data!$C$18+data!$C$19+data!$C$20))*$C1520/60</f>
        <v>-9.2012471998363196E-2</v>
      </c>
      <c r="G1520" s="17">
        <f t="shared" si="118"/>
        <v>12.018538355053556</v>
      </c>
      <c r="H1520" s="17">
        <f>H1519+(data!$C$19*G1519-data!$C$16*H1519)*$C1520/60</f>
        <v>118.31665262302307</v>
      </c>
      <c r="I1520" s="17">
        <f>I1519+(data!$C$20*G1519-data!$C$17*I1519)*$C1520/60</f>
        <v>447.03950277679292</v>
      </c>
      <c r="J1520" s="16">
        <f t="shared" si="116"/>
        <v>193.5</v>
      </c>
      <c r="K1520" s="14">
        <f>G1520/data!$C$15*1000</f>
        <v>1.6273098068048462</v>
      </c>
      <c r="L1520" s="14">
        <f>L1519+data!$C$21*(K1519-L1519)/60*C1519</f>
        <v>2.3764586399213341</v>
      </c>
      <c r="M1520" s="59">
        <f>M1519+E1520*C1520/3600/data!H$23</f>
        <v>251.18747367682951</v>
      </c>
    </row>
    <row r="1521" spans="1:13" ht="19.899999999999999" customHeight="1">
      <c r="A1521" s="12">
        <f t="shared" si="117"/>
        <v>11630</v>
      </c>
      <c r="B1521" s="14">
        <v>0</v>
      </c>
      <c r="C1521" s="14">
        <f t="shared" si="119"/>
        <v>20</v>
      </c>
      <c r="D1521" s="15">
        <f>3600*(B1521*data!$C$15/1000-F1521-G1521)/C1521</f>
        <v>-2130.6021448447709</v>
      </c>
      <c r="E1521" s="15">
        <f>IF(A1521&lt;P$35,IF(A1521+C1521&lt;P$35,data!H$24*data!H$23,data!H$24*data!H$23*(P$35-A1521)/C1521),IF(D1521&lt;0,0,D1521))</f>
        <v>0</v>
      </c>
      <c r="F1521" s="17">
        <f>(H1521*data!$C$16+I1521*data!$C$17-G1520*(data!$C$18+data!$C$19+data!$C$20))*$C1521/60</f>
        <v>-9.0929886291302608E-2</v>
      </c>
      <c r="G1521" s="17">
        <f t="shared" si="118"/>
        <v>11.927608468762253</v>
      </c>
      <c r="H1521" s="17">
        <f>H1520+(data!$C$19*G1520-data!$C$16*H1520)*$C1521/60</f>
        <v>117.21072623622715</v>
      </c>
      <c r="I1521" s="17">
        <f>I1520+(data!$C$20*G1520-data!$C$17*I1520)*$C1521/60</f>
        <v>446.85460379959028</v>
      </c>
      <c r="J1521" s="16">
        <f t="shared" si="116"/>
        <v>193.83333333333334</v>
      </c>
      <c r="K1521" s="14">
        <f>G1521/data!$C$15*1000</f>
        <v>1.6149979023683747</v>
      </c>
      <c r="L1521" s="14">
        <f>L1520+data!$C$21*(K1520-L1520)/60*C1520</f>
        <v>2.3452274608560382</v>
      </c>
      <c r="M1521" s="59">
        <f>M1520+E1521*C1521/3600/data!H$23</f>
        <v>251.18747367682951</v>
      </c>
    </row>
    <row r="1522" spans="1:13" ht="19.899999999999999" customHeight="1">
      <c r="A1522" s="12">
        <f t="shared" si="117"/>
        <v>11650</v>
      </c>
      <c r="B1522" s="14">
        <v>0</v>
      </c>
      <c r="C1522" s="14">
        <f t="shared" si="119"/>
        <v>20</v>
      </c>
      <c r="D1522" s="15">
        <f>3600*(B1522*data!$C$15/1000-F1522-G1522)/C1522</f>
        <v>-2114.615493443519</v>
      </c>
      <c r="E1522" s="15">
        <f>IF(A1522&lt;P$35,IF(A1522+C1522&lt;P$35,data!H$24*data!H$23,data!H$24*data!H$23*(P$35-A1522)/C1522),IF(D1522&lt;0,0,D1522))</f>
        <v>0</v>
      </c>
      <c r="F1522" s="17">
        <f>(H1522*data!$C$16+I1522*data!$C$17-G1521*(data!$C$18+data!$C$19+data!$C$20))*$C1522/60</f>
        <v>-8.9872308149129651E-2</v>
      </c>
      <c r="G1522" s="17">
        <f t="shared" si="118"/>
        <v>11.837736160613124</v>
      </c>
      <c r="H1522" s="17">
        <f>H1521+(data!$C$19*G1521-data!$C$16*H1521)*$C1522/60</f>
        <v>116.117616810222</v>
      </c>
      <c r="I1522" s="17">
        <f>I1521+(data!$C$20*G1521-data!$C$17*I1521)*$C1522/60</f>
        <v>446.66637131001966</v>
      </c>
      <c r="J1522" s="16">
        <f t="shared" si="116"/>
        <v>194.16666666666666</v>
      </c>
      <c r="K1522" s="14">
        <f>G1522/data!$C$15*1000</f>
        <v>1.6028291939871455</v>
      </c>
      <c r="L1522" s="14">
        <f>L1521+data!$C$21*(K1521-L1521)/60*C1521</f>
        <v>2.3147850052427437</v>
      </c>
      <c r="M1522" s="59">
        <f>M1521+E1522*C1522/3600/data!H$23</f>
        <v>251.18747367682951</v>
      </c>
    </row>
    <row r="1523" spans="1:13" ht="19.899999999999999" customHeight="1">
      <c r="A1523" s="12">
        <f t="shared" si="117"/>
        <v>11670</v>
      </c>
      <c r="B1523" s="14">
        <v>0</v>
      </c>
      <c r="C1523" s="14">
        <f t="shared" si="119"/>
        <v>20</v>
      </c>
      <c r="D1523" s="15">
        <f>3600*(B1523*data!$C$15/1000-F1523-G1523)/C1523</f>
        <v>-2098.8115198945657</v>
      </c>
      <c r="E1523" s="15">
        <f>IF(A1523&lt;P$35,IF(A1523+C1523&lt;P$35,data!H$24*data!H$23,data!H$24*data!H$23*(P$35-A1523)/C1523),IF(D1523&lt;0,0,D1523))</f>
        <v>0</v>
      </c>
      <c r="F1523" s="17">
        <f>(H1523*data!$C$16+I1523*data!$C$17-G1522*(data!$C$18+data!$C$19+data!$C$20))*$C1523/60</f>
        <v>-8.8836080599434666E-2</v>
      </c>
      <c r="G1523" s="17">
        <f t="shared" si="118"/>
        <v>11.748900080013689</v>
      </c>
      <c r="H1523" s="17">
        <f>H1522+(data!$C$19*G1522-data!$C$16*H1522)*$C1523/60</f>
        <v>115.03717624038697</v>
      </c>
      <c r="I1523" s="17">
        <f>I1522+(data!$C$20*G1522-data!$C$17*I1522)*$C1523/60</f>
        <v>446.47485219618659</v>
      </c>
      <c r="J1523" s="16">
        <f t="shared" si="116"/>
        <v>194.5</v>
      </c>
      <c r="K1523" s="14">
        <f>G1523/data!$C$15*1000</f>
        <v>1.5908007907914457</v>
      </c>
      <c r="L1523" s="14">
        <f>L1522+data!$C$21*(K1522-L1522)/60*C1522</f>
        <v>2.2851043617644615</v>
      </c>
      <c r="M1523" s="59">
        <f>M1522+E1523*C1523/3600/data!H$23</f>
        <v>251.18747367682951</v>
      </c>
    </row>
    <row r="1524" spans="1:13" ht="19.899999999999999" customHeight="1">
      <c r="A1524" s="12">
        <f t="shared" si="117"/>
        <v>11690</v>
      </c>
      <c r="B1524" s="14">
        <v>0</v>
      </c>
      <c r="C1524" s="14">
        <f t="shared" si="119"/>
        <v>20</v>
      </c>
      <c r="D1524" s="15">
        <f>3600*(B1524*data!$C$15/1000-F1524-G1524)/C1524</f>
        <v>-2083.1873486078598</v>
      </c>
      <c r="E1524" s="15">
        <f>IF(A1524&lt;P$35,IF(A1524+C1524&lt;P$35,data!H$24*data!H$23,data!H$24*data!H$23*(P$35-A1524)/C1524),IF(D1524&lt;0,0,D1524))</f>
        <v>0</v>
      </c>
      <c r="F1524" s="17">
        <f>(H1524*data!$C$16+I1524*data!$C$17-G1523*(data!$C$18+data!$C$19+data!$C$20))*$C1524/60</f>
        <v>-8.7818516096122679E-2</v>
      </c>
      <c r="G1524" s="17">
        <f t="shared" si="118"/>
        <v>11.661081563917566</v>
      </c>
      <c r="H1524" s="17">
        <f>H1523+(data!$C$19*G1523-data!$C$16*H1523)*$C1524/60</f>
        <v>113.96925707606792</v>
      </c>
      <c r="I1524" s="17">
        <f>I1523+(data!$C$20*G1523-data!$C$17*I1523)*$C1524/60</f>
        <v>446.28009242981898</v>
      </c>
      <c r="J1524" s="16">
        <f t="shared" si="116"/>
        <v>194.83333333333334</v>
      </c>
      <c r="K1524" s="14">
        <f>G1524/data!$C$15*1000</f>
        <v>1.5789101658052402</v>
      </c>
      <c r="L1524" s="14">
        <f>L1523+data!$C$21*(K1523-L1523)/60*C1523</f>
        <v>2.2561596204898517</v>
      </c>
      <c r="M1524" s="59">
        <f>M1523+E1524*C1524/3600/data!H$23</f>
        <v>251.18747367682951</v>
      </c>
    </row>
    <row r="1525" spans="1:13" ht="19.899999999999999" customHeight="1">
      <c r="A1525" s="12">
        <f t="shared" si="117"/>
        <v>11710</v>
      </c>
      <c r="B1525" s="14">
        <v>0</v>
      </c>
      <c r="C1525" s="14">
        <f t="shared" si="119"/>
        <v>20</v>
      </c>
      <c r="D1525" s="15">
        <f>3600*(B1525*data!$C$15/1000-F1525-G1525)/C1525</f>
        <v>-2067.7403347793829</v>
      </c>
      <c r="E1525" s="15">
        <f>IF(A1525&lt;P$35,IF(A1525+C1525&lt;P$35,data!H$24*data!H$23,data!H$24*data!H$23*(P$35-A1525)/C1525),IF(D1525&lt;0,0,D1525))</f>
        <v>0</v>
      </c>
      <c r="F1525" s="17">
        <f>(H1525*data!$C$16+I1525*data!$C$17-G1524*(data!$C$18+data!$C$19+data!$C$20))*$C1525/60</f>
        <v>-8.681762979383123E-2</v>
      </c>
      <c r="G1525" s="17">
        <f t="shared" si="118"/>
        <v>11.574263934123735</v>
      </c>
      <c r="H1525" s="17">
        <f>H1524+(data!$C$19*G1524-data!$C$16*H1524)*$C1525/60</f>
        <v>112.91371281804564</v>
      </c>
      <c r="I1525" s="17">
        <f>I1524+(data!$C$20*G1524-data!$C$17*I1524)*$C1525/60</f>
        <v>446.08213717423848</v>
      </c>
      <c r="J1525" s="16">
        <f t="shared" si="116"/>
        <v>195.16666666666666</v>
      </c>
      <c r="K1525" s="14">
        <f>G1525/data!$C$15*1000</f>
        <v>1.567155060800508</v>
      </c>
      <c r="L1525" s="14">
        <f>L1524+data!$C$21*(K1524-L1524)/60*C1524</f>
        <v>2.2279258462968934</v>
      </c>
      <c r="M1525" s="59">
        <f>M1524+E1525*C1525/3600/data!H$23</f>
        <v>251.18747367682951</v>
      </c>
    </row>
    <row r="1526" spans="1:13" ht="19.899999999999999" customHeight="1">
      <c r="A1526" s="12">
        <f t="shared" si="117"/>
        <v>11730</v>
      </c>
      <c r="B1526" s="14">
        <v>0</v>
      </c>
      <c r="C1526" s="14">
        <f t="shared" si="119"/>
        <v>20</v>
      </c>
      <c r="D1526" s="15">
        <f>3600*(B1526*data!$C$15/1000-F1526-G1526)/C1526</f>
        <v>-2052.4680074638163</v>
      </c>
      <c r="E1526" s="15">
        <f>IF(A1526&lt;P$35,IF(A1526+C1526&lt;P$35,data!H$24*data!H$23,data!H$24*data!H$23*(P$35-A1526)/C1526),IF(D1526&lt;0,0,D1526))</f>
        <v>0</v>
      </c>
      <c r="F1526" s="17">
        <f>(H1526*data!$C$16+I1526*data!$C$17-G1525*(data!$C$18+data!$C$19+data!$C$20))*$C1526/60</f>
        <v>-8.5831946329044825E-2</v>
      </c>
      <c r="G1526" s="17">
        <f t="shared" si="118"/>
        <v>11.488431987794691</v>
      </c>
      <c r="H1526" s="17">
        <f>H1525+(data!$C$19*G1525-data!$C$16*H1525)*$C1526/60</f>
        <v>111.87039812833615</v>
      </c>
      <c r="I1526" s="17">
        <f>I1525+(data!$C$20*G1525-data!$C$17*I1525)*$C1526/60</f>
        <v>445.88103086429561</v>
      </c>
      <c r="J1526" s="16">
        <f t="shared" si="116"/>
        <v>195.5</v>
      </c>
      <c r="K1526" s="14">
        <f>G1526/data!$C$15*1000</f>
        <v>1.5555334173134139</v>
      </c>
      <c r="L1526" s="14">
        <f>L1525+data!$C$21*(K1525-L1525)/60*C1525</f>
        <v>2.2003790494379776</v>
      </c>
      <c r="M1526" s="59">
        <f>M1525+E1526*C1526/3600/data!H$23</f>
        <v>251.18747367682951</v>
      </c>
    </row>
    <row r="1527" spans="1:13" ht="19.899999999999999" customHeight="1">
      <c r="A1527" s="12">
        <f t="shared" si="117"/>
        <v>11750</v>
      </c>
      <c r="B1527" s="14">
        <v>0</v>
      </c>
      <c r="C1527" s="14">
        <f t="shared" si="119"/>
        <v>20</v>
      </c>
      <c r="D1527" s="15">
        <f>3600*(B1527*data!$C$15/1000-F1527-G1527)/C1527</f>
        <v>-2037.3680282574737</v>
      </c>
      <c r="E1527" s="15">
        <f>IF(A1527&lt;P$35,IF(A1527+C1527&lt;P$35,data!H$24*data!H$23,data!H$24*data!H$23*(P$35-A1527)/C1527),IF(D1527&lt;0,0,D1527))</f>
        <v>0</v>
      </c>
      <c r="F1527" s="17">
        <f>(H1527*data!$C$16+I1527*data!$C$17-G1526*(data!$C$18+data!$C$19+data!$C$20))*$C1527/60</f>
        <v>-8.4860359848807576E-2</v>
      </c>
      <c r="G1527" s="17">
        <f t="shared" si="118"/>
        <v>11.403571627945883</v>
      </c>
      <c r="H1527" s="17">
        <f>H1526+(data!$C$19*G1526-data!$C$16*H1526)*$C1527/60</f>
        <v>110.83916897655295</v>
      </c>
      <c r="I1527" s="17">
        <f>I1526+(data!$C$20*G1526-data!$C$17*I1526)*$C1527/60</f>
        <v>445.67681726597573</v>
      </c>
      <c r="J1527" s="16">
        <f t="shared" si="116"/>
        <v>195.83333333333334</v>
      </c>
      <c r="K1527" s="14">
        <f>G1527/data!$C$15*1000</f>
        <v>1.5440433266125853</v>
      </c>
      <c r="L1527" s="14">
        <f>L1526+data!$C$21*(K1526-L1526)/60*C1526</f>
        <v>2.1734961544562474</v>
      </c>
      <c r="M1527" s="59">
        <f>M1526+E1527*C1527/3600/data!H$23</f>
        <v>251.18747367682951</v>
      </c>
    </row>
    <row r="1528" spans="1:13" ht="19.899999999999999" customHeight="1">
      <c r="A1528" s="12">
        <f t="shared" si="117"/>
        <v>11770</v>
      </c>
      <c r="B1528" s="14">
        <v>0</v>
      </c>
      <c r="C1528" s="14">
        <f t="shared" si="119"/>
        <v>20</v>
      </c>
      <c r="D1528" s="15">
        <f>3600*(B1528*data!$C$15/1000-F1528-G1528)/C1528</f>
        <v>-2022.4381612900993</v>
      </c>
      <c r="E1528" s="15">
        <f>IF(A1528&lt;P$35,IF(A1528+C1528&lt;P$35,data!H$24*data!H$23,data!H$24*data!H$23*(P$35-A1528)/C1528),IF(D1528&lt;0,0,D1528))</f>
        <v>0</v>
      </c>
      <c r="F1528" s="17">
        <f>(H1528*data!$C$16+I1528*data!$C$17-G1527*(data!$C$18+data!$C$19+data!$C$20))*$C1528/60</f>
        <v>-8.3902032611555086E-2</v>
      </c>
      <c r="G1528" s="17">
        <f t="shared" si="118"/>
        <v>11.319669595334329</v>
      </c>
      <c r="H1528" s="17">
        <f>H1527+(data!$C$19*G1527-data!$C$16*H1527)*$C1528/60</f>
        <v>109.819882740382</v>
      </c>
      <c r="I1528" s="17">
        <f>I1527+(data!$C$20*G1527-data!$C$17*I1527)*$C1528/60</f>
        <v>445.46953952125807</v>
      </c>
      <c r="J1528" s="16">
        <f t="shared" si="116"/>
        <v>196.16666666666666</v>
      </c>
      <c r="K1528" s="14">
        <f>G1528/data!$C$15*1000</f>
        <v>1.5326829933968384</v>
      </c>
      <c r="L1528" s="14">
        <f>L1527+data!$C$21*(K1527-L1527)/60*C1527</f>
        <v>2.1472549683120179</v>
      </c>
      <c r="M1528" s="59">
        <f>M1527+E1528*C1528/3600/data!H$23</f>
        <v>251.18747367682951</v>
      </c>
    </row>
    <row r="1529" spans="1:13" ht="19.899999999999999" customHeight="1">
      <c r="A1529" s="12">
        <f t="shared" si="117"/>
        <v>11790</v>
      </c>
      <c r="B1529" s="14">
        <v>0</v>
      </c>
      <c r="C1529" s="14">
        <f t="shared" si="119"/>
        <v>20</v>
      </c>
      <c r="D1529" s="15">
        <f>3600*(B1529*data!$C$15/1000-F1529-G1529)/C1529</f>
        <v>-2007.6762514096395</v>
      </c>
      <c r="E1529" s="15">
        <f>IF(A1529&lt;P$35,IF(A1529+C1529&lt;P$35,data!H$24*data!H$23,data!H$24*data!H$23*(P$35-A1529)/C1529),IF(D1529&lt;0,0,D1529))</f>
        <v>0</v>
      </c>
      <c r="F1529" s="17">
        <f>(H1529*data!$C$16+I1529*data!$C$17-G1528*(data!$C$18+data!$C$19+data!$C$20))*$C1529/60</f>
        <v>-8.2956321529277829E-2</v>
      </c>
      <c r="G1529" s="17">
        <f t="shared" si="118"/>
        <v>11.236713273805051</v>
      </c>
      <c r="H1529" s="17">
        <f>H1528+(data!$C$19*G1528-data!$C$16*H1528)*$C1529/60</f>
        <v>108.81239827288243</v>
      </c>
      <c r="I1529" s="17">
        <f>I1528+(data!$C$20*G1528-data!$C$17*I1528)*$C1529/60</f>
        <v>445.25924018227272</v>
      </c>
      <c r="J1529" s="16">
        <f t="shared" si="116"/>
        <v>196.5</v>
      </c>
      <c r="K1529" s="14">
        <f>G1529/data!$C$15*1000</f>
        <v>1.5214507094390901</v>
      </c>
      <c r="L1529" s="14">
        <f>L1528+data!$C$21*(K1528-L1528)/60*C1528</f>
        <v>2.1216341483245644</v>
      </c>
      <c r="M1529" s="59">
        <f>M1528+E1529*C1529/3600/data!H$23</f>
        <v>251.18747367682951</v>
      </c>
    </row>
    <row r="1530" spans="1:13" ht="19.899999999999999" customHeight="1">
      <c r="A1530" s="12">
        <f t="shared" si="117"/>
        <v>11810</v>
      </c>
      <c r="B1530" s="14">
        <v>0</v>
      </c>
      <c r="C1530" s="14">
        <f t="shared" si="119"/>
        <v>20</v>
      </c>
      <c r="D1530" s="15">
        <f>3600*(B1530*data!$C$15/1000-F1530-G1530)/C1530</f>
        <v>-1993.0802083028418</v>
      </c>
      <c r="E1530" s="15">
        <f>IF(A1530&lt;P$35,IF(A1530+C1530&lt;P$35,data!H$24*data!H$23,data!H$24*data!H$23*(P$35-A1530)/C1530),IF(D1530&lt;0,0,D1530))</f>
        <v>0</v>
      </c>
      <c r="F1530" s="17">
        <f>(H1530*data!$C$16+I1530*data!$C$17-G1529*(data!$C$18+data!$C$19+data!$C$20))*$C1530/60</f>
        <v>-8.2022724950186657E-2</v>
      </c>
      <c r="G1530" s="17">
        <f t="shared" si="118"/>
        <v>11.154690548854864</v>
      </c>
      <c r="H1530" s="17">
        <f>H1529+(data!$C$19*G1529-data!$C$16*H1529)*$C1530/60</f>
        <v>107.81657594582141</v>
      </c>
      <c r="I1530" s="17">
        <f>I1529+(data!$C$20*G1529-data!$C$17*I1529)*$C1530/60</f>
        <v>445.04596123768476</v>
      </c>
      <c r="J1530" s="16">
        <f t="shared" si="116"/>
        <v>196.83333333333334</v>
      </c>
      <c r="K1530" s="14">
        <f>G1530/data!$C$15*1000</f>
        <v>1.5103448344358981</v>
      </c>
      <c r="L1530" s="14">
        <f>L1529+data!$C$21*(K1529-L1529)/60*C1529</f>
        <v>2.0966131703516298</v>
      </c>
      <c r="M1530" s="59">
        <f>M1529+E1530*C1530/3600/data!H$23</f>
        <v>251.18747367682951</v>
      </c>
    </row>
    <row r="1531" spans="1:13" ht="19.899999999999999" customHeight="1">
      <c r="A1531" s="12">
        <f t="shared" si="117"/>
        <v>11830</v>
      </c>
      <c r="B1531" s="14">
        <v>0</v>
      </c>
      <c r="C1531" s="14">
        <f t="shared" si="119"/>
        <v>20</v>
      </c>
      <c r="D1531" s="15">
        <f>3600*(B1531*data!$C$15/1000-F1531-G1531)/C1531</f>
        <v>-1978.6479949166337</v>
      </c>
      <c r="E1531" s="15">
        <f>IF(A1531&lt;P$35,IF(A1531+C1531&lt;P$35,data!H$24*data!H$23,data!H$24*data!H$23*(P$35-A1531)/C1531),IF(D1531&lt;0,0,D1531))</f>
        <v>0</v>
      </c>
      <c r="F1531" s="17">
        <f>(H1531*data!$C$16+I1531*data!$C$17-G1530*(data!$C$18+data!$C$19+data!$C$20))*$C1531/60</f>
        <v>-8.1100844103448935E-2</v>
      </c>
      <c r="G1531" s="17">
        <f t="shared" si="118"/>
        <v>11.073589704751415</v>
      </c>
      <c r="H1531" s="17">
        <f>H1530+(data!$C$19*G1530-data!$C$16*H1530)*$C1531/60</f>
        <v>106.83227767571279</v>
      </c>
      <c r="I1531" s="17">
        <f>I1530+(data!$C$20*G1530-data!$C$17*I1530)*$C1531/60</f>
        <v>444.82974413342885</v>
      </c>
      <c r="J1531" s="16">
        <f t="shared" si="116"/>
        <v>197.16666666666666</v>
      </c>
      <c r="K1531" s="14">
        <f>G1531/data!$C$15*1000</f>
        <v>1.4993637820773804</v>
      </c>
      <c r="L1531" s="14">
        <f>L1530+data!$C$21*(K1530-L1530)/60*C1530</f>
        <v>2.0721722974971297</v>
      </c>
      <c r="M1531" s="59">
        <f>M1530+E1531*C1531/3600/data!H$23</f>
        <v>251.18747367682951</v>
      </c>
    </row>
    <row r="1532" spans="1:13" ht="19.899999999999999" customHeight="1">
      <c r="A1532" s="12">
        <f t="shared" si="117"/>
        <v>11850</v>
      </c>
      <c r="B1532" s="14">
        <v>0</v>
      </c>
      <c r="C1532" s="14">
        <f t="shared" si="119"/>
        <v>20</v>
      </c>
      <c r="D1532" s="15">
        <f>3600*(B1532*data!$C$15/1000-F1532-G1532)/C1532</f>
        <v>-1964.3776189958305</v>
      </c>
      <c r="E1532" s="15">
        <f>IF(A1532&lt;P$35,IF(A1532+C1532&lt;P$35,data!H$24*data!H$23,data!H$24*data!H$23*(P$35-A1532)/C1532),IF(D1532&lt;0,0,D1532))</f>
        <v>0</v>
      </c>
      <c r="F1532" s="17">
        <f>(H1532*data!$C$16+I1532*data!$C$17-G1531*(data!$C$18+data!$C$19+data!$C$20))*$C1532/60</f>
        <v>-8.0190355165067714E-2</v>
      </c>
      <c r="G1532" s="17">
        <f t="shared" si="118"/>
        <v>10.993399349586348</v>
      </c>
      <c r="H1532" s="17">
        <f>H1531+(data!$C$19*G1531-data!$C$16*H1531)*$C1532/60</f>
        <v>105.85936693739013</v>
      </c>
      <c r="I1532" s="17">
        <f>I1531+(data!$C$20*G1531-data!$C$17*I1531)*$C1532/60</f>
        <v>444.61062978933182</v>
      </c>
      <c r="J1532" s="16">
        <f t="shared" si="116"/>
        <v>197.5</v>
      </c>
      <c r="K1532" s="14">
        <f>G1532/data!$C$15*1000</f>
        <v>1.4885060098994178</v>
      </c>
      <c r="L1532" s="14">
        <f>L1531+data!$C$21*(K1531-L1531)/60*C1531</f>
        <v>2.0482925495426687</v>
      </c>
      <c r="M1532" s="59">
        <f>M1531+E1532*C1532/3600/data!H$23</f>
        <v>251.18747367682951</v>
      </c>
    </row>
    <row r="1533" spans="1:13" ht="19.899999999999999" customHeight="1">
      <c r="A1533" s="12">
        <f t="shared" si="117"/>
        <v>11870</v>
      </c>
      <c r="B1533" s="14">
        <v>0</v>
      </c>
      <c r="C1533" s="14">
        <f t="shared" si="119"/>
        <v>20</v>
      </c>
      <c r="D1533" s="15">
        <f>3600*(B1533*data!$C$15/1000-F1533-G1533)/C1533</f>
        <v>-1950.2671268791826</v>
      </c>
      <c r="E1533" s="15">
        <f>IF(A1533&lt;P$35,IF(A1533+C1533&lt;P$35,data!H$24*data!H$23,data!H$24*data!H$23*(P$35-A1533)/C1533),IF(D1533&lt;0,0,D1533))</f>
        <v>0</v>
      </c>
      <c r="F1533" s="17">
        <f>(H1533*data!$C$16+I1533*data!$C$17-G1532*(data!$C$18+data!$C$19+data!$C$20))*$C1533/60</f>
        <v>-7.9290989017666291E-2</v>
      </c>
      <c r="G1533" s="17">
        <f t="shared" si="118"/>
        <v>10.914108360568681</v>
      </c>
      <c r="H1533" s="17">
        <f>H1532+(data!$C$19*G1532-data!$C$16*H1532)*$C1533/60</f>
        <v>104.8977087686129</v>
      </c>
      <c r="I1533" s="17">
        <f>I1532+(data!$C$20*G1532-data!$C$17*I1532)*$C1533/60</f>
        <v>444.38865861273734</v>
      </c>
      <c r="J1533" s="16">
        <f t="shared" si="116"/>
        <v>197.83333333333334</v>
      </c>
      <c r="K1533" s="14">
        <f>G1533/data!$C$15*1000</f>
        <v>1.4777700118763761</v>
      </c>
      <c r="L1533" s="14">
        <f>L1532+data!$C$21*(K1532-L1532)/60*C1532</f>
        <v>2.0249556732303722</v>
      </c>
      <c r="M1533" s="59">
        <f>M1532+E1533*C1533/3600/data!H$23</f>
        <v>251.18747367682951</v>
      </c>
    </row>
    <row r="1534" spans="1:13" ht="19.899999999999999" customHeight="1">
      <c r="A1534" s="12">
        <f t="shared" si="117"/>
        <v>11890</v>
      </c>
      <c r="B1534" s="14">
        <v>0</v>
      </c>
      <c r="C1534" s="14">
        <f t="shared" si="119"/>
        <v>20</v>
      </c>
      <c r="D1534" s="15">
        <f>3600*(B1534*data!$C$15/1000-F1534-G1534)/C1534</f>
        <v>-1936.3145989322252</v>
      </c>
      <c r="E1534" s="15">
        <f>IF(A1534&lt;P$35,IF(A1534+C1534&lt;P$35,data!H$24*data!H$23,data!H$24*data!H$23*(P$35-A1534)/C1534),IF(D1534&lt;0,0,D1534))</f>
        <v>0</v>
      </c>
      <c r="F1534" s="17">
        <f>(H1534*data!$C$16+I1534*data!$C$17-G1533*(data!$C$18+data!$C$19+data!$C$20))*$C1534/60</f>
        <v>-7.8402516583714998E-2</v>
      </c>
      <c r="G1534" s="17">
        <f t="shared" si="118"/>
        <v>10.835705843984966</v>
      </c>
      <c r="H1534" s="17">
        <f>H1533+(data!$C$19*G1533-data!$C$16*H1533)*$C1534/60</f>
        <v>103.94716976823902</v>
      </c>
      <c r="I1534" s="17">
        <f>I1533+(data!$C$20*G1533-data!$C$17*I1533)*$C1534/60</f>
        <v>444.16387050994047</v>
      </c>
      <c r="J1534" s="16">
        <f t="shared" si="116"/>
        <v>198.16666666666666</v>
      </c>
      <c r="K1534" s="14">
        <f>G1534/data!$C$15*1000</f>
        <v>1.4671543129997144</v>
      </c>
      <c r="L1534" s="14">
        <f>L1533+data!$C$21*(K1533-L1533)/60*C1533</f>
        <v>2.0021441134757945</v>
      </c>
      <c r="M1534" s="59">
        <f>M1533+E1534*C1534/3600/data!H$23</f>
        <v>251.18747367682951</v>
      </c>
    </row>
    <row r="1535" spans="1:13" ht="19.899999999999999" customHeight="1">
      <c r="A1535" s="12">
        <f t="shared" si="117"/>
        <v>11910</v>
      </c>
      <c r="B1535" s="14">
        <v>0</v>
      </c>
      <c r="C1535" s="14">
        <f t="shared" si="119"/>
        <v>20</v>
      </c>
      <c r="D1535" s="15">
        <f>3600*(B1535*data!$C$15/1000-F1535-G1535)/C1535</f>
        <v>-1922.5181461666666</v>
      </c>
      <c r="E1535" s="15">
        <f>IF(A1535&lt;P$35,IF(A1535+C1535&lt;P$35,data!H$24*data!H$23,data!H$24*data!H$23*(P$35-A1535)/C1535),IF(D1535&lt;0,0,D1535))</f>
        <v>0</v>
      </c>
      <c r="F1535" s="17">
        <f>(H1535*data!$C$16+I1535*data!$C$17-G1534*(data!$C$18+data!$C$19+data!$C$20))*$C1535/60</f>
        <v>-7.7524738196186618E-2</v>
      </c>
      <c r="G1535" s="17">
        <f t="shared" si="118"/>
        <v>10.758181105788779</v>
      </c>
      <c r="H1535" s="17">
        <f>H1534+(data!$C$19*G1534-data!$C$16*H1534)*$C1535/60</f>
        <v>103.00761808979874</v>
      </c>
      <c r="I1535" s="17">
        <f>I1534+(data!$C$20*G1534-data!$C$17*I1534)*$C1535/60</f>
        <v>443.93630489601668</v>
      </c>
      <c r="J1535" s="16">
        <f t="shared" si="116"/>
        <v>198.5</v>
      </c>
      <c r="K1535" s="14">
        <f>G1535/data!$C$15*1000</f>
        <v>1.4566574652958015</v>
      </c>
      <c r="L1535" s="14">
        <f>L1534+data!$C$21*(K1534-L1534)/60*C1534</f>
        <v>1.9798409855549139</v>
      </c>
      <c r="M1535" s="59">
        <f>M1534+E1535*C1535/3600/data!H$23</f>
        <v>251.18747367682951</v>
      </c>
    </row>
    <row r="1536" spans="1:13" ht="19.899999999999999" customHeight="1">
      <c r="A1536" s="12">
        <f t="shared" si="117"/>
        <v>11930</v>
      </c>
      <c r="B1536" s="14">
        <v>0</v>
      </c>
      <c r="C1536" s="14">
        <f t="shared" si="119"/>
        <v>20</v>
      </c>
      <c r="D1536" s="15">
        <f>3600*(B1536*data!$C$15/1000-F1536-G1536)/C1536</f>
        <v>-1908.8759077201696</v>
      </c>
      <c r="E1536" s="15">
        <f>IF(A1536&lt;P$35,IF(A1536+C1536&lt;P$35,data!H$24*data!H$23,data!H$24*data!H$23*(P$35-A1536)/C1536),IF(D1536&lt;0,0,D1536))</f>
        <v>0</v>
      </c>
      <c r="F1536" s="17">
        <f>(H1536*data!$C$16+I1536*data!$C$17-G1535*(data!$C$18+data!$C$19+data!$C$20))*$C1536/60</f>
        <v>-7.6657475893919511E-2</v>
      </c>
      <c r="G1536" s="17">
        <f t="shared" si="118"/>
        <v>10.68152362989486</v>
      </c>
      <c r="H1536" s="17">
        <f>H1535+(data!$C$19*G1535-data!$C$16*H1535)*$C1536/60</f>
        <v>102.07892343179763</v>
      </c>
      <c r="I1536" s="17">
        <f>I1535+(data!$C$20*G1535-data!$C$17*I1535)*$C1536/60</f>
        <v>443.70600070346978</v>
      </c>
      <c r="J1536" s="16">
        <f t="shared" si="116"/>
        <v>198.83333333333334</v>
      </c>
      <c r="K1536" s="14">
        <f>G1536/data!$C$15*1000</f>
        <v>1.4462780448869439</v>
      </c>
      <c r="L1536" s="14">
        <f>L1535+data!$C$21*(K1535-L1535)/60*C1535</f>
        <v>1.9580300482846114</v>
      </c>
      <c r="M1536" s="59">
        <f>M1535+E1536*C1536/3600/data!H$23</f>
        <v>251.18747367682951</v>
      </c>
    </row>
    <row r="1537" spans="1:13" ht="19.899999999999999" customHeight="1">
      <c r="A1537" s="12">
        <f t="shared" si="117"/>
        <v>11950</v>
      </c>
      <c r="B1537" s="14">
        <v>0</v>
      </c>
      <c r="C1537" s="14">
        <f t="shared" si="119"/>
        <v>20</v>
      </c>
      <c r="D1537" s="15">
        <f>3600*(B1537*data!$C$15/1000-F1537-G1537)/C1537</f>
        <v>-1895.3860489602271</v>
      </c>
      <c r="E1537" s="15">
        <f>IF(A1537&lt;P$35,IF(A1537+C1537&lt;P$35,data!H$24*data!H$23,data!H$24*data!H$23*(P$35-A1537)/C1537),IF(D1537&lt;0,0,D1537))</f>
        <v>0</v>
      </c>
      <c r="F1537" s="17">
        <f>(H1537*data!$C$16+I1537*data!$C$17-G1536*(data!$C$18+data!$C$19+data!$C$20))*$C1537/60</f>
        <v>-7.5800567835688781E-2</v>
      </c>
      <c r="G1537" s="17">
        <f t="shared" si="118"/>
        <v>10.605723062059171</v>
      </c>
      <c r="H1537" s="17">
        <f>H1536+(data!$C$19*G1536-data!$C$16*H1536)*$C1537/60</f>
        <v>101.16095702571049</v>
      </c>
      <c r="I1537" s="17">
        <f>I1536+(data!$C$20*G1536-data!$C$17*I1536)*$C1537/60</f>
        <v>443.47299639000573</v>
      </c>
      <c r="J1537" s="16">
        <f t="shared" si="116"/>
        <v>199.16666666666666</v>
      </c>
      <c r="K1537" s="14">
        <f>G1537/data!$C$15*1000</f>
        <v>1.4360146498087456</v>
      </c>
      <c r="L1537" s="14">
        <f>L1536+data!$C$21*(K1536-L1536)/60*C1536</f>
        <v>1.9366956781986993</v>
      </c>
      <c r="M1537" s="59">
        <f>M1536+E1537*C1537/3600/data!H$23</f>
        <v>251.18747367682951</v>
      </c>
    </row>
    <row r="1538" spans="1:13" ht="19.899999999999999" customHeight="1">
      <c r="A1538" s="12">
        <f t="shared" si="117"/>
        <v>11970</v>
      </c>
      <c r="B1538" s="14">
        <v>0</v>
      </c>
      <c r="C1538" s="14">
        <f t="shared" si="119"/>
        <v>20</v>
      </c>
      <c r="D1538" s="15">
        <f>3600*(B1538*data!$C$15/1000-F1538-G1538)/C1538</f>
        <v>-1882.0467600409781</v>
      </c>
      <c r="E1538" s="15">
        <f>IF(A1538&lt;P$35,IF(A1538+C1538&lt;P$35,data!H$24*data!H$23,data!H$24*data!H$23*(P$35-A1538)/C1538),IF(D1538&lt;0,0,D1538))</f>
        <v>0</v>
      </c>
      <c r="F1538" s="17">
        <f>(H1538*data!$C$16+I1538*data!$C$17-G1537*(data!$C$18+data!$C$19+data!$C$20))*$C1538/60</f>
        <v>-7.4953864249090785E-2</v>
      </c>
      <c r="G1538" s="17">
        <f t="shared" si="118"/>
        <v>10.530769197810081</v>
      </c>
      <c r="H1538" s="17">
        <f>H1537+(data!$C$19*G1537-data!$C$16*H1537)*$C1538/60</f>
        <v>100.2535916223615</v>
      </c>
      <c r="I1538" s="17">
        <f>I1537+(data!$C$20*G1537-data!$C$17*I1537)*$C1538/60</f>
        <v>443.23732994565592</v>
      </c>
      <c r="J1538" s="16">
        <f t="shared" si="116"/>
        <v>199.5</v>
      </c>
      <c r="K1538" s="14">
        <f>G1538/data!$C$15*1000</f>
        <v>1.4258658983759913</v>
      </c>
      <c r="L1538" s="14">
        <f>L1537+data!$C$21*(K1537-L1537)/60*C1537</f>
        <v>1.9158228447095338</v>
      </c>
      <c r="M1538" s="59">
        <f>M1537+E1538*C1538/3600/data!H$23</f>
        <v>251.18747367682951</v>
      </c>
    </row>
    <row r="1539" spans="1:13" ht="19.899999999999999" customHeight="1">
      <c r="A1539" s="12">
        <f t="shared" si="117"/>
        <v>11990</v>
      </c>
      <c r="B1539" s="14">
        <v>0</v>
      </c>
      <c r="C1539" s="14">
        <f t="shared" si="119"/>
        <v>20</v>
      </c>
      <c r="D1539" s="15">
        <f>3600*(B1539*data!$C$15/1000-F1539-G1539)/C1539</f>
        <v>-1868.8562547889474</v>
      </c>
      <c r="E1539" s="15">
        <f>IF(A1539&lt;P$35,IF(A1539+C1539&lt;P$35,data!H$24*data!H$23,data!H$24*data!H$23*(P$35-A1539)/C1539),IF(D1539&lt;0,0,D1539))</f>
        <v>0</v>
      </c>
      <c r="F1539" s="17">
        <f>(H1539*data!$C$16+I1539*data!$C$17-G1538*(data!$C$18+data!$C$19+data!$C$20))*$C1539/60</f>
        <v>-7.4117224491297165E-2</v>
      </c>
      <c r="G1539" s="17">
        <f t="shared" si="118"/>
        <v>10.456651973318783</v>
      </c>
      <c r="H1539" s="17">
        <f>H1538+(data!$C$19*G1538-data!$C$16*H1538)*$C1539/60</f>
        <v>99.356701477194264</v>
      </c>
      <c r="I1539" s="17">
        <f>I1538+(data!$C$20*G1538-data!$C$17*I1538)*$C1539/60</f>
        <v>442.99903889941055</v>
      </c>
      <c r="J1539" s="16">
        <f t="shared" si="116"/>
        <v>199.83333333333334</v>
      </c>
      <c r="K1539" s="14">
        <f>G1539/data!$C$15*1000</f>
        <v>1.4158304279465002</v>
      </c>
      <c r="L1539" s="14">
        <f>L1538+data!$C$21*(K1538-L1538)/60*C1538</f>
        <v>1.895397086236986</v>
      </c>
      <c r="M1539" s="59">
        <f>M1538+E1539*C1539/3600/data!H$23</f>
        <v>251.18747367682951</v>
      </c>
    </row>
    <row r="1540" spans="1:13" ht="19.899999999999999" customHeight="1">
      <c r="A1540" s="12">
        <f t="shared" si="117"/>
        <v>12010</v>
      </c>
      <c r="B1540" s="14">
        <v>0</v>
      </c>
      <c r="C1540" s="14">
        <f t="shared" si="119"/>
        <v>20</v>
      </c>
      <c r="D1540" s="15">
        <f>3600*(B1540*data!$C$15/1000-F1540-G1540)/C1540</f>
        <v>-1855.8127698278761</v>
      </c>
      <c r="E1540" s="15">
        <f>IF(A1540&lt;P$35,IF(A1540+C1540&lt;P$35,data!H$24*data!H$23,data!H$24*data!H$23*(P$35-A1540)/C1540),IF(D1540&lt;0,0,D1540))</f>
        <v>0</v>
      </c>
      <c r="F1540" s="17">
        <f>(H1540*data!$C$16+I1540*data!$C$17-G1539*(data!$C$18+data!$C$19+data!$C$20))*$C1540/60</f>
        <v>-7.3290514915291524E-2</v>
      </c>
      <c r="G1540" s="17">
        <f t="shared" si="118"/>
        <v>10.383361458403492</v>
      </c>
      <c r="H1540" s="17">
        <f>H1539+(data!$C$19*G1539-data!$C$16*H1539)*$C1540/60</f>
        <v>98.470162334795347</v>
      </c>
      <c r="I1540" s="17">
        <f>I1539+(data!$C$20*G1539-data!$C$17*I1539)*$C1540/60</f>
        <v>442.75816032548056</v>
      </c>
      <c r="J1540" s="16">
        <f t="shared" ref="J1540:J1603" si="120">$A1540/60</f>
        <v>200.16666666666666</v>
      </c>
      <c r="K1540" s="14">
        <f>G1540/data!$C$15*1000</f>
        <v>1.405906893973895</v>
      </c>
      <c r="L1540" s="14">
        <f>L1539+data!$C$21*(K1539-L1539)/60*C1539</f>
        <v>1.8754044872810363</v>
      </c>
      <c r="M1540" s="59">
        <f>M1539+E1540*C1540/3600/data!H$23</f>
        <v>251.18747367682951</v>
      </c>
    </row>
    <row r="1541" spans="1:13" ht="19.899999999999999" customHeight="1">
      <c r="A1541" s="12">
        <f t="shared" si="117"/>
        <v>12030</v>
      </c>
      <c r="B1541" s="14">
        <v>0</v>
      </c>
      <c r="C1541" s="14">
        <f t="shared" si="119"/>
        <v>20</v>
      </c>
      <c r="D1541" s="15">
        <f>3600*(B1541*data!$C$15/1000-F1541-G1541)/C1541</f>
        <v>-1842.9145638775585</v>
      </c>
      <c r="E1541" s="15">
        <f>IF(A1541&lt;P$35,IF(A1541+C1541&lt;P$35,data!H$24*data!H$23,data!H$24*data!H$23*(P$35-A1541)/C1541),IF(D1541&lt;0,0,D1541))</f>
        <v>0</v>
      </c>
      <c r="F1541" s="17">
        <f>(H1541*data!$C$16+I1541*data!$C$17-G1540*(data!$C$18+data!$C$19+data!$C$20))*$C1541/60</f>
        <v>-7.2473607319637992E-2</v>
      </c>
      <c r="G1541" s="17">
        <f t="shared" si="118"/>
        <v>10.310887851083853</v>
      </c>
      <c r="H1541" s="17">
        <f>H1540+(data!$C$19*G1540-data!$C$16*H1540)*$C1541/60</f>
        <v>97.593851412934299</v>
      </c>
      <c r="I1541" s="17">
        <f>I1540+(data!$C$20*G1540-data!$C$17*I1540)*$C1541/60</f>
        <v>442.51473084927238</v>
      </c>
      <c r="J1541" s="16">
        <f t="shared" si="120"/>
        <v>200.5</v>
      </c>
      <c r="K1541" s="14">
        <f>G1541/data!$C$15*1000</f>
        <v>1.3960939692702699</v>
      </c>
      <c r="L1541" s="14">
        <f>L1540+data!$C$21*(K1540-L1540)/60*C1540</f>
        <v>1.8558316564106974</v>
      </c>
      <c r="M1541" s="59">
        <f>M1540+E1541*C1541/3600/data!H$23</f>
        <v>251.18747367682951</v>
      </c>
    </row>
    <row r="1542" spans="1:13" ht="19.899999999999999" customHeight="1">
      <c r="A1542" s="12">
        <f t="shared" si="117"/>
        <v>12050</v>
      </c>
      <c r="B1542" s="14">
        <v>0</v>
      </c>
      <c r="C1542" s="14">
        <f t="shared" si="119"/>
        <v>20</v>
      </c>
      <c r="D1542" s="15">
        <f>3600*(B1542*data!$C$15/1000-F1542-G1542)/C1542</f>
        <v>-1830.1599171795272</v>
      </c>
      <c r="E1542" s="15">
        <f>IF(A1542&lt;P$35,IF(A1542+C1542&lt;P$35,data!H$24*data!H$23,data!H$24*data!H$23*(P$35-A1542)/C1542),IF(D1542&lt;0,0,D1542))</f>
        <v>0</v>
      </c>
      <c r="F1542" s="17">
        <f>(H1542*data!$C$16+I1542*data!$C$17-G1541*(data!$C$18+data!$C$19+data!$C$20))*$C1542/60</f>
        <v>-7.1666377821017591E-2</v>
      </c>
      <c r="G1542" s="17">
        <f t="shared" si="118"/>
        <v>10.239221473262836</v>
      </c>
      <c r="H1542" s="17">
        <f>H1541+(data!$C$19*G1541-data!$C$16*H1541)*$C1542/60</f>
        <v>96.727647386309911</v>
      </c>
      <c r="I1542" s="17">
        <f>I1541+(data!$C$20*G1541-data!$C$17*I1541)*$C1542/60</f>
        <v>442.26878665313802</v>
      </c>
      <c r="J1542" s="16">
        <f t="shared" si="120"/>
        <v>200.83333333333334</v>
      </c>
      <c r="K1542" s="14">
        <f>G1542/data!$C$15*1000</f>
        <v>1.3863903434215172</v>
      </c>
      <c r="L1542" s="14">
        <f>L1541+data!$C$21*(K1541-L1541)/60*C1541</f>
        <v>1.8366657051398168</v>
      </c>
      <c r="M1542" s="59">
        <f>M1541+E1542*C1542/3600/data!H$23</f>
        <v>251.18747367682951</v>
      </c>
    </row>
    <row r="1543" spans="1:13" ht="19.899999999999999" customHeight="1">
      <c r="A1543" s="12">
        <f t="shared" si="117"/>
        <v>12070</v>
      </c>
      <c r="B1543" s="14">
        <v>0</v>
      </c>
      <c r="C1543" s="14">
        <f t="shared" si="119"/>
        <v>20</v>
      </c>
      <c r="D1543" s="15">
        <f>3600*(B1543*data!$C$15/1000-F1543-G1543)/C1543</f>
        <v>-1817.5471310154105</v>
      </c>
      <c r="E1543" s="15">
        <f>IF(A1543&lt;P$35,IF(A1543+C1543&lt;P$35,data!H$24*data!H$23,data!H$24*data!H$23*(P$35-A1543)/C1543),IF(D1543&lt;0,0,D1543))</f>
        <v>0</v>
      </c>
      <c r="F1543" s="17">
        <f>(H1543*data!$C$16+I1543*data!$C$17-G1542*(data!$C$18+data!$C$19+data!$C$20))*$C1543/60</f>
        <v>-7.0868706033055062E-2</v>
      </c>
      <c r="G1543" s="17">
        <f t="shared" si="118"/>
        <v>10.168352767229781</v>
      </c>
      <c r="H1543" s="17">
        <f>H1542+(data!$C$19*G1542-data!$C$16*H1542)*$C1543/60</f>
        <v>95.871430370139549</v>
      </c>
      <c r="I1543" s="17">
        <f>I1542+(data!$C$20*G1542-data!$C$17*I1542)*$C1543/60</f>
        <v>442.02036348194537</v>
      </c>
      <c r="J1543" s="16">
        <f t="shared" si="120"/>
        <v>201.16666666666666</v>
      </c>
      <c r="K1543" s="14">
        <f>G1543/data!$C$15*1000</f>
        <v>1.3767947223138417</v>
      </c>
      <c r="L1543" s="14">
        <f>L1542+data!$C$21*(K1542-L1542)/60*C1542</f>
        <v>1.8178942276591485</v>
      </c>
      <c r="M1543" s="59">
        <f>M1542+E1543*C1543/3600/data!H$23</f>
        <v>251.18747367682951</v>
      </c>
    </row>
    <row r="1544" spans="1:13" ht="19.899999999999999" customHeight="1">
      <c r="A1544" s="12">
        <f t="shared" si="117"/>
        <v>12090</v>
      </c>
      <c r="B1544" s="14">
        <v>0</v>
      </c>
      <c r="C1544" s="14">
        <f t="shared" ref="C1544:C1607" si="121">P$25*2</f>
        <v>20</v>
      </c>
      <c r="D1544" s="15">
        <f>3600*(B1544*data!$C$15/1000-F1544-G1544)/C1544</f>
        <v>-1805.0745272932086</v>
      </c>
      <c r="E1544" s="15">
        <f>IF(A1544&lt;P$35,IF(A1544+C1544&lt;P$35,data!H$24*data!H$23,data!H$24*data!H$23*(P$35-A1544)/C1544),IF(D1544&lt;0,0,D1544))</f>
        <v>0</v>
      </c>
      <c r="F1544" s="17">
        <f>(H1544*data!$C$16+I1544*data!$C$17-G1543*(data!$C$18+data!$C$19+data!$C$20))*$C1544/60</f>
        <v>-7.0080474467089246E-2</v>
      </c>
      <c r="G1544" s="17">
        <f t="shared" si="118"/>
        <v>10.098272292762692</v>
      </c>
      <c r="H1544" s="17">
        <f>H1543+(data!$C$19*G1543-data!$C$16*H1543)*$C1544/60</f>
        <v>95.025081903689866</v>
      </c>
      <c r="I1544" s="17">
        <f>I1543+(data!$C$20*G1543-data!$C$17*I1543)*$C1544/60</f>
        <v>441.76949664850127</v>
      </c>
      <c r="J1544" s="16">
        <f t="shared" si="120"/>
        <v>201.5</v>
      </c>
      <c r="K1544" s="14">
        <f>G1544/data!$C$15*1000</f>
        <v>1.3673058277414101</v>
      </c>
      <c r="L1544" s="14">
        <f>L1543+data!$C$21*(K1543-L1543)/60*C1543</f>
        <v>1.7995052813936332</v>
      </c>
      <c r="M1544" s="59">
        <f>M1543+E1544*C1544/3600/data!H$23</f>
        <v>251.18747367682951</v>
      </c>
    </row>
    <row r="1545" spans="1:13" ht="19.899999999999999" customHeight="1">
      <c r="A1545" s="12">
        <f t="shared" si="117"/>
        <v>12110</v>
      </c>
      <c r="B1545" s="14">
        <v>0</v>
      </c>
      <c r="C1545" s="14">
        <f t="shared" si="121"/>
        <v>20</v>
      </c>
      <c r="D1545" s="15">
        <f>3600*(B1545*data!$C$15/1000-F1545-G1545)/C1545</f>
        <v>-1792.7404481835322</v>
      </c>
      <c r="E1545" s="15">
        <f>IF(A1545&lt;P$35,IF(A1545+C1545&lt;P$35,data!H$24*data!H$23,data!H$24*data!H$23*(P$35-A1545)/C1545),IF(D1545&lt;0,0,D1545))</f>
        <v>0</v>
      </c>
      <c r="F1545" s="17">
        <f>(H1545*data!$C$16+I1545*data!$C$17-G1544*(data!$C$18+data!$C$19+data!$C$20))*$C1545/60</f>
        <v>-6.9301568093755719E-2</v>
      </c>
      <c r="G1545" s="17">
        <f t="shared" si="118"/>
        <v>10.028970724668936</v>
      </c>
      <c r="H1545" s="17">
        <f>H1544+(data!$C$19*G1544-data!$C$16*H1544)*$C1545/60</f>
        <v>94.188484933819623</v>
      </c>
      <c r="I1545" s="17">
        <f>I1544+(data!$C$20*G1544-data!$C$17*I1544)*$C1545/60</f>
        <v>441.516221038852</v>
      </c>
      <c r="J1545" s="16">
        <f t="shared" si="120"/>
        <v>201.83333333333334</v>
      </c>
      <c r="K1545" s="14">
        <f>G1545/data!$C$15*1000</f>
        <v>1.3579223970733618</v>
      </c>
      <c r="L1545" s="14">
        <f>L1544+data!$C$21*(K1544-L1544)/60*C1544</f>
        <v>1.7814873683538666</v>
      </c>
      <c r="M1545" s="59">
        <f>M1544+E1545*C1545/3600/data!H$23</f>
        <v>251.18747367682951</v>
      </c>
    </row>
    <row r="1546" spans="1:13" ht="19.899999999999999" customHeight="1">
      <c r="A1546" s="12">
        <f t="shared" si="117"/>
        <v>12130</v>
      </c>
      <c r="B1546" s="14">
        <v>0</v>
      </c>
      <c r="C1546" s="14">
        <f t="shared" si="121"/>
        <v>20</v>
      </c>
      <c r="D1546" s="15">
        <f>3600*(B1546*data!$C$15/1000-F1546-G1546)/C1546</f>
        <v>-1780.5432557928082</v>
      </c>
      <c r="E1546" s="15">
        <f>IF(A1546&lt;P$35,IF(A1546+C1546&lt;P$35,data!H$24*data!H$23,data!H$24*data!H$23*(P$35-A1546)/C1546),IF(D1546&lt;0,0,D1546))</f>
        <v>0</v>
      </c>
      <c r="F1546" s="17">
        <f>(H1546*data!$C$16+I1546*data!$C$17-G1545*(data!$C$18+data!$C$19+data!$C$20))*$C1546/60</f>
        <v>-6.8531874021111897E-2</v>
      </c>
      <c r="G1546" s="17">
        <f t="shared" si="118"/>
        <v>9.9604388506478241</v>
      </c>
      <c r="H1546" s="17">
        <f>H1545+(data!$C$19*G1545-data!$C$16*H1545)*$C1546/60</f>
        <v>93.361523798585139</v>
      </c>
      <c r="I1546" s="17">
        <f>I1545+(data!$C$20*G1545-data!$C$17*I1545)*$C1546/60</f>
        <v>441.26057111747798</v>
      </c>
      <c r="J1546" s="16">
        <f t="shared" si="120"/>
        <v>202.16666666666666</v>
      </c>
      <c r="K1546" s="14">
        <f>G1546/data!$C$15*1000</f>
        <v>1.3486431829644034</v>
      </c>
      <c r="L1546" s="14">
        <f>L1545+data!$C$21*(K1545-L1545)/60*C1545</f>
        <v>1.7638294172511231</v>
      </c>
      <c r="M1546" s="59">
        <f>M1545+E1546*C1546/3600/data!H$23</f>
        <v>251.18747367682951</v>
      </c>
    </row>
    <row r="1547" spans="1:13" ht="19.899999999999999" customHeight="1">
      <c r="A1547" s="12">
        <f t="shared" si="117"/>
        <v>12150</v>
      </c>
      <c r="B1547" s="14">
        <v>0</v>
      </c>
      <c r="C1547" s="14">
        <f t="shared" si="121"/>
        <v>20</v>
      </c>
      <c r="D1547" s="15">
        <f>3600*(B1547*data!$C$15/1000-F1547-G1547)/C1547</f>
        <v>-1768.4813318639985</v>
      </c>
      <c r="E1547" s="15">
        <f>IF(A1547&lt;P$35,IF(A1547+C1547&lt;P$35,data!H$24*data!H$23,data!H$24*data!H$23*(P$35-A1547)/C1547),IF(D1547&lt;0,0,D1547))</f>
        <v>0</v>
      </c>
      <c r="F1547" s="17">
        <f>(H1547*data!$C$16+I1547*data!$C$17-G1546*(data!$C$18+data!$C$19+data!$C$20))*$C1547/60</f>
        <v>-6.7771281257249669E-2</v>
      </c>
      <c r="G1547" s="17">
        <f t="shared" si="118"/>
        <v>9.892667569390575</v>
      </c>
      <c r="H1547" s="17">
        <f>H1546+(data!$C$19*G1546-data!$C$16*H1546)*$C1547/60</f>
        <v>92.544084210944277</v>
      </c>
      <c r="I1547" s="17">
        <f>I1546+(data!$C$20*G1546-data!$C$17*I1546)*$C1547/60</f>
        <v>441.00258093239626</v>
      </c>
      <c r="J1547" s="16">
        <f t="shared" si="120"/>
        <v>202.5</v>
      </c>
      <c r="K1547" s="14">
        <f>G1547/data!$C$15*1000</f>
        <v>1.3394669530975429</v>
      </c>
      <c r="L1547" s="14">
        <f>L1546+data!$C$21*(K1546-L1546)/60*C1546</f>
        <v>1.7465207663459188</v>
      </c>
      <c r="M1547" s="59">
        <f>M1546+E1547*C1547/3600/data!H$23</f>
        <v>251.18747367682951</v>
      </c>
    </row>
    <row r="1548" spans="1:13" ht="19.899999999999999" customHeight="1">
      <c r="A1548" s="12">
        <f t="shared" si="117"/>
        <v>12170</v>
      </c>
      <c r="B1548" s="14">
        <v>0</v>
      </c>
      <c r="C1548" s="14">
        <f t="shared" si="121"/>
        <v>20</v>
      </c>
      <c r="D1548" s="15">
        <f>3600*(B1548*data!$C$15/1000-F1548-G1548)/C1548</f>
        <v>-1756.5530774980132</v>
      </c>
      <c r="E1548" s="15">
        <f>IF(A1548&lt;P$35,IF(A1548+C1548&lt;P$35,data!H$24*data!H$23,data!H$24*data!H$23*(P$35-A1548)/C1548),IF(D1548&lt;0,0,D1548))</f>
        <v>0</v>
      </c>
      <c r="F1548" s="17">
        <f>(H1548*data!$C$16+I1548*data!$C$17-G1547*(data!$C$18+data!$C$19+data!$C$20))*$C1548/60</f>
        <v>-6.7019680534139134E-2</v>
      </c>
      <c r="G1548" s="17">
        <f t="shared" si="118"/>
        <v>9.8256478888564356</v>
      </c>
      <c r="H1548" s="17">
        <f>H1547+(data!$C$19*G1547-data!$C$16*H1547)*$C1548/60</f>
        <v>91.736053242584461</v>
      </c>
      <c r="I1548" s="17">
        <f>I1547+(data!$C$20*G1547-data!$C$17*I1547)*$C1548/60</f>
        <v>440.74228412017993</v>
      </c>
      <c r="J1548" s="16">
        <f t="shared" si="120"/>
        <v>202.83333333333334</v>
      </c>
      <c r="K1548" s="14">
        <f>G1548/data!$C$15*1000</f>
        <v>1.3303924899506767</v>
      </c>
      <c r="L1548" s="14">
        <f>L1547+data!$C$21*(K1547-L1547)/60*C1547</f>
        <v>1.7295511470008738</v>
      </c>
      <c r="M1548" s="59">
        <f>M1547+E1548*C1548/3600/data!H$23</f>
        <v>251.18747367682951</v>
      </c>
    </row>
    <row r="1549" spans="1:13" ht="19.899999999999999" customHeight="1">
      <c r="A1549" s="12">
        <f t="shared" si="117"/>
        <v>12190</v>
      </c>
      <c r="B1549" s="14">
        <v>0</v>
      </c>
      <c r="C1549" s="14">
        <f t="shared" si="121"/>
        <v>20</v>
      </c>
      <c r="D1549" s="15">
        <f>3600*(B1549*data!$C$15/1000-F1549-G1549)/C1549</f>
        <v>-1744.7569128908349</v>
      </c>
      <c r="E1549" s="15">
        <f>IF(A1549&lt;P$35,IF(A1549+C1549&lt;P$35,data!H$24*data!H$23,data!H$24*data!H$23*(P$35-A1549)/C1549),IF(D1549&lt;0,0,D1549))</f>
        <v>0</v>
      </c>
      <c r="F1549" s="17">
        <f>(H1549*data!$C$16+I1549*data!$C$17-G1548*(data!$C$18+data!$C$19+data!$C$20))*$C1549/60</f>
        <v>-6.6276964175899053E-2</v>
      </c>
      <c r="G1549" s="17">
        <f t="shared" si="118"/>
        <v>9.7593709246805371</v>
      </c>
      <c r="H1549" s="17">
        <f>H1548+(data!$C$19*G1548-data!$C$16*H1548)*$C1549/60</f>
        <v>90.937319307892366</v>
      </c>
      <c r="I1549" s="17">
        <f>I1548+(data!$C$20*G1548-data!$C$17*I1548)*$C1549/60</f>
        <v>440.47971391090181</v>
      </c>
      <c r="J1549" s="16">
        <f t="shared" si="120"/>
        <v>203.16666666666666</v>
      </c>
      <c r="K1549" s="14">
        <f>G1549/data!$C$15*1000</f>
        <v>1.3214185905810132</v>
      </c>
      <c r="L1549" s="14">
        <f>L1548+data!$C$21*(K1548-L1548)/60*C1548</f>
        <v>1.7129106679095056</v>
      </c>
      <c r="M1549" s="59">
        <f>M1548+E1549*C1549/3600/data!H$23</f>
        <v>251.18747367682951</v>
      </c>
    </row>
    <row r="1550" spans="1:13" ht="19.899999999999999" customHeight="1">
      <c r="A1550" s="12">
        <f t="shared" si="117"/>
        <v>12210</v>
      </c>
      <c r="B1550" s="14">
        <v>0</v>
      </c>
      <c r="C1550" s="14">
        <f t="shared" si="121"/>
        <v>20</v>
      </c>
      <c r="D1550" s="15">
        <f>3600*(B1550*data!$C$15/1000-F1550-G1550)/C1550</f>
        <v>-1733.0912770827556</v>
      </c>
      <c r="E1550" s="15">
        <f>IF(A1550&lt;P$35,IF(A1550+C1550&lt;P$35,data!H$24*data!H$23,data!H$24*data!H$23*(P$35-A1550)/C1550),IF(D1550&lt;0,0,D1550))</f>
        <v>0</v>
      </c>
      <c r="F1550" s="17">
        <f>(H1550*data!$C$16+I1550*data!$C$17-G1549*(data!$C$18+data!$C$19+data!$C$20))*$C1550/60</f>
        <v>-6.5543025999280857E-2</v>
      </c>
      <c r="G1550" s="17">
        <f t="shared" si="118"/>
        <v>9.6938278986812563</v>
      </c>
      <c r="H1550" s="17">
        <f>H1549+(data!$C$19*G1549-data!$C$16*H1549)*$C1550/60</f>
        <v>90.147772148077735</v>
      </c>
      <c r="I1550" s="17">
        <f>I1549+(data!$C$20*G1549-data!$C$17*I1549)*$C1550/60</f>
        <v>440.21490313300757</v>
      </c>
      <c r="J1550" s="16">
        <f t="shared" si="120"/>
        <v>203.5</v>
      </c>
      <c r="K1550" s="14">
        <f>G1550/data!$C$15*1000</f>
        <v>1.3125440664229697</v>
      </c>
      <c r="L1550" s="14">
        <f>L1549+data!$C$21*(K1549-L1549)/60*C1549</f>
        <v>1.6965897999735216</v>
      </c>
      <c r="M1550" s="59">
        <f>M1549+E1550*C1550/3600/data!H$23</f>
        <v>251.18747367682951</v>
      </c>
    </row>
    <row r="1551" spans="1:13" ht="19.899999999999999" customHeight="1">
      <c r="A1551" s="12">
        <f t="shared" si="117"/>
        <v>12230</v>
      </c>
      <c r="B1551" s="14">
        <v>0</v>
      </c>
      <c r="C1551" s="14">
        <f t="shared" si="121"/>
        <v>20</v>
      </c>
      <c r="D1551" s="15">
        <f>3600*(B1551*data!$C$15/1000-F1551-G1551)/C1551</f>
        <v>-1721.5546277171095</v>
      </c>
      <c r="E1551" s="15">
        <f>IF(A1551&lt;P$35,IF(A1551+C1551&lt;P$35,data!H$24*data!H$23,data!H$24*data!H$23*(P$35-A1551)/C1551),IF(D1551&lt;0,0,D1551))</f>
        <v>0</v>
      </c>
      <c r="F1551" s="17">
        <f>(H1551*data!$C$16+I1551*data!$C$17-G1550*(data!$C$18+data!$C$19+data!$C$20))*$C1551/60</f>
        <v>-6.4817761237546456E-2</v>
      </c>
      <c r="G1551" s="17">
        <f t="shared" si="118"/>
        <v>9.6290101374437107</v>
      </c>
      <c r="H1551" s="17">
        <f>H1550+(data!$C$19*G1550-data!$C$16*H1550)*$C1551/60</f>
        <v>89.367302815459453</v>
      </c>
      <c r="I1551" s="17">
        <f>I1550+(data!$C$20*G1550-data!$C$17*I1550)*$C1551/60</f>
        <v>439.94788421812251</v>
      </c>
      <c r="J1551" s="16">
        <f t="shared" si="120"/>
        <v>203.83333333333334</v>
      </c>
      <c r="K1551" s="14">
        <f>G1551/data!$C$15*1000</f>
        <v>1.3037677430963781</v>
      </c>
      <c r="L1551" s="14">
        <f>L1550+data!$C$21*(K1550-L1550)/60*C1550</f>
        <v>1.6805793618021321</v>
      </c>
      <c r="M1551" s="59">
        <f>M1550+E1551*C1551/3600/data!H$23</f>
        <v>251.18747367682951</v>
      </c>
    </row>
    <row r="1552" spans="1:13" ht="19.899999999999999" customHeight="1">
      <c r="A1552" s="12">
        <f t="shared" ref="A1552:A1615" si="122">$A1551+C1551</f>
        <v>12250</v>
      </c>
      <c r="B1552" s="14">
        <v>0</v>
      </c>
      <c r="C1552" s="14">
        <f t="shared" si="121"/>
        <v>20</v>
      </c>
      <c r="D1552" s="15">
        <f>3600*(B1552*data!$C$15/1000-F1552-G1552)/C1552</f>
        <v>-1710.1454408065861</v>
      </c>
      <c r="E1552" s="15">
        <f>IF(A1552&lt;P$35,IF(A1552+C1552&lt;P$35,data!H$24*data!H$23,data!H$24*data!H$23*(P$35-A1552)/C1552),IF(D1552&lt;0,0,D1552))</f>
        <v>0</v>
      </c>
      <c r="F1552" s="17">
        <f>(H1552*data!$C$16+I1552*data!$C$17-G1551*(data!$C$18+data!$C$19+data!$C$20))*$C1552/60</f>
        <v>-6.4101066481338329E-2</v>
      </c>
      <c r="G1552" s="17">
        <f t="shared" ref="G1552:G1615" si="123">IF(P$21=1,(E1551/60)*$C1552/60+F1552+G1551,(E1552/60)*$C1552/60+F1552+G1551)</f>
        <v>9.5649090709623721</v>
      </c>
      <c r="H1552" s="17">
        <f>H1551+(data!$C$19*G1551-data!$C$16*H1551)*$C1552/60</f>
        <v>88.595803657919319</v>
      </c>
      <c r="I1552" s="17">
        <f>I1551+(data!$C$20*G1551-data!$C$17*I1551)*$C1552/60</f>
        <v>439.67868920579497</v>
      </c>
      <c r="J1552" s="16">
        <f t="shared" si="120"/>
        <v>204.16666666666666</v>
      </c>
      <c r="K1552" s="14">
        <f>G1552/data!$C$15*1000</f>
        <v>1.295088460222694</v>
      </c>
      <c r="L1552" s="14">
        <f>L1551+data!$C$21*(K1551-L1551)/60*C1551</f>
        <v>1.6648705058078874</v>
      </c>
      <c r="M1552" s="59">
        <f>M1551+E1552*C1552/3600/data!H$23</f>
        <v>251.18747367682951</v>
      </c>
    </row>
    <row r="1553" spans="1:13" ht="19.899999999999999" customHeight="1">
      <c r="A1553" s="12">
        <f t="shared" si="122"/>
        <v>12270</v>
      </c>
      <c r="B1553" s="14">
        <v>0</v>
      </c>
      <c r="C1553" s="14">
        <f t="shared" si="121"/>
        <v>20</v>
      </c>
      <c r="D1553" s="15">
        <f>3600*(B1553*data!$C$15/1000-F1553-G1553)/C1553</f>
        <v>-1698.8622105057409</v>
      </c>
      <c r="E1553" s="15">
        <f>IF(A1553&lt;P$35,IF(A1553+C1553&lt;P$35,data!H$24*data!H$23,data!H$24*data!H$23*(P$35-A1553)/C1553),IF(D1553&lt;0,0,D1553))</f>
        <v>0</v>
      </c>
      <c r="F1553" s="17">
        <f>(H1553*data!$C$16+I1553*data!$C$17-G1552*(data!$C$18+data!$C$19+data!$C$20))*$C1553/60</f>
        <v>-6.3392839631904785E-2</v>
      </c>
      <c r="G1553" s="17">
        <f t="shared" si="123"/>
        <v>9.5015162313304664</v>
      </c>
      <c r="H1553" s="17">
        <f>H1552+(data!$C$19*G1552-data!$C$16*H1552)*$C1553/60</f>
        <v>87.833168303526818</v>
      </c>
      <c r="I1553" s="17">
        <f>I1552+(data!$C$20*G1552-data!$C$17*I1552)*$C1553/60</f>
        <v>439.40734974817894</v>
      </c>
      <c r="J1553" s="16">
        <f t="shared" si="120"/>
        <v>204.5</v>
      </c>
      <c r="K1553" s="14">
        <f>G1553/data!$C$15*1000</f>
        <v>1.2865050712475421</v>
      </c>
      <c r="L1553" s="14">
        <f>L1552+data!$C$21*(K1552-L1552)/60*C1552</f>
        <v>1.649454704874501</v>
      </c>
      <c r="M1553" s="59">
        <f>M1552+E1553*C1553/3600/data!H$23</f>
        <v>251.18747367682951</v>
      </c>
    </row>
    <row r="1554" spans="1:13" ht="19.899999999999999" customHeight="1">
      <c r="A1554" s="12">
        <f t="shared" si="122"/>
        <v>12290</v>
      </c>
      <c r="B1554" s="14">
        <v>0</v>
      </c>
      <c r="C1554" s="14">
        <f t="shared" si="121"/>
        <v>20</v>
      </c>
      <c r="D1554" s="15">
        <f>3600*(B1554*data!$C$15/1000-F1554-G1554)/C1554</f>
        <v>-1687.7034488886875</v>
      </c>
      <c r="E1554" s="15">
        <f>IF(A1554&lt;P$35,IF(A1554+C1554&lt;P$35,data!H$24*data!H$23,data!H$24*data!H$23*(P$35-A1554)/C1554),IF(D1554&lt;0,0,D1554))</f>
        <v>0</v>
      </c>
      <c r="F1554" s="17">
        <f>(H1554*data!$C$16+I1554*data!$C$17-G1553*(data!$C$18+data!$C$19+data!$C$20))*$C1554/60</f>
        <v>-6.269297986332252E-2</v>
      </c>
      <c r="G1554" s="17">
        <f t="shared" si="123"/>
        <v>9.4388232514671433</v>
      </c>
      <c r="H1554" s="17">
        <f>H1553+(data!$C$19*G1553-data!$C$16*H1553)*$C1554/60</f>
        <v>87.079291645336724</v>
      </c>
      <c r="I1554" s="17">
        <f>I1553+(data!$C$20*G1553-data!$C$17*I1553)*$C1554/60</f>
        <v>439.13389711465766</v>
      </c>
      <c r="J1554" s="16">
        <f t="shared" si="120"/>
        <v>204.83333333333334</v>
      </c>
      <c r="K1554" s="14">
        <f>G1554/data!$C$15*1000</f>
        <v>1.2780164432683745</v>
      </c>
      <c r="L1554" s="14">
        <f>L1553+data!$C$21*(K1553-L1553)/60*C1553</f>
        <v>1.6343237395730781</v>
      </c>
      <c r="M1554" s="59">
        <f>M1553+E1554*C1554/3600/data!H$23</f>
        <v>251.18747367682951</v>
      </c>
    </row>
    <row r="1555" spans="1:13" ht="19.899999999999999" customHeight="1">
      <c r="A1555" s="12">
        <f t="shared" si="122"/>
        <v>12310</v>
      </c>
      <c r="B1555" s="14">
        <v>0</v>
      </c>
      <c r="C1555" s="14">
        <f t="shared" si="121"/>
        <v>20</v>
      </c>
      <c r="D1555" s="15">
        <f>3600*(B1555*data!$C$15/1000-F1555-G1555)/C1555</f>
        <v>-1676.6676857312227</v>
      </c>
      <c r="E1555" s="15">
        <f>IF(A1555&lt;P$35,IF(A1555+C1555&lt;P$35,data!H$24*data!H$23,data!H$24*data!H$23*(P$35-A1555)/C1555),IF(D1555&lt;0,0,D1555))</f>
        <v>0</v>
      </c>
      <c r="F1555" s="17">
        <f>(H1555*data!$C$16+I1555*data!$C$17-G1554*(data!$C$18+data!$C$19+data!$C$20))*$C1555/60</f>
        <v>-6.2001387591285706E-2</v>
      </c>
      <c r="G1555" s="17">
        <f t="shared" si="123"/>
        <v>9.3768218638758576</v>
      </c>
      <c r="H1555" s="17">
        <f>H1554+(data!$C$19*G1554-data!$C$16*H1554)*$C1555/60</f>
        <v>86.334069826360206</v>
      </c>
      <c r="I1555" s="17">
        <f>I1554+(data!$C$20*G1554-data!$C$17*I1554)*$C1555/60</f>
        <v>438.85836219640998</v>
      </c>
      <c r="J1555" s="16">
        <f t="shared" si="120"/>
        <v>205.16666666666666</v>
      </c>
      <c r="K1555" s="14">
        <f>G1555/data!$C$15*1000</f>
        <v>1.2696214568663564</v>
      </c>
      <c r="L1555" s="14">
        <f>L1554+data!$C$21*(K1554-L1554)/60*C1554</f>
        <v>1.6194696859041013</v>
      </c>
      <c r="M1555" s="59">
        <f>M1554+E1555*C1555/3600/data!H$23</f>
        <v>251.18747367682951</v>
      </c>
    </row>
    <row r="1556" spans="1:13" ht="19.899999999999999" customHeight="1">
      <c r="A1556" s="12">
        <f t="shared" si="122"/>
        <v>12330</v>
      </c>
      <c r="B1556" s="14">
        <v>0</v>
      </c>
      <c r="C1556" s="14">
        <f t="shared" si="121"/>
        <v>20</v>
      </c>
      <c r="D1556" s="15">
        <f>3600*(B1556*data!$C$15/1000-F1556-G1556)/C1556</f>
        <v>-1665.7534682968458</v>
      </c>
      <c r="E1556" s="15">
        <f>IF(A1556&lt;P$35,IF(A1556+C1556&lt;P$35,data!H$24*data!H$23,data!H$24*data!H$23*(P$35-A1556)/C1556),IF(D1556&lt;0,0,D1556))</f>
        <v>0</v>
      </c>
      <c r="F1556" s="17">
        <f>(H1556*data!$C$16+I1556*data!$C$17-G1555*(data!$C$18+data!$C$19+data!$C$20))*$C1556/60</f>
        <v>-6.1317964446690354E-2</v>
      </c>
      <c r="G1556" s="17">
        <f t="shared" si="123"/>
        <v>9.3155038994291672</v>
      </c>
      <c r="H1556" s="17">
        <f>H1555+(data!$C$19*G1555-data!$C$16*H1555)*$C1556/60</f>
        <v>85.597400224709432</v>
      </c>
      <c r="I1556" s="17">
        <f>I1555+(data!$C$20*G1555-data!$C$17*I1555)*$C1556/60</f>
        <v>438.5807755109206</v>
      </c>
      <c r="J1556" s="16">
        <f t="shared" si="120"/>
        <v>205.5</v>
      </c>
      <c r="K1556" s="14">
        <f>G1556/data!$C$15*1000</f>
        <v>1.2613190059418269</v>
      </c>
      <c r="L1556" s="14">
        <f>L1555+data!$C$21*(K1555-L1555)/60*C1555</f>
        <v>1.6048849035434305</v>
      </c>
      <c r="M1556" s="59">
        <f>M1555+E1556*C1556/3600/data!H$23</f>
        <v>251.18747367682951</v>
      </c>
    </row>
    <row r="1557" spans="1:13" ht="19.899999999999999" customHeight="1">
      <c r="A1557" s="12">
        <f t="shared" si="122"/>
        <v>12350</v>
      </c>
      <c r="B1557" s="14">
        <v>0</v>
      </c>
      <c r="C1557" s="14">
        <f t="shared" si="121"/>
        <v>20</v>
      </c>
      <c r="D1557" s="15">
        <f>3600*(B1557*data!$C$15/1000-F1557-G1557)/C1557</f>
        <v>-1654.9593611262608</v>
      </c>
      <c r="E1557" s="15">
        <f>IF(A1557&lt;P$35,IF(A1557+C1557&lt;P$35,data!H$24*data!H$23,data!H$24*data!H$23*(P$35-A1557)/C1557),IF(D1557&lt;0,0,D1557))</f>
        <v>0</v>
      </c>
      <c r="F1557" s="17">
        <f>(H1557*data!$C$16+I1557*data!$C$17-G1556*(data!$C$18+data!$C$19+data!$C$20))*$C1557/60</f>
        <v>-6.0642613252748077E-2</v>
      </c>
      <c r="G1557" s="17">
        <f t="shared" si="123"/>
        <v>9.2548612861764195</v>
      </c>
      <c r="H1557" s="17">
        <f>H1556+(data!$C$19*G1556-data!$C$16*H1556)*$C1557/60</f>
        <v>84.869181438915092</v>
      </c>
      <c r="I1557" s="17">
        <f>I1556+(data!$C$20*G1556-data!$C$17*I1556)*$C1557/60</f>
        <v>438.30116720643554</v>
      </c>
      <c r="J1557" s="16">
        <f t="shared" si="120"/>
        <v>205.83333333333334</v>
      </c>
      <c r="K1557" s="14">
        <f>G1557/data!$C$15*1000</f>
        <v>1.2531079975528594</v>
      </c>
      <c r="L1557" s="14">
        <f>L1556+data!$C$21*(K1556-L1556)/60*C1556</f>
        <v>1.5905620245714542</v>
      </c>
      <c r="M1557" s="59">
        <f>M1556+E1557*C1557/3600/data!H$23</f>
        <v>251.18747367682951</v>
      </c>
    </row>
    <row r="1558" spans="1:13" ht="19.899999999999999" customHeight="1">
      <c r="A1558" s="12">
        <f t="shared" si="122"/>
        <v>12370</v>
      </c>
      <c r="B1558" s="14">
        <v>0</v>
      </c>
      <c r="C1558" s="14">
        <f t="shared" si="121"/>
        <v>20</v>
      </c>
      <c r="D1558" s="15">
        <f>3600*(B1558*data!$C$15/1000-F1558-G1558)/C1558</f>
        <v>-1644.2839458300673</v>
      </c>
      <c r="E1558" s="15">
        <f>IF(A1558&lt;P$35,IF(A1558+C1558&lt;P$35,data!H$24*data!H$23,data!H$24*data!H$23*(P$35-A1558)/C1558),IF(D1558&lt;0,0,D1558))</f>
        <v>0</v>
      </c>
      <c r="F1558" s="17">
        <f>(H1558*data!$C$16+I1558*data!$C$17-G1557*(data!$C$18+data!$C$19+data!$C$20))*$C1558/60</f>
        <v>-5.9975238004689402E-2</v>
      </c>
      <c r="G1558" s="17">
        <f t="shared" si="123"/>
        <v>9.1948860481717301</v>
      </c>
      <c r="H1558" s="17">
        <f>H1557+(data!$C$19*G1557-data!$C$16*H1557)*$C1558/60</f>
        <v>84.149313273415743</v>
      </c>
      <c r="I1558" s="17">
        <f>I1557+(data!$C$20*G1557-data!$C$17*I1557)*$C1558/60</f>
        <v>438.01956706636361</v>
      </c>
      <c r="J1558" s="16">
        <f t="shared" si="120"/>
        <v>206.16666666666666</v>
      </c>
      <c r="K1558" s="14">
        <f>G1558/data!$C$15*1000</f>
        <v>1.2449873517565719</v>
      </c>
      <c r="L1558" s="14">
        <f>L1557+data!$C$21*(K1557-L1557)/60*C1557</f>
        <v>1.5764939426653797</v>
      </c>
      <c r="M1558" s="59">
        <f>M1557+E1558*C1558/3600/data!H$23</f>
        <v>251.18747367682951</v>
      </c>
    </row>
    <row r="1559" spans="1:13" ht="19.899999999999999" customHeight="1">
      <c r="A1559" s="12">
        <f t="shared" si="122"/>
        <v>12390</v>
      </c>
      <c r="B1559" s="14">
        <v>0</v>
      </c>
      <c r="C1559" s="14">
        <f t="shared" si="121"/>
        <v>20</v>
      </c>
      <c r="D1559" s="15">
        <f>3600*(B1559*data!$C$15/1000-F1559-G1559)/C1559</f>
        <v>-1633.7258208844069</v>
      </c>
      <c r="E1559" s="15">
        <f>IF(A1559&lt;P$35,IF(A1559+C1559&lt;P$35,data!H$24*data!H$23,data!H$24*data!H$23*(P$35-A1559)/C1559),IF(D1559&lt;0,0,D1559))</f>
        <v>0</v>
      </c>
      <c r="F1559" s="17">
        <f>(H1559*data!$C$16+I1559*data!$C$17-G1558*(data!$C$18+data!$C$19+data!$C$20))*$C1559/60</f>
        <v>-5.9315743851401002E-2</v>
      </c>
      <c r="G1559" s="17">
        <f t="shared" si="123"/>
        <v>9.1355703043203285</v>
      </c>
      <c r="H1559" s="17">
        <f>H1558+(data!$C$19*G1558-data!$C$16*H1558)*$C1559/60</f>
        <v>83.437696724217815</v>
      </c>
      <c r="I1559" s="17">
        <f>I1558+(data!$C$20*G1558-data!$C$17*I1558)*$C1559/60</f>
        <v>437.73600451362495</v>
      </c>
      <c r="J1559" s="16">
        <f t="shared" si="120"/>
        <v>206.5</v>
      </c>
      <c r="K1559" s="14">
        <f>G1559/data!$C$15*1000</f>
        <v>1.2369560014529202</v>
      </c>
      <c r="L1559" s="14">
        <f>L1558+data!$C$21*(K1558-L1558)/60*C1558</f>
        <v>1.5626738027354696</v>
      </c>
      <c r="M1559" s="59">
        <f>M1558+E1559*C1559/3600/data!H$23</f>
        <v>251.18747367682951</v>
      </c>
    </row>
    <row r="1560" spans="1:13" ht="19.899999999999999" customHeight="1">
      <c r="A1560" s="12">
        <f t="shared" si="122"/>
        <v>12410</v>
      </c>
      <c r="B1560" s="14">
        <v>0</v>
      </c>
      <c r="C1560" s="14">
        <f t="shared" si="121"/>
        <v>20</v>
      </c>
      <c r="D1560" s="15">
        <f>3600*(B1560*data!$C$15/1000-F1560-G1560)/C1560</f>
        <v>-1623.2836014294021</v>
      </c>
      <c r="E1560" s="15">
        <f>IF(A1560&lt;P$35,IF(A1560+C1560&lt;P$35,data!H$24*data!H$23,data!H$24*data!H$23*(P$35-A1560)/C1560),IF(D1560&lt;0,0,D1560))</f>
        <v>0</v>
      </c>
      <c r="F1560" s="17">
        <f>(H1560*data!$C$16+I1560*data!$C$17-G1559*(data!$C$18+data!$C$19+data!$C$20))*$C1560/60</f>
        <v>-5.8664037078491361E-2</v>
      </c>
      <c r="G1560" s="17">
        <f t="shared" si="123"/>
        <v>9.0769062672418368</v>
      </c>
      <c r="H1560" s="17">
        <f>H1559+(data!$C$19*G1559-data!$C$16*H1559)*$C1560/60</f>
        <v>82.734233964724737</v>
      </c>
      <c r="I1560" s="17">
        <f>I1559+(data!$C$20*G1559-data!$C$17*I1559)*$C1560/60</f>
        <v>437.45050861494735</v>
      </c>
      <c r="J1560" s="16">
        <f t="shared" si="120"/>
        <v>206.83333333333334</v>
      </c>
      <c r="K1560" s="14">
        <f>G1560/data!$C$15*1000</f>
        <v>1.2290128922307864</v>
      </c>
      <c r="L1560" s="14">
        <f>L1559+data!$C$21*(K1559-L1559)/60*C1559</f>
        <v>1.5490949909868195</v>
      </c>
      <c r="M1560" s="59">
        <f>M1559+E1560*C1560/3600/data!H$23</f>
        <v>251.18747367682951</v>
      </c>
    </row>
    <row r="1561" spans="1:13" ht="19.899999999999999" customHeight="1">
      <c r="A1561" s="12">
        <f t="shared" si="122"/>
        <v>12430</v>
      </c>
      <c r="B1561" s="14">
        <v>0</v>
      </c>
      <c r="C1561" s="14">
        <f t="shared" si="121"/>
        <v>20</v>
      </c>
      <c r="D1561" s="15">
        <f>3600*(B1561*data!$C$15/1000-F1561-G1561)/C1561</f>
        <v>-1612.9559190702489</v>
      </c>
      <c r="E1561" s="15">
        <f>IF(A1561&lt;P$35,IF(A1561+C1561&lt;P$35,data!H$24*data!H$23,data!H$24*data!H$23*(P$35-A1561)/C1561),IF(D1561&lt;0,0,D1561))</f>
        <v>0</v>
      </c>
      <c r="F1561" s="17">
        <f>(H1561*data!$C$16+I1561*data!$C$17-G1560*(data!$C$18+data!$C$19+data!$C$20))*$C1561/60</f>
        <v>-5.8020025092448968E-2</v>
      </c>
      <c r="G1561" s="17">
        <f t="shared" si="123"/>
        <v>9.0188862421493887</v>
      </c>
      <c r="H1561" s="17">
        <f>H1560+(data!$C$19*G1560-data!$C$16*H1560)*$C1561/60</f>
        <v>82.038828331733555</v>
      </c>
      <c r="I1561" s="17">
        <f>I1560+(data!$C$20*G1560-data!$C$17*I1560)*$C1561/60</f>
        <v>437.16310808511105</v>
      </c>
      <c r="J1561" s="16">
        <f t="shared" si="120"/>
        <v>207.16666666666666</v>
      </c>
      <c r="K1561" s="14">
        <f>G1561/data!$C$15*1000</f>
        <v>1.2211569822162127</v>
      </c>
      <c r="L1561" s="14">
        <f>L1560+data!$C$21*(K1560-L1560)/60*C1560</f>
        <v>1.5357511253890326</v>
      </c>
      <c r="M1561" s="59">
        <f>M1560+E1561*C1561/3600/data!H$23</f>
        <v>251.18747367682951</v>
      </c>
    </row>
    <row r="1562" spans="1:13" ht="19.899999999999999" customHeight="1">
      <c r="A1562" s="12">
        <f t="shared" si="122"/>
        <v>12450</v>
      </c>
      <c r="B1562" s="14">
        <v>0</v>
      </c>
      <c r="C1562" s="14">
        <f t="shared" si="121"/>
        <v>20</v>
      </c>
      <c r="D1562" s="15">
        <f>3600*(B1562*data!$C$15/1000-F1562-G1562)/C1562</f>
        <v>-1602.7414216808643</v>
      </c>
      <c r="E1562" s="15">
        <f>IF(A1562&lt;P$35,IF(A1562+C1562&lt;P$35,data!H$24*data!H$23,data!H$24*data!H$23*(P$35-A1562)/C1562),IF(D1562&lt;0,0,D1562))</f>
        <v>0</v>
      </c>
      <c r="F1562" s="17">
        <f>(H1562*data!$C$16+I1562*data!$C$17-G1561*(data!$C$18+data!$C$19+data!$C$20))*$C1562/60</f>
        <v>-5.7383616405626427E-2</v>
      </c>
      <c r="G1562" s="17">
        <f t="shared" si="123"/>
        <v>8.961502625743762</v>
      </c>
      <c r="H1562" s="17">
        <f>H1561+(data!$C$19*G1561-data!$C$16*H1561)*$C1562/60</f>
        <v>81.351384311597386</v>
      </c>
      <c r="I1562" s="17">
        <f>I1561+(data!$C$20*G1561-data!$C$17*I1561)*$C1562/60</f>
        <v>436.87383129114289</v>
      </c>
      <c r="J1562" s="16">
        <f t="shared" si="120"/>
        <v>207.5</v>
      </c>
      <c r="K1562" s="14">
        <f>G1562/data!$C$15*1000</f>
        <v>1.2133872419226654</v>
      </c>
      <c r="L1562" s="14">
        <f>L1561+data!$C$21*(K1561-L1561)/60*C1561</f>
        <v>1.5226360465368762</v>
      </c>
      <c r="M1562" s="59">
        <f>M1561+E1562*C1562/3600/data!H$23</f>
        <v>251.18747367682951</v>
      </c>
    </row>
    <row r="1563" spans="1:13" ht="19.899999999999999" customHeight="1">
      <c r="A1563" s="12">
        <f t="shared" si="122"/>
        <v>12470</v>
      </c>
      <c r="B1563" s="14">
        <v>0</v>
      </c>
      <c r="C1563" s="14">
        <f t="shared" si="121"/>
        <v>20</v>
      </c>
      <c r="D1563" s="15">
        <f>3600*(B1563*data!$C$15/1000-F1563-G1563)/C1563</f>
        <v>-1592.6387732100068</v>
      </c>
      <c r="E1563" s="15">
        <f>IF(A1563&lt;P$35,IF(A1563+C1563&lt;P$35,data!H$24*data!H$23,data!H$24*data!H$23*(P$35-A1563)/C1563),IF(D1563&lt;0,0,D1563))</f>
        <v>0</v>
      </c>
      <c r="F1563" s="17">
        <f>(H1563*data!$C$16+I1563*data!$C$17-G1562*(data!$C$18+data!$C$19+data!$C$20))*$C1563/60</f>
        <v>-5.6754720621862674E-2</v>
      </c>
      <c r="G1563" s="17">
        <f t="shared" si="123"/>
        <v>8.9047479051218996</v>
      </c>
      <c r="H1563" s="17">
        <f>H1562+(data!$C$19*G1562-data!$C$16*H1562)*$C1563/60</f>
        <v>80.671807526551987</v>
      </c>
      <c r="I1563" s="17">
        <f>I1562+(data!$C$20*G1562-data!$C$17*I1562)*$C1563/60</f>
        <v>436.58270625646037</v>
      </c>
      <c r="J1563" s="16">
        <f t="shared" si="120"/>
        <v>207.83333333333334</v>
      </c>
      <c r="K1563" s="14">
        <f>G1563/data!$C$15*1000</f>
        <v>1.2057026541032498</v>
      </c>
      <c r="L1563" s="14">
        <f>L1562+data!$C$21*(K1562-L1562)/60*C1562</f>
        <v>1.5097438088857054</v>
      </c>
      <c r="M1563" s="59">
        <f>M1562+E1563*C1563/3600/data!H$23</f>
        <v>251.18747367682951</v>
      </c>
    </row>
    <row r="1564" spans="1:13" ht="19.899999999999999" customHeight="1">
      <c r="A1564" s="12">
        <f t="shared" si="122"/>
        <v>12490</v>
      </c>
      <c r="B1564" s="14">
        <v>0</v>
      </c>
      <c r="C1564" s="14">
        <f t="shared" si="121"/>
        <v>20</v>
      </c>
      <c r="D1564" s="15">
        <f>3600*(B1564*data!$C$15/1000-F1564-G1564)/C1564</f>
        <v>-1582.6466534897979</v>
      </c>
      <c r="E1564" s="15">
        <f>IF(A1564&lt;P$35,IF(A1564+C1564&lt;P$35,data!H$24*data!H$23,data!H$24*data!H$23*(P$35-A1564)/C1564),IF(D1564&lt;0,0,D1564))</f>
        <v>0</v>
      </c>
      <c r="F1564" s="17">
        <f>(H1564*data!$C$16+I1564*data!$C$17-G1563*(data!$C$18+data!$C$19+data!$C$20))*$C1564/60</f>
        <v>-5.6133248422621428E-2</v>
      </c>
      <c r="G1564" s="17">
        <f t="shared" si="123"/>
        <v>8.8486146566992776</v>
      </c>
      <c r="H1564" s="17">
        <f>H1563+(data!$C$19*G1563-data!$C$16*H1563)*$C1564/60</f>
        <v>80.000004721204476</v>
      </c>
      <c r="I1564" s="17">
        <f>I1563+(data!$C$20*G1563-data!$C$17*I1563)*$C1564/60</f>
        <v>436.28976066496614</v>
      </c>
      <c r="J1564" s="16">
        <f t="shared" si="120"/>
        <v>208.16666666666666</v>
      </c>
      <c r="K1564" s="14">
        <f>G1564/data!$C$15*1000</f>
        <v>1.1981022136047978</v>
      </c>
      <c r="L1564" s="14">
        <f>L1563+data!$C$21*(K1563-L1563)/60*C1563</f>
        <v>1.4970686723461097</v>
      </c>
      <c r="M1564" s="59">
        <f>M1563+E1564*C1564/3600/data!H$23</f>
        <v>251.18747367682951</v>
      </c>
    </row>
    <row r="1565" spans="1:13" ht="19.899999999999999" customHeight="1">
      <c r="A1565" s="12">
        <f t="shared" si="122"/>
        <v>12510</v>
      </c>
      <c r="B1565" s="14">
        <v>0</v>
      </c>
      <c r="C1565" s="14">
        <f t="shared" si="121"/>
        <v>20</v>
      </c>
      <c r="D1565" s="15">
        <f>3600*(B1565*data!$C$15/1000-F1565-G1565)/C1565</f>
        <v>-1572.7637580466007</v>
      </c>
      <c r="E1565" s="15">
        <f>IF(A1565&lt;P$35,IF(A1565+C1565&lt;P$35,data!H$24*data!H$23,data!H$24*data!H$23*(P$35-A1565)/C1565),IF(D1565&lt;0,0,D1565))</f>
        <v>0</v>
      </c>
      <c r="F1565" s="17">
        <f>(H1565*data!$C$16+I1565*data!$C$17-G1564*(data!$C$18+data!$C$19+data!$C$20))*$C1565/60</f>
        <v>-5.5519111553525256E-2</v>
      </c>
      <c r="G1565" s="17">
        <f t="shared" si="123"/>
        <v>8.7930955451457518</v>
      </c>
      <c r="H1565" s="17">
        <f>H1564+(data!$C$19*G1564-data!$C$16*H1564)*$C1565/60</f>
        <v>79.335883749182585</v>
      </c>
      <c r="I1565" s="17">
        <f>I1564+(data!$C$20*G1564-data!$C$17*I1564)*$C1565/60</f>
        <v>435.99502186509392</v>
      </c>
      <c r="J1565" s="16">
        <f t="shared" si="120"/>
        <v>208.5</v>
      </c>
      <c r="K1565" s="14">
        <f>G1565/data!$C$15*1000</f>
        <v>1.1905849272237834</v>
      </c>
      <c r="L1565" s="14">
        <f>L1564+data!$C$21*(K1564-L1564)/60*C1564</f>
        <v>1.4846050942228886</v>
      </c>
      <c r="M1565" s="59">
        <f>M1564+E1565*C1565/3600/data!H$23</f>
        <v>251.18747367682951</v>
      </c>
    </row>
    <row r="1566" spans="1:13" ht="19.899999999999999" customHeight="1">
      <c r="A1566" s="12">
        <f t="shared" si="122"/>
        <v>12530</v>
      </c>
      <c r="B1566" s="14">
        <v>0</v>
      </c>
      <c r="C1566" s="14">
        <f t="shared" si="121"/>
        <v>20</v>
      </c>
      <c r="D1566" s="15">
        <f>3600*(B1566*data!$C$15/1000-F1566-G1566)/C1566</f>
        <v>-1562.9887979141884</v>
      </c>
      <c r="E1566" s="15">
        <f>IF(A1566&lt;P$35,IF(A1566+C1566&lt;P$35,data!H$24*data!H$23,data!H$24*data!H$23*(P$35-A1566)/C1566),IF(D1566&lt;0,0,D1566))</f>
        <v>0</v>
      </c>
      <c r="F1566" s="17">
        <f>(H1566*data!$C$16+I1566*data!$C$17-G1565*(data!$C$18+data!$C$19+data!$C$20))*$C1566/60</f>
        <v>-5.4912222811241897E-2</v>
      </c>
      <c r="G1566" s="17">
        <f t="shared" si="123"/>
        <v>8.7381833223345104</v>
      </c>
      <c r="H1566" s="17">
        <f>H1565+(data!$C$19*G1565-data!$C$16*H1565)*$C1566/60</f>
        <v>78.679353559942484</v>
      </c>
      <c r="I1566" s="17">
        <f>I1565+(data!$C$20*G1565-data!$C$17*I1565)*$C1566/60</f>
        <v>435.698516873806</v>
      </c>
      <c r="J1566" s="16">
        <f t="shared" si="120"/>
        <v>208.83333333333334</v>
      </c>
      <c r="K1566" s="14">
        <f>G1566/data!$C$15*1000</f>
        <v>1.1831498135640086</v>
      </c>
      <c r="L1566" s="14">
        <f>L1565+data!$C$21*(K1565-L1565)/60*C1565</f>
        <v>1.4723477214840734</v>
      </c>
      <c r="M1566" s="59">
        <f>M1565+E1566*C1566/3600/data!H$23</f>
        <v>251.18747367682951</v>
      </c>
    </row>
    <row r="1567" spans="1:13" ht="19.899999999999999" customHeight="1">
      <c r="A1567" s="12">
        <f t="shared" si="122"/>
        <v>12550</v>
      </c>
      <c r="B1567" s="14">
        <v>0</v>
      </c>
      <c r="C1567" s="14">
        <f t="shared" si="121"/>
        <v>20</v>
      </c>
      <c r="D1567" s="15">
        <f>3600*(B1567*data!$C$15/1000-F1567-G1567)/C1567</f>
        <v>-1553.3204994491828</v>
      </c>
      <c r="E1567" s="15">
        <f>IF(A1567&lt;P$35,IF(A1567+C1567&lt;P$35,data!H$24*data!H$23,data!H$24*data!H$23*(P$35-A1567)/C1567),IF(D1567&lt;0,0,D1567))</f>
        <v>0</v>
      </c>
      <c r="F1567" s="17">
        <f>(H1567*data!$C$16+I1567*data!$C$17-G1566*(data!$C$18+data!$C$19+data!$C$20))*$C1567/60</f>
        <v>-5.431249603063678E-2</v>
      </c>
      <c r="G1567" s="17">
        <f t="shared" si="123"/>
        <v>8.683870826303874</v>
      </c>
      <c r="H1567" s="17">
        <f>H1566+(data!$C$19*G1566-data!$C$16*H1566)*$C1567/60</f>
        <v>78.030324185733406</v>
      </c>
      <c r="I1567" s="17">
        <f>I1566+(data!$C$20*G1566-data!$C$17*I1566)*$C1567/60</f>
        <v>435.40027238054324</v>
      </c>
      <c r="J1567" s="16">
        <f t="shared" si="120"/>
        <v>209.16666666666666</v>
      </c>
      <c r="K1567" s="14">
        <f>G1567/data!$C$15*1000</f>
        <v>1.1757959028960328</v>
      </c>
      <c r="L1567" s="14">
        <f>L1566+data!$C$21*(K1566-L1566)/60*C1566</f>
        <v>1.4602913833463138</v>
      </c>
      <c r="M1567" s="59">
        <f>M1566+E1567*C1567/3600/data!H$23</f>
        <v>251.18747367682951</v>
      </c>
    </row>
    <row r="1568" spans="1:13" ht="19.899999999999999" customHeight="1">
      <c r="A1568" s="12">
        <f t="shared" si="122"/>
        <v>12570</v>
      </c>
      <c r="B1568" s="14">
        <v>0</v>
      </c>
      <c r="C1568" s="14">
        <f t="shared" si="121"/>
        <v>20</v>
      </c>
      <c r="D1568" s="15">
        <f>3600*(B1568*data!$C$15/1000-F1568-G1568)/C1568</f>
        <v>-1543.7576041487112</v>
      </c>
      <c r="E1568" s="15">
        <f>IF(A1568&lt;P$35,IF(A1568+C1568&lt;P$35,data!H$24*data!H$23,data!H$24*data!H$23*(P$35-A1568)/C1568),IF(D1568&lt;0,0,D1568))</f>
        <v>0</v>
      </c>
      <c r="F1568" s="17">
        <f>(H1568*data!$C$16+I1568*data!$C$17-G1567*(data!$C$18+data!$C$19+data!$C$20))*$C1568/60</f>
        <v>-5.3719846072183941E-2</v>
      </c>
      <c r="G1568" s="17">
        <f t="shared" si="123"/>
        <v>8.63015098023169</v>
      </c>
      <c r="H1568" s="17">
        <f>H1567+(data!$C$19*G1567-data!$C$16*H1567)*$C1568/60</f>
        <v>77.388706728717196</v>
      </c>
      <c r="I1568" s="17">
        <f>I1567+(data!$C$20*G1567-data!$C$17*I1567)*$C1568/60</f>
        <v>435.10031475112805</v>
      </c>
      <c r="J1568" s="16">
        <f t="shared" si="120"/>
        <v>209.5</v>
      </c>
      <c r="K1568" s="14">
        <f>G1568/data!$C$15*1000</f>
        <v>1.1685222370183053</v>
      </c>
      <c r="L1568" s="14">
        <f>L1567+data!$C$21*(K1567-L1567)/60*C1567</f>
        <v>1.4484310841635097</v>
      </c>
      <c r="M1568" s="59">
        <f>M1567+E1568*C1568/3600/data!H$23</f>
        <v>251.18747367682951</v>
      </c>
    </row>
    <row r="1569" spans="1:13" ht="19.899999999999999" customHeight="1">
      <c r="A1569" s="12">
        <f t="shared" si="122"/>
        <v>12590</v>
      </c>
      <c r="B1569" s="14">
        <v>0</v>
      </c>
      <c r="C1569" s="14">
        <f t="shared" si="121"/>
        <v>20</v>
      </c>
      <c r="D1569" s="15">
        <f>3600*(B1569*data!$C$15/1000-F1569-G1569)/C1569</f>
        <v>-1534.2988684702518</v>
      </c>
      <c r="E1569" s="15">
        <f>IF(A1569&lt;P$35,IF(A1569+C1569&lt;P$35,data!H$24*data!H$23,data!H$24*data!H$23*(P$35-A1569)/C1569),IF(D1569&lt;0,0,D1569))</f>
        <v>0</v>
      </c>
      <c r="F1569" s="17">
        <f>(H1569*data!$C$16+I1569*data!$C$17-G1568*(data!$C$18+data!$C$19+data!$C$20))*$C1569/60</f>
        <v>-5.3134188809589901E-2</v>
      </c>
      <c r="G1569" s="17">
        <f t="shared" si="123"/>
        <v>8.5770167914220998</v>
      </c>
      <c r="H1569" s="17">
        <f>H1568+(data!$C$19*G1568-data!$C$16*H1568)*$C1569/60</f>
        <v>76.754413348241073</v>
      </c>
      <c r="I1569" s="17">
        <f>I1568+(data!$C$20*G1568-data!$C$17*I1568)*$C1569/60</f>
        <v>434.79867003162076</v>
      </c>
      <c r="J1569" s="16">
        <f t="shared" si="120"/>
        <v>209.83333333333334</v>
      </c>
      <c r="K1569" s="14">
        <f>G1569/data!$C$15*1000</f>
        <v>1.1613278691199738</v>
      </c>
      <c r="L1569" s="14">
        <f>L1568+data!$C$21*(K1568-L1568)/60*C1568</f>
        <v>1.4367619966061203</v>
      </c>
      <c r="M1569" s="59">
        <f>M1568+E1569*C1569/3600/data!H$23</f>
        <v>251.18747367682951</v>
      </c>
    </row>
    <row r="1570" spans="1:13" ht="19.899999999999999" customHeight="1">
      <c r="A1570" s="12">
        <f t="shared" si="122"/>
        <v>12610</v>
      </c>
      <c r="B1570" s="14">
        <v>0</v>
      </c>
      <c r="C1570" s="14">
        <f t="shared" si="121"/>
        <v>20</v>
      </c>
      <c r="D1570" s="15">
        <f>3600*(B1570*data!$C$15/1000-F1570-G1570)/C1570</f>
        <v>-1524.943063653639</v>
      </c>
      <c r="E1570" s="15">
        <f>IF(A1570&lt;P$35,IF(A1570+C1570&lt;P$35,data!H$24*data!H$23,data!H$24*data!H$23*(P$35-A1570)/C1570),IF(D1570&lt;0,0,D1570))</f>
        <v>0</v>
      </c>
      <c r="F1570" s="17">
        <f>(H1570*data!$C$16+I1570*data!$C$17-G1569*(data!$C$18+data!$C$19+data!$C$20))*$C1570/60</f>
        <v>-5.2555441117609014E-2</v>
      </c>
      <c r="G1570" s="17">
        <f t="shared" si="123"/>
        <v>8.5244613503044917</v>
      </c>
      <c r="H1570" s="17">
        <f>H1569+(data!$C$19*G1569-data!$C$16*H1569)*$C1570/60</f>
        <v>76.127357248261674</v>
      </c>
      <c r="I1570" s="17">
        <f>I1569+(data!$C$20*G1569-data!$C$17*I1569)*$C1570/60</f>
        <v>434.49536395213028</v>
      </c>
      <c r="J1570" s="16">
        <f t="shared" si="120"/>
        <v>210.16666666666666</v>
      </c>
      <c r="K1570" s="14">
        <f>G1570/data!$C$15*1000</f>
        <v>1.1542118636453413</v>
      </c>
      <c r="L1570" s="14">
        <f>L1569+data!$C$21*(K1569-L1569)/60*C1569</f>
        <v>1.4252794551190995</v>
      </c>
      <c r="M1570" s="59">
        <f>M1569+E1570*C1570/3600/data!H$23</f>
        <v>251.18747367682951</v>
      </c>
    </row>
    <row r="1571" spans="1:13" ht="19.899999999999999" customHeight="1">
      <c r="A1571" s="12">
        <f t="shared" si="122"/>
        <v>12630</v>
      </c>
      <c r="B1571" s="14">
        <v>0</v>
      </c>
      <c r="C1571" s="14">
        <f t="shared" si="121"/>
        <v>20</v>
      </c>
      <c r="D1571" s="15">
        <f>3600*(B1571*data!$C$15/1000-F1571-G1571)/C1571</f>
        <v>-1515.6889755451916</v>
      </c>
      <c r="E1571" s="15">
        <f>IF(A1571&lt;P$35,IF(A1571+C1571&lt;P$35,data!H$24*data!H$23,data!H$24*data!H$23*(P$35-A1571)/C1571),IF(D1571&lt;0,0,D1571))</f>
        <v>0</v>
      </c>
      <c r="F1571" s="17">
        <f>(H1571*data!$C$16+I1571*data!$C$17-G1570*(data!$C$18+data!$C$19+data!$C$20))*$C1571/60</f>
        <v>-5.1983520860046838E-2</v>
      </c>
      <c r="G1571" s="17">
        <f t="shared" si="123"/>
        <v>8.4724778294444452</v>
      </c>
      <c r="H1571" s="17">
        <f>H1570+(data!$C$19*G1570-data!$C$16*H1570)*$C1571/60</f>
        <v>75.507452664918688</v>
      </c>
      <c r="I1571" s="17">
        <f>I1570+(data!$C$20*G1570-data!$C$17*I1570)*$C1571/60</f>
        <v>434.1904219305793</v>
      </c>
      <c r="J1571" s="16">
        <f t="shared" si="120"/>
        <v>210.5</v>
      </c>
      <c r="K1571" s="14">
        <f>G1571/data!$C$15*1000</f>
        <v>1.147173296159951</v>
      </c>
      <c r="L1571" s="14">
        <f>L1570+data!$C$21*(K1570-L1570)/60*C1570</f>
        <v>1.4139789496469124</v>
      </c>
      <c r="M1571" s="59">
        <f>M1570+E1571*C1571/3600/data!H$23</f>
        <v>251.18747367682951</v>
      </c>
    </row>
    <row r="1572" spans="1:13" ht="19.899999999999999" customHeight="1">
      <c r="A1572" s="12">
        <f t="shared" si="122"/>
        <v>12650</v>
      </c>
      <c r="B1572" s="14">
        <v>0</v>
      </c>
      <c r="C1572" s="14">
        <f t="shared" si="121"/>
        <v>20</v>
      </c>
      <c r="D1572" s="15">
        <f>3600*(B1572*data!$C$15/1000-F1572-G1572)/C1572</f>
        <v>-1506.5354044239477</v>
      </c>
      <c r="E1572" s="15">
        <f>IF(A1572&lt;P$35,IF(A1572+C1572&lt;P$35,data!H$24*data!H$23,data!H$24*data!H$23*(P$35-A1572)/C1572),IF(D1572&lt;0,0,D1572))</f>
        <v>0</v>
      </c>
      <c r="F1572" s="17">
        <f>(H1572*data!$C$16+I1572*data!$C$17-G1571*(data!$C$18+data!$C$19+data!$C$20))*$C1572/60</f>
        <v>-5.1418346877923383E-2</v>
      </c>
      <c r="G1572" s="17">
        <f t="shared" si="123"/>
        <v>8.4210594825665215</v>
      </c>
      <c r="H1572" s="17">
        <f>H1571+(data!$C$19*G1571-data!$C$16*H1571)*$C1572/60</f>
        <v>74.89461485425629</v>
      </c>
      <c r="I1572" s="17">
        <f>I1571+(data!$C$20*G1571-data!$C$17*I1571)*$C1572/60</f>
        <v>433.88386907642479</v>
      </c>
      <c r="J1572" s="16">
        <f t="shared" si="120"/>
        <v>210.83333333333334</v>
      </c>
      <c r="K1572" s="14">
        <f>G1572/data!$C$15*1000</f>
        <v>1.1402112532182684</v>
      </c>
      <c r="L1572" s="14">
        <f>L1571+data!$C$21*(K1571-L1571)/60*C1571</f>
        <v>1.402856119614567</v>
      </c>
      <c r="M1572" s="59">
        <f>M1571+E1572*C1572/3600/data!H$23</f>
        <v>251.18747367682951</v>
      </c>
    </row>
    <row r="1573" spans="1:13" ht="19.899999999999999" customHeight="1">
      <c r="A1573" s="12">
        <f t="shared" si="122"/>
        <v>12670</v>
      </c>
      <c r="B1573" s="14">
        <v>0</v>
      </c>
      <c r="C1573" s="14">
        <f t="shared" si="121"/>
        <v>20</v>
      </c>
      <c r="D1573" s="15">
        <f>3600*(B1573*data!$C$15/1000-F1573-G1573)/C1573</f>
        <v>-1497.4811648299651</v>
      </c>
      <c r="E1573" s="15">
        <f>IF(A1573&lt;P$35,IF(A1573+C1573&lt;P$35,data!H$24*data!H$23,data!H$24*data!H$23*(P$35-A1573)/C1573),IF(D1573&lt;0,0,D1573))</f>
        <v>0</v>
      </c>
      <c r="F1573" s="17">
        <f>(H1573*data!$C$16+I1573*data!$C$17-G1572*(data!$C$18+data!$C$19+data!$C$20))*$C1573/60</f>
        <v>-5.0859838977801886E-2</v>
      </c>
      <c r="G1573" s="17">
        <f t="shared" si="123"/>
        <v>8.3701996435887196</v>
      </c>
      <c r="H1573" s="17">
        <f>H1572+(data!$C$19*G1572-data!$C$16*H1572)*$C1573/60</f>
        <v>74.288760080090626</v>
      </c>
      <c r="I1573" s="17">
        <f>I1572+(data!$C$20*G1572-data!$C$17*I1572)*$C1573/60</f>
        <v>433.57573019433391</v>
      </c>
      <c r="J1573" s="16">
        <f t="shared" si="120"/>
        <v>211.16666666666666</v>
      </c>
      <c r="K1573" s="14">
        <f>G1573/data!$C$15*1000</f>
        <v>1.1333248322329503</v>
      </c>
      <c r="L1573" s="14">
        <f>L1572+data!$C$21*(K1572-L1572)/60*C1572</f>
        <v>1.3919067481540524</v>
      </c>
      <c r="M1573" s="59">
        <f>M1572+E1573*C1573/3600/data!H$23</f>
        <v>251.18747367682951</v>
      </c>
    </row>
    <row r="1574" spans="1:13" ht="19.899999999999999" customHeight="1">
      <c r="A1574" s="12">
        <f t="shared" si="122"/>
        <v>12690</v>
      </c>
      <c r="B1574" s="14">
        <v>0</v>
      </c>
      <c r="C1574" s="14">
        <f t="shared" si="121"/>
        <v>20</v>
      </c>
      <c r="D1574" s="15">
        <f>3600*(B1574*data!$C$15/1000-F1574-G1574)/C1574</f>
        <v>-1488.5250853946732</v>
      </c>
      <c r="E1574" s="15">
        <f>IF(A1574&lt;P$35,IF(A1574+C1574&lt;P$35,data!H$24*data!H$23,data!H$24*data!H$23*(P$35-A1574)/C1574),IF(D1574&lt;0,0,D1574))</f>
        <v>0</v>
      </c>
      <c r="F1574" s="17">
        <f>(H1574*data!$C$16+I1574*data!$C$17-G1573*(data!$C$18+data!$C$19+data!$C$20))*$C1574/60</f>
        <v>-5.0307917920267897E-2</v>
      </c>
      <c r="G1574" s="17">
        <f t="shared" si="123"/>
        <v>8.3198917256684517</v>
      </c>
      <c r="H1574" s="17">
        <f>H1573+(data!$C$19*G1573-data!$C$16*H1573)*$C1574/60</f>
        <v>73.689805602021579</v>
      </c>
      <c r="I1574" s="17">
        <f>I1573+(data!$C$20*G1573-data!$C$17*I1573)*$C1574/60</f>
        <v>433.26602978781665</v>
      </c>
      <c r="J1574" s="16">
        <f t="shared" si="120"/>
        <v>211.5</v>
      </c>
      <c r="K1574" s="14">
        <f>G1574/data!$C$15*1000</f>
        <v>1.1265131413456668</v>
      </c>
      <c r="L1574" s="14">
        <f>L1573+data!$C$21*(K1573-L1573)/60*C1573</f>
        <v>1.381126756566021</v>
      </c>
      <c r="M1574" s="59">
        <f>M1573+E1574*C1574/3600/data!H$23</f>
        <v>251.18747367682951</v>
      </c>
    </row>
    <row r="1575" spans="1:13" ht="19.899999999999999" customHeight="1">
      <c r="A1575" s="12">
        <f t="shared" si="122"/>
        <v>12710</v>
      </c>
      <c r="B1575" s="14">
        <v>0</v>
      </c>
      <c r="C1575" s="14">
        <f t="shared" si="121"/>
        <v>20</v>
      </c>
      <c r="D1575" s="15">
        <f>3600*(B1575*data!$C$15/1000-F1575-G1575)/C1575</f>
        <v>-1479.666008673242</v>
      </c>
      <c r="E1575" s="15">
        <f>IF(A1575&lt;P$35,IF(A1575+C1575&lt;P$35,data!H$24*data!H$23,data!H$24*data!H$23*(P$35-A1575)/C1575),IF(D1575&lt;0,0,D1575))</f>
        <v>0</v>
      </c>
      <c r="F1575" s="17">
        <f>(H1575*data!$C$16+I1575*data!$C$17-G1574*(data!$C$18+data!$C$19+data!$C$20))*$C1575/60</f>
        <v>-4.9762505408552947E-2</v>
      </c>
      <c r="G1575" s="17">
        <f t="shared" si="123"/>
        <v>8.2701292202598982</v>
      </c>
      <c r="H1575" s="17">
        <f>H1574+(data!$C$19*G1574-data!$C$16*H1574)*$C1575/60</f>
        <v>73.097669663587183</v>
      </c>
      <c r="I1575" s="17">
        <f>I1574+(data!$C$20*G1574-data!$C$17*I1574)*$C1575/60</f>
        <v>432.95479206281493</v>
      </c>
      <c r="J1575" s="16">
        <f t="shared" si="120"/>
        <v>211.83333333333334</v>
      </c>
      <c r="K1575" s="14">
        <f>G1575/data!$C$15*1000</f>
        <v>1.1197752992994692</v>
      </c>
      <c r="L1575" s="14">
        <f>L1574+data!$C$21*(K1574-L1574)/60*C1574</f>
        <v>1.3705121990069722</v>
      </c>
      <c r="M1575" s="59">
        <f>M1574+E1575*C1575/3600/data!H$23</f>
        <v>251.18747367682951</v>
      </c>
    </row>
    <row r="1576" spans="1:13" ht="19.899999999999999" customHeight="1">
      <c r="A1576" s="12">
        <f t="shared" si="122"/>
        <v>12730</v>
      </c>
      <c r="B1576" s="14">
        <v>0</v>
      </c>
      <c r="C1576" s="14">
        <f t="shared" si="121"/>
        <v>20</v>
      </c>
      <c r="D1576" s="15">
        <f>3600*(B1576*data!$C$15/1000-F1576-G1576)/C1576</f>
        <v>-1470.9027909789529</v>
      </c>
      <c r="E1576" s="15">
        <f>IF(A1576&lt;P$35,IF(A1576+C1576&lt;P$35,data!H$24*data!H$23,data!H$24*data!H$23*(P$35-A1576)/C1576),IF(D1576&lt;0,0,D1576))</f>
        <v>0</v>
      </c>
      <c r="F1576" s="17">
        <f>(H1576*data!$C$16+I1576*data!$C$17-G1575*(data!$C$18+data!$C$19+data!$C$20))*$C1576/60</f>
        <v>-4.9223524077302315E-2</v>
      </c>
      <c r="G1576" s="17">
        <f t="shared" si="123"/>
        <v>8.2209056961825961</v>
      </c>
      <c r="H1576" s="17">
        <f>H1575+(data!$C$19*G1575-data!$C$16*H1575)*$C1576/60</f>
        <v>72.512271480558923</v>
      </c>
      <c r="I1576" s="17">
        <f>I1575+(data!$C$20*G1575-data!$C$17*I1575)*$C1576/60</f>
        <v>432.64204093124897</v>
      </c>
      <c r="J1576" s="16">
        <f t="shared" si="120"/>
        <v>212.16666666666666</v>
      </c>
      <c r="K1576" s="14">
        <f>G1576/data!$C$15*1000</f>
        <v>1.1131104353126762</v>
      </c>
      <c r="L1576" s="14">
        <f>L1575+data!$C$21*(K1575-L1575)/60*C1575</f>
        <v>1.3600592573925994</v>
      </c>
      <c r="M1576" s="59">
        <f>M1575+E1576*C1576/3600/data!H$23</f>
        <v>251.18747367682951</v>
      </c>
    </row>
    <row r="1577" spans="1:13" ht="19.899999999999999" customHeight="1">
      <c r="A1577" s="12">
        <f t="shared" si="122"/>
        <v>12750</v>
      </c>
      <c r="B1577" s="14">
        <v>0</v>
      </c>
      <c r="C1577" s="14">
        <f t="shared" si="121"/>
        <v>20</v>
      </c>
      <c r="D1577" s="15">
        <f>3600*(B1577*data!$C$15/1000-F1577-G1577)/C1577</f>
        <v>-1462.2343022195332</v>
      </c>
      <c r="E1577" s="15">
        <f>IF(A1577&lt;P$35,IF(A1577+C1577&lt;P$35,data!H$24*data!H$23,data!H$24*data!H$23*(P$35-A1577)/C1577),IF(D1577&lt;0,0,D1577))</f>
        <v>0</v>
      </c>
      <c r="F1577" s="17">
        <f>(H1577*data!$C$16+I1577*data!$C$17-G1576*(data!$C$18+data!$C$19+data!$C$20))*$C1577/60</f>
        <v>-4.8690897481483773E-2</v>
      </c>
      <c r="G1577" s="17">
        <f t="shared" si="123"/>
        <v>8.1722147987011127</v>
      </c>
      <c r="H1577" s="17">
        <f>H1576+(data!$C$19*G1576-data!$C$16*H1576)*$C1577/60</f>
        <v>71.933531229376243</v>
      </c>
      <c r="I1577" s="17">
        <f>I1576+(data!$C$20*G1576-data!$C$17*I1576)*$C1577/60</f>
        <v>432.32780001452176</v>
      </c>
      <c r="J1577" s="16">
        <f t="shared" si="120"/>
        <v>212.5</v>
      </c>
      <c r="K1577" s="14">
        <f>G1577/data!$C$15*1000</f>
        <v>1.1065176889542614</v>
      </c>
      <c r="L1577" s="14">
        <f>L1576+data!$C$21*(K1576-L1576)/60*C1576</f>
        <v>1.3497642365083544</v>
      </c>
      <c r="M1577" s="59">
        <f>M1576+E1577*C1577/3600/data!H$23</f>
        <v>251.18747367682951</v>
      </c>
    </row>
    <row r="1578" spans="1:13" ht="19.899999999999999" customHeight="1">
      <c r="A1578" s="12">
        <f t="shared" si="122"/>
        <v>12770</v>
      </c>
      <c r="B1578" s="14">
        <v>0</v>
      </c>
      <c r="C1578" s="14">
        <f t="shared" si="121"/>
        <v>20</v>
      </c>
      <c r="D1578" s="15">
        <f>3600*(B1578*data!$C$15/1000-F1578-G1578)/C1578</f>
        <v>-1453.6594257354463</v>
      </c>
      <c r="E1578" s="15">
        <f>IF(A1578&lt;P$35,IF(A1578+C1578&lt;P$35,data!H$24*data!H$23,data!H$24*data!H$23*(P$35-A1578)/C1578),IF(D1578&lt;0,0,D1578))</f>
        <v>0</v>
      </c>
      <c r="F1578" s="17">
        <f>(H1578*data!$C$16+I1578*data!$C$17-G1577*(data!$C$18+data!$C$19+data!$C$20))*$C1578/60</f>
        <v>-4.8164550085427749E-2</v>
      </c>
      <c r="G1578" s="17">
        <f t="shared" si="123"/>
        <v>8.1240502486156849</v>
      </c>
      <c r="H1578" s="17">
        <f>H1577+(data!$C$19*G1577-data!$C$16*H1577)*$C1578/60</f>
        <v>71.361370035718679</v>
      </c>
      <c r="I1578" s="17">
        <f>I1577+(data!$C$20*G1577-data!$C$17*I1577)*$C1578/60</f>
        <v>432.01209264698139</v>
      </c>
      <c r="J1578" s="16">
        <f t="shared" si="120"/>
        <v>212.83333333333334</v>
      </c>
      <c r="K1578" s="14">
        <f>G1578/data!$C$15*1000</f>
        <v>1.099996210020727</v>
      </c>
      <c r="L1578" s="14">
        <f>L1577+data!$C$21*(K1577-L1577)/60*C1577</f>
        <v>1.3396235593186516</v>
      </c>
      <c r="M1578" s="59">
        <f>M1577+E1578*C1578/3600/data!H$23</f>
        <v>251.18747367682951</v>
      </c>
    </row>
    <row r="1579" spans="1:13" ht="19.899999999999999" customHeight="1">
      <c r="A1579" s="12">
        <f t="shared" si="122"/>
        <v>12790</v>
      </c>
      <c r="B1579" s="14">
        <v>0</v>
      </c>
      <c r="C1579" s="14">
        <f t="shared" si="121"/>
        <v>20</v>
      </c>
      <c r="D1579" s="15">
        <f>3600*(B1579*data!$C$15/1000-F1579-G1579)/C1579</f>
        <v>-1445.1770581401029</v>
      </c>
      <c r="E1579" s="15">
        <f>IF(A1579&lt;P$35,IF(A1579+C1579&lt;P$35,data!H$24*data!H$23,data!H$24*data!H$23*(P$35-A1579)/C1579),IF(D1579&lt;0,0,D1579))</f>
        <v>0</v>
      </c>
      <c r="F1579" s="17">
        <f>(H1579*data!$C$16+I1579*data!$C$17-G1578*(data!$C$18+data!$C$19+data!$C$20))*$C1579/60</f>
        <v>-4.7644407252001919E-2</v>
      </c>
      <c r="G1579" s="17">
        <f t="shared" si="123"/>
        <v>8.0764058413636839</v>
      </c>
      <c r="H1579" s="17">
        <f>H1578+(data!$C$19*G1578-data!$C$16*H1578)*$C1579/60</f>
        <v>70.795709963213923</v>
      </c>
      <c r="I1579" s="17">
        <f>I1578+(data!$C$20*G1578-data!$C$17*I1578)*$C1579/60</f>
        <v>431.69494187934265</v>
      </c>
      <c r="J1579" s="16">
        <f t="shared" si="120"/>
        <v>213.16666666666666</v>
      </c>
      <c r="K1579" s="14">
        <f>G1579/data!$C$15*1000</f>
        <v>1.0935451584144402</v>
      </c>
      <c r="L1579" s="14">
        <f>L1578+data!$C$21*(K1578-L1578)/60*C1578</f>
        <v>1.3296337624664927</v>
      </c>
      <c r="M1579" s="59">
        <f>M1578+E1579*C1579/3600/data!H$23</f>
        <v>251.18747367682951</v>
      </c>
    </row>
    <row r="1580" spans="1:13" ht="19.899999999999999" customHeight="1">
      <c r="A1580" s="12">
        <f t="shared" si="122"/>
        <v>12810</v>
      </c>
      <c r="B1580" s="14">
        <v>0</v>
      </c>
      <c r="C1580" s="14">
        <f t="shared" si="121"/>
        <v>20</v>
      </c>
      <c r="D1580" s="15">
        <f>3600*(B1580*data!$C$15/1000-F1580-G1580)/C1580</f>
        <v>-1436.7861091619716</v>
      </c>
      <c r="E1580" s="15">
        <f>IF(A1580&lt;P$35,IF(A1580+C1580&lt;P$35,data!H$24*data!H$23,data!H$24*data!H$23*(P$35-A1580)/C1580),IF(D1580&lt;0,0,D1580))</f>
        <v>0</v>
      </c>
      <c r="F1580" s="17">
        <f>(H1580*data!$C$16+I1580*data!$C$17-G1579*(data!$C$18+data!$C$19+data!$C$20))*$C1580/60</f>
        <v>-4.7130395231920197E-2</v>
      </c>
      <c r="G1580" s="17">
        <f t="shared" si="123"/>
        <v>8.0292754461317628</v>
      </c>
      <c r="H1580" s="17">
        <f>H1579+(data!$C$19*G1579-data!$C$16*H1579)*$C1580/60</f>
        <v>70.23647400228019</v>
      </c>
      <c r="I1580" s="17">
        <f>I1579+(data!$C$20*G1579-data!$C$17*I1579)*$C1580/60</f>
        <v>431.3763704820675</v>
      </c>
      <c r="J1580" s="16">
        <f t="shared" si="120"/>
        <v>213.5</v>
      </c>
      <c r="K1580" s="14">
        <f>G1580/data!$C$15*1000</f>
        <v>1.0871637040234206</v>
      </c>
      <c r="L1580" s="14">
        <f>L1579+data!$C$21*(K1579-L1579)/60*C1579</f>
        <v>1.3197914919556357</v>
      </c>
      <c r="M1580" s="59">
        <f>M1579+E1580*C1580/3600/data!H$23</f>
        <v>251.18747367682951</v>
      </c>
    </row>
    <row r="1581" spans="1:13" ht="19.899999999999999" customHeight="1">
      <c r="A1581" s="12">
        <f t="shared" si="122"/>
        <v>12830</v>
      </c>
      <c r="B1581" s="14">
        <v>0</v>
      </c>
      <c r="C1581" s="14">
        <f t="shared" si="121"/>
        <v>20</v>
      </c>
      <c r="D1581" s="15">
        <f>3600*(B1581*data!$C$15/1000-F1581-G1581)/C1581</f>
        <v>-1428.4855014885754</v>
      </c>
      <c r="E1581" s="15">
        <f>IF(A1581&lt;P$35,IF(A1581+C1581&lt;P$35,data!H$24*data!H$23,data!H$24*data!H$23*(P$35-A1581)/C1581),IF(D1581&lt;0,0,D1581))</f>
        <v>0</v>
      </c>
      <c r="F1581" s="17">
        <f>(H1581*data!$C$16+I1581*data!$C$17-G1580*(data!$C$18+data!$C$19+data!$C$20))*$C1581/60</f>
        <v>-4.6622441153171636E-2</v>
      </c>
      <c r="G1581" s="17">
        <f t="shared" si="123"/>
        <v>7.9826530049785909</v>
      </c>
      <c r="H1581" s="17">
        <f>H1580+(data!$C$19*G1580-data!$C$16*H1580)*$C1581/60</f>
        <v>69.683586059101373</v>
      </c>
      <c r="I1581" s="17">
        <f>I1580+(data!$C$20*G1580-data!$C$17*I1580)*$C1581/60</f>
        <v>431.05640094870574</v>
      </c>
      <c r="J1581" s="16">
        <f t="shared" si="120"/>
        <v>213.83333333333334</v>
      </c>
      <c r="K1581" s="14">
        <f>G1581/data!$C$15*1000</f>
        <v>1.0808510266025564</v>
      </c>
      <c r="L1581" s="14">
        <f>L1580+data!$C$21*(K1580-L1580)/60*C1580</f>
        <v>1.3100934990077577</v>
      </c>
      <c r="M1581" s="59">
        <f>M1580+E1581*C1581/3600/data!H$23</f>
        <v>251.18747367682951</v>
      </c>
    </row>
    <row r="1582" spans="1:13" ht="19.899999999999999" customHeight="1">
      <c r="A1582" s="12">
        <f t="shared" si="122"/>
        <v>12850</v>
      </c>
      <c r="B1582" s="14">
        <v>0</v>
      </c>
      <c r="C1582" s="14">
        <f t="shared" si="121"/>
        <v>20</v>
      </c>
      <c r="D1582" s="15">
        <f>3600*(B1582*data!$C$15/1000-F1582-G1582)/C1582</f>
        <v>-1420.274170612335</v>
      </c>
      <c r="E1582" s="15">
        <f>IF(A1582&lt;P$35,IF(A1582+C1582&lt;P$35,data!H$24*data!H$23,data!H$24*data!H$23*(P$35-A1582)/C1582),IF(D1582&lt;0,0,D1582))</f>
        <v>0</v>
      </c>
      <c r="F1582" s="17">
        <f>(H1582*data!$C$16+I1582*data!$C$17-G1581*(data!$C$18+data!$C$19+data!$C$20))*$C1582/60</f>
        <v>-4.6120473010587006E-2</v>
      </c>
      <c r="G1582" s="17">
        <f t="shared" si="123"/>
        <v>7.9365325319680036</v>
      </c>
      <c r="H1582" s="17">
        <f>H1581+(data!$C$19*G1581-data!$C$16*H1581)*$C1582/60</f>
        <v>69.136970944733292</v>
      </c>
      <c r="I1582" s="17">
        <f>I1581+(data!$C$20*G1581-data!$C$17*I1581)*$C1582/60</f>
        <v>430.73505549919543</v>
      </c>
      <c r="J1582" s="16">
        <f t="shared" si="120"/>
        <v>214.16666666666666</v>
      </c>
      <c r="K1582" s="14">
        <f>G1582/data!$C$15*1000</f>
        <v>1.0746063156562333</v>
      </c>
      <c r="L1582" s="14">
        <f>L1581+data!$C$21*(K1581-L1581)/60*C1581</f>
        <v>1.3005366360873762</v>
      </c>
      <c r="M1582" s="59">
        <f>M1581+E1582*C1582/3600/data!H$23</f>
        <v>251.18747367682951</v>
      </c>
    </row>
    <row r="1583" spans="1:13" ht="19.899999999999999" customHeight="1">
      <c r="A1583" s="12">
        <f t="shared" si="122"/>
        <v>12870</v>
      </c>
      <c r="B1583" s="14">
        <v>0</v>
      </c>
      <c r="C1583" s="14">
        <f t="shared" si="121"/>
        <v>20</v>
      </c>
      <c r="D1583" s="15">
        <f>3600*(B1583*data!$C$15/1000-F1583-G1583)/C1583</f>
        <v>-1412.1510646782522</v>
      </c>
      <c r="E1583" s="15">
        <f>IF(A1583&lt;P$35,IF(A1583+C1583&lt;P$35,data!H$24*data!H$23,data!H$24*data!H$23*(P$35-A1583)/C1583),IF(D1583&lt;0,0,D1583))</f>
        <v>0</v>
      </c>
      <c r="F1583" s="17">
        <f>(H1583*data!$C$16+I1583*data!$C$17-G1582*(data!$C$18+data!$C$19+data!$C$20))*$C1583/60</f>
        <v>-4.5624419655523475E-2</v>
      </c>
      <c r="G1583" s="17">
        <f t="shared" si="123"/>
        <v>7.8909081123124798</v>
      </c>
      <c r="H1583" s="17">
        <f>H1582+(data!$C$19*G1582-data!$C$16*H1582)*$C1583/60</f>
        <v>68.596554364339525</v>
      </c>
      <c r="I1583" s="17">
        <f>I1582+(data!$C$20*G1582-data!$C$17*I1582)*$C1583/60</f>
        <v>430.41235608312451</v>
      </c>
      <c r="J1583" s="16">
        <f t="shared" si="120"/>
        <v>214.5</v>
      </c>
      <c r="K1583" s="14">
        <f>G1583/data!$C$15*1000</f>
        <v>1.0684287703223621</v>
      </c>
      <c r="L1583" s="14">
        <f>L1582+data!$C$21*(K1582-L1582)/60*C1582</f>
        <v>1.2911178530875935</v>
      </c>
      <c r="M1583" s="59">
        <f>M1582+E1583*C1583/3600/data!H$23</f>
        <v>251.18747367682951</v>
      </c>
    </row>
    <row r="1584" spans="1:13" ht="19.899999999999999" customHeight="1">
      <c r="A1584" s="12">
        <f t="shared" si="122"/>
        <v>12890</v>
      </c>
      <c r="B1584" s="14">
        <v>0</v>
      </c>
      <c r="C1584" s="14">
        <f t="shared" si="121"/>
        <v>20</v>
      </c>
      <c r="D1584" s="15">
        <f>3600*(B1584*data!$C$15/1000-F1584-G1584)/C1584</f>
        <v>-1404.1151443334045</v>
      </c>
      <c r="E1584" s="15">
        <f>IF(A1584&lt;P$35,IF(A1584+C1584&lt;P$35,data!H$24*data!H$23,data!H$24*data!H$23*(P$35-A1584)/C1584),IF(D1584&lt;0,0,D1584))</f>
        <v>0</v>
      </c>
      <c r="F1584" s="17">
        <f>(H1584*data!$C$16+I1584*data!$C$17-G1583*(data!$C$18+data!$C$19+data!$C$20))*$C1584/60</f>
        <v>-4.513421078567189E-2</v>
      </c>
      <c r="G1584" s="17">
        <f t="shared" si="123"/>
        <v>7.8457739015268082</v>
      </c>
      <c r="H1584" s="17">
        <f>H1583+(data!$C$19*G1583-data!$C$16*H1583)*$C1584/60</f>
        <v>68.062262906555389</v>
      </c>
      <c r="I1584" s="17">
        <f>I1583+(data!$C$20*G1583-data!$C$17*I1583)*$C1584/60</f>
        <v>430.08832438295343</v>
      </c>
      <c r="J1584" s="16">
        <f t="shared" si="120"/>
        <v>214.83333333333334</v>
      </c>
      <c r="K1584" s="14">
        <f>G1584/data!$C$15*1000</f>
        <v>1.0623175992577845</v>
      </c>
      <c r="L1584" s="14">
        <f>L1583+data!$C$21*(K1583-L1583)/60*C1583</f>
        <v>1.2818341936700182</v>
      </c>
      <c r="M1584" s="59">
        <f>M1583+E1584*C1584/3600/data!H$23</f>
        <v>251.18747367682951</v>
      </c>
    </row>
    <row r="1585" spans="1:13" ht="19.899999999999999" customHeight="1">
      <c r="A1585" s="12">
        <f t="shared" si="122"/>
        <v>12910</v>
      </c>
      <c r="B1585" s="14">
        <v>0</v>
      </c>
      <c r="C1585" s="14">
        <f t="shared" si="121"/>
        <v>20</v>
      </c>
      <c r="D1585" s="15">
        <f>3600*(B1585*data!$C$15/1000-F1585-G1585)/C1585</f>
        <v>-1396.1653825782294</v>
      </c>
      <c r="E1585" s="15">
        <f>IF(A1585&lt;P$35,IF(A1585+C1585&lt;P$35,data!H$24*data!H$23,data!H$24*data!H$23*(P$35-A1585)/C1585),IF(D1585&lt;0,0,D1585))</f>
        <v>0</v>
      </c>
      <c r="F1585" s="17">
        <f>(H1585*data!$C$16+I1585*data!$C$17-G1584*(data!$C$18+data!$C$19+data!$C$20))*$C1585/60</f>
        <v>-4.4649776934989248E-2</v>
      </c>
      <c r="G1585" s="17">
        <f t="shared" si="123"/>
        <v>7.8011241245918193</v>
      </c>
      <c r="H1585" s="17">
        <f>H1584+(data!$C$19*G1584-data!$C$16*H1584)*$C1585/60</f>
        <v>67.534024032978309</v>
      </c>
      <c r="I1585" s="17">
        <f>I1584+(data!$C$20*G1584-data!$C$17*I1584)*$C1585/60</f>
        <v>429.7629818171992</v>
      </c>
      <c r="J1585" s="16">
        <f t="shared" si="120"/>
        <v>215.16666666666666</v>
      </c>
      <c r="K1585" s="14">
        <f>G1585/data!$C$15*1000</f>
        <v>1.0562720205250422</v>
      </c>
      <c r="L1585" s="14">
        <f>L1584+data!$C$21*(K1584-L1584)/60*C1584</f>
        <v>1.2726827917524952</v>
      </c>
      <c r="M1585" s="59">
        <f>M1584+E1585*C1585/3600/data!H$23</f>
        <v>251.18747367682951</v>
      </c>
    </row>
    <row r="1586" spans="1:13" ht="19.899999999999999" customHeight="1">
      <c r="A1586" s="12">
        <f t="shared" si="122"/>
        <v>12930</v>
      </c>
      <c r="B1586" s="14">
        <v>0</v>
      </c>
      <c r="C1586" s="14">
        <f t="shared" si="121"/>
        <v>20</v>
      </c>
      <c r="D1586" s="15">
        <f>3600*(B1586*data!$C$15/1000-F1586-G1586)/C1586</f>
        <v>-1388.3007646195779</v>
      </c>
      <c r="E1586" s="15">
        <f>IF(A1586&lt;P$35,IF(A1586+C1586&lt;P$35,data!H$24*data!H$23,data!H$24*data!H$23*(P$35-A1586)/C1586),IF(D1586&lt;0,0,D1586))</f>
        <v>0</v>
      </c>
      <c r="F1586" s="17">
        <f>(H1586*data!$C$16+I1586*data!$C$17-G1585*(data!$C$18+data!$C$19+data!$C$20))*$C1586/60</f>
        <v>-4.4171049463749057E-2</v>
      </c>
      <c r="G1586" s="17">
        <f t="shared" si="123"/>
        <v>7.7569530751280702</v>
      </c>
      <c r="H1586" s="17">
        <f>H1585+(data!$C$19*G1585-data!$C$16*H1585)*$C1586/60</f>
        <v>67.011766067783356</v>
      </c>
      <c r="I1586" s="17">
        <f>I1585+(data!$C$20*G1585-data!$C$17*I1585)*$C1586/60</f>
        <v>429.43634954358208</v>
      </c>
      <c r="J1586" s="16">
        <f t="shared" si="120"/>
        <v>215.5</v>
      </c>
      <c r="K1586" s="14">
        <f>G1586/data!$C$15*1000</f>
        <v>1.0502912614804953</v>
      </c>
      <c r="L1586" s="14">
        <f>L1585+data!$C$21*(K1585-L1585)/60*C1585</f>
        <v>1.2636608681385364</v>
      </c>
      <c r="M1586" s="59">
        <f>M1585+E1586*C1586/3600/data!H$23</f>
        <v>251.18747367682951</v>
      </c>
    </row>
    <row r="1587" spans="1:13" ht="19.899999999999999" customHeight="1">
      <c r="A1587" s="12">
        <f t="shared" si="122"/>
        <v>12950</v>
      </c>
      <c r="B1587" s="14">
        <v>0</v>
      </c>
      <c r="C1587" s="14">
        <f t="shared" si="121"/>
        <v>20</v>
      </c>
      <c r="D1587" s="15">
        <f>3600*(B1587*data!$C$15/1000-F1587-G1587)/C1587</f>
        <v>-1380.5202877255163</v>
      </c>
      <c r="E1587" s="15">
        <f>IF(A1587&lt;P$35,IF(A1587+C1587&lt;P$35,data!H$24*data!H$23,data!H$24*data!H$23*(P$35-A1587)/C1587),IF(D1587&lt;0,0,D1587))</f>
        <v>0</v>
      </c>
      <c r="F1587" s="17">
        <f>(H1587*data!$C$16+I1587*data!$C$17-G1586*(data!$C$18+data!$C$19+data!$C$20))*$C1587/60</f>
        <v>-4.3697960548712146E-2</v>
      </c>
      <c r="G1587" s="17">
        <f t="shared" si="123"/>
        <v>7.7132551145793578</v>
      </c>
      <c r="H1587" s="17">
        <f>H1586+(data!$C$19*G1586-data!$C$16*H1586)*$C1587/60</f>
        <v>66.495418187462192</v>
      </c>
      <c r="I1587" s="17">
        <f>I1586+(data!$C$20*G1586-data!$C$17*I1586)*$C1587/60</f>
        <v>429.10844846213428</v>
      </c>
      <c r="J1587" s="16">
        <f t="shared" si="120"/>
        <v>215.83333333333334</v>
      </c>
      <c r="K1587" s="14">
        <f>G1587/data!$C$15*1000</f>
        <v>1.044374558663768</v>
      </c>
      <c r="L1587" s="14">
        <f>L1586+data!$C$21*(K1586-L1586)/60*C1586</f>
        <v>1.2547657272826034</v>
      </c>
      <c r="M1587" s="59">
        <f>M1586+E1587*C1587/3600/data!H$23</f>
        <v>251.18747367682951</v>
      </c>
    </row>
    <row r="1588" spans="1:13" ht="19.899999999999999" customHeight="1">
      <c r="A1588" s="12">
        <f t="shared" si="122"/>
        <v>12970</v>
      </c>
      <c r="B1588" s="14">
        <v>0</v>
      </c>
      <c r="C1588" s="14">
        <f t="shared" si="121"/>
        <v>20</v>
      </c>
      <c r="D1588" s="15">
        <f>3600*(B1588*data!$C$15/1000-F1588-G1588)/C1588</f>
        <v>-1372.8229610818564</v>
      </c>
      <c r="E1588" s="15">
        <f>IF(A1588&lt;P$35,IF(A1588+C1588&lt;P$35,data!H$24*data!H$23,data!H$24*data!H$23*(P$35-A1588)/C1588),IF(D1588&lt;0,0,D1588))</f>
        <v>0</v>
      </c>
      <c r="F1588" s="17">
        <f>(H1588*data!$C$16+I1588*data!$C$17-G1587*(data!$C$18+data!$C$19+data!$C$20))*$C1588/60</f>
        <v>-4.3230443173410883E-2</v>
      </c>
      <c r="G1588" s="17">
        <f t="shared" si="123"/>
        <v>7.6700246714059466</v>
      </c>
      <c r="H1588" s="17">
        <f>H1587+(data!$C$19*G1587-data!$C$16*H1587)*$C1588/60</f>
        <v>65.984910410684165</v>
      </c>
      <c r="I1588" s="17">
        <f>I1587+(data!$C$20*G1587-data!$C$17*I1587)*$C1588/60</f>
        <v>428.77929921827206</v>
      </c>
      <c r="J1588" s="16">
        <f t="shared" si="120"/>
        <v>216.16666666666666</v>
      </c>
      <c r="K1588" s="14">
        <f>G1588/data!$C$15*1000</f>
        <v>1.0385211576885127</v>
      </c>
      <c r="L1588" s="14">
        <f>L1587+data!$C$21*(K1587-L1587)/60*C1587</f>
        <v>1.2459947541856327</v>
      </c>
      <c r="M1588" s="59">
        <f>M1587+E1588*C1588/3600/data!H$23</f>
        <v>251.18747367682951</v>
      </c>
    </row>
    <row r="1589" spans="1:13" ht="19.899999999999999" customHeight="1">
      <c r="A1589" s="12">
        <f t="shared" si="122"/>
        <v>12990</v>
      </c>
      <c r="B1589" s="14">
        <v>0</v>
      </c>
      <c r="C1589" s="14">
        <f t="shared" si="121"/>
        <v>20</v>
      </c>
      <c r="D1589" s="15">
        <f>3600*(B1589*data!$C$15/1000-F1589-G1589)/C1589</f>
        <v>-1365.2078056503906</v>
      </c>
      <c r="E1589" s="15">
        <f>IF(A1589&lt;P$35,IF(A1589+C1589&lt;P$35,data!H$24*data!H$23,data!H$24*data!H$23*(P$35-A1589)/C1589),IF(D1589&lt;0,0,D1589))</f>
        <v>0</v>
      </c>
      <c r="F1589" s="17">
        <f>(H1589*data!$C$16+I1589*data!$C$17-G1588*(data!$C$18+data!$C$19+data!$C$20))*$C1589/60</f>
        <v>-4.2768431118554474E-2</v>
      </c>
      <c r="G1589" s="17">
        <f t="shared" si="123"/>
        <v>7.6272562402873918</v>
      </c>
      <c r="H1589" s="17">
        <f>H1588+(data!$C$19*G1588-data!$C$16*H1588)*$C1589/60</f>
        <v>65.480173588277978</v>
      </c>
      <c r="I1589" s="17">
        <f>I1588+(data!$C$20*G1588-data!$C$17*I1588)*$C1589/60</f>
        <v>428.44892220583102</v>
      </c>
      <c r="J1589" s="16">
        <f t="shared" si="120"/>
        <v>216.5</v>
      </c>
      <c r="K1589" s="14">
        <f>G1589/data!$C$15*1000</f>
        <v>1.0327303131344729</v>
      </c>
      <c r="L1589" s="14">
        <f>L1588+data!$C$21*(K1588-L1588)/60*C1588</f>
        <v>1.2373454114154292</v>
      </c>
      <c r="M1589" s="59">
        <f>M1588+E1589*C1589/3600/data!H$23</f>
        <v>251.18747367682951</v>
      </c>
    </row>
    <row r="1590" spans="1:13" ht="19.899999999999999" customHeight="1">
      <c r="A1590" s="12">
        <f t="shared" si="122"/>
        <v>13010</v>
      </c>
      <c r="B1590" s="14">
        <v>0</v>
      </c>
      <c r="C1590" s="14">
        <f t="shared" si="121"/>
        <v>20</v>
      </c>
      <c r="D1590" s="15">
        <f>3600*(B1590*data!$C$15/1000-F1590-G1590)/C1590</f>
        <v>-1357.6738540288152</v>
      </c>
      <c r="E1590" s="15">
        <f>IF(A1590&lt;P$35,IF(A1590+C1590&lt;P$35,data!H$24*data!H$23,data!H$24*data!H$23*(P$35-A1590)/C1590),IF(D1590&lt;0,0,D1590))</f>
        <v>0</v>
      </c>
      <c r="F1590" s="17">
        <f>(H1590*data!$C$16+I1590*data!$C$17-G1589*(data!$C$18+data!$C$19+data!$C$20))*$C1590/60</f>
        <v>-4.2311858952542934E-2</v>
      </c>
      <c r="G1590" s="17">
        <f t="shared" si="123"/>
        <v>7.5849443813348492</v>
      </c>
      <c r="H1590" s="17">
        <f>H1589+(data!$C$19*G1589-data!$C$16*H1589)*$C1590/60</f>
        <v>64.981139393332555</v>
      </c>
      <c r="I1590" s="17">
        <f>I1589+(data!$C$20*G1589-data!$C$17*I1589)*$C1590/60</f>
        <v>428.1173375700655</v>
      </c>
      <c r="J1590" s="16">
        <f t="shared" si="120"/>
        <v>216.83333333333334</v>
      </c>
      <c r="K1590" s="14">
        <f>G1590/data!$C$15*1000</f>
        <v>1.0270012884408284</v>
      </c>
      <c r="L1590" s="14">
        <f>L1589+data!$C$21*(K1589-L1589)/60*C1589</f>
        <v>1.2288152362467761</v>
      </c>
      <c r="M1590" s="59">
        <f>M1589+E1590*C1590/3600/data!H$23</f>
        <v>251.18747367682951</v>
      </c>
    </row>
    <row r="1591" spans="1:13" ht="19.899999999999999" customHeight="1">
      <c r="A1591" s="12">
        <f t="shared" si="122"/>
        <v>13030</v>
      </c>
      <c r="B1591" s="14">
        <v>0</v>
      </c>
      <c r="C1591" s="14">
        <f t="shared" si="121"/>
        <v>20</v>
      </c>
      <c r="D1591" s="15">
        <f>3600*(B1591*data!$C$15/1000-F1591-G1591)/C1591</f>
        <v>-1350.2201503123179</v>
      </c>
      <c r="E1591" s="15">
        <f>IF(A1591&lt;P$35,IF(A1591+C1591&lt;P$35,data!H$24*data!H$23,data!H$24*data!H$23*(P$35-A1591)/C1591),IF(D1591&lt;0,0,D1591))</f>
        <v>0</v>
      </c>
      <c r="F1591" s="17">
        <f>(H1591*data!$C$16+I1591*data!$C$17-G1590*(data!$C$18+data!$C$19+data!$C$20))*$C1591/60</f>
        <v>-4.1860662022097671E-2</v>
      </c>
      <c r="G1591" s="17">
        <f t="shared" si="123"/>
        <v>7.5430837193127518</v>
      </c>
      <c r="H1591" s="17">
        <f>H1590+(data!$C$19*G1590-data!$C$16*H1590)*$C1591/60</f>
        <v>64.487740311415649</v>
      </c>
      <c r="I1591" s="17">
        <f>I1590+(data!$C$20*G1590-data!$C$17*I1590)*$C1591/60</f>
        <v>427.78456521061219</v>
      </c>
      <c r="J1591" s="16">
        <f t="shared" si="120"/>
        <v>217.16666666666666</v>
      </c>
      <c r="K1591" s="14">
        <f>G1591/data!$C$15*1000</f>
        <v>1.0213333558008117</v>
      </c>
      <c r="L1591" s="14">
        <f>L1590+data!$C$21*(K1590-L1590)/60*C1590</f>
        <v>1.2204018379163248</v>
      </c>
      <c r="M1591" s="59">
        <f>M1590+E1591*C1591/3600/data!H$23</f>
        <v>251.18747367682951</v>
      </c>
    </row>
    <row r="1592" spans="1:13" ht="19.899999999999999" customHeight="1">
      <c r="A1592" s="12">
        <f t="shared" si="122"/>
        <v>13050</v>
      </c>
      <c r="B1592" s="14">
        <v>0</v>
      </c>
      <c r="C1592" s="14">
        <f t="shared" si="121"/>
        <v>20</v>
      </c>
      <c r="D1592" s="15">
        <f>3600*(B1592*data!$C$15/1000-F1592-G1592)/C1592</f>
        <v>-1342.8457499568146</v>
      </c>
      <c r="E1592" s="15">
        <f>IF(A1592&lt;P$35,IF(A1592+C1592&lt;P$35,data!H$24*data!H$23,data!H$24*data!H$23*(P$35-A1592)/C1592),IF(D1592&lt;0,0,D1592))</f>
        <v>0</v>
      </c>
      <c r="F1592" s="17">
        <f>(H1592*data!$C$16+I1592*data!$C$17-G1591*(data!$C$18+data!$C$19+data!$C$20))*$C1592/60</f>
        <v>-4.1414776443001955E-2</v>
      </c>
      <c r="G1592" s="17">
        <f t="shared" si="123"/>
        <v>7.5016689428697498</v>
      </c>
      <c r="H1592" s="17">
        <f>H1591+(data!$C$19*G1591-data!$C$16*H1591)*$C1592/60</f>
        <v>63.999909630908853</v>
      </c>
      <c r="I1592" s="17">
        <f>I1591+(data!$C$20*G1591-data!$C$17*I1591)*$C1592/60</f>
        <v>427.45062478441827</v>
      </c>
      <c r="J1592" s="16">
        <f t="shared" si="120"/>
        <v>217.5</v>
      </c>
      <c r="K1592" s="14">
        <f>G1592/data!$C$15*1000</f>
        <v>1.0157257960575763</v>
      </c>
      <c r="L1592" s="14">
        <f>L1591+data!$C$21*(K1591-L1591)/60*C1591</f>
        <v>1.212102894987531</v>
      </c>
      <c r="M1592" s="59">
        <f>M1591+E1592*C1592/3600/data!H$23</f>
        <v>251.18747367682951</v>
      </c>
    </row>
    <row r="1593" spans="1:13" ht="19.899999999999999" customHeight="1">
      <c r="A1593" s="12">
        <f t="shared" si="122"/>
        <v>13070</v>
      </c>
      <c r="B1593" s="14">
        <v>0</v>
      </c>
      <c r="C1593" s="14">
        <f t="shared" si="121"/>
        <v>20</v>
      </c>
      <c r="D1593" s="15">
        <f>3600*(B1593*data!$C$15/1000-F1593-G1593)/C1593</f>
        <v>-1335.5497196438118</v>
      </c>
      <c r="E1593" s="15">
        <f>IF(A1593&lt;P$35,IF(A1593+C1593&lt;P$35,data!H$24*data!H$23,data!H$24*data!H$23*(P$35-A1593)/C1593),IF(D1593&lt;0,0,D1593))</f>
        <v>0</v>
      </c>
      <c r="F1593" s="17">
        <f>(H1593*data!$C$16+I1593*data!$C$17-G1592*(data!$C$18+data!$C$19+data!$C$20))*$C1593/60</f>
        <v>-4.0974139090952967E-2</v>
      </c>
      <c r="G1593" s="17">
        <f t="shared" si="123"/>
        <v>7.4606948037787966</v>
      </c>
      <c r="H1593" s="17">
        <f>H1592+(data!$C$19*G1592-data!$C$16*H1592)*$C1593/60</f>
        <v>63.517581433457536</v>
      </c>
      <c r="I1593" s="17">
        <f>I1592+(data!$C$20*G1592-data!$C$17*I1592)*$C1593/60</f>
        <v>427.11553570863521</v>
      </c>
      <c r="J1593" s="16">
        <f t="shared" si="120"/>
        <v>217.83333333333334</v>
      </c>
      <c r="K1593" s="14">
        <f>G1593/data!$C$15*1000</f>
        <v>1.0101778986013055</v>
      </c>
      <c r="L1593" s="14">
        <f>L1592+data!$C$21*(K1592-L1592)/60*C1592</f>
        <v>1.2039161528211035</v>
      </c>
      <c r="M1593" s="59">
        <f>M1592+E1593*C1593/3600/data!H$23</f>
        <v>251.18747367682951</v>
      </c>
    </row>
    <row r="1594" spans="1:13" ht="19.899999999999999" customHeight="1">
      <c r="A1594" s="12">
        <f t="shared" si="122"/>
        <v>13090</v>
      </c>
      <c r="B1594" s="14">
        <v>0</v>
      </c>
      <c r="C1594" s="14">
        <f t="shared" si="121"/>
        <v>20</v>
      </c>
      <c r="D1594" s="15">
        <f>3600*(B1594*data!$C$15/1000-F1594-G1594)/C1594</f>
        <v>-1328.3311371468765</v>
      </c>
      <c r="E1594" s="15">
        <f>IF(A1594&lt;P$35,IF(A1594+C1594&lt;P$35,data!H$24*data!H$23,data!H$24*data!H$23*(P$35-A1594)/C1594),IF(D1594&lt;0,0,D1594))</f>
        <v>0</v>
      </c>
      <c r="F1594" s="17">
        <f>(H1594*data!$C$16+I1594*data!$C$17-G1593*(data!$C$18+data!$C$19+data!$C$20))*$C1594/60</f>
        <v>-4.0538687592519849E-2</v>
      </c>
      <c r="G1594" s="17">
        <f t="shared" si="123"/>
        <v>7.420156116186277</v>
      </c>
      <c r="H1594" s="17">
        <f>H1593+(data!$C$19*G1593-data!$C$16*H1593)*$C1594/60</f>
        <v>63.040690584534403</v>
      </c>
      <c r="I1594" s="17">
        <f>I1593+(data!$C$20*G1593-data!$C$17*I1593)*$C1594/60</f>
        <v>426.77931716347751</v>
      </c>
      <c r="J1594" s="16">
        <f t="shared" si="120"/>
        <v>218.16666666666666</v>
      </c>
      <c r="K1594" s="14">
        <f>G1594/data!$C$15*1000</f>
        <v>1.0046889612675436</v>
      </c>
      <c r="L1594" s="14">
        <f>L1593+data!$C$21*(K1593-L1593)/60*C1593</f>
        <v>1.1958394211466172</v>
      </c>
      <c r="M1594" s="59">
        <f>M1593+E1594*C1594/3600/data!H$23</f>
        <v>251.18747367682951</v>
      </c>
    </row>
    <row r="1595" spans="1:13" ht="19.899999999999999" customHeight="1">
      <c r="A1595" s="12">
        <f t="shared" si="122"/>
        <v>13110</v>
      </c>
      <c r="B1595" s="14">
        <v>0</v>
      </c>
      <c r="C1595" s="14">
        <f t="shared" si="121"/>
        <v>20</v>
      </c>
      <c r="D1595" s="15">
        <f>3600*(B1595*data!$C$15/1000-F1595-G1595)/C1595</f>
        <v>-1321.1890911996929</v>
      </c>
      <c r="E1595" s="15">
        <f>IF(A1595&lt;P$35,IF(A1595+C1595&lt;P$35,data!H$24*data!H$23,data!H$24*data!H$23*(P$35-A1595)/C1595),IF(D1595&lt;0,0,D1595))</f>
        <v>0</v>
      </c>
      <c r="F1595" s="17">
        <f>(H1595*data!$C$16+I1595*data!$C$17-G1594*(data!$C$18+data!$C$19+data!$C$20))*$C1595/60</f>
        <v>-4.0108360316213641E-2</v>
      </c>
      <c r="G1595" s="17">
        <f t="shared" si="123"/>
        <v>7.3800477558700637</v>
      </c>
      <c r="H1595" s="17">
        <f>H1594+(data!$C$19*G1594-data!$C$16*H1594)*$C1595/60</f>
        <v>62.569172724115347</v>
      </c>
      <c r="I1595" s="17">
        <f>I1594+(data!$C$20*G1594-data!$C$17*I1594)*$C1595/60</f>
        <v>426.44198809504809</v>
      </c>
      <c r="J1595" s="16">
        <f t="shared" si="120"/>
        <v>218.5</v>
      </c>
      <c r="K1595" s="14">
        <f>G1595/data!$C$15*1000</f>
        <v>0.99925829023673618</v>
      </c>
      <c r="L1595" s="14">
        <f>L1594+data!$C$21*(K1594-L1594)/60*C1594</f>
        <v>1.1878705717311251</v>
      </c>
      <c r="M1595" s="59">
        <f>M1594+E1595*C1595/3600/data!H$23</f>
        <v>251.18747367682951</v>
      </c>
    </row>
    <row r="1596" spans="1:13" ht="19.899999999999999" customHeight="1">
      <c r="A1596" s="12">
        <f t="shared" si="122"/>
        <v>13130</v>
      </c>
      <c r="B1596" s="14">
        <v>0</v>
      </c>
      <c r="C1596" s="14">
        <f t="shared" si="121"/>
        <v>20</v>
      </c>
      <c r="D1596" s="15">
        <f>3600*(B1596*data!$C$15/1000-F1596-G1596)/C1596</f>
        <v>-1314.122681365694</v>
      </c>
      <c r="E1596" s="15">
        <f>IF(A1596&lt;P$35,IF(A1596+C1596&lt;P$35,data!H$24*data!H$23,data!H$24*data!H$23*(P$35-A1596)/C1596),IF(D1596&lt;0,0,D1596))</f>
        <v>0</v>
      </c>
      <c r="F1596" s="17">
        <f>(H1596*data!$C$16+I1596*data!$C$17-G1595*(data!$C$18+data!$C$19+data!$C$20))*$C1596/60</f>
        <v>-3.9683096363659409E-2</v>
      </c>
      <c r="G1596" s="17">
        <f t="shared" si="123"/>
        <v>7.3403646595064043</v>
      </c>
      <c r="H1596" s="17">
        <f>H1595+(data!$C$19*G1595-data!$C$16*H1595)*$C1596/60</f>
        <v>62.102964257466169</v>
      </c>
      <c r="I1596" s="17">
        <f>I1595+(data!$C$20*G1595-data!$C$17*I1595)*$C1596/60</f>
        <v>426.10356721812934</v>
      </c>
      <c r="J1596" s="16">
        <f t="shared" si="120"/>
        <v>218.83333333333334</v>
      </c>
      <c r="K1596" s="14">
        <f>G1596/data!$C$15*1000</f>
        <v>0.99388519993496827</v>
      </c>
      <c r="L1596" s="14">
        <f>L1595+data!$C$21*(K1595-L1595)/60*C1595</f>
        <v>1.1800075361407736</v>
      </c>
      <c r="M1596" s="59">
        <f>M1595+E1596*C1596/3600/data!H$23</f>
        <v>251.18747367682951</v>
      </c>
    </row>
    <row r="1597" spans="1:13" ht="19.899999999999999" customHeight="1">
      <c r="A1597" s="12">
        <f t="shared" si="122"/>
        <v>13150</v>
      </c>
      <c r="B1597" s="14">
        <v>0</v>
      </c>
      <c r="C1597" s="14">
        <f t="shared" si="121"/>
        <v>20</v>
      </c>
      <c r="D1597" s="15">
        <f>3600*(B1597*data!$C$15/1000-F1597-G1597)/C1597</f>
        <v>-1307.1310179092379</v>
      </c>
      <c r="E1597" s="15">
        <f>IF(A1597&lt;P$35,IF(A1597+C1597&lt;P$35,data!H$24*data!H$23,data!H$24*data!H$23*(P$35-A1597)/C1597),IF(D1597&lt;0,0,D1597))</f>
        <v>0</v>
      </c>
      <c r="F1597" s="17">
        <f>(H1597*data!$C$16+I1597*data!$C$17-G1596*(data!$C$18+data!$C$19+data!$C$20))*$C1597/60</f>
        <v>-3.9262835560874919E-2</v>
      </c>
      <c r="G1597" s="17">
        <f t="shared" si="123"/>
        <v>7.3011018239455296</v>
      </c>
      <c r="H1597" s="17">
        <f>H1596+(data!$C$19*G1596-data!$C$16*H1596)*$C1597/60</f>
        <v>61.642002346038943</v>
      </c>
      <c r="I1597" s="17">
        <f>I1596+(data!$C$20*G1596-data!$C$17*I1596)*$C1597/60</f>
        <v>425.76407301894176</v>
      </c>
      <c r="J1597" s="16">
        <f t="shared" si="120"/>
        <v>219.16666666666666</v>
      </c>
      <c r="K1597" s="14">
        <f>G1597/data!$C$15*1000</f>
        <v>0.98856901293588018</v>
      </c>
      <c r="L1597" s="14">
        <f>L1596+data!$C$21*(K1596-L1596)/60*C1596</f>
        <v>1.1722483035915976</v>
      </c>
      <c r="M1597" s="59">
        <f>M1596+E1597*C1597/3600/data!H$23</f>
        <v>251.18747367682951</v>
      </c>
    </row>
    <row r="1598" spans="1:13" ht="19.899999999999999" customHeight="1">
      <c r="A1598" s="12">
        <f t="shared" si="122"/>
        <v>13170</v>
      </c>
      <c r="B1598" s="14">
        <v>0</v>
      </c>
      <c r="C1598" s="14">
        <f t="shared" si="121"/>
        <v>20</v>
      </c>
      <c r="D1598" s="15">
        <f>3600*(B1598*data!$C$15/1000-F1598-G1598)/C1598</f>
        <v>-1300.2132216683201</v>
      </c>
      <c r="E1598" s="15">
        <f>IF(A1598&lt;P$35,IF(A1598+C1598&lt;P$35,data!H$24*data!H$23,data!H$24*data!H$23*(P$35-A1598)/C1598),IF(D1598&lt;0,0,D1598))</f>
        <v>0</v>
      </c>
      <c r="F1598" s="17">
        <f>(H1598*data!$C$16+I1598*data!$C$17-G1597*(data!$C$18+data!$C$19+data!$C$20))*$C1598/60</f>
        <v>-3.8847518449653805E-2</v>
      </c>
      <c r="G1598" s="17">
        <f t="shared" si="123"/>
        <v>7.2622543054958761</v>
      </c>
      <c r="H1598" s="17">
        <f>H1597+(data!$C$19*G1597-data!$C$16*H1597)*$C1598/60</f>
        <v>61.186224898476652</v>
      </c>
      <c r="I1598" s="17">
        <f>I1597+(data!$C$20*G1597-data!$C$17*I1597)*$C1598/60</f>
        <v>425.42352375786902</v>
      </c>
      <c r="J1598" s="16">
        <f t="shared" si="120"/>
        <v>219.5</v>
      </c>
      <c r="K1598" s="14">
        <f>G1598/data!$C$15*1000</f>
        <v>0.98330905986375194</v>
      </c>
      <c r="L1598" s="14">
        <f>L1597+data!$C$21*(K1597-L1597)/60*C1597</f>
        <v>1.1645909188858228</v>
      </c>
      <c r="M1598" s="59">
        <f>M1597+E1598*C1598/3600/data!H$23</f>
        <v>251.18747367682951</v>
      </c>
    </row>
    <row r="1599" spans="1:13" ht="19.899999999999999" customHeight="1">
      <c r="A1599" s="12">
        <f t="shared" si="122"/>
        <v>13190</v>
      </c>
      <c r="B1599" s="14">
        <v>0</v>
      </c>
      <c r="C1599" s="14">
        <f t="shared" si="121"/>
        <v>20</v>
      </c>
      <c r="D1599" s="15">
        <f>3600*(B1599*data!$C$15/1000-F1599-G1599)/C1599</f>
        <v>-1293.3684239287991</v>
      </c>
      <c r="E1599" s="15">
        <f>IF(A1599&lt;P$35,IF(A1599+C1599&lt;P$35,data!H$24*data!H$23,data!H$24*data!H$23*(P$35-A1599)/C1599),IF(D1599&lt;0,0,D1599))</f>
        <v>0</v>
      </c>
      <c r="F1599" s="17">
        <f>(H1599*data!$C$16+I1599*data!$C$17-G1598*(data!$C$18+data!$C$19+data!$C$20))*$C1599/60</f>
        <v>-3.8437086279051215E-2</v>
      </c>
      <c r="G1599" s="17">
        <f t="shared" si="123"/>
        <v>7.2238172192168246</v>
      </c>
      <c r="H1599" s="17">
        <f>H1598+(data!$C$19*G1598-data!$C$16*H1598)*$C1599/60</f>
        <v>60.735570561724842</v>
      </c>
      <c r="I1599" s="17">
        <f>I1598+(data!$C$20*G1598-data!$C$17*I1598)*$C1599/60</f>
        <v>425.08193747215103</v>
      </c>
      <c r="J1599" s="16">
        <f t="shared" si="120"/>
        <v>219.83333333333334</v>
      </c>
      <c r="K1599" s="14">
        <f>G1599/data!$C$15*1000</f>
        <v>0.97810467929774048</v>
      </c>
      <c r="L1599" s="14">
        <f>L1598+data!$C$21*(K1598-L1598)/60*C1598</f>
        <v>1.1570334804301619</v>
      </c>
      <c r="M1599" s="59">
        <f>M1598+E1599*C1599/3600/data!H$23</f>
        <v>251.18747367682951</v>
      </c>
    </row>
    <row r="1600" spans="1:13" ht="19.899999999999999" customHeight="1">
      <c r="A1600" s="12">
        <f t="shared" si="122"/>
        <v>13210</v>
      </c>
      <c r="B1600" s="14">
        <v>0</v>
      </c>
      <c r="C1600" s="14">
        <f t="shared" si="121"/>
        <v>20</v>
      </c>
      <c r="D1600" s="15">
        <f>3600*(B1600*data!$C$15/1000-F1600-G1600)/C1600</f>
        <v>-1286.5957663001195</v>
      </c>
      <c r="E1600" s="15">
        <f>IF(A1600&lt;P$35,IF(A1600+C1600&lt;P$35,data!H$24*data!H$23,data!H$24*data!H$23*(P$35-A1600)/C1600),IF(D1600&lt;0,0,D1600))</f>
        <v>0</v>
      </c>
      <c r="F1600" s="17">
        <f>(H1600*data!$C$16+I1600*data!$C$17-G1599*(data!$C$18+data!$C$19+data!$C$20))*$C1600/60</f>
        <v>-3.8031480996969215E-2</v>
      </c>
      <c r="G1600" s="17">
        <f t="shared" si="123"/>
        <v>7.1857857382198551</v>
      </c>
      <c r="H1600" s="17">
        <f>H1599+(data!$C$19*G1599-data!$C$16*H1599)*$C1600/60</f>
        <v>60.289978712249031</v>
      </c>
      <c r="I1600" s="17">
        <f>I1599+(data!$C$20*G1599-data!$C$17*I1599)*$C1600/60</f>
        <v>424.73933197854501</v>
      </c>
      <c r="J1600" s="16">
        <f t="shared" si="120"/>
        <v>220.16666666666666</v>
      </c>
      <c r="K1600" s="14">
        <f>G1600/data!$C$15*1000</f>
        <v>0.97295521767725501</v>
      </c>
      <c r="L1600" s="14">
        <f>L1599+data!$C$21*(K1599-L1599)/60*C1599</f>
        <v>1.1495741383327331</v>
      </c>
      <c r="M1600" s="59">
        <f>M1599+E1600*C1600/3600/data!H$23</f>
        <v>251.18747367682951</v>
      </c>
    </row>
    <row r="1601" spans="1:13" ht="19.899999999999999" customHeight="1">
      <c r="A1601" s="12">
        <f t="shared" si="122"/>
        <v>13230</v>
      </c>
      <c r="B1601" s="14">
        <v>0</v>
      </c>
      <c r="C1601" s="14">
        <f t="shared" si="121"/>
        <v>20</v>
      </c>
      <c r="D1601" s="15">
        <f>3600*(B1601*data!$C$15/1000-F1601-G1601)/C1601</f>
        <v>-1279.8944005925107</v>
      </c>
      <c r="E1601" s="15">
        <f>IF(A1601&lt;P$35,IF(A1601+C1601&lt;P$35,data!H$24*data!H$23,data!H$24*data!H$23*(P$35-A1601)/C1601),IF(D1601&lt;0,0,D1601))</f>
        <v>0</v>
      </c>
      <c r="F1601" s="17">
        <f>(H1601*data!$C$16+I1601*data!$C$17-G1600*(data!$C$18+data!$C$19+data!$C$20))*$C1601/60</f>
        <v>-3.7630645241842231E-2</v>
      </c>
      <c r="G1601" s="17">
        <f t="shared" si="123"/>
        <v>7.1481550929780129</v>
      </c>
      <c r="H1601" s="17">
        <f>H1600+(data!$C$19*G1600-data!$C$16*H1600)*$C1601/60</f>
        <v>59.849389447356565</v>
      </c>
      <c r="I1601" s="17">
        <f>I1600+(data!$C$20*G1600-data!$C$17*I1600)*$C1601/60</f>
        <v>424.39572487595456</v>
      </c>
      <c r="J1601" s="16">
        <f t="shared" si="120"/>
        <v>220.5</v>
      </c>
      <c r="K1601" s="14">
        <f>G1601/data!$C$15*1000</f>
        <v>0.96786002920845959</v>
      </c>
      <c r="L1601" s="14">
        <f>L1600+data!$C$21*(K1600-L1600)/60*C1600</f>
        <v>1.1422110925753719</v>
      </c>
      <c r="M1601" s="59">
        <f>M1600+E1601*C1601/3600/data!H$23</f>
        <v>251.18747367682951</v>
      </c>
    </row>
    <row r="1602" spans="1:13" ht="19.899999999999999" customHeight="1">
      <c r="A1602" s="12">
        <f t="shared" si="122"/>
        <v>13250</v>
      </c>
      <c r="B1602" s="14">
        <v>0</v>
      </c>
      <c r="C1602" s="14">
        <f t="shared" si="121"/>
        <v>20</v>
      </c>
      <c r="D1602" s="15">
        <f>3600*(B1602*data!$C$15/1000-F1602-G1602)/C1602</f>
        <v>-1273.2634886956489</v>
      </c>
      <c r="E1602" s="15">
        <f>IF(A1602&lt;P$35,IF(A1602+C1602&lt;P$35,data!H$24*data!H$23,data!H$24*data!H$23*(P$35-A1602)/C1602),IF(D1602&lt;0,0,D1602))</f>
        <v>0</v>
      </c>
      <c r="F1602" s="17">
        <f>(H1602*data!$C$16+I1602*data!$C$17-G1601*(data!$C$18+data!$C$19+data!$C$20))*$C1602/60</f>
        <v>-3.7234522334425847E-2</v>
      </c>
      <c r="G1602" s="17">
        <f t="shared" si="123"/>
        <v>7.1109205706435867</v>
      </c>
      <c r="H1602" s="17">
        <f>H1601+(data!$C$19*G1601-data!$C$16*H1601)*$C1602/60</f>
        <v>59.413743576621734</v>
      </c>
      <c r="I1602" s="17">
        <f>I1601+(data!$C$20*G1601-data!$C$17*I1601)*$C1602/60</f>
        <v>424.05113354802774</v>
      </c>
      <c r="J1602" s="16">
        <f t="shared" si="120"/>
        <v>220.83333333333334</v>
      </c>
      <c r="K1602" s="14">
        <f>G1602/data!$C$15*1000</f>
        <v>0.96281847577188662</v>
      </c>
      <c r="L1602" s="14">
        <f>L1601+data!$C$21*(K1601-L1601)/60*C1601</f>
        <v>1.1349425912582376</v>
      </c>
      <c r="M1602" s="59">
        <f>M1601+E1602*C1602/3600/data!H$23</f>
        <v>251.18747367682951</v>
      </c>
    </row>
    <row r="1603" spans="1:13" ht="19.899999999999999" customHeight="1">
      <c r="A1603" s="12">
        <f t="shared" si="122"/>
        <v>13270</v>
      </c>
      <c r="B1603" s="14">
        <v>0</v>
      </c>
      <c r="C1603" s="14">
        <f t="shared" si="121"/>
        <v>20</v>
      </c>
      <c r="D1603" s="15">
        <f>3600*(B1603*data!$C$15/1000-F1603-G1603)/C1603</f>
        <v>-1266.7022024587623</v>
      </c>
      <c r="E1603" s="15">
        <f>IF(A1603&lt;P$35,IF(A1603+C1603&lt;P$35,data!H$24*data!H$23,data!H$24*data!H$23*(P$35-A1603)/C1603),IF(D1603&lt;0,0,D1603))</f>
        <v>0</v>
      </c>
      <c r="F1603" s="17">
        <f>(H1603*data!$C$16+I1603*data!$C$17-G1602*(data!$C$18+data!$C$19+data!$C$20))*$C1603/60</f>
        <v>-3.6843056269675913E-2</v>
      </c>
      <c r="G1603" s="17">
        <f t="shared" si="123"/>
        <v>7.0740775143739105</v>
      </c>
      <c r="H1603" s="17">
        <f>H1602+(data!$C$19*G1602-data!$C$16*H1602)*$C1603/60</f>
        <v>58.982982613412887</v>
      </c>
      <c r="I1603" s="17">
        <f>I1602+(data!$C$20*G1602-data!$C$17*I1602)*$C1603/60</f>
        <v>423.7055751657241</v>
      </c>
      <c r="J1603" s="16">
        <f t="shared" si="120"/>
        <v>221.16666666666666</v>
      </c>
      <c r="K1603" s="14">
        <f>G1603/data!$C$15*1000</f>
        <v>0.95782992683114976</v>
      </c>
      <c r="L1603" s="14">
        <f>L1602+data!$C$21*(K1602-L1602)/60*C1602</f>
        <v>1.1277669289137513</v>
      </c>
      <c r="M1603" s="59">
        <f>M1602+E1603*C1603/3600/data!H$23</f>
        <v>251.18747367682951</v>
      </c>
    </row>
    <row r="1604" spans="1:13" ht="19.899999999999999" customHeight="1">
      <c r="A1604" s="12">
        <f t="shared" si="122"/>
        <v>13290</v>
      </c>
      <c r="B1604" s="14">
        <v>0</v>
      </c>
      <c r="C1604" s="14">
        <f t="shared" si="121"/>
        <v>20</v>
      </c>
      <c r="D1604" s="15">
        <f>3600*(B1604*data!$C$15/1000-F1604-G1604)/C1604</f>
        <v>-1260.2097235721608</v>
      </c>
      <c r="E1604" s="15">
        <f>IF(A1604&lt;P$35,IF(A1604+C1604&lt;P$35,data!H$24*data!H$23,data!H$24*data!H$23*(P$35-A1604)/C1604),IF(D1604&lt;0,0,D1604))</f>
        <v>0</v>
      </c>
      <c r="F1604" s="17">
        <f>(H1604*data!$C$16+I1604*data!$C$17-G1603*(data!$C$18+data!$C$19+data!$C$20))*$C1604/60</f>
        <v>-3.6456191708730934E-2</v>
      </c>
      <c r="G1604" s="17">
        <f t="shared" si="123"/>
        <v>7.0376213226651796</v>
      </c>
      <c r="H1604" s="17">
        <f>H1603+(data!$C$19*G1603-data!$C$16*H1603)*$C1604/60</f>
        <v>58.557048766520339</v>
      </c>
      <c r="I1604" s="17">
        <f>I1603+(data!$C$20*G1603-data!$C$17*I1603)*$C1604/60</f>
        <v>423.35906668985132</v>
      </c>
      <c r="J1604" s="16">
        <f t="shared" ref="J1604:J1667" si="124">$A1604/60</f>
        <v>221.5</v>
      </c>
      <c r="K1604" s="14">
        <f>G1604/data!$C$15*1000</f>
        <v>0.95289375934274378</v>
      </c>
      <c r="L1604" s="14">
        <f>L1603+data!$C$21*(K1603-L1603)/60*C1603</f>
        <v>1.1206824448870158</v>
      </c>
      <c r="M1604" s="59">
        <f>M1603+E1604*C1604/3600/data!H$23</f>
        <v>251.18747367682951</v>
      </c>
    </row>
    <row r="1605" spans="1:13" ht="19.899999999999999" customHeight="1">
      <c r="A1605" s="12">
        <f t="shared" si="122"/>
        <v>13310</v>
      </c>
      <c r="B1605" s="14">
        <v>0</v>
      </c>
      <c r="C1605" s="14">
        <f t="shared" si="121"/>
        <v>20</v>
      </c>
      <c r="D1605" s="15">
        <f>3600*(B1605*data!$C$15/1000-F1605-G1605)/C1605</f>
        <v>-1253.7852434501772</v>
      </c>
      <c r="E1605" s="15">
        <f>IF(A1605&lt;P$35,IF(A1605+C1605&lt;P$35,data!H$24*data!H$23,data!H$24*data!H$23*(P$35-A1605)/C1605),IF(D1605&lt;0,0,D1605))</f>
        <v>0</v>
      </c>
      <c r="F1605" s="17">
        <f>(H1605*data!$C$16+I1605*data!$C$17-G1604*(data!$C$18+data!$C$19+data!$C$20))*$C1605/60</f>
        <v>-3.6073873970985972E-2</v>
      </c>
      <c r="G1605" s="17">
        <f t="shared" si="123"/>
        <v>7.0015474486941933</v>
      </c>
      <c r="H1605" s="17">
        <f>H1604+(data!$C$19*G1604-data!$C$16*H1604)*$C1605/60</f>
        <v>58.135884931883894</v>
      </c>
      <c r="I1605" s="17">
        <f>I1604+(data!$C$20*G1604-data!$C$17*I1604)*$C1605/60</f>
        <v>423.01162487357135</v>
      </c>
      <c r="J1605" s="16">
        <f t="shared" si="124"/>
        <v>221.83333333333334</v>
      </c>
      <c r="K1605" s="14">
        <f>G1605/data!$C$15*1000</f>
        <v>0.94800935766691574</v>
      </c>
      <c r="L1605" s="14">
        <f>L1604+data!$C$21*(K1604-L1604)/60*C1604</f>
        <v>1.1136875217799955</v>
      </c>
      <c r="M1605" s="59">
        <f>M1604+E1605*C1605/3600/data!H$23</f>
        <v>251.18747367682951</v>
      </c>
    </row>
    <row r="1606" spans="1:13" ht="19.899999999999999" customHeight="1">
      <c r="A1606" s="12">
        <f t="shared" si="122"/>
        <v>13330</v>
      </c>
      <c r="B1606" s="14">
        <v>0</v>
      </c>
      <c r="C1606" s="14">
        <f t="shared" si="121"/>
        <v>20</v>
      </c>
      <c r="D1606" s="15">
        <f>3600*(B1606*data!$C$15/1000-F1606-G1606)/C1606</f>
        <v>-1247.4279631155009</v>
      </c>
      <c r="E1606" s="15">
        <f>IF(A1606&lt;P$35,IF(A1606+C1606&lt;P$35,data!H$24*data!H$23,data!H$24*data!H$23*(P$35-A1606)/C1606),IF(D1606&lt;0,0,D1606))</f>
        <v>0</v>
      </c>
      <c r="F1606" s="17">
        <f>(H1606*data!$C$16+I1606*data!$C$17-G1605*(data!$C$18+data!$C$19+data!$C$20))*$C1606/60</f>
        <v>-3.5696049026261299E-2</v>
      </c>
      <c r="G1606" s="17">
        <f t="shared" si="123"/>
        <v>6.9658513996679323</v>
      </c>
      <c r="H1606" s="17">
        <f>H1605+(data!$C$19*G1605-data!$C$16*H1605)*$C1606/60</f>
        <v>57.719434684418729</v>
      </c>
      <c r="I1606" s="17">
        <f>I1605+(data!$C$20*G1605-data!$C$17*I1605)*$C1606/60</f>
        <v>422.66326626487711</v>
      </c>
      <c r="J1606" s="16">
        <f t="shared" si="124"/>
        <v>222.16666666666666</v>
      </c>
      <c r="K1606" s="14">
        <f>G1606/data!$C$15*1000</f>
        <v>0.94317611347959773</v>
      </c>
      <c r="L1606" s="14">
        <f>L1605+data!$C$21*(K1605-L1605)/60*C1605</f>
        <v>1.1067805839568401</v>
      </c>
      <c r="M1606" s="59">
        <f>M1605+E1606*C1606/3600/data!H$23</f>
        <v>251.18747367682951</v>
      </c>
    </row>
    <row r="1607" spans="1:13" ht="19.899999999999999" customHeight="1">
      <c r="A1607" s="12">
        <f t="shared" si="122"/>
        <v>13350</v>
      </c>
      <c r="B1607" s="14">
        <v>0</v>
      </c>
      <c r="C1607" s="14">
        <f t="shared" si="121"/>
        <v>20</v>
      </c>
      <c r="D1607" s="15">
        <f>3600*(B1607*data!$C$15/1000-F1607-G1607)/C1607</f>
        <v>-1241.1370930848834</v>
      </c>
      <c r="E1607" s="15">
        <f>IF(A1607&lt;P$35,IF(A1607+C1607&lt;P$35,data!H$24*data!H$23,data!H$24*data!H$23*(P$35-A1607)/C1607),IF(D1607&lt;0,0,D1607))</f>
        <v>0</v>
      </c>
      <c r="F1607" s="17">
        <f>(H1607*data!$C$16+I1607*data!$C$17-G1606*(data!$C$18+data!$C$19+data!$C$20))*$C1607/60</f>
        <v>-3.5322663487067807E-2</v>
      </c>
      <c r="G1607" s="17">
        <f t="shared" si="123"/>
        <v>6.9305287361808645</v>
      </c>
      <c r="H1607" s="17">
        <f>H1606+(data!$C$19*G1606-data!$C$16*H1606)*$C1607/60</f>
        <v>57.30764226993859</v>
      </c>
      <c r="I1607" s="17">
        <f>I1606+(data!$C$20*G1606-data!$C$17*I1606)*$C1607/60</f>
        <v>422.31400720903946</v>
      </c>
      <c r="J1607" s="16">
        <f t="shared" si="124"/>
        <v>222.5</v>
      </c>
      <c r="K1607" s="14">
        <f>G1607/data!$C$15*1000</f>
        <v>0.93839342568538653</v>
      </c>
      <c r="L1607" s="14">
        <f>L1606+data!$C$21*(K1606-L1606)/60*C1606</f>
        <v>1.099960096107848</v>
      </c>
      <c r="M1607" s="59">
        <f>M1606+E1607*C1607/3600/data!H$23</f>
        <v>251.18747367682951</v>
      </c>
    </row>
    <row r="1608" spans="1:13" ht="19.899999999999999" customHeight="1">
      <c r="A1608" s="12">
        <f t="shared" si="122"/>
        <v>13370</v>
      </c>
      <c r="B1608" s="14">
        <v>0</v>
      </c>
      <c r="C1608" s="14">
        <f t="shared" ref="C1608:C1671" si="125">P$25*2</f>
        <v>20</v>
      </c>
      <c r="D1608" s="15">
        <f>3600*(B1608*data!$C$15/1000-F1608-G1608)/C1608</f>
        <v>-1234.9118532562111</v>
      </c>
      <c r="E1608" s="15">
        <f>IF(A1608&lt;P$35,IF(A1608+C1608&lt;P$35,data!H$24*data!H$23,data!H$24*data!H$23*(P$35-A1608)/C1608),IF(D1608&lt;0,0,D1608))</f>
        <v>0</v>
      </c>
      <c r="F1608" s="17">
        <f>(H1608*data!$C$16+I1608*data!$C$17-G1607*(data!$C$18+data!$C$19+data!$C$20))*$C1608/60</f>
        <v>-3.495366460095687E-2</v>
      </c>
      <c r="G1608" s="17">
        <f t="shared" si="123"/>
        <v>6.8955750715799073</v>
      </c>
      <c r="H1608" s="17">
        <f>H1607+(data!$C$19*G1607-data!$C$16*H1607)*$C1608/60</f>
        <v>56.900452597175011</v>
      </c>
      <c r="I1608" s="17">
        <f>I1607+(data!$C$20*G1607-data!$C$17*I1607)*$C1608/60</f>
        <v>421.96386385102511</v>
      </c>
      <c r="J1608" s="16">
        <f t="shared" si="124"/>
        <v>222.83333333333334</v>
      </c>
      <c r="K1608" s="14">
        <f>G1608/data!$C$15*1000</f>
        <v>0.93366070033155946</v>
      </c>
      <c r="L1608" s="14">
        <f>L1607+data!$C$21*(K1607-L1607)/60*C1607</f>
        <v>1.0932245618696694</v>
      </c>
      <c r="M1608" s="59">
        <f>M1607+E1608*C1608/3600/data!H$23</f>
        <v>251.18747367682951</v>
      </c>
    </row>
    <row r="1609" spans="1:13" ht="19.899999999999999" customHeight="1">
      <c r="A1609" s="12">
        <f t="shared" si="122"/>
        <v>13390</v>
      </c>
      <c r="B1609" s="14">
        <v>0</v>
      </c>
      <c r="C1609" s="14">
        <f t="shared" si="125"/>
        <v>20</v>
      </c>
      <c r="D1609" s="15">
        <f>3600*(B1609*data!$C$15/1000-F1609-G1609)/C1609</f>
        <v>-1228.751472796914</v>
      </c>
      <c r="E1609" s="15">
        <f>IF(A1609&lt;P$35,IF(A1609+C1609&lt;P$35,data!H$24*data!H$23,data!H$24*data!H$23*(P$35-A1609)/C1609),IF(D1609&lt;0,0,D1609))</f>
        <v>0</v>
      </c>
      <c r="F1609" s="17">
        <f>(H1609*data!$C$16+I1609*data!$C$17-G1608*(data!$C$18+data!$C$19+data!$C$20))*$C1609/60</f>
        <v>-3.4589000242970215E-2</v>
      </c>
      <c r="G1609" s="17">
        <f t="shared" si="123"/>
        <v>6.8609860713369368</v>
      </c>
      <c r="H1609" s="17">
        <f>H1608+(data!$C$19*G1608-data!$C$16*H1608)*$C1609/60</f>
        <v>56.497811229891489</v>
      </c>
      <c r="I1609" s="17">
        <f>I1608+(data!$C$20*G1608-data!$C$17*I1608)*$C1609/60</f>
        <v>421.61285213788585</v>
      </c>
      <c r="J1609" s="16">
        <f t="shared" si="124"/>
        <v>223.16666666666666</v>
      </c>
      <c r="K1609" s="14">
        <f>G1609/data!$C$15*1000</f>
        <v>0.92897735052311181</v>
      </c>
      <c r="L1609" s="14">
        <f>L1608+data!$C$21*(K1608-L1608)/60*C1608</f>
        <v>1.0865725224994474</v>
      </c>
      <c r="M1609" s="59">
        <f>M1608+E1609*C1609/3600/data!H$23</f>
        <v>251.18747367682951</v>
      </c>
    </row>
    <row r="1610" spans="1:13" ht="19.899999999999999" customHeight="1">
      <c r="A1610" s="12">
        <f t="shared" si="122"/>
        <v>13410</v>
      </c>
      <c r="B1610" s="14">
        <v>0</v>
      </c>
      <c r="C1610" s="14">
        <f t="shared" si="125"/>
        <v>20</v>
      </c>
      <c r="D1610" s="15">
        <f>3600*(B1610*data!$C$15/1000-F1610-G1610)/C1610</f>
        <v>-1222.6551900337063</v>
      </c>
      <c r="E1610" s="15">
        <f>IF(A1610&lt;P$35,IF(A1610+C1610&lt;P$35,data!H$24*data!H$23,data!H$24*data!H$23*(P$35-A1610)/C1610),IF(D1610&lt;0,0,D1610))</f>
        <v>0</v>
      </c>
      <c r="F1610" s="17">
        <f>(H1610*data!$C$16+I1610*data!$C$17-G1609*(data!$C$18+data!$C$19+data!$C$20))*$C1610/60</f>
        <v>-3.4228618908173004E-2</v>
      </c>
      <c r="G1610" s="17">
        <f t="shared" si="123"/>
        <v>6.8267574524287635</v>
      </c>
      <c r="H1610" s="17">
        <f>H1609+(data!$C$19*G1609-data!$C$16*H1609)*$C1610/60</f>
        <v>56.099664379091486</v>
      </c>
      <c r="I1610" s="17">
        <f>I1609+(data!$C$20*G1609-data!$C$17*I1609)*$C1610/60</f>
        <v>421.26098782111927</v>
      </c>
      <c r="J1610" s="16">
        <f t="shared" si="124"/>
        <v>223.5</v>
      </c>
      <c r="K1610" s="14">
        <f>G1610/data!$C$15*1000</f>
        <v>0.92434279633880578</v>
      </c>
      <c r="L1610" s="14">
        <f>L1609+data!$C$21*(K1609-L1609)/60*C1609</f>
        <v>1.0800025556006887</v>
      </c>
      <c r="M1610" s="59">
        <f>M1609+E1610*C1610/3600/data!H$23</f>
        <v>251.18747367682951</v>
      </c>
    </row>
    <row r="1611" spans="1:13" ht="19.899999999999999" customHeight="1">
      <c r="A1611" s="12">
        <f t="shared" si="122"/>
        <v>13430</v>
      </c>
      <c r="B1611" s="14">
        <v>0</v>
      </c>
      <c r="C1611" s="14">
        <f t="shared" si="125"/>
        <v>20</v>
      </c>
      <c r="D1611" s="15">
        <f>3600*(B1611*data!$C$15/1000-F1611-G1611)/C1611</f>
        <v>-1216.6222523436375</v>
      </c>
      <c r="E1611" s="15">
        <f>IF(A1611&lt;P$35,IF(A1611+C1611&lt;P$35,data!H$24*data!H$23,data!H$24*data!H$23*(P$35-A1611)/C1611),IF(D1611&lt;0,0,D1611))</f>
        <v>0</v>
      </c>
      <c r="F1611" s="17">
        <f>(H1611*data!$C$16+I1611*data!$C$17-G1610*(data!$C$18+data!$C$19+data!$C$20))*$C1611/60</f>
        <v>-3.3872469704278117E-2</v>
      </c>
      <c r="G1611" s="17">
        <f t="shared" si="123"/>
        <v>6.7928849827244857</v>
      </c>
      <c r="H1611" s="17">
        <f>H1610+(data!$C$19*G1610-data!$C$16*H1610)*$C1611/60</f>
        <v>55.705958895319121</v>
      </c>
      <c r="I1611" s="17">
        <f>I1610+(data!$C$20*G1610-data!$C$17*I1610)*$C1611/60</f>
        <v>420.90828645900132</v>
      </c>
      <c r="J1611" s="16">
        <f t="shared" si="124"/>
        <v>223.83333333333334</v>
      </c>
      <c r="K1611" s="14">
        <f>G1611/data!$C$15*1000</f>
        <v>0.91975646474821804</v>
      </c>
      <c r="L1611" s="14">
        <f>L1610+data!$C$21*(K1610-L1610)/60*C1610</f>
        <v>1.0735132738987538</v>
      </c>
      <c r="M1611" s="59">
        <f>M1610+E1611*C1611/3600/data!H$23</f>
        <v>251.18747367682951</v>
      </c>
    </row>
    <row r="1612" spans="1:13" ht="19.899999999999999" customHeight="1">
      <c r="A1612" s="12">
        <f t="shared" si="122"/>
        <v>13450</v>
      </c>
      <c r="B1612" s="14">
        <v>0</v>
      </c>
      <c r="C1612" s="14">
        <f t="shared" si="125"/>
        <v>20</v>
      </c>
      <c r="D1612" s="15">
        <f>3600*(B1612*data!$C$15/1000-F1612-G1612)/C1612</f>
        <v>-1210.6519160464381</v>
      </c>
      <c r="E1612" s="15">
        <f>IF(A1612&lt;P$35,IF(A1612+C1612&lt;P$35,data!H$24*data!H$23,data!H$24*data!H$23*(P$35-A1612)/C1612),IF(D1612&lt;0,0,D1612))</f>
        <v>0</v>
      </c>
      <c r="F1612" s="17">
        <f>(H1612*data!$C$16+I1612*data!$C$17-G1611*(data!$C$18+data!$C$19+data!$C$20))*$C1612/60</f>
        <v>-3.3520502344359215E-2</v>
      </c>
      <c r="G1612" s="17">
        <f t="shared" si="123"/>
        <v>6.7593644803801265</v>
      </c>
      <c r="H1612" s="17">
        <f>H1611+(data!$C$19*G1611-data!$C$16*H1611)*$C1612/60</f>
        <v>55.316642261051435</v>
      </c>
      <c r="I1612" s="17">
        <f>I1611+(data!$C$20*G1611-data!$C$17*I1611)*$C1612/60</f>
        <v>420.5547634188913</v>
      </c>
      <c r="J1612" s="16">
        <f t="shared" si="124"/>
        <v>224.16666666666666</v>
      </c>
      <c r="K1612" s="14">
        <f>G1612/data!$C$15*1000</f>
        <v>0.91521778952977406</v>
      </c>
      <c r="L1612" s="14">
        <f>L1611+data!$C$21*(K1611-L1611)/60*C1611</f>
        <v>1.0671033240639363</v>
      </c>
      <c r="M1612" s="59">
        <f>M1611+E1612*C1612/3600/data!H$23</f>
        <v>251.18747367682951</v>
      </c>
    </row>
    <row r="1613" spans="1:13" ht="19.899999999999999" customHeight="1">
      <c r="A1613" s="12">
        <f t="shared" si="122"/>
        <v>13470</v>
      </c>
      <c r="B1613" s="14">
        <v>0</v>
      </c>
      <c r="C1613" s="14">
        <f t="shared" si="125"/>
        <v>20</v>
      </c>
      <c r="D1613" s="15">
        <f>3600*(B1613*data!$C$15/1000-F1613-G1613)/C1613</f>
        <v>-1204.7434462981498</v>
      </c>
      <c r="E1613" s="15">
        <f>IF(A1613&lt;P$35,IF(A1613+C1613&lt;P$35,data!H$24*data!H$23,data!H$24*data!H$23*(P$35-A1613)/C1613),IF(D1613&lt;0,0,D1613))</f>
        <v>0</v>
      </c>
      <c r="F1613" s="17">
        <f>(H1613*data!$C$16+I1613*data!$C$17-G1612*(data!$C$18+data!$C$19+data!$C$20))*$C1613/60</f>
        <v>-3.3172667139647359E-2</v>
      </c>
      <c r="G1613" s="17">
        <f t="shared" si="123"/>
        <v>6.7261918132404794</v>
      </c>
      <c r="H1613" s="17">
        <f>H1612+(data!$C$19*G1612-data!$C$16*H1612)*$C1613/60</f>
        <v>54.931662583181172</v>
      </c>
      <c r="I1613" s="17">
        <f>I1612+(data!$C$20*G1612-data!$C$17*I1612)*$C1613/60</f>
        <v>420.20043387950932</v>
      </c>
      <c r="J1613" s="16">
        <f t="shared" si="124"/>
        <v>224.5</v>
      </c>
      <c r="K1613" s="14">
        <f>G1613/data!$C$15*1000</f>
        <v>0.91072621118975727</v>
      </c>
      <c r="L1613" s="14">
        <f>L1612+data!$C$21*(K1612-L1612)/60*C1612</f>
        <v>1.060771385580189</v>
      </c>
      <c r="M1613" s="59">
        <f>M1612+E1613*C1613/3600/data!H$23</f>
        <v>251.18747367682951</v>
      </c>
    </row>
    <row r="1614" spans="1:13" ht="19.899999999999999" customHeight="1">
      <c r="A1614" s="12">
        <f t="shared" si="122"/>
        <v>13490</v>
      </c>
      <c r="B1614" s="14">
        <v>0</v>
      </c>
      <c r="C1614" s="14">
        <f t="shared" si="125"/>
        <v>20</v>
      </c>
      <c r="D1614" s="15">
        <f>3600*(B1614*data!$C$15/1000-F1614-G1614)/C1614</f>
        <v>-1198.8961169860161</v>
      </c>
      <c r="E1614" s="15">
        <f>IF(A1614&lt;P$35,IF(A1614+C1614&lt;P$35,data!H$24*data!H$23,data!H$24*data!H$23*(P$35-A1614)/C1614),IF(D1614&lt;0,0,D1614))</f>
        <v>0</v>
      </c>
      <c r="F1614" s="17">
        <f>(H1614*data!$C$16+I1614*data!$C$17-G1613*(data!$C$18+data!$C$19+data!$C$20))*$C1614/60</f>
        <v>-3.2828914992417246E-2</v>
      </c>
      <c r="G1614" s="17">
        <f t="shared" si="123"/>
        <v>6.6933628982480622</v>
      </c>
      <c r="H1614" s="17">
        <f>H1613+(data!$C$19*G1613-data!$C$16*H1613)*$C1614/60</f>
        <v>54.550968585588997</v>
      </c>
      <c r="I1614" s="17">
        <f>I1613+(data!$C$20*G1613-data!$C$17*I1613)*$C1614/60</f>
        <v>419.84531283318654</v>
      </c>
      <c r="J1614" s="16">
        <f t="shared" si="124"/>
        <v>224.83333333333334</v>
      </c>
      <c r="K1614" s="14">
        <f>G1614/data!$C$15*1000</f>
        <v>0.90628117688228171</v>
      </c>
      <c r="L1614" s="14">
        <f>L1613+data!$C$21*(K1613-L1613)/60*C1613</f>
        <v>1.0545161696576375</v>
      </c>
      <c r="M1614" s="59">
        <f>M1613+E1614*C1614/3600/data!H$23</f>
        <v>251.18747367682951</v>
      </c>
    </row>
    <row r="1615" spans="1:13" ht="19.899999999999999" customHeight="1">
      <c r="A1615" s="12">
        <f t="shared" si="122"/>
        <v>13510</v>
      </c>
      <c r="B1615" s="14">
        <v>0</v>
      </c>
      <c r="C1615" s="14">
        <f t="shared" si="125"/>
        <v>20</v>
      </c>
      <c r="D1615" s="15">
        <f>3600*(B1615*data!$C$15/1000-F1615-G1615)/C1615</f>
        <v>-1193.1092106246272</v>
      </c>
      <c r="E1615" s="15">
        <f>IF(A1615&lt;P$35,IF(A1615+C1615&lt;P$35,data!H$24*data!H$23,data!H$24*data!H$23*(P$35-A1615)/C1615),IF(D1615&lt;0,0,D1615))</f>
        <v>0</v>
      </c>
      <c r="F1615" s="17">
        <f>(H1615*data!$C$16+I1615*data!$C$17-G1614*(data!$C$18+data!$C$19+data!$C$20))*$C1615/60</f>
        <v>-3.2489197388955539E-2</v>
      </c>
      <c r="G1615" s="17">
        <f t="shared" si="123"/>
        <v>6.6608737008591063</v>
      </c>
      <c r="H1615" s="17">
        <f>H1614+(data!$C$19*G1614-data!$C$16*H1614)*$C1615/60</f>
        <v>54.174509601804054</v>
      </c>
      <c r="I1615" s="17">
        <f>I1614+(data!$C$20*G1614-data!$C$17*I1614)*$C1615/60</f>
        <v>419.48941508808895</v>
      </c>
      <c r="J1615" s="16">
        <f t="shared" si="124"/>
        <v>225.16666666666666</v>
      </c>
      <c r="K1615" s="14">
        <f>G1615/data!$C$15*1000</f>
        <v>0.90188214033021752</v>
      </c>
      <c r="L1615" s="14">
        <f>L1614+data!$C$21*(K1614-L1614)/60*C1614</f>
        <v>1.0483364181870909</v>
      </c>
      <c r="M1615" s="59">
        <f>M1614+E1615*C1615/3600/data!H$23</f>
        <v>251.18747367682951</v>
      </c>
    </row>
    <row r="1616" spans="1:13" ht="19.899999999999999" customHeight="1">
      <c r="A1616" s="12">
        <f t="shared" ref="A1616:A1679" si="126">$A1615+C1615</f>
        <v>13530</v>
      </c>
      <c r="B1616" s="14">
        <v>0</v>
      </c>
      <c r="C1616" s="14">
        <f t="shared" si="125"/>
        <v>20</v>
      </c>
      <c r="D1616" s="15">
        <f>3600*(B1616*data!$C$15/1000-F1616-G1616)/C1616</f>
        <v>-1187.3820182532986</v>
      </c>
      <c r="E1616" s="15">
        <f>IF(A1616&lt;P$35,IF(A1616+C1616&lt;P$35,data!H$24*data!H$23,data!H$24*data!H$23*(P$35-A1616)/C1616),IF(D1616&lt;0,0,D1616))</f>
        <v>0</v>
      </c>
      <c r="F1616" s="17">
        <f>(H1616*data!$C$16+I1616*data!$C$17-G1615*(data!$C$18+data!$C$19+data!$C$20))*$C1616/60</f>
        <v>-3.215346639261233E-2</v>
      </c>
      <c r="G1616" s="17">
        <f t="shared" ref="G1616:G1679" si="127">IF(P$21=1,(E1615/60)*$C1616/60+F1616+G1615,(E1616/60)*$C1616/60+F1616+G1615)</f>
        <v>6.6287202344664937</v>
      </c>
      <c r="H1616" s="17">
        <f>H1615+(data!$C$19*G1615-data!$C$16*H1615)*$C1616/60</f>
        <v>53.802235567751843</v>
      </c>
      <c r="I1616" s="17">
        <f>I1615+(data!$C$20*G1615-data!$C$17*I1615)*$C1616/60</f>
        <v>419.13275527041429</v>
      </c>
      <c r="J1616" s="16">
        <f t="shared" si="124"/>
        <v>225.5</v>
      </c>
      <c r="K1616" s="14">
        <f>G1616/data!$C$15*1000</f>
        <v>0.89752856174705586</v>
      </c>
      <c r="L1616" s="14">
        <f>L1615+data!$C$21*(K1615-L1615)/60*C1615</f>
        <v>1.0422309027348424</v>
      </c>
      <c r="M1616" s="59">
        <f>M1615+E1616*C1616/3600/data!H$23</f>
        <v>251.18747367682951</v>
      </c>
    </row>
    <row r="1617" spans="1:13" ht="19.899999999999999" customHeight="1">
      <c r="A1617" s="12">
        <f t="shared" si="126"/>
        <v>13550</v>
      </c>
      <c r="B1617" s="14">
        <v>0</v>
      </c>
      <c r="C1617" s="14">
        <f t="shared" si="125"/>
        <v>20</v>
      </c>
      <c r="D1617" s="15">
        <f>3600*(B1617*data!$C$15/1000-F1617-G1617)/C1617</f>
        <v>-1181.7138393346715</v>
      </c>
      <c r="E1617" s="15">
        <f>IF(A1617&lt;P$35,IF(A1617+C1617&lt;P$35,data!H$24*data!H$23,data!H$24*data!H$23*(P$35-A1617)/C1617),IF(D1617&lt;0,0,D1617))</f>
        <v>0</v>
      </c>
      <c r="F1617" s="17">
        <f>(H1617*data!$C$16+I1617*data!$C$17-G1616*(data!$C$18+data!$C$19+data!$C$20))*$C1617/60</f>
        <v>-3.1821674636937601E-2</v>
      </c>
      <c r="G1617" s="17">
        <f t="shared" si="127"/>
        <v>6.5968985598295564</v>
      </c>
      <c r="H1617" s="17">
        <f>H1616+(data!$C$19*G1616-data!$C$16*H1616)*$C1617/60</f>
        <v>53.434097014588382</v>
      </c>
      <c r="I1617" s="17">
        <f>I1616+(data!$C$20*G1616-data!$C$17*I1616)*$C1617/60</f>
        <v>418.77534782656312</v>
      </c>
      <c r="J1617" s="16">
        <f t="shared" si="124"/>
        <v>225.83333333333334</v>
      </c>
      <c r="K1617" s="14">
        <f>G1617/data!$C$15*1000</f>
        <v>0.89321990775970406</v>
      </c>
      <c r="L1617" s="14">
        <f>L1616+data!$C$21*(K1616-L1616)/60*C1616</f>
        <v>1.0361984235761192</v>
      </c>
      <c r="M1617" s="59">
        <f>M1616+E1617*C1617/3600/data!H$23</f>
        <v>251.18747367682951</v>
      </c>
    </row>
    <row r="1618" spans="1:13" ht="19.899999999999999" customHeight="1">
      <c r="A1618" s="12">
        <f t="shared" si="126"/>
        <v>13570</v>
      </c>
      <c r="B1618" s="14">
        <v>0</v>
      </c>
      <c r="C1618" s="14">
        <f t="shared" si="125"/>
        <v>20</v>
      </c>
      <c r="D1618" s="15">
        <f>3600*(B1618*data!$C$15/1000-F1618-G1618)/C1618</f>
        <v>-1176.1039816545167</v>
      </c>
      <c r="E1618" s="15">
        <f>IF(A1618&lt;P$35,IF(A1618+C1618&lt;P$35,data!H$24*data!H$23,data!H$24*data!H$23*(P$35-A1618)/C1618),IF(D1618&lt;0,0,D1618))</f>
        <v>0</v>
      </c>
      <c r="F1618" s="17">
        <f>(H1618*data!$C$16+I1618*data!$C$17-G1617*(data!$C$18+data!$C$19+data!$C$20))*$C1618/60</f>
        <v>-3.1493775318898486E-2</v>
      </c>
      <c r="G1618" s="17">
        <f t="shared" si="127"/>
        <v>6.5654047845106582</v>
      </c>
      <c r="H1618" s="17">
        <f>H1617+(data!$C$19*G1617-data!$C$16*H1617)*$C1618/60</f>
        <v>53.070045061619602</v>
      </c>
      <c r="I1618" s="17">
        <f>I1617+(data!$C$20*G1617-data!$C$17*I1617)*$C1618/60</f>
        <v>418.41720702528409</v>
      </c>
      <c r="J1618" s="16">
        <f t="shared" si="124"/>
        <v>226.16666666666666</v>
      </c>
      <c r="K1618" s="14">
        <f>G1618/data!$C$15*1000</f>
        <v>0.88895565133219923</v>
      </c>
      <c r="L1618" s="14">
        <f>L1617+data!$C$21*(K1617-L1617)/60*C1617</f>
        <v>1.0302378087656061</v>
      </c>
      <c r="M1618" s="59">
        <f>M1617+E1618*C1618/3600/data!H$23</f>
        <v>251.18747367682951</v>
      </c>
    </row>
    <row r="1619" spans="1:13" ht="19.899999999999999" customHeight="1">
      <c r="A1619" s="12">
        <f t="shared" si="126"/>
        <v>13590</v>
      </c>
      <c r="B1619" s="14">
        <v>0</v>
      </c>
      <c r="C1619" s="14">
        <f t="shared" si="125"/>
        <v>20</v>
      </c>
      <c r="D1619" s="15">
        <f>3600*(B1619*data!$C$15/1000-F1619-G1619)/C1619</f>
        <v>-1170.5517612227354</v>
      </c>
      <c r="E1619" s="15">
        <f>IF(A1619&lt;P$35,IF(A1619+C1619&lt;P$35,data!H$24*data!H$23,data!H$24*data!H$23*(P$35-A1619)/C1619),IF(D1619&lt;0,0,D1619))</f>
        <v>0</v>
      </c>
      <c r="F1619" s="17">
        <f>(H1619*data!$C$16+I1619*data!$C$17-G1618*(data!$C$18+data!$C$19+data!$C$20))*$C1619/60</f>
        <v>-3.1169722192174436E-2</v>
      </c>
      <c r="G1619" s="17">
        <f t="shared" si="127"/>
        <v>6.5342350623184835</v>
      </c>
      <c r="H1619" s="17">
        <f>H1618+(data!$C$19*G1618-data!$C$16*H1618)*$C1619/60</f>
        <v>52.71003140930496</v>
      </c>
      <c r="I1619" s="17">
        <f>I1618+(data!$C$20*G1618-data!$C$17*I1618)*$C1619/60</f>
        <v>418.05834695979331</v>
      </c>
      <c r="J1619" s="16">
        <f t="shared" si="124"/>
        <v>226.5</v>
      </c>
      <c r="K1619" s="14">
        <f>G1619/data!$C$15*1000</f>
        <v>0.88473527169032862</v>
      </c>
      <c r="L1619" s="14">
        <f>L1618+data!$C$21*(K1618-L1618)/60*C1618</f>
        <v>1.0243479132435398</v>
      </c>
      <c r="M1619" s="59">
        <f>M1618+E1619*C1619/3600/data!H$23</f>
        <v>251.18747367682951</v>
      </c>
    </row>
    <row r="1620" spans="1:13" ht="19.899999999999999" customHeight="1">
      <c r="A1620" s="12">
        <f t="shared" si="126"/>
        <v>13610</v>
      </c>
      <c r="B1620" s="14">
        <v>0</v>
      </c>
      <c r="C1620" s="14">
        <f t="shared" si="125"/>
        <v>20</v>
      </c>
      <c r="D1620" s="15">
        <f>3600*(B1620*data!$C$15/1000-F1620-G1620)/C1620</f>
        <v>-1165.0565021755333</v>
      </c>
      <c r="E1620" s="15">
        <f>IF(A1620&lt;P$35,IF(A1620+C1620&lt;P$35,data!H$24*data!H$23,data!H$24*data!H$23*(P$35-A1620)/C1620),IF(D1620&lt;0,0,D1620))</f>
        <v>0</v>
      </c>
      <c r="F1620" s="17">
        <f>(H1620*data!$C$16+I1620*data!$C$17-G1619*(data!$C$18+data!$C$19+data!$C$20))*$C1620/60</f>
        <v>-3.0849469560537617E-2</v>
      </c>
      <c r="G1620" s="17">
        <f t="shared" si="127"/>
        <v>6.5033855927579456</v>
      </c>
      <c r="H1620" s="17">
        <f>H1619+(data!$C$19*G1619-data!$C$16*H1619)*$C1620/60</f>
        <v>52.354008332344321</v>
      </c>
      <c r="I1620" s="17">
        <f>I1619+(data!$C$20*G1619-data!$C$17*I1619)*$C1620/60</f>
        <v>417.69878154986895</v>
      </c>
      <c r="J1620" s="16">
        <f t="shared" si="124"/>
        <v>226.83333333333334</v>
      </c>
      <c r="K1620" s="14">
        <f>G1620/data!$C$15*1000</f>
        <v>0.88055825424714818</v>
      </c>
      <c r="L1620" s="14">
        <f>L1619+data!$C$21*(K1619-L1619)/60*C1619</f>
        <v>1.0185276179759246</v>
      </c>
      <c r="M1620" s="59">
        <f>M1619+E1620*C1620/3600/data!H$23</f>
        <v>251.18747367682951</v>
      </c>
    </row>
    <row r="1621" spans="1:13" ht="19.899999999999999" customHeight="1">
      <c r="A1621" s="12">
        <f t="shared" si="126"/>
        <v>13630</v>
      </c>
      <c r="B1621" s="14">
        <v>0</v>
      </c>
      <c r="C1621" s="14">
        <f t="shared" si="125"/>
        <v>20</v>
      </c>
      <c r="D1621" s="15">
        <f>3600*(B1621*data!$C$15/1000-F1621-G1621)/C1621</f>
        <v>-1159.6175366787597</v>
      </c>
      <c r="E1621" s="15">
        <f>IF(A1621&lt;P$35,IF(A1621+C1621&lt;P$35,data!H$24*data!H$23,data!H$24*data!H$23*(P$35-A1621)/C1621),IF(D1621&lt;0,0,D1621))</f>
        <v>0</v>
      </c>
      <c r="F1621" s="17">
        <f>(H1621*data!$C$16+I1621*data!$C$17-G1620*(data!$C$18+data!$C$19+data!$C$20))*$C1621/60</f>
        <v>-3.0532972271307024E-2</v>
      </c>
      <c r="G1621" s="17">
        <f t="shared" si="127"/>
        <v>6.4728526204866386</v>
      </c>
      <c r="H1621" s="17">
        <f>H1620+(data!$C$19*G1620-data!$C$16*H1620)*$C1621/60</f>
        <v>52.001928672847036</v>
      </c>
      <c r="I1621" s="17">
        <f>I1620+(data!$C$20*G1620-data!$C$17*I1620)*$C1621/60</f>
        <v>417.3385245439207</v>
      </c>
      <c r="J1621" s="16">
        <f t="shared" si="124"/>
        <v>227.16666666666666</v>
      </c>
      <c r="K1621" s="14">
        <f>G1621/data!$C$15*1000</f>
        <v>0.87642409052938586</v>
      </c>
      <c r="L1621" s="14">
        <f>L1620+data!$C$21*(K1620-L1620)/60*C1620</f>
        <v>1.0127758291274884</v>
      </c>
      <c r="M1621" s="59">
        <f>M1620+E1621*C1621/3600/data!H$23</f>
        <v>251.18747367682951</v>
      </c>
    </row>
    <row r="1622" spans="1:13" ht="19.899999999999999" customHeight="1">
      <c r="A1622" s="12">
        <f t="shared" si="126"/>
        <v>13650</v>
      </c>
      <c r="B1622" s="14">
        <v>0</v>
      </c>
      <c r="C1622" s="14">
        <f t="shared" si="125"/>
        <v>20</v>
      </c>
      <c r="D1622" s="15">
        <f>3600*(B1622*data!$C$15/1000-F1622-G1622)/C1622</f>
        <v>-1154.2342048323976</v>
      </c>
      <c r="E1622" s="15">
        <f>IF(A1622&lt;P$35,IF(A1622+C1622&lt;P$35,data!H$24*data!H$23,data!H$24*data!H$23*(P$35-A1622)/C1622),IF(D1622&lt;0,0,D1622))</f>
        <v>0</v>
      </c>
      <c r="F1622" s="17">
        <f>(H1622*data!$C$16+I1622*data!$C$17-G1621*(data!$C$18+data!$C$19+data!$C$20))*$C1622/60</f>
        <v>-3.0220185708882259E-2</v>
      </c>
      <c r="G1622" s="17">
        <f t="shared" si="127"/>
        <v>6.4426324347777566</v>
      </c>
      <c r="H1622" s="17">
        <f>H1621+(data!$C$19*G1621-data!$C$16*H1621)*$C1622/60</f>
        <v>51.65374583358232</v>
      </c>
      <c r="I1622" s="17">
        <f>I1621+(data!$C$20*G1621-data!$C$17*I1621)*$C1622/60</f>
        <v>416.97758952103447</v>
      </c>
      <c r="J1622" s="16">
        <f t="shared" si="124"/>
        <v>227.5</v>
      </c>
      <c r="K1622" s="14">
        <f>G1622/data!$C$15*1000</f>
        <v>0.87233227810472036</v>
      </c>
      <c r="L1622" s="14">
        <f>L1621+data!$C$21*(K1621-L1621)/60*C1621</f>
        <v>1.0070914772660478</v>
      </c>
      <c r="M1622" s="59">
        <f>M1621+E1622*C1622/3600/data!H$23</f>
        <v>251.18747367682951</v>
      </c>
    </row>
    <row r="1623" spans="1:13" ht="19.899999999999999" customHeight="1">
      <c r="A1623" s="12">
        <f t="shared" si="126"/>
        <v>13670</v>
      </c>
      <c r="B1623" s="14">
        <v>0</v>
      </c>
      <c r="C1623" s="14">
        <f t="shared" si="125"/>
        <v>20</v>
      </c>
      <c r="D1623" s="15">
        <f>3600*(B1623*data!$C$15/1000-F1623-G1623)/C1623</f>
        <v>-1148.9058545761879</v>
      </c>
      <c r="E1623" s="15">
        <f>IF(A1623&lt;P$35,IF(A1623+C1623&lt;P$35,data!H$24*data!H$23,data!H$24*data!H$23*(P$35-A1623)/C1623),IF(D1623&lt;0,0,D1623))</f>
        <v>0</v>
      </c>
      <c r="F1623" s="17">
        <f>(H1623*data!$C$16+I1623*data!$C$17-G1622*(data!$C$18+data!$C$19+data!$C$20))*$C1623/60</f>
        <v>-2.9911065788356339E-2</v>
      </c>
      <c r="G1623" s="17">
        <f t="shared" si="127"/>
        <v>6.4127213689894003</v>
      </c>
      <c r="H1623" s="17">
        <f>H1622+(data!$C$19*G1622-data!$C$16*H1622)*$C1623/60</f>
        <v>51.309413771309885</v>
      </c>
      <c r="I1623" s="17">
        <f>I1622+(data!$C$20*G1622-data!$C$17*I1622)*$C1623/60</f>
        <v>416.61598989299307</v>
      </c>
      <c r="J1623" s="16">
        <f t="shared" si="124"/>
        <v>227.83333333333334</v>
      </c>
      <c r="K1623" s="14">
        <f>G1623/data!$C$15*1000</f>
        <v>0.86828232050992593</v>
      </c>
      <c r="L1623" s="14">
        <f>L1622+data!$C$21*(K1622-L1622)/60*C1622</f>
        <v>1.001473516597011</v>
      </c>
      <c r="M1623" s="59">
        <f>M1622+E1623*C1623/3600/data!H$23</f>
        <v>251.18747367682951</v>
      </c>
    </row>
    <row r="1624" spans="1:13" ht="19.899999999999999" customHeight="1">
      <c r="A1624" s="12">
        <f t="shared" si="126"/>
        <v>13690</v>
      </c>
      <c r="B1624" s="14">
        <v>0</v>
      </c>
      <c r="C1624" s="14">
        <f t="shared" si="125"/>
        <v>20</v>
      </c>
      <c r="D1624" s="15">
        <f>3600*(B1624*data!$C$15/1000-F1624-G1624)/C1624</f>
        <v>-1143.6318415963801</v>
      </c>
      <c r="E1624" s="15">
        <f>IF(A1624&lt;P$35,IF(A1624+C1624&lt;P$35,data!H$24*data!H$23,data!H$24*data!H$23*(P$35-A1624)/C1624),IF(D1624&lt;0,0,D1624))</f>
        <v>0</v>
      </c>
      <c r="F1624" s="17">
        <f>(H1624*data!$C$16+I1624*data!$C$17-G1623*(data!$C$18+data!$C$19+data!$C$20))*$C1624/60</f>
        <v>-2.9605568949200151E-2</v>
      </c>
      <c r="G1624" s="17">
        <f t="shared" si="127"/>
        <v>6.3831158000402004</v>
      </c>
      <c r="H1624" s="17">
        <f>H1623+(data!$C$19*G1623-data!$C$16*H1623)*$C1624/60</f>
        <v>50.968886990189951</v>
      </c>
      <c r="I1624" s="17">
        <f>I1623+(data!$C$20*G1623-data!$C$17*I1623)*$C1624/60</f>
        <v>416.25373890627264</v>
      </c>
      <c r="J1624" s="16">
        <f t="shared" si="124"/>
        <v>228.16666666666666</v>
      </c>
      <c r="K1624" s="14">
        <f>G1624/data!$C$15*1000</f>
        <v>0.86427372717987161</v>
      </c>
      <c r="L1624" s="14">
        <f>L1623+data!$C$21*(K1623-L1623)/60*C1623</f>
        <v>0.9959209242267979</v>
      </c>
      <c r="M1624" s="59">
        <f>M1623+E1624*C1624/3600/data!H$23</f>
        <v>251.18747367682951</v>
      </c>
    </row>
    <row r="1625" spans="1:13" ht="19.899999999999999" customHeight="1">
      <c r="A1625" s="12">
        <f t="shared" si="126"/>
        <v>13710</v>
      </c>
      <c r="B1625" s="14">
        <v>0</v>
      </c>
      <c r="C1625" s="14">
        <f t="shared" si="125"/>
        <v>20</v>
      </c>
      <c r="D1625" s="15">
        <f>3600*(B1625*data!$C$15/1000-F1625-G1625)/C1625</f>
        <v>-1138.4115292335869</v>
      </c>
      <c r="E1625" s="15">
        <f>IF(A1625&lt;P$35,IF(A1625+C1625&lt;P$35,data!H$24*data!H$23,data!H$24*data!H$23*(P$35-A1625)/C1625),IF(D1625&lt;0,0,D1625))</f>
        <v>0</v>
      </c>
      <c r="F1625" s="17">
        <f>(H1625*data!$C$16+I1625*data!$C$17-G1624*(data!$C$18+data!$C$19+data!$C$20))*$C1625/60</f>
        <v>-2.9303652149025972E-2</v>
      </c>
      <c r="G1625" s="17">
        <f t="shared" si="127"/>
        <v>6.3538121478911744</v>
      </c>
      <c r="H1625" s="17">
        <f>H1624+(data!$C$19*G1624-data!$C$16*H1624)*$C1625/60</f>
        <v>50.632120535271618</v>
      </c>
      <c r="I1625" s="17">
        <f>I1624+(data!$C$20*G1624-data!$C$17*I1624)*$C1625/60</f>
        <v>415.89084964401536</v>
      </c>
      <c r="J1625" s="16">
        <f t="shared" si="124"/>
        <v>228.5</v>
      </c>
      <c r="K1625" s="14">
        <f>G1625/data!$C$15*1000</f>
        <v>0.86030601337736434</v>
      </c>
      <c r="L1625" s="14">
        <f>L1624+data!$C$21*(K1624-L1624)/60*C1624</f>
        <v>0.99043269945400758</v>
      </c>
      <c r="M1625" s="59">
        <f>M1624+E1625*C1625/3600/data!H$23</f>
        <v>251.18747367682951</v>
      </c>
    </row>
    <row r="1626" spans="1:13" ht="19.899999999999999" customHeight="1">
      <c r="A1626" s="12">
        <f t="shared" si="126"/>
        <v>13730</v>
      </c>
      <c r="B1626" s="14">
        <v>0</v>
      </c>
      <c r="C1626" s="14">
        <f t="shared" si="125"/>
        <v>20</v>
      </c>
      <c r="D1626" s="15">
        <f>3600*(B1626*data!$C$15/1000-F1626-G1626)/C1626</f>
        <v>-1133.2442883917392</v>
      </c>
      <c r="E1626" s="15">
        <f>IF(A1626&lt;P$35,IF(A1626+C1626&lt;P$35,data!H$24*data!H$23,data!H$24*data!H$23*(P$35-A1626)/C1626),IF(D1626&lt;0,0,D1626))</f>
        <v>0</v>
      </c>
      <c r="F1626" s="17">
        <f>(H1626*data!$C$16+I1626*data!$C$17-G1625*(data!$C$18+data!$C$19+data!$C$20))*$C1626/60</f>
        <v>-2.9005272857422899E-2</v>
      </c>
      <c r="G1626" s="17">
        <f t="shared" si="127"/>
        <v>6.3248068750337518</v>
      </c>
      <c r="H1626" s="17">
        <f>H1625+(data!$C$19*G1625-data!$C$16*H1625)*$C1626/60</f>
        <v>50.299069986058747</v>
      </c>
      <c r="I1626" s="17">
        <f>I1625+(data!$C$20*G1625-data!$C$17*I1625)*$C1626/60</f>
        <v>415.52733502797867</v>
      </c>
      <c r="J1626" s="16">
        <f t="shared" si="124"/>
        <v>228.83333333333334</v>
      </c>
      <c r="K1626" s="14">
        <f>G1626/data!$C$15*1000</f>
        <v>0.85637870012382822</v>
      </c>
      <c r="L1626" s="14">
        <f>L1625+data!$C$21*(K1625-L1625)/60*C1625</f>
        <v>0.98500786308721144</v>
      </c>
      <c r="M1626" s="59">
        <f>M1625+E1626*C1626/3600/data!H$23</f>
        <v>251.18747367682951</v>
      </c>
    </row>
    <row r="1627" spans="1:13" ht="19.899999999999999" customHeight="1">
      <c r="A1627" s="12">
        <f t="shared" si="126"/>
        <v>13750</v>
      </c>
      <c r="B1627" s="14">
        <v>0</v>
      </c>
      <c r="C1627" s="14">
        <f t="shared" si="125"/>
        <v>20</v>
      </c>
      <c r="D1627" s="15">
        <f>3600*(B1627*data!$C$15/1000-F1627-G1627)/C1627</f>
        <v>-1128.1294974481229</v>
      </c>
      <c r="E1627" s="15">
        <f>IF(A1627&lt;P$35,IF(A1627+C1627&lt;P$35,data!H$24*data!H$23,data!H$24*data!H$23*(P$35-A1627)/C1627),IF(D1627&lt;0,0,D1627))</f>
        <v>0</v>
      </c>
      <c r="F1627" s="17">
        <f>(H1627*data!$C$16+I1627*data!$C$17-G1626*(data!$C$18+data!$C$19+data!$C$20))*$C1627/60</f>
        <v>-2.8710389049867519E-2</v>
      </c>
      <c r="G1627" s="17">
        <f t="shared" si="127"/>
        <v>6.2960964859838846</v>
      </c>
      <c r="H1627" s="17">
        <f>H1626+(data!$C$19*G1626-data!$C$16*H1626)*$C1627/60</f>
        <v>49.969691450152311</v>
      </c>
      <c r="I1627" s="17">
        <f>I1626+(data!$C$20*G1626-data!$C$17*I1626)*$C1627/60</f>
        <v>415.16320782046137</v>
      </c>
      <c r="J1627" s="16">
        <f t="shared" si="124"/>
        <v>229.16666666666666</v>
      </c>
      <c r="K1627" s="14">
        <f>G1627/data!$C$15*1000</f>
        <v>0.85249131413080637</v>
      </c>
      <c r="L1627" s="14">
        <f>L1626+data!$C$21*(K1626-L1626)/60*C1626</f>
        <v>0.97964545678829662</v>
      </c>
      <c r="M1627" s="59">
        <f>M1626+E1627*C1627/3600/data!H$23</f>
        <v>251.18747367682951</v>
      </c>
    </row>
    <row r="1628" spans="1:13" ht="19.899999999999999" customHeight="1">
      <c r="A1628" s="12">
        <f t="shared" si="126"/>
        <v>13770</v>
      </c>
      <c r="B1628" s="14">
        <v>0</v>
      </c>
      <c r="C1628" s="14">
        <f t="shared" si="125"/>
        <v>20</v>
      </c>
      <c r="D1628" s="15">
        <f>3600*(B1628*data!$C$15/1000-F1628-G1628)/C1628</f>
        <v>-1123.066542164486</v>
      </c>
      <c r="E1628" s="15">
        <f>IF(A1628&lt;P$35,IF(A1628+C1628&lt;P$35,data!H$24*data!H$23,data!H$24*data!H$23*(P$35-A1628)/C1628),IF(D1628&lt;0,0,D1628))</f>
        <v>0</v>
      </c>
      <c r="F1628" s="17">
        <f>(H1628*data!$C$16+I1628*data!$C$17-G1627*(data!$C$18+data!$C$19+data!$C$20))*$C1628/60</f>
        <v>-2.8418959201703231E-2</v>
      </c>
      <c r="G1628" s="17">
        <f t="shared" si="127"/>
        <v>6.2676775267821814</v>
      </c>
      <c r="H1628" s="17">
        <f>H1627+(data!$C$19*G1627-data!$C$16*H1627)*$C1628/60</f>
        <v>49.643941556968457</v>
      </c>
      <c r="I1628" s="17">
        <f>I1627+(data!$C$20*G1627-data!$C$17*I1627)*$C1628/60</f>
        <v>414.7984806262067</v>
      </c>
      <c r="J1628" s="16">
        <f t="shared" si="124"/>
        <v>229.5</v>
      </c>
      <c r="K1628" s="14">
        <f>G1628/data!$C$15*1000</f>
        <v>0.84864338773227954</v>
      </c>
      <c r="L1628" s="14">
        <f>L1627+data!$C$21*(K1627-L1627)/60*C1627</f>
        <v>0.9743445424403292</v>
      </c>
      <c r="M1628" s="59">
        <f>M1627+E1628*C1628/3600/data!H$23</f>
        <v>251.18747367682951</v>
      </c>
    </row>
    <row r="1629" spans="1:13" ht="19.899999999999999" customHeight="1">
      <c r="A1629" s="12">
        <f t="shared" si="126"/>
        <v>13790</v>
      </c>
      <c r="B1629" s="14">
        <v>0</v>
      </c>
      <c r="C1629" s="14">
        <f t="shared" si="125"/>
        <v>20</v>
      </c>
      <c r="D1629" s="15">
        <f>3600*(B1629*data!$C$15/1000-F1629-G1629)/C1629</f>
        <v>-1118.0548155992017</v>
      </c>
      <c r="E1629" s="15">
        <f>IF(A1629&lt;P$35,IF(A1629+C1629&lt;P$35,data!H$24*data!H$23,data!H$24*data!H$23*(P$35-A1629)/C1629),IF(D1629&lt;0,0,D1629))</f>
        <v>0</v>
      </c>
      <c r="F1629" s="17">
        <f>(H1629*data!$C$16+I1629*data!$C$17-G1628*(data!$C$18+data!$C$19+data!$C$20))*$C1629/60</f>
        <v>-2.8130942282196852E-2</v>
      </c>
      <c r="G1629" s="17">
        <f t="shared" si="127"/>
        <v>6.2395465844999842</v>
      </c>
      <c r="H1629" s="17">
        <f>H1628+(data!$C$19*G1628-data!$C$16*H1628)*$C1629/60</f>
        <v>49.321777451531247</v>
      </c>
      <c r="I1629" s="17">
        <f>I1628+(data!$C$20*G1628-data!$C$17*I1628)*$C1629/60</f>
        <v>414.43316589428287</v>
      </c>
      <c r="J1629" s="16">
        <f t="shared" si="124"/>
        <v>229.83333333333334</v>
      </c>
      <c r="K1629" s="14">
        <f>G1629/data!$C$15*1000</f>
        <v>0.84483445881778874</v>
      </c>
      <c r="L1629" s="14">
        <f>L1628+data!$C$21*(K1628-L1628)/60*C1628</f>
        <v>0.96910420153894905</v>
      </c>
      <c r="M1629" s="59">
        <f>M1628+E1629*C1629/3600/data!H$23</f>
        <v>251.18747367682951</v>
      </c>
    </row>
    <row r="1630" spans="1:13" ht="19.899999999999999" customHeight="1">
      <c r="A1630" s="12">
        <f t="shared" si="126"/>
        <v>13810</v>
      </c>
      <c r="B1630" s="14">
        <v>0</v>
      </c>
      <c r="C1630" s="14">
        <f t="shared" si="125"/>
        <v>20</v>
      </c>
      <c r="D1630" s="15">
        <f>3600*(B1630*data!$C$15/1000-F1630-G1630)/C1630</f>
        <v>-1113.0937180204789</v>
      </c>
      <c r="E1630" s="15">
        <f>IF(A1630&lt;P$35,IF(A1630+C1630&lt;P$35,data!H$24*data!H$23,data!H$24*data!H$23*(P$35-A1630)/C1630),IF(D1630&lt;0,0,D1630))</f>
        <v>0</v>
      </c>
      <c r="F1630" s="17">
        <f>(H1630*data!$C$16+I1630*data!$C$17-G1629*(data!$C$18+data!$C$19+data!$C$20))*$C1630/60</f>
        <v>-2.7846297748661247E-2</v>
      </c>
      <c r="G1630" s="17">
        <f t="shared" si="127"/>
        <v>6.2117002867513227</v>
      </c>
      <c r="H1630" s="17">
        <f>H1629+(data!$C$19*G1629-data!$C$16*H1629)*$C1630/60</f>
        <v>49.00315678833924</v>
      </c>
      <c r="I1630" s="17">
        <f>I1629+(data!$C$20*G1629-data!$C$17*I1629)*$C1630/60</f>
        <v>414.06727591994115</v>
      </c>
      <c r="J1630" s="16">
        <f t="shared" si="124"/>
        <v>230.16666666666666</v>
      </c>
      <c r="K1630" s="14">
        <f>G1630/data!$C$15*1000</f>
        <v>0.84106407076635392</v>
      </c>
      <c r="L1630" s="14">
        <f>L1629+data!$C$21*(K1629-L1629)/60*C1629</f>
        <v>0.96392353460634861</v>
      </c>
      <c r="M1630" s="59">
        <f>M1629+E1630*C1630/3600/data!H$23</f>
        <v>251.18747367682951</v>
      </c>
    </row>
    <row r="1631" spans="1:13" ht="19.899999999999999" customHeight="1">
      <c r="A1631" s="12">
        <f t="shared" si="126"/>
        <v>13830</v>
      </c>
      <c r="B1631" s="14">
        <v>0</v>
      </c>
      <c r="C1631" s="14">
        <f t="shared" si="125"/>
        <v>20</v>
      </c>
      <c r="D1631" s="15">
        <f>3600*(B1631*data!$C$15/1000-F1631-G1631)/C1631</f>
        <v>-1108.1826568206041</v>
      </c>
      <c r="E1631" s="15">
        <f>IF(A1631&lt;P$35,IF(A1631+C1631&lt;P$35,data!H$24*data!H$23,data!H$24*data!H$23*(P$35-A1631)/C1631),IF(D1631&lt;0,0,D1631))</f>
        <v>0</v>
      </c>
      <c r="F1631" s="17">
        <f>(H1631*data!$C$16+I1631*data!$C$17-G1630*(data!$C$18+data!$C$19+data!$C$20))*$C1631/60</f>
        <v>-2.75649855406499E-2</v>
      </c>
      <c r="G1631" s="17">
        <f t="shared" si="127"/>
        <v>6.1841353012106728</v>
      </c>
      <c r="H1631" s="17">
        <f>H1630+(data!$C$19*G1630-data!$C$16*H1630)*$C1631/60</f>
        <v>48.68803772530508</v>
      </c>
      <c r="I1631" s="17">
        <f>I1630+(data!$C$20*G1630-data!$C$17*I1630)*$C1631/60</f>
        <v>413.70082284645184</v>
      </c>
      <c r="J1631" s="16">
        <f t="shared" si="124"/>
        <v>230.5</v>
      </c>
      <c r="K1631" s="14">
        <f>G1631/data!$C$15*1000</f>
        <v>0.83733177238117862</v>
      </c>
      <c r="L1631" s="14">
        <f>L1630+data!$C$21*(K1630-L1630)/60*C1630</f>
        <v>0.9588016606269274</v>
      </c>
      <c r="M1631" s="59">
        <f>M1630+E1631*C1631/3600/data!H$23</f>
        <v>251.18747367682951</v>
      </c>
    </row>
    <row r="1632" spans="1:13" ht="19.899999999999999" customHeight="1">
      <c r="A1632" s="12">
        <f t="shared" si="126"/>
        <v>13850</v>
      </c>
      <c r="B1632" s="14">
        <v>0</v>
      </c>
      <c r="C1632" s="14">
        <f t="shared" si="125"/>
        <v>20</v>
      </c>
      <c r="D1632" s="15">
        <f>3600*(B1632*data!$C$15/1000-F1632-G1632)/C1632</f>
        <v>-1103.3210464312019</v>
      </c>
      <c r="E1632" s="15">
        <f>IF(A1632&lt;P$35,IF(A1632+C1632&lt;P$35,data!H$24*data!H$23,data!H$24*data!H$23*(P$35-A1632)/C1632),IF(D1632&lt;0,0,D1632))</f>
        <v>0</v>
      </c>
      <c r="F1632" s="17">
        <f>(H1632*data!$C$16+I1632*data!$C$17-G1631*(data!$C$18+data!$C$19+data!$C$20))*$C1632/60</f>
        <v>-2.7286966074220171E-2</v>
      </c>
      <c r="G1632" s="17">
        <f t="shared" si="127"/>
        <v>6.1568483351364529</v>
      </c>
      <c r="H1632" s="17">
        <f>H1631+(data!$C$19*G1631-data!$C$16*H1631)*$C1632/60</f>
        <v>48.376378917767127</v>
      </c>
      <c r="I1632" s="17">
        <f>I1631+(data!$C$20*G1631-data!$C$17*I1631)*$C1632/60</f>
        <v>413.33381866691843</v>
      </c>
      <c r="J1632" s="16">
        <f t="shared" si="124"/>
        <v>230.83333333333334</v>
      </c>
      <c r="K1632" s="14">
        <f>G1632/data!$C$15*1000</f>
        <v>0.83363711782513117</v>
      </c>
      <c r="L1632" s="14">
        <f>L1631+data!$C$21*(K1631-L1631)/60*C1631</f>
        <v>0.95373771650375128</v>
      </c>
      <c r="M1632" s="59">
        <f>M1631+E1632*C1632/3600/data!H$23</f>
        <v>251.18747367682951</v>
      </c>
    </row>
    <row r="1633" spans="1:13" ht="19.899999999999999" customHeight="1">
      <c r="A1633" s="12">
        <f t="shared" si="126"/>
        <v>13870</v>
      </c>
      <c r="B1633" s="14">
        <v>0</v>
      </c>
      <c r="C1633" s="14">
        <f t="shared" si="125"/>
        <v>20</v>
      </c>
      <c r="D1633" s="15">
        <f>3600*(B1633*data!$C$15/1000-F1633-G1633)/C1633</f>
        <v>-1098.5083082395063</v>
      </c>
      <c r="E1633" s="15">
        <f>IF(A1633&lt;P$35,IF(A1633+C1633&lt;P$35,data!H$24*data!H$23,data!H$24*data!H$23*(P$35-A1633)/C1633),IF(D1633&lt;0,0,D1633))</f>
        <v>0</v>
      </c>
      <c r="F1633" s="17">
        <f>(H1633*data!$C$16+I1633*data!$C$17-G1632*(data!$C$18+data!$C$19+data!$C$20))*$C1633/60</f>
        <v>-2.7012200236264643E-2</v>
      </c>
      <c r="G1633" s="17">
        <f t="shared" si="127"/>
        <v>6.129836134900188</v>
      </c>
      <c r="H1633" s="17">
        <f>H1632+(data!$C$19*G1632-data!$C$16*H1632)*$C1633/60</f>
        <v>48.068139512572372</v>
      </c>
      <c r="I1633" s="17">
        <f>I1632+(data!$C$20*G1632-data!$C$17*I1632)*$C1633/60</f>
        <v>412.96627522607025</v>
      </c>
      <c r="J1633" s="16">
        <f t="shared" si="124"/>
        <v>231.16666666666666</v>
      </c>
      <c r="K1633" s="14">
        <f>G1633/data!$C$15*1000</f>
        <v>0.82997966655699362</v>
      </c>
      <c r="L1633" s="14">
        <f>L1632+data!$C$21*(K1632-L1632)/60*C1632</f>
        <v>0.9487308565349819</v>
      </c>
      <c r="M1633" s="59">
        <f>M1632+E1633*C1633/3600/data!H$23</f>
        <v>251.18747367682951</v>
      </c>
    </row>
    <row r="1634" spans="1:13" ht="19.899999999999999" customHeight="1">
      <c r="A1634" s="12">
        <f t="shared" si="126"/>
        <v>13890</v>
      </c>
      <c r="B1634" s="14">
        <v>0</v>
      </c>
      <c r="C1634" s="14">
        <f t="shared" si="125"/>
        <v>20</v>
      </c>
      <c r="D1634" s="15">
        <f>3600*(B1634*data!$C$15/1000-F1634-G1634)/C1634</f>
        <v>-1093.7438705056261</v>
      </c>
      <c r="E1634" s="15">
        <f>IF(A1634&lt;P$35,IF(A1634+C1634&lt;P$35,data!H$24*data!H$23,data!H$24*data!H$23*(P$35-A1634)/C1634),IF(D1634&lt;0,0,D1634))</f>
        <v>0</v>
      </c>
      <c r="F1634" s="17">
        <f>(H1634*data!$C$16+I1634*data!$C$17-G1633*(data!$C$18+data!$C$19+data!$C$20))*$C1634/60</f>
        <v>-2.6740649378909669E-2</v>
      </c>
      <c r="G1634" s="17">
        <f t="shared" si="127"/>
        <v>6.103095485521278</v>
      </c>
      <c r="H1634" s="17">
        <f>H1633+(data!$C$19*G1633-data!$C$16*H1633)*$C1634/60</f>
        <v>47.76327914222972</v>
      </c>
      <c r="I1634" s="17">
        <f>I1633+(data!$C$20*G1633-data!$C$17*I1633)*$C1634/60</f>
        <v>412.59820422203347</v>
      </c>
      <c r="J1634" s="16">
        <f t="shared" si="124"/>
        <v>231.5</v>
      </c>
      <c r="K1634" s="14">
        <f>G1634/data!$C$15*1000</f>
        <v>0.82635898326846935</v>
      </c>
      <c r="L1634" s="14">
        <f>L1633+data!$C$21*(K1633-L1633)/60*C1633</f>
        <v>0.94378025190947512</v>
      </c>
      <c r="M1634" s="59">
        <f>M1633+E1634*C1634/3600/data!H$23</f>
        <v>251.18747367682951</v>
      </c>
    </row>
    <row r="1635" spans="1:13" ht="19.899999999999999" customHeight="1">
      <c r="A1635" s="12">
        <f t="shared" si="126"/>
        <v>13910</v>
      </c>
      <c r="B1635" s="14">
        <f t="shared" ref="B1635:B1679" si="128">P$23</f>
        <v>4</v>
      </c>
      <c r="C1635" s="14">
        <f t="shared" si="125"/>
        <v>20</v>
      </c>
      <c r="D1635" s="15">
        <f>3600*(B1635*data!$C$15/1000-F1635-G1635)/C1635</f>
        <v>4228.5513158242311</v>
      </c>
      <c r="E1635" s="15">
        <f>IF(A1635&lt;P$35,IF(A1635+C1635&lt;P$35,data!H$24*data!H$23,data!H$24*data!H$23*(P$35-A1635)/C1635),IF(D1635&lt;0,0,D1635))</f>
        <v>4228.5513158242311</v>
      </c>
      <c r="F1635" s="17">
        <f>(H1635*data!$C$16+I1635*data!$C$17-G1634*(data!$C$18+data!$C$19+data!$C$20))*$C1635/60</f>
        <v>-2.6472275313981736E-2</v>
      </c>
      <c r="G1635" s="17">
        <f t="shared" si="127"/>
        <v>6.0766232102072966</v>
      </c>
      <c r="H1635" s="17">
        <f>H1634+(data!$C$19*G1634-data!$C$16*H1634)*$C1635/60</f>
        <v>47.461757919132808</v>
      </c>
      <c r="I1635" s="17">
        <f>I1634+(data!$C$20*G1634-data!$C$17*I1634)*$C1635/60</f>
        <v>412.22961720808149</v>
      </c>
      <c r="J1635" s="16">
        <f t="shared" si="124"/>
        <v>231.83333333333334</v>
      </c>
      <c r="K1635" s="14">
        <f>G1635/data!$C$15*1000</f>
        <v>0.8227746378219396</v>
      </c>
      <c r="L1635" s="14">
        <f>L1634+data!$C$21*(K1634-L1634)/60*C1634</f>
        <v>0.93888509022078137</v>
      </c>
      <c r="M1635" s="59">
        <f>M1634+E1635*C1635/3600/data!H$23</f>
        <v>253.53666885228742</v>
      </c>
    </row>
    <row r="1636" spans="1:13" ht="19.899999999999999" customHeight="1">
      <c r="A1636" s="12">
        <f t="shared" si="126"/>
        <v>13930</v>
      </c>
      <c r="B1636" s="14">
        <f t="shared" si="128"/>
        <v>4</v>
      </c>
      <c r="C1636" s="14">
        <f t="shared" si="125"/>
        <v>20</v>
      </c>
      <c r="D1636" s="15">
        <f>3600*(B1636*data!$C$15/1000-F1636-G1636)/C1636</f>
        <v>4.669524954198323</v>
      </c>
      <c r="E1636" s="15">
        <f>IF(A1636&lt;P$35,IF(A1636+C1636&lt;P$35,data!H$24*data!H$23,data!H$24*data!H$23*(P$35-A1636)/C1636),IF(D1636&lt;0,0,D1636))</f>
        <v>4.669524954198323</v>
      </c>
      <c r="F1636" s="17">
        <f>(H1636*data!$C$16+I1636*data!$C$17-G1635*(data!$C$18+data!$C$19+data!$C$20))*$C1636/60</f>
        <v>-2.620704030753836E-2</v>
      </c>
      <c r="G1636" s="17">
        <f t="shared" si="127"/>
        <v>29.542367924478818</v>
      </c>
      <c r="H1636" s="17">
        <f>H1635+(data!$C$19*G1635-data!$C$16*H1635)*$C1636/60</f>
        <v>47.163536429851597</v>
      </c>
      <c r="I1636" s="17">
        <f>I1635+(data!$C$20*G1635-data!$C$17*I1635)*$C1636/60</f>
        <v>411.86052559436416</v>
      </c>
      <c r="J1636" s="16">
        <f t="shared" si="124"/>
        <v>232.16666666666666</v>
      </c>
      <c r="K1636" s="14">
        <f>G1636/data!$C$15*1000</f>
        <v>4.0000359128135496</v>
      </c>
      <c r="L1636" s="14">
        <f>L1635+data!$C$21*(K1635-L1635)/60*C1635</f>
        <v>0.93404457499881233</v>
      </c>
      <c r="M1636" s="59">
        <f>M1635+E1636*C1636/3600/data!H$23</f>
        <v>253.53926303281753</v>
      </c>
    </row>
    <row r="1637" spans="1:13" ht="19.899999999999999" customHeight="1">
      <c r="A1637" s="12">
        <f t="shared" si="126"/>
        <v>13950</v>
      </c>
      <c r="B1637" s="14">
        <f t="shared" si="128"/>
        <v>4</v>
      </c>
      <c r="C1637" s="14">
        <f t="shared" si="125"/>
        <v>20</v>
      </c>
      <c r="D1637" s="15">
        <f>3600*(B1637*data!$C$15/1000-F1637-G1637)/C1637</f>
        <v>2254.1314283988449</v>
      </c>
      <c r="E1637" s="15">
        <f>IF(A1637&lt;P$35,IF(A1637+C1637&lt;P$35,data!H$24*data!H$23,data!H$24*data!H$23*(P$35-A1637)/C1637),IF(D1637&lt;0,0,D1637))</f>
        <v>2254.1314283988449</v>
      </c>
      <c r="F1637" s="17">
        <f>(H1637*data!$C$16+I1637*data!$C$17-G1636*(data!$C$18+data!$C$19+data!$C$20))*$C1637/60</f>
        <v>-6.2745797101505598</v>
      </c>
      <c r="G1637" s="17">
        <f t="shared" si="127"/>
        <v>23.293730019629358</v>
      </c>
      <c r="H1637" s="17">
        <f>H1636+(data!$C$19*G1636-data!$C$16*H1636)*$C1637/60</f>
        <v>49.589443320560449</v>
      </c>
      <c r="I1637" s="17">
        <f>I1636+(data!$C$20*G1636-data!$C$17*I1636)*$C1637/60</f>
        <v>412.42286566461706</v>
      </c>
      <c r="J1637" s="16">
        <f t="shared" si="124"/>
        <v>232.5</v>
      </c>
      <c r="K1637" s="14">
        <f>G1637/data!$C$15*1000</f>
        <v>3.153970489437139</v>
      </c>
      <c r="L1637" s="14">
        <f>L1636+data!$C$21*(K1636-L1636)/60*C1636</f>
        <v>1.0618623333013852</v>
      </c>
      <c r="M1637" s="59">
        <f>M1636+E1637*C1637/3600/data!H$23</f>
        <v>254.79155827081689</v>
      </c>
    </row>
    <row r="1638" spans="1:13" ht="19.899999999999999" customHeight="1">
      <c r="A1638" s="12">
        <f t="shared" si="126"/>
        <v>13970</v>
      </c>
      <c r="B1638" s="14">
        <f t="shared" si="128"/>
        <v>4</v>
      </c>
      <c r="C1638" s="14">
        <f t="shared" si="125"/>
        <v>20</v>
      </c>
      <c r="D1638" s="15">
        <f>3600*(B1638*data!$C$15/1000-F1638-G1638)/C1638</f>
        <v>512.72846259285461</v>
      </c>
      <c r="E1638" s="15">
        <f>IF(A1638&lt;P$35,IF(A1638+C1638&lt;P$35,data!H$24*data!H$23,data!H$24*data!H$23*(P$35-A1638)/C1638),IF(D1638&lt;0,0,D1638))</f>
        <v>512.72846259285461</v>
      </c>
      <c r="F1638" s="17">
        <f>(H1638*data!$C$16+I1638*data!$C$17-G1637*(data!$C$18+data!$C$19+data!$C$20))*$C1638/60</f>
        <v>-4.5615355844998779</v>
      </c>
      <c r="G1638" s="17">
        <f t="shared" si="127"/>
        <v>31.255146815123066</v>
      </c>
      <c r="H1638" s="17">
        <f>H1637+(data!$C$19*G1637-data!$C$16*H1637)*$C1638/60</f>
        <v>51.240408747862318</v>
      </c>
      <c r="I1638" s="17">
        <f>I1637+(data!$C$20*G1637-data!$C$17*I1637)*$C1638/60</f>
        <v>412.7364901251301</v>
      </c>
      <c r="J1638" s="16">
        <f t="shared" si="124"/>
        <v>232.83333333333334</v>
      </c>
      <c r="K1638" s="14">
        <f>G1638/data!$C$15*1000</f>
        <v>4.2319461337816202</v>
      </c>
      <c r="L1638" s="14">
        <f>L1637+data!$C$21*(K1637-L1637)/60*C1637</f>
        <v>1.1490799882717984</v>
      </c>
      <c r="M1638" s="59">
        <f>M1637+E1638*C1638/3600/data!H$23</f>
        <v>255.07640741670181</v>
      </c>
    </row>
    <row r="1639" spans="1:13" ht="19.899999999999999" customHeight="1">
      <c r="A1639" s="12">
        <f t="shared" si="126"/>
        <v>13990</v>
      </c>
      <c r="B1639" s="14">
        <f t="shared" si="128"/>
        <v>4</v>
      </c>
      <c r="C1639" s="14">
        <f t="shared" si="125"/>
        <v>20</v>
      </c>
      <c r="D1639" s="15">
        <f>3600*(B1639*data!$C$15/1000-F1639-G1639)/C1639</f>
        <v>1570.9843509690234</v>
      </c>
      <c r="E1639" s="15">
        <f>IF(A1639&lt;P$35,IF(A1639+C1639&lt;P$35,data!H$24*data!H$23,data!H$24*data!H$23*(P$35-A1639)/C1639),IF(D1639&lt;0,0,D1639))</f>
        <v>1570.9843509690234</v>
      </c>
      <c r="F1639" s="17">
        <f>(H1639*data!$C$16+I1639*data!$C$17-G1638*(data!$C$18+data!$C$19+data!$C$20))*$C1639/60</f>
        <v>-6.6446132116083358</v>
      </c>
      <c r="G1639" s="17">
        <f t="shared" si="127"/>
        <v>27.459025062363921</v>
      </c>
      <c r="H1639" s="17">
        <f>H1638+(data!$C$19*G1638-data!$C$16*H1638)*$C1639/60</f>
        <v>53.778619980472975</v>
      </c>
      <c r="I1639" s="17">
        <f>I1638+(data!$C$20*G1638-data!$C$17*I1638)*$C1639/60</f>
        <v>413.36547954574326</v>
      </c>
      <c r="J1639" s="16">
        <f t="shared" si="124"/>
        <v>233.16666666666666</v>
      </c>
      <c r="K1639" s="14">
        <f>G1639/data!$C$15*1000</f>
        <v>3.7179513389409773</v>
      </c>
      <c r="L1639" s="14">
        <f>L1638+data!$C$21*(K1638-L1638)/60*C1638</f>
        <v>1.2776012384808129</v>
      </c>
      <c r="M1639" s="59">
        <f>M1638+E1639*C1639/3600/data!H$23</f>
        <v>255.94917650057349</v>
      </c>
    </row>
    <row r="1640" spans="1:13" ht="19.899999999999999" customHeight="1">
      <c r="A1640" s="12">
        <f t="shared" si="126"/>
        <v>14010</v>
      </c>
      <c r="B1640" s="14">
        <f t="shared" si="128"/>
        <v>4</v>
      </c>
      <c r="C1640" s="14">
        <f t="shared" si="125"/>
        <v>20</v>
      </c>
      <c r="D1640" s="15">
        <f>3600*(B1640*data!$C$15/1000-F1640-G1640)/C1640</f>
        <v>813.30800822973777</v>
      </c>
      <c r="E1640" s="15">
        <f>IF(A1640&lt;P$35,IF(A1640+C1640&lt;P$35,data!H$24*data!H$23,data!H$24*data!H$23*(P$35-A1640)/C1640),IF(D1640&lt;0,0,D1640))</f>
        <v>813.30800822973777</v>
      </c>
      <c r="F1640" s="17">
        <f>(H1640*data!$C$16+I1640*data!$C$17-G1639*(data!$C$18+data!$C$19+data!$C$20))*$C1640/60</f>
        <v>-5.5814955175534395</v>
      </c>
      <c r="G1640" s="17">
        <f t="shared" si="127"/>
        <v>30.605220383527278</v>
      </c>
      <c r="H1640" s="17">
        <f>H1639+(data!$C$19*G1639-data!$C$16*H1639)*$C1640/60</f>
        <v>55.823572279682864</v>
      </c>
      <c r="I1640" s="17">
        <f>I1639+(data!$C$20*G1639-data!$C$17*I1639)*$C1640/60</f>
        <v>413.84294594880919</v>
      </c>
      <c r="J1640" s="16">
        <f t="shared" si="124"/>
        <v>233.5</v>
      </c>
      <c r="K1640" s="14">
        <f>G1640/data!$C$15*1000</f>
        <v>4.1439461104349551</v>
      </c>
      <c r="L1640" s="14">
        <f>L1639+data!$C$21*(K1639-L1639)/60*C1639</f>
        <v>1.3793367115942483</v>
      </c>
      <c r="M1640" s="59">
        <f>M1639+E1640*C1640/3600/data!H$23</f>
        <v>256.40101428292331</v>
      </c>
    </row>
    <row r="1641" spans="1:13" ht="19.899999999999999" customHeight="1">
      <c r="A1641" s="12">
        <f t="shared" si="126"/>
        <v>14030</v>
      </c>
      <c r="B1641" s="14">
        <f t="shared" si="128"/>
        <v>4</v>
      </c>
      <c r="C1641" s="14">
        <f t="shared" si="125"/>
        <v>20</v>
      </c>
      <c r="D1641" s="15">
        <f>3600*(B1641*data!$C$15/1000-F1641-G1641)/C1641</f>
        <v>1290.4696737136269</v>
      </c>
      <c r="E1641" s="15">
        <f>IF(A1641&lt;P$35,IF(A1641+C1641&lt;P$35,data!H$24*data!H$23,data!H$24*data!H$23*(P$35-A1641)/C1641),IF(D1641&lt;0,0,D1641))</f>
        <v>1290.4696737136269</v>
      </c>
      <c r="F1641" s="17">
        <f>(H1641*data!$C$16+I1641*data!$C$17-G1640*(data!$C$18+data!$C$19+data!$C$20))*$C1641/60</f>
        <v>-6.375385741314572</v>
      </c>
      <c r="G1641" s="17">
        <f t="shared" si="127"/>
        <v>28.748212465711248</v>
      </c>
      <c r="H1641" s="17">
        <f>H1640+(data!$C$19*G1640-data!$C$16*H1640)*$C1641/60</f>
        <v>58.189747394818092</v>
      </c>
      <c r="I1641" s="17">
        <f>I1640+(data!$C$20*G1640-data!$C$17*I1640)*$C1641/60</f>
        <v>414.44451511540564</v>
      </c>
      <c r="J1641" s="16">
        <f t="shared" si="124"/>
        <v>233.83333333333334</v>
      </c>
      <c r="K1641" s="14">
        <f>G1641/data!$C$15*1000</f>
        <v>3.8925072826256146</v>
      </c>
      <c r="L1641" s="14">
        <f>L1640+data!$C$21*(K1640-L1640)/60*C1640</f>
        <v>1.4945901930975269</v>
      </c>
      <c r="M1641" s="59">
        <f>M1640+E1641*C1641/3600/data!H$23</f>
        <v>257.11794187943087</v>
      </c>
    </row>
    <row r="1642" spans="1:13" ht="19.899999999999999" customHeight="1">
      <c r="A1642" s="12">
        <f t="shared" si="126"/>
        <v>14050</v>
      </c>
      <c r="B1642" s="14">
        <f t="shared" si="128"/>
        <v>4</v>
      </c>
      <c r="C1642" s="14">
        <f t="shared" si="125"/>
        <v>20</v>
      </c>
      <c r="D1642" s="15">
        <f>3600*(B1642*data!$C$15/1000-F1642-G1642)/C1642</f>
        <v>951.82446517905043</v>
      </c>
      <c r="E1642" s="15">
        <f>IF(A1642&lt;P$35,IF(A1642+C1642&lt;P$35,data!H$24*data!H$23,data!H$24*data!H$23*(P$35-A1642)/C1642),IF(D1642&lt;0,0,D1642))</f>
        <v>951.82446517905043</v>
      </c>
      <c r="F1642" s="17">
        <f>(H1642*data!$C$16+I1642*data!$C$17-G1641*(data!$C$18+data!$C$19+data!$C$20))*$C1642/60</f>
        <v>-5.8316497183768696</v>
      </c>
      <c r="G1642" s="17">
        <f t="shared" si="127"/>
        <v>30.085838712410084</v>
      </c>
      <c r="H1642" s="17">
        <f>H1641+(data!$C$19*G1641-data!$C$16*H1641)*$C1642/60</f>
        <v>60.290886262233251</v>
      </c>
      <c r="I1642" s="17">
        <f>I1641+(data!$C$20*G1641-data!$C$17*I1641)*$C1642/60</f>
        <v>414.9715264369741</v>
      </c>
      <c r="J1642" s="16">
        <f t="shared" si="124"/>
        <v>234.16666666666666</v>
      </c>
      <c r="K1642" s="14">
        <f>G1642/data!$C$15*1000</f>
        <v>4.0736218445454755</v>
      </c>
      <c r="L1642" s="14">
        <f>L1641+data!$C$21*(K1641-L1641)/60*C1641</f>
        <v>1.5945566813255607</v>
      </c>
      <c r="M1642" s="59">
        <f>M1641+E1642*C1642/3600/data!H$23</f>
        <v>257.64673324897478</v>
      </c>
    </row>
    <row r="1643" spans="1:13" ht="19.899999999999999" customHeight="1">
      <c r="A1643" s="12">
        <f t="shared" si="126"/>
        <v>14070</v>
      </c>
      <c r="B1643" s="14">
        <f t="shared" si="128"/>
        <v>4</v>
      </c>
      <c r="C1643" s="14">
        <f t="shared" si="125"/>
        <v>20</v>
      </c>
      <c r="D1643" s="15">
        <f>3600*(B1643*data!$C$15/1000-F1643-G1643)/C1643</f>
        <v>1161.8706880804891</v>
      </c>
      <c r="E1643" s="15">
        <f>IF(A1643&lt;P$35,IF(A1643+C1643&lt;P$35,data!H$24*data!H$23,data!H$24*data!H$23*(P$35-A1643)/C1643),IF(D1643&lt;0,0,D1643))</f>
        <v>1161.8706880804891</v>
      </c>
      <c r="F1643" s="17">
        <f>(H1643*data!$C$16+I1643*data!$C$17-G1642*(data!$C$18+data!$C$19+data!$C$20))*$C1643/60</f>
        <v>-6.1432434371897937</v>
      </c>
      <c r="G1643" s="17">
        <f t="shared" si="127"/>
        <v>29.230508970659457</v>
      </c>
      <c r="H1643" s="17">
        <f>H1642+(data!$C$19*G1642-data!$C$16*H1642)*$C1643/60</f>
        <v>62.502590961963705</v>
      </c>
      <c r="I1643" s="17">
        <f>I1642+(data!$C$20*G1642-data!$C$17*I1642)*$C1643/60</f>
        <v>415.550821308997</v>
      </c>
      <c r="J1643" s="16">
        <f t="shared" si="124"/>
        <v>234.5</v>
      </c>
      <c r="K1643" s="14">
        <f>G1643/data!$C$15*1000</f>
        <v>3.9578102178997625</v>
      </c>
      <c r="L1643" s="14">
        <f>L1642+data!$C$21*(K1642-L1642)/60*C1642</f>
        <v>1.6979061422130195</v>
      </c>
      <c r="M1643" s="59">
        <f>M1642+E1643*C1643/3600/data!H$23</f>
        <v>258.29221696457506</v>
      </c>
    </row>
    <row r="1644" spans="1:13" ht="19.899999999999999" customHeight="1">
      <c r="A1644" s="12">
        <f t="shared" si="126"/>
        <v>14090</v>
      </c>
      <c r="B1644" s="14">
        <f t="shared" si="128"/>
        <v>4</v>
      </c>
      <c r="C1644" s="14">
        <f t="shared" si="125"/>
        <v>20</v>
      </c>
      <c r="D1644" s="15">
        <f>3600*(B1644*data!$C$15/1000-F1644-G1644)/C1644</f>
        <v>1007.1172107221298</v>
      </c>
      <c r="E1644" s="15">
        <f>IF(A1644&lt;P$35,IF(A1644+C1644&lt;P$35,data!H$24*data!H$23,data!H$24*data!H$23*(P$35-A1644)/C1644),IF(D1644&lt;0,0,D1644))</f>
        <v>1007.1172107221298</v>
      </c>
      <c r="F1644" s="17">
        <f>(H1644*data!$C$16+I1644*data!$C$17-G1643*(data!$C$18+data!$C$19+data!$C$20))*$C1644/60</f>
        <v>-5.8691695261563668</v>
      </c>
      <c r="G1644" s="17">
        <f t="shared" si="127"/>
        <v>29.816176600505806</v>
      </c>
      <c r="H1644" s="17">
        <f>H1643+(data!$C$19*G1643-data!$C$16*H1643)*$C1644/60</f>
        <v>64.568536263736846</v>
      </c>
      <c r="I1644" s="17">
        <f>I1643+(data!$C$20*G1643-data!$C$17*I1643)*$C1644/60</f>
        <v>416.09532784764014</v>
      </c>
      <c r="J1644" s="16">
        <f t="shared" si="124"/>
        <v>234.83333333333334</v>
      </c>
      <c r="K1644" s="14">
        <f>G1644/data!$C$15*1000</f>
        <v>4.0371096010212018</v>
      </c>
      <c r="L1644" s="14">
        <f>L1643+data!$C$21*(K1643-L1643)/60*C1643</f>
        <v>1.7921190218681224</v>
      </c>
      <c r="M1644" s="59">
        <f>M1643+E1644*C1644/3600/data!H$23</f>
        <v>258.85172652608736</v>
      </c>
    </row>
    <row r="1645" spans="1:13" ht="19.899999999999999" customHeight="1">
      <c r="A1645" s="12">
        <f t="shared" si="126"/>
        <v>14110</v>
      </c>
      <c r="B1645" s="14">
        <f t="shared" si="128"/>
        <v>4</v>
      </c>
      <c r="C1645" s="14">
        <f t="shared" si="125"/>
        <v>20</v>
      </c>
      <c r="D1645" s="15">
        <f>3600*(B1645*data!$C$15/1000-F1645-G1645)/C1645</f>
        <v>1096.871811405023</v>
      </c>
      <c r="E1645" s="15">
        <f>IF(A1645&lt;P$35,IF(A1645+C1645&lt;P$35,data!H$24*data!H$23,data!H$24*data!H$23*(P$35-A1645)/C1645),IF(D1645&lt;0,0,D1645))</f>
        <v>1096.871811405023</v>
      </c>
      <c r="F1645" s="17">
        <f>(H1645*data!$C$16+I1645*data!$C$17-G1644*(data!$C$18+data!$C$19+data!$C$20))*$C1645/60</f>
        <v>-5.9814509058699157</v>
      </c>
      <c r="G1645" s="17">
        <f t="shared" si="127"/>
        <v>29.429821309758832</v>
      </c>
      <c r="H1645" s="17">
        <f>H1644+(data!$C$19*G1644-data!$C$16*H1644)*$C1645/60</f>
        <v>66.658697613655164</v>
      </c>
      <c r="I1645" s="17">
        <f>I1644+(data!$C$20*G1644-data!$C$17*I1644)*$C1645/60</f>
        <v>416.66226186607315</v>
      </c>
      <c r="J1645" s="16">
        <f t="shared" si="124"/>
        <v>235.16666666666666</v>
      </c>
      <c r="K1645" s="14">
        <f>G1645/data!$C$15*1000</f>
        <v>3.9847971038630829</v>
      </c>
      <c r="L1645" s="14">
        <f>L1644+data!$C$21*(K1644-L1644)/60*C1644</f>
        <v>1.8857101744909681</v>
      </c>
      <c r="M1645" s="59">
        <f>M1644+E1645*C1645/3600/data!H$23</f>
        <v>259.46109975464572</v>
      </c>
    </row>
    <row r="1646" spans="1:13" ht="19.899999999999999" customHeight="1">
      <c r="A1646" s="12">
        <f t="shared" si="126"/>
        <v>14130</v>
      </c>
      <c r="B1646" s="14">
        <f t="shared" si="128"/>
        <v>4</v>
      </c>
      <c r="C1646" s="14">
        <f t="shared" si="125"/>
        <v>20</v>
      </c>
      <c r="D1646" s="15">
        <f>3600*(B1646*data!$C$15/1000-F1646-G1646)/C1646</f>
        <v>1023.8127882451938</v>
      </c>
      <c r="E1646" s="15">
        <f>IF(A1646&lt;P$35,IF(A1646+C1646&lt;P$35,data!H$24*data!H$23,data!H$24*data!H$23*(P$35-A1646)/C1646),IF(D1646&lt;0,0,D1646))</f>
        <v>1023.8127882451938</v>
      </c>
      <c r="F1646" s="17">
        <f>(H1646*data!$C$16+I1646*data!$C$17-G1645*(data!$C$18+data!$C$19+data!$C$20))*$C1646/60</f>
        <v>-5.8346498647271607</v>
      </c>
      <c r="G1646" s="17">
        <f t="shared" si="127"/>
        <v>29.688903730615131</v>
      </c>
      <c r="H1646" s="17">
        <f>H1645+(data!$C$19*G1645-data!$C$16*H1645)*$C1646/60</f>
        <v>68.659982831709726</v>
      </c>
      <c r="I1646" s="17">
        <f>I1645+(data!$C$20*G1645-data!$C$17*I1645)*$C1646/60</f>
        <v>417.21303004900153</v>
      </c>
      <c r="J1646" s="16">
        <f t="shared" si="124"/>
        <v>235.5</v>
      </c>
      <c r="K1646" s="14">
        <f>G1646/data!$C$15*1000</f>
        <v>4.0198768574716333</v>
      </c>
      <c r="L1646" s="14">
        <f>L1645+data!$C$21*(K1645-L1645)/60*C1645</f>
        <v>1.9732187667317422</v>
      </c>
      <c r="M1646" s="59">
        <f>M1645+E1646*C1646/3600/data!H$23</f>
        <v>260.02988463700416</v>
      </c>
    </row>
    <row r="1647" spans="1:13" ht="19.899999999999999" customHeight="1">
      <c r="A1647" s="12">
        <f t="shared" si="126"/>
        <v>14150</v>
      </c>
      <c r="B1647" s="14">
        <f t="shared" si="128"/>
        <v>4</v>
      </c>
      <c r="C1647" s="14">
        <f t="shared" si="125"/>
        <v>20</v>
      </c>
      <c r="D1647" s="15">
        <f>3600*(B1647*data!$C$15/1000-F1647-G1647)/C1647</f>
        <v>1059.8633313592693</v>
      </c>
      <c r="E1647" s="15">
        <f>IF(A1647&lt;P$35,IF(A1647+C1647&lt;P$35,data!H$24*data!H$23,data!H$24*data!H$23*(P$35-A1647)/C1647),IF(D1647&lt;0,0,D1647))</f>
        <v>1059.8633313592693</v>
      </c>
      <c r="F1647" s="17">
        <f>(H1647*data!$C$16+I1647*data!$C$17-G1646*(data!$C$18+data!$C$19+data!$C$20))*$C1647/60</f>
        <v>-5.8613897416948824</v>
      </c>
      <c r="G1647" s="17">
        <f t="shared" si="127"/>
        <v>29.515362812504659</v>
      </c>
      <c r="H1647" s="17">
        <f>H1646+(data!$C$19*G1646-data!$C$16*H1646)*$C1647/60</f>
        <v>70.649023704314502</v>
      </c>
      <c r="I1647" s="17">
        <f>I1646+(data!$C$20*G1646-data!$C$17*I1646)*$C1647/60</f>
        <v>417.77326081835309</v>
      </c>
      <c r="J1647" s="16">
        <f t="shared" si="124"/>
        <v>235.83333333333334</v>
      </c>
      <c r="K1647" s="14">
        <f>G1647/data!$C$15*1000</f>
        <v>3.9963794212959325</v>
      </c>
      <c r="L1647" s="14">
        <f>L1646+data!$C$21*(K1646-L1646)/60*C1646</f>
        <v>2.0585416591821333</v>
      </c>
      <c r="M1647" s="59">
        <f>M1646+E1647*C1647/3600/data!H$23</f>
        <v>260.61869759887043</v>
      </c>
    </row>
    <row r="1648" spans="1:13" ht="19.899999999999999" customHeight="1">
      <c r="A1648" s="12">
        <f t="shared" si="126"/>
        <v>14170</v>
      </c>
      <c r="B1648" s="14">
        <f t="shared" si="128"/>
        <v>4</v>
      </c>
      <c r="C1648" s="14">
        <f t="shared" si="125"/>
        <v>20</v>
      </c>
      <c r="D1648" s="15">
        <f>3600*(B1648*data!$C$15/1000-F1648-G1648)/C1648</f>
        <v>1023.3360483330525</v>
      </c>
      <c r="E1648" s="15">
        <f>IF(A1648&lt;P$35,IF(A1648+C1648&lt;P$35,data!H$24*data!H$23,data!H$24*data!H$23*(P$35-A1648)/C1648),IF(D1648&lt;0,0,D1648))</f>
        <v>1023.3360483330525</v>
      </c>
      <c r="F1648" s="17">
        <f>(H1648*data!$C$16+I1648*data!$C$17-G1647*(data!$C$18+data!$C$19+data!$C$20))*$C1648/60</f>
        <v>-5.7732950051059202</v>
      </c>
      <c r="G1648" s="17">
        <f t="shared" si="127"/>
        <v>29.630197426061343</v>
      </c>
      <c r="H1648" s="17">
        <f>H1647+(data!$C$19*G1647-data!$C$16*H1647)*$C1648/60</f>
        <v>72.575971754156811</v>
      </c>
      <c r="I1648" s="17">
        <f>I1647+(data!$C$20*G1647-data!$C$17*I1647)*$C1648/60</f>
        <v>418.32577801356246</v>
      </c>
      <c r="J1648" s="16">
        <f t="shared" si="124"/>
        <v>236.16666666666666</v>
      </c>
      <c r="K1648" s="14">
        <f>G1648/data!$C$15*1000</f>
        <v>4.0119280252343525</v>
      </c>
      <c r="L1648" s="14">
        <f>L1647+data!$C$21*(K1647-L1647)/60*C1647</f>
        <v>2.1393279535374199</v>
      </c>
      <c r="M1648" s="59">
        <f>M1647+E1648*C1648/3600/data!H$23</f>
        <v>261.1872176257221</v>
      </c>
    </row>
    <row r="1649" spans="1:13" ht="19.899999999999999" customHeight="1">
      <c r="A1649" s="12">
        <f t="shared" si="126"/>
        <v>14190</v>
      </c>
      <c r="B1649" s="14">
        <f t="shared" si="128"/>
        <v>4</v>
      </c>
      <c r="C1649" s="14">
        <f t="shared" si="125"/>
        <v>20</v>
      </c>
      <c r="D1649" s="15">
        <f>3600*(B1649*data!$C$15/1000-F1649-G1649)/C1649</f>
        <v>1035.5589162291437</v>
      </c>
      <c r="E1649" s="15">
        <f>IF(A1649&lt;P$35,IF(A1649+C1649&lt;P$35,data!H$24*data!H$23,data!H$24*data!H$23*(P$35-A1649)/C1649),IF(D1649&lt;0,0,D1649))</f>
        <v>1035.5589162291437</v>
      </c>
      <c r="F1649" s="17">
        <f>(H1649*data!$C$16+I1649*data!$C$17-G1648*(data!$C$18+data!$C$19+data!$C$20))*$C1649/60</f>
        <v>-5.7632000476339149</v>
      </c>
      <c r="G1649" s="17">
        <f t="shared" si="127"/>
        <v>29.552197646944386</v>
      </c>
      <c r="H1649" s="17">
        <f>H1648+(data!$C$19*G1648-data!$C$16*H1648)*$C1649/60</f>
        <v>74.47553791850271</v>
      </c>
      <c r="I1649" s="17">
        <f>I1648+(data!$C$20*G1648-data!$C$17*I1648)*$C1649/60</f>
        <v>418.8820329002902</v>
      </c>
      <c r="J1649" s="16">
        <f t="shared" si="124"/>
        <v>236.5</v>
      </c>
      <c r="K1649" s="14">
        <f>G1649/data!$C$15*1000</f>
        <v>4.0013668570010896</v>
      </c>
      <c r="L1649" s="14">
        <f>L1648+data!$C$21*(K1648-L1648)/60*C1648</f>
        <v>2.2173945613616075</v>
      </c>
      <c r="M1649" s="59">
        <f>M1648+E1649*C1649/3600/data!H$23</f>
        <v>261.76252813473832</v>
      </c>
    </row>
    <row r="1650" spans="1:13" ht="19.899999999999999" customHeight="1">
      <c r="A1650" s="12">
        <f t="shared" si="126"/>
        <v>14210</v>
      </c>
      <c r="B1650" s="14">
        <f t="shared" si="128"/>
        <v>4</v>
      </c>
      <c r="C1650" s="14">
        <f t="shared" si="125"/>
        <v>20</v>
      </c>
      <c r="D1650" s="15">
        <f>3600*(B1650*data!$C$15/1000-F1650-G1650)/C1650</f>
        <v>1015.4783964392118</v>
      </c>
      <c r="E1650" s="15">
        <f>IF(A1650&lt;P$35,IF(A1650+C1650&lt;P$35,data!H$24*data!H$23,data!H$24*data!H$23*(P$35-A1650)/C1650),IF(D1650&lt;0,0,D1650))</f>
        <v>1015.4783964392118</v>
      </c>
      <c r="F1650" s="17">
        <f>(H1650*data!$C$16+I1650*data!$C$17-G1649*(data!$C$18+data!$C$19+data!$C$20))*$C1650/60</f>
        <v>-5.702373347259214</v>
      </c>
      <c r="G1650" s="17">
        <f t="shared" si="127"/>
        <v>29.60292938984708</v>
      </c>
      <c r="H1650" s="17">
        <f>H1649+(data!$C$19*G1649-data!$C$16*H1649)*$C1650/60</f>
        <v>76.325965966621382</v>
      </c>
      <c r="I1650" s="17">
        <f>I1649+(data!$C$20*G1649-data!$C$17*I1649)*$C1650/60</f>
        <v>419.43437021176806</v>
      </c>
      <c r="J1650" s="16">
        <f t="shared" si="124"/>
        <v>236.83333333333334</v>
      </c>
      <c r="K1650" s="14">
        <f>G1650/data!$C$15*1000</f>
        <v>4.0082359337808917</v>
      </c>
      <c r="L1650" s="14">
        <f>L1649+data!$C$21*(K1649-L1649)/60*C1649</f>
        <v>2.2917663760794715</v>
      </c>
      <c r="M1650" s="59">
        <f>M1649+E1650*C1650/3600/data!H$23</f>
        <v>262.32668279942675</v>
      </c>
    </row>
    <row r="1651" spans="1:13" ht="19.899999999999999" customHeight="1">
      <c r="A1651" s="12">
        <f t="shared" si="126"/>
        <v>14230</v>
      </c>
      <c r="B1651" s="14">
        <f t="shared" si="128"/>
        <v>4</v>
      </c>
      <c r="C1651" s="14">
        <f t="shared" si="125"/>
        <v>20</v>
      </c>
      <c r="D1651" s="15">
        <f>3600*(B1651*data!$C$15/1000-F1651-G1651)/C1651</f>
        <v>1017.2241474305222</v>
      </c>
      <c r="E1651" s="15">
        <f>IF(A1651&lt;P$35,IF(A1651+C1651&lt;P$35,data!H$24*data!H$23,data!H$24*data!H$23*(P$35-A1651)/C1651),IF(D1651&lt;0,0,D1651))</f>
        <v>1017.2241474305222</v>
      </c>
      <c r="F1651" s="17">
        <f>(H1651*data!$C$16+I1651*data!$C$17-G1650*(data!$C$18+data!$C$19+data!$C$20))*$C1651/60</f>
        <v>-5.6768093053810542</v>
      </c>
      <c r="G1651" s="17">
        <f t="shared" si="127"/>
        <v>29.567666731350535</v>
      </c>
      <c r="H1651" s="17">
        <f>H1650+(data!$C$19*G1650-data!$C$16*H1650)*$C1651/60</f>
        <v>78.143203161705372</v>
      </c>
      <c r="I1651" s="17">
        <f>I1650+(data!$C$20*G1650-data!$C$17*I1650)*$C1651/60</f>
        <v>419.98790252207613</v>
      </c>
      <c r="J1651" s="16">
        <f t="shared" si="124"/>
        <v>237.16666666666666</v>
      </c>
      <c r="K1651" s="14">
        <f>G1651/data!$C$15*1000</f>
        <v>4.0034613706609674</v>
      </c>
      <c r="L1651" s="14">
        <f>L1650+data!$C$21*(K1650-L1650)/60*C1650</f>
        <v>2.3633240769620762</v>
      </c>
      <c r="M1651" s="59">
        <f>M1650+E1651*C1651/3600/data!H$23</f>
        <v>262.89180732577705</v>
      </c>
    </row>
    <row r="1652" spans="1:13" ht="19.899999999999999" customHeight="1">
      <c r="A1652" s="12">
        <f t="shared" si="126"/>
        <v>14250</v>
      </c>
      <c r="B1652" s="14">
        <f t="shared" si="128"/>
        <v>4</v>
      </c>
      <c r="C1652" s="14">
        <f t="shared" si="125"/>
        <v>20</v>
      </c>
      <c r="D1652" s="15">
        <f>3600*(B1652*data!$C$15/1000-F1652-G1652)/C1652</f>
        <v>1004.6343939090997</v>
      </c>
      <c r="E1652" s="15">
        <f>IF(A1652&lt;P$35,IF(A1652+C1652&lt;P$35,data!H$24*data!H$23,data!H$24*data!H$23*(P$35-A1652)/C1652),IF(D1652&lt;0,0,D1652))</f>
        <v>1004.6343939090997</v>
      </c>
      <c r="F1652" s="17">
        <f>(H1652*data!$C$16+I1652*data!$C$17-G1651*(data!$C$18+data!$C$19+data!$C$20))*$C1652/60</f>
        <v>-5.6290557468824698</v>
      </c>
      <c r="G1652" s="17">
        <f t="shared" si="127"/>
        <v>29.589856247970964</v>
      </c>
      <c r="H1652" s="17">
        <f>H1651+(data!$C$19*G1651-data!$C$16*H1651)*$C1652/60</f>
        <v>79.917990256338754</v>
      </c>
      <c r="I1652" s="17">
        <f>I1651+(data!$C$20*G1651-data!$C$17*I1651)*$C1652/60</f>
        <v>420.53921666716718</v>
      </c>
      <c r="J1652" s="16">
        <f t="shared" si="124"/>
        <v>237.5</v>
      </c>
      <c r="K1652" s="14">
        <f>G1652/data!$C$15*1000</f>
        <v>4.0064658306824725</v>
      </c>
      <c r="L1652" s="14">
        <f>L1651+data!$C$21*(K1651-L1651)/60*C1651</f>
        <v>2.4316995709184486</v>
      </c>
      <c r="M1652" s="59">
        <f>M1651+E1652*C1652/3600/data!H$23</f>
        <v>263.44993754461547</v>
      </c>
    </row>
    <row r="1653" spans="1:13" ht="19.899999999999999" customHeight="1">
      <c r="A1653" s="12">
        <f t="shared" si="126"/>
        <v>14270</v>
      </c>
      <c r="B1653" s="14">
        <f t="shared" si="128"/>
        <v>4</v>
      </c>
      <c r="C1653" s="14">
        <f t="shared" si="125"/>
        <v>20</v>
      </c>
      <c r="D1653" s="15">
        <f>3600*(B1653*data!$C$15/1000-F1653-G1653)/C1653</f>
        <v>1001.8571826210567</v>
      </c>
      <c r="E1653" s="15">
        <f>IF(A1653&lt;P$35,IF(A1653+C1653&lt;P$35,data!H$24*data!H$23,data!H$24*data!H$23*(P$35-A1653)/C1653),IF(D1653&lt;0,0,D1653))</f>
        <v>1001.8571826210567</v>
      </c>
      <c r="F1653" s="17">
        <f>(H1653*data!$C$16+I1653*data!$C$17-G1652*(data!$C$18+data!$C$19+data!$C$20))*$C1653/60</f>
        <v>-5.5974644918330609</v>
      </c>
      <c r="G1653" s="17">
        <f t="shared" si="127"/>
        <v>29.573693944521789</v>
      </c>
      <c r="H1653" s="17">
        <f>H1652+(data!$C$19*G1652-data!$C$16*H1652)*$C1653/60</f>
        <v>81.657877650576083</v>
      </c>
      <c r="I1653" s="17">
        <f>I1652+(data!$C$20*G1652-data!$C$17*I1652)*$C1653/60</f>
        <v>421.0905950562493</v>
      </c>
      <c r="J1653" s="16">
        <f t="shared" si="124"/>
        <v>237.83333333333334</v>
      </c>
      <c r="K1653" s="14">
        <f>G1653/data!$C$15*1000</f>
        <v>4.0042774551806923</v>
      </c>
      <c r="L1653" s="14">
        <f>L1652+data!$C$21*(K1652-L1652)/60*C1652</f>
        <v>2.4973498194012209</v>
      </c>
      <c r="M1653" s="59">
        <f>M1652+E1653*C1653/3600/data!H$23</f>
        <v>264.00652486829381</v>
      </c>
    </row>
    <row r="1654" spans="1:13" ht="19.899999999999999" customHeight="1">
      <c r="A1654" s="12">
        <f t="shared" si="126"/>
        <v>14290</v>
      </c>
      <c r="B1654" s="14">
        <f t="shared" si="128"/>
        <v>4</v>
      </c>
      <c r="C1654" s="14">
        <f t="shared" si="125"/>
        <v>20</v>
      </c>
      <c r="D1654" s="15">
        <f>3600*(B1654*data!$C$15/1000-F1654-G1654)/C1654</f>
        <v>992.75793586118891</v>
      </c>
      <c r="E1654" s="15">
        <f>IF(A1654&lt;P$35,IF(A1654+C1654&lt;P$35,data!H$24*data!H$23,data!H$24*data!H$23*(P$35-A1654)/C1654),IF(D1654&lt;0,0,D1654))</f>
        <v>992.75793586118891</v>
      </c>
      <c r="F1654" s="17">
        <f>(H1654*data!$C$16+I1654*data!$C$17-G1653*(data!$C$18+data!$C$19+data!$C$20))*$C1654/60</f>
        <v>-5.556393178864278</v>
      </c>
      <c r="G1654" s="17">
        <f t="shared" si="127"/>
        <v>29.583174002441162</v>
      </c>
      <c r="H1654" s="17">
        <f>H1653+(data!$C$19*G1653-data!$C$16*H1653)*$C1654/60</f>
        <v>83.359160198665862</v>
      </c>
      <c r="I1654" s="17">
        <f>I1653+(data!$C$20*G1653-data!$C$17*I1653)*$C1654/60</f>
        <v>421.64051617869205</v>
      </c>
      <c r="J1654" s="16">
        <f t="shared" si="124"/>
        <v>238.16666666666666</v>
      </c>
      <c r="K1654" s="14">
        <f>G1654/data!$C$15*1000</f>
        <v>4.0055610547970124</v>
      </c>
      <c r="L1654" s="14">
        <f>L1653+data!$C$21*(K1653-L1653)/60*C1653</f>
        <v>2.560171951334187</v>
      </c>
      <c r="M1654" s="59">
        <f>M1653+E1654*C1654/3600/data!H$23</f>
        <v>264.55805705488336</v>
      </c>
    </row>
    <row r="1655" spans="1:13" ht="19.899999999999999" customHeight="1">
      <c r="A1655" s="12">
        <f t="shared" si="126"/>
        <v>14310</v>
      </c>
      <c r="B1655" s="14">
        <f t="shared" si="128"/>
        <v>4</v>
      </c>
      <c r="C1655" s="14">
        <f t="shared" si="125"/>
        <v>20</v>
      </c>
      <c r="D1655" s="15">
        <f>3600*(B1655*data!$C$15/1000-F1655-G1655)/C1655</f>
        <v>988.10851706276321</v>
      </c>
      <c r="E1655" s="15">
        <f>IF(A1655&lt;P$35,IF(A1655+C1655&lt;P$35,data!H$24*data!H$23,data!H$24*data!H$23*(P$35-A1655)/C1655),IF(D1655&lt;0,0,D1655))</f>
        <v>988.10851706276321</v>
      </c>
      <c r="F1655" s="17">
        <f>(H1655*data!$C$16+I1655*data!$C$17-G1654*(data!$C$18+data!$C$19+data!$C$20))*$C1655/60</f>
        <v>-5.5229424701620378</v>
      </c>
      <c r="G1655" s="17">
        <f t="shared" si="127"/>
        <v>29.57555339817462</v>
      </c>
      <c r="H1655" s="17">
        <f>H1654+(data!$C$19*G1654-data!$C$16*H1654)*$C1655/60</f>
        <v>85.025622865861735</v>
      </c>
      <c r="I1655" s="17">
        <f>I1654+(data!$C$20*G1654-data!$C$17*I1654)*$C1655/60</f>
        <v>422.18999942313053</v>
      </c>
      <c r="J1655" s="16">
        <f t="shared" si="124"/>
        <v>238.5</v>
      </c>
      <c r="K1655" s="14">
        <f>G1655/data!$C$15*1000</f>
        <v>4.0045292251609643</v>
      </c>
      <c r="L1655" s="14">
        <f>L1654+data!$C$21*(K1654-L1654)/60*C1654</f>
        <v>2.620428610510289</v>
      </c>
      <c r="M1655" s="59">
        <f>M1654+E1655*C1655/3600/data!H$23</f>
        <v>265.10700623102935</v>
      </c>
    </row>
    <row r="1656" spans="1:13" ht="19.899999999999999" customHeight="1">
      <c r="A1656" s="12">
        <f t="shared" si="126"/>
        <v>14330</v>
      </c>
      <c r="B1656" s="14">
        <f t="shared" si="128"/>
        <v>4</v>
      </c>
      <c r="C1656" s="14">
        <f t="shared" si="125"/>
        <v>20</v>
      </c>
      <c r="D1656" s="15">
        <f>3600*(B1656*data!$C$15/1000-F1656-G1656)/C1656</f>
        <v>980.70917976236365</v>
      </c>
      <c r="E1656" s="15">
        <f>IF(A1656&lt;P$35,IF(A1656+C1656&lt;P$35,data!H$24*data!H$23,data!H$24*data!H$23*(P$35-A1656)/C1656),IF(D1656&lt;0,0,D1656))</f>
        <v>980.70917976236365</v>
      </c>
      <c r="F1656" s="17">
        <f>(H1656*data!$C$16+I1656*data!$C$17-G1655*(data!$C$18+data!$C$19+data!$C$20))*$C1656/60</f>
        <v>-5.4856634010875815</v>
      </c>
      <c r="G1656" s="17">
        <f t="shared" si="127"/>
        <v>29.579381758546834</v>
      </c>
      <c r="H1656" s="17">
        <f>H1655+(data!$C$19*G1655-data!$C$16*H1655)*$C1656/60</f>
        <v>86.656020157252584</v>
      </c>
      <c r="I1656" s="17">
        <f>I1655+(data!$C$20*G1655-data!$C$17*I1655)*$C1656/60</f>
        <v>422.73836705492738</v>
      </c>
      <c r="J1656" s="16">
        <f t="shared" si="124"/>
        <v>238.83333333333334</v>
      </c>
      <c r="K1656" s="14">
        <f>G1656/data!$C$15*1000</f>
        <v>4.0050475850641112</v>
      </c>
      <c r="L1656" s="14">
        <f>L1655+data!$C$21*(K1655-L1655)/60*C1655</f>
        <v>2.678130220964269</v>
      </c>
      <c r="M1656" s="59">
        <f>M1655+E1656*C1656/3600/data!H$23</f>
        <v>265.65184466423068</v>
      </c>
    </row>
    <row r="1657" spans="1:13" ht="19.899999999999999" customHeight="1">
      <c r="A1657" s="12">
        <f t="shared" si="126"/>
        <v>14350</v>
      </c>
      <c r="B1657" s="14">
        <f t="shared" si="128"/>
        <v>4</v>
      </c>
      <c r="C1657" s="14">
        <f t="shared" si="125"/>
        <v>20</v>
      </c>
      <c r="D1657" s="15">
        <f>3600*(B1657*data!$C$15/1000-F1657-G1657)/C1657</f>
        <v>975.36417870240803</v>
      </c>
      <c r="E1657" s="15">
        <f>IF(A1657&lt;P$35,IF(A1657+C1657&lt;P$35,data!H$24*data!H$23,data!H$24*data!H$23*(P$35-A1657)/C1657),IF(D1657&lt;0,0,D1657))</f>
        <v>975.36417870240803</v>
      </c>
      <c r="F1657" s="17">
        <f>(H1657*data!$C$16+I1657*data!$C$17-G1656*(data!$C$18+data!$C$19+data!$C$20))*$C1657/60</f>
        <v>-5.4521766413838151</v>
      </c>
      <c r="G1657" s="17">
        <f t="shared" si="127"/>
        <v>29.57558944917615</v>
      </c>
      <c r="H1657" s="17">
        <f>H1656+(data!$C$19*G1656-data!$C$16*H1656)*$C1657/60</f>
        <v>88.252439527026098</v>
      </c>
      <c r="I1657" s="17">
        <f>I1656+(data!$C$20*G1656-data!$C$17*I1656)*$C1657/60</f>
        <v>423.28607490540855</v>
      </c>
      <c r="J1657" s="16">
        <f t="shared" si="124"/>
        <v>239.16666666666666</v>
      </c>
      <c r="K1657" s="14">
        <f>G1657/data!$C$15*1000</f>
        <v>4.0045341064657123</v>
      </c>
      <c r="L1657" s="14">
        <f>L1656+data!$C$21*(K1656-L1656)/60*C1656</f>
        <v>2.733447925499235</v>
      </c>
      <c r="M1657" s="59">
        <f>M1656+E1657*C1657/3600/data!H$23</f>
        <v>266.19371365239869</v>
      </c>
    </row>
    <row r="1658" spans="1:13" ht="19.899999999999999" customHeight="1">
      <c r="A1658" s="12">
        <f t="shared" si="126"/>
        <v>14370</v>
      </c>
      <c r="B1658" s="14">
        <f t="shared" si="128"/>
        <v>4</v>
      </c>
      <c r="C1658" s="14">
        <f t="shared" si="125"/>
        <v>20</v>
      </c>
      <c r="D1658" s="15">
        <f>3600*(B1658*data!$C$15/1000-F1658-G1658)/C1658</f>
        <v>968.85997764016827</v>
      </c>
      <c r="E1658" s="15">
        <f>IF(A1658&lt;P$35,IF(A1658+C1658&lt;P$35,data!H$24*data!H$23,data!H$24*data!H$23*(P$35-A1658)/C1658),IF(D1658&lt;0,0,D1658))</f>
        <v>968.85997764016827</v>
      </c>
      <c r="F1658" s="17">
        <f>(H1658*data!$C$16+I1658*data!$C$17-G1657*(data!$C$18+data!$C$19+data!$C$20))*$C1658/60</f>
        <v>-5.4173660363590388</v>
      </c>
      <c r="G1658" s="17">
        <f t="shared" si="127"/>
        <v>29.576913294497153</v>
      </c>
      <c r="H1658" s="17">
        <f>H1657+(data!$C$19*G1657-data!$C$16*H1657)*$C1658/60</f>
        <v>89.814715689356561</v>
      </c>
      <c r="I1658" s="17">
        <f>I1657+(data!$C$20*G1657-data!$C$17*I1657)*$C1658/60</f>
        <v>423.83282163939447</v>
      </c>
      <c r="J1658" s="16">
        <f t="shared" si="124"/>
        <v>239.5</v>
      </c>
      <c r="K1658" s="14">
        <f>G1658/data!$C$15*1000</f>
        <v>4.0047133550906215</v>
      </c>
      <c r="L1658" s="14">
        <f>L1657+data!$C$21*(K1657-L1657)/60*C1657</f>
        <v>2.7864380902973882</v>
      </c>
      <c r="M1658" s="59">
        <f>M1657+E1658*C1658/3600/data!H$23</f>
        <v>266.73196919553209</v>
      </c>
    </row>
    <row r="1659" spans="1:13" ht="19.899999999999999" customHeight="1">
      <c r="A1659" s="12">
        <f t="shared" si="126"/>
        <v>14390</v>
      </c>
      <c r="B1659" s="14">
        <f t="shared" si="128"/>
        <v>4</v>
      </c>
      <c r="C1659" s="14">
        <f t="shared" si="125"/>
        <v>20</v>
      </c>
      <c r="D1659" s="15">
        <f>3600*(B1659*data!$C$15/1000-F1659-G1659)/C1659</f>
        <v>963.33850897999127</v>
      </c>
      <c r="E1659" s="15">
        <f>IF(A1659&lt;P$35,IF(A1659+C1659&lt;P$35,data!H$24*data!H$23,data!H$24*data!H$23*(P$35-A1659)/C1659),IF(D1659&lt;0,0,D1659))</f>
        <v>963.33850897999127</v>
      </c>
      <c r="F1659" s="17">
        <f>(H1659*data!$C$16+I1659*data!$C$17-G1658*(data!$C$18+data!$C$19+data!$C$20))*$C1659/60</f>
        <v>-5.3846233209017198</v>
      </c>
      <c r="G1659" s="17">
        <f t="shared" si="127"/>
        <v>29.5748454049297</v>
      </c>
      <c r="H1659" s="17">
        <f>H1658+(data!$C$19*G1658-data!$C$16*H1658)*$C1659/60</f>
        <v>91.344162043100837</v>
      </c>
      <c r="I1659" s="17">
        <f>I1658+(data!$C$20*G1658-data!$C$17*I1658)*$C1659/60</f>
        <v>424.37881163715872</v>
      </c>
      <c r="J1659" s="16">
        <f t="shared" si="124"/>
        <v>239.83333333333334</v>
      </c>
      <c r="K1659" s="14">
        <f>G1659/data!$C$15*1000</f>
        <v>4.0044333628924784</v>
      </c>
      <c r="L1659" s="14">
        <f>L1658+data!$C$21*(K1658-L1658)/60*C1658</f>
        <v>2.8372266269187381</v>
      </c>
      <c r="M1659" s="59">
        <f>M1658+E1659*C1659/3600/data!H$23</f>
        <v>267.26715725607653</v>
      </c>
    </row>
    <row r="1660" spans="1:13" ht="19.899999999999999" customHeight="1">
      <c r="A1660" s="12">
        <f t="shared" si="126"/>
        <v>14410</v>
      </c>
      <c r="B1660" s="14">
        <f t="shared" si="128"/>
        <v>4</v>
      </c>
      <c r="C1660" s="14">
        <f t="shared" si="125"/>
        <v>20</v>
      </c>
      <c r="D1660" s="15">
        <f>3600*(B1660*data!$C$15/1000-F1660-G1660)/C1660</f>
        <v>957.36469383441727</v>
      </c>
      <c r="E1660" s="15">
        <f>IF(A1660&lt;P$35,IF(A1660+C1660&lt;P$35,data!H$24*data!H$23,data!H$24*data!H$23*(P$35-A1660)/C1660),IF(D1660&lt;0,0,D1660))</f>
        <v>957.36469383441727</v>
      </c>
      <c r="F1660" s="17">
        <f>(H1660*data!$C$16+I1660*data!$C$17-G1659*(data!$C$18+data!$C$19+data!$C$20))*$C1660/60</f>
        <v>-5.3516580322131277</v>
      </c>
      <c r="G1660" s="17">
        <f t="shared" si="127"/>
        <v>29.57506797816097</v>
      </c>
      <c r="H1660" s="17">
        <f>H1659+(data!$C$19*G1659-data!$C$16*H1659)*$C1660/60</f>
        <v>92.84107886379195</v>
      </c>
      <c r="I1660" s="17">
        <f>I1659+(data!$C$20*G1659-data!$C$17*I1659)*$C1660/60</f>
        <v>424.92391146874456</v>
      </c>
      <c r="J1660" s="16">
        <f t="shared" si="124"/>
        <v>240.16666666666666</v>
      </c>
      <c r="K1660" s="14">
        <f>G1660/data!$C$15*1000</f>
        <v>4.0044634993026866</v>
      </c>
      <c r="L1660" s="14">
        <f>L1659+data!$C$21*(K1659-L1659)/60*C1659</f>
        <v>2.8858861735481689</v>
      </c>
      <c r="M1660" s="59">
        <f>M1659+E1660*C1660/3600/data!H$23</f>
        <v>267.79902653042899</v>
      </c>
    </row>
    <row r="1661" spans="1:13" ht="19.899999999999999" customHeight="1">
      <c r="A1661" s="12">
        <f t="shared" si="126"/>
        <v>14430</v>
      </c>
      <c r="B1661" s="14">
        <f t="shared" si="128"/>
        <v>4</v>
      </c>
      <c r="C1661" s="14">
        <f t="shared" si="125"/>
        <v>20</v>
      </c>
      <c r="D1661" s="15">
        <f>3600*(B1661*data!$C$15/1000-F1661-G1661)/C1661</f>
        <v>951.89276018056808</v>
      </c>
      <c r="E1661" s="15">
        <f>IF(A1661&lt;P$35,IF(A1661+C1661&lt;P$35,data!H$24*data!H$23,data!H$24*data!H$23*(P$35-A1661)/C1661),IF(D1661&lt;0,0,D1661))</f>
        <v>951.89276018056808</v>
      </c>
      <c r="F1661" s="17">
        <f>(H1661*data!$C$16+I1661*data!$C$17-G1660*(data!$C$18+data!$C$19+data!$C$20))*$C1661/60</f>
        <v>-5.3199755721636981</v>
      </c>
      <c r="G1661" s="17">
        <f t="shared" si="127"/>
        <v>29.573785149521811</v>
      </c>
      <c r="H1661" s="17">
        <f>H1660+(data!$C$19*G1660-data!$C$16*H1660)*$C1661/60</f>
        <v>94.306418206805247</v>
      </c>
      <c r="I1661" s="17">
        <f>I1660+(data!$C$20*G1660-data!$C$17*I1660)*$C1661/60</f>
        <v>425.46821331429857</v>
      </c>
      <c r="J1661" s="16">
        <f t="shared" si="124"/>
        <v>240.5</v>
      </c>
      <c r="K1661" s="14">
        <f>G1661/data!$C$15*1000</f>
        <v>4.0042898043355208</v>
      </c>
      <c r="L1661" s="14">
        <f>L1660+data!$C$21*(K1660-L1660)/60*C1660</f>
        <v>2.9325184143189249</v>
      </c>
      <c r="M1661" s="59">
        <f>M1660+E1661*C1661/3600/data!H$23</f>
        <v>268.32785584164043</v>
      </c>
    </row>
    <row r="1662" spans="1:13" ht="19.899999999999999" customHeight="1">
      <c r="A1662" s="12">
        <f t="shared" si="126"/>
        <v>14450</v>
      </c>
      <c r="B1662" s="14">
        <f t="shared" si="128"/>
        <v>4</v>
      </c>
      <c r="C1662" s="14">
        <f t="shared" si="125"/>
        <v>20</v>
      </c>
      <c r="D1662" s="15">
        <f>3600*(B1662*data!$C$15/1000-F1662-G1662)/C1662</f>
        <v>946.28112445005831</v>
      </c>
      <c r="E1662" s="15">
        <f>IF(A1662&lt;P$35,IF(A1662+C1662&lt;P$35,data!H$24*data!H$23,data!H$24*data!H$23*(P$35-A1662)/C1662),IF(D1662&lt;0,0,D1662))</f>
        <v>946.28112445005831</v>
      </c>
      <c r="F1662" s="17">
        <f>(H1662*data!$C$16+I1662*data!$C$17-G1661*(data!$C$18+data!$C$19+data!$C$20))*$C1662/60</f>
        <v>-5.2885464651097873</v>
      </c>
      <c r="G1662" s="17">
        <f t="shared" si="127"/>
        <v>29.573531796526289</v>
      </c>
      <c r="H1662" s="17">
        <f>H1661+(data!$C$19*G1661-data!$C$16*H1661)*$C1662/60</f>
        <v>95.740672385650171</v>
      </c>
      <c r="I1662" s="17">
        <f>I1661+(data!$C$20*G1661-data!$C$17*I1661)*$C1662/60</f>
        <v>426.01165863569258</v>
      </c>
      <c r="J1662" s="16">
        <f t="shared" si="124"/>
        <v>240.83333333333334</v>
      </c>
      <c r="K1662" s="14">
        <f>G1662/data!$C$15*1000</f>
        <v>4.004255500345967</v>
      </c>
      <c r="L1662" s="14">
        <f>L1661+data!$C$21*(K1661-L1661)/60*C1661</f>
        <v>2.9771993678477737</v>
      </c>
      <c r="M1662" s="59">
        <f>M1661+E1662*C1662/3600/data!H$23</f>
        <v>268.85356757744603</v>
      </c>
    </row>
    <row r="1663" spans="1:13" ht="19.899999999999999" customHeight="1">
      <c r="A1663" s="12">
        <f t="shared" si="126"/>
        <v>14470</v>
      </c>
      <c r="B1663" s="14">
        <f t="shared" si="128"/>
        <v>4</v>
      </c>
      <c r="C1663" s="14">
        <f t="shared" si="125"/>
        <v>20</v>
      </c>
      <c r="D1663" s="15">
        <f>3600*(B1663*data!$C$15/1000-F1663-G1663)/C1663</f>
        <v>940.95419177543283</v>
      </c>
      <c r="E1663" s="15">
        <f>IF(A1663&lt;P$35,IF(A1663+C1663&lt;P$35,data!H$24*data!H$23,data!H$24*data!H$23*(P$35-A1663)/C1663),IF(D1663&lt;0,0,D1663))</f>
        <v>940.95419177543283</v>
      </c>
      <c r="F1663" s="17">
        <f>(H1663*data!$C$16+I1663*data!$C$17-G1662*(data!$C$18+data!$C$19+data!$C$20))*$C1663/60</f>
        <v>-5.2580348763755431</v>
      </c>
      <c r="G1663" s="17">
        <f t="shared" si="127"/>
        <v>29.572614278206625</v>
      </c>
      <c r="H1663" s="17">
        <f>H1662+(data!$C$19*G1662-data!$C$16*H1662)*$C1663/60</f>
        <v>97.144616912721347</v>
      </c>
      <c r="I1663" s="17">
        <f>I1662+(data!$C$20*G1662-data!$C$17*I1662)*$C1663/60</f>
        <v>426.55428953995641</v>
      </c>
      <c r="J1663" s="16">
        <f t="shared" si="124"/>
        <v>241.16666666666666</v>
      </c>
      <c r="K1663" s="14">
        <f>G1663/data!$C$15*1000</f>
        <v>4.0041312683873542</v>
      </c>
      <c r="L1663" s="14">
        <f>L1662+data!$C$21*(K1662-L1662)/60*C1662</f>
        <v>3.0200161921772239</v>
      </c>
      <c r="M1663" s="59">
        <f>M1662+E1663*C1663/3600/data!H$23</f>
        <v>269.37631990621014</v>
      </c>
    </row>
    <row r="1664" spans="1:13" ht="19.899999999999999" customHeight="1">
      <c r="A1664" s="12">
        <f t="shared" si="126"/>
        <v>14490</v>
      </c>
      <c r="B1664" s="14">
        <f t="shared" si="128"/>
        <v>4</v>
      </c>
      <c r="C1664" s="14">
        <f t="shared" si="125"/>
        <v>20</v>
      </c>
      <c r="D1664" s="15">
        <f>3600*(B1664*data!$C$15/1000-F1664-G1664)/C1664</f>
        <v>935.6244429916369</v>
      </c>
      <c r="E1664" s="15">
        <f>IF(A1664&lt;P$35,IF(A1664+C1664&lt;P$35,data!H$24*data!H$23,data!H$24*data!H$23*(P$35-A1664)/C1664),IF(D1664&lt;0,0,D1664))</f>
        <v>935.6244429916369</v>
      </c>
      <c r="F1664" s="17">
        <f>(H1664*data!$C$16+I1664*data!$C$17-G1663*(data!$C$18+data!$C$19+data!$C$20))*$C1664/60</f>
        <v>-5.2279742242756519</v>
      </c>
      <c r="G1664" s="17">
        <f t="shared" si="127"/>
        <v>29.572163341572267</v>
      </c>
      <c r="H1664" s="17">
        <f>H1663+(data!$C$19*G1663-data!$C$16*H1663)*$C1664/60</f>
        <v>98.518814767974305</v>
      </c>
      <c r="I1664" s="17">
        <f>I1663+(data!$C$20*G1663-data!$C$17*I1663)*$C1664/60</f>
        <v>427.09608088511038</v>
      </c>
      <c r="J1664" s="16">
        <f t="shared" si="124"/>
        <v>241.5</v>
      </c>
      <c r="K1664" s="14">
        <f>G1664/data!$C$15*1000</f>
        <v>4.00407021157781</v>
      </c>
      <c r="L1664" s="14">
        <f>L1663+data!$C$21*(K1663-L1663)/60*C1663</f>
        <v>3.0610428517771817</v>
      </c>
      <c r="M1664" s="59">
        <f>M1663+E1664*C1664/3600/data!H$23</f>
        <v>269.89611126342771</v>
      </c>
    </row>
    <row r="1665" spans="1:13" ht="19.899999999999999" customHeight="1">
      <c r="A1665" s="12">
        <f t="shared" si="126"/>
        <v>14510</v>
      </c>
      <c r="B1665" s="14">
        <f t="shared" si="128"/>
        <v>4</v>
      </c>
      <c r="C1665" s="14">
        <f t="shared" si="125"/>
        <v>20</v>
      </c>
      <c r="D1665" s="15">
        <f>3600*(B1665*data!$C$15/1000-F1665-G1665)/C1665</f>
        <v>930.47996408642462</v>
      </c>
      <c r="E1665" s="15">
        <f>IF(A1665&lt;P$35,IF(A1665+C1665&lt;P$35,data!H$24*data!H$23,data!H$24*data!H$23*(P$35-A1665)/C1665),IF(D1665&lt;0,0,D1665))</f>
        <v>930.47996408642462</v>
      </c>
      <c r="F1665" s="17">
        <f>(H1665*data!$C$16+I1665*data!$C$17-G1664*(data!$C$18+data!$C$19+data!$C$20))*$C1665/60</f>
        <v>-5.1986536790445577</v>
      </c>
      <c r="G1665" s="17">
        <f t="shared" si="127"/>
        <v>29.57142323470347</v>
      </c>
      <c r="H1665" s="17">
        <f>H1664+(data!$C$19*G1664-data!$C$16*H1664)*$C1665/60</f>
        <v>99.86394801015075</v>
      </c>
      <c r="I1665" s="17">
        <f>I1664+(data!$C$20*G1664-data!$C$17*I1664)*$C1665/60</f>
        <v>427.63705242308765</v>
      </c>
      <c r="J1665" s="16">
        <f t="shared" si="124"/>
        <v>241.83333333333334</v>
      </c>
      <c r="K1665" s="14">
        <f>G1665/data!$C$15*1000</f>
        <v>4.003970001125416</v>
      </c>
      <c r="L1665" s="14">
        <f>L1664+data!$C$21*(K1664-L1664)/60*C1664</f>
        <v>3.100356610319507</v>
      </c>
      <c r="M1665" s="59">
        <f>M1664+E1665*C1665/3600/data!H$23</f>
        <v>270.41304457680906</v>
      </c>
    </row>
    <row r="1666" spans="1:13" ht="19.899999999999999" customHeight="1">
      <c r="A1666" s="12">
        <f t="shared" si="126"/>
        <v>14530</v>
      </c>
      <c r="B1666" s="14">
        <f t="shared" si="128"/>
        <v>4</v>
      </c>
      <c r="C1666" s="14">
        <f t="shared" si="125"/>
        <v>20</v>
      </c>
      <c r="D1666" s="15">
        <f>3600*(B1666*data!$C$15/1000-F1666-G1666)/C1666</f>
        <v>925.3912512253853</v>
      </c>
      <c r="E1666" s="15">
        <f>IF(A1666&lt;P$35,IF(A1666+C1666&lt;P$35,data!H$24*data!H$23,data!H$24*data!H$23*(P$35-A1666)/C1666),IF(D1666&lt;0,0,D1666))</f>
        <v>925.3912512253853</v>
      </c>
      <c r="F1666" s="17">
        <f>(H1666*data!$C$16+I1666*data!$C$17-G1665*(data!$C$18+data!$C$19+data!$C$20))*$C1666/60</f>
        <v>-5.1698580929261286</v>
      </c>
      <c r="G1666" s="17">
        <f t="shared" si="127"/>
        <v>29.57089827559081</v>
      </c>
      <c r="H1666" s="17">
        <f>H1665+(data!$C$19*G1665-data!$C$16*H1665)*$C1666/60</f>
        <v>101.18059676606538</v>
      </c>
      <c r="I1666" s="17">
        <f>I1665+(data!$C$20*G1665-data!$C$17*I1665)*$C1666/60</f>
        <v>428.17719389593032</v>
      </c>
      <c r="J1666" s="16">
        <f t="shared" si="124"/>
        <v>242.16666666666666</v>
      </c>
      <c r="K1666" s="14">
        <f>G1666/data!$C$15*1000</f>
        <v>4.0038989216740744</v>
      </c>
      <c r="L1666" s="14">
        <f>L1665+data!$C$21*(K1665-L1665)/60*C1665</f>
        <v>3.1380272444666075</v>
      </c>
      <c r="M1666" s="59">
        <f>M1665+E1666*C1666/3600/data!H$23</f>
        <v>270.92715082748981</v>
      </c>
    </row>
    <row r="1667" spans="1:13" ht="19.899999999999999" customHeight="1">
      <c r="A1667" s="12">
        <f t="shared" si="126"/>
        <v>14550</v>
      </c>
      <c r="B1667" s="14">
        <f t="shared" si="128"/>
        <v>4</v>
      </c>
      <c r="C1667" s="14">
        <f t="shared" si="125"/>
        <v>20</v>
      </c>
      <c r="D1667" s="15">
        <f>3600*(B1667*data!$C$15/1000-F1667-G1667)/C1667</f>
        <v>920.44101210921451</v>
      </c>
      <c r="E1667" s="15">
        <f>IF(A1667&lt;P$35,IF(A1667+C1667&lt;P$35,data!H$24*data!H$23,data!H$24*data!H$23*(P$35-A1667)/C1667),IF(D1667&lt;0,0,D1667))</f>
        <v>920.44101210921451</v>
      </c>
      <c r="F1667" s="17">
        <f>(H1667*data!$C$16+I1667*data!$C$17-G1666*(data!$C$18+data!$C$19+data!$C$20))*$C1667/60</f>
        <v>-5.141709635655328</v>
      </c>
      <c r="G1667" s="17">
        <f t="shared" si="127"/>
        <v>29.570251146743178</v>
      </c>
      <c r="H1667" s="17">
        <f>H1666+(data!$C$19*G1666-data!$C$16*H1666)*$C1667/60</f>
        <v>102.46938732550865</v>
      </c>
      <c r="I1667" s="17">
        <f>I1666+(data!$C$20*G1666-data!$C$17*I1666)*$C1667/60</f>
        <v>428.71651506714289</v>
      </c>
      <c r="J1667" s="16">
        <f t="shared" si="124"/>
        <v>242.5</v>
      </c>
      <c r="K1667" s="14">
        <f>G1667/data!$C$15*1000</f>
        <v>4.0038113004435294</v>
      </c>
      <c r="L1667" s="14">
        <f>L1666+data!$C$21*(K1666-L1666)/60*C1666</f>
        <v>3.1741244686803034</v>
      </c>
      <c r="M1667" s="59">
        <f>M1666+E1667*C1667/3600/data!H$23</f>
        <v>271.43850694532824</v>
      </c>
    </row>
    <row r="1668" spans="1:13" ht="19.899999999999999" customHeight="1">
      <c r="A1668" s="12">
        <f t="shared" si="126"/>
        <v>14570</v>
      </c>
      <c r="B1668" s="14">
        <f t="shared" si="128"/>
        <v>4</v>
      </c>
      <c r="C1668" s="14">
        <f t="shared" si="125"/>
        <v>20</v>
      </c>
      <c r="D1668" s="15">
        <f>3600*(B1668*data!$C$15/1000-F1668-G1668)/C1668</f>
        <v>915.57029106780226</v>
      </c>
      <c r="E1668" s="15">
        <f>IF(A1668&lt;P$35,IF(A1668+C1668&lt;P$35,data!H$24*data!H$23,data!H$24*data!H$23*(P$35-A1668)/C1668),IF(D1668&lt;0,0,D1668))</f>
        <v>915.57029106780226</v>
      </c>
      <c r="F1668" s="17">
        <f>(H1668*data!$C$16+I1668*data!$C$17-G1667*(data!$C$18+data!$C$19+data!$C$20))*$C1668/60</f>
        <v>-5.1141056263493372</v>
      </c>
      <c r="G1668" s="17">
        <f t="shared" si="127"/>
        <v>29.569706698778369</v>
      </c>
      <c r="H1668" s="17">
        <f>H1667+(data!$C$19*G1667-data!$C$16*H1667)*$C1668/60</f>
        <v>103.73089368735631</v>
      </c>
      <c r="I1668" s="17">
        <f>I1667+(data!$C$20*G1667-data!$C$17*I1667)*$C1668/60</f>
        <v>429.25501230440403</v>
      </c>
      <c r="J1668" s="16">
        <f t="shared" ref="J1668:J1731" si="129">$A1668/60</f>
        <v>242.83333333333334</v>
      </c>
      <c r="K1668" s="14">
        <f>G1668/data!$C$15*1000</f>
        <v>4.0037375822020715</v>
      </c>
      <c r="L1668" s="14">
        <f>L1667+data!$C$21*(K1667-L1667)/60*C1667</f>
        <v>3.2087131870570245</v>
      </c>
      <c r="M1668" s="59">
        <f>M1667+E1668*C1668/3600/data!H$23</f>
        <v>271.94715710703258</v>
      </c>
    </row>
    <row r="1669" spans="1:13" ht="19.899999999999999" customHeight="1">
      <c r="A1669" s="12">
        <f t="shared" si="126"/>
        <v>14590</v>
      </c>
      <c r="B1669" s="14">
        <f t="shared" si="128"/>
        <v>4</v>
      </c>
      <c r="C1669" s="14">
        <f t="shared" si="125"/>
        <v>20</v>
      </c>
      <c r="D1669" s="15">
        <f>3600*(B1669*data!$C$15/1000-F1669-G1669)/C1669</f>
        <v>910.8148329962039</v>
      </c>
      <c r="E1669" s="15">
        <f>IF(A1669&lt;P$35,IF(A1669+C1669&lt;P$35,data!H$24*data!H$23,data!H$24*data!H$23*(P$35-A1669)/C1669),IF(D1669&lt;0,0,D1669))</f>
        <v>910.8148329962039</v>
      </c>
      <c r="F1669" s="17">
        <f>(H1669*data!$C$16+I1669*data!$C$17-G1668*(data!$C$18+data!$C$19+data!$C$20))*$C1669/60</f>
        <v>-5.087094015941898</v>
      </c>
      <c r="G1669" s="17">
        <f t="shared" si="127"/>
        <v>29.569114299879814</v>
      </c>
      <c r="H1669" s="17">
        <f>H1668+(data!$C$19*G1668-data!$C$16*H1668)*$C1669/60</f>
        <v>104.96570377456943</v>
      </c>
      <c r="I1669" s="17">
        <f>I1668+(data!$C$20*G1668-data!$C$17*I1668)*$C1669/60</f>
        <v>429.79269090058597</v>
      </c>
      <c r="J1669" s="16">
        <f t="shared" si="129"/>
        <v>243.16666666666666</v>
      </c>
      <c r="K1669" s="14">
        <f>G1669/data!$C$15*1000</f>
        <v>4.0036573714053283</v>
      </c>
      <c r="L1669" s="14">
        <f>L1668+data!$C$21*(K1668-L1668)/60*C1668</f>
        <v>3.2418568671222547</v>
      </c>
      <c r="M1669" s="59">
        <f>M1668+E1669*C1669/3600/data!H$23</f>
        <v>272.45316534758604</v>
      </c>
    </row>
    <row r="1670" spans="1:13" ht="19.899999999999999" customHeight="1">
      <c r="A1670" s="12">
        <f t="shared" si="126"/>
        <v>14610</v>
      </c>
      <c r="B1670" s="14">
        <f t="shared" si="128"/>
        <v>4</v>
      </c>
      <c r="C1670" s="14">
        <f t="shared" si="125"/>
        <v>20</v>
      </c>
      <c r="D1670" s="15">
        <f>3600*(B1670*data!$C$15/1000-F1670-G1670)/C1670</f>
        <v>906.14720581247752</v>
      </c>
      <c r="E1670" s="15">
        <f>IF(A1670&lt;P$35,IF(A1670+C1670&lt;P$35,data!H$24*data!H$23,data!H$24*data!H$23*(P$35-A1670)/C1670),IF(D1670&lt;0,0,D1670))</f>
        <v>906.14720581247752</v>
      </c>
      <c r="F1670" s="17">
        <f>(H1670*data!$C$16+I1670*data!$C$17-G1669*(data!$C$18+data!$C$19+data!$C$20))*$C1670/60</f>
        <v>-5.0606225796722741</v>
      </c>
      <c r="G1670" s="17">
        <f t="shared" si="127"/>
        <v>29.568574125742003</v>
      </c>
      <c r="H1670" s="17">
        <f>H1669+(data!$C$19*G1669-data!$C$16*H1669)*$C1670/60</f>
        <v>106.17437565137496</v>
      </c>
      <c r="I1670" s="17">
        <f>I1669+(data!$C$20*G1669-data!$C$17*I1669)*$C1670/60</f>
        <v>430.32955016516718</v>
      </c>
      <c r="J1670" s="16">
        <f t="shared" si="129"/>
        <v>243.5</v>
      </c>
      <c r="K1670" s="14">
        <f>G1670/data!$C$15*1000</f>
        <v>4.0035842318399437</v>
      </c>
      <c r="L1670" s="14">
        <f>L1669+data!$C$21*(K1669-L1669)/60*C1669</f>
        <v>3.2736154802436581</v>
      </c>
      <c r="M1670" s="59">
        <f>M1669+E1670*C1670/3600/data!H$23</f>
        <v>272.95658046192631</v>
      </c>
    </row>
    <row r="1671" spans="1:13" ht="19.899999999999999" customHeight="1">
      <c r="A1671" s="12">
        <f t="shared" si="126"/>
        <v>14630</v>
      </c>
      <c r="B1671" s="14">
        <f t="shared" si="128"/>
        <v>4</v>
      </c>
      <c r="C1671" s="14">
        <f t="shared" si="125"/>
        <v>20</v>
      </c>
      <c r="D1671" s="15">
        <f>3600*(B1671*data!$C$15/1000-F1671-G1671)/C1671</f>
        <v>901.58225085537583</v>
      </c>
      <c r="E1671" s="15">
        <f>IF(A1671&lt;P$35,IF(A1671+C1671&lt;P$35,data!H$24*data!H$23,data!H$24*data!H$23*(P$35-A1671)/C1671),IF(D1671&lt;0,0,D1671))</f>
        <v>901.58225085537583</v>
      </c>
      <c r="F1671" s="17">
        <f>(H1671*data!$C$16+I1671*data!$C$17-G1670*(data!$C$18+data!$C$19+data!$C$20))*$C1671/60</f>
        <v>-5.0347064311010721</v>
      </c>
      <c r="G1671" s="17">
        <f t="shared" si="127"/>
        <v>29.568018838043585</v>
      </c>
      <c r="H1671" s="17">
        <f>H1670+(data!$C$19*G1670-data!$C$16*H1670)*$C1671/60</f>
        <v>107.35746720249374</v>
      </c>
      <c r="I1671" s="17">
        <f>I1670+(data!$C$20*G1670-data!$C$17*I1670)*$C1671/60</f>
        <v>430.86559338261486</v>
      </c>
      <c r="J1671" s="16">
        <f t="shared" si="129"/>
        <v>243.83333333333334</v>
      </c>
      <c r="K1671" s="14">
        <f>G1671/data!$C$15*1000</f>
        <v>4.003509045898813</v>
      </c>
      <c r="L1671" s="14">
        <f>L1670+data!$C$21*(K1670-L1670)/60*C1670</f>
        <v>3.3040470631086203</v>
      </c>
      <c r="M1671" s="59">
        <f>M1670+E1671*C1671/3600/data!H$23</f>
        <v>273.4574594901793</v>
      </c>
    </row>
    <row r="1672" spans="1:13" ht="19.899999999999999" customHeight="1">
      <c r="A1672" s="12">
        <f t="shared" si="126"/>
        <v>14650</v>
      </c>
      <c r="B1672" s="14">
        <f t="shared" si="128"/>
        <v>4</v>
      </c>
      <c r="C1672" s="14">
        <f t="shared" ref="C1672:C1735" si="130">P$25*2</f>
        <v>20</v>
      </c>
      <c r="D1672" s="15">
        <f>3600*(B1672*data!$C$15/1000-F1672-G1672)/C1672</f>
        <v>897.10664722020442</v>
      </c>
      <c r="E1672" s="15">
        <f>IF(A1672&lt;P$35,IF(A1672+C1672&lt;P$35,data!H$24*data!H$23,data!H$24*data!H$23*(P$35-A1672)/C1672),IF(D1672&lt;0,0,D1672))</f>
        <v>897.10664722020442</v>
      </c>
      <c r="F1672" s="17">
        <f>(H1672*data!$C$16+I1672*data!$C$17-G1671*(data!$C$18+data!$C$19+data!$C$20))*$C1672/60</f>
        <v>-5.0093161244955473</v>
      </c>
      <c r="G1672" s="17">
        <f t="shared" si="127"/>
        <v>29.567492996077902</v>
      </c>
      <c r="H1672" s="17">
        <f>H1671+(data!$C$19*G1671-data!$C$16*H1671)*$C1672/60</f>
        <v>108.51551673524489</v>
      </c>
      <c r="I1672" s="17">
        <f>I1671+(data!$C$20*G1671-data!$C$17*I1671)*$C1672/60</f>
        <v>431.40082116122579</v>
      </c>
      <c r="J1672" s="16">
        <f t="shared" si="129"/>
        <v>244.16666666666666</v>
      </c>
      <c r="K1672" s="14">
        <f>G1672/data!$C$15*1000</f>
        <v>4.0034378469091942</v>
      </c>
      <c r="L1672" s="14">
        <f>L1671+data!$C$21*(K1671-L1671)/60*C1671</f>
        <v>3.3332068528169101</v>
      </c>
      <c r="M1672" s="59">
        <f>M1671+E1672*C1672/3600/data!H$23</f>
        <v>273.95585207196831</v>
      </c>
    </row>
    <row r="1673" spans="1:13" ht="19.899999999999999" customHeight="1">
      <c r="A1673" s="12">
        <f t="shared" si="126"/>
        <v>14670</v>
      </c>
      <c r="B1673" s="14">
        <f t="shared" si="128"/>
        <v>4</v>
      </c>
      <c r="C1673" s="14">
        <f t="shared" si="130"/>
        <v>20</v>
      </c>
      <c r="D1673" s="15">
        <f>3600*(B1673*data!$C$15/1000-F1673-G1673)/C1673</f>
        <v>892.72595668453141</v>
      </c>
      <c r="E1673" s="15">
        <f>IF(A1673&lt;P$35,IF(A1673+C1673&lt;P$35,data!H$24*data!H$23,data!H$24*data!H$23*(P$35-A1673)/C1673),IF(D1673&lt;0,0,D1673))</f>
        <v>892.72595668453141</v>
      </c>
      <c r="F1673" s="17">
        <f>(H1673*data!$C$16+I1673*data!$C$17-G1672*(data!$C$18+data!$C$19+data!$C$20))*$C1673/60</f>
        <v>-4.98445238637147</v>
      </c>
      <c r="G1673" s="17">
        <f t="shared" si="127"/>
        <v>29.566966427596455</v>
      </c>
      <c r="H1673" s="17">
        <f>H1672+(data!$C$19*G1672-data!$C$16*H1672)*$C1673/60</f>
        <v>109.64905635299185</v>
      </c>
      <c r="I1673" s="17">
        <f>I1672+(data!$C$20*G1672-data!$C$17*I1672)*$C1673/60</f>
        <v>431.93523587606211</v>
      </c>
      <c r="J1673" s="16">
        <f t="shared" si="129"/>
        <v>244.5</v>
      </c>
      <c r="K1673" s="14">
        <f>G1673/data!$C$15*1000</f>
        <v>4.0033665495493569</v>
      </c>
      <c r="L1673" s="14">
        <f>L1672+data!$C$21*(K1672-L1672)/60*C1672</f>
        <v>3.3611480352179144</v>
      </c>
      <c r="M1673" s="59">
        <f>M1672+E1673*C1673/3600/data!H$23</f>
        <v>274.45181093679304</v>
      </c>
    </row>
    <row r="1674" spans="1:13" ht="19.899999999999999" customHeight="1">
      <c r="A1674" s="12">
        <f t="shared" si="126"/>
        <v>14690</v>
      </c>
      <c r="B1674" s="14">
        <f t="shared" si="128"/>
        <v>4</v>
      </c>
      <c r="C1674" s="14">
        <f t="shared" si="130"/>
        <v>20</v>
      </c>
      <c r="D1674" s="15">
        <f>3600*(B1674*data!$C$15/1000-F1674-G1674)/C1674</f>
        <v>888.43319920274644</v>
      </c>
      <c r="E1674" s="15">
        <f>IF(A1674&lt;P$35,IF(A1674+C1674&lt;P$35,data!H$24*data!H$23,data!H$24*data!H$23*(P$35-A1674)/C1674),IF(D1674&lt;0,0,D1674))</f>
        <v>888.43319920274644</v>
      </c>
      <c r="F1674" s="17">
        <f>(H1674*data!$C$16+I1674*data!$C$17-G1673*(data!$C$18+data!$C$19+data!$C$20))*$C1674/60</f>
        <v>-4.9600961909711438</v>
      </c>
      <c r="G1674" s="17">
        <f t="shared" si="127"/>
        <v>29.566458884872709</v>
      </c>
      <c r="H1674" s="17">
        <f>H1673+(data!$C$19*G1673-data!$C$16*H1673)*$C1674/60</f>
        <v>110.75860343061996</v>
      </c>
      <c r="I1674" s="17">
        <f>I1673+(data!$C$20*G1673-data!$C$17*I1673)*$C1674/60</f>
        <v>432.46883870173843</v>
      </c>
      <c r="J1674" s="16">
        <f t="shared" si="129"/>
        <v>244.83333333333334</v>
      </c>
      <c r="K1674" s="14">
        <f>G1674/data!$C$15*1000</f>
        <v>4.0032978282766596</v>
      </c>
      <c r="L1674" s="14">
        <f>L1673+data!$C$21*(K1673-L1673)/60*C1673</f>
        <v>3.3879214085897913</v>
      </c>
      <c r="M1674" s="59">
        <f>M1673+E1674*C1674/3600/data!H$23</f>
        <v>274.94538493635014</v>
      </c>
    </row>
    <row r="1675" spans="1:13" ht="19.899999999999999" customHeight="1">
      <c r="A1675" s="12">
        <f t="shared" si="126"/>
        <v>14710</v>
      </c>
      <c r="B1675" s="14">
        <f t="shared" si="128"/>
        <v>4</v>
      </c>
      <c r="C1675" s="14">
        <f t="shared" si="130"/>
        <v>20</v>
      </c>
      <c r="D1675" s="15">
        <f>3600*(B1675*data!$C$15/1000-F1675-G1675)/C1675</f>
        <v>884.22984095677054</v>
      </c>
      <c r="E1675" s="15">
        <f>IF(A1675&lt;P$35,IF(A1675+C1675&lt;P$35,data!H$24*data!H$23,data!H$24*data!H$23*(P$35-A1675)/C1675),IF(D1675&lt;0,0,D1675))</f>
        <v>884.22984095677054</v>
      </c>
      <c r="F1675" s="17">
        <f>(H1675*data!$C$16+I1675*data!$C$17-G1674*(data!$C$18+data!$C$19+data!$C$20))*$C1675/60</f>
        <v>-4.9362420981432704</v>
      </c>
      <c r="G1675" s="17">
        <f t="shared" si="127"/>
        <v>29.565956782300255</v>
      </c>
      <c r="H1675" s="17">
        <f>H1674+(data!$C$19*G1674-data!$C$16*H1674)*$C1675/60</f>
        <v>111.84466670780887</v>
      </c>
      <c r="I1675" s="17">
        <f>I1674+(data!$C$20*G1674-data!$C$17*I1674)*$C1675/60</f>
        <v>433.00163159470281</v>
      </c>
      <c r="J1675" s="16">
        <f t="shared" si="129"/>
        <v>245.16666666666666</v>
      </c>
      <c r="K1675" s="14">
        <f>G1675/data!$C$15*1000</f>
        <v>4.0032298436003169</v>
      </c>
      <c r="L1675" s="14">
        <f>L1674+data!$C$21*(K1674-L1674)/60*C1674</f>
        <v>3.4135757649822982</v>
      </c>
      <c r="M1675" s="59">
        <f>M1674+E1675*C1675/3600/data!H$23</f>
        <v>275.4366237368817</v>
      </c>
    </row>
    <row r="1676" spans="1:13" ht="19.899999999999999" customHeight="1">
      <c r="A1676" s="12">
        <f t="shared" si="126"/>
        <v>14730</v>
      </c>
      <c r="B1676" s="14">
        <f t="shared" si="128"/>
        <v>4</v>
      </c>
      <c r="C1676" s="14">
        <f t="shared" si="130"/>
        <v>20</v>
      </c>
      <c r="D1676" s="15">
        <f>3600*(B1676*data!$C$15/1000-F1676-G1676)/C1676</f>
        <v>880.111774228071</v>
      </c>
      <c r="E1676" s="15">
        <f>IF(A1676&lt;P$35,IF(A1676+C1676&lt;P$35,data!H$24*data!H$23,data!H$24*data!H$23*(P$35-A1676)/C1676),IF(D1676&lt;0,0,D1676))</f>
        <v>880.111774228071</v>
      </c>
      <c r="F1676" s="17">
        <f>(H1676*data!$C$16+I1676*data!$C$17-G1675*(data!$C$18+data!$C$19+data!$C$20))*$C1676/60</f>
        <v>-4.9128759774829422</v>
      </c>
      <c r="G1676" s="17">
        <f t="shared" si="127"/>
        <v>29.565468810132703</v>
      </c>
      <c r="H1676" s="17">
        <f>H1675+(data!$C$19*G1675-data!$C$16*H1675)*$C1676/60</f>
        <v>112.90774261010553</v>
      </c>
      <c r="I1676" s="17">
        <f>I1675+(data!$C$20*G1675-data!$C$17*I1675)*$C1676/60</f>
        <v>433.53361596956699</v>
      </c>
      <c r="J1676" s="16">
        <f t="shared" si="129"/>
        <v>245.5</v>
      </c>
      <c r="K1676" s="14">
        <f>G1676/data!$C$15*1000</f>
        <v>4.0031637721804616</v>
      </c>
      <c r="L1676" s="14">
        <f>L1675+data!$C$21*(K1675-L1675)/60*C1675</f>
        <v>3.4381577856727552</v>
      </c>
      <c r="M1676" s="59">
        <f>M1675+E1676*C1676/3600/data!H$23</f>
        <v>275.92557472256397</v>
      </c>
    </row>
    <row r="1677" spans="1:13" ht="19.899999999999999" customHeight="1">
      <c r="A1677" s="12">
        <f t="shared" si="126"/>
        <v>14750</v>
      </c>
      <c r="B1677" s="14">
        <f t="shared" si="128"/>
        <v>4</v>
      </c>
      <c r="C1677" s="14">
        <f t="shared" si="130"/>
        <v>20</v>
      </c>
      <c r="D1677" s="15">
        <f>3600*(B1677*data!$C$15/1000-F1677-G1677)/C1677</f>
        <v>876.07868050825095</v>
      </c>
      <c r="E1677" s="15">
        <f>IF(A1677&lt;P$35,IF(A1677+C1677&lt;P$35,data!H$24*data!H$23,data!H$24*data!H$23*(P$35-A1677)/C1677),IF(D1677&lt;0,0,D1677))</f>
        <v>876.07868050825095</v>
      </c>
      <c r="F1677" s="17">
        <f>(H1677*data!$C$16+I1677*data!$C$17-G1676*(data!$C$18+data!$C$19+data!$C$20))*$C1677/60</f>
        <v>-4.8899898790421652</v>
      </c>
      <c r="G1677" s="17">
        <f t="shared" si="127"/>
        <v>29.564988787913155</v>
      </c>
      <c r="H1677" s="17">
        <f>H1676+(data!$C$19*G1676-data!$C$16*H1676)*$C1677/60</f>
        <v>113.94831808892138</v>
      </c>
      <c r="I1677" s="17">
        <f>I1676+(data!$C$20*G1676-data!$C$17*I1676)*$C1677/60</f>
        <v>434.06479358359098</v>
      </c>
      <c r="J1677" s="16">
        <f t="shared" si="129"/>
        <v>245.83333333333334</v>
      </c>
      <c r="K1677" s="14">
        <f>G1677/data!$C$15*1000</f>
        <v>4.0030987771833768</v>
      </c>
      <c r="L1677" s="14">
        <f>L1676+data!$C$21*(K1676-L1676)/60*C1676</f>
        <v>3.4617122549017587</v>
      </c>
      <c r="M1677" s="59">
        <f>M1676+E1677*C1677/3600/data!H$23</f>
        <v>276.4122851006241</v>
      </c>
    </row>
    <row r="1678" spans="1:13" ht="19.899999999999999" customHeight="1">
      <c r="A1678" s="12">
        <f t="shared" si="126"/>
        <v>14770</v>
      </c>
      <c r="B1678" s="14">
        <f t="shared" si="128"/>
        <v>4</v>
      </c>
      <c r="C1678" s="14">
        <f t="shared" si="130"/>
        <v>20</v>
      </c>
      <c r="D1678" s="15">
        <f>3600*(B1678*data!$C$15/1000-F1678-G1678)/C1678</f>
        <v>872.12777514327445</v>
      </c>
      <c r="E1678" s="15">
        <f>IF(A1678&lt;P$35,IF(A1678+C1678&lt;P$35,data!H$24*data!H$23,data!H$24*data!H$23*(P$35-A1678)/C1678),IF(D1678&lt;0,0,D1678))</f>
        <v>872.12777514327445</v>
      </c>
      <c r="F1678" s="17">
        <f>(H1678*data!$C$16+I1678*data!$C$17-G1677*(data!$C$18+data!$C$19+data!$C$20))*$C1678/60</f>
        <v>-4.8675720926968475</v>
      </c>
      <c r="G1678" s="17">
        <f t="shared" si="127"/>
        <v>29.564520475817702</v>
      </c>
      <c r="H1678" s="17">
        <f>H1677+(data!$C$19*G1677-data!$C$16*H1677)*$C1678/60</f>
        <v>114.96686909920794</v>
      </c>
      <c r="I1678" s="17">
        <f>I1677+(data!$C$20*G1677-data!$C$17*I1677)*$C1678/60</f>
        <v>434.59516594625535</v>
      </c>
      <c r="J1678" s="16">
        <f t="shared" si="129"/>
        <v>246.16666666666666</v>
      </c>
      <c r="K1678" s="14">
        <f>G1678/data!$C$15*1000</f>
        <v>4.003035367736814</v>
      </c>
      <c r="L1678" s="14">
        <f>L1677+data!$C$21*(K1677-L1677)/60*C1677</f>
        <v>3.4842820550182143</v>
      </c>
      <c r="M1678" s="59">
        <f>M1677+E1678*C1678/3600/data!H$23</f>
        <v>276.89680053125926</v>
      </c>
    </row>
    <row r="1679" spans="1:13" ht="19.899999999999999" customHeight="1">
      <c r="A1679" s="12">
        <f t="shared" si="126"/>
        <v>14790</v>
      </c>
      <c r="B1679" s="14">
        <f t="shared" si="128"/>
        <v>4</v>
      </c>
      <c r="C1679" s="14">
        <f t="shared" si="130"/>
        <v>20</v>
      </c>
      <c r="D1679" s="15">
        <f>3600*(B1679*data!$C$15/1000-F1679-G1679)/C1679</f>
        <v>868.25798413650807</v>
      </c>
      <c r="E1679" s="15">
        <f>IF(A1679&lt;P$35,IF(A1679+C1679&lt;P$35,data!H$24*data!H$23,data!H$24*data!H$23*(P$35-A1679)/C1679),IF(D1679&lt;0,0,D1679))</f>
        <v>868.25798413650807</v>
      </c>
      <c r="F1679" s="17">
        <f>(H1679*data!$C$16+I1679*data!$C$17-G1678*(data!$C$18+data!$C$19+data!$C$20))*$C1679/60</f>
        <v>-4.8456137800609458</v>
      </c>
      <c r="G1679" s="17">
        <f t="shared" si="127"/>
        <v>29.564061002108279</v>
      </c>
      <c r="H1679" s="17">
        <f>H1678+(data!$C$19*G1678-data!$C$16*H1678)*$C1679/60</f>
        <v>115.96386198295335</v>
      </c>
      <c r="I1679" s="17">
        <f>I1678+(data!$C$20*G1678-data!$C$17*I1678)*$C1679/60</f>
        <v>435.12473471397243</v>
      </c>
      <c r="J1679" s="16">
        <f t="shared" si="129"/>
        <v>246.5</v>
      </c>
      <c r="K1679" s="14">
        <f>G1679/data!$C$15*1000</f>
        <v>4.0029731550075098</v>
      </c>
      <c r="L1679" s="14">
        <f>L1678+data!$C$21*(K1678-L1678)/60*C1678</f>
        <v>3.5059083018787107</v>
      </c>
      <c r="M1679" s="59">
        <f>M1678+E1679*C1679/3600/data!H$23</f>
        <v>277.37916607800179</v>
      </c>
    </row>
    <row r="1680" spans="1:13" ht="19.899999999999999" customHeight="1">
      <c r="A1680" s="12">
        <f t="shared" ref="A1680:A1743" si="131">$A1679+C1679</f>
        <v>14810</v>
      </c>
      <c r="B1680" s="14">
        <f t="shared" ref="B1680:B1743" si="132">P$23</f>
        <v>4</v>
      </c>
      <c r="C1680" s="14">
        <f t="shared" si="130"/>
        <v>20</v>
      </c>
      <c r="D1680" s="15">
        <f>3600*(B1680*data!$C$15/1000-F1680-G1680)/C1680</f>
        <v>864.46715297087758</v>
      </c>
      <c r="E1680" s="15">
        <f>IF(A1680&lt;P$35,IF(A1680+C1680&lt;P$35,data!H$24*data!H$23,data!H$24*data!H$23*(P$35-A1680)/C1680),IF(D1680&lt;0,0,D1680))</f>
        <v>864.46715297087758</v>
      </c>
      <c r="F1680" s="17">
        <f>(H1680*data!$C$16+I1680*data!$C$17-G1679*(data!$C$18+data!$C$19+data!$C$20))*$C1680/60</f>
        <v>-4.8241045371718005</v>
      </c>
      <c r="G1680" s="17">
        <f t="shared" ref="G1680:G1743" si="133">IF(P$21=1,(E1679/60)*$C1680/60+F1680+G1679,(E1680/60)*$C1680/60+F1680+G1679)</f>
        <v>29.563611932361525</v>
      </c>
      <c r="H1680" s="17">
        <f>H1679+(data!$C$19*G1679-data!$C$16*H1679)*$C1680/60</f>
        <v>116.9397529040168</v>
      </c>
      <c r="I1680" s="17">
        <f>I1679+(data!$C$20*G1679-data!$C$17*I1679)*$C1680/60</f>
        <v>435.65350142678113</v>
      </c>
      <c r="J1680" s="16">
        <f t="shared" si="129"/>
        <v>246.83333333333334</v>
      </c>
      <c r="K1680" s="14">
        <f>G1680/data!$C$15*1000</f>
        <v>4.0029123509745039</v>
      </c>
      <c r="L1680" s="14">
        <f>L1679+data!$C$21*(K1679-L1679)/60*C1679</f>
        <v>3.5266303810556221</v>
      </c>
      <c r="M1680" s="59">
        <f>M1679+E1680*C1680/3600/data!H$23</f>
        <v>277.85942560743007</v>
      </c>
    </row>
    <row r="1681" spans="1:13" ht="19.899999999999999" customHeight="1">
      <c r="A1681" s="12">
        <f t="shared" si="131"/>
        <v>14830</v>
      </c>
      <c r="B1681" s="14">
        <f t="shared" si="132"/>
        <v>4</v>
      </c>
      <c r="C1681" s="14">
        <f t="shared" si="130"/>
        <v>20</v>
      </c>
      <c r="D1681" s="15">
        <f>3600*(B1681*data!$C$15/1000-F1681-G1681)/C1681</f>
        <v>860.75390962171764</v>
      </c>
      <c r="E1681" s="15">
        <f>IF(A1681&lt;P$35,IF(A1681+C1681&lt;P$35,data!H$24*data!H$23,data!H$24*data!H$23*(P$35-A1681)/C1681),IF(D1681&lt;0,0,D1681))</f>
        <v>860.75390962171764</v>
      </c>
      <c r="F1681" s="17">
        <f>(H1681*data!$C$16+I1681*data!$C$17-G1680*(data!$C$18+data!$C$19+data!$C$20))*$C1681/60</f>
        <v>-4.8030353508684467</v>
      </c>
      <c r="G1681" s="17">
        <f t="shared" si="133"/>
        <v>29.56317187577573</v>
      </c>
      <c r="H1681" s="17">
        <f>H1680+(data!$C$19*G1680-data!$C$16*H1680)*$C1681/60</f>
        <v>117.89498857694697</v>
      </c>
      <c r="I1681" s="17">
        <f>I1680+(data!$C$20*G1680-data!$C$17*I1680)*$C1681/60</f>
        <v>436.18146768454733</v>
      </c>
      <c r="J1681" s="16">
        <f t="shared" si="129"/>
        <v>247.16666666666666</v>
      </c>
      <c r="K1681" s="14">
        <f>G1681/data!$C$15*1000</f>
        <v>4.0028527673232768</v>
      </c>
      <c r="L1681" s="14">
        <f>L1680+data!$C$21*(K1680-L1680)/60*C1680</f>
        <v>3.5464860450179199</v>
      </c>
      <c r="M1681" s="59">
        <f>M1680+E1681*C1681/3600/data!H$23</f>
        <v>278.33762222388657</v>
      </c>
    </row>
    <row r="1682" spans="1:13" ht="19.899999999999999" customHeight="1">
      <c r="A1682" s="12">
        <f t="shared" si="131"/>
        <v>14850</v>
      </c>
      <c r="B1682" s="14">
        <f t="shared" si="132"/>
        <v>4</v>
      </c>
      <c r="C1682" s="14">
        <f t="shared" si="130"/>
        <v>20</v>
      </c>
      <c r="D1682" s="15">
        <f>3600*(B1682*data!$C$15/1000-F1682-G1682)/C1682</f>
        <v>857.11641889791736</v>
      </c>
      <c r="E1682" s="15">
        <f>IF(A1682&lt;P$35,IF(A1682+C1682&lt;P$35,data!H$24*data!H$23,data!H$24*data!H$23*(P$35-A1682)/C1682),IF(D1682&lt;0,0,D1682))</f>
        <v>857.11641889791736</v>
      </c>
      <c r="F1682" s="17">
        <f>(H1682*data!$C$16+I1682*data!$C$17-G1681*(data!$C$18+data!$C$19+data!$C$20))*$C1682/60</f>
        <v>-4.7823966168173282</v>
      </c>
      <c r="G1682" s="17">
        <f t="shared" si="133"/>
        <v>29.562741423523502</v>
      </c>
      <c r="H1682" s="17">
        <f>H1681+(data!$C$19*G1681-data!$C$16*H1681)*$C1682/60</f>
        <v>118.83000612406657</v>
      </c>
      <c r="I1682" s="17">
        <f>I1681+(data!$C$20*G1681-data!$C$17*I1681)*$C1682/60</f>
        <v>436.70863502959577</v>
      </c>
      <c r="J1682" s="16">
        <f t="shared" si="129"/>
        <v>247.5</v>
      </c>
      <c r="K1682" s="14">
        <f>G1682/data!$C$15*1000</f>
        <v>4.002794484098585</v>
      </c>
      <c r="L1682" s="14">
        <f>L1681+data!$C$21*(K1681-L1681)/60*C1681</f>
        <v>3.5655114645256405</v>
      </c>
      <c r="M1682" s="59">
        <f>M1681+E1682*C1682/3600/data!H$23</f>
        <v>278.8137980121632</v>
      </c>
    </row>
    <row r="1683" spans="1:13" ht="19.899999999999999" customHeight="1">
      <c r="A1683" s="12">
        <f t="shared" si="131"/>
        <v>14870</v>
      </c>
      <c r="B1683" s="14">
        <f t="shared" si="132"/>
        <v>4</v>
      </c>
      <c r="C1683" s="14">
        <f t="shared" si="130"/>
        <v>20</v>
      </c>
      <c r="D1683" s="15">
        <f>3600*(B1683*data!$C$15/1000-F1683-G1683)/C1683</f>
        <v>853.55321320271037</v>
      </c>
      <c r="E1683" s="15">
        <f>IF(A1683&lt;P$35,IF(A1683+C1683&lt;P$35,data!H$24*data!H$23,data!H$24*data!H$23*(P$35-A1683)/C1683),IF(D1683&lt;0,0,D1683))</f>
        <v>853.55321320271037</v>
      </c>
      <c r="F1683" s="17">
        <f>(H1683*data!$C$16+I1683*data!$C$17-G1682*(data!$C$18+data!$C$19+data!$C$20))*$C1683/60</f>
        <v>-4.7621794561939721</v>
      </c>
      <c r="G1683" s="17">
        <f t="shared" si="133"/>
        <v>29.562319850095736</v>
      </c>
      <c r="H1683" s="17">
        <f>H1682+(data!$C$19*G1682-data!$C$16*H1682)*$C1683/60</f>
        <v>119.74523350754043</v>
      </c>
      <c r="I1683" s="17">
        <f>I1682+(data!$C$20*G1682-data!$C$17*I1682)*$C1683/60</f>
        <v>437.23500502542021</v>
      </c>
      <c r="J1683" s="16">
        <f t="shared" si="129"/>
        <v>247.83333333333334</v>
      </c>
      <c r="K1683" s="14">
        <f>G1683/data!$C$15*1000</f>
        <v>4.0027374030665133</v>
      </c>
      <c r="L1683" s="14">
        <f>L1682+data!$C$21*(K1682-L1682)/60*C1682</f>
        <v>3.5837413057571657</v>
      </c>
      <c r="M1683" s="59">
        <f>M1682+E1683*C1683/3600/data!H$23</f>
        <v>279.28799424172024</v>
      </c>
    </row>
    <row r="1684" spans="1:13" ht="19.899999999999999" customHeight="1">
      <c r="A1684" s="12">
        <f t="shared" si="131"/>
        <v>14890</v>
      </c>
      <c r="B1684" s="14">
        <f t="shared" si="132"/>
        <v>4</v>
      </c>
      <c r="C1684" s="14">
        <f t="shared" si="130"/>
        <v>20</v>
      </c>
      <c r="D1684" s="15">
        <f>3600*(B1684*data!$C$15/1000-F1684-G1684)/C1684</f>
        <v>850.06263640655857</v>
      </c>
      <c r="E1684" s="15">
        <f>IF(A1684&lt;P$35,IF(A1684+C1684&lt;P$35,data!H$24*data!H$23,data!H$24*data!H$23*(P$35-A1684)/C1684),IF(D1684&lt;0,0,D1684))</f>
        <v>850.06263640655857</v>
      </c>
      <c r="F1684" s="17">
        <f>(H1684*data!$C$16+I1684*data!$C$17-G1683*(data!$C$18+data!$C$19+data!$C$20))*$C1684/60</f>
        <v>-4.7423748292263168</v>
      </c>
      <c r="G1684" s="17">
        <f t="shared" si="133"/>
        <v>29.561907316440035</v>
      </c>
      <c r="H1684" s="17">
        <f>H1683+(data!$C$19*G1683-data!$C$16*H1683)*$C1684/60</f>
        <v>120.64108957026717</v>
      </c>
      <c r="I1684" s="17">
        <f>I1683+(data!$C$20*G1683-data!$C$17*I1683)*$C1684/60</f>
        <v>437.76057920441929</v>
      </c>
      <c r="J1684" s="16">
        <f t="shared" si="129"/>
        <v>248.16666666666666</v>
      </c>
      <c r="K1684" s="14">
        <f>G1684/data!$C$15*1000</f>
        <v>4.0026815460193648</v>
      </c>
      <c r="L1684" s="14">
        <f>L1683+data!$C$21*(K1683-L1683)/60*C1683</f>
        <v>3.6012087856013126</v>
      </c>
      <c r="M1684" s="59">
        <f>M1683+E1684*C1684/3600/data!H$23</f>
        <v>279.76025126194611</v>
      </c>
    </row>
    <row r="1685" spans="1:13" ht="19.899999999999999" customHeight="1">
      <c r="A1685" s="12">
        <f t="shared" si="131"/>
        <v>14910</v>
      </c>
      <c r="B1685" s="14">
        <f t="shared" si="132"/>
        <v>4</v>
      </c>
      <c r="C1685" s="14">
        <f t="shared" si="130"/>
        <v>20</v>
      </c>
      <c r="D1685" s="15">
        <f>3600*(B1685*data!$C$15/1000-F1685-G1685)/C1685</f>
        <v>846.64321409789807</v>
      </c>
      <c r="E1685" s="15">
        <f>IF(A1685&lt;P$35,IF(A1685+C1685&lt;P$35,data!H$24*data!H$23,data!H$24*data!H$23*(P$35-A1685)/C1685),IF(D1685&lt;0,0,D1685))</f>
        <v>846.64321409789807</v>
      </c>
      <c r="F1685" s="17">
        <f>(H1685*data!$C$16+I1685*data!$C$17-G1684*(data!$C$18+data!$C$19+data!$C$20))*$C1685/60</f>
        <v>-4.7229741204406519</v>
      </c>
      <c r="G1685" s="17">
        <f t="shared" si="133"/>
        <v>29.561503398258044</v>
      </c>
      <c r="H1685" s="17">
        <f>H1684+(data!$C$19*G1684-data!$C$16*H1684)*$C1685/60</f>
        <v>121.51798433107774</v>
      </c>
      <c r="I1685" s="17">
        <f>I1684+(data!$C$20*G1684-data!$C$17*I1684)*$C1685/60</f>
        <v>438.28535910310831</v>
      </c>
      <c r="J1685" s="16">
        <f t="shared" si="129"/>
        <v>248.5</v>
      </c>
      <c r="K1685" s="14">
        <f>G1685/data!$C$15*1000</f>
        <v>4.0026268555071507</v>
      </c>
      <c r="L1685" s="14">
        <f>L1684+data!$C$21*(K1684-L1684)/60*C1684</f>
        <v>3.6179457370803587</v>
      </c>
      <c r="M1685" s="59">
        <f>M1684+E1685*C1685/3600/data!H$23</f>
        <v>280.23060860311159</v>
      </c>
    </row>
    <row r="1686" spans="1:13" ht="19.899999999999999" customHeight="1">
      <c r="A1686" s="12">
        <f t="shared" si="131"/>
        <v>14930</v>
      </c>
      <c r="B1686" s="14">
        <f t="shared" si="132"/>
        <v>4</v>
      </c>
      <c r="C1686" s="14">
        <f t="shared" si="130"/>
        <v>20</v>
      </c>
      <c r="D1686" s="15">
        <f>3600*(B1686*data!$C$15/1000-F1686-G1686)/C1686</f>
        <v>843.29340509868086</v>
      </c>
      <c r="E1686" s="15">
        <f>IF(A1686&lt;P$35,IF(A1686+C1686&lt;P$35,data!H$24*data!H$23,data!H$24*data!H$23*(P$35-A1686)/C1686),IF(D1686&lt;0,0,D1686))</f>
        <v>843.29340509868086</v>
      </c>
      <c r="F1686" s="17">
        <f>(H1686*data!$C$16+I1686*data!$C$17-G1685*(data!$C$18+data!$C$19+data!$C$20))*$C1686/60</f>
        <v>-4.7039687410499944</v>
      </c>
      <c r="G1686" s="17">
        <f t="shared" si="133"/>
        <v>29.561108068863039</v>
      </c>
      <c r="H1686" s="17">
        <f>H1685+(data!$C$19*G1685-data!$C$16*H1685)*$C1686/60</f>
        <v>122.37631910324737</v>
      </c>
      <c r="I1686" s="17">
        <f>I1685+(data!$C$20*G1685-data!$C$17*I1685)*$C1686/60</f>
        <v>438.80934623889647</v>
      </c>
      <c r="J1686" s="16">
        <f t="shared" si="129"/>
        <v>248.83333333333334</v>
      </c>
      <c r="K1686" s="14">
        <f>G1686/data!$C$15*1000</f>
        <v>4.0025733279164895</v>
      </c>
      <c r="L1686" s="14">
        <f>L1685+data!$C$21*(K1685-L1685)/60*C1685</f>
        <v>3.6339826637383719</v>
      </c>
      <c r="M1686" s="59">
        <f>M1685+E1686*C1686/3600/data!H$23</f>
        <v>280.6991049392775</v>
      </c>
    </row>
    <row r="1687" spans="1:13" ht="19.899999999999999" customHeight="1">
      <c r="A1687" s="12">
        <f t="shared" si="131"/>
        <v>14950</v>
      </c>
      <c r="B1687" s="14">
        <f t="shared" si="132"/>
        <v>4</v>
      </c>
      <c r="C1687" s="14">
        <f t="shared" si="130"/>
        <v>20</v>
      </c>
      <c r="D1687" s="15">
        <f>3600*(B1687*data!$C$15/1000-F1687-G1687)/C1687</f>
        <v>840.01176628017379</v>
      </c>
      <c r="E1687" s="15">
        <f>IF(A1687&lt;P$35,IF(A1687+C1687&lt;P$35,data!H$24*data!H$23,data!H$24*data!H$23*(P$35-A1687)/C1687),IF(D1687&lt;0,0,D1687))</f>
        <v>840.01176628017379</v>
      </c>
      <c r="F1687" s="17">
        <f>(H1687*data!$C$16+I1687*data!$C$17-G1686*(data!$C$18+data!$C$19+data!$C$20))*$C1687/60</f>
        <v>-4.6853503879699279</v>
      </c>
      <c r="G1687" s="17">
        <f t="shared" si="133"/>
        <v>29.560721042552451</v>
      </c>
      <c r="H1687" s="17">
        <f>H1686+(data!$C$19*G1686-data!$C$16*H1686)*$C1687/60</f>
        <v>123.21648672434105</v>
      </c>
      <c r="I1687" s="17">
        <f>I1686+(data!$C$20*G1686-data!$C$17*I1686)*$C1687/60</f>
        <v>439.33254212588832</v>
      </c>
      <c r="J1687" s="16">
        <f t="shared" si="129"/>
        <v>249.16666666666666</v>
      </c>
      <c r="K1687" s="14">
        <f>G1687/data!$C$15*1000</f>
        <v>4.002520924563262</v>
      </c>
      <c r="L1687" s="14">
        <f>L1686+data!$C$21*(K1686-L1686)/60*C1686</f>
        <v>3.6493487973100609</v>
      </c>
      <c r="M1687" s="59">
        <f>M1686+E1687*C1687/3600/data!H$23</f>
        <v>281.1657781427665</v>
      </c>
    </row>
    <row r="1688" spans="1:13" ht="19.899999999999999" customHeight="1">
      <c r="A1688" s="12">
        <f t="shared" si="131"/>
        <v>14970</v>
      </c>
      <c r="B1688" s="14">
        <f t="shared" si="132"/>
        <v>4</v>
      </c>
      <c r="C1688" s="14">
        <f t="shared" si="130"/>
        <v>20</v>
      </c>
      <c r="D1688" s="15">
        <f>3600*(B1688*data!$C$15/1000-F1688-G1688)/C1688</f>
        <v>836.79684134526997</v>
      </c>
      <c r="E1688" s="15">
        <f>IF(A1688&lt;P$35,IF(A1688+C1688&lt;P$35,data!H$24*data!H$23,data!H$24*data!H$23*(P$35-A1688)/C1688),IF(D1688&lt;0,0,D1688))</f>
        <v>836.79684134526997</v>
      </c>
      <c r="F1688" s="17">
        <f>(H1688*data!$C$16+I1688*data!$C$17-G1687*(data!$C$18+data!$C$19+data!$C$20))*$C1688/60</f>
        <v>-4.6671108643884889</v>
      </c>
      <c r="G1688" s="17">
        <f t="shared" si="133"/>
        <v>29.560342213053815</v>
      </c>
      <c r="H1688" s="17">
        <f>H1687+(data!$C$19*G1687-data!$C$16*H1687)*$C1688/60</f>
        <v>124.03887170515526</v>
      </c>
      <c r="I1688" s="17">
        <f>I1687+(data!$C$20*G1687-data!$C$17*I1687)*$C1688/60</f>
        <v>439.85494826461348</v>
      </c>
      <c r="J1688" s="16">
        <f t="shared" si="129"/>
        <v>249.5</v>
      </c>
      <c r="K1688" s="14">
        <f>G1688/data!$C$15*1000</f>
        <v>4.002469631058176</v>
      </c>
      <c r="L1688" s="14">
        <f>L1687+data!$C$21*(K1687-L1687)/60*C1687</f>
        <v>3.6640721492790296</v>
      </c>
      <c r="M1688" s="59">
        <f>M1687+E1688*C1688/3600/data!H$23</f>
        <v>281.6306652768472</v>
      </c>
    </row>
    <row r="1689" spans="1:13" ht="19.899999999999999" customHeight="1">
      <c r="A1689" s="12">
        <f t="shared" si="131"/>
        <v>14990</v>
      </c>
      <c r="B1689" s="14">
        <f t="shared" si="132"/>
        <v>4</v>
      </c>
      <c r="C1689" s="14">
        <f t="shared" si="130"/>
        <v>20</v>
      </c>
      <c r="D1689" s="15">
        <f>3600*(B1689*data!$C$15/1000-F1689-G1689)/C1689</f>
        <v>833.64723400732032</v>
      </c>
      <c r="E1689" s="15">
        <f>IF(A1689&lt;P$35,IF(A1689+C1689&lt;P$35,data!H$24*data!H$23,data!H$24*data!H$23*(P$35-A1689)/C1689),IF(D1689&lt;0,0,D1689))</f>
        <v>833.64723400732032</v>
      </c>
      <c r="F1689" s="17">
        <f>(H1689*data!$C$16+I1689*data!$C$17-G1688*(data!$C$18+data!$C$19+data!$C$20))*$C1689/60</f>
        <v>-4.6492421933256898</v>
      </c>
      <c r="G1689" s="17">
        <f t="shared" si="133"/>
        <v>29.559971360535179</v>
      </c>
      <c r="H1689" s="17">
        <f>H1688+(data!$C$19*G1688-data!$C$16*H1688)*$C1689/60</f>
        <v>124.84385042629638</v>
      </c>
      <c r="I1689" s="17">
        <f>I1688+(data!$C$20*G1688-data!$C$17*I1688)*$C1689/60</f>
        <v>440.37656614916489</v>
      </c>
      <c r="J1689" s="16">
        <f t="shared" si="129"/>
        <v>249.83333333333334</v>
      </c>
      <c r="K1689" s="14">
        <f>G1689/data!$C$15*1000</f>
        <v>4.0024194176359922</v>
      </c>
      <c r="L1689" s="14">
        <f>L1688+data!$C$21*(K1688-L1688)/60*C1688</f>
        <v>3.6781795627615068</v>
      </c>
      <c r="M1689" s="59">
        <f>M1688+E1689*C1689/3600/data!H$23</f>
        <v>282.09380262907348</v>
      </c>
    </row>
    <row r="1690" spans="1:13" ht="19.899999999999999" customHeight="1">
      <c r="A1690" s="12">
        <f t="shared" si="131"/>
        <v>15010</v>
      </c>
      <c r="B1690" s="14">
        <f t="shared" si="132"/>
        <v>4</v>
      </c>
      <c r="C1690" s="14">
        <f t="shared" si="130"/>
        <v>20</v>
      </c>
      <c r="D1690" s="15">
        <f>3600*(B1690*data!$C$15/1000-F1690-G1690)/C1690</f>
        <v>830.56155802743547</v>
      </c>
      <c r="E1690" s="15">
        <f>IF(A1690&lt;P$35,IF(A1690+C1690&lt;P$35,data!H$24*data!H$23,data!H$24*data!H$23*(P$35-A1690)/C1690),IF(D1690&lt;0,0,D1690))</f>
        <v>830.56155802743547</v>
      </c>
      <c r="F1690" s="17">
        <f>(H1690*data!$C$16+I1690*data!$C$17-G1689*(data!$C$18+data!$C$19+data!$C$20))*$C1690/60</f>
        <v>-4.6317365356279421</v>
      </c>
      <c r="G1690" s="17">
        <f t="shared" si="133"/>
        <v>29.559608347170126</v>
      </c>
      <c r="H1690" s="17">
        <f>H1689+(data!$C$19*G1689-data!$C$16*H1689)*$C1690/60</f>
        <v>125.63179129667465</v>
      </c>
      <c r="I1690" s="17">
        <f>I1689+(data!$C$20*G1689-data!$C$17*I1689)*$C1690/60</f>
        <v>440.89739726270324</v>
      </c>
      <c r="J1690" s="16">
        <f t="shared" si="129"/>
        <v>250.16666666666666</v>
      </c>
      <c r="K1690" s="14">
        <f>G1690/data!$C$15*1000</f>
        <v>4.0023702656350162</v>
      </c>
      <c r="L1690" s="14">
        <f>L1689+data!$C$21*(K1689-L1689)/60*C1689</f>
        <v>3.6916967605732744</v>
      </c>
      <c r="M1690" s="59">
        <f>M1689+E1690*C1690/3600/data!H$23</f>
        <v>282.55522571686652</v>
      </c>
    </row>
    <row r="1691" spans="1:13" ht="19.899999999999999" customHeight="1">
      <c r="A1691" s="12">
        <f t="shared" si="131"/>
        <v>15030</v>
      </c>
      <c r="B1691" s="14">
        <f t="shared" si="132"/>
        <v>4</v>
      </c>
      <c r="C1691" s="14">
        <f t="shared" si="130"/>
        <v>20</v>
      </c>
      <c r="D1691" s="15">
        <f>3600*(B1691*data!$C$15/1000-F1691-G1691)/C1691</f>
        <v>827.53846952531114</v>
      </c>
      <c r="E1691" s="15">
        <f>IF(A1691&lt;P$35,IF(A1691+C1691&lt;P$35,data!H$24*data!H$23,data!H$24*data!H$23*(P$35-A1691)/C1691),IF(D1691&lt;0,0,D1691))</f>
        <v>827.53846952531114</v>
      </c>
      <c r="F1691" s="17">
        <f>(H1691*data!$C$16+I1691*data!$C$17-G1690*(data!$C$18+data!$C$19+data!$C$20))*$C1691/60</f>
        <v>-4.6145862387176155</v>
      </c>
      <c r="G1691" s="17">
        <f t="shared" si="133"/>
        <v>29.55925298638271</v>
      </c>
      <c r="H1691" s="17">
        <f>H1690+(data!$C$19*G1690-data!$C$16*H1690)*$C1691/60</f>
        <v>126.40305493130235</v>
      </c>
      <c r="I1691" s="17">
        <f>I1690+(data!$C$20*G1690-data!$C$17*I1690)*$C1691/60</f>
        <v>441.4174430807264</v>
      </c>
      <c r="J1691" s="16">
        <f t="shared" si="129"/>
        <v>250.5</v>
      </c>
      <c r="K1691" s="14">
        <f>G1691/data!$C$15*1000</f>
        <v>4.0023221497928709</v>
      </c>
      <c r="L1691" s="14">
        <f>L1690+data!$C$21*(K1690-L1690)/60*C1690</f>
        <v>3.7046483923966367</v>
      </c>
      <c r="M1691" s="59">
        <f>M1690+E1691*C1691/3600/data!H$23</f>
        <v>283.01496931104725</v>
      </c>
    </row>
    <row r="1692" spans="1:13" ht="19.899999999999999" customHeight="1">
      <c r="A1692" s="12">
        <f t="shared" si="131"/>
        <v>15050</v>
      </c>
      <c r="B1692" s="14">
        <f t="shared" si="132"/>
        <v>4</v>
      </c>
      <c r="C1692" s="14">
        <f t="shared" si="130"/>
        <v>20</v>
      </c>
      <c r="D1692" s="15">
        <f>3600*(B1692*data!$C$15/1000-F1692-G1692)/C1692</f>
        <v>824.57664435911863</v>
      </c>
      <c r="E1692" s="15">
        <f>IF(A1692&lt;P$35,IF(A1692+C1692&lt;P$35,data!H$24*data!H$23,data!H$24*data!H$23*(P$35-A1692)/C1692),IF(D1692&lt;0,0,D1692))</f>
        <v>824.57664435911863</v>
      </c>
      <c r="F1692" s="17">
        <f>(H1692*data!$C$16+I1692*data!$C$17-G1691*(data!$C$18+data!$C$19+data!$C$20))*$C1692/60</f>
        <v>-4.5977837981341345</v>
      </c>
      <c r="G1692" s="17">
        <f t="shared" si="133"/>
        <v>29.558905130055859</v>
      </c>
      <c r="H1692" s="17">
        <f>H1691+(data!$C$19*G1691-data!$C$16*H1691)*$C1692/60</f>
        <v>127.15799431019423</v>
      </c>
      <c r="I1692" s="17">
        <f>I1691+(data!$C$20*G1691-data!$C$17*I1691)*$C1692/60</f>
        <v>441.93670506914691</v>
      </c>
      <c r="J1692" s="16">
        <f t="shared" si="129"/>
        <v>250.83333333333334</v>
      </c>
      <c r="K1692" s="14">
        <f>G1692/data!$C$15*1000</f>
        <v>4.0022750500545063</v>
      </c>
      <c r="L1692" s="14">
        <f>L1691+data!$C$21*(K1691-L1691)/60*C1691</f>
        <v>3.7170580792429826</v>
      </c>
      <c r="M1692" s="59">
        <f>M1691+E1692*C1692/3600/data!H$23</f>
        <v>283.4730674468023</v>
      </c>
    </row>
    <row r="1693" spans="1:13" ht="19.899999999999999" customHeight="1">
      <c r="A1693" s="12">
        <f t="shared" si="131"/>
        <v>15070</v>
      </c>
      <c r="B1693" s="14">
        <f t="shared" si="132"/>
        <v>4</v>
      </c>
      <c r="C1693" s="14">
        <f t="shared" si="130"/>
        <v>20</v>
      </c>
      <c r="D1693" s="15">
        <f>3600*(B1693*data!$C$15/1000-F1693-G1693)/C1693</f>
        <v>821.67479221767917</v>
      </c>
      <c r="E1693" s="15">
        <f>IF(A1693&lt;P$35,IF(A1693+C1693&lt;P$35,data!H$24*data!H$23,data!H$24*data!H$23*(P$35-A1693)/C1693),IF(D1693&lt;0,0,D1693))</f>
        <v>821.67479221767917</v>
      </c>
      <c r="F1693" s="17">
        <f>(H1693*data!$C$16+I1693*data!$C$17-G1692*(data!$C$18+data!$C$19+data!$C$20))*$C1693/60</f>
        <v>-4.5813218774495121</v>
      </c>
      <c r="G1693" s="17">
        <f t="shared" si="133"/>
        <v>29.558564610157006</v>
      </c>
      <c r="H1693" s="17">
        <f>H1692+(data!$C$19*G1692-data!$C$16*H1692)*$C1693/60</f>
        <v>127.8969549440137</v>
      </c>
      <c r="I1693" s="17">
        <f>I1692+(data!$C$20*G1692-data!$C$17*I1692)*$C1693/60</f>
        <v>442.45518468583168</v>
      </c>
      <c r="J1693" s="16">
        <f t="shared" si="129"/>
        <v>251.16666666666666</v>
      </c>
      <c r="K1693" s="14">
        <f>G1693/data!$C$15*1000</f>
        <v>4.0022289436683183</v>
      </c>
      <c r="L1693" s="14">
        <f>L1692+data!$C$21*(K1692-L1692)/60*C1692</f>
        <v>3.7289484565540167</v>
      </c>
      <c r="M1693" s="59">
        <f>M1692+E1693*C1693/3600/data!H$23</f>
        <v>283.92955344247878</v>
      </c>
    </row>
    <row r="1694" spans="1:13" ht="19.899999999999999" customHeight="1">
      <c r="A1694" s="12">
        <f t="shared" si="131"/>
        <v>15090</v>
      </c>
      <c r="B1694" s="14">
        <f t="shared" si="132"/>
        <v>4</v>
      </c>
      <c r="C1694" s="14">
        <f t="shared" si="130"/>
        <v>20</v>
      </c>
      <c r="D1694" s="15">
        <f>3600*(B1694*data!$C$15/1000-F1694-G1694)/C1694</f>
        <v>818.83164621274477</v>
      </c>
      <c r="E1694" s="15">
        <f>IF(A1694&lt;P$35,IF(A1694+C1694&lt;P$35,data!H$24*data!H$23,data!H$24*data!H$23*(P$35-A1694)/C1694),IF(D1694&lt;0,0,D1694))</f>
        <v>818.83164621274477</v>
      </c>
      <c r="F1694" s="17">
        <f>(H1694*data!$C$16+I1694*data!$C$17-G1693*(data!$C$18+data!$C$19+data!$C$20))*$C1694/60</f>
        <v>-4.5651932893157134</v>
      </c>
      <c r="G1694" s="17">
        <f t="shared" si="133"/>
        <v>29.558231277606179</v>
      </c>
      <c r="H1694" s="17">
        <f>H1693+(data!$C$19*G1693-data!$C$16*H1693)*$C1694/60</f>
        <v>128.62027502946086</v>
      </c>
      <c r="I1694" s="17">
        <f>I1693+(data!$C$20*G1693-data!$C$17*I1693)*$C1694/60</f>
        <v>442.97288337982405</v>
      </c>
      <c r="J1694" s="16">
        <f t="shared" si="129"/>
        <v>251.5</v>
      </c>
      <c r="K1694" s="14">
        <f>G1694/data!$C$15*1000</f>
        <v>4.0021838104488809</v>
      </c>
      <c r="L1694" s="14">
        <f>L1693+data!$C$21*(K1693-L1693)/60*C1693</f>
        <v>3.7403412151766426</v>
      </c>
      <c r="M1694" s="59">
        <f>M1693+E1694*C1694/3600/data!H$23</f>
        <v>284.38445991259698</v>
      </c>
    </row>
    <row r="1695" spans="1:13" ht="19.899999999999999" customHeight="1">
      <c r="A1695" s="12">
        <f t="shared" si="131"/>
        <v>15110</v>
      </c>
      <c r="B1695" s="14">
        <f t="shared" si="132"/>
        <v>4</v>
      </c>
      <c r="C1695" s="14">
        <f t="shared" si="130"/>
        <v>20</v>
      </c>
      <c r="D1695" s="15">
        <f>3600*(B1695*data!$C$15/1000-F1695-G1695)/C1695</f>
        <v>816.04596885666137</v>
      </c>
      <c r="E1695" s="15">
        <f>IF(A1695&lt;P$35,IF(A1695+C1695&lt;P$35,data!H$24*data!H$23,data!H$24*data!H$23*(P$35-A1695)/C1695),IF(D1695&lt;0,0,D1695))</f>
        <v>816.04596885666137</v>
      </c>
      <c r="F1695" s="17">
        <f>(H1695*data!$C$16+I1695*data!$C$17-G1694*(data!$C$18+data!$C$19+data!$C$20))*$C1695/60</f>
        <v>-4.5493910025930289</v>
      </c>
      <c r="G1695" s="17">
        <f t="shared" si="133"/>
        <v>29.557904976195065</v>
      </c>
      <c r="H1695" s="17">
        <f>H1694+(data!$C$19*G1694-data!$C$16*H1694)*$C1695/60</f>
        <v>129.32828560588169</v>
      </c>
      <c r="I1695" s="17">
        <f>I1694+(data!$C$20*G1694-data!$C$17*I1694)*$C1695/60</f>
        <v>443.4898025921085</v>
      </c>
      <c r="J1695" s="16">
        <f t="shared" si="129"/>
        <v>251.83333333333334</v>
      </c>
      <c r="K1695" s="14">
        <f>G1695/data!$C$15*1000</f>
        <v>4.002139629245594</v>
      </c>
      <c r="L1695" s="14">
        <f>L1694+data!$C$21*(K1694-L1694)/60*C1694</f>
        <v>3.7512571408490483</v>
      </c>
      <c r="M1695" s="59">
        <f>M1694+E1695*C1695/3600/data!H$23</f>
        <v>284.83781878418404</v>
      </c>
    </row>
    <row r="1696" spans="1:13" ht="19.899999999999999" customHeight="1">
      <c r="A1696" s="12">
        <f t="shared" si="131"/>
        <v>15130</v>
      </c>
      <c r="B1696" s="14">
        <f t="shared" si="132"/>
        <v>4</v>
      </c>
      <c r="C1696" s="14">
        <f t="shared" si="130"/>
        <v>20</v>
      </c>
      <c r="D1696" s="15">
        <f>3600*(B1696*data!$C$15/1000-F1696-G1696)/C1696</f>
        <v>813.31654711628664</v>
      </c>
      <c r="E1696" s="15">
        <f>IF(A1696&lt;P$35,IF(A1696+C1696&lt;P$35,data!H$24*data!H$23,data!H$24*data!H$23*(P$35-A1696)/C1696),IF(D1696&lt;0,0,D1696))</f>
        <v>813.31654711628664</v>
      </c>
      <c r="F1696" s="17">
        <f>(H1696*data!$C$16+I1696*data!$C$17-G1695*(data!$C$18+data!$C$19+data!$C$20))*$C1696/60</f>
        <v>-4.533908132175088</v>
      </c>
      <c r="G1696" s="17">
        <f t="shared" si="133"/>
        <v>29.557585559890317</v>
      </c>
      <c r="H1696" s="17">
        <f>H1695+(data!$C$19*G1695-data!$C$16*H1695)*$C1696/60</f>
        <v>130.02131070555023</v>
      </c>
      <c r="I1696" s="17">
        <f>I1695+(data!$C$20*G1695-data!$C$17*I1695)*$C1696/60</f>
        <v>444.00594375533996</v>
      </c>
      <c r="J1696" s="16">
        <f t="shared" si="129"/>
        <v>252.16666666666666</v>
      </c>
      <c r="K1696" s="14">
        <f>G1696/data!$C$15*1000</f>
        <v>4.0020963802855443</v>
      </c>
      <c r="L1696" s="14">
        <f>L1695+data!$C$21*(K1695-L1695)/60*C1695</f>
        <v>3.7617161518934412</v>
      </c>
      <c r="M1696" s="59">
        <f>M1695+E1696*C1696/3600/data!H$23</f>
        <v>285.28966131035975</v>
      </c>
    </row>
    <row r="1697" spans="1:13" ht="19.899999999999999" customHeight="1">
      <c r="A1697" s="12">
        <f t="shared" si="131"/>
        <v>15150</v>
      </c>
      <c r="B1697" s="14">
        <f t="shared" si="132"/>
        <v>4</v>
      </c>
      <c r="C1697" s="14">
        <f t="shared" si="130"/>
        <v>20</v>
      </c>
      <c r="D1697" s="15">
        <f>3600*(B1697*data!$C$15/1000-F1697-G1697)/C1697</f>
        <v>810.64219478343625</v>
      </c>
      <c r="E1697" s="15">
        <f>IF(A1697&lt;P$35,IF(A1697+C1697&lt;P$35,data!H$24*data!H$23,data!H$24*data!H$23*(P$35-A1697)/C1697),IF(D1697&lt;0,0,D1697))</f>
        <v>810.64219478343625</v>
      </c>
      <c r="F1697" s="17">
        <f>(H1697*data!$C$16+I1697*data!$C$17-G1696*(data!$C$18+data!$C$19+data!$C$20))*$C1697/60</f>
        <v>-4.5187379404859778</v>
      </c>
      <c r="G1697" s="17">
        <f t="shared" si="133"/>
        <v>29.557272881161488</v>
      </c>
      <c r="H1697" s="17">
        <f>H1696+(data!$C$19*G1696-data!$C$16*H1696)*$C1697/60</f>
        <v>130.69966750278195</v>
      </c>
      <c r="I1697" s="17">
        <f>I1696+(data!$C$20*G1696-data!$C$17*I1696)*$C1697/60</f>
        <v>444.52130829425971</v>
      </c>
      <c r="J1697" s="16">
        <f t="shared" si="129"/>
        <v>252.5</v>
      </c>
      <c r="K1697" s="14">
        <f>G1697/data!$C$15*1000</f>
        <v>4.0020540435931142</v>
      </c>
      <c r="L1697" s="14">
        <f>L1696+data!$C$21*(K1696-L1696)/60*C1696</f>
        <v>3.7717373354350876</v>
      </c>
      <c r="M1697" s="59">
        <f>M1696+E1697*C1697/3600/data!H$23</f>
        <v>285.74001808523946</v>
      </c>
    </row>
    <row r="1698" spans="1:13" ht="19.899999999999999" customHeight="1">
      <c r="A1698" s="12">
        <f t="shared" si="131"/>
        <v>15170</v>
      </c>
      <c r="B1698" s="14">
        <f t="shared" si="132"/>
        <v>4</v>
      </c>
      <c r="C1698" s="14">
        <f t="shared" si="130"/>
        <v>20</v>
      </c>
      <c r="D1698" s="15">
        <f>3600*(B1698*data!$C$15/1000-F1698-G1698)/C1698</f>
        <v>808.02174997811392</v>
      </c>
      <c r="E1698" s="15">
        <f>IF(A1698&lt;P$35,IF(A1698+C1698&lt;P$35,data!H$24*data!H$23,data!H$24*data!H$23*(P$35-A1698)/C1698),IF(D1698&lt;0,0,D1698))</f>
        <v>808.02174997811392</v>
      </c>
      <c r="F1698" s="17">
        <f>(H1698*data!$C$16+I1698*data!$C$17-G1697*(data!$C$18+data!$C$19+data!$C$20))*$C1698/60</f>
        <v>-4.5038738312933058</v>
      </c>
      <c r="G1698" s="17">
        <f t="shared" si="133"/>
        <v>29.556966798665051</v>
      </c>
      <c r="H1698" s="17">
        <f>H1697+(data!$C$19*G1697-data!$C$16*H1697)*$C1698/60</f>
        <v>131.36366645854713</v>
      </c>
      <c r="I1698" s="17">
        <f>I1697+(data!$C$20*G1697-data!$C$17*I1697)*$C1698/60</f>
        <v>445.03589762564769</v>
      </c>
      <c r="J1698" s="16">
        <f t="shared" si="129"/>
        <v>252.83333333333334</v>
      </c>
      <c r="K1698" s="14">
        <f>G1698/data!$C$15*1000</f>
        <v>4.0020126000303931</v>
      </c>
      <c r="L1698" s="14">
        <f>L1697+data!$C$21*(K1697-L1697)/60*C1697</f>
        <v>3.7813389820455341</v>
      </c>
      <c r="M1698" s="59">
        <f>M1697+E1698*C1698/3600/data!H$23</f>
        <v>286.18891905744954</v>
      </c>
    </row>
    <row r="1699" spans="1:13" ht="19.899999999999999" customHeight="1">
      <c r="A1699" s="12">
        <f t="shared" si="131"/>
        <v>15190</v>
      </c>
      <c r="B1699" s="14">
        <f t="shared" si="132"/>
        <v>4</v>
      </c>
      <c r="C1699" s="14">
        <f t="shared" si="130"/>
        <v>20</v>
      </c>
      <c r="D1699" s="15">
        <f>3600*(B1699*data!$C$15/1000-F1699-G1699)/C1699</f>
        <v>805.45407592206709</v>
      </c>
      <c r="E1699" s="15">
        <f>IF(A1699&lt;P$35,IF(A1699+C1699&lt;P$35,data!H$24*data!H$23,data!H$24*data!H$23*(P$35-A1699)/C1699),IF(D1699&lt;0,0,D1699))</f>
        <v>805.45407592206709</v>
      </c>
      <c r="F1699" s="17">
        <f>(H1699*data!$C$16+I1699*data!$C$17-G1698*(data!$C$18+data!$C$19+data!$C$20))*$C1699/60</f>
        <v>-4.4893093487635038</v>
      </c>
      <c r="G1699" s="17">
        <f t="shared" si="133"/>
        <v>29.556667172002179</v>
      </c>
      <c r="H1699" s="17">
        <f>H1698+(data!$C$19*G1698-data!$C$16*H1698)*$C1699/60</f>
        <v>132.01361146292123</v>
      </c>
      <c r="I1699" s="17">
        <f>I1698+(data!$C$20*G1698-data!$C$17*I1698)*$C1699/60</f>
        <v>445.54971315857978</v>
      </c>
      <c r="J1699" s="16">
        <f t="shared" si="129"/>
        <v>253.16666666666666</v>
      </c>
      <c r="K1699" s="14">
        <f>G1699/data!$C$15*1000</f>
        <v>4.0019720305873809</v>
      </c>
      <c r="L1699" s="14">
        <f>L1698+data!$C$21*(K1698-L1698)/60*C1698</f>
        <v>3.7905386189849675</v>
      </c>
      <c r="M1699" s="59">
        <f>M1698+E1699*C1699/3600/data!H$23</f>
        <v>286.63639354407292</v>
      </c>
    </row>
    <row r="1700" spans="1:13" ht="19.899999999999999" customHeight="1">
      <c r="A1700" s="12">
        <f t="shared" si="131"/>
        <v>15210</v>
      </c>
      <c r="B1700" s="14">
        <f t="shared" si="132"/>
        <v>4</v>
      </c>
      <c r="C1700" s="14">
        <f t="shared" si="130"/>
        <v>20</v>
      </c>
      <c r="D1700" s="15">
        <f>3600*(B1700*data!$C$15/1000-F1700-G1700)/C1700</f>
        <v>802.93805954688855</v>
      </c>
      <c r="E1700" s="15">
        <f>IF(A1700&lt;P$35,IF(A1700+C1700&lt;P$35,data!H$24*data!H$23,data!H$24*data!H$23*(P$35-A1700)/C1700),IF(D1700&lt;0,0,D1700))</f>
        <v>802.93805954688855</v>
      </c>
      <c r="F1700" s="17">
        <f>(H1700*data!$C$16+I1700*data!$C$17-G1699*(data!$C$18+data!$C$19+data!$C$20))*$C1700/60</f>
        <v>-4.4750381731231075</v>
      </c>
      <c r="G1700" s="17">
        <f t="shared" si="133"/>
        <v>29.556373865112775</v>
      </c>
      <c r="H1700" s="17">
        <f>H1699+(data!$C$19*G1699-data!$C$16*H1699)*$C1700/60</f>
        <v>132.64979997392049</v>
      </c>
      <c r="I1700" s="17">
        <f>I1699+(data!$C$20*G1699-data!$C$17*I1699)*$C1700/60</f>
        <v>446.06275629447651</v>
      </c>
      <c r="J1700" s="16">
        <f t="shared" si="129"/>
        <v>253.5</v>
      </c>
      <c r="K1700" s="14">
        <f>G1700/data!$C$15*1000</f>
        <v>4.0019323168415468</v>
      </c>
      <c r="L1700" s="14">
        <f>L1699+data!$C$21*(K1699-L1699)/60*C1699</f>
        <v>3.7993530420291459</v>
      </c>
      <c r="M1700" s="59">
        <f>M1699+E1700*C1700/3600/data!H$23</f>
        <v>287.08247024382121</v>
      </c>
    </row>
    <row r="1701" spans="1:13" ht="19.899999999999999" customHeight="1">
      <c r="A1701" s="12">
        <f t="shared" si="131"/>
        <v>15230</v>
      </c>
      <c r="B1701" s="14">
        <f t="shared" si="132"/>
        <v>4</v>
      </c>
      <c r="C1701" s="14">
        <f t="shared" si="130"/>
        <v>20</v>
      </c>
      <c r="D1701" s="15">
        <f>3600*(B1701*data!$C$15/1000-F1701-G1701)/C1701</f>
        <v>800.47261156704042</v>
      </c>
      <c r="E1701" s="15">
        <f>IF(A1701&lt;P$35,IF(A1701+C1701&lt;P$35,data!H$24*data!H$23,data!H$24*data!H$23*(P$35-A1701)/C1701),IF(D1701&lt;0,0,D1701))</f>
        <v>800.47261156704042</v>
      </c>
      <c r="F1701" s="17">
        <f>(H1701*data!$C$16+I1701*data!$C$17-G1700*(data!$C$18+data!$C$19+data!$C$20))*$C1701/60</f>
        <v>-4.4610541186922212</v>
      </c>
      <c r="G1701" s="17">
        <f t="shared" si="133"/>
        <v>29.556086743903268</v>
      </c>
      <c r="H1701" s="17">
        <f>H1700+(data!$C$19*G1700-data!$C$16*H1700)*$C1701/60</f>
        <v>133.27252315379965</v>
      </c>
      <c r="I1701" s="17">
        <f>I1700+(data!$C$20*G1700-data!$C$17*I1700)*$C1701/60</f>
        <v>446.57502842728678</v>
      </c>
      <c r="J1701" s="16">
        <f t="shared" si="129"/>
        <v>253.83333333333334</v>
      </c>
      <c r="K1701" s="14">
        <f>G1701/data!$C$15*1000</f>
        <v>4.001893440636624</v>
      </c>
      <c r="L1701" s="14">
        <f>L1700+data!$C$21*(K1700-L1700)/60*C1700</f>
        <v>3.80779834598866</v>
      </c>
      <c r="M1701" s="59">
        <f>M1700+E1701*C1701/3600/data!H$23</f>
        <v>287.52717725024735</v>
      </c>
    </row>
    <row r="1702" spans="1:13" ht="19.899999999999999" customHeight="1">
      <c r="A1702" s="12">
        <f t="shared" si="131"/>
        <v>15250</v>
      </c>
      <c r="B1702" s="14">
        <f t="shared" si="132"/>
        <v>4</v>
      </c>
      <c r="C1702" s="14">
        <f t="shared" si="130"/>
        <v>20</v>
      </c>
      <c r="D1702" s="15">
        <f>3600*(B1702*data!$C$15/1000-F1702-G1702)/C1702</f>
        <v>798.05666559252745</v>
      </c>
      <c r="E1702" s="15">
        <f>IF(A1702&lt;P$35,IF(A1702+C1702&lt;P$35,data!H$24*data!H$23,data!H$24*data!H$23*(P$35-A1702)/C1702),IF(D1702&lt;0,0,D1702))</f>
        <v>798.05666559252745</v>
      </c>
      <c r="F1702" s="17">
        <f>(H1702*data!$C$16+I1702*data!$C$17-G1701*(data!$C$18+data!$C$19+data!$C$20))*$C1702/60</f>
        <v>-4.4473511304364681</v>
      </c>
      <c r="G1702" s="17">
        <f t="shared" si="133"/>
        <v>29.555805677728138</v>
      </c>
      <c r="H1702" s="17">
        <f>H1701+(data!$C$19*G1701-data!$C$16*H1701)*$C1702/60</f>
        <v>133.88206600219721</v>
      </c>
      <c r="I1702" s="17">
        <f>I1701+(data!$C$20*G1701-data!$C$17*I1701)*$C1702/60</f>
        <v>447.08653094357675</v>
      </c>
      <c r="J1702" s="16">
        <f t="shared" si="129"/>
        <v>254.16666666666666</v>
      </c>
      <c r="K1702" s="14">
        <f>G1702/data!$C$15*1000</f>
        <v>4.0018553842832105</v>
      </c>
      <c r="L1702" s="14">
        <f>L1701+data!$C$21*(K1701-L1701)/60*C1701</f>
        <v>3.8158899539424875</v>
      </c>
      <c r="M1702" s="59">
        <f>M1701+E1702*C1702/3600/data!H$23</f>
        <v>287.97054206446541</v>
      </c>
    </row>
    <row r="1703" spans="1:13" ht="19.899999999999999" customHeight="1">
      <c r="A1703" s="12">
        <f t="shared" si="131"/>
        <v>15270</v>
      </c>
      <c r="B1703" s="14">
        <f t="shared" si="132"/>
        <v>4</v>
      </c>
      <c r="C1703" s="14">
        <f t="shared" si="130"/>
        <v>20</v>
      </c>
      <c r="D1703" s="15">
        <f>3600*(B1703*data!$C$15/1000-F1703-G1703)/C1703</f>
        <v>795.68917790077489</v>
      </c>
      <c r="E1703" s="15">
        <f>IF(A1703&lt;P$35,IF(A1703+C1703&lt;P$35,data!H$24*data!H$23,data!H$24*data!H$23*(P$35-A1703)/C1703),IF(D1703&lt;0,0,D1703))</f>
        <v>795.68917790077489</v>
      </c>
      <c r="F1703" s="17">
        <f>(H1703*data!$C$16+I1703*data!$C$17-G1702*(data!$C$18+data!$C$19+data!$C$20))*$C1703/60</f>
        <v>-4.433923281609272</v>
      </c>
      <c r="G1703" s="17">
        <f t="shared" si="133"/>
        <v>29.555530538299571</v>
      </c>
      <c r="H1703" s="17">
        <f>H1702+(data!$C$19*G1702-data!$C$16*H1702)*$C1703/60</f>
        <v>134.47870748664147</v>
      </c>
      <c r="I1703" s="17">
        <f>I1702+(data!$C$20*G1702-data!$C$17*I1702)*$C1703/60</f>
        <v>447.59726522267755</v>
      </c>
      <c r="J1703" s="16">
        <f t="shared" si="129"/>
        <v>254.5</v>
      </c>
      <c r="K1703" s="14">
        <f>G1703/data!$C$15*1000</f>
        <v>4.0018181304111398</v>
      </c>
      <c r="L1703" s="14">
        <f>L1702+data!$C$21*(K1702-L1702)/60*C1702</f>
        <v>3.8236426452612</v>
      </c>
      <c r="M1703" s="59">
        <f>M1702+E1703*C1703/3600/data!H$23</f>
        <v>288.41259160774359</v>
      </c>
    </row>
    <row r="1704" spans="1:13" ht="19.899999999999999" customHeight="1">
      <c r="A1704" s="12">
        <f t="shared" si="131"/>
        <v>15290</v>
      </c>
      <c r="B1704" s="14">
        <f t="shared" si="132"/>
        <v>4</v>
      </c>
      <c r="C1704" s="14">
        <f t="shared" si="130"/>
        <v>20</v>
      </c>
      <c r="D1704" s="15">
        <f>3600*(B1704*data!$C$15/1000-F1704-G1704)/C1704</f>
        <v>793.36912678556064</v>
      </c>
      <c r="E1704" s="15">
        <f>IF(A1704&lt;P$35,IF(A1704+C1704&lt;P$35,data!H$24*data!H$23,data!H$24*data!H$23*(P$35-A1704)/C1704),IF(D1704&lt;0,0,D1704))</f>
        <v>793.36912678556064</v>
      </c>
      <c r="F1704" s="17">
        <f>(H1704*data!$C$16+I1704*data!$C$17-G1703*(data!$C$18+data!$C$19+data!$C$20))*$C1704/60</f>
        <v>-4.4207647707645288</v>
      </c>
      <c r="G1704" s="17">
        <f t="shared" si="133"/>
        <v>29.555261200317126</v>
      </c>
      <c r="H1704" s="17">
        <f>H1703+(data!$C$19*G1703-data!$C$16*H1703)*$C1704/60</f>
        <v>135.06272067017485</v>
      </c>
      <c r="I1704" s="17">
        <f>I1703+(data!$C$20*G1703-data!$C$17*I1703)*$C1704/60</f>
        <v>448.10723263678955</v>
      </c>
      <c r="J1704" s="16">
        <f t="shared" si="129"/>
        <v>254.83333333333334</v>
      </c>
      <c r="K1704" s="14">
        <f>G1704/data!$C$15*1000</f>
        <v>4.0017816620547375</v>
      </c>
      <c r="L1704" s="14">
        <f>L1703+data!$C$21*(K1703-L1703)/60*C1703</f>
        <v>3.8310705824557556</v>
      </c>
      <c r="M1704" s="59">
        <f>M1703+E1704*C1704/3600/data!H$23</f>
        <v>288.85335223373556</v>
      </c>
    </row>
    <row r="1705" spans="1:13" ht="19.899999999999999" customHeight="1">
      <c r="A1705" s="12">
        <f t="shared" si="131"/>
        <v>15310</v>
      </c>
      <c r="B1705" s="14">
        <f t="shared" si="132"/>
        <v>4</v>
      </c>
      <c r="C1705" s="14">
        <f t="shared" si="130"/>
        <v>20</v>
      </c>
      <c r="D1705" s="15">
        <f>3600*(B1705*data!$C$15/1000-F1705-G1705)/C1705</f>
        <v>791.09551220548053</v>
      </c>
      <c r="E1705" s="15">
        <f>IF(A1705&lt;P$35,IF(A1705+C1705&lt;P$35,data!H$24*data!H$23,data!H$24*data!H$23*(P$35-A1705)/C1705),IF(D1705&lt;0,0,D1705))</f>
        <v>791.09551220548053</v>
      </c>
      <c r="F1705" s="17">
        <f>(H1705*data!$C$16+I1705*data!$C$17-G1704*(data!$C$18+data!$C$19+data!$C$20))*$C1705/60</f>
        <v>-4.4078699192863748</v>
      </c>
      <c r="G1705" s="17">
        <f t="shared" si="133"/>
        <v>29.554997540950531</v>
      </c>
      <c r="H1705" s="17">
        <f>H1704+(data!$C$19*G1704-data!$C$16*H1704)*$C1705/60</f>
        <v>135.63437283635682</v>
      </c>
      <c r="I1705" s="17">
        <f>I1704+(data!$C$20*G1704-data!$C$17*I1704)*$C1705/60</f>
        <v>448.61643455111141</v>
      </c>
      <c r="J1705" s="16">
        <f t="shared" si="129"/>
        <v>255.16666666666666</v>
      </c>
      <c r="K1705" s="14">
        <f>G1705/data!$C$15*1000</f>
        <v>4.0017459625827847</v>
      </c>
      <c r="L1705" s="14">
        <f>L1704+data!$C$21*(K1704-L1704)/60*C1704</f>
        <v>3.8381873369105501</v>
      </c>
      <c r="M1705" s="59">
        <f>M1704+E1705*C1705/3600/data!H$23</f>
        <v>289.29284974051637</v>
      </c>
    </row>
    <row r="1706" spans="1:13" ht="19.899999999999999" customHeight="1">
      <c r="A1706" s="12">
        <f t="shared" si="131"/>
        <v>15330</v>
      </c>
      <c r="B1706" s="14">
        <f t="shared" si="132"/>
        <v>4</v>
      </c>
      <c r="C1706" s="14">
        <f t="shared" si="130"/>
        <v>20</v>
      </c>
      <c r="D1706" s="15">
        <f>3600*(B1706*data!$C$15/1000-F1706-G1706)/C1706</f>
        <v>788.86735524895448</v>
      </c>
      <c r="E1706" s="15">
        <f>IF(A1706&lt;P$35,IF(A1706+C1706&lt;P$35,data!H$24*data!H$23,data!H$24*data!H$23*(P$35-A1706)/C1706),IF(D1706&lt;0,0,D1706))</f>
        <v>788.86735524895448</v>
      </c>
      <c r="F1706" s="17">
        <f>(H1706*data!$C$16+I1706*data!$C$17-G1705*(data!$C$18+data!$C$19+data!$C$20))*$C1706/60</f>
        <v>-4.3952331686680619</v>
      </c>
      <c r="G1706" s="17">
        <f t="shared" si="133"/>
        <v>29.554739440090696</v>
      </c>
      <c r="H1706" s="17">
        <f>H1705+(data!$C$19*G1705-data!$C$16*H1705)*$C1706/60</f>
        <v>136.19392561156772</v>
      </c>
      <c r="I1706" s="17">
        <f>I1705+(data!$C$20*G1705-data!$C$17*I1705)*$C1706/60</f>
        <v>449.12487232394852</v>
      </c>
      <c r="J1706" s="16">
        <f t="shared" si="129"/>
        <v>255.5</v>
      </c>
      <c r="K1706" s="14">
        <f>G1706/data!$C$15*1000</f>
        <v>4.0017110157325151</v>
      </c>
      <c r="L1706" s="14">
        <f>L1705+data!$C$21*(K1705-L1705)/60*C1705</f>
        <v>3.8450059135407684</v>
      </c>
      <c r="M1706" s="59">
        <f>M1705+E1706*C1706/3600/data!H$23</f>
        <v>289.73110938232134</v>
      </c>
    </row>
    <row r="1707" spans="1:13" ht="19.899999999999999" customHeight="1">
      <c r="A1707" s="12">
        <f t="shared" si="131"/>
        <v>15350</v>
      </c>
      <c r="B1707" s="14">
        <f t="shared" si="132"/>
        <v>4</v>
      </c>
      <c r="C1707" s="14">
        <f t="shared" si="130"/>
        <v>20</v>
      </c>
      <c r="D1707" s="15">
        <f>3600*(B1707*data!$C$15/1000-F1707-G1707)/C1707</f>
        <v>786.6836977380965</v>
      </c>
      <c r="E1707" s="15">
        <f>IF(A1707&lt;P$35,IF(A1707+C1707&lt;P$35,data!H$24*data!H$23,data!H$24*data!H$23*(P$35-A1707)/C1707),IF(D1707&lt;0,0,D1707))</f>
        <v>786.6836977380965</v>
      </c>
      <c r="F1707" s="17">
        <f>(H1707*data!$C$16+I1707*data!$C$17-G1706*(data!$C$18+data!$C$19+data!$C$20))*$C1707/60</f>
        <v>-4.382849078050965</v>
      </c>
      <c r="G1707" s="17">
        <f t="shared" si="133"/>
        <v>29.554486780089476</v>
      </c>
      <c r="H1707" s="17">
        <f>H1706+(data!$C$19*G1706-data!$C$16*H1706)*$C1707/60</f>
        <v>136.74163508475971</v>
      </c>
      <c r="I1707" s="17">
        <f>I1706+(data!$C$20*G1706-data!$C$17*I1706)*$C1707/60</f>
        <v>449.63254730683104</v>
      </c>
      <c r="J1707" s="16">
        <f t="shared" si="129"/>
        <v>255.83333333333334</v>
      </c>
      <c r="K1707" s="14">
        <f>G1707/data!$C$15*1000</f>
        <v>4.0016768055743723</v>
      </c>
      <c r="L1707" s="14">
        <f>L1706+data!$C$21*(K1706-L1706)/60*C1706</f>
        <v>3.8515387744232132</v>
      </c>
      <c r="M1707" s="59">
        <f>M1706+E1707*C1707/3600/data!H$23</f>
        <v>290.16815588106471</v>
      </c>
    </row>
    <row r="1708" spans="1:13" ht="19.899999999999999" customHeight="1">
      <c r="A1708" s="12">
        <f t="shared" si="131"/>
        <v>15370</v>
      </c>
      <c r="B1708" s="14">
        <f t="shared" si="132"/>
        <v>4</v>
      </c>
      <c r="C1708" s="14">
        <f t="shared" si="130"/>
        <v>20</v>
      </c>
      <c r="D1708" s="15">
        <f>3600*(B1708*data!$C$15/1000-F1708-G1708)/C1708</f>
        <v>784.54360175575482</v>
      </c>
      <c r="E1708" s="15">
        <f>IF(A1708&lt;P$35,IF(A1708+C1708&lt;P$35,data!H$24*data!H$23,data!H$24*data!H$23*(P$35-A1708)/C1708),IF(D1708&lt;0,0,D1708))</f>
        <v>784.54360175575482</v>
      </c>
      <c r="F1708" s="17">
        <f>(H1708*data!$C$16+I1708*data!$C$17-G1707*(data!$C$18+data!$C$19+data!$C$20))*$C1708/60</f>
        <v>-4.3707123216803554</v>
      </c>
      <c r="G1708" s="17">
        <f t="shared" si="133"/>
        <v>29.554239445842988</v>
      </c>
      <c r="H1708" s="17">
        <f>H1707+(data!$C$19*G1707-data!$C$16*H1707)*$C1708/60</f>
        <v>137.27775192464918</v>
      </c>
      <c r="I1708" s="17">
        <f>I1707+(data!$C$20*G1707-data!$C$17*I1707)*$C1708/60</f>
        <v>450.13946084462168</v>
      </c>
      <c r="J1708" s="16">
        <f t="shared" si="129"/>
        <v>256.16666666666669</v>
      </c>
      <c r="K1708" s="14">
        <f>G1708/data!$C$15*1000</f>
        <v>4.0016433165232925</v>
      </c>
      <c r="L1708" s="14">
        <f>L1707+data!$C$21*(K1707-L1707)/60*C1707</f>
        <v>3.8577978614405239</v>
      </c>
      <c r="M1708" s="59">
        <f>M1707+E1708*C1708/3600/data!H$23</f>
        <v>290.60401343759565</v>
      </c>
    </row>
    <row r="1709" spans="1:13" ht="19.899999999999999" customHeight="1">
      <c r="A1709" s="12">
        <f t="shared" si="131"/>
        <v>15390</v>
      </c>
      <c r="B1709" s="14">
        <f t="shared" si="132"/>
        <v>4</v>
      </c>
      <c r="C1709" s="14">
        <f t="shared" si="130"/>
        <v>20</v>
      </c>
      <c r="D1709" s="15">
        <f>3600*(B1709*data!$C$15/1000-F1709-G1709)/C1709</f>
        <v>782.44614923949632</v>
      </c>
      <c r="E1709" s="15">
        <f>IF(A1709&lt;P$35,IF(A1709+C1709&lt;P$35,data!H$24*data!H$23,data!H$24*data!H$23*(P$35-A1709)/C1709),IF(D1709&lt;0,0,D1709))</f>
        <v>782.44614923949632</v>
      </c>
      <c r="F1709" s="17">
        <f>(H1709*data!$C$16+I1709*data!$C$17-G1708*(data!$C$18+data!$C$19+data!$C$20))*$C1709/60</f>
        <v>-4.3588176865054447</v>
      </c>
      <c r="G1709" s="17">
        <f t="shared" si="133"/>
        <v>29.553997324647291</v>
      </c>
      <c r="H1709" s="17">
        <f>H1708+(data!$C$19*G1708-data!$C$16*H1708)*$C1709/60</f>
        <v>137.80252149444476</v>
      </c>
      <c r="I1709" s="17">
        <f>I1708+(data!$C$20*G1708-data!$C$17*I1708)*$C1709/60</f>
        <v>450.64561427562626</v>
      </c>
      <c r="J1709" s="16">
        <f t="shared" si="129"/>
        <v>256.5</v>
      </c>
      <c r="K1709" s="14">
        <f>G1709/data!$C$15*1000</f>
        <v>4.0016105333191669</v>
      </c>
      <c r="L1709" s="14">
        <f>L1708+data!$C$21*(K1708-L1708)/60*C1708</f>
        <v>3.863794617981851</v>
      </c>
      <c r="M1709" s="59">
        <f>M1708+E1709*C1709/3600/data!H$23</f>
        <v>291.03870574272872</v>
      </c>
    </row>
    <row r="1710" spans="1:13" ht="19.899999999999999" customHeight="1">
      <c r="A1710" s="12">
        <f t="shared" si="131"/>
        <v>15410</v>
      </c>
      <c r="B1710" s="14">
        <f t="shared" si="132"/>
        <v>4</v>
      </c>
      <c r="C1710" s="14">
        <f t="shared" si="130"/>
        <v>20</v>
      </c>
      <c r="D1710" s="15">
        <f>3600*(B1710*data!$C$15/1000-F1710-G1710)/C1710</f>
        <v>780.39044154614999</v>
      </c>
      <c r="E1710" s="15">
        <f>IF(A1710&lt;P$35,IF(A1710+C1710&lt;P$35,data!H$24*data!H$23,data!H$24*data!H$23*(P$35-A1710)/C1710),IF(D1710&lt;0,0,D1710))</f>
        <v>780.39044154614999</v>
      </c>
      <c r="F1710" s="17">
        <f>(H1710*data!$C$16+I1710*data!$C$17-G1709*(data!$C$18+data!$C$19+data!$C$20))*$C1710/60</f>
        <v>-4.3471600697698074</v>
      </c>
      <c r="G1710" s="17">
        <f t="shared" si="133"/>
        <v>29.553760306208019</v>
      </c>
      <c r="H1710" s="17">
        <f>H1709+(data!$C$19*G1709-data!$C$16*H1709)*$C1710/60</f>
        <v>138.31618396413637</v>
      </c>
      <c r="I1710" s="17">
        <f>I1709+(data!$C$20*G1709-data!$C$17*I1709)*$C1710/60</f>
        <v>451.15100893169893</v>
      </c>
      <c r="J1710" s="16">
        <f t="shared" si="129"/>
        <v>256.83333333333331</v>
      </c>
      <c r="K1710" s="14">
        <f>G1710/data!$C$15*1000</f>
        <v>4.0015784410281388</v>
      </c>
      <c r="L1710" s="14">
        <f>L1709+data!$C$21*(K1709-L1709)/60*C1709</f>
        <v>3.8695400097380417</v>
      </c>
      <c r="M1710" s="59">
        <f>M1709+E1710*C1710/3600/data!H$23</f>
        <v>291.47225598803215</v>
      </c>
    </row>
    <row r="1711" spans="1:13" ht="19.899999999999999" customHeight="1">
      <c r="A1711" s="12">
        <f t="shared" si="131"/>
        <v>15430</v>
      </c>
      <c r="B1711" s="14">
        <f t="shared" si="132"/>
        <v>4</v>
      </c>
      <c r="C1711" s="14">
        <f t="shared" si="130"/>
        <v>20</v>
      </c>
      <c r="D1711" s="15">
        <f>3600*(B1711*data!$C$15/1000-F1711-G1711)/C1711</f>
        <v>778.37559905097498</v>
      </c>
      <c r="E1711" s="15">
        <f>IF(A1711&lt;P$35,IF(A1711+C1711&lt;P$35,data!H$24*data!H$23,data!H$24*data!H$23*(P$35-A1711)/C1711),IF(D1711&lt;0,0,D1711))</f>
        <v>778.37559905097498</v>
      </c>
      <c r="F1711" s="17">
        <f>(H1711*data!$C$16+I1711*data!$C$17-G1710*(data!$C$18+data!$C$19+data!$C$20))*$C1711/60</f>
        <v>-4.3357344766931654</v>
      </c>
      <c r="G1711" s="17">
        <f t="shared" si="133"/>
        <v>29.553528282549021</v>
      </c>
      <c r="H1711" s="17">
        <f>H1710+(data!$C$19*G1710-data!$C$16*H1710)*$C1711/60</f>
        <v>138.8189744204148</v>
      </c>
      <c r="I1711" s="17">
        <f>I1710+(data!$C$20*G1710-data!$C$17*I1710)*$C1711/60</f>
        <v>451.65564613834704</v>
      </c>
      <c r="J1711" s="16">
        <f t="shared" si="129"/>
        <v>257.16666666666669</v>
      </c>
      <c r="K1711" s="14">
        <f>G1711/data!$C$15*1000</f>
        <v>4.0015470250302414</v>
      </c>
      <c r="L1711" s="14">
        <f>L1710+data!$C$21*(K1710-L1710)/60*C1710</f>
        <v>3.8750445446299495</v>
      </c>
      <c r="M1711" s="59">
        <f>M1710+E1711*C1711/3600/data!H$23</f>
        <v>291.90468687639378</v>
      </c>
    </row>
    <row r="1712" spans="1:13" ht="19.899999999999999" customHeight="1">
      <c r="A1712" s="12">
        <f t="shared" si="131"/>
        <v>15450</v>
      </c>
      <c r="B1712" s="14">
        <f t="shared" si="132"/>
        <v>4</v>
      </c>
      <c r="C1712" s="14">
        <f t="shared" si="130"/>
        <v>20</v>
      </c>
      <c r="D1712" s="15">
        <f>3600*(B1712*data!$C$15/1000-F1712-G1712)/C1712</f>
        <v>776.4007607383304</v>
      </c>
      <c r="E1712" s="15">
        <f>IF(A1712&lt;P$35,IF(A1712+C1712&lt;P$35,data!H$24*data!H$23,data!H$24*data!H$23*(P$35-A1712)/C1712),IF(D1712&lt;0,0,D1712))</f>
        <v>776.4007607383304</v>
      </c>
      <c r="F1712" s="17">
        <f>(H1712*data!$C$16+I1712*data!$C$17-G1711*(data!$C$18+data!$C$19+data!$C$20))*$C1712/60</f>
        <v>-4.3245360181752783</v>
      </c>
      <c r="G1712" s="17">
        <f t="shared" si="133"/>
        <v>29.553301147990268</v>
      </c>
      <c r="H1712" s="17">
        <f>H1711+(data!$C$19*G1711-data!$C$16*H1711)*$C1712/60</f>
        <v>139.31112297425994</v>
      </c>
      <c r="I1712" s="17">
        <f>I1711+(data!$C$20*G1711-data!$C$17*I1711)*$C1712/60</f>
        <v>452.15952721483274</v>
      </c>
      <c r="J1712" s="16">
        <f t="shared" si="129"/>
        <v>257.5</v>
      </c>
      <c r="K1712" s="14">
        <f>G1712/data!$C$15*1000</f>
        <v>4.0015162710163992</v>
      </c>
      <c r="L1712" s="14">
        <f>L1711+data!$C$21*(K1711-L1711)/60*C1711</f>
        <v>3.8803182919054406</v>
      </c>
      <c r="M1712" s="59">
        <f>M1711+E1712*C1712/3600/data!H$23</f>
        <v>292.33602063235952</v>
      </c>
    </row>
    <row r="1713" spans="1:13" ht="19.899999999999999" customHeight="1">
      <c r="A1713" s="12">
        <f t="shared" si="131"/>
        <v>15470</v>
      </c>
      <c r="B1713" s="14">
        <f t="shared" si="132"/>
        <v>4</v>
      </c>
      <c r="C1713" s="14">
        <f t="shared" si="130"/>
        <v>20</v>
      </c>
      <c r="D1713" s="15">
        <f>3600*(B1713*data!$C$15/1000-F1713-G1713)/C1713</f>
        <v>774.46508381236845</v>
      </c>
      <c r="E1713" s="15">
        <f>IF(A1713&lt;P$35,IF(A1713+C1713&lt;P$35,data!H$24*data!H$23,data!H$24*data!H$23*(P$35-A1713)/C1713),IF(D1713&lt;0,0,D1713))</f>
        <v>774.46508381236845</v>
      </c>
      <c r="F1713" s="17">
        <f>(H1713*data!$C$16+I1713*data!$C$17-G1712*(data!$C$18+data!$C$19+data!$C$20))*$C1713/60</f>
        <v>-4.3135599085664431</v>
      </c>
      <c r="G1713" s="17">
        <f t="shared" si="133"/>
        <v>29.553078799081216</v>
      </c>
      <c r="H1713" s="17">
        <f>H1712+(data!$C$19*G1712-data!$C$16*H1712)*$C1713/60</f>
        <v>139.79285486625508</v>
      </c>
      <c r="I1713" s="17">
        <f>I1712+(data!$C$20*G1712-data!$C$17*I1712)*$C1713/60</f>
        <v>452.66265347427304</v>
      </c>
      <c r="J1713" s="16">
        <f t="shared" si="129"/>
        <v>257.83333333333331</v>
      </c>
      <c r="K1713" s="14">
        <f>G1713/data!$C$15*1000</f>
        <v>4.001486164979414</v>
      </c>
      <c r="L1713" s="14">
        <f>L1712+data!$C$21*(K1712-L1712)/60*C1712</f>
        <v>3.8853709004401424</v>
      </c>
      <c r="M1713" s="59">
        <f>M1712+E1713*C1713/3600/data!H$23</f>
        <v>292.76627901225527</v>
      </c>
    </row>
    <row r="1714" spans="1:13" ht="19.899999999999999" customHeight="1">
      <c r="A1714" s="12">
        <f t="shared" si="131"/>
        <v>15490</v>
      </c>
      <c r="B1714" s="14">
        <f t="shared" si="132"/>
        <v>4</v>
      </c>
      <c r="C1714" s="14">
        <f t="shared" si="130"/>
        <v>20</v>
      </c>
      <c r="D1714" s="15">
        <f>3600*(B1714*data!$C$15/1000-F1714-G1714)/C1714</f>
        <v>772.56774330837038</v>
      </c>
      <c r="E1714" s="15">
        <f>IF(A1714&lt;P$35,IF(A1714+C1714&lt;P$35,data!H$24*data!H$23,data!H$24*data!H$23*(P$35-A1714)/C1714),IF(D1714&lt;0,0,D1714))</f>
        <v>772.56774330837038</v>
      </c>
      <c r="F1714" s="17">
        <f>(H1714*data!$C$16+I1714*data!$C$17-G1713*(data!$C$18+data!$C$19+data!$C$20))*$C1714/60</f>
        <v>-4.3028014634731395</v>
      </c>
      <c r="G1714" s="17">
        <f t="shared" si="133"/>
        <v>29.552861134565681</v>
      </c>
      <c r="H1714" s="17">
        <f>H1713+(data!$C$19*G1713-data!$C$16*H1713)*$C1714/60</f>
        <v>140.26439056967018</v>
      </c>
      <c r="I1714" s="17">
        <f>I1713+(data!$C$20*G1713-data!$C$17*I1713)*$C1714/60</f>
        <v>453.16502622373764</v>
      </c>
      <c r="J1714" s="16">
        <f t="shared" si="129"/>
        <v>258.16666666666669</v>
      </c>
      <c r="K1714" s="14">
        <f>G1714/data!$C$15*1000</f>
        <v>4.0014566932091986</v>
      </c>
      <c r="L1714" s="14">
        <f>L1713+data!$C$21*(K1713-L1713)/60*C1713</f>
        <v>3.8902116162748772</v>
      </c>
      <c r="M1714" s="59">
        <f>M1713+E1714*C1714/3600/data!H$23</f>
        <v>293.19548331409322</v>
      </c>
    </row>
    <row r="1715" spans="1:13" ht="19.899999999999999" customHeight="1">
      <c r="A1715" s="12">
        <f t="shared" si="131"/>
        <v>15510</v>
      </c>
      <c r="B1715" s="14">
        <f t="shared" si="132"/>
        <v>4</v>
      </c>
      <c r="C1715" s="14">
        <f t="shared" si="130"/>
        <v>20</v>
      </c>
      <c r="D1715" s="15">
        <f>3600*(B1715*data!$C$15/1000-F1715-G1715)/C1715</f>
        <v>770.70793171738137</v>
      </c>
      <c r="E1715" s="15">
        <f>IF(A1715&lt;P$35,IF(A1715+C1715&lt;P$35,data!H$24*data!H$23,data!H$24*data!H$23*(P$35-A1715)/C1715),IF(D1715&lt;0,0,D1715))</f>
        <v>770.70793171738137</v>
      </c>
      <c r="F1715" s="17">
        <f>(H1715*data!$C$16+I1715*data!$C$17-G1714*(data!$C$18+data!$C$19+data!$C$20))*$C1715/60</f>
        <v>-4.2922560976181821</v>
      </c>
      <c r="G1715" s="17">
        <f t="shared" si="133"/>
        <v>29.552648055327335</v>
      </c>
      <c r="H1715" s="17">
        <f>H1714+(data!$C$19*G1714-data!$C$16*H1714)*$C1715/60</f>
        <v>140.72594589136452</v>
      </c>
      <c r="I1715" s="17">
        <f>I1714+(data!$C$20*G1714-data!$C$17*I1714)*$C1715/60</f>
        <v>453.66664676434465</v>
      </c>
      <c r="J1715" s="16">
        <f t="shared" si="129"/>
        <v>258.5</v>
      </c>
      <c r="K1715" s="14">
        <f>G1715/data!$C$15*1000</f>
        <v>4.0014278422854055</v>
      </c>
      <c r="L1715" s="14">
        <f>L1714+data!$C$21*(K1714-L1714)/60*C1714</f>
        <v>3.8948492994217827</v>
      </c>
      <c r="M1715" s="59">
        <f>M1714+E1715*C1715/3600/data!H$23</f>
        <v>293.62365438726954</v>
      </c>
    </row>
    <row r="1716" spans="1:13" ht="19.899999999999999" customHeight="1">
      <c r="A1716" s="12">
        <f t="shared" si="131"/>
        <v>15530</v>
      </c>
      <c r="B1716" s="14">
        <f t="shared" si="132"/>
        <v>4</v>
      </c>
      <c r="C1716" s="14">
        <f t="shared" si="130"/>
        <v>20</v>
      </c>
      <c r="D1716" s="15">
        <f>3600*(B1716*data!$C$15/1000-F1716-G1716)/C1716</f>
        <v>768.88485861540164</v>
      </c>
      <c r="E1716" s="15">
        <f>IF(A1716&lt;P$35,IF(A1716+C1716&lt;P$35,data!H$24*data!H$23,data!H$24*data!H$23*(P$35-A1716)/C1716),IF(D1716&lt;0,0,D1716))</f>
        <v>768.88485861540164</v>
      </c>
      <c r="F1716" s="17">
        <f>(H1716*data!$C$16+I1716*data!$C$17-G1715*(data!$C$18+data!$C$19+data!$C$20))*$C1716/60</f>
        <v>-4.281919322740765</v>
      </c>
      <c r="G1716" s="17">
        <f t="shared" si="133"/>
        <v>29.552439464349799</v>
      </c>
      <c r="H1716" s="17">
        <f>H1715+(data!$C$19*G1715-data!$C$16*H1715)*$C1716/60</f>
        <v>141.17773207055293</v>
      </c>
      <c r="I1716" s="17">
        <f>I1715+(data!$C$20*G1715-data!$C$17*I1715)*$C1716/60</f>
        <v>454.16751639135452</v>
      </c>
      <c r="J1716" s="16">
        <f t="shared" si="129"/>
        <v>258.83333333333331</v>
      </c>
      <c r="K1716" s="14">
        <f>G1716/data!$C$15*1000</f>
        <v>4.0013995990720188</v>
      </c>
      <c r="L1716" s="14">
        <f>L1715+data!$C$21*(K1715-L1715)/60*C1715</f>
        <v>3.8992924399694964</v>
      </c>
      <c r="M1716" s="59">
        <f>M1715+E1716*C1716/3600/data!H$23</f>
        <v>294.05081264205586</v>
      </c>
    </row>
    <row r="1717" spans="1:13" ht="19.899999999999999" customHeight="1">
      <c r="A1717" s="12">
        <f t="shared" si="131"/>
        <v>15550</v>
      </c>
      <c r="B1717" s="14">
        <f t="shared" si="132"/>
        <v>4</v>
      </c>
      <c r="C1717" s="14">
        <f t="shared" si="130"/>
        <v>20</v>
      </c>
      <c r="D1717" s="15">
        <f>3600*(B1717*data!$C$15/1000-F1717-G1717)/C1717</f>
        <v>767.09775030270248</v>
      </c>
      <c r="E1717" s="15">
        <f>IF(A1717&lt;P$35,IF(A1717+C1717&lt;P$35,data!H$24*data!H$23,data!H$24*data!H$23*(P$35-A1717)/C1717),IF(D1717&lt;0,0,D1717))</f>
        <v>767.09775030270248</v>
      </c>
      <c r="F1717" s="17">
        <f>(H1717*data!$C$16+I1717*data!$C$17-G1716*(data!$C$18+data!$C$19+data!$C$20))*$C1717/60</f>
        <v>-4.2717867455445564</v>
      </c>
      <c r="G1717" s="17">
        <f t="shared" si="133"/>
        <v>29.552235266668585</v>
      </c>
      <c r="H1717" s="17">
        <f>H1716+(data!$C$19*G1716-data!$C$16*H1716)*$C1717/60</f>
        <v>141.61995587548228</v>
      </c>
      <c r="I1717" s="17">
        <f>I1716+(data!$C$20*G1716-data!$C$17*I1716)*$C1717/60</f>
        <v>454.66763639426188</v>
      </c>
      <c r="J1717" s="16">
        <f t="shared" si="129"/>
        <v>259.16666666666669</v>
      </c>
      <c r="K1717" s="14">
        <f>G1717/data!$C$15*1000</f>
        <v>4.0013719507108494</v>
      </c>
      <c r="L1717" s="14">
        <f>L1716+data!$C$21*(K1716-L1716)/60*C1716</f>
        <v>3.9035491735167054</v>
      </c>
      <c r="M1717" s="59">
        <f>M1716+E1717*C1717/3600/data!H$23</f>
        <v>294.47697805889072</v>
      </c>
    </row>
    <row r="1718" spans="1:13" ht="19.899999999999999" customHeight="1">
      <c r="A1718" s="12">
        <f t="shared" si="131"/>
        <v>15570</v>
      </c>
      <c r="B1718" s="14">
        <f t="shared" si="132"/>
        <v>4</v>
      </c>
      <c r="C1718" s="14">
        <f t="shared" si="130"/>
        <v>20</v>
      </c>
      <c r="D1718" s="15">
        <f>3600*(B1718*data!$C$15/1000-F1718-G1718)/C1718</f>
        <v>765.34584944923722</v>
      </c>
      <c r="E1718" s="15">
        <f>IF(A1718&lt;P$35,IF(A1718+C1718&lt;P$35,data!H$24*data!H$23,data!H$24*data!H$23*(P$35-A1718)/C1718),IF(D1718&lt;0,0,D1718))</f>
        <v>765.34584944923722</v>
      </c>
      <c r="F1718" s="17">
        <f>(H1718*data!$C$16+I1718*data!$C$17-G1717*(data!$C$18+data!$C$19+data!$C$20))*$C1718/60</f>
        <v>-4.2618540656868236</v>
      </c>
      <c r="G1718" s="17">
        <f t="shared" si="133"/>
        <v>29.55203536933011</v>
      </c>
      <c r="H1718" s="17">
        <f>H1717+(data!$C$19*G1717-data!$C$16*H1717)*$C1718/60</f>
        <v>142.05281969806111</v>
      </c>
      <c r="I1718" s="17">
        <f>I1717+(data!$C$20*G1717-data!$C$17*I1717)*$C1718/60</f>
        <v>455.16700805688549</v>
      </c>
      <c r="J1718" s="16">
        <f t="shared" si="129"/>
        <v>259.5</v>
      </c>
      <c r="K1718" s="14">
        <f>G1718/data!$C$15*1000</f>
        <v>4.0013448846159854</v>
      </c>
      <c r="L1718" s="14">
        <f>L1717+data!$C$21*(K1717-L1717)/60*C1717</f>
        <v>3.9076272959620217</v>
      </c>
      <c r="M1718" s="59">
        <f>M1717+E1718*C1718/3600/data!H$23</f>
        <v>294.90217019747365</v>
      </c>
    </row>
    <row r="1719" spans="1:13" ht="19.899999999999999" customHeight="1">
      <c r="A1719" s="12">
        <f t="shared" si="131"/>
        <v>15590</v>
      </c>
      <c r="B1719" s="14">
        <f t="shared" si="132"/>
        <v>4</v>
      </c>
      <c r="C1719" s="14">
        <f t="shared" si="130"/>
        <v>20</v>
      </c>
      <c r="D1719" s="15">
        <f>3600*(B1719*data!$C$15/1000-F1719-G1719)/C1719</f>
        <v>763.62841474859226</v>
      </c>
      <c r="E1719" s="15">
        <f>IF(A1719&lt;P$35,IF(A1719+C1719&lt;P$35,data!H$24*data!H$23,data!H$24*data!H$23*(P$35-A1719)/C1719),IF(D1719&lt;0,0,D1719))</f>
        <v>763.62841474859226</v>
      </c>
      <c r="F1719" s="17">
        <f>(H1719*data!$C$16+I1719*data!$C$17-G1718*(data!$C$18+data!$C$19+data!$C$20))*$C1719/60</f>
        <v>-4.2521170738117231</v>
      </c>
      <c r="G1719" s="17">
        <f t="shared" si="133"/>
        <v>29.551839681347481</v>
      </c>
      <c r="H1719" s="17">
        <f>H1718+(data!$C$19*G1718-data!$C$16*H1718)*$C1719/60</f>
        <v>142.47652164648693</v>
      </c>
      <c r="I1719" s="17">
        <f>I1718+(data!$C$20*G1718-data!$C$17*I1718)*$C1719/60</f>
        <v>455.66563265745646</v>
      </c>
      <c r="J1719" s="16">
        <f t="shared" si="129"/>
        <v>259.83333333333331</v>
      </c>
      <c r="K1719" s="14">
        <f>G1719/data!$C$15*1000</f>
        <v>4.0013183884678014</v>
      </c>
      <c r="L1719" s="14">
        <f>L1718+data!$C$21*(K1718-L1718)/60*C1718</f>
        <v>3.9115342776770485</v>
      </c>
      <c r="M1719" s="59">
        <f>M1718+E1719*C1719/3600/data!H$23</f>
        <v>295.32640820566729</v>
      </c>
    </row>
    <row r="1720" spans="1:13" ht="19.899999999999999" customHeight="1">
      <c r="A1720" s="12">
        <f t="shared" si="131"/>
        <v>15610</v>
      </c>
      <c r="B1720" s="14">
        <f t="shared" si="132"/>
        <v>4</v>
      </c>
      <c r="C1720" s="14">
        <f t="shared" si="130"/>
        <v>20</v>
      </c>
      <c r="D1720" s="15">
        <f>3600*(B1720*data!$C$15/1000-F1720-G1720)/C1720</f>
        <v>761.94472057857899</v>
      </c>
      <c r="E1720" s="15">
        <f>IF(A1720&lt;P$35,IF(A1720+C1720&lt;P$35,data!H$24*data!H$23,data!H$24*data!H$23*(P$35-A1720)/C1720),IF(D1720&lt;0,0,D1720))</f>
        <v>761.94472057857899</v>
      </c>
      <c r="F1720" s="17">
        <f>(H1720*data!$C$16+I1720*data!$C$17-G1719*(data!$C$18+data!$C$19+data!$C$20))*$C1720/60</f>
        <v>-4.2425716496241366</v>
      </c>
      <c r="G1720" s="17">
        <f t="shared" si="133"/>
        <v>29.551648113659969</v>
      </c>
      <c r="H1720" s="17">
        <f>H1719+(data!$C$19*G1719-data!$C$16*H1719)*$C1720/60</f>
        <v>142.89125563591256</v>
      </c>
      <c r="I1720" s="17">
        <f>I1719+(data!$C$20*G1719-data!$C$17*I1719)*$C1720/60</f>
        <v>456.16351146870454</v>
      </c>
      <c r="J1720" s="16">
        <f t="shared" si="129"/>
        <v>260.16666666666669</v>
      </c>
      <c r="K1720" s="14">
        <f>G1720/data!$C$15*1000</f>
        <v>4.0012924502074778</v>
      </c>
      <c r="L1720" s="14">
        <f>L1719+data!$C$21*(K1719-L1719)/60*C1719</f>
        <v>3.9152772770883395</v>
      </c>
      <c r="M1720" s="59">
        <f>M1719+E1720*C1720/3600/data!H$23</f>
        <v>295.74971082821094</v>
      </c>
    </row>
    <row r="1721" spans="1:13" ht="19.899999999999999" customHeight="1">
      <c r="A1721" s="12">
        <f t="shared" si="131"/>
        <v>15630</v>
      </c>
      <c r="B1721" s="14">
        <f t="shared" si="132"/>
        <v>4</v>
      </c>
      <c r="C1721" s="14">
        <f t="shared" si="130"/>
        <v>20</v>
      </c>
      <c r="D1721" s="15">
        <f>3600*(B1721*data!$C$15/1000-F1721-G1721)/C1721</f>
        <v>760.29405666945502</v>
      </c>
      <c r="E1721" s="15">
        <f>IF(A1721&lt;P$35,IF(A1721+C1721&lt;P$35,data!H$24*data!H$23,data!H$24*data!H$23*(P$35-A1721)/C1721),IF(D1721&lt;0,0,D1721))</f>
        <v>760.29405666945502</v>
      </c>
      <c r="F1721" s="17">
        <f>(H1721*data!$C$16+I1721*data!$C$17-G1720*(data!$C$18+data!$C$19+data!$C$20))*$C1721/60</f>
        <v>-4.2332137600049995</v>
      </c>
      <c r="G1721" s="17">
        <f t="shared" si="133"/>
        <v>29.551460579091518</v>
      </c>
      <c r="H1721" s="17">
        <f>H1720+(data!$C$19*G1720-data!$C$16*H1720)*$C1721/60</f>
        <v>143.29721147719391</v>
      </c>
      <c r="I1721" s="17">
        <f>I1720+(data!$C$20*G1720-data!$C$17*I1720)*$C1721/60</f>
        <v>456.66064575794258</v>
      </c>
      <c r="J1721" s="16">
        <f t="shared" si="129"/>
        <v>260.5</v>
      </c>
      <c r="K1721" s="14">
        <f>G1721/data!$C$15*1000</f>
        <v>4.0012670580313801</v>
      </c>
      <c r="L1721" s="14">
        <f>L1720+data!$C$21*(K1720-L1720)/60*C1720</f>
        <v>3.9188631536929135</v>
      </c>
      <c r="M1721" s="59">
        <f>M1720+E1721*C1721/3600/data!H$23</f>
        <v>296.17209641524954</v>
      </c>
    </row>
    <row r="1722" spans="1:13" ht="19.899999999999999" customHeight="1">
      <c r="A1722" s="12">
        <f t="shared" si="131"/>
        <v>15650</v>
      </c>
      <c r="B1722" s="14">
        <f t="shared" si="132"/>
        <v>4</v>
      </c>
      <c r="C1722" s="14">
        <f t="shared" si="130"/>
        <v>20</v>
      </c>
      <c r="D1722" s="15">
        <f>3600*(B1722*data!$C$15/1000-F1722-G1722)/C1722</f>
        <v>758.6757277788729</v>
      </c>
      <c r="E1722" s="15">
        <f>IF(A1722&lt;P$35,IF(A1722+C1722&lt;P$35,data!H$24*data!H$23,data!H$24*data!H$23*(P$35-A1722)/C1722),IF(D1722&lt;0,0,D1722))</f>
        <v>758.6757277788729</v>
      </c>
      <c r="F1722" s="17">
        <f>(H1722*data!$C$16+I1722*data!$C$17-G1721*(data!$C$18+data!$C$19+data!$C$20))*$C1722/60</f>
        <v>-4.2240394571660369</v>
      </c>
      <c r="G1722" s="17">
        <f t="shared" si="133"/>
        <v>29.551276992311344</v>
      </c>
      <c r="H1722" s="17">
        <f>H1721+(data!$C$19*G1721-data!$C$16*H1721)*$C1722/60</f>
        <v>143.69457496375904</v>
      </c>
      <c r="I1722" s="17">
        <f>I1721+(data!$C$20*G1721-data!$C$17*I1721)*$C1722/60</f>
        <v>457.15703678714937</v>
      </c>
      <c r="J1722" s="16">
        <f t="shared" si="129"/>
        <v>260.83333333333331</v>
      </c>
      <c r="K1722" s="14">
        <f>G1722/data!$C$15*1000</f>
        <v>4.0012422003857209</v>
      </c>
      <c r="L1722" s="14">
        <f>L1721+data!$C$21*(K1721-L1721)/60*C1721</f>
        <v>3.9222984805309307</v>
      </c>
      <c r="M1722" s="59">
        <f>M1721+E1722*C1722/3600/data!H$23</f>
        <v>296.59358293068226</v>
      </c>
    </row>
    <row r="1723" spans="1:13" ht="19.899999999999999" customHeight="1">
      <c r="A1723" s="12">
        <f t="shared" si="131"/>
        <v>15670</v>
      </c>
      <c r="B1723" s="14">
        <f t="shared" si="132"/>
        <v>4</v>
      </c>
      <c r="C1723" s="14">
        <f t="shared" si="130"/>
        <v>20</v>
      </c>
      <c r="D1723" s="15">
        <f>3600*(B1723*data!$C$15/1000-F1723-G1723)/C1723</f>
        <v>757.08905337391093</v>
      </c>
      <c r="E1723" s="15">
        <f>IF(A1723&lt;P$35,IF(A1723+C1723&lt;P$35,data!H$24*data!H$23,data!H$24*data!H$23*(P$35-A1723)/C1723),IF(D1723&lt;0,0,D1723))</f>
        <v>757.08905337391093</v>
      </c>
      <c r="F1723" s="17">
        <f>(H1723*data!$C$16+I1723*data!$C$17-G1722*(data!$C$18+data!$C$19+data!$C$20))*$C1723/60</f>
        <v>-4.21504487684388</v>
      </c>
      <c r="G1723" s="17">
        <f t="shared" si="133"/>
        <v>29.551097269794536</v>
      </c>
      <c r="H1723" s="17">
        <f>H1722+(data!$C$19*G1722-data!$C$16*H1722)*$C1723/60</f>
        <v>144.08352795663882</v>
      </c>
      <c r="I1723" s="17">
        <f>I1722+(data!$C$20*G1722-data!$C$17*I1722)*$C1723/60</f>
        <v>457.65268581305082</v>
      </c>
      <c r="J1723" s="16">
        <f t="shared" si="129"/>
        <v>261.16666666666669</v>
      </c>
      <c r="K1723" s="14">
        <f>G1723/data!$C$15*1000</f>
        <v>4.0012178659612285</v>
      </c>
      <c r="L1723" s="14">
        <f>L1722+data!$C$21*(K1722-L1722)/60*C1722</f>
        <v>3.9255895561381755</v>
      </c>
      <c r="M1723" s="59">
        <f>M1722+E1723*C1723/3600/data!H$23</f>
        <v>297.01418796033443</v>
      </c>
    </row>
    <row r="1724" spans="1:13" ht="19.899999999999999" customHeight="1">
      <c r="A1724" s="12">
        <f t="shared" si="131"/>
        <v>15690</v>
      </c>
      <c r="B1724" s="14">
        <f t="shared" si="132"/>
        <v>4</v>
      </c>
      <c r="C1724" s="14">
        <f t="shared" si="130"/>
        <v>20</v>
      </c>
      <c r="D1724" s="15">
        <f>3600*(B1724*data!$C$15/1000-F1724-G1724)/C1724</f>
        <v>755.53336731968625</v>
      </c>
      <c r="E1724" s="15">
        <f>IF(A1724&lt;P$35,IF(A1724+C1724&lt;P$35,data!H$24*data!H$23,data!H$24*data!H$23*(P$35-A1724)/C1724),IF(D1724&lt;0,0,D1724))</f>
        <v>755.53336731968625</v>
      </c>
      <c r="F1724" s="17">
        <f>(H1724*data!$C$16+I1724*data!$C$17-G1723*(data!$C$18+data!$C$19+data!$C$20))*$C1724/60</f>
        <v>-4.2062262365321805</v>
      </c>
      <c r="G1724" s="17">
        <f t="shared" si="133"/>
        <v>29.550921329784082</v>
      </c>
      <c r="H1724" s="17">
        <f>H1723+(data!$C$19*G1723-data!$C$16*H1723)*$C1724/60</f>
        <v>144.4642484676977</v>
      </c>
      <c r="I1724" s="17">
        <f>I1723+(data!$C$20*G1723-data!$C$17*I1723)*$C1724/60</f>
        <v>458.14759408719931</v>
      </c>
      <c r="J1724" s="16">
        <f t="shared" si="129"/>
        <v>261.5</v>
      </c>
      <c r="K1724" s="14">
        <f>G1724/data!$C$15*1000</f>
        <v>4.0011940436880069</v>
      </c>
      <c r="L1724" s="14">
        <f>L1723+data!$C$21*(K1723-L1723)/60*C1723</f>
        <v>3.9287424160000319</v>
      </c>
      <c r="M1724" s="59">
        <f>M1723+E1724*C1724/3600/data!H$23</f>
        <v>297.4339287199565</v>
      </c>
    </row>
    <row r="1725" spans="1:13" ht="19.899999999999999" customHeight="1">
      <c r="A1725" s="12">
        <f t="shared" si="131"/>
        <v>15710</v>
      </c>
      <c r="B1725" s="14">
        <f t="shared" si="132"/>
        <v>4</v>
      </c>
      <c r="C1725" s="14">
        <f t="shared" si="130"/>
        <v>20</v>
      </c>
      <c r="D1725" s="15">
        <f>3600*(B1725*data!$C$15/1000-F1725-G1725)/C1725</f>
        <v>754.00801757467673</v>
      </c>
      <c r="E1725" s="15">
        <f>IF(A1725&lt;P$35,IF(A1725+C1725&lt;P$35,data!H$24*data!H$23,data!H$24*data!H$23*(P$35-A1725)/C1725),IF(D1725&lt;0,0,D1725))</f>
        <v>754.00801757467673</v>
      </c>
      <c r="F1725" s="17">
        <f>(H1725*data!$C$16+I1725*data!$C$17-G1724*(data!$C$18+data!$C$19+data!$C$20))*$C1725/60</f>
        <v>-4.1975798337513028</v>
      </c>
      <c r="G1725" s="17">
        <f t="shared" si="133"/>
        <v>29.550749092253259</v>
      </c>
      <c r="H1725" s="17">
        <f>H1724+(data!$C$19*G1724-data!$C$16*H1724)*$C1725/60</f>
        <v>144.83691074110305</v>
      </c>
      <c r="I1725" s="17">
        <f>I1724+(data!$C$20*G1724-data!$C$17*I1724)*$C1725/60</f>
        <v>458.64176285605134</v>
      </c>
      <c r="J1725" s="16">
        <f t="shared" si="129"/>
        <v>261.83333333333331</v>
      </c>
      <c r="K1725" s="14">
        <f>G1725/data!$C$15*1000</f>
        <v>4.0011707227304392</v>
      </c>
      <c r="L1725" s="14">
        <f>L1724+data!$C$21*(K1724-L1724)/60*C1724</f>
        <v>3.9317628435277396</v>
      </c>
      <c r="M1725" s="59">
        <f>M1724+E1725*C1725/3600/data!H$23</f>
        <v>297.85282206305357</v>
      </c>
    </row>
    <row r="1726" spans="1:13" ht="19.899999999999999" customHeight="1">
      <c r="A1726" s="12">
        <f t="shared" si="131"/>
        <v>15730</v>
      </c>
      <c r="B1726" s="14">
        <f t="shared" si="132"/>
        <v>4</v>
      </c>
      <c r="C1726" s="14">
        <f t="shared" si="130"/>
        <v>20</v>
      </c>
      <c r="D1726" s="15">
        <f>3600*(B1726*data!$C$15/1000-F1726-G1726)/C1726</f>
        <v>752.51236589239227</v>
      </c>
      <c r="E1726" s="15">
        <f>IF(A1726&lt;P$35,IF(A1726+C1726&lt;P$35,data!H$24*data!H$23,data!H$24*data!H$23*(P$35-A1726)/C1726),IF(D1726&lt;0,0,D1726))</f>
        <v>752.51236589239227</v>
      </c>
      <c r="F1726" s="17">
        <f>(H1726*data!$C$16+I1726*data!$C$17-G1725*(data!$C$18+data!$C$19+data!$C$20))*$C1726/60</f>
        <v>-4.1891020443545219</v>
      </c>
      <c r="G1726" s="17">
        <f t="shared" si="133"/>
        <v>29.550580478869165</v>
      </c>
      <c r="H1726" s="17">
        <f>H1725+(data!$C$19*G1725-data!$C$16*H1725)*$C1726/60</f>
        <v>145.20168533307</v>
      </c>
      <c r="I1726" s="17">
        <f>I1725+(data!$C$20*G1725-data!$C$17*I1725)*$C1726/60</f>
        <v>459.13519336104395</v>
      </c>
      <c r="J1726" s="16">
        <f t="shared" si="129"/>
        <v>262.16666666666669</v>
      </c>
      <c r="K1726" s="14">
        <f>G1726/data!$C$15*1000</f>
        <v>4.0011478924822512</v>
      </c>
      <c r="L1726" s="14">
        <f>L1725+data!$C$21*(K1725-L1725)/60*C1725</f>
        <v>3.9346563805768522</v>
      </c>
      <c r="M1726" s="59">
        <f>M1725+E1726*C1726/3600/data!H$23</f>
        <v>298.27088448854931</v>
      </c>
    </row>
    <row r="1727" spans="1:13" ht="19.899999999999999" customHeight="1">
      <c r="A1727" s="12">
        <f t="shared" si="131"/>
        <v>15750</v>
      </c>
      <c r="B1727" s="14">
        <f t="shared" si="132"/>
        <v>4</v>
      </c>
      <c r="C1727" s="14">
        <f t="shared" si="130"/>
        <v>20</v>
      </c>
      <c r="D1727" s="15">
        <f>3600*(B1727*data!$C$15/1000-F1727-G1727)/C1727</f>
        <v>751.0457875294419</v>
      </c>
      <c r="E1727" s="15">
        <f>IF(A1727&lt;P$35,IF(A1727+C1727&lt;P$35,data!H$24*data!H$23,data!H$24*data!H$23*(P$35-A1727)/C1727),IF(D1727&lt;0,0,D1727))</f>
        <v>751.0457875294419</v>
      </c>
      <c r="F1727" s="17">
        <f>(H1727*data!$C$16+I1727*data!$C$17-G1726*(data!$C$18+data!$C$19+data!$C$20))*$C1727/60</f>
        <v>-4.1807893208701552</v>
      </c>
      <c r="G1727" s="17">
        <f t="shared" si="133"/>
        <v>29.550415412956745</v>
      </c>
      <c r="H1727" s="17">
        <f>H1726+(data!$C$19*G1726-data!$C$16*H1726)*$C1727/60</f>
        <v>145.55873918991853</v>
      </c>
      <c r="I1727" s="17">
        <f>I1726+(data!$C$20*G1726-data!$C$17*I1726)*$C1727/60</f>
        <v>459.62788683866921</v>
      </c>
      <c r="J1727" s="16">
        <f t="shared" si="129"/>
        <v>262.5</v>
      </c>
      <c r="K1727" s="14">
        <f>G1727/data!$C$15*1000</f>
        <v>4.0011255425616445</v>
      </c>
      <c r="L1727" s="14">
        <f>L1726+data!$C$21*(K1726-L1726)/60*C1726</f>
        <v>3.937428337526983</v>
      </c>
      <c r="M1727" s="59">
        <f>M1726+E1727*C1727/3600/data!H$23</f>
        <v>298.68813214828788</v>
      </c>
    </row>
    <row r="1728" spans="1:13" ht="19.899999999999999" customHeight="1">
      <c r="A1728" s="12">
        <f t="shared" si="131"/>
        <v>15770</v>
      </c>
      <c r="B1728" s="14">
        <f t="shared" si="132"/>
        <v>4</v>
      </c>
      <c r="C1728" s="14">
        <f t="shared" si="130"/>
        <v>20</v>
      </c>
      <c r="D1728" s="15">
        <f>3600*(B1728*data!$C$15/1000-F1728-G1728)/C1728</f>
        <v>749.60767095971266</v>
      </c>
      <c r="E1728" s="15">
        <f>IF(A1728&lt;P$35,IF(A1728+C1728&lt;P$35,data!H$24*data!H$23,data!H$24*data!H$23*(P$35-A1728)/C1728),IF(D1728&lt;0,0,D1728))</f>
        <v>749.60767095971266</v>
      </c>
      <c r="F1728" s="17">
        <f>(H1728*data!$C$16+I1728*data!$C$17-G1727*(data!$C$18+data!$C$19+data!$C$20))*$C1728/60</f>
        <v>-4.1726381908787245</v>
      </c>
      <c r="G1728" s="17">
        <f t="shared" si="133"/>
        <v>29.550253819463808</v>
      </c>
      <c r="H1728" s="17">
        <f>H1727+(data!$C$19*G1727-data!$C$16*H1727)*$C1728/60</f>
        <v>145.90823572447843</v>
      </c>
      <c r="I1728" s="17">
        <f>I1727+(data!$C$20*G1727-data!$C$17*I1727)*$C1728/60</f>
        <v>460.11984452054736</v>
      </c>
      <c r="J1728" s="16">
        <f t="shared" si="129"/>
        <v>262.83333333333331</v>
      </c>
      <c r="K1728" s="14">
        <f>G1728/data!$C$15*1000</f>
        <v>4.0011036628065524</v>
      </c>
      <c r="L1728" s="14">
        <f>L1727+data!$C$21*(K1727-L1727)/60*C1727</f>
        <v>3.9400838029411394</v>
      </c>
      <c r="M1728" s="59">
        <f>M1727+E1728*C1728/3600/data!H$23</f>
        <v>299.10458085437659</v>
      </c>
    </row>
    <row r="1729" spans="1:13" ht="19.899999999999999" customHeight="1">
      <c r="A1729" s="12">
        <f t="shared" si="131"/>
        <v>15790</v>
      </c>
      <c r="B1729" s="14">
        <f t="shared" si="132"/>
        <v>4</v>
      </c>
      <c r="C1729" s="14">
        <f t="shared" si="130"/>
        <v>20</v>
      </c>
      <c r="D1729" s="15">
        <f>3600*(B1729*data!$C$15/1000-F1729-G1729)/C1729</f>
        <v>748.19741759465637</v>
      </c>
      <c r="E1729" s="15">
        <f>IF(A1729&lt;P$35,IF(A1729+C1729&lt;P$35,data!H$24*data!H$23,data!H$24*data!H$23*(P$35-A1729)/C1729),IF(D1729&lt;0,0,D1729))</f>
        <v>748.19741759465637</v>
      </c>
      <c r="F1729" s="17">
        <f>(H1729*data!$C$16+I1729*data!$C$17-G1728*(data!$C$18+data!$C$19+data!$C$20))*$C1729/60</f>
        <v>-4.1646452554245164</v>
      </c>
      <c r="G1729" s="17">
        <f t="shared" si="133"/>
        <v>29.550095624926584</v>
      </c>
      <c r="H1729" s="17">
        <f>H1728+(data!$C$19*G1728-data!$C$16*H1728)*$C1729/60</f>
        <v>146.25033489087721</v>
      </c>
      <c r="I1729" s="17">
        <f>I1728+(data!$C$20*G1728-data!$C$17*I1728)*$C1729/60</f>
        <v>460.61106763349829</v>
      </c>
      <c r="J1729" s="16">
        <f t="shared" si="129"/>
        <v>263.16666666666669</v>
      </c>
      <c r="K1729" s="14">
        <f>G1729/data!$C$15*1000</f>
        <v>4.0010822432699831</v>
      </c>
      <c r="L1729" s="14">
        <f>L1728+data!$C$21*(K1728-L1728)/60*C1728</f>
        <v>3.9426276528221678</v>
      </c>
      <c r="M1729" s="59">
        <f>M1728+E1729*C1729/3600/data!H$23</f>
        <v>299.52024608637362</v>
      </c>
    </row>
    <row r="1730" spans="1:13" ht="19.899999999999999" customHeight="1">
      <c r="A1730" s="12">
        <f t="shared" si="131"/>
        <v>15810</v>
      </c>
      <c r="B1730" s="14">
        <f t="shared" si="132"/>
        <v>4</v>
      </c>
      <c r="C1730" s="14">
        <f t="shared" si="130"/>
        <v>20</v>
      </c>
      <c r="D1730" s="15">
        <f>3600*(B1730*data!$C$15/1000-F1730-G1730)/C1730</f>
        <v>746.81444150944083</v>
      </c>
      <c r="E1730" s="15">
        <f>IF(A1730&lt;P$35,IF(A1730+C1730&lt;P$35,data!H$24*data!H$23,data!H$24*data!H$23*(P$35-A1730)/C1730),IF(D1730&lt;0,0,D1730))</f>
        <v>746.81444150944083</v>
      </c>
      <c r="F1730" s="17">
        <f>(H1730*data!$C$16+I1730*data!$C$17-G1729*(data!$C$18+data!$C$19+data!$C$20))*$C1730/60</f>
        <v>-4.1568071874607044</v>
      </c>
      <c r="G1730" s="17">
        <f t="shared" si="133"/>
        <v>29.549940757436193</v>
      </c>
      <c r="H1730" s="17">
        <f>H1729+(data!$C$19*G1729-data!$C$16*H1729)*$C1730/60</f>
        <v>146.58519325774489</v>
      </c>
      <c r="I1730" s="17">
        <f>I1729+(data!$C$20*G1729-data!$C$17*I1729)*$C1730/60</f>
        <v>461.10155739961181</v>
      </c>
      <c r="J1730" s="16">
        <f t="shared" si="129"/>
        <v>263.5</v>
      </c>
      <c r="K1730" s="14">
        <f>G1730/data!$C$15*1000</f>
        <v>4.0010612742154752</v>
      </c>
      <c r="L1730" s="14">
        <f>L1729+data!$C$21*(K1729-L1729)/60*C1729</f>
        <v>3.9450645594831175</v>
      </c>
      <c r="M1730" s="59">
        <f>M1729+E1730*C1730/3600/data!H$23</f>
        <v>299.93514299832333</v>
      </c>
    </row>
    <row r="1731" spans="1:13" ht="19.899999999999999" customHeight="1">
      <c r="A1731" s="12">
        <f t="shared" si="131"/>
        <v>15830</v>
      </c>
      <c r="B1731" s="14">
        <f t="shared" si="132"/>
        <v>4</v>
      </c>
      <c r="C1731" s="14">
        <f t="shared" si="130"/>
        <v>20</v>
      </c>
      <c r="D1731" s="15">
        <f>3600*(B1731*data!$C$15/1000-F1731-G1731)/C1731</f>
        <v>745.45816917495608</v>
      </c>
      <c r="E1731" s="15">
        <f>IF(A1731&lt;P$35,IF(A1731+C1731&lt;P$35,data!H$24*data!H$23,data!H$24*data!H$23*(P$35-A1731)/C1731),IF(D1731&lt;0,0,D1731))</f>
        <v>745.45816917495608</v>
      </c>
      <c r="F1731" s="17">
        <f>(H1731*data!$C$16+I1731*data!$C$17-G1730*(data!$C$18+data!$C$19+data!$C$20))*$C1731/60</f>
        <v>-4.1491207303274527</v>
      </c>
      <c r="G1731" s="17">
        <f t="shared" si="133"/>
        <v>29.549789146605633</v>
      </c>
      <c r="H1731" s="17">
        <f>H1730+(data!$C$19*G1730-data!$C$16*H1730)*$C1731/60</f>
        <v>146.91296407986957</v>
      </c>
      <c r="I1731" s="17">
        <f>I1730+(data!$C$20*G1730-data!$C$17*I1730)*$C1731/60</f>
        <v>461.59131503631625</v>
      </c>
      <c r="J1731" s="16">
        <f t="shared" si="129"/>
        <v>263.83333333333331</v>
      </c>
      <c r="K1731" s="14">
        <f>G1731/data!$C$15*1000</f>
        <v>4.0010407461126309</v>
      </c>
      <c r="L1731" s="14">
        <f>L1730+data!$C$21*(K1730-L1730)/60*C1730</f>
        <v>3.9473990000476169</v>
      </c>
      <c r="M1731" s="59">
        <f>M1730+E1731*C1731/3600/data!H$23</f>
        <v>300.34928642564273</v>
      </c>
    </row>
    <row r="1732" spans="1:13" ht="19.899999999999999" customHeight="1">
      <c r="A1732" s="12">
        <f t="shared" si="131"/>
        <v>15850</v>
      </c>
      <c r="B1732" s="14">
        <f t="shared" si="132"/>
        <v>4</v>
      </c>
      <c r="C1732" s="14">
        <f t="shared" si="130"/>
        <v>20</v>
      </c>
      <c r="D1732" s="15">
        <f>3600*(B1732*data!$C$15/1000-F1732-G1732)/C1732</f>
        <v>744.12803919543171</v>
      </c>
      <c r="E1732" s="15">
        <f>IF(A1732&lt;P$35,IF(A1732+C1732&lt;P$35,data!H$24*data!H$23,data!H$24*data!H$23*(P$35-A1732)/C1732),IF(D1732&lt;0,0,D1732))</f>
        <v>744.12803919543171</v>
      </c>
      <c r="F1732" s="17">
        <f>(H1732*data!$C$16+I1732*data!$C$17-G1731*(data!$C$18+data!$C$19+data!$C$20))*$C1732/60</f>
        <v>-4.141582696262148</v>
      </c>
      <c r="G1732" s="17">
        <f t="shared" si="133"/>
        <v>29.549640723537685</v>
      </c>
      <c r="H1732" s="17">
        <f>H1731+(data!$C$19*G1731-data!$C$16*H1731)*$C1732/60</f>
        <v>147.23379736833624</v>
      </c>
      <c r="I1732" s="17">
        <f>I1731+(data!$C$20*G1731-data!$C$17*I1731)*$C1732/60</f>
        <v>462.0803417564457</v>
      </c>
      <c r="J1732" s="16">
        <f t="shared" ref="J1732:J1795" si="134">$A1732/60</f>
        <v>264.16666666666669</v>
      </c>
      <c r="K1732" s="14">
        <f>G1732/data!$C$15*1000</f>
        <v>4.0010206496327685</v>
      </c>
      <c r="L1732" s="14">
        <f>L1731+data!$C$21*(K1731-L1731)/60*C1731</f>
        <v>3.9496352645956936</v>
      </c>
      <c r="M1732" s="59">
        <f>M1731+E1732*C1732/3600/data!H$23</f>
        <v>300.76269089186241</v>
      </c>
    </row>
    <row r="1733" spans="1:13" ht="19.899999999999999" customHeight="1">
      <c r="A1733" s="12">
        <f t="shared" si="131"/>
        <v>15870</v>
      </c>
      <c r="B1733" s="14">
        <f t="shared" si="132"/>
        <v>4</v>
      </c>
      <c r="C1733" s="14">
        <f t="shared" si="130"/>
        <v>20</v>
      </c>
      <c r="D1733" s="15">
        <f>3600*(B1733*data!$C$15/1000-F1733-G1733)/C1733</f>
        <v>742.82350205166256</v>
      </c>
      <c r="E1733" s="15">
        <f>IF(A1733&lt;P$35,IF(A1733+C1733&lt;P$35,data!H$24*data!H$23,data!H$24*data!H$23*(P$35-A1733)/C1733),IF(D1733&lt;0,0,D1733))</f>
        <v>742.82350205166256</v>
      </c>
      <c r="F1733" s="17">
        <f>(H1733*data!$C$16+I1733*data!$C$17-G1732*(data!$C$18+data!$C$19+data!$C$20))*$C1733/60</f>
        <v>-4.1341899649412479</v>
      </c>
      <c r="G1733" s="17">
        <f t="shared" si="133"/>
        <v>29.549495420793281</v>
      </c>
      <c r="H1733" s="17">
        <f>H1732+(data!$C$19*G1732-data!$C$16*H1732)*$C1733/60</f>
        <v>147.54783995918123</v>
      </c>
      <c r="I1733" s="17">
        <f>I1732+(data!$C$20*G1732-data!$C$17*I1732)*$C1733/60</f>
        <v>462.56863876830602</v>
      </c>
      <c r="J1733" s="16">
        <f t="shared" si="134"/>
        <v>264.5</v>
      </c>
      <c r="K1733" s="14">
        <f>G1733/data!$C$15*1000</f>
        <v>4.0010009756446401</v>
      </c>
      <c r="L1733" s="14">
        <f>L1732+data!$C$21*(K1732-L1732)/60*C1732</f>
        <v>3.9517774639698233</v>
      </c>
      <c r="M1733" s="59">
        <f>M1732+E1733*C1733/3600/data!H$23</f>
        <v>301.17537061522444</v>
      </c>
    </row>
    <row r="1734" spans="1:13" ht="19.899999999999999" customHeight="1">
      <c r="A1734" s="12">
        <f t="shared" si="131"/>
        <v>15890</v>
      </c>
      <c r="B1734" s="14">
        <f t="shared" si="132"/>
        <v>4</v>
      </c>
      <c r="C1734" s="14">
        <f t="shared" si="130"/>
        <v>20</v>
      </c>
      <c r="D1734" s="15">
        <f>3600*(B1734*data!$C$15/1000-F1734-G1734)/C1734</f>
        <v>741.54401984962828</v>
      </c>
      <c r="E1734" s="15">
        <f>IF(A1734&lt;P$35,IF(A1734+C1734&lt;P$35,data!H$24*data!H$23,data!H$24*data!H$23*(P$35-A1734)/C1734),IF(D1734&lt;0,0,D1734))</f>
        <v>741.54401984962828</v>
      </c>
      <c r="F1734" s="17">
        <f>(H1734*data!$C$16+I1734*data!$C$17-G1733*(data!$C$18+data!$C$19+data!$C$20))*$C1734/60</f>
        <v>-4.1269394820529239</v>
      </c>
      <c r="G1734" s="17">
        <f t="shared" si="133"/>
        <v>29.549353172360703</v>
      </c>
      <c r="H1734" s="17">
        <f>H1733+(data!$C$19*G1733-data!$C$16*H1733)*$C1734/60</f>
        <v>147.85523558059339</v>
      </c>
      <c r="I1734" s="17">
        <f>I1733+(data!$C$20*G1733-data!$C$17*I1733)*$C1734/60</f>
        <v>463.05620727573927</v>
      </c>
      <c r="J1734" s="16">
        <f t="shared" si="134"/>
        <v>264.83333333333331</v>
      </c>
      <c r="K1734" s="14">
        <f>G1734/data!$C$15*1000</f>
        <v>4.0009817152102585</v>
      </c>
      <c r="L1734" s="14">
        <f>L1733+data!$C$21*(K1733-L1733)/60*C1733</f>
        <v>3.9538295372553729</v>
      </c>
      <c r="M1734" s="59">
        <f>M1733+E1734*C1734/3600/data!H$23</f>
        <v>301.58733951514091</v>
      </c>
    </row>
    <row r="1735" spans="1:13" ht="19.899999999999999" customHeight="1">
      <c r="A1735" s="12">
        <f t="shared" si="131"/>
        <v>15910</v>
      </c>
      <c r="B1735" s="14">
        <f t="shared" si="132"/>
        <v>4</v>
      </c>
      <c r="C1735" s="14">
        <f t="shared" si="130"/>
        <v>20</v>
      </c>
      <c r="D1735" s="15">
        <f>3600*(B1735*data!$C$15/1000-F1735-G1735)/C1735</f>
        <v>740.28906607445674</v>
      </c>
      <c r="E1735" s="15">
        <f>IF(A1735&lt;P$35,IF(A1735+C1735&lt;P$35,data!H$24*data!H$23,data!H$24*data!H$23*(P$35-A1735)/C1735),IF(D1735&lt;0,0,D1735))</f>
        <v>740.28906607445674</v>
      </c>
      <c r="F1735" s="17">
        <f>(H1735*data!$C$16+I1735*data!$C$17-G1734*(data!$C$18+data!$C$19+data!$C$20))*$C1735/60</f>
        <v>-4.1198282578999539</v>
      </c>
      <c r="G1735" s="17">
        <f t="shared" si="133"/>
        <v>29.549213913625351</v>
      </c>
      <c r="H1735" s="17">
        <f>H1734+(data!$C$19*G1734-data!$C$16*H1734)*$C1735/60</f>
        <v>148.156124918693</v>
      </c>
      <c r="I1735" s="17">
        <f>I1734+(data!$C$20*G1734-data!$C$17*I1734)*$C1735/60</f>
        <v>463.54304847818702</v>
      </c>
      <c r="J1735" s="16">
        <f t="shared" si="134"/>
        <v>265.16666666666669</v>
      </c>
      <c r="K1735" s="14">
        <f>G1735/data!$C$15*1000</f>
        <v>4.0009628595808122</v>
      </c>
      <c r="L1735" s="14">
        <f>L1734+data!$C$21*(K1734-L1734)/60*C1734</f>
        <v>3.9557952589490202</v>
      </c>
      <c r="M1735" s="59">
        <f>M1734+E1735*C1735/3600/data!H$23</f>
        <v>301.99861121851563</v>
      </c>
    </row>
    <row r="1736" spans="1:13" ht="19.899999999999999" customHeight="1">
      <c r="A1736" s="12">
        <f t="shared" si="131"/>
        <v>15930</v>
      </c>
      <c r="B1736" s="14">
        <f t="shared" si="132"/>
        <v>4</v>
      </c>
      <c r="C1736" s="14">
        <f t="shared" ref="C1736:C1799" si="135">P$25*2</f>
        <v>20</v>
      </c>
      <c r="D1736" s="15">
        <f>3600*(B1736*data!$C$15/1000-F1736-G1736)/C1736</f>
        <v>739.05812534958727</v>
      </c>
      <c r="E1736" s="15">
        <f>IF(A1736&lt;P$35,IF(A1736+C1736&lt;P$35,data!H$24*data!H$23,data!H$24*data!H$23*(P$35-A1736)/C1736),IF(D1736&lt;0,0,D1736))</f>
        <v>739.05812534958727</v>
      </c>
      <c r="F1736" s="17">
        <f>(H1736*data!$C$16+I1736*data!$C$17-G1735*(data!$C$18+data!$C$19+data!$C$20))*$C1736/60</f>
        <v>-4.1128533660321649</v>
      </c>
      <c r="G1736" s="17">
        <f t="shared" si="133"/>
        <v>29.549077581340168</v>
      </c>
      <c r="H1736" s="17">
        <f>H1735+(data!$C$19*G1735-data!$C$16*H1735)*$C1736/60</f>
        <v>148.45064568191847</v>
      </c>
      <c r="I1736" s="17">
        <f>I1735+(data!$C$20*G1735-data!$C$17*I1735)*$C1736/60</f>
        <v>464.02916357075225</v>
      </c>
      <c r="J1736" s="16">
        <f t="shared" si="134"/>
        <v>265.5</v>
      </c>
      <c r="K1736" s="14">
        <f>G1736/data!$C$15*1000</f>
        <v>4.0009444001926475</v>
      </c>
      <c r="L1736" s="14">
        <f>L1735+data!$C$21*(K1735-L1735)/60*C1735</f>
        <v>3.9576782458281601</v>
      </c>
      <c r="M1736" s="59">
        <f>M1735+E1736*C1736/3600/data!H$23</f>
        <v>302.40919906593206</v>
      </c>
    </row>
    <row r="1737" spans="1:13" ht="19.899999999999999" customHeight="1">
      <c r="A1737" s="12">
        <f t="shared" si="131"/>
        <v>15950</v>
      </c>
      <c r="B1737" s="14">
        <f t="shared" si="132"/>
        <v>4</v>
      </c>
      <c r="C1737" s="14">
        <f t="shared" si="135"/>
        <v>20</v>
      </c>
      <c r="D1737" s="15">
        <f>3600*(B1737*data!$C$15/1000-F1737-G1737)/C1737</f>
        <v>737.8506932010323</v>
      </c>
      <c r="E1737" s="15">
        <f>IF(A1737&lt;P$35,IF(A1737+C1737&lt;P$35,data!H$24*data!H$23,data!H$24*data!H$23*(P$35-A1737)/C1737),IF(D1737&lt;0,0,D1737))</f>
        <v>737.8506932010323</v>
      </c>
      <c r="F1737" s="17">
        <f>(H1737*data!$C$16+I1737*data!$C$17-G1736*(data!$C$18+data!$C$19+data!$C$20))*$C1737/60</f>
        <v>-4.1060119419078367</v>
      </c>
      <c r="G1737" s="17">
        <f t="shared" si="133"/>
        <v>29.548944113596704</v>
      </c>
      <c r="H1737" s="17">
        <f>H1736+(data!$C$19*G1736-data!$C$16*H1736)*$C1737/60</f>
        <v>148.73893266405031</v>
      </c>
      <c r="I1737" s="17">
        <f>I1736+(data!$C$20*G1736-data!$C$17*I1736)*$C1737/60</f>
        <v>464.51455374426001</v>
      </c>
      <c r="J1737" s="16">
        <f t="shared" si="134"/>
        <v>265.83333333333331</v>
      </c>
      <c r="K1737" s="14">
        <f>G1737/data!$C$15*1000</f>
        <v>4.0009263286633638</v>
      </c>
      <c r="L1737" s="14">
        <f>L1736+data!$C$21*(K1736-L1736)/60*C1736</f>
        <v>3.9594819635337632</v>
      </c>
      <c r="M1737" s="59">
        <f>M1736+E1737*C1737/3600/data!H$23</f>
        <v>302.81911611771039</v>
      </c>
    </row>
    <row r="1738" spans="1:13" ht="19.899999999999999" customHeight="1">
      <c r="A1738" s="12">
        <f t="shared" si="131"/>
        <v>15970</v>
      </c>
      <c r="B1738" s="14">
        <f t="shared" si="132"/>
        <v>4</v>
      </c>
      <c r="C1738" s="14">
        <f t="shared" si="135"/>
        <v>20</v>
      </c>
      <c r="D1738" s="15">
        <f>3600*(B1738*data!$C$15/1000-F1738-G1738)/C1738</f>
        <v>736.66627582662079</v>
      </c>
      <c r="E1738" s="15">
        <f>IF(A1738&lt;P$35,IF(A1738+C1738&lt;P$35,data!H$24*data!H$23,data!H$24*data!H$23*(P$35-A1738)/C1738),IF(D1738&lt;0,0,D1738))</f>
        <v>736.66627582662079</v>
      </c>
      <c r="F1738" s="17">
        <f>(H1738*data!$C$16+I1738*data!$C$17-G1737*(data!$C$18+data!$C$19+data!$C$20))*$C1738/60</f>
        <v>-4.0993011815834217</v>
      </c>
      <c r="G1738" s="17">
        <f t="shared" si="133"/>
        <v>29.548813449796796</v>
      </c>
      <c r="H1738" s="17">
        <f>H1737+(data!$C$19*G1737-data!$C$16*H1737)*$C1738/60</f>
        <v>149.02111780590099</v>
      </c>
      <c r="I1738" s="17">
        <f>I1737+(data!$C$20*G1737-data!$C$17*I1737)*$C1738/60</f>
        <v>464.99922018531691</v>
      </c>
      <c r="J1738" s="16">
        <f t="shared" si="134"/>
        <v>266.16666666666669</v>
      </c>
      <c r="K1738" s="14">
        <f>G1738/data!$C$15*1000</f>
        <v>4.0009086367879707</v>
      </c>
      <c r="L1738" s="14">
        <f>L1737+data!$C$21*(K1737-L1737)/60*C1737</f>
        <v>3.9612097328786415</v>
      </c>
      <c r="M1738" s="59">
        <f>M1737+E1738*C1738/3600/data!H$23</f>
        <v>303.22837515983628</v>
      </c>
    </row>
    <row r="1739" spans="1:13" ht="19.899999999999999" customHeight="1">
      <c r="A1739" s="12">
        <f t="shared" si="131"/>
        <v>15990</v>
      </c>
      <c r="B1739" s="14">
        <f t="shared" si="132"/>
        <v>4</v>
      </c>
      <c r="C1739" s="14">
        <f t="shared" si="135"/>
        <v>20</v>
      </c>
      <c r="D1739" s="15">
        <f>3600*(B1739*data!$C$15/1000-F1739-G1739)/C1739</f>
        <v>735.50438987014888</v>
      </c>
      <c r="E1739" s="15">
        <f>IF(A1739&lt;P$35,IF(A1739+C1739&lt;P$35,data!H$24*data!H$23,data!H$24*data!H$23*(P$35-A1739)/C1739),IF(D1739&lt;0,0,D1739))</f>
        <v>735.50438987014888</v>
      </c>
      <c r="F1739" s="17">
        <f>(H1739*data!$C$16+I1739*data!$C$17-G1738*(data!$C$18+data!$C$19+data!$C$20))*$C1739/60</f>
        <v>-4.0927183404310155</v>
      </c>
      <c r="G1739" s="17">
        <f t="shared" si="133"/>
        <v>29.548685530624788</v>
      </c>
      <c r="H1739" s="17">
        <f>H1738+(data!$C$19*G1738-data!$C$16*H1738)*$C1739/60</f>
        <v>149.29733025569928</v>
      </c>
      <c r="I1739" s="17">
        <f>I1738+(data!$C$20*G1738-data!$C$17*I1738)*$C1739/60</f>
        <v>465.48316407636935</v>
      </c>
      <c r="J1739" s="16">
        <f t="shared" si="134"/>
        <v>266.5</v>
      </c>
      <c r="K1739" s="14">
        <f>G1739/data!$C$15*1000</f>
        <v>4.0008913165351299</v>
      </c>
      <c r="L1739" s="14">
        <f>L1738+data!$C$21*(K1738-L1738)/60*C1738</f>
        <v>3.9628647358925693</v>
      </c>
      <c r="M1739" s="59">
        <f>M1738+E1739*C1739/3600/data!H$23</f>
        <v>303.63698870976413</v>
      </c>
    </row>
    <row r="1740" spans="1:13" ht="19.899999999999999" customHeight="1">
      <c r="A1740" s="12">
        <f t="shared" si="131"/>
        <v>16010</v>
      </c>
      <c r="B1740" s="14">
        <f t="shared" si="132"/>
        <v>4</v>
      </c>
      <c r="C1740" s="14">
        <f t="shared" si="135"/>
        <v>20</v>
      </c>
      <c r="D1740" s="15">
        <f>3600*(B1740*data!$C$15/1000-F1740-G1740)/C1740</f>
        <v>734.36456220027526</v>
      </c>
      <c r="E1740" s="15">
        <f>IF(A1740&lt;P$35,IF(A1740+C1740&lt;P$35,data!H$24*data!H$23,data!H$24*data!H$23*(P$35-A1740)/C1740),IF(D1740&lt;0,0,D1740))</f>
        <v>734.36456220027526</v>
      </c>
      <c r="F1740" s="17">
        <f>(H1740*data!$C$16+I1740*data!$C$17-G1739*(data!$C$18+data!$C$19+data!$C$20))*$C1740/60</f>
        <v>-4.0862607318829394</v>
      </c>
      <c r="G1740" s="17">
        <f t="shared" si="133"/>
        <v>29.548560298020455</v>
      </c>
      <c r="H1740" s="17">
        <f>H1739+(data!$C$19*G1739-data!$C$16*H1739)*$C1740/60</f>
        <v>149.56769642819648</v>
      </c>
      <c r="I1740" s="17">
        <f>I1739+(data!$C$20*G1739-data!$C$17*I1739)*$C1740/60</f>
        <v>465.96638659576035</v>
      </c>
      <c r="J1740" s="16">
        <f t="shared" si="134"/>
        <v>266.83333333333331</v>
      </c>
      <c r="K1740" s="14">
        <f>G1740/data!$C$15*1000</f>
        <v>4.000874360043488</v>
      </c>
      <c r="L1740" s="14">
        <f>L1739+data!$C$21*(K1739-L1739)/60*C1739</f>
        <v>3.9644500216152316</v>
      </c>
      <c r="M1740" s="59">
        <f>M1739+E1740*C1740/3600/data!H$23</f>
        <v>304.04496902209763</v>
      </c>
    </row>
    <row r="1741" spans="1:13" ht="19.899999999999999" customHeight="1">
      <c r="A1741" s="12">
        <f t="shared" si="131"/>
        <v>16030</v>
      </c>
      <c r="B1741" s="14">
        <f t="shared" si="132"/>
        <v>4</v>
      </c>
      <c r="C1741" s="14">
        <f t="shared" si="135"/>
        <v>20</v>
      </c>
      <c r="D1741" s="15">
        <f>3600*(B1741*data!$C$15/1000-F1741-G1741)/C1741</f>
        <v>733.24632969413369</v>
      </c>
      <c r="E1741" s="15">
        <f>IF(A1741&lt;P$35,IF(A1741+C1741&lt;P$35,data!H$24*data!H$23,data!H$24*data!H$23*(P$35-A1741)/C1741),IF(D1741&lt;0,0,D1741))</f>
        <v>733.24632969413369</v>
      </c>
      <c r="F1741" s="17">
        <f>(H1741*data!$C$16+I1741*data!$C$17-G1740*(data!$C$18+data!$C$19+data!$C$20))*$C1741/60</f>
        <v>-4.0799257262029496</v>
      </c>
      <c r="G1741" s="17">
        <f t="shared" si="133"/>
        <v>29.548437695152366</v>
      </c>
      <c r="H1741" s="17">
        <f>H1740+(data!$C$19*G1740-data!$C$16*H1740)*$C1741/60</f>
        <v>149.83234006252161</v>
      </c>
      <c r="I1741" s="17">
        <f>I1740+(data!$C$20*G1740-data!$C$17*I1740)*$C1741/60</f>
        <v>466.44888891778578</v>
      </c>
      <c r="J1741" s="16">
        <f t="shared" si="134"/>
        <v>267.16666666666669</v>
      </c>
      <c r="K1741" s="14">
        <f>G1741/data!$C$15*1000</f>
        <v>4.0008577596180714</v>
      </c>
      <c r="L1741" s="14">
        <f>L1740+data!$C$21*(K1740-L1740)/60*C1740</f>
        <v>3.9659685116475201</v>
      </c>
      <c r="M1741" s="59">
        <f>M1740+E1741*C1741/3600/data!H$23</f>
        <v>304.45232809414995</v>
      </c>
    </row>
    <row r="1742" spans="1:13" ht="19.899999999999999" customHeight="1">
      <c r="A1742" s="12">
        <f t="shared" si="131"/>
        <v>16050</v>
      </c>
      <c r="B1742" s="14">
        <f t="shared" si="132"/>
        <v>4</v>
      </c>
      <c r="C1742" s="14">
        <f t="shared" si="135"/>
        <v>20</v>
      </c>
      <c r="D1742" s="15">
        <f>3600*(B1742*data!$C$15/1000-F1742-G1742)/C1742</f>
        <v>732.14923902549015</v>
      </c>
      <c r="E1742" s="15">
        <f>IF(A1742&lt;P$35,IF(A1742+C1742&lt;P$35,data!H$24*data!H$23,data!H$24*data!H$23*(P$35-A1742)/C1742),IF(D1742&lt;0,0,D1742))</f>
        <v>732.14923902549015</v>
      </c>
      <c r="F1742" s="17">
        <f>(H1742*data!$C$16+I1742*data!$C$17-G1741*(data!$C$18+data!$C$19+data!$C$20))*$C1742/60</f>
        <v>-4.0737107492833937</v>
      </c>
      <c r="G1742" s="17">
        <f t="shared" si="133"/>
        <v>29.548317666391938</v>
      </c>
      <c r="H1742" s="17">
        <f>H1741+(data!$C$19*G1741-data!$C$16*H1741)*$C1742/60</f>
        <v>150.09138227881212</v>
      </c>
      <c r="I1742" s="17">
        <f>I1741+(data!$C$20*G1741-data!$C$17*I1741)*$C1742/60</f>
        <v>466.93067221274873</v>
      </c>
      <c r="J1742" s="16">
        <f t="shared" si="134"/>
        <v>267.5</v>
      </c>
      <c r="K1742" s="14">
        <f>G1742/data!$C$15*1000</f>
        <v>4.0008415077267703</v>
      </c>
      <c r="L1742" s="14">
        <f>L1741+data!$C$21*(K1741-L1741)/60*C1741</f>
        <v>3.9674230054712494</v>
      </c>
      <c r="M1742" s="59">
        <f>M1741+E1742*C1742/3600/data!H$23</f>
        <v>304.85907767138633</v>
      </c>
    </row>
    <row r="1743" spans="1:13" ht="19.899999999999999" customHeight="1">
      <c r="A1743" s="12">
        <f t="shared" si="131"/>
        <v>16070</v>
      </c>
      <c r="B1743" s="14">
        <f t="shared" si="132"/>
        <v>4</v>
      </c>
      <c r="C1743" s="14">
        <f t="shared" si="135"/>
        <v>20</v>
      </c>
      <c r="D1743" s="15">
        <f>3600*(B1743*data!$C$15/1000-F1743-G1743)/C1743</f>
        <v>731.07284645742288</v>
      </c>
      <c r="E1743" s="15">
        <f>IF(A1743&lt;P$35,IF(A1743+C1743&lt;P$35,data!H$24*data!H$23,data!H$24*data!H$23*(P$35-A1743)/C1743),IF(D1743&lt;0,0,D1743))</f>
        <v>731.07284645742288</v>
      </c>
      <c r="F1743" s="17">
        <f>(H1743*data!$C$16+I1743*data!$C$17-G1742*(data!$C$18+data!$C$19+data!$C$20))*$C1743/60</f>
        <v>-4.0676132814678692</v>
      </c>
      <c r="G1743" s="17">
        <f t="shared" si="133"/>
        <v>29.548200157287901</v>
      </c>
      <c r="H1743" s="17">
        <f>H1742+(data!$C$19*G1742-data!$C$16*H1742)*$C1743/60</f>
        <v>150.34494163364593</v>
      </c>
      <c r="I1743" s="17">
        <f>I1742+(data!$C$20*G1742-data!$C$17*I1742)*$C1743/60</f>
        <v>467.41173764701347</v>
      </c>
      <c r="J1743" s="16">
        <f t="shared" si="134"/>
        <v>267.83333333333331</v>
      </c>
      <c r="K1743" s="14">
        <f>G1743/data!$C$15*1000</f>
        <v>4.0008255969968847</v>
      </c>
      <c r="L1743" s="14">
        <f>L1742+data!$C$21*(K1742-L1742)/60*C1742</f>
        <v>3.968816185546955</v>
      </c>
      <c r="M1743" s="59">
        <f>M1742+E1743*C1743/3600/data!H$23</f>
        <v>305.26522925275157</v>
      </c>
    </row>
    <row r="1744" spans="1:13" ht="19.899999999999999" customHeight="1">
      <c r="A1744" s="12">
        <f t="shared" ref="A1744:A1807" si="136">$A1743+C1743</f>
        <v>16090</v>
      </c>
      <c r="B1744" s="14">
        <f t="shared" ref="B1744:B1807" si="137">P$23</f>
        <v>4</v>
      </c>
      <c r="C1744" s="14">
        <f t="shared" si="135"/>
        <v>20</v>
      </c>
      <c r="D1744" s="15">
        <f>3600*(B1744*data!$C$15/1000-F1744-G1744)/C1744</f>
        <v>730.01671763934041</v>
      </c>
      <c r="E1744" s="15">
        <f>IF(A1744&lt;P$35,IF(A1744+C1744&lt;P$35,data!H$24*data!H$23,data!H$24*data!H$23*(P$35-A1744)/C1744),IF(D1744&lt;0,0,D1744))</f>
        <v>730.01671763934041</v>
      </c>
      <c r="F1744" s="17">
        <f>(H1744*data!$C$16+I1744*data!$C$17-G1743*(data!$C$18+data!$C$19+data!$C$20))*$C1744/60</f>
        <v>-4.0616308563987698</v>
      </c>
      <c r="G1744" s="17">
        <f t="shared" ref="G1744:G1807" si="138">IF(P$21=1,(E1743/60)*$C1744/60+F1744+G1743,(E1744/60)*$C1744/60+F1744+G1743)</f>
        <v>29.548085114541482</v>
      </c>
      <c r="H1744" s="17">
        <f>H1743+(data!$C$19*G1743-data!$C$16*H1743)*$C1744/60</f>
        <v>150.5931341743003</v>
      </c>
      <c r="I1744" s="17">
        <f>I1743+(data!$C$20*G1743-data!$C$17*I1743)*$C1744/60</f>
        <v>467.89208638305774</v>
      </c>
      <c r="J1744" s="16">
        <f t="shared" si="134"/>
        <v>268.16666666666669</v>
      </c>
      <c r="K1744" s="14">
        <f>G1744/data!$C$15*1000</f>
        <v>4.0008100202117616</v>
      </c>
      <c r="L1744" s="14">
        <f>L1743+data!$C$21*(K1743-L1743)/60*C1743</f>
        <v>3.9701506221990268</v>
      </c>
      <c r="M1744" s="59">
        <f>M1743+E1744*C1744/3600/data!H$23</f>
        <v>305.67079409588456</v>
      </c>
    </row>
    <row r="1745" spans="1:13" ht="19.899999999999999" customHeight="1">
      <c r="A1745" s="12">
        <f t="shared" si="136"/>
        <v>16110</v>
      </c>
      <c r="B1745" s="14">
        <f t="shared" si="137"/>
        <v>4</v>
      </c>
      <c r="C1745" s="14">
        <f t="shared" si="135"/>
        <v>20</v>
      </c>
      <c r="D1745" s="15">
        <f>3600*(B1745*data!$C$15/1000-F1745-G1745)/C1745</f>
        <v>728.98042740835797</v>
      </c>
      <c r="E1745" s="15">
        <f>IF(A1745&lt;P$35,IF(A1745+C1745&lt;P$35,data!H$24*data!H$23,data!H$24*data!H$23*(P$35-A1745)/C1745),IF(D1745&lt;0,0,D1745))</f>
        <v>728.98042740835797</v>
      </c>
      <c r="F1745" s="17">
        <f>(H1745*data!$C$16+I1745*data!$C$17-G1744*(data!$C$18+data!$C$19+data!$C$20))*$C1745/60</f>
        <v>-4.055761059889269</v>
      </c>
      <c r="G1745" s="17">
        <f t="shared" si="138"/>
        <v>29.547972485981884</v>
      </c>
      <c r="H1745" s="17">
        <f>H1744+(data!$C$19*G1744-data!$C$16*H1744)*$C1745/60</f>
        <v>150.83607349186218</v>
      </c>
      <c r="I1745" s="17">
        <f>I1744+(data!$C$20*G1744-data!$C$17*I1744)*$C1745/60</f>
        <v>468.37171957952432</v>
      </c>
      <c r="J1745" s="16">
        <f t="shared" si="134"/>
        <v>268.5</v>
      </c>
      <c r="K1745" s="14">
        <f>G1745/data!$C$15*1000</f>
        <v>4.0007947703074773</v>
      </c>
      <c r="L1745" s="14">
        <f>L1744+data!$C$21*(K1744-L1744)/60*C1744</f>
        <v>3.9714287782970437</v>
      </c>
      <c r="M1745" s="59">
        <f>M1744+E1745*C1745/3600/data!H$23</f>
        <v>306.07578322222253</v>
      </c>
    </row>
    <row r="1746" spans="1:13" ht="19.899999999999999" customHeight="1">
      <c r="A1746" s="12">
        <f t="shared" si="136"/>
        <v>16130</v>
      </c>
      <c r="B1746" s="14">
        <f t="shared" si="137"/>
        <v>4</v>
      </c>
      <c r="C1746" s="14">
        <f t="shared" si="135"/>
        <v>20</v>
      </c>
      <c r="D1746" s="15">
        <f>3600*(B1746*data!$C$15/1000-F1746-G1746)/C1746</f>
        <v>727.96355959480866</v>
      </c>
      <c r="E1746" s="15">
        <f>IF(A1746&lt;P$35,IF(A1746+C1746&lt;P$35,data!H$24*data!H$23,data!H$24*data!H$23*(P$35-A1746)/C1746),IF(D1746&lt;0,0,D1746))</f>
        <v>727.96355959480866</v>
      </c>
      <c r="F1746" s="17">
        <f>(H1746*data!$C$16+I1746*data!$C$17-G1745*(data!$C$18+data!$C$19+data!$C$20))*$C1746/60</f>
        <v>-4.0500015288191049</v>
      </c>
      <c r="G1746" s="17">
        <f t="shared" si="138"/>
        <v>29.547862220542545</v>
      </c>
      <c r="H1746" s="17">
        <f>H1745+(data!$C$19*G1745-data!$C$16*H1745)*$C1746/60</f>
        <v>151.07387077321462</v>
      </c>
      <c r="I1746" s="17">
        <f>I1745+(data!$C$20*G1745-data!$C$17*I1745)*$C1746/60</f>
        <v>468.85063839127139</v>
      </c>
      <c r="J1746" s="16">
        <f t="shared" si="134"/>
        <v>268.83333333333331</v>
      </c>
      <c r="K1746" s="14">
        <f>G1746/data!$C$15*1000</f>
        <v>4.000779840369618</v>
      </c>
      <c r="L1746" s="14">
        <f>L1745+data!$C$21*(K1745-L1745)/60*C1745</f>
        <v>3.9726530137418119</v>
      </c>
      <c r="M1746" s="59">
        <f>M1745+E1746*C1746/3600/data!H$23</f>
        <v>306.48020742199742</v>
      </c>
    </row>
    <row r="1747" spans="1:13" ht="19.899999999999999" customHeight="1">
      <c r="A1747" s="12">
        <f t="shared" si="136"/>
        <v>16150</v>
      </c>
      <c r="B1747" s="14">
        <f t="shared" si="137"/>
        <v>4</v>
      </c>
      <c r="C1747" s="14">
        <f t="shared" si="135"/>
        <v>20</v>
      </c>
      <c r="D1747" s="15">
        <f>3600*(B1747*data!$C$15/1000-F1747-G1747)/C1747</f>
        <v>726.96570683193966</v>
      </c>
      <c r="E1747" s="15">
        <f>IF(A1747&lt;P$35,IF(A1747+C1747&lt;P$35,data!H$24*data!H$23,data!H$24*data!H$23*(P$35-A1747)/C1747),IF(D1747&lt;0,0,D1747))</f>
        <v>726.96570683193966</v>
      </c>
      <c r="F1747" s="17">
        <f>(H1747*data!$C$16+I1747*data!$C$17-G1746*(data!$C$18+data!$C$19+data!$C$20))*$C1747/60</f>
        <v>-4.0443499500538271</v>
      </c>
      <c r="G1747" s="17">
        <f t="shared" si="138"/>
        <v>29.547754268237654</v>
      </c>
      <c r="H1747" s="17">
        <f>H1746+(data!$C$19*G1746-data!$C$16*H1746)*$C1747/60</f>
        <v>151.30663485192267</v>
      </c>
      <c r="I1747" s="17">
        <f>I1746+(data!$C$20*G1746-data!$C$17*I1746)*$C1747/60</f>
        <v>469.32884396942211</v>
      </c>
      <c r="J1747" s="16">
        <f t="shared" si="134"/>
        <v>269.16666666666669</v>
      </c>
      <c r="K1747" s="14">
        <f>G1747/data!$C$15*1000</f>
        <v>4.0007652236301094</v>
      </c>
      <c r="L1747" s="14">
        <f>L1746+data!$C$21*(K1746-L1746)/60*C1746</f>
        <v>3.9738255897642523</v>
      </c>
      <c r="M1747" s="59">
        <f>M1746+E1747*C1747/3600/data!H$23</f>
        <v>306.88407725912629</v>
      </c>
    </row>
    <row r="1748" spans="1:13" ht="19.899999999999999" customHeight="1">
      <c r="A1748" s="12">
        <f t="shared" si="136"/>
        <v>16170</v>
      </c>
      <c r="B1748" s="14">
        <f t="shared" si="137"/>
        <v>4</v>
      </c>
      <c r="C1748" s="14">
        <f t="shared" si="135"/>
        <v>20</v>
      </c>
      <c r="D1748" s="15">
        <f>3600*(B1748*data!$C$15/1000-F1748-G1748)/C1748</f>
        <v>725.98647036956925</v>
      </c>
      <c r="E1748" s="15">
        <f>IF(A1748&lt;P$35,IF(A1748+C1748&lt;P$35,data!H$24*data!H$23,data!H$24*data!H$23*(P$35-A1748)/C1748),IF(D1748&lt;0,0,D1748))</f>
        <v>725.98647036956925</v>
      </c>
      <c r="F1748" s="17">
        <f>(H1748*data!$C$16+I1748*data!$C$17-G1747*(data!$C$18+data!$C$19+data!$C$20))*$C1748/60</f>
        <v>-4.0388040593868304</v>
      </c>
      <c r="G1748" s="17">
        <f t="shared" si="138"/>
        <v>29.547648580139377</v>
      </c>
      <c r="H1748" s="17">
        <f>H1747+(data!$C$19*G1747-data!$C$16*H1747)*$C1748/60</f>
        <v>151.5344722580424</v>
      </c>
      <c r="I1748" s="17">
        <f>I1747+(data!$C$20*G1747-data!$C$17*I1747)*$C1748/60</f>
        <v>469.8063374614128</v>
      </c>
      <c r="J1748" s="16">
        <f t="shared" si="134"/>
        <v>269.5</v>
      </c>
      <c r="K1748" s="14">
        <f>G1748/data!$C$15*1000</f>
        <v>4.0007509134641221</v>
      </c>
      <c r="L1748" s="14">
        <f>L1747+data!$C$21*(K1747-L1747)/60*C1747</f>
        <v>3.9749486730449375</v>
      </c>
      <c r="M1748" s="59">
        <f>M1747+E1748*C1748/3600/data!H$23</f>
        <v>307.28740307599827</v>
      </c>
    </row>
    <row r="1749" spans="1:13" ht="19.899999999999999" customHeight="1">
      <c r="A1749" s="12">
        <f t="shared" si="136"/>
        <v>16190</v>
      </c>
      <c r="B1749" s="14">
        <f t="shared" si="137"/>
        <v>4</v>
      </c>
      <c r="C1749" s="14">
        <f t="shared" si="135"/>
        <v>20</v>
      </c>
      <c r="D1749" s="15">
        <f>3600*(B1749*data!$C$15/1000-F1749-G1749)/C1749</f>
        <v>725.02545989175917</v>
      </c>
      <c r="E1749" s="15">
        <f>IF(A1749&lt;P$35,IF(A1749+C1749&lt;P$35,data!H$24*data!H$23,data!H$24*data!H$23*(P$35-A1749)/C1749),IF(D1749&lt;0,0,D1749))</f>
        <v>725.02545989175917</v>
      </c>
      <c r="F1749" s="17">
        <f>(H1749*data!$C$16+I1749*data!$C$17-G1748*(data!$C$18+data!$C$19+data!$C$20))*$C1749/60</f>
        <v>-4.0333616405038555</v>
      </c>
      <c r="G1749" s="17">
        <f t="shared" si="138"/>
        <v>29.547545108355351</v>
      </c>
      <c r="H1749" s="17">
        <f>H1748+(data!$C$19*G1748-data!$C$16*H1748)*$C1749/60</f>
        <v>151.7574872668757</v>
      </c>
      <c r="I1749" s="17">
        <f>I1748+(data!$C$20*G1748-data!$C$17*I1748)*$C1749/60</f>
        <v>470.28312001104047</v>
      </c>
      <c r="J1749" s="16">
        <f t="shared" si="134"/>
        <v>269.83333333333331</v>
      </c>
      <c r="K1749" s="14">
        <f>G1749/data!$C$15*1000</f>
        <v>4.0007369033870308</v>
      </c>
      <c r="L1749" s="14">
        <f>L1748+data!$C$21*(K1748-L1748)/60*C1748</f>
        <v>3.9760243396617634</v>
      </c>
      <c r="M1749" s="59">
        <f>M1748+E1749*C1749/3600/data!H$23</f>
        <v>307.69019499816034</v>
      </c>
    </row>
    <row r="1750" spans="1:13" ht="19.899999999999999" customHeight="1">
      <c r="A1750" s="12">
        <f t="shared" si="136"/>
        <v>16210</v>
      </c>
      <c r="B1750" s="14">
        <f t="shared" si="137"/>
        <v>4</v>
      </c>
      <c r="C1750" s="14">
        <f t="shared" si="135"/>
        <v>20</v>
      </c>
      <c r="D1750" s="15">
        <f>3600*(B1750*data!$C$15/1000-F1750-G1750)/C1750</f>
        <v>724.08229333826853</v>
      </c>
      <c r="E1750" s="15">
        <f>IF(A1750&lt;P$35,IF(A1750+C1750&lt;P$35,data!H$24*data!H$23,data!H$24*data!H$23*(P$35-A1750)/C1750),IF(D1750&lt;0,0,D1750))</f>
        <v>724.08229333826853</v>
      </c>
      <c r="F1750" s="17">
        <f>(H1750*data!$C$16+I1750*data!$C$17-G1749*(data!$C$18+data!$C$19+data!$C$20))*$C1750/60</f>
        <v>-4.0280205239693414</v>
      </c>
      <c r="G1750" s="17">
        <f t="shared" si="138"/>
        <v>29.547443806006893</v>
      </c>
      <c r="H1750" s="17">
        <f>H1749+(data!$C$19*G1749-data!$C$16*H1749)*$C1750/60</f>
        <v>151.97578194669302</v>
      </c>
      <c r="I1750" s="17">
        <f>I1749+(data!$C$20*G1749-data!$C$17*I1749)*$C1750/60</f>
        <v>470.75919275850936</v>
      </c>
      <c r="J1750" s="16">
        <f t="shared" si="134"/>
        <v>270.16666666666669</v>
      </c>
      <c r="K1750" s="14">
        <f>G1750/data!$C$15*1000</f>
        <v>4.0007231870514639</v>
      </c>
      <c r="L1750" s="14">
        <f>L1749+data!$C$21*(K1749-L1749)/60*C1749</f>
        <v>3.9770545788729166</v>
      </c>
      <c r="M1750" s="59">
        <f>M1749+E1750*C1750/3600/data!H$23</f>
        <v>308.09246293890379</v>
      </c>
    </row>
    <row r="1751" spans="1:13" ht="19.899999999999999" customHeight="1">
      <c r="A1751" s="12">
        <f t="shared" si="136"/>
        <v>16230</v>
      </c>
      <c r="B1751" s="14">
        <f t="shared" si="137"/>
        <v>4</v>
      </c>
      <c r="C1751" s="14">
        <f t="shared" si="135"/>
        <v>20</v>
      </c>
      <c r="D1751" s="15">
        <f>3600*(B1751*data!$C$15/1000-F1751-G1751)/C1751</f>
        <v>723.15659672986351</v>
      </c>
      <c r="E1751" s="15">
        <f>IF(A1751&lt;P$35,IF(A1751+C1751&lt;P$35,data!H$24*data!H$23,data!H$24*data!H$23*(P$35-A1751)/C1751),IF(D1751&lt;0,0,D1751))</f>
        <v>723.15659672986351</v>
      </c>
      <c r="F1751" s="17">
        <f>(H1751*data!$C$16+I1751*data!$C$17-G1750*(data!$C$18+data!$C$19+data!$C$20))*$C1751/60</f>
        <v>-4.022778586234292</v>
      </c>
      <c r="G1751" s="17">
        <f t="shared" si="138"/>
        <v>29.547344627207426</v>
      </c>
      <c r="H1751" s="17">
        <f>H1750+(data!$C$19*G1750-data!$C$16*H1750)*$C1751/60</f>
        <v>152.18945620544616</v>
      </c>
      <c r="I1751" s="17">
        <f>I1750+(data!$C$20*G1750-data!$C$17*I1750)*$C1751/60</f>
        <v>471.23455684047627</v>
      </c>
      <c r="J1751" s="16">
        <f t="shared" si="134"/>
        <v>270.5</v>
      </c>
      <c r="K1751" s="14">
        <f>G1751/data!$C$15*1000</f>
        <v>4.0007097582443807</v>
      </c>
      <c r="L1751" s="14">
        <f>L1750+data!$C$21*(K1750-L1750)/60*C1750</f>
        <v>3.9780412967420156</v>
      </c>
      <c r="M1751" s="59">
        <f>M1750+E1751*C1751/3600/data!H$23</f>
        <v>308.49421660375373</v>
      </c>
    </row>
    <row r="1752" spans="1:13" ht="19.899999999999999" customHeight="1">
      <c r="A1752" s="12">
        <f t="shared" si="136"/>
        <v>16250</v>
      </c>
      <c r="B1752" s="14">
        <f t="shared" si="137"/>
        <v>4</v>
      </c>
      <c r="C1752" s="14">
        <f t="shared" si="135"/>
        <v>20</v>
      </c>
      <c r="D1752" s="15">
        <f>3600*(B1752*data!$C$15/1000-F1752-G1752)/C1752</f>
        <v>722.24800399725882</v>
      </c>
      <c r="E1752" s="15">
        <f>IF(A1752&lt;P$35,IF(A1752+C1752&lt;P$35,data!H$24*data!H$23,data!H$24*data!H$23*(P$35-A1752)/C1752),IF(D1752&lt;0,0,D1752))</f>
        <v>722.24800399725882</v>
      </c>
      <c r="F1752" s="17">
        <f>(H1752*data!$C$16+I1752*data!$C$17-G1751*(data!$C$18+data!$C$19+data!$C$20))*$C1752/60</f>
        <v>-4.0176337486650864</v>
      </c>
      <c r="G1752" s="17">
        <f t="shared" si="138"/>
        <v>29.547247527041581</v>
      </c>
      <c r="H1752" s="17">
        <f>H1751+(data!$C$19*G1751-data!$C$16*H1751)*$C1752/60</f>
        <v>152.3986078364924</v>
      </c>
      <c r="I1752" s="17">
        <f>I1751+(data!$C$20*G1751-data!$C$17*I1751)*$C1752/60</f>
        <v>471.70921339009544</v>
      </c>
      <c r="J1752" s="16">
        <f t="shared" si="134"/>
        <v>270.83333333333331</v>
      </c>
      <c r="K1752" s="14">
        <f>G1752/data!$C$15*1000</f>
        <v>4.0006966108842397</v>
      </c>
      <c r="L1752" s="14">
        <f>L1751+data!$C$21*(K1751-L1751)/60*C1751</f>
        <v>3.9789863196119972</v>
      </c>
      <c r="M1752" s="59">
        <f>M1751+E1752*C1752/3600/data!H$23</f>
        <v>308.89546549486329</v>
      </c>
    </row>
    <row r="1753" spans="1:13" ht="19.899999999999999" customHeight="1">
      <c r="A1753" s="12">
        <f t="shared" si="136"/>
        <v>16270</v>
      </c>
      <c r="B1753" s="14">
        <f t="shared" si="137"/>
        <v>4</v>
      </c>
      <c r="C1753" s="14">
        <f t="shared" si="135"/>
        <v>20</v>
      </c>
      <c r="D1753" s="15">
        <f>3600*(B1753*data!$C$15/1000-F1753-G1753)/C1753</f>
        <v>721.35615681372633</v>
      </c>
      <c r="E1753" s="15">
        <f>IF(A1753&lt;P$35,IF(A1753+C1753&lt;P$35,data!H$24*data!H$23,data!H$24*data!H$23*(P$35-A1753)/C1753),IF(D1753&lt;0,0,D1753))</f>
        <v>721.35615681372633</v>
      </c>
      <c r="F1753" s="17">
        <f>(H1753*data!$C$16+I1753*data!$C$17-G1752*(data!$C$18+data!$C$19+data!$C$20))*$C1753/60</f>
        <v>-4.0125839765928921</v>
      </c>
      <c r="G1753" s="17">
        <f t="shared" si="138"/>
        <v>29.54715246154457</v>
      </c>
      <c r="H1753" s="17">
        <f>H1752+(data!$C$19*G1752-data!$C$16*H1752)*$C1753/60</f>
        <v>152.60333256335068</v>
      </c>
      <c r="I1753" s="17">
        <f>I1752+(data!$C$20*G1752-data!$C$17*I1752)*$C1753/60</f>
        <v>472.18316353706194</v>
      </c>
      <c r="J1753" s="16">
        <f t="shared" si="134"/>
        <v>271.16666666666669</v>
      </c>
      <c r="K1753" s="14">
        <f>G1753/data!$C$15*1000</f>
        <v>4.0006837390182097</v>
      </c>
      <c r="L1753" s="14">
        <f>L1752+data!$C$21*(K1752-L1752)/60*C1752</f>
        <v>3.9798913974340668</v>
      </c>
      <c r="M1753" s="59">
        <f>M1752+E1753*C1753/3600/data!H$23</f>
        <v>309.29621891531536</v>
      </c>
    </row>
    <row r="1754" spans="1:13" ht="19.899999999999999" customHeight="1">
      <c r="A1754" s="12">
        <f t="shared" si="136"/>
        <v>16290</v>
      </c>
      <c r="B1754" s="14">
        <f t="shared" si="137"/>
        <v>4</v>
      </c>
      <c r="C1754" s="14">
        <f t="shared" si="135"/>
        <v>20</v>
      </c>
      <c r="D1754" s="15">
        <f>3600*(B1754*data!$C$15/1000-F1754-G1754)/C1754</f>
        <v>720.48070443121799</v>
      </c>
      <c r="E1754" s="15">
        <f>IF(A1754&lt;P$35,IF(A1754+C1754&lt;P$35,data!H$24*data!H$23,data!H$24*data!H$23*(P$35-A1754)/C1754),IF(D1754&lt;0,0,D1754))</f>
        <v>720.48070443121799</v>
      </c>
      <c r="F1754" s="17">
        <f>(H1754*data!$C$16+I1754*data!$C$17-G1753*(data!$C$18+data!$C$19+data!$C$20))*$C1754/60</f>
        <v>-4.007627278383163</v>
      </c>
      <c r="G1754" s="17">
        <f t="shared" si="138"/>
        <v>29.547059387682108</v>
      </c>
      <c r="H1754" s="17">
        <f>H1753+(data!$C$19*G1753-data!$C$16*H1753)*$C1754/60</f>
        <v>152.8037240835107</v>
      </c>
      <c r="I1754" s="17">
        <f>I1753+(data!$C$20*G1753-data!$C$17*I1753)*$C1754/60</f>
        <v>472.65640840765479</v>
      </c>
      <c r="J1754" s="16">
        <f t="shared" si="134"/>
        <v>271.5</v>
      </c>
      <c r="K1754" s="14">
        <f>G1754/data!$C$15*1000</f>
        <v>4.0006711368194514</v>
      </c>
      <c r="L1754" s="14">
        <f>L1753+data!$C$21*(K1753-L1753)/60*C1753</f>
        <v>3.9807582069577494</v>
      </c>
      <c r="M1754" s="59">
        <f>M1753+E1754*C1754/3600/data!H$23</f>
        <v>309.6964859733327</v>
      </c>
    </row>
    <row r="1755" spans="1:13" ht="19.899999999999999" customHeight="1">
      <c r="A1755" s="12">
        <f t="shared" si="136"/>
        <v>16310</v>
      </c>
      <c r="B1755" s="14">
        <f t="shared" si="137"/>
        <v>4</v>
      </c>
      <c r="C1755" s="14">
        <f t="shared" si="135"/>
        <v>20</v>
      </c>
      <c r="D1755" s="15">
        <f>3600*(B1755*data!$C$15/1000-F1755-G1755)/C1755</f>
        <v>719.62130351997712</v>
      </c>
      <c r="E1755" s="15">
        <f>IF(A1755&lt;P$35,IF(A1755+C1755&lt;P$35,data!H$24*data!H$23,data!H$24*data!H$23*(P$35-A1755)/C1755),IF(D1755&lt;0,0,D1755))</f>
        <v>719.62130351997712</v>
      </c>
      <c r="F1755" s="17">
        <f>(H1755*data!$C$16+I1755*data!$C$17-G1754*(data!$C$18+data!$C$19+data!$C$20))*$C1755/60</f>
        <v>-4.0027617045248522</v>
      </c>
      <c r="G1755" s="17">
        <f t="shared" si="138"/>
        <v>29.54696826333069</v>
      </c>
      <c r="H1755" s="17">
        <f>H1754+(data!$C$19*G1754-data!$C$16*H1754)*$C1755/60</f>
        <v>152.99987411131465</v>
      </c>
      <c r="I1755" s="17">
        <f>I1754+(data!$C$20*G1754-data!$C$17*I1754)*$C1755/60</f>
        <v>473.12894912477879</v>
      </c>
      <c r="J1755" s="16">
        <f t="shared" si="134"/>
        <v>271.83333333333331</v>
      </c>
      <c r="K1755" s="14">
        <f>G1755/data!$C$15*1000</f>
        <v>4.0006587985844417</v>
      </c>
      <c r="L1755" s="14">
        <f>L1754+data!$C$21*(K1754-L1754)/60*C1754</f>
        <v>3.9815883547878386</v>
      </c>
      <c r="M1755" s="59">
        <f>M1754+E1755*C1755/3600/data!H$23</f>
        <v>310.09627558639937</v>
      </c>
    </row>
    <row r="1756" spans="1:13" ht="19.899999999999999" customHeight="1">
      <c r="A1756" s="12">
        <f t="shared" si="136"/>
        <v>16330</v>
      </c>
      <c r="B1756" s="14">
        <f t="shared" si="137"/>
        <v>4</v>
      </c>
      <c r="C1756" s="14">
        <f t="shared" si="135"/>
        <v>20</v>
      </c>
      <c r="D1756" s="15">
        <f>3600*(B1756*data!$C$15/1000-F1756-G1756)/C1756</f>
        <v>718.77761801152667</v>
      </c>
      <c r="E1756" s="15">
        <f>IF(A1756&lt;P$35,IF(A1756+C1756&lt;P$35,data!H$24*data!H$23,data!H$24*data!H$23*(P$35-A1756)/C1756),IF(D1756&lt;0,0,D1756))</f>
        <v>718.77761801152667</v>
      </c>
      <c r="F1756" s="17">
        <f>(H1756*data!$C$16+I1756*data!$C$17-G1755*(data!$C$18+data!$C$19+data!$C$20))*$C1756/60</f>
        <v>-3.9979853467388886</v>
      </c>
      <c r="G1756" s="17">
        <f t="shared" si="138"/>
        <v>29.54687904725834</v>
      </c>
      <c r="H1756" s="17">
        <f>H1755+(data!$C$19*G1755-data!$C$16*H1755)*$C1756/60</f>
        <v>153.19187241993137</v>
      </c>
      <c r="I1756" s="17">
        <f>I1755+(data!$C$20*G1755-data!$C$17*I1755)*$C1756/60</f>
        <v>473.60078680800558</v>
      </c>
      <c r="J1756" s="16">
        <f t="shared" si="134"/>
        <v>272.16666666666669</v>
      </c>
      <c r="K1756" s="14">
        <f>G1756/data!$C$15*1000</f>
        <v>4.0006467187303709</v>
      </c>
      <c r="L1756" s="14">
        <f>L1755+data!$C$21*(K1755-L1755)/60*C1755</f>
        <v>3.9823833803137929</v>
      </c>
      <c r="M1756" s="59">
        <f>M1755+E1756*C1756/3600/data!H$23</f>
        <v>310.49559648529464</v>
      </c>
    </row>
    <row r="1757" spans="1:13" ht="19.899999999999999" customHeight="1">
      <c r="A1757" s="12">
        <f t="shared" si="136"/>
        <v>16350</v>
      </c>
      <c r="B1757" s="14">
        <f t="shared" si="137"/>
        <v>4</v>
      </c>
      <c r="C1757" s="14">
        <f t="shared" si="135"/>
        <v>20</v>
      </c>
      <c r="D1757" s="15">
        <f>3600*(B1757*data!$C$15/1000-F1757-G1757)/C1757</f>
        <v>717.94931894499518</v>
      </c>
      <c r="E1757" s="15">
        <f>IF(A1757&lt;P$35,IF(A1757+C1757&lt;P$35,data!H$24*data!H$23,data!H$24*data!H$23*(P$35-A1757)/C1757),IF(D1757&lt;0,0,D1757))</f>
        <v>717.94931894499518</v>
      </c>
      <c r="F1757" s="17">
        <f>(H1757*data!$C$16+I1757*data!$C$17-G1756*(data!$C$18+data!$C$19+data!$C$20))*$C1757/60</f>
        <v>-3.9932963371055386</v>
      </c>
      <c r="G1757" s="17">
        <f t="shared" si="138"/>
        <v>29.546791699105725</v>
      </c>
      <c r="H1757" s="17">
        <f>H1756+(data!$C$19*G1756-data!$C$16*H1756)*$C1757/60</f>
        <v>153.37980688244215</v>
      </c>
      <c r="I1757" s="17">
        <f>I1756+(data!$C$20*G1756-data!$C$17*I1756)*$C1757/60</f>
        <v>474.07192257361413</v>
      </c>
      <c r="J1757" s="16">
        <f t="shared" si="134"/>
        <v>272.5</v>
      </c>
      <c r="K1757" s="14">
        <f>G1757/data!$C$15*1000</f>
        <v>4.0006348917925898</v>
      </c>
      <c r="L1757" s="14">
        <f>L1756+data!$C$21*(K1756-L1756)/60*C1756</f>
        <v>3.9831447585169002</v>
      </c>
      <c r="M1757" s="59">
        <f>M1756+E1757*C1757/3600/data!H$23</f>
        <v>310.89445721804185</v>
      </c>
    </row>
    <row r="1758" spans="1:13" ht="19.899999999999999" customHeight="1">
      <c r="A1758" s="12">
        <f t="shared" si="136"/>
        <v>16370</v>
      </c>
      <c r="B1758" s="14">
        <f t="shared" si="137"/>
        <v>4</v>
      </c>
      <c r="C1758" s="14">
        <f t="shared" si="135"/>
        <v>20</v>
      </c>
      <c r="D1758" s="15">
        <f>3600*(B1758*data!$C$15/1000-F1758-G1758)/C1758</f>
        <v>717.13608431668081</v>
      </c>
      <c r="E1758" s="15">
        <f>IF(A1758&lt;P$35,IF(A1758+C1758&lt;P$35,data!H$24*data!H$23,data!H$24*data!H$23*(P$35-A1758)/C1758),IF(D1758&lt;0,0,D1758))</f>
        <v>717.13608431668081</v>
      </c>
      <c r="F1758" s="17">
        <f>(H1758*data!$C$16+I1758*data!$C$17-G1757*(data!$C$18+data!$C$19+data!$C$20))*$C1758/60</f>
        <v>-3.9886928472102192</v>
      </c>
      <c r="G1758" s="17">
        <f t="shared" si="138"/>
        <v>29.546706179367703</v>
      </c>
      <c r="H1758" s="17">
        <f>H1757+(data!$C$19*G1757-data!$C$16*H1757)*$C1758/60</f>
        <v>153.56376351205682</v>
      </c>
      <c r="I1758" s="17">
        <f>I1757+(data!$C$20*G1757-data!$C$17*I1757)*$C1758/60</f>
        <v>474.54235753463007</v>
      </c>
      <c r="J1758" s="16">
        <f t="shared" si="134"/>
        <v>272.83333333333331</v>
      </c>
      <c r="K1758" s="14">
        <f>G1758/data!$C$15*1000</f>
        <v>4.0006233124220998</v>
      </c>
      <c r="L1758" s="14">
        <f>L1757+data!$C$21*(K1757-L1757)/60*C1757</f>
        <v>3.9838739026603096</v>
      </c>
      <c r="M1758" s="59">
        <f>M1757+E1758*C1758/3600/data!H$23</f>
        <v>311.29286615377333</v>
      </c>
    </row>
    <row r="1759" spans="1:13" ht="19.899999999999999" customHeight="1">
      <c r="A1759" s="12">
        <f t="shared" si="136"/>
        <v>16390</v>
      </c>
      <c r="B1759" s="14">
        <f t="shared" si="137"/>
        <v>4</v>
      </c>
      <c r="C1759" s="14">
        <f t="shared" si="135"/>
        <v>20</v>
      </c>
      <c r="D1759" s="15">
        <f>3600*(B1759*data!$C$15/1000-F1759-G1759)/C1759</f>
        <v>716.337598932829</v>
      </c>
      <c r="E1759" s="15">
        <f>IF(A1759&lt;P$35,IF(A1759+C1759&lt;P$35,data!H$24*data!H$23,data!H$24*data!H$23*(P$35-A1759)/C1759),IF(D1759&lt;0,0,D1759))</f>
        <v>716.337598932829</v>
      </c>
      <c r="F1759" s="17">
        <f>(H1759*data!$C$16+I1759*data!$C$17-G1758*(data!$C$18+data!$C$19+data!$C$20))*$C1759/60</f>
        <v>-3.9841730873074108</v>
      </c>
      <c r="G1759" s="17">
        <f t="shared" si="138"/>
        <v>29.546622449375185</v>
      </c>
      <c r="H1759" s="17">
        <f>H1758+(data!$C$19*G1758-data!$C$16*H1758)*$C1759/60</f>
        <v>153.74382650147882</v>
      </c>
      <c r="I1759" s="17">
        <f>I1758+(data!$C$20*G1758-data!$C$17*I1758)*$C1759/60</f>
        <v>475.01209280086448</v>
      </c>
      <c r="J1759" s="16">
        <f t="shared" si="134"/>
        <v>273.16666666666669</v>
      </c>
      <c r="K1759" s="14">
        <f>G1759/data!$C$15*1000</f>
        <v>4.0006119753831086</v>
      </c>
      <c r="L1759" s="14">
        <f>L1758+data!$C$21*(K1758-L1758)/60*C1758</f>
        <v>3.9845721668668124</v>
      </c>
      <c r="M1759" s="59">
        <f>M1758+E1759*C1759/3600/data!H$23</f>
        <v>311.69083148651379</v>
      </c>
    </row>
    <row r="1760" spans="1:13" ht="19.899999999999999" customHeight="1">
      <c r="A1760" s="12">
        <f t="shared" si="136"/>
        <v>16410</v>
      </c>
      <c r="B1760" s="14">
        <f t="shared" si="137"/>
        <v>4</v>
      </c>
      <c r="C1760" s="14">
        <f t="shared" si="135"/>
        <v>20</v>
      </c>
      <c r="D1760" s="15">
        <f>3600*(B1760*data!$C$15/1000-F1760-G1760)/C1760</f>
        <v>715.55355426546919</v>
      </c>
      <c r="E1760" s="15">
        <f>IF(A1760&lt;P$35,IF(A1760+C1760&lt;P$35,data!H$24*data!H$23,data!H$24*data!H$23*(P$35-A1760)/C1760),IF(D1760&lt;0,0,D1760))</f>
        <v>715.55355426546919</v>
      </c>
      <c r="F1760" s="17">
        <f>(H1760*data!$C$16+I1760*data!$C$17-G1759*(data!$C$18+data!$C$19+data!$C$20))*$C1760/60</f>
        <v>-3.9797353055022313</v>
      </c>
      <c r="G1760" s="17">
        <f t="shared" si="138"/>
        <v>29.546540471277559</v>
      </c>
      <c r="H1760" s="17">
        <f>H1759+(data!$C$19*G1759-data!$C$16*H1759)*$C1760/60</f>
        <v>153.92007826143688</v>
      </c>
      <c r="I1760" s="17">
        <f>I1759+(data!$C$20*G1759-data!$C$17*I1759)*$C1760/60</f>
        <v>475.48112947895174</v>
      </c>
      <c r="J1760" s="16">
        <f t="shared" si="134"/>
        <v>273.5</v>
      </c>
      <c r="K1760" s="14">
        <f>G1760/data!$C$15*1000</f>
        <v>4.0006008755506439</v>
      </c>
      <c r="L1760" s="14">
        <f>L1759+data!$C$21*(K1759-L1759)/60*C1759</f>
        <v>3.9852408485890565</v>
      </c>
      <c r="M1760" s="59">
        <f>M1759+E1760*C1760/3600/data!H$23</f>
        <v>312.08836123888346</v>
      </c>
    </row>
    <row r="1761" spans="1:13" ht="19.899999999999999" customHeight="1">
      <c r="A1761" s="12">
        <f t="shared" si="136"/>
        <v>16430</v>
      </c>
      <c r="B1761" s="14">
        <f t="shared" si="137"/>
        <v>4</v>
      </c>
      <c r="C1761" s="14">
        <f t="shared" si="135"/>
        <v>20</v>
      </c>
      <c r="D1761" s="15">
        <f>3600*(B1761*data!$C$15/1000-F1761-G1761)/C1761</f>
        <v>714.78364831137969</v>
      </c>
      <c r="E1761" s="15">
        <f>IF(A1761&lt;P$35,IF(A1761+C1761&lt;P$35,data!H$24*data!H$23,data!H$24*data!H$23*(P$35-A1761)/C1761),IF(D1761&lt;0,0,D1761))</f>
        <v>714.78364831137969</v>
      </c>
      <c r="F1761" s="17">
        <f>(H1761*data!$C$16+I1761*data!$C$17-G1760*(data!$C$18+data!$C$19+data!$C$20))*$C1761/60</f>
        <v>-3.9753777869493918</v>
      </c>
      <c r="G1761" s="17">
        <f t="shared" si="138"/>
        <v>29.54646020802522</v>
      </c>
      <c r="H1761" s="17">
        <f>H1760+(data!$C$19*G1760-data!$C$16*H1760)*$C1761/60</f>
        <v>154.09259945840137</v>
      </c>
      <c r="I1761" s="17">
        <f>I1760+(data!$C$20*G1760-data!$C$17*I1760)*$C1761/60</f>
        <v>475.94946867238673</v>
      </c>
      <c r="J1761" s="16">
        <f t="shared" si="134"/>
        <v>273.83333333333331</v>
      </c>
      <c r="K1761" s="14">
        <f>G1761/data!$C$15*1000</f>
        <v>4.0005900079081904</v>
      </c>
      <c r="L1761" s="14">
        <f>L1760+data!$C$21*(K1760-L1760)/60*C1760</f>
        <v>3.9858811909766825</v>
      </c>
      <c r="M1761" s="59">
        <f>M1760+E1761*C1761/3600/data!H$23</f>
        <v>312.48546326572313</v>
      </c>
    </row>
    <row r="1762" spans="1:13" ht="19.899999999999999" customHeight="1">
      <c r="A1762" s="12">
        <f t="shared" si="136"/>
        <v>16450</v>
      </c>
      <c r="B1762" s="14">
        <f t="shared" si="137"/>
        <v>4</v>
      </c>
      <c r="C1762" s="14">
        <f t="shared" si="135"/>
        <v>20</v>
      </c>
      <c r="D1762" s="15">
        <f>3600*(B1762*data!$C$15/1000-F1762-G1762)/C1762</f>
        <v>714.02758545395977</v>
      </c>
      <c r="E1762" s="15">
        <f>IF(A1762&lt;P$35,IF(A1762+C1762&lt;P$35,data!H$24*data!H$23,data!H$24*data!H$23*(P$35-A1762)/C1762),IF(D1762&lt;0,0,D1762))</f>
        <v>714.02758545395977</v>
      </c>
      <c r="F1762" s="17">
        <f>(H1762*data!$C$16+I1762*data!$C$17-G1761*(data!$C$18+data!$C$19+data!$C$20))*$C1762/60</f>
        <v>-3.9710988530690305</v>
      </c>
      <c r="G1762" s="17">
        <f t="shared" si="138"/>
        <v>29.546381623352744</v>
      </c>
      <c r="H1762" s="17">
        <f>H1761+(data!$C$19*G1761-data!$C$16*H1761)*$C1762/60</f>
        <v>154.26146905150222</v>
      </c>
      <c r="I1762" s="17">
        <f>I1761+(data!$C$20*G1761-data!$C$17*I1761)*$C1762/60</f>
        <v>476.41711148156134</v>
      </c>
      <c r="J1762" s="16">
        <f t="shared" si="134"/>
        <v>274.16666666666669</v>
      </c>
      <c r="K1762" s="14">
        <f>G1762/data!$C$15*1000</f>
        <v>4.0005793675454102</v>
      </c>
      <c r="L1762" s="14">
        <f>L1761+data!$C$21*(K1761-L1761)/60*C1761</f>
        <v>3.9864943851446766</v>
      </c>
      <c r="M1762" s="59">
        <f>M1761+E1762*C1762/3600/data!H$23</f>
        <v>312.88214525764198</v>
      </c>
    </row>
    <row r="1763" spans="1:13" ht="19.899999999999999" customHeight="1">
      <c r="A1763" s="12">
        <f t="shared" si="136"/>
        <v>16470</v>
      </c>
      <c r="B1763" s="14">
        <f t="shared" si="137"/>
        <v>4</v>
      </c>
      <c r="C1763" s="14">
        <f t="shared" si="135"/>
        <v>20</v>
      </c>
      <c r="D1763" s="15">
        <f>3600*(B1763*data!$C$15/1000-F1763-G1763)/C1763</f>
        <v>713.28507632809465</v>
      </c>
      <c r="E1763" s="15">
        <f>IF(A1763&lt;P$35,IF(A1763+C1763&lt;P$35,data!H$24*data!H$23,data!H$24*data!H$23*(P$35-A1763)/C1763),IF(D1763&lt;0,0,D1763))</f>
        <v>713.28507632809465</v>
      </c>
      <c r="F1763" s="17">
        <f>(H1763*data!$C$16+I1763*data!$C$17-G1762*(data!$C$18+data!$C$19+data!$C$20))*$C1763/60</f>
        <v>-3.9668968607792237</v>
      </c>
      <c r="G1763" s="17">
        <f t="shared" si="138"/>
        <v>29.546304681762187</v>
      </c>
      <c r="H1763" s="17">
        <f>H1762+(data!$C$19*G1762-data!$C$16*H1762)*$C1763/60</f>
        <v>154.42676432866548</v>
      </c>
      <c r="I1763" s="17">
        <f>I1762+(data!$C$20*G1762-data!$C$17*I1762)*$C1763/60</f>
        <v>476.88405900380002</v>
      </c>
      <c r="J1763" s="16">
        <f t="shared" si="134"/>
        <v>274.5</v>
      </c>
      <c r="K1763" s="14">
        <f>G1763/data!$C$15*1000</f>
        <v>4.0005689496558832</v>
      </c>
      <c r="L1763" s="14">
        <f>L1762+data!$C$21*(K1762-L1762)/60*C1762</f>
        <v>3.987081572347063</v>
      </c>
      <c r="M1763" s="59">
        <f>M1762+E1763*C1763/3600/data!H$23</f>
        <v>313.27841474449093</v>
      </c>
    </row>
    <row r="1764" spans="1:13" ht="19.899999999999999" customHeight="1">
      <c r="A1764" s="12">
        <f t="shared" si="136"/>
        <v>16490</v>
      </c>
      <c r="B1764" s="14">
        <f t="shared" si="137"/>
        <v>4</v>
      </c>
      <c r="C1764" s="14">
        <f t="shared" si="135"/>
        <v>20</v>
      </c>
      <c r="D1764" s="15">
        <f>3600*(B1764*data!$C$15/1000-F1764-G1764)/C1764</f>
        <v>712.55583768781787</v>
      </c>
      <c r="E1764" s="15">
        <f>IF(A1764&lt;P$35,IF(A1764+C1764&lt;P$35,data!H$24*data!H$23,data!H$24*data!H$23*(P$35-A1764)/C1764),IF(D1764&lt;0,0,D1764))</f>
        <v>712.55583768781787</v>
      </c>
      <c r="F1764" s="17">
        <f>(H1764*data!$C$16+I1764*data!$C$17-G1763*(data!$C$18+data!$C$19+data!$C$20))*$C1764/60</f>
        <v>-3.96277020174466</v>
      </c>
      <c r="G1764" s="17">
        <f t="shared" si="138"/>
        <v>29.546229348506941</v>
      </c>
      <c r="H1764" s="17">
        <f>H1763+(data!$C$19*G1763-data!$C$16*H1763)*$C1764/60</f>
        <v>154.58856094198518</v>
      </c>
      <c r="I1764" s="17">
        <f>I1763+(data!$C$20*G1763-data!$C$17*I1763)*$C1764/60</f>
        <v>477.35031233339487</v>
      </c>
      <c r="J1764" s="16">
        <f t="shared" si="134"/>
        <v>274.83333333333331</v>
      </c>
      <c r="K1764" s="14">
        <f>G1764/data!$C$15*1000</f>
        <v>4.0005587495349184</v>
      </c>
      <c r="L1764" s="14">
        <f>L1763+data!$C$21*(K1763-L1763)/60*C1763</f>
        <v>3.9876438460598855</v>
      </c>
      <c r="M1764" s="59">
        <f>M1763+E1764*C1764/3600/data!H$23</f>
        <v>313.67427909876193</v>
      </c>
    </row>
    <row r="1765" spans="1:13" ht="19.899999999999999" customHeight="1">
      <c r="A1765" s="12">
        <f t="shared" si="136"/>
        <v>16510</v>
      </c>
      <c r="B1765" s="14">
        <f t="shared" si="137"/>
        <v>4</v>
      </c>
      <c r="C1765" s="14">
        <f t="shared" si="135"/>
        <v>20</v>
      </c>
      <c r="D1765" s="15">
        <f>3600*(B1765*data!$C$15/1000-F1765-G1765)/C1765</f>
        <v>711.83959227682726</v>
      </c>
      <c r="E1765" s="15">
        <f>IF(A1765&lt;P$35,IF(A1765+C1765&lt;P$35,data!H$24*data!H$23,data!H$24*data!H$23*(P$35-A1765)/C1765),IF(D1765&lt;0,0,D1765))</f>
        <v>711.83959227682726</v>
      </c>
      <c r="F1765" s="17">
        <f>(H1765*data!$C$16+I1765*data!$C$17-G1764*(data!$C$18+data!$C$19+data!$C$20))*$C1765/60</f>
        <v>-3.9587173016412964</v>
      </c>
      <c r="G1765" s="17">
        <f t="shared" si="138"/>
        <v>29.546155589575744</v>
      </c>
      <c r="H1765" s="17">
        <f>H1764+(data!$C$19*G1764-data!$C$16*H1764)*$C1765/60</f>
        <v>154.74693294234623</v>
      </c>
      <c r="I1765" s="17">
        <f>I1764+(data!$C$20*G1764-data!$C$17*I1764)*$C1765/60</f>
        <v>477.81587256163988</v>
      </c>
      <c r="J1765" s="16">
        <f t="shared" si="134"/>
        <v>275.16666666666669</v>
      </c>
      <c r="K1765" s="14">
        <f>G1765/data!$C$15*1000</f>
        <v>4.0005487625773926</v>
      </c>
      <c r="L1765" s="14">
        <f>L1764+data!$C$21*(K1764-L1764)/60*C1764</f>
        <v>3.9881822539772571</v>
      </c>
      <c r="M1765" s="59">
        <f>M1764+E1765*C1765/3600/data!H$23</f>
        <v>314.0697455389157</v>
      </c>
    </row>
    <row r="1766" spans="1:13" ht="19.899999999999999" customHeight="1">
      <c r="A1766" s="12">
        <f t="shared" si="136"/>
        <v>16530</v>
      </c>
      <c r="B1766" s="14">
        <f t="shared" si="137"/>
        <v>4</v>
      </c>
      <c r="C1766" s="14">
        <f t="shared" si="135"/>
        <v>20</v>
      </c>
      <c r="D1766" s="15">
        <f>3600*(B1766*data!$C$15/1000-F1766-G1766)/C1766</f>
        <v>711.13606870171327</v>
      </c>
      <c r="E1766" s="15">
        <f>IF(A1766&lt;P$35,IF(A1766+C1766&lt;P$35,data!H$24*data!H$23,data!H$24*data!H$23*(P$35-A1766)/C1766),IF(D1766&lt;0,0,D1766))</f>
        <v>711.13606870171327</v>
      </c>
      <c r="F1766" s="17">
        <f>(H1766*data!$C$16+I1766*data!$C$17-G1765*(data!$C$18+data!$C$19+data!$C$20))*$C1766/60</f>
        <v>-3.9547366194365168</v>
      </c>
      <c r="G1766" s="17">
        <f t="shared" si="138"/>
        <v>29.546083371677156</v>
      </c>
      <c r="H1766" s="17">
        <f>H1765+(data!$C$19*G1765-data!$C$16*H1765)*$C1766/60</f>
        <v>154.90195281331489</v>
      </c>
      <c r="I1766" s="17">
        <f>I1765+(data!$C$20*G1765-data!$C$17*I1765)*$C1766/60</f>
        <v>478.2807407768646</v>
      </c>
      <c r="J1766" s="16">
        <f t="shared" si="134"/>
        <v>275.5</v>
      </c>
      <c r="K1766" s="14">
        <f>G1766/data!$C$15*1000</f>
        <v>4.0005389842756447</v>
      </c>
      <c r="L1766" s="14">
        <f>L1765+data!$C$21*(K1765-L1765)/60*C1765</f>
        <v>3.9886977999241107</v>
      </c>
      <c r="M1766" s="59">
        <f>M1765+E1766*C1766/3600/data!H$23</f>
        <v>314.46482113263886</v>
      </c>
    </row>
    <row r="1767" spans="1:13" ht="19.899999999999999" customHeight="1">
      <c r="A1767" s="12">
        <f t="shared" si="136"/>
        <v>16550</v>
      </c>
      <c r="B1767" s="14">
        <f t="shared" si="137"/>
        <v>4</v>
      </c>
      <c r="C1767" s="14">
        <f t="shared" si="135"/>
        <v>20</v>
      </c>
      <c r="D1767" s="15">
        <f>3600*(B1767*data!$C$15/1000-F1767-G1767)/C1767</f>
        <v>710.44500130786389</v>
      </c>
      <c r="E1767" s="15">
        <f>IF(A1767&lt;P$35,IF(A1767+C1767&lt;P$35,data!H$24*data!H$23,data!H$24*data!H$23*(P$35-A1767)/C1767),IF(D1767&lt;0,0,D1767))</f>
        <v>710.44500130786389</v>
      </c>
      <c r="F1767" s="17">
        <f>(H1767*data!$C$16+I1767*data!$C$17-G1766*(data!$C$18+data!$C$19+data!$C$20))*$C1767/60</f>
        <v>-3.950826646684547</v>
      </c>
      <c r="G1767" s="17">
        <f t="shared" si="138"/>
        <v>29.546012662224349</v>
      </c>
      <c r="H1767" s="17">
        <f>H1766+(data!$C$19*G1766-data!$C$16*H1766)*$C1767/60</f>
        <v>155.05369150431159</v>
      </c>
      <c r="I1767" s="17">
        <f>I1766+(data!$C$20*G1766-data!$C$17*I1766)*$C1767/60</f>
        <v>478.74491806446707</v>
      </c>
      <c r="J1767" s="16">
        <f t="shared" si="134"/>
        <v>275.83333333333331</v>
      </c>
      <c r="K1767" s="14">
        <f>G1767/data!$C$15*1000</f>
        <v>4.0005294102174203</v>
      </c>
      <c r="L1767" s="14">
        <f>L1766+data!$C$21*(K1766-L1766)/60*C1766</f>
        <v>3.9891914456891175</v>
      </c>
      <c r="M1767" s="59">
        <f>M1766+E1767*C1767/3600/data!H$23</f>
        <v>314.85951280003212</v>
      </c>
    </row>
    <row r="1768" spans="1:13" ht="19.899999999999999" customHeight="1">
      <c r="A1768" s="12">
        <f t="shared" si="136"/>
        <v>16570</v>
      </c>
      <c r="B1768" s="14">
        <f t="shared" si="137"/>
        <v>4</v>
      </c>
      <c r="C1768" s="14">
        <f t="shared" si="135"/>
        <v>20</v>
      </c>
      <c r="D1768" s="15">
        <f>3600*(B1768*data!$C$15/1000-F1768-G1768)/C1768</f>
        <v>709.76613005803051</v>
      </c>
      <c r="E1768" s="15">
        <f>IF(A1768&lt;P$35,IF(A1768+C1768&lt;P$35,data!H$24*data!H$23,data!H$24*data!H$23*(P$35-A1768)/C1768),IF(D1768&lt;0,0,D1768))</f>
        <v>709.76613005803051</v>
      </c>
      <c r="F1768" s="17">
        <f>(H1768*data!$C$16+I1768*data!$C$17-G1767*(data!$C$18+data!$C$19+data!$C$20))*$C1768/60</f>
        <v>-3.9469859068368036</v>
      </c>
      <c r="G1768" s="17">
        <f t="shared" si="138"/>
        <v>29.545943429320122</v>
      </c>
      <c r="H1768" s="17">
        <f>H1767+(data!$C$19*G1767-data!$C$16*H1767)*$C1768/60</f>
        <v>155.20221846308181</v>
      </c>
      <c r="I1768" s="17">
        <f>I1767+(data!$C$20*G1767-data!$C$17*I1767)*$C1768/60</f>
        <v>479.20840550694601</v>
      </c>
      <c r="J1768" s="16">
        <f t="shared" si="134"/>
        <v>276.16666666666669</v>
      </c>
      <c r="K1768" s="14">
        <f>G1768/data!$C$15*1000</f>
        <v>4.000520036083838</v>
      </c>
      <c r="L1768" s="14">
        <f>L1767+data!$C$21*(K1767-L1767)/60*C1767</f>
        <v>3.989664112781111</v>
      </c>
      <c r="M1768" s="59">
        <f>M1767+E1768*C1768/3600/data!H$23</f>
        <v>315.25382731673102</v>
      </c>
    </row>
    <row r="1769" spans="1:13" ht="19.899999999999999" customHeight="1">
      <c r="A1769" s="12">
        <f t="shared" si="136"/>
        <v>16590</v>
      </c>
      <c r="B1769" s="14">
        <f t="shared" si="137"/>
        <v>4</v>
      </c>
      <c r="C1769" s="14">
        <f t="shared" si="135"/>
        <v>20</v>
      </c>
      <c r="D1769" s="15">
        <f>3600*(B1769*data!$C$15/1000-F1769-G1769)/C1769</f>
        <v>709.09920041342252</v>
      </c>
      <c r="E1769" s="15">
        <f>IF(A1769&lt;P$35,IF(A1769+C1769&lt;P$35,data!H$24*data!H$23,data!H$24*data!H$23*(P$35-A1769)/C1769),IF(D1769&lt;0,0,D1769))</f>
        <v>709.09920041342252</v>
      </c>
      <c r="F1769" s="17">
        <f>(H1769*data!$C$16+I1769*data!$C$17-G1768*(data!$C$18+data!$C$19+data!$C$20))*$C1769/60</f>
        <v>-3.9432129545667962</v>
      </c>
      <c r="G1769" s="17">
        <f t="shared" si="138"/>
        <v>29.545875641742384</v>
      </c>
      <c r="H1769" s="17">
        <f>H1768+(data!$C$19*G1768-data!$C$16*H1768)*$C1769/60</f>
        <v>155.34760166747972</v>
      </c>
      <c r="I1769" s="17">
        <f>I1768+(data!$C$20*G1768-data!$C$17*I1768)*$C1769/60</f>
        <v>479.67120418393256</v>
      </c>
      <c r="J1769" s="16">
        <f t="shared" si="134"/>
        <v>276.5</v>
      </c>
      <c r="K1769" s="14">
        <f>G1769/data!$C$15*1000</f>
        <v>4.000510857647428</v>
      </c>
      <c r="L1769" s="14">
        <f>L1768+data!$C$21*(K1768-L1768)/60*C1768</f>
        <v>3.9901166841121989</v>
      </c>
      <c r="M1769" s="59">
        <f>M1768+E1769*C1769/3600/data!H$23</f>
        <v>315.6477713169607</v>
      </c>
    </row>
    <row r="1770" spans="1:13" ht="19.899999999999999" customHeight="1">
      <c r="A1770" s="12">
        <f t="shared" si="136"/>
        <v>16610</v>
      </c>
      <c r="B1770" s="14">
        <f t="shared" si="137"/>
        <v>4</v>
      </c>
      <c r="C1770" s="14">
        <f t="shared" si="135"/>
        <v>20</v>
      </c>
      <c r="D1770" s="15">
        <f>3600*(B1770*data!$C$15/1000-F1770-G1770)/C1770</f>
        <v>708.44396321734894</v>
      </c>
      <c r="E1770" s="15">
        <f>IF(A1770&lt;P$35,IF(A1770+C1770&lt;P$35,data!H$24*data!H$23,data!H$24*data!H$23*(P$35-A1770)/C1770),IF(D1770&lt;0,0,D1770))</f>
        <v>708.44396321734894</v>
      </c>
      <c r="F1770" s="17">
        <f>(H1770*data!$C$16+I1770*data!$C$17-G1769*(data!$C$18+data!$C$19+data!$C$20))*$C1770/60</f>
        <v>-3.939506375109366</v>
      </c>
      <c r="G1770" s="17">
        <f t="shared" si="138"/>
        <v>29.545809268929808</v>
      </c>
      <c r="H1770" s="17">
        <f>H1769+(data!$C$19*G1769-data!$C$16*H1769)*$C1770/60</f>
        <v>155.48990765657902</v>
      </c>
      <c r="I1770" s="17">
        <f>I1769+(data!$C$20*G1769-data!$C$17*I1769)*$C1770/60</f>
        <v>480.13331517222139</v>
      </c>
      <c r="J1770" s="16">
        <f t="shared" si="134"/>
        <v>276.83333333333331</v>
      </c>
      <c r="K1770" s="14">
        <f>G1770/data!$C$15*1000</f>
        <v>4.0005018707701865</v>
      </c>
      <c r="L1770" s="14">
        <f>L1769+data!$C$21*(K1769-L1769)/60*C1769</f>
        <v>3.9905500056106309</v>
      </c>
      <c r="M1770" s="59">
        <f>M1769+E1770*C1770/3600/data!H$23</f>
        <v>316.04135129652587</v>
      </c>
    </row>
    <row r="1771" spans="1:13" ht="19.899999999999999" customHeight="1">
      <c r="A1771" s="12">
        <f t="shared" si="136"/>
        <v>16630</v>
      </c>
      <c r="B1771" s="14">
        <f t="shared" si="137"/>
        <v>4</v>
      </c>
      <c r="C1771" s="14">
        <f t="shared" si="135"/>
        <v>20</v>
      </c>
      <c r="D1771" s="15">
        <f>3600*(B1771*data!$C$15/1000-F1771-G1771)/C1771</f>
        <v>707.80017458130555</v>
      </c>
      <c r="E1771" s="15">
        <f>IF(A1771&lt;P$35,IF(A1771+C1771&lt;P$35,data!H$24*data!H$23,data!H$24*data!H$23*(P$35-A1771)/C1771),IF(D1771&lt;0,0,D1771))</f>
        <v>707.80017458130555</v>
      </c>
      <c r="F1771" s="17">
        <f>(H1771*data!$C$16+I1771*data!$C$17-G1770*(data!$C$18+data!$C$19+data!$C$20))*$C1771/60</f>
        <v>-3.9358647836138667</v>
      </c>
      <c r="G1771" s="17">
        <f t="shared" si="138"/>
        <v>29.545744280967881</v>
      </c>
      <c r="H1771" s="17">
        <f>H1770+(data!$C$19*G1770-data!$C$16*H1770)*$C1771/60</f>
        <v>155.62920156112534</v>
      </c>
      <c r="I1771" s="17">
        <f>I1770+(data!$C$20*G1770-data!$C$17*I1770)*$C1771/60</f>
        <v>480.59473954580091</v>
      </c>
      <c r="J1771" s="16">
        <f t="shared" si="134"/>
        <v>277.16666666666669</v>
      </c>
      <c r="K1771" s="14">
        <f>G1771/data!$C$15*1000</f>
        <v>4.0004930714016913</v>
      </c>
      <c r="L1771" s="14">
        <f>L1770+data!$C$21*(K1770-L1770)/60*C1770</f>
        <v>3.9909648877663417</v>
      </c>
      <c r="M1771" s="59">
        <f>M1770+E1771*C1771/3600/data!H$23</f>
        <v>316.43457361573769</v>
      </c>
    </row>
    <row r="1772" spans="1:13" ht="19.899999999999999" customHeight="1">
      <c r="A1772" s="12">
        <f t="shared" si="136"/>
        <v>16650</v>
      </c>
      <c r="B1772" s="14">
        <f t="shared" si="137"/>
        <v>4</v>
      </c>
      <c r="C1772" s="14">
        <f t="shared" si="135"/>
        <v>20</v>
      </c>
      <c r="D1772" s="15">
        <f>3600*(B1772*data!$C$15/1000-F1772-G1772)/C1772</f>
        <v>707.16759577348819</v>
      </c>
      <c r="E1772" s="15">
        <f>IF(A1772&lt;P$35,IF(A1772+C1772&lt;P$35,data!H$24*data!H$23,data!H$24*data!H$23*(P$35-A1772)/C1772),IF(D1772&lt;0,0,D1772))</f>
        <v>707.16759577348819</v>
      </c>
      <c r="F1772" s="17">
        <f>(H1772*data!$C$16+I1772*data!$C$17-G1771*(data!$C$18+data!$C$19+data!$C$20))*$C1772/60</f>
        <v>-3.9322868245110651</v>
      </c>
      <c r="G1772" s="17">
        <f t="shared" si="138"/>
        <v>29.545680648575178</v>
      </c>
      <c r="H1772" s="17">
        <f>H1771+(data!$C$19*G1771-data!$C$16*H1771)*$C1772/60</f>
        <v>155.76554713334411</v>
      </c>
      <c r="I1772" s="17">
        <f>I1771+(data!$C$20*G1771-data!$C$17*I1771)*$C1772/60</f>
        <v>481.05547837588318</v>
      </c>
      <c r="J1772" s="16">
        <f t="shared" si="134"/>
        <v>277.5</v>
      </c>
      <c r="K1772" s="14">
        <f>G1772/data!$C$15*1000</f>
        <v>4.0004844555772356</v>
      </c>
      <c r="L1772" s="14">
        <f>L1771+data!$C$21*(K1771-L1771)/60*C1771</f>
        <v>3.9913621071119887</v>
      </c>
      <c r="M1772" s="59">
        <f>M1771+E1772*C1772/3600/data!H$23</f>
        <v>316.82744450227852</v>
      </c>
    </row>
    <row r="1773" spans="1:13" ht="19.899999999999999" customHeight="1">
      <c r="A1773" s="12">
        <f t="shared" si="136"/>
        <v>16670</v>
      </c>
      <c r="B1773" s="14">
        <f t="shared" si="137"/>
        <v>4</v>
      </c>
      <c r="C1773" s="14">
        <f t="shared" si="135"/>
        <v>20</v>
      </c>
      <c r="D1773" s="15">
        <f>3600*(B1773*data!$C$15/1000-F1773-G1773)/C1773</f>
        <v>706.54599310964159</v>
      </c>
      <c r="E1773" s="15">
        <f>IF(A1773&lt;P$35,IF(A1773+C1773&lt;P$35,data!H$24*data!H$23,data!H$24*data!H$23*(P$35-A1773)/C1773),IF(D1773&lt;0,0,D1773))</f>
        <v>706.54599310964159</v>
      </c>
      <c r="F1773" s="17">
        <f>(H1773*data!$C$16+I1773*data!$C$17-G1772*(data!$C$18+data!$C$19+data!$C$20))*$C1773/60</f>
        <v>-3.9287711708934276</v>
      </c>
      <c r="G1773" s="17">
        <f t="shared" si="138"/>
        <v>29.54561834309002</v>
      </c>
      <c r="H1773" s="17">
        <f>H1772+(data!$C$19*G1772-data!$C$16*H1772)*$C1773/60</f>
        <v>155.89900677611755</v>
      </c>
      <c r="I1773" s="17">
        <f>I1772+(data!$C$20*G1772-data!$C$17*I1772)*$C1773/60</f>
        <v>481.51553273093322</v>
      </c>
      <c r="J1773" s="16">
        <f t="shared" si="134"/>
        <v>277.83333333333331</v>
      </c>
      <c r="K1773" s="14">
        <f>G1773/data!$C$15*1000</f>
        <v>4.0004760194160305</v>
      </c>
      <c r="L1773" s="14">
        <f>L1772+data!$C$21*(K1772-L1772)/60*C1772</f>
        <v>3.9917424076421635</v>
      </c>
      <c r="M1773" s="59">
        <f>M1772+E1773*C1773/3600/data!H$23</f>
        <v>317.21997005400613</v>
      </c>
    </row>
    <row r="1774" spans="1:13" ht="19.899999999999999" customHeight="1">
      <c r="A1774" s="12">
        <f t="shared" si="136"/>
        <v>16690</v>
      </c>
      <c r="B1774" s="14">
        <f t="shared" si="137"/>
        <v>4</v>
      </c>
      <c r="C1774" s="14">
        <f t="shared" si="135"/>
        <v>20</v>
      </c>
      <c r="D1774" s="15">
        <f>3600*(B1774*data!$C$15/1000-F1774-G1774)/C1774</f>
        <v>705.93513784625577</v>
      </c>
      <c r="E1774" s="15">
        <f>IF(A1774&lt;P$35,IF(A1774+C1774&lt;P$35,data!H$24*data!H$23,data!H$24*data!H$23*(P$35-A1774)/C1774),IF(D1774&lt;0,0,D1774))</f>
        <v>705.93513784625577</v>
      </c>
      <c r="F1774" s="17">
        <f>(H1774*data!$C$16+I1774*data!$C$17-G1773*(data!$C$18+data!$C$19+data!$C$20))*$C1774/60</f>
        <v>-3.9253165239085348</v>
      </c>
      <c r="G1774" s="17">
        <f t="shared" si="138"/>
        <v>29.545557336457271</v>
      </c>
      <c r="H1774" s="17">
        <f>H1773+(data!$C$19*G1773-data!$C$16*H1773)*$C1774/60</f>
        <v>156.02964157154403</v>
      </c>
      <c r="I1774" s="17">
        <f>I1773+(data!$C$20*G1773-data!$C$17*I1773)*$C1774/60</f>
        <v>481.97490367669752</v>
      </c>
      <c r="J1774" s="16">
        <f t="shared" si="134"/>
        <v>278.16666666666669</v>
      </c>
      <c r="K1774" s="14">
        <f>G1774/data!$C$15*1000</f>
        <v>4.0004677591194104</v>
      </c>
      <c r="L1774" s="14">
        <f>L1773+data!$C$21*(K1773-L1773)/60*C1773</f>
        <v>3.9921065021733688</v>
      </c>
      <c r="M1774" s="59">
        <f>M1773+E1774*C1774/3600/data!H$23</f>
        <v>317.61215624169847</v>
      </c>
    </row>
    <row r="1775" spans="1:13" ht="19.899999999999999" customHeight="1">
      <c r="A1775" s="12">
        <f t="shared" si="136"/>
        <v>16710</v>
      </c>
      <c r="B1775" s="14">
        <f t="shared" si="137"/>
        <v>4</v>
      </c>
      <c r="C1775" s="14">
        <f t="shared" si="135"/>
        <v>20</v>
      </c>
      <c r="D1775" s="15">
        <f>3600*(B1775*data!$C$15/1000-F1775-G1775)/C1775</f>
        <v>705.33480607597392</v>
      </c>
      <c r="E1775" s="15">
        <f>IF(A1775&lt;P$35,IF(A1775+C1775&lt;P$35,data!H$24*data!H$23,data!H$24*data!H$23*(P$35-A1775)/C1775),IF(D1775&lt;0,0,D1775))</f>
        <v>705.33480607597392</v>
      </c>
      <c r="F1775" s="17">
        <f>(H1775*data!$C$16+I1775*data!$C$17-G1774*(data!$C$18+data!$C$19+data!$C$20))*$C1775/60</f>
        <v>-3.921921612165308</v>
      </c>
      <c r="G1775" s="17">
        <f t="shared" si="138"/>
        <v>29.545497601215608</v>
      </c>
      <c r="H1775" s="17">
        <f>H1774+(data!$C$19*G1774-data!$C$16*H1774)*$C1775/60</f>
        <v>156.15751130889308</v>
      </c>
      <c r="I1775" s="17">
        <f>I1774+(data!$C$20*G1774-data!$C$17*I1774)*$C1775/60</f>
        <v>482.43359227623222</v>
      </c>
      <c r="J1775" s="16">
        <f t="shared" si="134"/>
        <v>278.5</v>
      </c>
      <c r="K1775" s="14">
        <f>G1775/data!$C$15*1000</f>
        <v>4.0004596709691134</v>
      </c>
      <c r="L1775" s="14">
        <f>L1774+data!$C$21*(K1774-L1774)/60*C1774</f>
        <v>3.9924550736472191</v>
      </c>
      <c r="M1775" s="59">
        <f>M1774+E1775*C1775/3600/data!H$23</f>
        <v>318.0040089117407</v>
      </c>
    </row>
    <row r="1776" spans="1:13" ht="19.899999999999999" customHeight="1">
      <c r="A1776" s="12">
        <f t="shared" si="136"/>
        <v>16730</v>
      </c>
      <c r="B1776" s="14">
        <f t="shared" si="137"/>
        <v>4</v>
      </c>
      <c r="C1776" s="14">
        <f t="shared" si="135"/>
        <v>20</v>
      </c>
      <c r="D1776" s="15">
        <f>3600*(B1776*data!$C$15/1000-F1776-G1776)/C1776</f>
        <v>704.74477862527033</v>
      </c>
      <c r="E1776" s="15">
        <f>IF(A1776&lt;P$35,IF(A1776+C1776&lt;P$35,data!H$24*data!H$23,data!H$24*data!H$23*(P$35-A1776)/C1776),IF(D1776&lt;0,0,D1776))</f>
        <v>704.74477862527033</v>
      </c>
      <c r="F1776" s="17">
        <f>(H1776*data!$C$16+I1776*data!$C$17-G1775*(data!$C$18+data!$C$19+data!$C$20))*$C1776/60</f>
        <v>-3.9185851911528475</v>
      </c>
      <c r="G1776" s="17">
        <f t="shared" si="138"/>
        <v>29.545439110484839</v>
      </c>
      <c r="H1776" s="17">
        <f>H1775+(data!$C$19*G1775-data!$C$16*H1775)*$C1776/60</f>
        <v>156.28267451196862</v>
      </c>
      <c r="I1776" s="17">
        <f>I1775+(data!$C$20*G1775-data!$C$17*I1775)*$C1776/60</f>
        <v>482.89159958993059</v>
      </c>
      <c r="J1776" s="16">
        <f t="shared" si="134"/>
        <v>278.83333333333331</v>
      </c>
      <c r="K1776" s="14">
        <f>G1776/data!$C$15*1000</f>
        <v>4.0004517513255609</v>
      </c>
      <c r="L1776" s="14">
        <f>L1775+data!$C$21*(K1775-L1775)/60*C1775</f>
        <v>3.9927887763792458</v>
      </c>
      <c r="M1776" s="59">
        <f>M1775+E1776*C1776/3600/data!H$23</f>
        <v>318.39553378875473</v>
      </c>
    </row>
    <row r="1777" spans="1:13" ht="19.899999999999999" customHeight="1">
      <c r="A1777" s="12">
        <f t="shared" si="136"/>
        <v>16750</v>
      </c>
      <c r="B1777" s="14">
        <f t="shared" si="137"/>
        <v>4</v>
      </c>
      <c r="C1777" s="14">
        <f t="shared" si="135"/>
        <v>20</v>
      </c>
      <c r="D1777" s="15">
        <f>3600*(B1777*data!$C$15/1000-F1777-G1777)/C1777</f>
        <v>704.16484095423311</v>
      </c>
      <c r="E1777" s="15">
        <f>IF(A1777&lt;P$35,IF(A1777+C1777&lt;P$35,data!H$24*data!H$23,data!H$24*data!H$23*(P$35-A1777)/C1777),IF(D1777&lt;0,0,D1777))</f>
        <v>704.16484095423311</v>
      </c>
      <c r="F1777" s="17">
        <f>(H1777*data!$C$16+I1777*data!$C$17-G1776*(data!$C$18+data!$C$19+data!$C$20))*$C1777/60</f>
        <v>-3.915306042671518</v>
      </c>
      <c r="G1777" s="17">
        <f t="shared" si="138"/>
        <v>29.545381837953713</v>
      </c>
      <c r="H1777" s="17">
        <f>H1776+(data!$C$19*G1776-data!$C$16*H1776)*$C1777/60</f>
        <v>156.40518846589316</v>
      </c>
      <c r="I1777" s="17">
        <f>I1776+(data!$C$20*G1776-data!$C$17*I1776)*$C1777/60</f>
        <v>483.34892667555005</v>
      </c>
      <c r="J1777" s="16">
        <f t="shared" si="134"/>
        <v>279.16666666666669</v>
      </c>
      <c r="K1777" s="14">
        <f>G1777/data!$C$15*1000</f>
        <v>4.0004439966262115</v>
      </c>
      <c r="L1777" s="14">
        <f>L1776+data!$C$21*(K1776-L1776)/60*C1776</f>
        <v>3.9931082372555653</v>
      </c>
      <c r="M1777" s="59">
        <f>M1776+E1777*C1777/3600/data!H$23</f>
        <v>318.78673647817374</v>
      </c>
    </row>
    <row r="1778" spans="1:13" ht="19.899999999999999" customHeight="1">
      <c r="A1778" s="12">
        <f t="shared" si="136"/>
        <v>16770</v>
      </c>
      <c r="B1778" s="14">
        <f t="shared" si="137"/>
        <v>4</v>
      </c>
      <c r="C1778" s="14">
        <f t="shared" si="135"/>
        <v>20</v>
      </c>
      <c r="D1778" s="15">
        <f>3600*(B1778*data!$C$15/1000-F1778-G1778)/C1778</f>
        <v>703.59478305853429</v>
      </c>
      <c r="E1778" s="15">
        <f>IF(A1778&lt;P$35,IF(A1778+C1778&lt;P$35,data!H$24*data!H$23,data!H$24*data!H$23*(P$35-A1778)/C1778),IF(D1778&lt;0,0,D1778))</f>
        <v>703.59478305853429</v>
      </c>
      <c r="F1778" s="17">
        <f>(H1778*data!$C$16+I1778*data!$C$17-G1777*(data!$C$18+data!$C$19+data!$C$20))*$C1778/60</f>
        <v>-3.9120829742761334</v>
      </c>
      <c r="G1778" s="17">
        <f t="shared" si="138"/>
        <v>29.545325757867765</v>
      </c>
      <c r="H1778" s="17">
        <f>H1777+(data!$C$19*G1777-data!$C$16*H1777)*$C1778/60</f>
        <v>156.52510924332492</v>
      </c>
      <c r="I1778" s="17">
        <f>I1777+(data!$C$20*G1777-data!$C$17*I1777)*$C1778/60</f>
        <v>483.80557458823864</v>
      </c>
      <c r="J1778" s="16">
        <f t="shared" si="134"/>
        <v>279.5</v>
      </c>
      <c r="K1778" s="14">
        <f>G1778/data!$C$15*1000</f>
        <v>4.0004364033839108</v>
      </c>
      <c r="L1778" s="14">
        <f>L1777+data!$C$21*(K1777-L1777)/60*C1777</f>
        <v>3.9934140568795931</v>
      </c>
      <c r="M1778" s="59">
        <f>M1777+E1778*C1778/3600/data!H$23</f>
        <v>319.1776224687618</v>
      </c>
    </row>
    <row r="1779" spans="1:13" ht="19.899999999999999" customHeight="1">
      <c r="A1779" s="12">
        <f t="shared" si="136"/>
        <v>16790</v>
      </c>
      <c r="B1779" s="14">
        <f t="shared" si="137"/>
        <v>4</v>
      </c>
      <c r="C1779" s="14">
        <f t="shared" si="135"/>
        <v>20</v>
      </c>
      <c r="D1779" s="15">
        <f>3600*(B1779*data!$C$15/1000-F1779-G1779)/C1779</f>
        <v>703.03439937340659</v>
      </c>
      <c r="E1779" s="15">
        <f>IF(A1779&lt;P$35,IF(A1779+C1779&lt;P$35,data!H$24*data!H$23,data!H$24*data!H$23*(P$35-A1779)/C1779),IF(D1779&lt;0,0,D1779))</f>
        <v>703.03439937340659</v>
      </c>
      <c r="F1779" s="17">
        <f>(H1779*data!$C$16+I1779*data!$C$17-G1778*(data!$C$18+data!$C$19+data!$C$20))*$C1779/60</f>
        <v>-3.9089148187308616</v>
      </c>
      <c r="G1779" s="17">
        <f t="shared" si="138"/>
        <v>29.545270845017651</v>
      </c>
      <c r="H1779" s="17">
        <f>H1778+(data!$C$19*G1778-data!$C$16*H1778)*$C1779/60</f>
        <v>156.64249173012018</v>
      </c>
      <c r="I1779" s="17">
        <f>I1778+(data!$C$20*G1778-data!$C$17*I1778)*$C1779/60</f>
        <v>484.26154438056102</v>
      </c>
      <c r="J1779" s="16">
        <f t="shared" si="134"/>
        <v>279.83333333333331</v>
      </c>
      <c r="K1779" s="14">
        <f>G1779/data!$C$15*1000</f>
        <v>4.0004289681853145</v>
      </c>
      <c r="L1779" s="14">
        <f>L1778+data!$C$21*(K1778-L1778)/60*C1778</f>
        <v>3.9937068106708824</v>
      </c>
      <c r="M1779" s="59">
        <f>M1778+E1779*C1779/3600/data!H$23</f>
        <v>319.56819713508037</v>
      </c>
    </row>
    <row r="1780" spans="1:13" ht="19.899999999999999" customHeight="1">
      <c r="A1780" s="12">
        <f t="shared" si="136"/>
        <v>16810</v>
      </c>
      <c r="B1780" s="14">
        <f t="shared" si="137"/>
        <v>4</v>
      </c>
      <c r="C1780" s="14">
        <f t="shared" si="135"/>
        <v>20</v>
      </c>
      <c r="D1780" s="15">
        <f>3600*(B1780*data!$C$15/1000-F1780-G1780)/C1780</f>
        <v>702.48348867970833</v>
      </c>
      <c r="E1780" s="15">
        <f>IF(A1780&lt;P$35,IF(A1780+C1780&lt;P$35,data!H$24*data!H$23,data!H$24*data!H$23*(P$35-A1780)/C1780),IF(D1780&lt;0,0,D1780))</f>
        <v>702.48348867970833</v>
      </c>
      <c r="F1780" s="17">
        <f>(H1780*data!$C$16+I1780*data!$C$17-G1779*(data!$C$18+data!$C$19+data!$C$20))*$C1780/60</f>
        <v>-3.9058004334757337</v>
      </c>
      <c r="G1780" s="17">
        <f t="shared" si="138"/>
        <v>29.54521707472751</v>
      </c>
      <c r="H1780" s="17">
        <f>H1779+(data!$C$19*G1779-data!$C$16*H1779)*$C1780/60</f>
        <v>156.75738965045252</v>
      </c>
      <c r="I1780" s="17">
        <f>I1779+(data!$C$20*G1779-data!$C$17*I1779)*$C1780/60</f>
        <v>484.71683710252381</v>
      </c>
      <c r="J1780" s="16">
        <f t="shared" si="134"/>
        <v>280.16666666666669</v>
      </c>
      <c r="K1780" s="14">
        <f>G1780/data!$C$15*1000</f>
        <v>4.0004216876893111</v>
      </c>
      <c r="L1780" s="14">
        <f>L1779+data!$C$21*(K1779-L1779)/60*C1779</f>
        <v>3.9939870499180889</v>
      </c>
      <c r="M1780" s="59">
        <f>M1779+E1780*C1780/3600/data!H$23</f>
        <v>319.95846573990241</v>
      </c>
    </row>
    <row r="1781" spans="1:13" ht="19.899999999999999" customHeight="1">
      <c r="A1781" s="12">
        <f t="shared" si="136"/>
        <v>16830</v>
      </c>
      <c r="B1781" s="14">
        <f t="shared" si="137"/>
        <v>4</v>
      </c>
      <c r="C1781" s="14">
        <f t="shared" si="135"/>
        <v>20</v>
      </c>
      <c r="D1781" s="15">
        <f>3600*(B1781*data!$C$15/1000-F1781-G1781)/C1781</f>
        <v>701.94185401194977</v>
      </c>
      <c r="E1781" s="15">
        <f>IF(A1781&lt;P$35,IF(A1781+C1781&lt;P$35,data!H$24*data!H$23,data!H$24*data!H$23*(P$35-A1781)/C1781),IF(D1781&lt;0,0,D1781))</f>
        <v>701.94185401194977</v>
      </c>
      <c r="F1781" s="17">
        <f>(H1781*data!$C$16+I1781*data!$C$17-G1780*(data!$C$18+data!$C$19+data!$C$20))*$C1781/60</f>
        <v>-3.9027387001043916</v>
      </c>
      <c r="G1781" s="17">
        <f t="shared" si="138"/>
        <v>29.545164422843719</v>
      </c>
      <c r="H1781" s="17">
        <f>H1780+(data!$C$19*G1780-data!$C$16*H1780)*$C1781/60</f>
        <v>156.86985559140021</v>
      </c>
      <c r="I1781" s="17">
        <f>I1780+(data!$C$20*G1780-data!$C$17*I1780)*$C1781/60</f>
        <v>485.17145380160065</v>
      </c>
      <c r="J1781" s="16">
        <f t="shared" si="134"/>
        <v>280.5</v>
      </c>
      <c r="K1781" s="14">
        <f>G1781/data!$C$15*1000</f>
        <v>4.0004145586255007</v>
      </c>
      <c r="L1781" s="14">
        <f>L1780+data!$C$21*(K1780-L1780)/60*C1780</f>
        <v>3.9942553027879724</v>
      </c>
      <c r="M1781" s="59">
        <f>M1780+E1781*C1781/3600/data!H$23</f>
        <v>320.3484334365757</v>
      </c>
    </row>
    <row r="1782" spans="1:13" ht="19.899999999999999" customHeight="1">
      <c r="A1782" s="12">
        <f t="shared" si="136"/>
        <v>16850</v>
      </c>
      <c r="B1782" s="14">
        <f t="shared" si="137"/>
        <v>4</v>
      </c>
      <c r="C1782" s="14">
        <f t="shared" si="135"/>
        <v>20</v>
      </c>
      <c r="D1782" s="15">
        <f>3600*(B1782*data!$C$15/1000-F1782-G1782)/C1782</f>
        <v>701.40930256825845</v>
      </c>
      <c r="E1782" s="15">
        <f>IF(A1782&lt;P$35,IF(A1782+C1782&lt;P$35,data!H$24*data!H$23,data!H$24*data!H$23*(P$35-A1782)/C1782),IF(D1782&lt;0,0,D1782))</f>
        <v>701.40930256825845</v>
      </c>
      <c r="F1782" s="17">
        <f>(H1782*data!$C$16+I1782*data!$C$17-G1781*(data!$C$18+data!$C$19+data!$C$20))*$C1782/60</f>
        <v>-3.899728523852914</v>
      </c>
      <c r="G1782" s="17">
        <f t="shared" si="138"/>
        <v>29.545112865723858</v>
      </c>
      <c r="H1782" s="17">
        <f>H1781+(data!$C$19*G1781-data!$C$16*H1781)*$C1782/60</f>
        <v>156.97994102701341</v>
      </c>
      <c r="I1782" s="17">
        <f>I1781+(data!$C$20*G1781-data!$C$17*I1781)*$C1782/60</f>
        <v>485.62539552275655</v>
      </c>
      <c r="J1782" s="16">
        <f t="shared" si="134"/>
        <v>280.83333333333331</v>
      </c>
      <c r="K1782" s="14">
        <f>G1782/data!$C$15*1000</f>
        <v>4.0004075777927008</v>
      </c>
      <c r="L1782" s="14">
        <f>L1781+data!$C$21*(K1781-L1781)/60*C1781</f>
        <v>3.9945120752922696</v>
      </c>
      <c r="M1782" s="59">
        <f>M1781+E1782*C1782/3600/data!H$23</f>
        <v>320.73810527133583</v>
      </c>
    </row>
    <row r="1783" spans="1:13" ht="19.899999999999999" customHeight="1">
      <c r="A1783" s="12">
        <f t="shared" si="136"/>
        <v>16870</v>
      </c>
      <c r="B1783" s="14">
        <f t="shared" si="137"/>
        <v>4</v>
      </c>
      <c r="C1783" s="14">
        <f t="shared" si="135"/>
        <v>20</v>
      </c>
      <c r="D1783" s="15">
        <f>3600*(B1783*data!$C$15/1000-F1783-G1783)/C1783</f>
        <v>700.88564562228271</v>
      </c>
      <c r="E1783" s="15">
        <f>IF(A1783&lt;P$35,IF(A1783+C1783&lt;P$35,data!H$24*data!H$23,data!H$24*data!H$23*(P$35-A1783)/C1783),IF(D1783&lt;0,0,D1783))</f>
        <v>700.88564562228271</v>
      </c>
      <c r="F1783" s="17">
        <f>(H1783*data!$C$16+I1783*data!$C$17-G1782*(data!$C$18+data!$C$19+data!$C$20))*$C1783/60</f>
        <v>-3.8967688330994634</v>
      </c>
      <c r="G1783" s="17">
        <f t="shared" si="138"/>
        <v>29.545062380225829</v>
      </c>
      <c r="H1783" s="17">
        <f>H1782+(data!$C$19*G1782-data!$C$16*H1782)*$C1783/60</f>
        <v>157.08769634187186</v>
      </c>
      <c r="I1783" s="17">
        <f>I1782+(data!$C$20*G1782-data!$C$17*I1782)*$C1783/60</f>
        <v>486.07866330847202</v>
      </c>
      <c r="J1783" s="16">
        <f t="shared" si="134"/>
        <v>281.16666666666669</v>
      </c>
      <c r="K1783" s="14">
        <f>G1783/data!$C$15*1000</f>
        <v>4.0004007420574714</v>
      </c>
      <c r="L1783" s="14">
        <f>L1782+data!$C$21*(K1782-L1782)/60*C1782</f>
        <v>3.9947578522141995</v>
      </c>
      <c r="M1783" s="59">
        <f>M1782+E1783*C1783/3600/data!H$23</f>
        <v>321.12748618557043</v>
      </c>
    </row>
    <row r="1784" spans="1:13" ht="19.899999999999999" customHeight="1">
      <c r="A1784" s="12">
        <f t="shared" si="136"/>
        <v>16890</v>
      </c>
      <c r="B1784" s="14">
        <f t="shared" si="137"/>
        <v>4</v>
      </c>
      <c r="C1784" s="14">
        <f t="shared" si="135"/>
        <v>20</v>
      </c>
      <c r="D1784" s="15">
        <f>3600*(B1784*data!$C$15/1000-F1784-G1784)/C1784</f>
        <v>700.37069843691893</v>
      </c>
      <c r="E1784" s="15">
        <f>IF(A1784&lt;P$35,IF(A1784+C1784&lt;P$35,data!H$24*data!H$23,data!H$24*data!H$23*(P$35-A1784)/C1784),IF(D1784&lt;0,0,D1784))</f>
        <v>700.37069843691893</v>
      </c>
      <c r="F1784" s="17">
        <f>(H1784*data!$C$16+I1784*data!$C$17-G1783*(data!$C$18+data!$C$19+data!$C$20))*$C1784/60</f>
        <v>-3.8938585788745086</v>
      </c>
      <c r="G1784" s="17">
        <f t="shared" si="138"/>
        <v>29.545012943697337</v>
      </c>
      <c r="H1784" s="17">
        <f>H1783+(data!$C$19*G1783-data!$C$16*H1783)*$C1784/60</f>
        <v>157.19317085414397</v>
      </c>
      <c r="I1784" s="17">
        <f>I1783+(data!$C$20*G1783-data!$C$17*I1783)*$C1784/60</f>
        <v>486.53125819876641</v>
      </c>
      <c r="J1784" s="16">
        <f t="shared" si="134"/>
        <v>281.5</v>
      </c>
      <c r="K1784" s="14">
        <f>G1784/data!$C$15*1000</f>
        <v>4.0003940483526916</v>
      </c>
      <c r="L1784" s="14">
        <f>L1783+data!$C$21*(K1783-L1783)/60*C1783</f>
        <v>3.9949930979962796</v>
      </c>
      <c r="M1784" s="59">
        <f>M1783+E1784*C1784/3600/data!H$23</f>
        <v>321.51658101803537</v>
      </c>
    </row>
    <row r="1785" spans="1:13" ht="19.899999999999999" customHeight="1">
      <c r="A1785" s="12">
        <f t="shared" si="136"/>
        <v>16910</v>
      </c>
      <c r="B1785" s="14">
        <f t="shared" si="137"/>
        <v>4</v>
      </c>
      <c r="C1785" s="14">
        <f t="shared" si="135"/>
        <v>20</v>
      </c>
      <c r="D1785" s="15">
        <f>3600*(B1785*data!$C$15/1000-F1785-G1785)/C1785</f>
        <v>699.8642801799034</v>
      </c>
      <c r="E1785" s="15">
        <f>IF(A1785&lt;P$35,IF(A1785+C1785&lt;P$35,data!H$24*data!H$23,data!H$24*data!H$23*(P$35-A1785)/C1785),IF(D1785&lt;0,0,D1785))</f>
        <v>699.8642801799034</v>
      </c>
      <c r="F1785" s="17">
        <f>(H1785*data!$C$16+I1785*data!$C$17-G1784*(data!$C$18+data!$C$19+data!$C$20))*$C1785/60</f>
        <v>-3.8909967343814293</v>
      </c>
      <c r="G1785" s="17">
        <f t="shared" si="138"/>
        <v>29.544964533965459</v>
      </c>
      <c r="H1785" s="17">
        <f>H1784+(data!$C$19*G1784-data!$C$16*H1784)*$C1785/60</f>
        <v>157.29641283815789</v>
      </c>
      <c r="I1785" s="17">
        <f>I1784+(data!$C$20*G1784-data!$C$17*I1784)*$C1785/60</f>
        <v>486.98318123122124</v>
      </c>
      <c r="J1785" s="16">
        <f t="shared" si="134"/>
        <v>281.83333333333331</v>
      </c>
      <c r="K1785" s="14">
        <f>G1785/data!$C$15*1000</f>
        <v>4.0003874936761488</v>
      </c>
      <c r="L1785" s="14">
        <f>L1784+data!$C$21*(K1784-L1784)/60*C1784</f>
        <v>3.995218257591072</v>
      </c>
      <c r="M1785" s="59">
        <f>M1784+E1785*C1785/3600/data!H$23</f>
        <v>321.9053945070242</v>
      </c>
    </row>
    <row r="1786" spans="1:13" ht="19.899999999999999" customHeight="1">
      <c r="A1786" s="12">
        <f t="shared" si="136"/>
        <v>16930</v>
      </c>
      <c r="B1786" s="14">
        <f t="shared" si="137"/>
        <v>4</v>
      </c>
      <c r="C1786" s="14">
        <f t="shared" si="135"/>
        <v>20</v>
      </c>
      <c r="D1786" s="15">
        <f>3600*(B1786*data!$C$15/1000-F1786-G1786)/C1786</f>
        <v>699.36621384115335</v>
      </c>
      <c r="E1786" s="15">
        <f>IF(A1786&lt;P$35,IF(A1786+C1786&lt;P$35,data!H$24*data!H$23,data!H$24*data!H$23*(P$35-A1786)/C1786),IF(D1786&lt;0,0,D1786))</f>
        <v>699.36621384115335</v>
      </c>
      <c r="F1786" s="17">
        <f>(H1786*data!$C$16+I1786*data!$C$17-G1785*(data!$C$18+data!$C$19+data!$C$20))*$C1786/60</f>
        <v>-3.8881822945272528</v>
      </c>
      <c r="G1786" s="17">
        <f t="shared" si="138"/>
        <v>29.54491712932656</v>
      </c>
      <c r="H1786" s="17">
        <f>H1785+(data!$C$19*G1785-data!$C$16*H1785)*$C1786/60</f>
        <v>157.39746954649479</v>
      </c>
      <c r="I1786" s="17">
        <f>I1785+(data!$C$20*G1785-data!$C$17*I1785)*$C1786/60</f>
        <v>487.43443344100257</v>
      </c>
      <c r="J1786" s="16">
        <f t="shared" si="134"/>
        <v>282.16666666666669</v>
      </c>
      <c r="K1786" s="14">
        <f>G1786/data!$C$15*1000</f>
        <v>4.0003810750891722</v>
      </c>
      <c r="L1786" s="14">
        <f>L1785+data!$C$21*(K1785-L1785)/60*C1785</f>
        <v>3.9954337572764045</v>
      </c>
      <c r="M1786" s="59">
        <f>M1785+E1786*C1786/3600/data!H$23</f>
        <v>322.29393129249149</v>
      </c>
    </row>
    <row r="1787" spans="1:13" ht="19.899999999999999" customHeight="1">
      <c r="A1787" s="12">
        <f t="shared" si="136"/>
        <v>16950</v>
      </c>
      <c r="B1787" s="14">
        <f t="shared" si="137"/>
        <v>4</v>
      </c>
      <c r="C1787" s="14">
        <f t="shared" si="135"/>
        <v>20</v>
      </c>
      <c r="D1787" s="15">
        <f>3600*(B1787*data!$C$15/1000-F1787-G1787)/C1787</f>
        <v>698.87632615189659</v>
      </c>
      <c r="E1787" s="15">
        <f>IF(A1787&lt;P$35,IF(A1787+C1787&lt;P$35,data!H$24*data!H$23,data!H$24*data!H$23*(P$35-A1787)/C1787),IF(D1787&lt;0,0,D1787))</f>
        <v>698.87632615189659</v>
      </c>
      <c r="F1787" s="17">
        <f>(H1787*data!$C$16+I1787*data!$C$17-G1786*(data!$C$18+data!$C$19+data!$C$20))*$C1787/60</f>
        <v>-3.8854142754633387</v>
      </c>
      <c r="G1787" s="17">
        <f t="shared" si="138"/>
        <v>29.544870708536294</v>
      </c>
      <c r="H1787" s="17">
        <f>H1786+(data!$C$19*G1786-data!$C$16*H1786)*$C1787/60</f>
        <v>157.49638723161465</v>
      </c>
      <c r="I1787" s="17">
        <f>I1786+(data!$C$20*G1786-data!$C$17*I1786)*$C1787/60</f>
        <v>487.88501586088341</v>
      </c>
      <c r="J1787" s="16">
        <f t="shared" si="134"/>
        <v>282.5</v>
      </c>
      <c r="K1787" s="14">
        <f>G1787/data!$C$15*1000</f>
        <v>4.000374789715277</v>
      </c>
      <c r="L1787" s="14">
        <f>L1786+data!$C$21*(K1786-L1786)/60*C1786</f>
        <v>3.9956400054365475</v>
      </c>
      <c r="M1787" s="59">
        <f>M1786+E1787*C1787/3600/data!H$23</f>
        <v>322.68219591813141</v>
      </c>
    </row>
    <row r="1788" spans="1:13" ht="19.899999999999999" customHeight="1">
      <c r="A1788" s="12">
        <f t="shared" si="136"/>
        <v>16970</v>
      </c>
      <c r="B1788" s="14">
        <f t="shared" si="137"/>
        <v>4</v>
      </c>
      <c r="C1788" s="14">
        <f t="shared" si="135"/>
        <v>20</v>
      </c>
      <c r="D1788" s="15">
        <f>3600*(B1788*data!$C$15/1000-F1788-G1788)/C1788</f>
        <v>698.39444750547477</v>
      </c>
      <c r="E1788" s="15">
        <f>IF(A1788&lt;P$35,IF(A1788+C1788&lt;P$35,data!H$24*data!H$23,data!H$24*data!H$23*(P$35-A1788)/C1788),IF(D1788&lt;0,0,D1788))</f>
        <v>698.39444750547477</v>
      </c>
      <c r="F1788" s="17">
        <f>(H1788*data!$C$16+I1788*data!$C$17-G1787*(data!$C$18+data!$C$19+data!$C$20))*$C1788/60</f>
        <v>-3.8826917141357655</v>
      </c>
      <c r="G1788" s="17">
        <f t="shared" si="138"/>
        <v>29.544825250799953</v>
      </c>
      <c r="H1788" s="17">
        <f>H1787+(data!$C$19*G1787-data!$C$16*H1787)*$C1788/60</f>
        <v>157.59321116702415</v>
      </c>
      <c r="I1788" s="17">
        <f>I1787+(data!$C$20*G1787-data!$C$17*I1787)*$C1788/60</f>
        <v>488.33492952126528</v>
      </c>
      <c r="J1788" s="16">
        <f t="shared" si="134"/>
        <v>282.83333333333331</v>
      </c>
      <c r="K1788" s="14">
        <f>G1788/data!$C$15*1000</f>
        <v>4.0003686347388596</v>
      </c>
      <c r="L1788" s="14">
        <f>L1787+data!$C$21*(K1787-L1787)/60*C1787</f>
        <v>3.9958373933107691</v>
      </c>
      <c r="M1788" s="59">
        <f>M1787+E1788*C1788/3600/data!H$23</f>
        <v>323.07019283341225</v>
      </c>
    </row>
    <row r="1789" spans="1:13" ht="19.899999999999999" customHeight="1">
      <c r="A1789" s="12">
        <f t="shared" si="136"/>
        <v>16990</v>
      </c>
      <c r="B1789" s="14">
        <f t="shared" si="137"/>
        <v>4</v>
      </c>
      <c r="C1789" s="14">
        <f t="shared" si="135"/>
        <v>20</v>
      </c>
      <c r="D1789" s="15">
        <f>3600*(B1789*data!$C$15/1000-F1789-G1789)/C1789</f>
        <v>697.92041187985365</v>
      </c>
      <c r="E1789" s="15">
        <f>IF(A1789&lt;P$35,IF(A1789+C1789&lt;P$35,data!H$24*data!H$23,data!H$24*data!H$23*(P$35-A1789)/C1789),IF(D1789&lt;0,0,D1789))</f>
        <v>697.92041187985365</v>
      </c>
      <c r="F1789" s="17">
        <f>(H1789*data!$C$16+I1789*data!$C$17-G1788*(data!$C$18+data!$C$19+data!$C$20))*$C1789/60</f>
        <v>-3.880013667845255</v>
      </c>
      <c r="G1789" s="17">
        <f t="shared" si="138"/>
        <v>29.544780735762892</v>
      </c>
      <c r="H1789" s="17">
        <f>H1788+(data!$C$19*G1788-data!$C$16*H1788)*$C1789/60</f>
        <v>157.68798566799671</v>
      </c>
      <c r="I1789" s="17">
        <f>I1788+(data!$C$20*G1788-data!$C$17*I1788)*$C1789/60</f>
        <v>488.78417545019965</v>
      </c>
      <c r="J1789" s="16">
        <f t="shared" si="134"/>
        <v>283.16666666666669</v>
      </c>
      <c r="K1789" s="14">
        <f>G1789/data!$C$15*1000</f>
        <v>4.0003626074039031</v>
      </c>
      <c r="L1789" s="14">
        <f>L1788+data!$C$21*(K1788-L1788)/60*C1788</f>
        <v>3.9960262957106303</v>
      </c>
      <c r="M1789" s="59">
        <f>M1788+E1789*C1789/3600/data!H$23</f>
        <v>323.45792639556771</v>
      </c>
    </row>
    <row r="1790" spans="1:13" ht="19.899999999999999" customHeight="1">
      <c r="A1790" s="12">
        <f t="shared" si="136"/>
        <v>17010</v>
      </c>
      <c r="B1790" s="14">
        <f t="shared" si="137"/>
        <v>4</v>
      </c>
      <c r="C1790" s="14">
        <f t="shared" si="135"/>
        <v>20</v>
      </c>
      <c r="D1790" s="15">
        <f>3600*(B1790*data!$C$15/1000-F1790-G1790)/C1790</f>
        <v>697.4540567617571</v>
      </c>
      <c r="E1790" s="15">
        <f>IF(A1790&lt;P$35,IF(A1790+C1790&lt;P$35,data!H$24*data!H$23,data!H$24*data!H$23*(P$35-A1790)/C1790),IF(D1790&lt;0,0,D1790))</f>
        <v>697.4540567617571</v>
      </c>
      <c r="F1790" s="17">
        <f>(H1790*data!$C$16+I1790*data!$C$17-G1789*(data!$C$18+data!$C$19+data!$C$20))*$C1790/60</f>
        <v>-3.8773792138163961</v>
      </c>
      <c r="G1790" s="17">
        <f t="shared" si="138"/>
        <v>29.544737143501237</v>
      </c>
      <c r="H1790" s="17">
        <f>H1789+(data!$C$19*G1789-data!$C$16*H1789)*$C1790/60</f>
        <v>157.78075411185389</v>
      </c>
      <c r="I1790" s="17">
        <f>I1789+(data!$C$20*G1789-data!$C$17*I1789)*$C1790/60</f>
        <v>489.23275467340892</v>
      </c>
      <c r="J1790" s="16">
        <f t="shared" si="134"/>
        <v>283.5</v>
      </c>
      <c r="K1790" s="14">
        <f>G1790/data!$C$15*1000</f>
        <v>4.0003567050127131</v>
      </c>
      <c r="L1790" s="14">
        <f>L1789+data!$C$21*(K1789-L1789)/60*C1789</f>
        <v>3.9962070717073201</v>
      </c>
      <c r="M1790" s="59">
        <f>M1789+E1790*C1790/3600/data!H$23</f>
        <v>323.84540087154647</v>
      </c>
    </row>
    <row r="1791" spans="1:13" ht="19.899999999999999" customHeight="1">
      <c r="A1791" s="12">
        <f t="shared" si="136"/>
        <v>17030</v>
      </c>
      <c r="B1791" s="14">
        <f t="shared" si="137"/>
        <v>4</v>
      </c>
      <c r="C1791" s="14">
        <f t="shared" si="135"/>
        <v>20</v>
      </c>
      <c r="D1791" s="15">
        <f>3600*(B1791*data!$C$15/1000-F1791-G1791)/C1791</f>
        <v>696.99522307240045</v>
      </c>
      <c r="E1791" s="15">
        <f>IF(A1791&lt;P$35,IF(A1791+C1791&lt;P$35,data!H$24*data!H$23,data!H$24*data!H$23*(P$35-A1791)/C1791),IF(D1791&lt;0,0,D1791))</f>
        <v>696.99522307240045</v>
      </c>
      <c r="F1791" s="17">
        <f>(H1791*data!$C$16+I1791*data!$C$17-G1790*(data!$C$18+data!$C$19+data!$C$20))*$C1791/60</f>
        <v>-3.8747874487759786</v>
      </c>
      <c r="G1791" s="17">
        <f t="shared" si="138"/>
        <v>29.544694454512797</v>
      </c>
      <c r="H1791" s="17">
        <f>H1790+(data!$C$19*G1790-data!$C$16*H1790)*$C1791/60</f>
        <v>157.87155895781751</v>
      </c>
      <c r="I1791" s="17">
        <f>I1790+(data!$C$20*G1790-data!$C$17*I1790)*$C1791/60</f>
        <v>489.68066821430693</v>
      </c>
      <c r="J1791" s="16">
        <f t="shared" si="134"/>
        <v>283.83333333333331</v>
      </c>
      <c r="K1791" s="14">
        <f>G1791/data!$C$15*1000</f>
        <v>4.0003509249246969</v>
      </c>
      <c r="L1791" s="14">
        <f>L1790+data!$C$21*(K1790-L1790)/60*C1790</f>
        <v>3.9963800652902868</v>
      </c>
      <c r="M1791" s="59">
        <f>M1790+E1791*C1791/3600/data!H$23</f>
        <v>324.23262043992003</v>
      </c>
    </row>
    <row r="1792" spans="1:13" ht="19.899999999999999" customHeight="1">
      <c r="A1792" s="12">
        <f t="shared" si="136"/>
        <v>17050</v>
      </c>
      <c r="B1792" s="14">
        <f t="shared" si="137"/>
        <v>4</v>
      </c>
      <c r="C1792" s="14">
        <f t="shared" si="135"/>
        <v>20</v>
      </c>
      <c r="D1792" s="15">
        <f>3600*(B1792*data!$C$15/1000-F1792-G1792)/C1792</f>
        <v>696.54375509482975</v>
      </c>
      <c r="E1792" s="15">
        <f>IF(A1792&lt;P$35,IF(A1792+C1792&lt;P$35,data!H$24*data!H$23,data!H$24*data!H$23*(P$35-A1792)/C1792),IF(D1792&lt;0,0,D1792))</f>
        <v>696.54375509482975</v>
      </c>
      <c r="F1792" s="17">
        <f>(H1792*data!$C$16+I1792*data!$C$17-G1791*(data!$C$18+data!$C$19+data!$C$20))*$C1792/60</f>
        <v>-3.8722374885402928</v>
      </c>
      <c r="G1792" s="17">
        <f t="shared" si="138"/>
        <v>29.544652649708063</v>
      </c>
      <c r="H1792" s="17">
        <f>H1791+(data!$C$19*G1791-data!$C$16*H1791)*$C1792/60</f>
        <v>157.96044176644168</v>
      </c>
      <c r="I1792" s="17">
        <f>I1791+(data!$C$20*G1791-data!$C$17*I1791)*$C1792/60</f>
        <v>490.12791709401904</v>
      </c>
      <c r="J1792" s="16">
        <f t="shared" si="134"/>
        <v>284.16666666666669</v>
      </c>
      <c r="K1792" s="14">
        <f>G1792/data!$C$15*1000</f>
        <v>4.0003452645551318</v>
      </c>
      <c r="L1792" s="14">
        <f>L1791+data!$C$21*(K1791-L1791)/60*C1791</f>
        <v>3.9965456059983588</v>
      </c>
      <c r="M1792" s="59">
        <f>M1791+E1792*C1792/3600/data!H$23</f>
        <v>324.61958919275048</v>
      </c>
    </row>
    <row r="1793" spans="1:13" ht="19.899999999999999" customHeight="1">
      <c r="A1793" s="12">
        <f t="shared" si="136"/>
        <v>17070</v>
      </c>
      <c r="B1793" s="14">
        <f t="shared" si="137"/>
        <v>4</v>
      </c>
      <c r="C1793" s="14">
        <f t="shared" si="135"/>
        <v>20</v>
      </c>
      <c r="D1793" s="15">
        <f>3600*(B1793*data!$C$15/1000-F1793-G1793)/C1793</f>
        <v>696.09950040274157</v>
      </c>
      <c r="E1793" s="15">
        <f>IF(A1793&lt;P$35,IF(A1793+C1793&lt;P$35,data!H$24*data!H$23,data!H$24*data!H$23*(P$35-A1793)/C1793),IF(D1793&lt;0,0,D1793))</f>
        <v>696.09950040274157</v>
      </c>
      <c r="F1793" s="17">
        <f>(H1793*data!$C$16+I1793*data!$C$17-G1792*(data!$C$18+data!$C$19+data!$C$20))*$C1793/60</f>
        <v>-3.8697284676110946</v>
      </c>
      <c r="G1793" s="17">
        <f t="shared" si="138"/>
        <v>29.544611710401579</v>
      </c>
      <c r="H1793" s="17">
        <f>H1792+(data!$C$19*G1792-data!$C$16*H1792)*$C1793/60</f>
        <v>158.04744321863342</v>
      </c>
      <c r="I1793" s="17">
        <f>I1792+(data!$C$20*G1792-data!$C$17*I1792)*$C1793/60</f>
        <v>490.57450233140202</v>
      </c>
      <c r="J1793" s="16">
        <f t="shared" si="134"/>
        <v>284.5</v>
      </c>
      <c r="K1793" s="14">
        <f>G1793/data!$C$15*1000</f>
        <v>4.0003397213740097</v>
      </c>
      <c r="L1793" s="14">
        <f>L1792+data!$C$21*(K1792-L1792)/60*C1792</f>
        <v>3.9967040095245046</v>
      </c>
      <c r="M1793" s="59">
        <f>M1792+E1793*C1793/3600/data!H$23</f>
        <v>325.00631113741866</v>
      </c>
    </row>
    <row r="1794" spans="1:13" ht="19.899999999999999" customHeight="1">
      <c r="A1794" s="12">
        <f t="shared" si="136"/>
        <v>17090</v>
      </c>
      <c r="B1794" s="14">
        <f t="shared" si="137"/>
        <v>4</v>
      </c>
      <c r="C1794" s="14">
        <f t="shared" si="135"/>
        <v>20</v>
      </c>
      <c r="D1794" s="15">
        <f>3600*(B1794*data!$C$15/1000-F1794-G1794)/C1794</f>
        <v>695.66230979087572</v>
      </c>
      <c r="E1794" s="15">
        <f>IF(A1794&lt;P$35,IF(A1794+C1794&lt;P$35,data!H$24*data!H$23,data!H$24*data!H$23*(P$35-A1794)/C1794),IF(D1794&lt;0,0,D1794))</f>
        <v>695.66230979087572</v>
      </c>
      <c r="F1794" s="17">
        <f>(H1794*data!$C$16+I1794*data!$C$17-G1793*(data!$C$18+data!$C$19+data!$C$20))*$C1794/60</f>
        <v>-3.8672595387802056</v>
      </c>
      <c r="G1794" s="17">
        <f t="shared" si="138"/>
        <v>29.544571618303273</v>
      </c>
      <c r="H1794" s="17">
        <f>H1793+(data!$C$19*G1793-data!$C$16*H1793)*$C1794/60</f>
        <v>158.13260313427079</v>
      </c>
      <c r="I1794" s="17">
        <f>I1793+(data!$C$20*G1793-data!$C$17*I1793)*$C1794/60</f>
        <v>491.02042494306323</v>
      </c>
      <c r="J1794" s="16">
        <f t="shared" si="134"/>
        <v>284.83333333333331</v>
      </c>
      <c r="K1794" s="14">
        <f>G1794/data!$C$15*1000</f>
        <v>4.0003342929048546</v>
      </c>
      <c r="L1794" s="14">
        <f>L1793+data!$C$21*(K1793-L1793)/60*C1793</f>
        <v>3.9968555782953312</v>
      </c>
      <c r="M1794" s="59">
        <f>M1793+E1794*C1794/3600/data!H$23</f>
        <v>325.39279019841359</v>
      </c>
    </row>
    <row r="1795" spans="1:13" ht="19.899999999999999" customHeight="1">
      <c r="A1795" s="12">
        <f t="shared" si="136"/>
        <v>17110</v>
      </c>
      <c r="B1795" s="14">
        <f t="shared" si="137"/>
        <v>4</v>
      </c>
      <c r="C1795" s="14">
        <f t="shared" si="135"/>
        <v>20</v>
      </c>
      <c r="D1795" s="15">
        <f>3600*(B1795*data!$C$15/1000-F1795-G1795)/C1795</f>
        <v>695.23203720682591</v>
      </c>
      <c r="E1795" s="15">
        <f>IF(A1795&lt;P$35,IF(A1795+C1795&lt;P$35,data!H$24*data!H$23,data!H$24*data!H$23*(P$35-A1795)/C1795),IF(D1795&lt;0,0,D1795))</f>
        <v>695.23203720682591</v>
      </c>
      <c r="F1795" s="17">
        <f>(H1795*data!$C$16+I1795*data!$C$17-G1794*(data!$C$18+data!$C$19+data!$C$20))*$C1795/60</f>
        <v>-3.8648298727423951</v>
      </c>
      <c r="G1795" s="17">
        <f t="shared" si="138"/>
        <v>29.544532355510189</v>
      </c>
      <c r="H1795" s="17">
        <f>H1794+(data!$C$19*G1794-data!$C$16*H1794)*$C1795/60</f>
        <v>158.21596049042697</v>
      </c>
      <c r="I1795" s="17">
        <f>I1794+(data!$C$20*G1794-data!$C$17*I1794)*$C1795/60</f>
        <v>491.46568594337987</v>
      </c>
      <c r="J1795" s="16">
        <f t="shared" si="134"/>
        <v>285.16666666666669</v>
      </c>
      <c r="K1795" s="14">
        <f>G1795/data!$C$15*1000</f>
        <v>4.0003289767236065</v>
      </c>
      <c r="L1795" s="14">
        <f>L1794+data!$C$21*(K1794-L1794)/60*C1794</f>
        <v>3.9970006020263771</v>
      </c>
      <c r="M1795" s="59">
        <f>M1794+E1795*C1795/3600/data!H$23</f>
        <v>325.77903021908406</v>
      </c>
    </row>
    <row r="1796" spans="1:13" ht="19.899999999999999" customHeight="1">
      <c r="A1796" s="12">
        <f t="shared" si="136"/>
        <v>17130</v>
      </c>
      <c r="B1796" s="14">
        <f t="shared" si="137"/>
        <v>4</v>
      </c>
      <c r="C1796" s="14">
        <f t="shared" si="135"/>
        <v>20</v>
      </c>
      <c r="D1796" s="15">
        <f>3600*(B1796*data!$C$15/1000-F1796-G1796)/C1796</f>
        <v>694.80853968432018</v>
      </c>
      <c r="E1796" s="15">
        <f>IF(A1796&lt;P$35,IF(A1796+C1796&lt;P$35,data!H$24*data!H$23,data!H$24*data!H$23*(P$35-A1796)/C1796),IF(D1796&lt;0,0,D1796))</f>
        <v>694.80853968432018</v>
      </c>
      <c r="F1796" s="17">
        <f>(H1796*data!$C$16+I1796*data!$C$17-G1795*(data!$C$18+data!$C$19+data!$C$20))*$C1796/60</f>
        <v>-3.8624386577165342</v>
      </c>
      <c r="G1796" s="17">
        <f t="shared" si="138"/>
        <v>29.544493904498243</v>
      </c>
      <c r="H1796" s="17">
        <f>H1795+(data!$C$19*G1795-data!$C$16*H1795)*$C1796/60</f>
        <v>158.29755343920849</v>
      </c>
      <c r="I1796" s="17">
        <f>I1795+(data!$C$20*G1795-data!$C$17*I1795)*$C1796/60</f>
        <v>491.91028634451743</v>
      </c>
      <c r="J1796" s="16">
        <f t="shared" ref="J1796:J1859" si="139">$A1796/60</f>
        <v>285.5</v>
      </c>
      <c r="K1796" s="14">
        <f>G1796/data!$C$15*1000</f>
        <v>4.0003237704575056</v>
      </c>
      <c r="L1796" s="14">
        <f>L1795+data!$C$21*(K1795-L1795)/60*C1795</f>
        <v>3.9971393582542061</v>
      </c>
      <c r="M1796" s="59">
        <f>M1795+E1796*C1796/3600/data!H$23</f>
        <v>326.16503496335315</v>
      </c>
    </row>
    <row r="1797" spans="1:13" ht="19.899999999999999" customHeight="1">
      <c r="A1797" s="12">
        <f t="shared" si="136"/>
        <v>17150</v>
      </c>
      <c r="B1797" s="14">
        <f t="shared" si="137"/>
        <v>4</v>
      </c>
      <c r="C1797" s="14">
        <f t="shared" si="135"/>
        <v>20</v>
      </c>
      <c r="D1797" s="15">
        <f>3600*(B1797*data!$C$15/1000-F1797-G1797)/C1797</f>
        <v>694.39167727792233</v>
      </c>
      <c r="E1797" s="15">
        <f>IF(A1797&lt;P$35,IF(A1797+C1797&lt;P$35,data!H$24*data!H$23,data!H$24*data!H$23*(P$35-A1797)/C1797),IF(D1797&lt;0,0,D1797))</f>
        <v>694.39167727792233</v>
      </c>
      <c r="F1797" s="17">
        <f>(H1797*data!$C$16+I1797*data!$C$17-G1796*(data!$C$18+data!$C$19+data!$C$20))*$C1797/60</f>
        <v>-3.860085099074714</v>
      </c>
      <c r="G1797" s="17">
        <f t="shared" si="138"/>
        <v>29.544456248114194</v>
      </c>
      <c r="H1797" s="17">
        <f>H1796+(data!$C$19*G1796-data!$C$16*H1796)*$C1797/60</f>
        <v>158.37741932521615</v>
      </c>
      <c r="I1797" s="17">
        <f>I1796+(data!$C$20*G1796-data!$C$17*I1796)*$C1797/60</f>
        <v>492.35422715644819</v>
      </c>
      <c r="J1797" s="16">
        <f t="shared" si="139"/>
        <v>285.83333333333331</v>
      </c>
      <c r="K1797" s="14">
        <f>G1797/data!$C$15*1000</f>
        <v>4.0003186717840036</v>
      </c>
      <c r="L1797" s="14">
        <f>L1796+data!$C$21*(K1796-L1796)/60*C1796</f>
        <v>3.9972721128462747</v>
      </c>
      <c r="M1797" s="59">
        <f>M1796+E1797*C1797/3600/data!H$23</f>
        <v>326.55080811739646</v>
      </c>
    </row>
    <row r="1798" spans="1:13" ht="19.899999999999999" customHeight="1">
      <c r="A1798" s="12">
        <f t="shared" si="136"/>
        <v>17170</v>
      </c>
      <c r="B1798" s="14">
        <f t="shared" si="137"/>
        <v>4</v>
      </c>
      <c r="C1798" s="14">
        <f t="shared" si="135"/>
        <v>20</v>
      </c>
      <c r="D1798" s="15">
        <f>3600*(B1798*data!$C$15/1000-F1798-G1798)/C1798</f>
        <v>693.98131299907516</v>
      </c>
      <c r="E1798" s="15">
        <f>IF(A1798&lt;P$35,IF(A1798+C1798&lt;P$35,data!H$24*data!H$23,data!H$24*data!H$23*(P$35-A1798)/C1798),IF(D1798&lt;0,0,D1798))</f>
        <v>693.98131299907516</v>
      </c>
      <c r="F1798" s="17">
        <f>(H1798*data!$C$16+I1798*data!$C$17-G1797*(data!$C$18+data!$C$19+data!$C$20))*$C1798/60</f>
        <v>-3.8577684189792354</v>
      </c>
      <c r="G1798" s="17">
        <f t="shared" si="138"/>
        <v>29.544419369567862</v>
      </c>
      <c r="H1798" s="17">
        <f>H1797+(data!$C$19*G1797-data!$C$16*H1797)*$C1798/60</f>
        <v>158.45559470263606</v>
      </c>
      <c r="I1798" s="17">
        <f>I1797+(data!$C$20*G1797-data!$C$17*I1797)*$C1798/60</f>
        <v>492.79750938696895</v>
      </c>
      <c r="J1798" s="16">
        <f t="shared" si="139"/>
        <v>286.16666666666669</v>
      </c>
      <c r="K1798" s="14">
        <f>G1798/data!$C$15*1000</f>
        <v>4.0003136784297082</v>
      </c>
      <c r="L1798" s="14">
        <f>L1797+data!$C$21*(K1797-L1797)/60*C1797</f>
        <v>3.9973991204894976</v>
      </c>
      <c r="M1798" s="59">
        <f>M1797+E1798*C1798/3600/data!H$23</f>
        <v>326.93635329128483</v>
      </c>
    </row>
    <row r="1799" spans="1:13" ht="19.899999999999999" customHeight="1">
      <c r="A1799" s="12">
        <f t="shared" si="136"/>
        <v>17190</v>
      </c>
      <c r="B1799" s="14">
        <f t="shared" si="137"/>
        <v>4</v>
      </c>
      <c r="C1799" s="14">
        <f t="shared" si="135"/>
        <v>20</v>
      </c>
      <c r="D1799" s="15">
        <f>3600*(B1799*data!$C$15/1000-F1799-G1799)/C1799</f>
        <v>693.57731275356173</v>
      </c>
      <c r="E1799" s="15">
        <f>IF(A1799&lt;P$35,IF(A1799+C1799&lt;P$35,data!H$24*data!H$23,data!H$24*data!H$23*(P$35-A1799)/C1799),IF(D1799&lt;0,0,D1799))</f>
        <v>693.57731275356173</v>
      </c>
      <c r="F1799" s="17">
        <f>(H1799*data!$C$16+I1799*data!$C$17-G1798*(data!$C$18+data!$C$19+data!$C$20))*$C1799/60</f>
        <v>-3.8554878560272896</v>
      </c>
      <c r="G1799" s="17">
        <f t="shared" si="138"/>
        <v>29.544383252424325</v>
      </c>
      <c r="H1799" s="17">
        <f>H1798+(data!$C$19*G1798-data!$C$16*H1798)*$C1799/60</f>
        <v>158.53211535196922</v>
      </c>
      <c r="I1799" s="17">
        <f>I1798+(data!$C$20*G1798-data!$C$17*I1798)*$C1799/60</f>
        <v>493.24013404171893</v>
      </c>
      <c r="J1799" s="16">
        <f t="shared" si="139"/>
        <v>286.5</v>
      </c>
      <c r="K1799" s="14">
        <f>G1799/data!$C$15*1000</f>
        <v>4.0003087881693347</v>
      </c>
      <c r="L1799" s="14">
        <f>L1798+data!$C$21*(K1798-L1798)/60*C1798</f>
        <v>3.9975206251584008</v>
      </c>
      <c r="M1799" s="59">
        <f>M1798+E1799*C1799/3600/data!H$23</f>
        <v>327.32167402059235</v>
      </c>
    </row>
    <row r="1800" spans="1:13" ht="19.899999999999999" customHeight="1">
      <c r="A1800" s="12">
        <f t="shared" si="136"/>
        <v>17210</v>
      </c>
      <c r="B1800" s="14">
        <f t="shared" si="137"/>
        <v>4</v>
      </c>
      <c r="C1800" s="14">
        <f t="shared" ref="C1800:C1863" si="140">P$25*2</f>
        <v>20</v>
      </c>
      <c r="D1800" s="15">
        <f>3600*(B1800*data!$C$15/1000-F1800-G1800)/C1800</f>
        <v>693.17954528021164</v>
      </c>
      <c r="E1800" s="15">
        <f>IF(A1800&lt;P$35,IF(A1800+C1800&lt;P$35,data!H$24*data!H$23,data!H$24*data!H$23*(P$35-A1800)/C1800),IF(D1800&lt;0,0,D1800))</f>
        <v>693.17954528021164</v>
      </c>
      <c r="F1800" s="17">
        <f>(H1800*data!$C$16+I1800*data!$C$17-G1799*(data!$C$18+data!$C$19+data!$C$20))*$C1800/60</f>
        <v>-3.8532426649031226</v>
      </c>
      <c r="G1800" s="17">
        <f t="shared" si="138"/>
        <v>29.544347880596547</v>
      </c>
      <c r="H1800" s="17">
        <f>H1799+(data!$C$19*G1799-data!$C$16*H1799)*$C1800/60</f>
        <v>158.60701629640687</v>
      </c>
      <c r="I1800" s="17">
        <f>I1799+(data!$C$20*G1799-data!$C$17*I1799)*$C1800/60</f>
        <v>493.68210212419683</v>
      </c>
      <c r="J1800" s="16">
        <f t="shared" si="139"/>
        <v>286.83333333333331</v>
      </c>
      <c r="K1800" s="14">
        <f>G1800/data!$C$15*1000</f>
        <v>4.0003039988246964</v>
      </c>
      <c r="L1800" s="14">
        <f>L1799+data!$C$21*(K1799-L1799)/60*C1799</f>
        <v>3.9976368605637145</v>
      </c>
      <c r="M1800" s="59">
        <f>M1799+E1800*C1800/3600/data!H$23</f>
        <v>327.70677376797028</v>
      </c>
    </row>
    <row r="1801" spans="1:13" ht="19.899999999999999" customHeight="1">
      <c r="A1801" s="12">
        <f t="shared" si="136"/>
        <v>17230</v>
      </c>
      <c r="B1801" s="14">
        <f t="shared" si="137"/>
        <v>4</v>
      </c>
      <c r="C1801" s="14">
        <f t="shared" si="140"/>
        <v>20</v>
      </c>
      <c r="D1801" s="15">
        <f>3600*(B1801*data!$C$15/1000-F1801-G1801)/C1801</f>
        <v>692.78788209098411</v>
      </c>
      <c r="E1801" s="15">
        <f>IF(A1801&lt;P$35,IF(A1801+C1801&lt;P$35,data!H$24*data!H$23,data!H$24*data!H$23*(P$35-A1801)/C1801),IF(D1801&lt;0,0,D1801))</f>
        <v>692.78788209098411</v>
      </c>
      <c r="F1801" s="17">
        <f>(H1801*data!$C$16+I1801*data!$C$17-G1800*(data!$C$18+data!$C$19+data!$C$20))*$C1801/60</f>
        <v>-3.8510321160376271</v>
      </c>
      <c r="G1801" s="17">
        <f t="shared" si="138"/>
        <v>29.544313238337875</v>
      </c>
      <c r="H1801" s="17">
        <f>H1800+(data!$C$19*G1800-data!$C$16*H1800)*$C1801/60</f>
        <v>158.68033181785921</v>
      </c>
      <c r="I1801" s="17">
        <f>I1800+(data!$C$20*G1800-data!$C$17*I1800)*$C1801/60</f>
        <v>494.12341463577786</v>
      </c>
      <c r="J1801" s="16">
        <f t="shared" si="139"/>
        <v>287.16666666666669</v>
      </c>
      <c r="K1801" s="14">
        <f>G1801/data!$C$15*1000</f>
        <v>4.0002993082636982</v>
      </c>
      <c r="L1801" s="14">
        <f>L1800+data!$C$21*(K1800-L1800)/60*C1800</f>
        <v>3.9977480505822238</v>
      </c>
      <c r="M1801" s="59">
        <f>M1800+E1801*C1801/3600/data!H$23</f>
        <v>328.09165592468747</v>
      </c>
    </row>
    <row r="1802" spans="1:13" ht="19.899999999999999" customHeight="1">
      <c r="A1802" s="12">
        <f t="shared" si="136"/>
        <v>17250</v>
      </c>
      <c r="B1802" s="14">
        <f t="shared" si="137"/>
        <v>4</v>
      </c>
      <c r="C1802" s="14">
        <f t="shared" si="140"/>
        <v>20</v>
      </c>
      <c r="D1802" s="15">
        <f>3600*(B1802*data!$C$15/1000-F1802-G1802)/C1802</f>
        <v>692.40219741224848</v>
      </c>
      <c r="E1802" s="15">
        <f>IF(A1802&lt;P$35,IF(A1802+C1802&lt;P$35,data!H$24*data!H$23,data!H$24*data!H$23*(P$35-A1802)/C1802),IF(D1802&lt;0,0,D1802))</f>
        <v>692.40219741224848</v>
      </c>
      <c r="F1802" s="17">
        <f>(H1802*data!$C$16+I1802*data!$C$17-G1801*(data!$C$18+data!$C$19+data!$C$20))*$C1802/60</f>
        <v>-3.8488554952750604</v>
      </c>
      <c r="G1802" s="17">
        <f t="shared" si="138"/>
        <v>29.544279310234948</v>
      </c>
      <c r="H1802" s="17">
        <f>H1801+(data!$C$19*G1801-data!$C$16*H1801)*$C1802/60</f>
        <v>158.75209547264501</v>
      </c>
      <c r="I1802" s="17">
        <f>I1801+(data!$C$20*G1801-data!$C$17*I1801)*$C1802/60</f>
        <v>494.56407257573039</v>
      </c>
      <c r="J1802" s="16">
        <f t="shared" si="139"/>
        <v>287.5</v>
      </c>
      <c r="K1802" s="14">
        <f>G1802/data!$C$15*1000</f>
        <v>4.000294714399371</v>
      </c>
      <c r="L1802" s="14">
        <f>L1801+data!$C$21*(K1801-L1801)/60*C1801</f>
        <v>3.9978544096686557</v>
      </c>
      <c r="M1802" s="59">
        <f>M1801+E1802*C1802/3600/data!H$23</f>
        <v>328.47632381213873</v>
      </c>
    </row>
    <row r="1803" spans="1:13" ht="19.899999999999999" customHeight="1">
      <c r="A1803" s="12">
        <f t="shared" si="136"/>
        <v>17270</v>
      </c>
      <c r="B1803" s="14">
        <f t="shared" si="137"/>
        <v>4</v>
      </c>
      <c r="C1803" s="14">
        <f t="shared" si="140"/>
        <v>20</v>
      </c>
      <c r="D1803" s="15">
        <f>3600*(B1803*data!$C$15/1000-F1803-G1803)/C1803</f>
        <v>692.02236812736771</v>
      </c>
      <c r="E1803" s="15">
        <f>IF(A1803&lt;P$35,IF(A1803+C1803&lt;P$35,data!H$24*data!H$23,data!H$24*data!H$23*(P$35-A1803)/C1803),IF(D1803&lt;0,0,D1803))</f>
        <v>692.02236812736771</v>
      </c>
      <c r="F1803" s="17">
        <f>(H1803*data!$C$16+I1803*data!$C$17-G1802*(data!$C$18+data!$C$19+data!$C$20))*$C1803/60</f>
        <v>-3.846712103546885</v>
      </c>
      <c r="G1803" s="17">
        <f t="shared" si="138"/>
        <v>29.544246081200555</v>
      </c>
      <c r="H1803" s="17">
        <f>H1802+(data!$C$19*G1802-data!$C$16*H1802)*$C1803/60</f>
        <v>158.822340106849</v>
      </c>
      <c r="I1803" s="17">
        <f>I1802+(data!$C$20*G1802-data!$C$17*I1802)*$C1803/60</f>
        <v>495.00407694123237</v>
      </c>
      <c r="J1803" s="16">
        <f t="shared" si="139"/>
        <v>287.83333333333331</v>
      </c>
      <c r="K1803" s="14">
        <f>G1803/data!$C$15*1000</f>
        <v>4.0002902151889055</v>
      </c>
      <c r="L1803" s="14">
        <f>L1802+data!$C$21*(K1802-L1802)/60*C1802</f>
        <v>3.997956143250355</v>
      </c>
      <c r="M1803" s="59">
        <f>M1802+E1803*C1803/3600/data!H$23</f>
        <v>328.86078068332063</v>
      </c>
    </row>
    <row r="1804" spans="1:13" ht="19.899999999999999" customHeight="1">
      <c r="A1804" s="12">
        <f t="shared" si="136"/>
        <v>17290</v>
      </c>
      <c r="B1804" s="14">
        <f t="shared" si="137"/>
        <v>4</v>
      </c>
      <c r="C1804" s="14">
        <f t="shared" si="140"/>
        <v>20</v>
      </c>
      <c r="D1804" s="15">
        <f>3600*(B1804*data!$C$15/1000-F1804-G1804)/C1804</f>
        <v>691.64827372044829</v>
      </c>
      <c r="E1804" s="15">
        <f>IF(A1804&lt;P$35,IF(A1804+C1804&lt;P$35,data!H$24*data!H$23,data!H$24*data!H$23*(P$35-A1804)/C1804),IF(D1804&lt;0,0,D1804))</f>
        <v>691.64827372044829</v>
      </c>
      <c r="F1804" s="17">
        <f>(H1804*data!$C$16+I1804*data!$C$17-G1803*(data!$C$18+data!$C$19+data!$C$20))*$C1804/60</f>
        <v>-3.844601256552465</v>
      </c>
      <c r="G1804" s="17">
        <f t="shared" si="138"/>
        <v>29.544213536466799</v>
      </c>
      <c r="H1804" s="17">
        <f>H1803+(data!$C$19*G1803-data!$C$16*H1803)*$C1804/60</f>
        <v>158.89109787135433</v>
      </c>
      <c r="I1804" s="17">
        <f>I1803+(data!$C$20*G1803-data!$C$17*I1803)*$C1804/60</f>
        <v>495.44342872738719</v>
      </c>
      <c r="J1804" s="16">
        <f t="shared" si="139"/>
        <v>288.16666666666669</v>
      </c>
      <c r="K1804" s="14">
        <f>G1804/data!$C$15*1000</f>
        <v>4.0002858086327313</v>
      </c>
      <c r="L1804" s="14">
        <f>L1803+data!$C$21*(K1803-L1803)/60*C1803</f>
        <v>3.9980534481054675</v>
      </c>
      <c r="M1804" s="59">
        <f>M1803+E1804*C1804/3600/data!H$23</f>
        <v>329.24502972427643</v>
      </c>
    </row>
    <row r="1805" spans="1:13" ht="19.899999999999999" customHeight="1">
      <c r="A1805" s="12">
        <f t="shared" si="136"/>
        <v>17310</v>
      </c>
      <c r="B1805" s="14">
        <f t="shared" si="137"/>
        <v>4</v>
      </c>
      <c r="C1805" s="14">
        <f t="shared" si="140"/>
        <v>20</v>
      </c>
      <c r="D1805" s="15">
        <f>3600*(B1805*data!$C$15/1000-F1805-G1805)/C1805</f>
        <v>691.27979622131443</v>
      </c>
      <c r="E1805" s="15">
        <f>IF(A1805&lt;P$35,IF(A1805+C1805&lt;P$35,data!H$24*data!H$23,data!H$24*data!H$23*(P$35-A1805)/C1805),IF(D1805&lt;0,0,D1805))</f>
        <v>691.27979622131443</v>
      </c>
      <c r="F1805" s="17">
        <f>(H1805*data!$C$16+I1805*data!$C$17-G1804*(data!$C$18+data!$C$19+data!$C$20))*$C1805/60</f>
        <v>-3.8425222844465492</v>
      </c>
      <c r="G1805" s="17">
        <f t="shared" si="138"/>
        <v>29.544181661578296</v>
      </c>
      <c r="H1805" s="17">
        <f>H1804+(data!$C$19*G1804-data!$C$16*H1804)*$C1805/60</f>
        <v>158.9584002365568</v>
      </c>
      <c r="I1805" s="17">
        <f>I1804+(data!$C$20*G1804-data!$C$17*I1804)*$C1805/60</f>
        <v>495.88212892723965</v>
      </c>
      <c r="J1805" s="16">
        <f t="shared" si="139"/>
        <v>288.5</v>
      </c>
      <c r="K1805" s="14">
        <f>G1805/data!$C$15*1000</f>
        <v>4.0002814927735875</v>
      </c>
      <c r="L1805" s="14">
        <f>L1804+data!$C$21*(K1804-L1804)/60*C1804</f>
        <v>3.998146512725318</v>
      </c>
      <c r="M1805" s="59">
        <f>M1804+E1805*C1805/3600/data!H$23</f>
        <v>329.6290740555105</v>
      </c>
    </row>
    <row r="1806" spans="1:13" ht="19.899999999999999" customHeight="1">
      <c r="A1806" s="12">
        <f t="shared" si="136"/>
        <v>17330</v>
      </c>
      <c r="B1806" s="14">
        <f t="shared" si="137"/>
        <v>4</v>
      </c>
      <c r="C1806" s="14">
        <f t="shared" si="140"/>
        <v>20</v>
      </c>
      <c r="D1806" s="15">
        <f>3600*(B1806*data!$C$15/1000-F1806-G1806)/C1806</f>
        <v>690.91682015162758</v>
      </c>
      <c r="E1806" s="15">
        <f>IF(A1806&lt;P$35,IF(A1806+C1806&lt;P$35,data!H$24*data!H$23,data!H$24*data!H$23*(P$35-A1806)/C1806),IF(D1806&lt;0,0,D1806))</f>
        <v>690.91682015162758</v>
      </c>
      <c r="F1806" s="17">
        <f>(H1806*data!$C$16+I1806*data!$C$17-G1805*(data!$C$18+data!$C$19+data!$C$20))*$C1806/60</f>
        <v>-3.8404745315333528</v>
      </c>
      <c r="G1806" s="17">
        <f t="shared" si="138"/>
        <v>29.544150442385579</v>
      </c>
      <c r="H1806" s="17">
        <f>H1805+(data!$C$19*G1805-data!$C$16*H1805)*$C1806/60</f>
        <v>159.02427800676762</v>
      </c>
      <c r="I1806" s="17">
        <f>I1805+(data!$C$20*G1805-data!$C$17*I1805)*$C1806/60</f>
        <v>496.32017853179116</v>
      </c>
      <c r="J1806" s="16">
        <f t="shared" si="139"/>
        <v>288.83333333333331</v>
      </c>
      <c r="K1806" s="14">
        <f>G1806/data!$C$15*1000</f>
        <v>4.0002772656956376</v>
      </c>
      <c r="L1806" s="14">
        <f>L1805+data!$C$21*(K1805-L1805)/60*C1805</f>
        <v>3.9982355176616413</v>
      </c>
      <c r="M1806" s="59">
        <f>M1805+E1806*C1806/3600/data!H$23</f>
        <v>330.01291673337249</v>
      </c>
    </row>
    <row r="1807" spans="1:13" ht="19.899999999999999" customHeight="1">
      <c r="A1807" s="12">
        <f t="shared" si="136"/>
        <v>17350</v>
      </c>
      <c r="B1807" s="14">
        <f t="shared" si="137"/>
        <v>4</v>
      </c>
      <c r="C1807" s="14">
        <f t="shared" si="140"/>
        <v>20</v>
      </c>
      <c r="D1807" s="15">
        <f>3600*(B1807*data!$C$15/1000-F1807-G1807)/C1807</f>
        <v>690.55923247216128</v>
      </c>
      <c r="E1807" s="15">
        <f>IF(A1807&lt;P$35,IF(A1807+C1807&lt;P$35,data!H$24*data!H$23,data!H$24*data!H$23*(P$35-A1807)/C1807),IF(D1807&lt;0,0,D1807))</f>
        <v>690.55923247216128</v>
      </c>
      <c r="F1807" s="17">
        <f>(H1807*data!$C$16+I1807*data!$C$17-G1806*(data!$C$18+data!$C$19+data!$C$20))*$C1807/60</f>
        <v>-3.8384573559671247</v>
      </c>
      <c r="G1807" s="17">
        <f t="shared" si="138"/>
        <v>29.544119865038606</v>
      </c>
      <c r="H1807" s="17">
        <f>H1806+(data!$C$19*G1806-data!$C$16*H1806)*$C1807/60</f>
        <v>159.08876133431139</v>
      </c>
      <c r="I1807" s="17">
        <f>I1806+(data!$C$20*G1806-data!$C$17*I1806)*$C1807/60</f>
        <v>496.75757853001511</v>
      </c>
      <c r="J1807" s="16">
        <f t="shared" si="139"/>
        <v>289.16666666666669</v>
      </c>
      <c r="K1807" s="14">
        <f>G1807/data!$C$15*1000</f>
        <v>4.000273125523587</v>
      </c>
      <c r="L1807" s="14">
        <f>L1806+data!$C$21*(K1806-L1806)/60*C1806</f>
        <v>3.998320635859304</v>
      </c>
      <c r="M1807" s="59">
        <f>M1806+E1807*C1807/3600/data!H$23</f>
        <v>330.39656075141261</v>
      </c>
    </row>
    <row r="1808" spans="1:13" ht="19.899999999999999" customHeight="1">
      <c r="A1808" s="12">
        <f t="shared" ref="A1808:A1871" si="141">$A1807+C1807</f>
        <v>17370</v>
      </c>
      <c r="B1808" s="14">
        <f t="shared" ref="B1808:B1871" si="142">P$23</f>
        <v>4</v>
      </c>
      <c r="C1808" s="14">
        <f t="shared" si="140"/>
        <v>20</v>
      </c>
      <c r="D1808" s="15">
        <f>3600*(B1808*data!$C$15/1000-F1808-G1808)/C1808</f>
        <v>690.2069225311709</v>
      </c>
      <c r="E1808" s="15">
        <f>IF(A1808&lt;P$35,IF(A1808+C1808&lt;P$35,data!H$24*data!H$23,data!H$24*data!H$23*(P$35-A1808)/C1808),IF(D1808&lt;0,0,D1808))</f>
        <v>690.2069225311709</v>
      </c>
      <c r="F1808" s="17">
        <f>(H1808*data!$C$16+I1808*data!$C$17-G1807*(data!$C$18+data!$C$19+data!$C$20))*$C1808/60</f>
        <v>-3.8364701294590362</v>
      </c>
      <c r="G1808" s="17">
        <f t="shared" ref="G1808:G1871" si="143">IF(P$21=1,(E1807/60)*$C1808/60+F1808+G1807,(E1808/60)*$C1808/60+F1808+G1807)</f>
        <v>29.544089915980468</v>
      </c>
      <c r="H1808" s="17">
        <f>H1807+(data!$C$19*G1807-data!$C$16*H1807)*$C1808/60</f>
        <v>159.1518797333257</v>
      </c>
      <c r="I1808" s="17">
        <f>I1807+(data!$C$20*G1807-data!$C$17*I1807)*$C1808/60</f>
        <v>497.19432990887157</v>
      </c>
      <c r="J1808" s="16">
        <f t="shared" si="139"/>
        <v>289.5</v>
      </c>
      <c r="K1808" s="14">
        <f>G1808/data!$C$15*1000</f>
        <v>4.0002690704218278</v>
      </c>
      <c r="L1808" s="14">
        <f>L1807+data!$C$21*(K1807-L1807)/60*C1807</f>
        <v>3.9984020329751142</v>
      </c>
      <c r="M1808" s="59">
        <f>M1807+E1808*C1808/3600/data!H$23</f>
        <v>330.78000904170773</v>
      </c>
    </row>
    <row r="1809" spans="1:13" ht="19.899999999999999" customHeight="1">
      <c r="A1809" s="12">
        <f t="shared" si="141"/>
        <v>17390</v>
      </c>
      <c r="B1809" s="14">
        <f t="shared" si="142"/>
        <v>4</v>
      </c>
      <c r="C1809" s="14">
        <f t="shared" si="140"/>
        <v>20</v>
      </c>
      <c r="D1809" s="15">
        <f>3600*(B1809*data!$C$15/1000-F1809-G1809)/C1809</f>
        <v>689.85978201388366</v>
      </c>
      <c r="E1809" s="15">
        <f>IF(A1809&lt;P$35,IF(A1809+C1809&lt;P$35,data!H$24*data!H$23,data!H$24*data!H$23*(P$35-A1809)/C1809),IF(D1809&lt;0,0,D1809))</f>
        <v>689.85978201388366</v>
      </c>
      <c r="F1809" s="17">
        <f>(H1809*data!$C$16+I1809*data!$C$17-G1808*(data!$C$18+data!$C$19+data!$C$20))*$C1809/60</f>
        <v>-3.8345122369903066</v>
      </c>
      <c r="G1809" s="17">
        <f t="shared" si="143"/>
        <v>29.54406058194111</v>
      </c>
      <c r="H1809" s="17">
        <f>H1808+(data!$C$19*G1808-data!$C$16*H1808)*$C1809/60</f>
        <v>159.21366209326865</v>
      </c>
      <c r="I1809" s="17">
        <f>I1808+(data!$C$20*G1808-data!$C$17*I1808)*$C1809/60</f>
        <v>497.63043365332209</v>
      </c>
      <c r="J1809" s="16">
        <f t="shared" si="139"/>
        <v>289.83333333333331</v>
      </c>
      <c r="K1809" s="14">
        <f>G1809/data!$C$15*1000</f>
        <v>4.0002650985935988</v>
      </c>
      <c r="L1809" s="14">
        <f>L1808+data!$C$21*(K1808-L1808)/60*C1808</f>
        <v>3.9984798676833089</v>
      </c>
      <c r="M1809" s="59">
        <f>M1808+E1809*C1809/3600/data!H$23</f>
        <v>331.1632644761599</v>
      </c>
    </row>
    <row r="1810" spans="1:13" ht="19.899999999999999" customHeight="1">
      <c r="A1810" s="12">
        <f t="shared" si="141"/>
        <v>17410</v>
      </c>
      <c r="B1810" s="14">
        <f t="shared" si="142"/>
        <v>4</v>
      </c>
      <c r="C1810" s="14">
        <f t="shared" si="140"/>
        <v>20</v>
      </c>
      <c r="D1810" s="15">
        <f>3600*(B1810*data!$C$15/1000-F1810-G1810)/C1810</f>
        <v>689.5177048930301</v>
      </c>
      <c r="E1810" s="15">
        <f>IF(A1810&lt;P$35,IF(A1810+C1810&lt;P$35,data!H$24*data!H$23,data!H$24*data!H$23*(P$35-A1810)/C1810),IF(D1810&lt;0,0,D1810))</f>
        <v>689.5177048930301</v>
      </c>
      <c r="F1810" s="17">
        <f>(H1810*data!$C$16+I1810*data!$C$17-G1809*(data!$C$18+data!$C$19+data!$C$20))*$C1810/60</f>
        <v>-3.8325830765313476</v>
      </c>
      <c r="G1810" s="17">
        <f t="shared" si="143"/>
        <v>29.54403184993134</v>
      </c>
      <c r="H1810" s="17">
        <f>H1809+(data!$C$19*G1809-data!$C$16*H1809)*$C1810/60</f>
        <v>159.27413669214036</v>
      </c>
      <c r="I1810" s="17">
        <f>I1809+(data!$C$20*G1809-data!$C$17*I1809)*$C1810/60</f>
        <v>498.06589074634377</v>
      </c>
      <c r="J1810" s="16">
        <f t="shared" si="139"/>
        <v>290.16666666666669</v>
      </c>
      <c r="K1810" s="14">
        <f>G1810/data!$C$15*1000</f>
        <v>4.0002612082801603</v>
      </c>
      <c r="L1810" s="14">
        <f>L1809+data!$C$21*(K1809-L1809)/60*C1809</f>
        <v>3.9985542919682673</v>
      </c>
      <c r="M1810" s="59">
        <f>M1809+E1810*C1810/3600/data!H$23</f>
        <v>331.54632986776716</v>
      </c>
    </row>
    <row r="1811" spans="1:13" ht="19.899999999999999" customHeight="1">
      <c r="A1811" s="12">
        <f t="shared" si="141"/>
        <v>17430</v>
      </c>
      <c r="B1811" s="14">
        <f t="shared" si="142"/>
        <v>4</v>
      </c>
      <c r="C1811" s="14">
        <f t="shared" si="140"/>
        <v>20</v>
      </c>
      <c r="D1811" s="15">
        <f>3600*(B1811*data!$C$15/1000-F1811-G1811)/C1811</f>
        <v>689.18058738044556</v>
      </c>
      <c r="E1811" s="15">
        <f>IF(A1811&lt;P$35,IF(A1811+C1811&lt;P$35,data!H$24*data!H$23,data!H$24*data!H$23*(P$35-A1811)/C1811),IF(D1811&lt;0,0,D1811))</f>
        <v>689.18058738044556</v>
      </c>
      <c r="F1811" s="17">
        <f>(H1811*data!$C$16+I1811*data!$C$17-G1810*(data!$C$18+data!$C$19+data!$C$20))*$C1811/60</f>
        <v>-3.8306820587669126</v>
      </c>
      <c r="G1811" s="17">
        <f t="shared" si="143"/>
        <v>29.544003707236815</v>
      </c>
      <c r="H1811" s="17">
        <f>H1810+(data!$C$19*G1810-data!$C$16*H1810)*$C1811/60</f>
        <v>159.33333120942484</v>
      </c>
      <c r="I1811" s="17">
        <f>I1810+(data!$C$20*G1810-data!$C$17*I1810)*$C1811/60</f>
        <v>498.50070216894369</v>
      </c>
      <c r="J1811" s="16">
        <f t="shared" si="139"/>
        <v>290.5</v>
      </c>
      <c r="K1811" s="14">
        <f>G1811/data!$C$15*1000</f>
        <v>4.0002573977599925</v>
      </c>
      <c r="L1811" s="14">
        <f>L1810+data!$C$21*(K1810-L1810)/60*C1810</f>
        <v>3.9986254514049904</v>
      </c>
      <c r="M1811" s="59">
        <f>M1810+E1811*C1811/3600/data!H$23</f>
        <v>331.92920797186741</v>
      </c>
    </row>
    <row r="1812" spans="1:13" ht="19.899999999999999" customHeight="1">
      <c r="A1812" s="12">
        <f t="shared" si="141"/>
        <v>17450</v>
      </c>
      <c r="B1812" s="14">
        <f t="shared" si="142"/>
        <v>4</v>
      </c>
      <c r="C1812" s="14">
        <f t="shared" si="140"/>
        <v>20</v>
      </c>
      <c r="D1812" s="15">
        <f>3600*(B1812*data!$C$15/1000-F1812-G1812)/C1812</f>
        <v>688.8483278796798</v>
      </c>
      <c r="E1812" s="15">
        <f>IF(A1812&lt;P$35,IF(A1812+C1812&lt;P$35,data!H$24*data!H$23,data!H$24*data!H$23*(P$35-A1812)/C1812),IF(D1812&lt;0,0,D1812))</f>
        <v>688.8483278796798</v>
      </c>
      <c r="F1812" s="17">
        <f>(H1812*data!$C$16+I1812*data!$C$17-G1811*(data!$C$18+data!$C$19+data!$C$20))*$C1812/60</f>
        <v>-3.8288086068270104</v>
      </c>
      <c r="G1812" s="17">
        <f t="shared" si="143"/>
        <v>29.54397614141228</v>
      </c>
      <c r="H1812" s="17">
        <f>H1811+(data!$C$19*G1811-data!$C$16*H1811)*$C1812/60</f>
        <v>159.39127273875781</v>
      </c>
      <c r="I1812" s="17">
        <f>I1811+(data!$C$20*G1811-data!$C$17*I1811)*$C1812/60</f>
        <v>498.93486890017238</v>
      </c>
      <c r="J1812" s="16">
        <f t="shared" si="139"/>
        <v>290.83333333333331</v>
      </c>
      <c r="K1812" s="14">
        <f>G1812/data!$C$15*1000</f>
        <v>4.0002536653480076</v>
      </c>
      <c r="L1812" s="14">
        <f>L1811+data!$C$21*(K1811-L1811)/60*C1811</f>
        <v>3.9986934854278506</v>
      </c>
      <c r="M1812" s="59">
        <f>M1811+E1812*C1812/3600/data!H$23</f>
        <v>332.31190148735612</v>
      </c>
    </row>
    <row r="1813" spans="1:13" ht="19.899999999999999" customHeight="1">
      <c r="A1813" s="12">
        <f t="shared" si="141"/>
        <v>17470</v>
      </c>
      <c r="B1813" s="14">
        <f t="shared" si="142"/>
        <v>4</v>
      </c>
      <c r="C1813" s="14">
        <f t="shared" si="140"/>
        <v>20</v>
      </c>
      <c r="D1813" s="15">
        <f>3600*(B1813*data!$C$15/1000-F1813-G1813)/C1813</f>
        <v>688.5208269396179</v>
      </c>
      <c r="E1813" s="15">
        <f>IF(A1813&lt;P$35,IF(A1813+C1813&lt;P$35,data!H$24*data!H$23,data!H$24*data!H$23*(P$35-A1813)/C1813),IF(D1813&lt;0,0,D1813))</f>
        <v>688.5208269396179</v>
      </c>
      <c r="F1813" s="17">
        <f>(H1813*data!$C$16+I1813*data!$C$17-G1812*(data!$C$18+data!$C$19+data!$C$20))*$C1813/60</f>
        <v>-3.8269621560235549</v>
      </c>
      <c r="G1813" s="17">
        <f t="shared" si="143"/>
        <v>29.543949140275835</v>
      </c>
      <c r="H1813" s="17">
        <f>H1812+(data!$C$19*G1812-data!$C$16*H1812)*$C1813/60</f>
        <v>159.44798780032636</v>
      </c>
      <c r="I1813" s="17">
        <f>I1812+(data!$C$20*G1812-data!$C$17*I1812)*$C1813/60</f>
        <v>499.36839191713767</v>
      </c>
      <c r="J1813" s="16">
        <f t="shared" si="139"/>
        <v>291.16666666666669</v>
      </c>
      <c r="K1813" s="14">
        <f>G1813/data!$C$15*1000</f>
        <v>4.0002500093947759</v>
      </c>
      <c r="L1813" s="14">
        <f>L1812+data!$C$21*(K1812-L1812)/60*C1812</f>
        <v>3.9987585275881083</v>
      </c>
      <c r="M1813" s="59">
        <f>M1812+E1813*C1813/3600/data!H$23</f>
        <v>332.69441305787814</v>
      </c>
    </row>
    <row r="1814" spans="1:13" ht="19.899999999999999" customHeight="1">
      <c r="A1814" s="12">
        <f t="shared" si="141"/>
        <v>17490</v>
      </c>
      <c r="B1814" s="14">
        <f t="shared" si="142"/>
        <v>4</v>
      </c>
      <c r="C1814" s="14">
        <f t="shared" si="140"/>
        <v>20</v>
      </c>
      <c r="D1814" s="15">
        <f>3600*(B1814*data!$C$15/1000-F1814-G1814)/C1814</f>
        <v>688.19798720908125</v>
      </c>
      <c r="E1814" s="15">
        <f>IF(A1814&lt;P$35,IF(A1814+C1814&lt;P$35,data!H$24*data!H$23,data!H$24*data!H$23*(P$35-A1814)/C1814),IF(D1814&lt;0,0,D1814))</f>
        <v>688.19798720908125</v>
      </c>
      <c r="F1814" s="17">
        <f>(H1814*data!$C$16+I1814*data!$C$17-G1813*(data!$C$18+data!$C$19+data!$C$20))*$C1814/60</f>
        <v>-3.8251421535925583</v>
      </c>
      <c r="G1814" s="17">
        <f t="shared" si="143"/>
        <v>29.543922691903376</v>
      </c>
      <c r="H1814" s="17">
        <f>H1813+(data!$C$19*G1813-data!$C$16*H1813)*$C1814/60</f>
        <v>159.50350235300638</v>
      </c>
      <c r="I1814" s="17">
        <f>I1813+(data!$C$20*G1813-data!$C$17*I1813)*$C1814/60</f>
        <v>499.80127219501782</v>
      </c>
      <c r="J1814" s="16">
        <f t="shared" si="139"/>
        <v>291.5</v>
      </c>
      <c r="K1814" s="14">
        <f>G1814/data!$C$15*1000</f>
        <v>4.0002464282857755</v>
      </c>
      <c r="L1814" s="14">
        <f>L1813+data!$C$21*(K1813-L1813)/60*C1813</f>
        <v>3.9988207058006577</v>
      </c>
      <c r="M1814" s="59">
        <f>M1813+E1814*C1814/3600/data!H$23</f>
        <v>333.07674527299429</v>
      </c>
    </row>
    <row r="1815" spans="1:13" ht="19.899999999999999" customHeight="1">
      <c r="A1815" s="12">
        <f t="shared" si="141"/>
        <v>17510</v>
      </c>
      <c r="B1815" s="14">
        <f t="shared" si="142"/>
        <v>4</v>
      </c>
      <c r="C1815" s="14">
        <f t="shared" si="140"/>
        <v>20</v>
      </c>
      <c r="D1815" s="15">
        <f>3600*(B1815*data!$C$15/1000-F1815-G1815)/C1815</f>
        <v>687.87971339238743</v>
      </c>
      <c r="E1815" s="15">
        <f>IF(A1815&lt;P$35,IF(A1815+C1815&lt;P$35,data!H$24*data!H$23,data!H$24*data!H$23*(P$35-A1815)/C1815),IF(D1815&lt;0,0,D1815))</f>
        <v>687.87971339238743</v>
      </c>
      <c r="F1815" s="17">
        <f>(H1815*data!$C$16+I1815*data!$C$17-G1814*(data!$C$18+data!$C$19+data!$C$20))*$C1815/60</f>
        <v>-3.8233480584417987</v>
      </c>
      <c r="G1815" s="17">
        <f t="shared" si="143"/>
        <v>29.54389678462314</v>
      </c>
      <c r="H1815" s="17">
        <f>H1814+(data!$C$19*G1814-data!$C$16*H1814)*$C1815/60</f>
        <v>159.55784180624281</v>
      </c>
      <c r="I1815" s="17">
        <f>I1814+(data!$C$20*G1814-data!$C$17*I1814)*$C1815/60</f>
        <v>500.23351070707469</v>
      </c>
      <c r="J1815" s="16">
        <f t="shared" si="139"/>
        <v>291.83333333333331</v>
      </c>
      <c r="K1815" s="14">
        <f>G1815/data!$C$15*1000</f>
        <v>4.0002429204406491</v>
      </c>
      <c r="L1815" s="14">
        <f>L1814+data!$C$21*(K1814-L1814)/60*C1814</f>
        <v>3.9988801425804561</v>
      </c>
      <c r="M1815" s="59">
        <f>M1814+E1815*C1815/3600/data!H$23</f>
        <v>333.45890066932338</v>
      </c>
    </row>
    <row r="1816" spans="1:13" ht="19.899999999999999" customHeight="1">
      <c r="A1816" s="12">
        <f t="shared" si="141"/>
        <v>17530</v>
      </c>
      <c r="B1816" s="14">
        <f t="shared" si="142"/>
        <v>4</v>
      </c>
      <c r="C1816" s="14">
        <f t="shared" si="140"/>
        <v>20</v>
      </c>
      <c r="D1816" s="15">
        <f>3600*(B1816*data!$C$15/1000-F1816-G1816)/C1816</f>
        <v>687.56591220585426</v>
      </c>
      <c r="E1816" s="15">
        <f>IF(A1816&lt;P$35,IF(A1816+C1816&lt;P$35,data!H$24*data!H$23,data!H$24*data!H$23*(P$35-A1816)/C1816),IF(D1816&lt;0,0,D1816))</f>
        <v>687.56591220585426</v>
      </c>
      <c r="F1816" s="17">
        <f>(H1816*data!$C$16+I1816*data!$C$17-G1815*(data!$C$18+data!$C$19+data!$C$20))*$C1816/60</f>
        <v>-3.8215793409038281</v>
      </c>
      <c r="G1816" s="17">
        <f t="shared" si="143"/>
        <v>29.543871407010354</v>
      </c>
      <c r="H1816" s="17">
        <f>H1815+(data!$C$19*G1815-data!$C$16*H1815)*$C1816/60</f>
        <v>159.61103103167864</v>
      </c>
      <c r="I1816" s="17">
        <f>I1815+(data!$C$20*G1815-data!$C$17*I1815)*$C1816/60</f>
        <v>500.66510842466653</v>
      </c>
      <c r="J1816" s="16">
        <f t="shared" si="139"/>
        <v>292.16666666666669</v>
      </c>
      <c r="K1816" s="14">
        <f>G1816/data!$C$15*1000</f>
        <v>4.0002394843124831</v>
      </c>
      <c r="L1816" s="14">
        <f>L1815+data!$C$21*(K1815-L1815)/60*C1815</f>
        <v>3.9989369552690657</v>
      </c>
      <c r="M1816" s="59">
        <f>M1815+E1816*C1816/3600/data!H$23</f>
        <v>333.84088173165998</v>
      </c>
    </row>
    <row r="1817" spans="1:13" ht="19.899999999999999" customHeight="1">
      <c r="A1817" s="12">
        <f t="shared" si="141"/>
        <v>17550</v>
      </c>
      <c r="B1817" s="14">
        <f t="shared" si="142"/>
        <v>4</v>
      </c>
      <c r="C1817" s="14">
        <f t="shared" si="140"/>
        <v>20</v>
      </c>
      <c r="D1817" s="15">
        <f>3600*(B1817*data!$C$15/1000-F1817-G1817)/C1817</f>
        <v>687.2564923352187</v>
      </c>
      <c r="E1817" s="15">
        <f>IF(A1817&lt;P$35,IF(A1817+C1817&lt;P$35,data!H$24*data!H$23,data!H$24*data!H$23*(P$35-A1817)/C1817),IF(D1817&lt;0,0,D1817))</f>
        <v>687.2564923352187</v>
      </c>
      <c r="F1817" s="17">
        <f>(H1817*data!$C$16+I1817*data!$C$17-G1816*(data!$C$18+data!$C$19+data!$C$20))*$C1817/60</f>
        <v>-3.8198354824941898</v>
      </c>
      <c r="G1817" s="17">
        <f t="shared" si="143"/>
        <v>29.543846547882023</v>
      </c>
      <c r="H1817" s="17">
        <f>H1816+(data!$C$19*G1816-data!$C$16*H1816)*$C1817/60</f>
        <v>159.66309437453771</v>
      </c>
      <c r="I1817" s="17">
        <f>I1816+(data!$C$20*G1816-data!$C$17*I1816)*$C1817/60</f>
        <v>501.09606631726075</v>
      </c>
      <c r="J1817" s="16">
        <f t="shared" si="139"/>
        <v>292.5</v>
      </c>
      <c r="K1817" s="14">
        <f>G1817/data!$C$15*1000</f>
        <v>4.0002361183870994</v>
      </c>
      <c r="L1817" s="14">
        <f>L1816+data!$C$21*(K1816-L1816)/60*C1816</f>
        <v>3.99899125625172</v>
      </c>
      <c r="M1817" s="59">
        <f>M1816+E1817*C1817/3600/data!H$23</f>
        <v>334.22269089406842</v>
      </c>
    </row>
    <row r="1818" spans="1:13" ht="19.899999999999999" customHeight="1">
      <c r="A1818" s="12">
        <f t="shared" si="141"/>
        <v>17570</v>
      </c>
      <c r="B1818" s="14">
        <f t="shared" si="142"/>
        <v>4</v>
      </c>
      <c r="C1818" s="14">
        <f t="shared" si="140"/>
        <v>20</v>
      </c>
      <c r="D1818" s="15">
        <f>3600*(B1818*data!$C$15/1000-F1818-G1818)/C1818</f>
        <v>686.95136439396651</v>
      </c>
      <c r="E1818" s="15">
        <f>IF(A1818&lt;P$35,IF(A1818+C1818&lt;P$35,data!H$24*data!H$23,data!H$24*data!H$23*(P$35-A1818)/C1818),IF(D1818&lt;0,0,D1818))</f>
        <v>686.95136439396651</v>
      </c>
      <c r="F1818" s="17">
        <f>(H1818*data!$C$16+I1818*data!$C$17-G1817*(data!$C$18+data!$C$19+data!$C$20))*$C1818/60</f>
        <v>-3.818115975674782</v>
      </c>
      <c r="G1818" s="17">
        <f t="shared" si="143"/>
        <v>29.543822196291789</v>
      </c>
      <c r="H1818" s="17">
        <f>H1817+(data!$C$19*G1817-data!$C$16*H1817)*$C1818/60</f>
        <v>159.71405566476659</v>
      </c>
      <c r="I1818" s="17">
        <f>I1817+(data!$C$20*G1817-data!$C$17*I1817)*$C1818/60</f>
        <v>501.52638535244614</v>
      </c>
      <c r="J1818" s="16">
        <f t="shared" si="139"/>
        <v>292.83333333333331</v>
      </c>
      <c r="K1818" s="14">
        <f>G1818/data!$C$15*1000</f>
        <v>4.0002328211823626</v>
      </c>
      <c r="L1818" s="14">
        <f>L1817+data!$C$21*(K1817-L1817)/60*C1817</f>
        <v>3.9990431531653146</v>
      </c>
      <c r="M1818" s="59">
        <f>M1817+E1818*C1818/3600/data!H$23</f>
        <v>334.60433054095398</v>
      </c>
    </row>
    <row r="1819" spans="1:13" ht="19.899999999999999" customHeight="1">
      <c r="A1819" s="12">
        <f t="shared" si="141"/>
        <v>17590</v>
      </c>
      <c r="B1819" s="14">
        <f t="shared" si="142"/>
        <v>4</v>
      </c>
      <c r="C1819" s="14">
        <f t="shared" si="140"/>
        <v>20</v>
      </c>
      <c r="D1819" s="15">
        <f>3600*(B1819*data!$C$15/1000-F1819-G1819)/C1819</f>
        <v>686.65044088253376</v>
      </c>
      <c r="E1819" s="15">
        <f>IF(A1819&lt;P$35,IF(A1819+C1819&lt;P$35,data!H$24*data!H$23,data!H$24*data!H$23*(P$35-A1819)/C1819),IF(D1819&lt;0,0,D1819))</f>
        <v>686.65044088253376</v>
      </c>
      <c r="F1819" s="17">
        <f>(H1819*data!$C$16+I1819*data!$C$17-G1818*(data!$C$18+data!$C$19+data!$C$20))*$C1819/60</f>
        <v>-3.8164203236222054</v>
      </c>
      <c r="G1819" s="17">
        <f t="shared" si="143"/>
        <v>29.543798341524951</v>
      </c>
      <c r="H1819" s="17">
        <f>H1818+(data!$C$19*G1818-data!$C$16*H1818)*$C1819/60</f>
        <v>159.76393822794068</v>
      </c>
      <c r="I1819" s="17">
        <f>I1818+(data!$C$20*G1818-data!$C$17*I1818)*$C1819/60</f>
        <v>501.95606649594509</v>
      </c>
      <c r="J1819" s="16">
        <f t="shared" si="139"/>
        <v>293.16666666666669</v>
      </c>
      <c r="K1819" s="14">
        <f>G1819/data!$C$15*1000</f>
        <v>4.0002295912475017</v>
      </c>
      <c r="L1819" s="14">
        <f>L1818+data!$C$21*(K1818-L1818)/60*C1818</f>
        <v>3.9990927490976929</v>
      </c>
      <c r="M1819" s="59">
        <f>M1818+E1819*C1819/3600/data!H$23</f>
        <v>334.98580300811096</v>
      </c>
    </row>
    <row r="1820" spans="1:13" ht="19.899999999999999" customHeight="1">
      <c r="A1820" s="12">
        <f t="shared" si="141"/>
        <v>17610</v>
      </c>
      <c r="B1820" s="14">
        <f t="shared" si="142"/>
        <v>4</v>
      </c>
      <c r="C1820" s="14">
        <f t="shared" si="140"/>
        <v>20</v>
      </c>
      <c r="D1820" s="15">
        <f>3600*(B1820*data!$C$15/1000-F1820-G1820)/C1820</f>
        <v>686.35363614837092</v>
      </c>
      <c r="E1820" s="15">
        <f>IF(A1820&lt;P$35,IF(A1820+C1820&lt;P$35,data!H$24*data!H$23,data!H$24*data!H$23*(P$35-A1820)/C1820),IF(D1820&lt;0,0,D1820))</f>
        <v>686.35363614837092</v>
      </c>
      <c r="F1820" s="17">
        <f>(H1820*data!$C$16+I1820*data!$C$17-G1819*(data!$C$18+data!$C$19+data!$C$20))*$C1820/60</f>
        <v>-3.8147480400010201</v>
      </c>
      <c r="G1820" s="17">
        <f t="shared" si="143"/>
        <v>29.543774973093562</v>
      </c>
      <c r="H1820" s="17">
        <f>H1819+(data!$C$19*G1819-data!$C$16*H1819)*$C1820/60</f>
        <v>159.81276489593941</v>
      </c>
      <c r="I1820" s="17">
        <f>I1819+(data!$C$20*G1819-data!$C$17*I1819)*$C1820/60</f>
        <v>502.38511071162554</v>
      </c>
      <c r="J1820" s="16">
        <f t="shared" si="139"/>
        <v>293.5</v>
      </c>
      <c r="K1820" s="14">
        <f>G1820/data!$C$15*1000</f>
        <v>4.0002264271624481</v>
      </c>
      <c r="L1820" s="14">
        <f>L1819+data!$C$21*(K1819-L1819)/60*C1819</f>
        <v>3.9991401427786011</v>
      </c>
      <c r="M1820" s="59">
        <f>M1819+E1820*C1820/3600/data!H$23</f>
        <v>335.36711058374897</v>
      </c>
    </row>
    <row r="1821" spans="1:13" ht="19.899999999999999" customHeight="1">
      <c r="A1821" s="12">
        <f t="shared" si="141"/>
        <v>17630</v>
      </c>
      <c r="B1821" s="14">
        <f t="shared" si="142"/>
        <v>4</v>
      </c>
      <c r="C1821" s="14">
        <f t="shared" si="140"/>
        <v>20</v>
      </c>
      <c r="D1821" s="15">
        <f>3600*(B1821*data!$C$15/1000-F1821-G1821)/C1821</f>
        <v>686.06086634687188</v>
      </c>
      <c r="E1821" s="15">
        <f>IF(A1821&lt;P$35,IF(A1821+C1821&lt;P$35,data!H$24*data!H$23,data!H$24*data!H$23*(P$35-A1821)/C1821),IF(D1821&lt;0,0,D1821))</f>
        <v>686.06086634687188</v>
      </c>
      <c r="F1821" s="17">
        <f>(H1821*data!$C$16+I1821*data!$C$17-G1820*(data!$C$18+data!$C$19+data!$C$20))*$C1821/60</f>
        <v>-3.8130986487418195</v>
      </c>
      <c r="G1821" s="17">
        <f t="shared" si="143"/>
        <v>29.543752080731579</v>
      </c>
      <c r="H1821" s="17">
        <f>H1820+(data!$C$19*G1820-data!$C$16*H1820)*$C1821/60</f>
        <v>159.8605580173955</v>
      </c>
      <c r="I1821" s="17">
        <f>I1820+(data!$C$20*G1820-data!$C$17*I1820)*$C1821/60</f>
        <v>502.81351896151273</v>
      </c>
      <c r="J1821" s="16">
        <f t="shared" si="139"/>
        <v>293.83333333333331</v>
      </c>
      <c r="K1821" s="14">
        <f>G1821/data!$C$15*1000</f>
        <v>4.0002233275371815</v>
      </c>
      <c r="L1821" s="14">
        <f>L1820+data!$C$21*(K1820-L1820)/60*C1820</f>
        <v>3.9991854287626514</v>
      </c>
      <c r="M1821" s="59">
        <f>M1820+E1821*C1821/3600/data!H$23</f>
        <v>335.74825550949726</v>
      </c>
    </row>
    <row r="1822" spans="1:13" ht="19.899999999999999" customHeight="1">
      <c r="A1822" s="12">
        <f t="shared" si="141"/>
        <v>17650</v>
      </c>
      <c r="B1822" s="14">
        <f t="shared" si="142"/>
        <v>4</v>
      </c>
      <c r="C1822" s="14">
        <f t="shared" si="140"/>
        <v>20</v>
      </c>
      <c r="D1822" s="15">
        <f>3600*(B1822*data!$C$15/1000-F1822-G1822)/C1822</f>
        <v>685.77204940309844</v>
      </c>
      <c r="E1822" s="15">
        <f>IF(A1822&lt;P$35,IF(A1822+C1822&lt;P$35,data!H$24*data!H$23,data!H$24*data!H$23*(P$35-A1822)/C1822),IF(D1822&lt;0,0,D1822))</f>
        <v>685.77204940309844</v>
      </c>
      <c r="F1822" s="17">
        <f>(H1822*data!$C$16+I1822*data!$C$17-G1821*(data!$C$18+data!$C$19+data!$C$20))*$C1822/60</f>
        <v>-3.8114716838239624</v>
      </c>
      <c r="G1822" s="17">
        <f t="shared" si="143"/>
        <v>29.543729654390237</v>
      </c>
      <c r="H1822" s="17">
        <f>H1821+(data!$C$19*G1821-data!$C$16*H1821)*$C1822/60</f>
        <v>159.90733946792315</v>
      </c>
      <c r="I1822" s="17">
        <f>I1821+(data!$C$20*G1821-data!$C$17*I1821)*$C1822/60</f>
        <v>503.24129220580079</v>
      </c>
      <c r="J1822" s="16">
        <f t="shared" si="139"/>
        <v>294.16666666666669</v>
      </c>
      <c r="K1822" s="14">
        <f>G1822/data!$C$15*1000</f>
        <v>4.0002202910110976</v>
      </c>
      <c r="L1822" s="14">
        <f>L1821+data!$C$21*(K1821-L1821)/60*C1821</f>
        <v>3.9992286976046305</v>
      </c>
      <c r="M1822" s="59">
        <f>M1821+E1822*C1822/3600/data!H$23</f>
        <v>336.12923998138785</v>
      </c>
    </row>
    <row r="1823" spans="1:13" ht="19.899999999999999" customHeight="1">
      <c r="A1823" s="12">
        <f t="shared" si="141"/>
        <v>17670</v>
      </c>
      <c r="B1823" s="14">
        <f t="shared" si="142"/>
        <v>4</v>
      </c>
      <c r="C1823" s="14">
        <f t="shared" si="140"/>
        <v>20</v>
      </c>
      <c r="D1823" s="15">
        <f>3600*(B1823*data!$C$15/1000-F1823-G1823)/C1823</f>
        <v>685.48710497434922</v>
      </c>
      <c r="E1823" s="15">
        <f>IF(A1823&lt;P$35,IF(A1823+C1823&lt;P$35,data!H$24*data!H$23,data!H$24*data!H$23*(P$35-A1823)/C1823),IF(D1823&lt;0,0,D1823))</f>
        <v>685.48710497434922</v>
      </c>
      <c r="F1823" s="17">
        <f>(H1823*data!$C$16+I1823*data!$C$17-G1822*(data!$C$18+data!$C$19+data!$C$20))*$C1823/60</f>
        <v>-3.8098666890629498</v>
      </c>
      <c r="G1823" s="17">
        <f t="shared" si="143"/>
        <v>29.543707684233389</v>
      </c>
      <c r="H1823" s="17">
        <f>H1822+(data!$C$19*G1822-data!$C$16*H1822)*$C1823/60</f>
        <v>159.95313066012957</v>
      </c>
      <c r="I1823" s="17">
        <f>I1822+(data!$C$20*G1822-data!$C$17*I1822)*$C1823/60</f>
        <v>503.66843140286392</v>
      </c>
      <c r="J1823" s="16">
        <f t="shared" si="139"/>
        <v>294.5</v>
      </c>
      <c r="K1823" s="14">
        <f>G1823/data!$C$15*1000</f>
        <v>4.0002173162523853</v>
      </c>
      <c r="L1823" s="14">
        <f>L1822+data!$C$21*(K1822-L1822)/60*C1822</f>
        <v>3.9992700360274758</v>
      </c>
      <c r="M1823" s="59">
        <f>M1822+E1823*C1823/3600/data!H$23</f>
        <v>336.51006615081803</v>
      </c>
    </row>
    <row r="1824" spans="1:13" ht="19.899999999999999" customHeight="1">
      <c r="A1824" s="12">
        <f t="shared" si="141"/>
        <v>17690</v>
      </c>
      <c r="B1824" s="14">
        <f t="shared" si="142"/>
        <v>4</v>
      </c>
      <c r="C1824" s="14">
        <f t="shared" si="140"/>
        <v>20</v>
      </c>
      <c r="D1824" s="15">
        <f>3600*(B1824*data!$C$15/1000-F1824-G1824)/C1824</f>
        <v>685.20595441348223</v>
      </c>
      <c r="E1824" s="15">
        <f>IF(A1824&lt;P$35,IF(A1824+C1824&lt;P$35,data!H$24*data!H$23,data!H$24*data!H$23*(P$35-A1824)/C1824),IF(D1824&lt;0,0,D1824))</f>
        <v>685.20595441348223</v>
      </c>
      <c r="F1824" s="17">
        <f>(H1824*data!$C$16+I1824*data!$C$17-G1823*(data!$C$18+data!$C$19+data!$C$20))*$C1824/60</f>
        <v>-3.8082832179022601</v>
      </c>
      <c r="G1824" s="17">
        <f t="shared" si="143"/>
        <v>29.543686160633069</v>
      </c>
      <c r="H1824" s="17">
        <f>H1823+(data!$C$19*G1823-data!$C$16*H1823)*$C1824/60</f>
        <v>159.99795255341488</v>
      </c>
      <c r="I1824" s="17">
        <f>I1823+(data!$C$20*G1823-data!$C$17*I1823)*$C1824/60</f>
        <v>504.09493750926765</v>
      </c>
      <c r="J1824" s="16">
        <f t="shared" si="139"/>
        <v>294.83333333333331</v>
      </c>
      <c r="K1824" s="14">
        <f>G1824/data!$C$15*1000</f>
        <v>4.0002144019574146</v>
      </c>
      <c r="L1824" s="14">
        <f>L1823+data!$C$21*(K1823-L1823)/60*C1823</f>
        <v>3.99930952708322</v>
      </c>
      <c r="M1824" s="59">
        <f>M1823+E1824*C1824/3600/data!H$23</f>
        <v>336.8907361254922</v>
      </c>
    </row>
    <row r="1825" spans="1:13" ht="19.899999999999999" customHeight="1">
      <c r="A1825" s="12">
        <f t="shared" si="141"/>
        <v>17710</v>
      </c>
      <c r="B1825" s="14">
        <f t="shared" si="142"/>
        <v>4</v>
      </c>
      <c r="C1825" s="14">
        <f t="shared" si="140"/>
        <v>20</v>
      </c>
      <c r="D1825" s="15">
        <f>3600*(B1825*data!$C$15/1000-F1825-G1825)/C1825</f>
        <v>684.92852073306153</v>
      </c>
      <c r="E1825" s="15">
        <f>IF(A1825&lt;P$35,IF(A1825+C1825&lt;P$35,data!H$24*data!H$23,data!H$24*data!H$23*(P$35-A1825)/C1825),IF(D1825&lt;0,0,D1825))</f>
        <v>684.92852073306153</v>
      </c>
      <c r="F1825" s="17">
        <f>(H1825*data!$C$16+I1825*data!$C$17-G1824*(data!$C$18+data!$C$19+data!$C$20))*$C1825/60</f>
        <v>-3.8067208332096332</v>
      </c>
      <c r="G1825" s="17">
        <f t="shared" si="143"/>
        <v>29.543665074165002</v>
      </c>
      <c r="H1825" s="17">
        <f>H1824+(data!$C$19*G1824-data!$C$16*H1824)*$C1825/60</f>
        <v>160.04182566356423</v>
      </c>
      <c r="I1825" s="17">
        <f>I1824+(data!$C$20*G1824-data!$C$17*I1824)*$C1825/60</f>
        <v>504.52081147977975</v>
      </c>
      <c r="J1825" s="16">
        <f t="shared" si="139"/>
        <v>295.16666666666669</v>
      </c>
      <c r="K1825" s="14">
        <f>G1825/data!$C$15*1000</f>
        <v>4.0002115468501405</v>
      </c>
      <c r="L1825" s="14">
        <f>L1824+data!$C$21*(K1824-L1824)/60*C1824</f>
        <v>3.9993472503072023</v>
      </c>
      <c r="M1825" s="59">
        <f>M1824+E1825*C1825/3600/data!H$23</f>
        <v>337.27125197034388</v>
      </c>
    </row>
    <row r="1826" spans="1:13" ht="19.899999999999999" customHeight="1">
      <c r="A1826" s="12">
        <f t="shared" si="141"/>
        <v>17730</v>
      </c>
      <c r="B1826" s="14">
        <f t="shared" si="142"/>
        <v>4</v>
      </c>
      <c r="C1826" s="14">
        <f t="shared" si="140"/>
        <v>20</v>
      </c>
      <c r="D1826" s="15">
        <f>3600*(B1826*data!$C$15/1000-F1826-G1826)/C1826</f>
        <v>684.65472857020654</v>
      </c>
      <c r="E1826" s="15">
        <f>IF(A1826&lt;P$35,IF(A1826+C1826&lt;P$35,data!H$24*data!H$23,data!H$24*data!H$23*(P$35-A1826)/C1826),IF(D1826&lt;0,0,D1826))</f>
        <v>684.65472857020654</v>
      </c>
      <c r="F1826" s="17">
        <f>(H1826*data!$C$16+I1826*data!$C$17-G1825*(data!$C$18+data!$C$19+data!$C$20))*$C1826/60</f>
        <v>-3.8051791070776102</v>
      </c>
      <c r="G1826" s="17">
        <f t="shared" si="143"/>
        <v>29.543644415604401</v>
      </c>
      <c r="H1826" s="17">
        <f>H1825+(data!$C$19*G1825-data!$C$16*H1825)*$C1826/60</f>
        <v>160.0847700721373</v>
      </c>
      <c r="I1826" s="17">
        <f>I1825+(data!$C$20*G1825-data!$C$17*I1825)*$C1826/60</f>
        <v>504.94605426738093</v>
      </c>
      <c r="J1826" s="16">
        <f t="shared" si="139"/>
        <v>295.5</v>
      </c>
      <c r="K1826" s="14">
        <f>G1826/data!$C$15*1000</f>
        <v>4.0002087496815273</v>
      </c>
      <c r="L1826" s="14">
        <f>L1825+data!$C$21*(K1825-L1825)/60*C1825</f>
        <v>3.9993832818658257</v>
      </c>
      <c r="M1826" s="59">
        <f>M1825+E1826*C1826/3600/data!H$23</f>
        <v>337.65161570843844</v>
      </c>
    </row>
    <row r="1827" spans="1:13" ht="19.899999999999999" customHeight="1">
      <c r="A1827" s="12">
        <f t="shared" si="141"/>
        <v>17750</v>
      </c>
      <c r="B1827" s="14">
        <f t="shared" si="142"/>
        <v>4</v>
      </c>
      <c r="C1827" s="14">
        <f t="shared" si="140"/>
        <v>20</v>
      </c>
      <c r="D1827" s="15">
        <f>3600*(B1827*data!$C$15/1000-F1827-G1827)/C1827</f>
        <v>684.38450415224008</v>
      </c>
      <c r="E1827" s="15">
        <f>IF(A1827&lt;P$35,IF(A1827+C1827&lt;P$35,data!H$24*data!H$23,data!H$24*data!H$23*(P$35-A1827)/C1827),IF(D1827&lt;0,0,D1827))</f>
        <v>684.38450415224008</v>
      </c>
      <c r="F1827" s="17">
        <f>(H1827*data!$C$16+I1827*data!$C$17-G1826*(data!$C$18+data!$C$19+data!$C$20))*$C1827/60</f>
        <v>-3.803657620628361</v>
      </c>
      <c r="G1827" s="17">
        <f t="shared" si="143"/>
        <v>29.543624175921632</v>
      </c>
      <c r="H1827" s="17">
        <f>H1826+(data!$C$19*G1826-data!$C$16*H1826)*$C1827/60</f>
        <v>160.12680543565875</v>
      </c>
      <c r="I1827" s="17">
        <f>I1826+(data!$C$20*G1826-data!$C$17*I1826)*$C1827/60</f>
        <v>505.37066682327543</v>
      </c>
      <c r="J1827" s="16">
        <f t="shared" si="139"/>
        <v>295.83333333333331</v>
      </c>
      <c r="K1827" s="14">
        <f>G1827/data!$C$15*1000</f>
        <v>4.0002060092289629</v>
      </c>
      <c r="L1827" s="14">
        <f>L1826+data!$C$21*(K1826-L1826)/60*C1826</f>
        <v>3.9994176946981299</v>
      </c>
      <c r="M1827" s="59">
        <f>M1826+E1827*C1827/3600/data!H$23</f>
        <v>338.03182932185638</v>
      </c>
    </row>
    <row r="1828" spans="1:13" ht="19.899999999999999" customHeight="1">
      <c r="A1828" s="12">
        <f t="shared" si="141"/>
        <v>17770</v>
      </c>
      <c r="B1828" s="14">
        <f t="shared" si="142"/>
        <v>4</v>
      </c>
      <c r="C1828" s="14">
        <f t="shared" si="140"/>
        <v>20</v>
      </c>
      <c r="D1828" s="15">
        <f>3600*(B1828*data!$C$15/1000-F1828-G1828)/C1828</f>
        <v>684.11777526302262</v>
      </c>
      <c r="E1828" s="15">
        <f>IF(A1828&lt;P$35,IF(A1828+C1828&lt;P$35,data!H$24*data!H$23,data!H$24*data!H$23*(P$35-A1828)/C1828),IF(D1828&lt;0,0,D1828))</f>
        <v>684.11777526302262</v>
      </c>
      <c r="F1828" s="17">
        <f>(H1828*data!$C$16+I1828*data!$C$17-G1827*(data!$C$18+data!$C$19+data!$C$20))*$C1828/60</f>
        <v>-3.8021559638225804</v>
      </c>
      <c r="G1828" s="17">
        <f t="shared" si="143"/>
        <v>29.543604346278165</v>
      </c>
      <c r="H1828" s="17">
        <f>H1827+(data!$C$19*G1827-data!$C$16*H1827)*$C1828/60</f>
        <v>160.1679509946143</v>
      </c>
      <c r="I1828" s="17">
        <f>I1827+(data!$C$20*G1827-data!$C$17*I1827)*$C1828/60</f>
        <v>505.79465009690136</v>
      </c>
      <c r="J1828" s="16">
        <f t="shared" si="139"/>
        <v>296.16666666666669</v>
      </c>
      <c r="K1828" s="14">
        <f>G1828/data!$C$15*1000</f>
        <v>4.0002033242957102</v>
      </c>
      <c r="L1828" s="14">
        <f>L1827+data!$C$21*(K1827-L1827)/60*C1827</f>
        <v>3.9994505586514379</v>
      </c>
      <c r="M1828" s="59">
        <f>M1827+E1828*C1828/3600/data!H$23</f>
        <v>338.41189475255806</v>
      </c>
    </row>
    <row r="1829" spans="1:13" ht="19.899999999999999" customHeight="1">
      <c r="A1829" s="12">
        <f t="shared" si="141"/>
        <v>17790</v>
      </c>
      <c r="B1829" s="14">
        <f t="shared" si="142"/>
        <v>4</v>
      </c>
      <c r="C1829" s="14">
        <f t="shared" si="140"/>
        <v>20</v>
      </c>
      <c r="D1829" s="15">
        <f>3600*(B1829*data!$C$15/1000-F1829-G1829)/C1829</f>
        <v>683.85447121002721</v>
      </c>
      <c r="E1829" s="15">
        <f>IF(A1829&lt;P$35,IF(A1829+C1829&lt;P$35,data!H$24*data!H$23,data!H$24*data!H$23*(P$35-A1829)/C1829),IF(D1829&lt;0,0,D1829))</f>
        <v>683.85447121002721</v>
      </c>
      <c r="F1829" s="17">
        <f>(H1829*data!$C$16+I1829*data!$C$17-G1828*(data!$C$18+data!$C$19+data!$C$20))*$C1829/60</f>
        <v>-3.8006737352724773</v>
      </c>
      <c r="G1829" s="17">
        <f t="shared" si="143"/>
        <v>29.543584918022482</v>
      </c>
      <c r="H1829" s="17">
        <f>H1828+(data!$C$19*G1828-data!$C$16*H1828)*$C1829/60</f>
        <v>160.20822558225635</v>
      </c>
      <c r="I1829" s="17">
        <f>I1828+(data!$C$20*G1828-data!$C$17*I1828)*$C1829/60</f>
        <v>506.21800503594096</v>
      </c>
      <c r="J1829" s="16">
        <f t="shared" si="139"/>
        <v>296.5</v>
      </c>
      <c r="K1829" s="14">
        <f>G1829/data!$C$15*1000</f>
        <v>4.0002006937103536</v>
      </c>
      <c r="L1829" s="14">
        <f>L1828+data!$C$21*(K1828-L1828)/60*C1828</f>
        <v>3.9994819406113251</v>
      </c>
      <c r="M1829" s="59">
        <f>M1828+E1829*C1829/3600/data!H$23</f>
        <v>338.79181390323032</v>
      </c>
    </row>
    <row r="1830" spans="1:13" ht="19.899999999999999" customHeight="1">
      <c r="A1830" s="12">
        <f t="shared" si="141"/>
        <v>17810</v>
      </c>
      <c r="B1830" s="14">
        <f t="shared" si="142"/>
        <v>4</v>
      </c>
      <c r="C1830" s="14">
        <f t="shared" si="140"/>
        <v>20</v>
      </c>
      <c r="D1830" s="15">
        <f>3600*(B1830*data!$C$15/1000-F1830-G1830)/C1830</f>
        <v>683.59452279208153</v>
      </c>
      <c r="E1830" s="15">
        <f>IF(A1830&lt;P$35,IF(A1830+C1830&lt;P$35,data!H$24*data!H$23,data!H$24*data!H$23*(P$35-A1830)/C1830),IF(D1830&lt;0,0,D1830))</f>
        <v>683.59452279208153</v>
      </c>
      <c r="F1830" s="17">
        <f>(H1830*data!$C$16+I1830*data!$C$17-G1829*(data!$C$18+data!$C$19+data!$C$20))*$C1830/60</f>
        <v>-3.7992105420586864</v>
      </c>
      <c r="G1830" s="17">
        <f t="shared" si="143"/>
        <v>29.54356588268617</v>
      </c>
      <c r="H1830" s="17">
        <f>H1829+(data!$C$19*G1829-data!$C$16*H1829)*$C1830/60</f>
        <v>160.24764763322324</v>
      </c>
      <c r="I1830" s="17">
        <f>I1829+(data!$C$20*G1829-data!$C$17*I1829)*$C1830/60</f>
        <v>506.64073258633056</v>
      </c>
      <c r="J1830" s="16">
        <f t="shared" si="139"/>
        <v>296.83333333333331</v>
      </c>
      <c r="K1830" s="14">
        <f>G1830/data!$C$15*1000</f>
        <v>4.0001981163262714</v>
      </c>
      <c r="L1830" s="14">
        <f>L1829+data!$C$21*(K1829-L1829)/60*C1829</f>
        <v>3.9995119046261474</v>
      </c>
      <c r="M1830" s="59">
        <f>M1829+E1830*C1830/3600/data!H$23</f>
        <v>339.17158863811483</v>
      </c>
    </row>
    <row r="1831" spans="1:13" ht="19.899999999999999" customHeight="1">
      <c r="A1831" s="12">
        <f t="shared" si="141"/>
        <v>17830</v>
      </c>
      <c r="B1831" s="14">
        <f t="shared" si="142"/>
        <v>4</v>
      </c>
      <c r="C1831" s="14">
        <f t="shared" si="140"/>
        <v>20</v>
      </c>
      <c r="D1831" s="15">
        <f>3600*(B1831*data!$C$15/1000-F1831-G1831)/C1831</f>
        <v>683.33786226782763</v>
      </c>
      <c r="E1831" s="15">
        <f>IF(A1831&lt;P$35,IF(A1831+C1831&lt;P$35,data!H$24*data!H$23,data!H$24*data!H$23*(P$35-A1831)/C1831),IF(D1831&lt;0,0,D1831))</f>
        <v>683.33786226782763</v>
      </c>
      <c r="F1831" s="17">
        <f>(H1831*data!$C$16+I1831*data!$C$17-G1830*(data!$C$18+data!$C$19+data!$C$20))*$C1831/60</f>
        <v>-3.7977659995510868</v>
      </c>
      <c r="G1831" s="17">
        <f t="shared" si="143"/>
        <v>29.543547231979982</v>
      </c>
      <c r="H1831" s="17">
        <f>H1830+(data!$C$19*G1830-data!$C$16*H1830)*$C1831/60</f>
        <v>160.28623519197617</v>
      </c>
      <c r="I1831" s="17">
        <f>I1830+(data!$C$20*G1830-data!$C$17*I1830)*$C1831/60</f>
        <v>507.06283369227043</v>
      </c>
      <c r="J1831" s="16">
        <f t="shared" si="139"/>
        <v>297.16666666666669</v>
      </c>
      <c r="K1831" s="14">
        <f>G1831/data!$C$15*1000</f>
        <v>4.0001955910210985</v>
      </c>
      <c r="L1831" s="14">
        <f>L1830+data!$C$21*(K1830-L1830)/60*C1830</f>
        <v>3.9995405120263539</v>
      </c>
      <c r="M1831" s="59">
        <f>M1830+E1831*C1831/3600/data!H$23</f>
        <v>339.55122078381919</v>
      </c>
    </row>
    <row r="1832" spans="1:13" ht="19.899999999999999" customHeight="1">
      <c r="A1832" s="12">
        <f t="shared" si="141"/>
        <v>17850</v>
      </c>
      <c r="B1832" s="14">
        <f t="shared" si="142"/>
        <v>4</v>
      </c>
      <c r="C1832" s="14">
        <f t="shared" si="140"/>
        <v>20</v>
      </c>
      <c r="D1832" s="15">
        <f>3600*(B1832*data!$C$15/1000-F1832-G1832)/C1832</f>
        <v>683.08442332482116</v>
      </c>
      <c r="E1832" s="15">
        <f>IF(A1832&lt;P$35,IF(A1832+C1832&lt;P$35,data!H$24*data!H$23,data!H$24*data!H$23*(P$35-A1832)/C1832),IF(D1832&lt;0,0,D1832))</f>
        <v>683.08442332482116</v>
      </c>
      <c r="F1832" s="17">
        <f>(H1832*data!$C$16+I1832*data!$C$17-G1831*(data!$C$18+data!$C$19+data!$C$20))*$C1832/60</f>
        <v>-3.7963397312333811</v>
      </c>
      <c r="G1832" s="17">
        <f t="shared" si="143"/>
        <v>29.543528957790087</v>
      </c>
      <c r="H1832" s="17">
        <f>H1831+(data!$C$19*G1831-data!$C$16*H1831)*$C1832/60</f>
        <v>160.32400592105739</v>
      </c>
      <c r="I1832" s="17">
        <f>I1831+(data!$C$20*G1831-data!$C$17*I1831)*$C1832/60</f>
        <v>507.48430929623453</v>
      </c>
      <c r="J1832" s="16">
        <f t="shared" si="139"/>
        <v>297.5</v>
      </c>
      <c r="K1832" s="14">
        <f>G1832/data!$C$15*1000</f>
        <v>4.000193116696221</v>
      </c>
      <c r="L1832" s="14">
        <f>L1831+data!$C$21*(K1831-L1831)/60*C1831</f>
        <v>3.9995678215388062</v>
      </c>
      <c r="M1832" s="59">
        <f>M1831+E1832*C1832/3600/data!H$23</f>
        <v>339.93071213011075</v>
      </c>
    </row>
    <row r="1833" spans="1:13" ht="19.899999999999999" customHeight="1">
      <c r="A1833" s="12">
        <f t="shared" si="141"/>
        <v>17870</v>
      </c>
      <c r="B1833" s="14">
        <f t="shared" si="142"/>
        <v>4</v>
      </c>
      <c r="C1833" s="14">
        <f t="shared" si="140"/>
        <v>20</v>
      </c>
      <c r="D1833" s="15">
        <f>3600*(B1833*data!$C$15/1000-F1833-G1833)/C1833</f>
        <v>682.83414104930023</v>
      </c>
      <c r="E1833" s="15">
        <f>IF(A1833&lt;P$35,IF(A1833+C1833&lt;P$35,data!H$24*data!H$23,data!H$24*data!H$23*(P$35-A1833)/C1833),IF(D1833&lt;0,0,D1833))</f>
        <v>682.83414104930023</v>
      </c>
      <c r="F1833" s="17">
        <f>(H1833*data!$C$16+I1833*data!$C$17-G1832*(data!$C$18+data!$C$19+data!$C$20))*$C1833/60</f>
        <v>-3.7949313685314121</v>
      </c>
      <c r="G1833" s="17">
        <f t="shared" si="143"/>
        <v>29.543511052174349</v>
      </c>
      <c r="H1833" s="17">
        <f>H1832+(data!$C$19*G1832-data!$C$16*H1832)*$C1833/60</f>
        <v>160.36097710917363</v>
      </c>
      <c r="I1833" s="17">
        <f>I1832+(data!$C$20*G1832-data!$C$17*I1832)*$C1833/60</f>
        <v>507.9051603389799</v>
      </c>
      <c r="J1833" s="16">
        <f t="shared" si="139"/>
        <v>297.83333333333331</v>
      </c>
      <c r="K1833" s="14">
        <f>G1833/data!$C$15*1000</f>
        <v>4.000190692276278</v>
      </c>
      <c r="L1833" s="14">
        <f>L1832+data!$C$21*(K1832-L1832)/60*C1832</f>
        <v>3.9995938893963086</v>
      </c>
      <c r="M1833" s="59">
        <f>M1832+E1833*C1833/3600/data!H$23</f>
        <v>340.31006443069367</v>
      </c>
    </row>
    <row r="1834" spans="1:13" ht="19.899999999999999" customHeight="1">
      <c r="A1834" s="12">
        <f t="shared" si="141"/>
        <v>17890</v>
      </c>
      <c r="B1834" s="14">
        <f t="shared" si="142"/>
        <v>4</v>
      </c>
      <c r="C1834" s="14">
        <f t="shared" si="140"/>
        <v>20</v>
      </c>
      <c r="D1834" s="15">
        <f>3600*(B1834*data!$C$15/1000-F1834-G1834)/C1834</f>
        <v>682.58695189658033</v>
      </c>
      <c r="E1834" s="15">
        <f>IF(A1834&lt;P$35,IF(A1834+C1834&lt;P$35,data!H$24*data!H$23,data!H$24*data!H$23*(P$35-A1834)/C1834),IF(D1834&lt;0,0,D1834))</f>
        <v>682.58695189658033</v>
      </c>
      <c r="F1834" s="17">
        <f>(H1834*data!$C$16+I1834*data!$C$17-G1833*(data!$C$18+data!$C$19+data!$C$20))*$C1834/60</f>
        <v>-3.7935405506450981</v>
      </c>
      <c r="G1834" s="17">
        <f t="shared" si="143"/>
        <v>29.543493507358697</v>
      </c>
      <c r="H1834" s="17">
        <f>H1833+(data!$C$19*G1833-data!$C$16*H1833)*$C1834/60</f>
        <v>160.39716567910864</v>
      </c>
      <c r="I1834" s="17">
        <f>I1833+(data!$C$20*G1833-data!$C$17*I1833)*$C1834/60</f>
        <v>508.32538775955607</v>
      </c>
      <c r="J1834" s="16">
        <f t="shared" si="139"/>
        <v>298.16666666666669</v>
      </c>
      <c r="K1834" s="14">
        <f>G1834/data!$C$15*1000</f>
        <v>4.0001883167086563</v>
      </c>
      <c r="L1834" s="14">
        <f>L1833+data!$C$21*(K1833-L1833)/60*C1833</f>
        <v>3.9996187694425518</v>
      </c>
      <c r="M1834" s="59">
        <f>M1833+E1834*C1834/3600/data!H$23</f>
        <v>340.68927940396952</v>
      </c>
    </row>
    <row r="1835" spans="1:13" ht="19.899999999999999" customHeight="1">
      <c r="A1835" s="12">
        <f t="shared" si="141"/>
        <v>17910</v>
      </c>
      <c r="B1835" s="14">
        <f t="shared" si="142"/>
        <v>4</v>
      </c>
      <c r="C1835" s="14">
        <f t="shared" si="140"/>
        <v>20</v>
      </c>
      <c r="D1835" s="15">
        <f>3600*(B1835*data!$C$15/1000-F1835-G1835)/C1835</f>
        <v>682.34279366210217</v>
      </c>
      <c r="E1835" s="15">
        <f>IF(A1835&lt;P$35,IF(A1835+C1835&lt;P$35,data!H$24*data!H$23,data!H$24*data!H$23*(P$35-A1835)/C1835),IF(D1835&lt;0,0,D1835))</f>
        <v>682.34279366210217</v>
      </c>
      <c r="F1835" s="17">
        <f>(H1835*data!$C$16+I1835*data!$C$17-G1834*(data!$C$18+data!$C$19+data!$C$20))*$C1835/60</f>
        <v>-3.792166924383944</v>
      </c>
      <c r="G1835" s="17">
        <f t="shared" si="143"/>
        <v>29.543476315733532</v>
      </c>
      <c r="H1835" s="17">
        <f>H1834+(data!$C$19*G1834-data!$C$16*H1834)*$C1835/60</f>
        <v>160.43258819546793</v>
      </c>
      <c r="I1835" s="17">
        <f>I1834+(data!$C$20*G1834-data!$C$17*I1834)*$C1835/60</f>
        <v>508.74499249531431</v>
      </c>
      <c r="J1835" s="16">
        <f t="shared" si="139"/>
        <v>298.5</v>
      </c>
      <c r="K1835" s="14">
        <f>G1835/data!$C$15*1000</f>
        <v>4.0001859889630191</v>
      </c>
      <c r="L1835" s="14">
        <f>L1834+data!$C$21*(K1834-L1834)/60*C1834</f>
        <v>3.9996425132326605</v>
      </c>
      <c r="M1835" s="59">
        <f>M1834+E1835*C1835/3600/data!H$23</f>
        <v>341.06835873378179</v>
      </c>
    </row>
    <row r="1836" spans="1:13" ht="19.899999999999999" customHeight="1">
      <c r="A1836" s="12">
        <f t="shared" si="141"/>
        <v>17930</v>
      </c>
      <c r="B1836" s="14">
        <f t="shared" si="142"/>
        <v>4</v>
      </c>
      <c r="C1836" s="14">
        <f t="shared" si="140"/>
        <v>20</v>
      </c>
      <c r="D1836" s="15">
        <f>3600*(B1836*data!$C$15/1000-F1836-G1836)/C1836</f>
        <v>682.10160545304871</v>
      </c>
      <c r="E1836" s="15">
        <f>IF(A1836&lt;P$35,IF(A1836+C1836&lt;P$35,data!H$24*data!H$23,data!H$24*data!H$23*(P$35-A1836)/C1836),IF(D1836&lt;0,0,D1836))</f>
        <v>682.10160545304871</v>
      </c>
      <c r="F1836" s="17">
        <f>(H1836*data!$C$16+I1836*data!$C$17-G1835*(data!$C$18+data!$C$19+data!$C$20))*$C1836/60</f>
        <v>-3.7908101440059965</v>
      </c>
      <c r="G1836" s="17">
        <f t="shared" si="143"/>
        <v>29.543459469850326</v>
      </c>
      <c r="H1836" s="17">
        <f>H1835+(data!$C$19*G1835-data!$C$16*H1835)*$C1836/60</f>
        <v>160.46726087225991</v>
      </c>
      <c r="I1836" s="17">
        <f>I1835+(data!$C$20*G1835-data!$C$17*I1835)*$C1836/60</f>
        <v>509.16397548191662</v>
      </c>
      <c r="J1836" s="16">
        <f t="shared" si="139"/>
        <v>298.83333333333331</v>
      </c>
      <c r="K1836" s="14">
        <f>G1836/data!$C$15*1000</f>
        <v>4.0001837080308347</v>
      </c>
      <c r="L1836" s="14">
        <f>L1835+data!$C$21*(K1835-L1835)/60*C1835</f>
        <v>3.9996651701295307</v>
      </c>
      <c r="M1836" s="59">
        <f>M1835+E1836*C1836/3600/data!H$23</f>
        <v>341.44730407014458</v>
      </c>
    </row>
    <row r="1837" spans="1:13" ht="19.899999999999999" customHeight="1">
      <c r="A1837" s="12">
        <f t="shared" si="141"/>
        <v>17950</v>
      </c>
      <c r="B1837" s="14">
        <f t="shared" si="142"/>
        <v>4</v>
      </c>
      <c r="C1837" s="14">
        <f t="shared" si="140"/>
        <v>20</v>
      </c>
      <c r="D1837" s="15">
        <f>3600*(B1837*data!$C$15/1000-F1837-G1837)/C1837</f>
        <v>681.86332766061537</v>
      </c>
      <c r="E1837" s="15">
        <f>IF(A1837&lt;P$35,IF(A1837+C1837&lt;P$35,data!H$24*data!H$23,data!H$24*data!H$23*(P$35-A1837)/C1837),IF(D1837&lt;0,0,D1837))</f>
        <v>681.86332766061537</v>
      </c>
      <c r="F1837" s="17">
        <f>(H1837*data!$C$16+I1837*data!$C$17-G1836*(data!$C$18+data!$C$19+data!$C$20))*$C1837/60</f>
        <v>-3.7894698710602635</v>
      </c>
      <c r="G1837" s="17">
        <f t="shared" si="143"/>
        <v>29.543442962418112</v>
      </c>
      <c r="H1837" s="17">
        <f>H1836+(data!$C$19*G1836-data!$C$16*H1836)*$C1837/60</f>
        <v>160.50119958031638</v>
      </c>
      <c r="I1837" s="17">
        <f>I1836+(data!$C$20*G1836-data!$C$17*I1836)*$C1837/60</f>
        <v>509.58233765334461</v>
      </c>
      <c r="J1837" s="16">
        <f t="shared" si="139"/>
        <v>299.16666666666669</v>
      </c>
      <c r="K1837" s="14">
        <f>G1837/data!$C$15*1000</f>
        <v>4.0001814729249059</v>
      </c>
      <c r="L1837" s="14">
        <f>L1836+data!$C$21*(K1836-L1836)/60*C1836</f>
        <v>3.9996867873961297</v>
      </c>
      <c r="M1837" s="59">
        <f>M1836+E1837*C1837/3600/data!H$23</f>
        <v>341.82611702995604</v>
      </c>
    </row>
    <row r="1838" spans="1:13" ht="19.899999999999999" customHeight="1">
      <c r="A1838" s="12">
        <f t="shared" si="141"/>
        <v>17970</v>
      </c>
      <c r="B1838" s="14">
        <f t="shared" si="142"/>
        <v>4</v>
      </c>
      <c r="C1838" s="14">
        <f t="shared" si="140"/>
        <v>20</v>
      </c>
      <c r="D1838" s="15">
        <f>3600*(B1838*data!$C$15/1000-F1838-G1838)/C1838</f>
        <v>681.62790193282092</v>
      </c>
      <c r="E1838" s="15">
        <f>IF(A1838&lt;P$35,IF(A1838+C1838&lt;P$35,data!H$24*data!H$23,data!H$24*data!H$23*(P$35-A1838)/C1838),IF(D1838&lt;0,0,D1838))</f>
        <v>681.62790193282092</v>
      </c>
      <c r="F1838" s="17">
        <f>(H1838*data!$C$16+I1838*data!$C$17-G1837*(data!$C$18+data!$C$19+data!$C$20))*$C1838/60</f>
        <v>-3.7881457742324112</v>
      </c>
      <c r="G1838" s="17">
        <f t="shared" si="143"/>
        <v>29.54342678630023</v>
      </c>
      <c r="H1838" s="17">
        <f>H1837+(data!$C$19*G1837-data!$C$16*H1837)*$C1838/60</f>
        <v>160.53441985455595</v>
      </c>
      <c r="I1838" s="17">
        <f>I1837+(data!$C$20*G1837-data!$C$17*I1837)*$C1838/60</f>
        <v>510.00007994190821</v>
      </c>
      <c r="J1838" s="16">
        <f t="shared" si="139"/>
        <v>299.5</v>
      </c>
      <c r="K1838" s="14">
        <f>G1838/data!$C$15*1000</f>
        <v>4.0001792826789302</v>
      </c>
      <c r="L1838" s="14">
        <f>L1837+data!$C$21*(K1837-L1837)/60*C1837</f>
        <v>3.999707410283929</v>
      </c>
      <c r="M1838" s="59">
        <f>M1837+E1838*C1838/3600/data!H$23</f>
        <v>342.2047991976965</v>
      </c>
    </row>
    <row r="1839" spans="1:13" ht="19.899999999999999" customHeight="1">
      <c r="A1839" s="12">
        <f t="shared" si="141"/>
        <v>17990</v>
      </c>
      <c r="B1839" s="14">
        <f t="shared" si="142"/>
        <v>4</v>
      </c>
      <c r="C1839" s="14">
        <f t="shared" si="140"/>
        <v>20</v>
      </c>
      <c r="D1839" s="15">
        <f>3600*(B1839*data!$C$15/1000-F1839-G1839)/C1839</f>
        <v>681.39527114792054</v>
      </c>
      <c r="E1839" s="15">
        <f>IF(A1839&lt;P$35,IF(A1839+C1839&lt;P$35,data!H$24*data!H$23,data!H$24*data!H$23*(P$35-A1839)/C1839),IF(D1839&lt;0,0,D1839))</f>
        <v>681.39527114792054</v>
      </c>
      <c r="F1839" s="17">
        <f>(H1839*data!$C$16+I1839*data!$C$17-G1838*(data!$C$18+data!$C$19+data!$C$20))*$C1839/60</f>
        <v>-3.7868375291937633</v>
      </c>
      <c r="G1839" s="17">
        <f t="shared" si="143"/>
        <v>29.543410934511027</v>
      </c>
      <c r="H1839" s="17">
        <f>H1838+(data!$C$19*G1838-data!$C$16*H1838)*$C1839/60</f>
        <v>160.56693690109384</v>
      </c>
      <c r="I1839" s="17">
        <f>I1838+(data!$C$20*G1838-data!$C$17*I1838)*$C1839/60</f>
        <v>510.41720327825436</v>
      </c>
      <c r="J1839" s="16">
        <f t="shared" si="139"/>
        <v>299.83333333333331</v>
      </c>
      <c r="K1839" s="14">
        <f>G1839/data!$C$15*1000</f>
        <v>4.00017713634705</v>
      </c>
      <c r="L1839" s="14">
        <f>L1838+data!$C$21*(K1838-L1838)/60*C1838</f>
        <v>3.9997270821176323</v>
      </c>
      <c r="M1839" s="59">
        <f>M1838+E1839*C1839/3600/data!H$23</f>
        <v>342.583352126112</v>
      </c>
    </row>
    <row r="1840" spans="1:13" ht="19.899999999999999" customHeight="1">
      <c r="A1840" s="12">
        <f t="shared" si="141"/>
        <v>18010</v>
      </c>
      <c r="B1840" s="14">
        <f t="shared" si="142"/>
        <v>4</v>
      </c>
      <c r="C1840" s="14">
        <f t="shared" si="140"/>
        <v>20</v>
      </c>
      <c r="D1840" s="15">
        <f>3600*(B1840*data!$C$15/1000-F1840-G1840)/C1840</f>
        <v>681.16537938838121</v>
      </c>
      <c r="E1840" s="15">
        <f>IF(A1840&lt;P$35,IF(A1840+C1840&lt;P$35,data!H$24*data!H$23,data!H$24*data!H$23*(P$35-A1840)/C1840),IF(D1840&lt;0,0,D1840))</f>
        <v>681.16537938838121</v>
      </c>
      <c r="F1840" s="17">
        <f>(H1840*data!$C$16+I1840*data!$C$17-G1839*(data!$C$18+data!$C$19+data!$C$20))*$C1840/60</f>
        <v>-3.785544818453495</v>
      </c>
      <c r="G1840" s="17">
        <f t="shared" si="143"/>
        <v>29.543395400212646</v>
      </c>
      <c r="H1840" s="17">
        <f>H1839+(data!$C$19*G1839-data!$C$16*H1839)*$C1840/60</f>
        <v>160.59876560420116</v>
      </c>
      <c r="I1840" s="17">
        <f>I1839+(data!$C$20*G1839-data!$C$17*I1839)*$C1840/60</f>
        <v>510.8337085913754</v>
      </c>
      <c r="J1840" s="16">
        <f t="shared" si="139"/>
        <v>300.16666666666669</v>
      </c>
      <c r="K1840" s="14">
        <f>G1840/data!$C$15*1000</f>
        <v>4.0001750330034191</v>
      </c>
      <c r="L1840" s="14">
        <f>L1839+data!$C$21*(K1839-L1839)/60*C1839</f>
        <v>3.9997458443763541</v>
      </c>
      <c r="M1840" s="59">
        <f>M1839+E1840*C1840/3600/data!H$23</f>
        <v>342.9617773368833</v>
      </c>
    </row>
    <row r="1841" spans="1:13" ht="19.899999999999999" customHeight="1">
      <c r="A1841" s="12">
        <f t="shared" si="141"/>
        <v>18030</v>
      </c>
      <c r="B1841" s="14">
        <f t="shared" si="142"/>
        <v>4</v>
      </c>
      <c r="C1841" s="14">
        <f t="shared" si="140"/>
        <v>20</v>
      </c>
      <c r="D1841" s="15">
        <f>3600*(B1841*data!$C$15/1000-F1841-G1841)/C1841</f>
        <v>680.93817191538415</v>
      </c>
      <c r="E1841" s="15">
        <f>IF(A1841&lt;P$35,IF(A1841+C1841&lt;P$35,data!H$24*data!H$23,data!H$24*data!H$23*(P$35-A1841)/C1841),IF(D1841&lt;0,0,D1841))</f>
        <v>680.93817191538415</v>
      </c>
      <c r="F1841" s="17">
        <f>(H1841*data!$C$16+I1841*data!$C$17-G1840*(data!$C$18+data!$C$19+data!$C$20))*$C1841/60</f>
        <v>-3.7842673312139254</v>
      </c>
      <c r="G1841" s="17">
        <f t="shared" si="143"/>
        <v>29.543380176711949</v>
      </c>
      <c r="H1841" s="17">
        <f>H1840+(data!$C$19*G1840-data!$C$16*H1840)*$C1841/60</f>
        <v>160.62992053311686</v>
      </c>
      <c r="I1841" s="17">
        <f>I1840+(data!$C$20*G1840-data!$C$17*I1840)*$C1841/60</f>
        <v>511.24959680861735</v>
      </c>
      <c r="J1841" s="16">
        <f t="shared" si="139"/>
        <v>300.5</v>
      </c>
      <c r="K1841" s="14">
        <f>G1841/data!$C$15*1000</f>
        <v>4.0001729717417884</v>
      </c>
      <c r="L1841" s="14">
        <f>L1840+data!$C$21*(K1840-L1840)/60*C1840</f>
        <v>3.9997637367713925</v>
      </c>
      <c r="M1841" s="59">
        <f>M1840+E1841*C1841/3600/data!H$23</f>
        <v>343.34007632128072</v>
      </c>
    </row>
    <row r="1842" spans="1:13" ht="19.899999999999999" customHeight="1">
      <c r="A1842" s="12">
        <f t="shared" si="141"/>
        <v>18050</v>
      </c>
      <c r="B1842" s="14">
        <f t="shared" si="142"/>
        <v>4</v>
      </c>
      <c r="C1842" s="14">
        <f t="shared" si="140"/>
        <v>20</v>
      </c>
      <c r="D1842" s="15">
        <f>3600*(B1842*data!$C$15/1000-F1842-G1842)/C1842</f>
        <v>680.71359514390531</v>
      </c>
      <c r="E1842" s="15">
        <f>IF(A1842&lt;P$35,IF(A1842+C1842&lt;P$35,data!H$24*data!H$23,data!H$24*data!H$23*(P$35-A1842)/C1842),IF(D1842&lt;0,0,D1842))</f>
        <v>680.71359514390531</v>
      </c>
      <c r="F1842" s="17">
        <f>(H1842*data!$C$16+I1842*data!$C$17-G1841*(data!$C$18+data!$C$19+data!$C$20))*$C1842/60</f>
        <v>-3.7830047632289205</v>
      </c>
      <c r="G1842" s="17">
        <f t="shared" si="143"/>
        <v>29.543365257457385</v>
      </c>
      <c r="H1842" s="17">
        <f>H1841+(data!$C$19*G1841-data!$C$16*H1841)*$C1842/60</f>
        <v>160.6604159487155</v>
      </c>
      <c r="I1842" s="17">
        <f>I1841+(data!$C$20*G1841-data!$C$17*I1841)*$C1842/60</f>
        <v>511.66486885568816</v>
      </c>
      <c r="J1842" s="16">
        <f t="shared" si="139"/>
        <v>300.83333333333331</v>
      </c>
      <c r="K1842" s="14">
        <f>G1842/data!$C$15*1000</f>
        <v>4.0001709516750754</v>
      </c>
      <c r="L1842" s="14">
        <f>L1841+data!$C$21*(K1841-L1841)/60*C1841</f>
        <v>3.9997807973207458</v>
      </c>
      <c r="M1842" s="59">
        <f>M1841+E1842*C1842/3600/data!H$23</f>
        <v>343.71825054080512</v>
      </c>
    </row>
    <row r="1843" spans="1:13" ht="19.899999999999999" customHeight="1">
      <c r="A1843" s="12">
        <f t="shared" si="141"/>
        <v>18070</v>
      </c>
      <c r="B1843" s="14">
        <f t="shared" si="142"/>
        <v>4</v>
      </c>
      <c r="C1843" s="14">
        <f t="shared" si="140"/>
        <v>20</v>
      </c>
      <c r="D1843" s="15">
        <f>3600*(B1843*data!$C$15/1000-F1843-G1843)/C1843</f>
        <v>680.49159661827889</v>
      </c>
      <c r="E1843" s="15">
        <f>IF(A1843&lt;P$35,IF(A1843+C1843&lt;P$35,data!H$24*data!H$23,data!H$24*data!H$23*(P$35-A1843)/C1843),IF(D1843&lt;0,0,D1843))</f>
        <v>680.49159661827889</v>
      </c>
      <c r="F1843" s="17">
        <f>(H1843*data!$C$16+I1843*data!$C$17-G1842*(data!$C$18+data!$C$19+data!$C$20))*$C1843/60</f>
        <v>-3.781756816665236</v>
      </c>
      <c r="G1843" s="17">
        <f t="shared" si="143"/>
        <v>29.543350636036067</v>
      </c>
      <c r="H1843" s="17">
        <f>H1842+(data!$C$19*G1842-data!$C$16*H1842)*$C1843/60</f>
        <v>160.69026581003394</v>
      </c>
      <c r="I1843" s="17">
        <f>I1842+(data!$C$20*G1842-data!$C$17*I1842)*$C1843/60</f>
        <v>512.07952565666574</v>
      </c>
      <c r="J1843" s="16">
        <f t="shared" si="139"/>
        <v>301.16666666666669</v>
      </c>
      <c r="K1843" s="14">
        <f>G1843/data!$C$15*1000</f>
        <v>4.0001689719349782</v>
      </c>
      <c r="L1843" s="14">
        <f>L1842+data!$C$21*(K1842-L1842)/60*C1842</f>
        <v>3.9997970624205021</v>
      </c>
      <c r="M1843" s="59">
        <f>M1842+E1843*C1843/3600/data!H$23</f>
        <v>344.09630142781526</v>
      </c>
    </row>
    <row r="1844" spans="1:13" ht="19.899999999999999" customHeight="1">
      <c r="A1844" s="12">
        <f t="shared" si="141"/>
        <v>18090</v>
      </c>
      <c r="B1844" s="14">
        <f t="shared" si="142"/>
        <v>4</v>
      </c>
      <c r="C1844" s="14">
        <f t="shared" si="140"/>
        <v>20</v>
      </c>
      <c r="D1844" s="15">
        <f>3600*(B1844*data!$C$15/1000-F1844-G1844)/C1844</f>
        <v>680.27212498832625</v>
      </c>
      <c r="E1844" s="15">
        <f>IF(A1844&lt;P$35,IF(A1844+C1844&lt;P$35,data!H$24*data!H$23,data!H$24*data!H$23*(P$35-A1844)/C1844),IF(D1844&lt;0,0,D1844))</f>
        <v>680.27212498832625</v>
      </c>
      <c r="F1844" s="17">
        <f>(H1844*data!$C$16+I1844*data!$C$17-G1843*(data!$C$18+data!$C$19+data!$C$20))*$C1844/60</f>
        <v>-3.7805231999668578</v>
      </c>
      <c r="G1844" s="17">
        <f t="shared" si="143"/>
        <v>29.543336306170758</v>
      </c>
      <c r="H1844" s="17">
        <f>H1843+(data!$C$19*G1843-data!$C$16*H1843)*$C1844/60</f>
        <v>160.71948378065983</v>
      </c>
      <c r="I1844" s="17">
        <f>I1843+(data!$C$20*G1843-data!$C$17*I1843)*$C1844/60</f>
        <v>512.49356813400573</v>
      </c>
      <c r="J1844" s="16">
        <f t="shared" si="139"/>
        <v>301.5</v>
      </c>
      <c r="K1844" s="14">
        <f>G1844/data!$C$15*1000</f>
        <v>4.0001670316715563</v>
      </c>
      <c r="L1844" s="14">
        <f>L1843+data!$C$21*(K1843-L1843)/60*C1843</f>
        <v>3.9998125669132403</v>
      </c>
      <c r="M1844" s="59">
        <f>M1843+E1844*C1844/3600/data!H$23</f>
        <v>344.4742303861421</v>
      </c>
    </row>
    <row r="1845" spans="1:13" ht="19.899999999999999" customHeight="1">
      <c r="A1845" s="12">
        <f t="shared" si="141"/>
        <v>18110</v>
      </c>
      <c r="B1845" s="14">
        <f t="shared" si="142"/>
        <v>4</v>
      </c>
      <c r="C1845" s="14">
        <f t="shared" si="140"/>
        <v>20</v>
      </c>
      <c r="D1845" s="15">
        <f>3600*(B1845*data!$C$15/1000-F1845-G1845)/C1845</f>
        <v>680.05512998593963</v>
      </c>
      <c r="E1845" s="15">
        <f>IF(A1845&lt;P$35,IF(A1845+C1845&lt;P$35,data!H$24*data!H$23,data!H$24*data!H$23*(P$35-A1845)/C1845),IF(D1845&lt;0,0,D1845))</f>
        <v>680.05512998593963</v>
      </c>
      <c r="F1845" s="17">
        <f>(H1845*data!$C$16+I1845*data!$C$17-G1844*(data!$C$18+data!$C$19+data!$C$20))*$C1845/60</f>
        <v>-3.7793036277221508</v>
      </c>
      <c r="G1845" s="17">
        <f t="shared" si="143"/>
        <v>29.543322261717087</v>
      </c>
      <c r="H1845" s="17">
        <f>H1844+(data!$C$19*G1844-data!$C$16*H1844)*$C1845/60</f>
        <v>160.74808323498496</v>
      </c>
      <c r="I1845" s="17">
        <f>I1844+(data!$C$20*G1844-data!$C$17*I1844)*$C1845/60</f>
        <v>512.90699720854957</v>
      </c>
      <c r="J1845" s="16">
        <f t="shared" si="139"/>
        <v>301.83333333333331</v>
      </c>
      <c r="K1845" s="14">
        <f>G1845/data!$C$15*1000</f>
        <v>4.0001651300528644</v>
      </c>
      <c r="L1845" s="14">
        <f>L1844+data!$C$21*(K1844-L1844)/60*C1844</f>
        <v>3.9998273441535561</v>
      </c>
      <c r="M1845" s="59">
        <f>M1844+E1845*C1845/3600/data!H$23</f>
        <v>344.85203879168984</v>
      </c>
    </row>
    <row r="1846" spans="1:13" ht="19.899999999999999" customHeight="1">
      <c r="A1846" s="12">
        <f t="shared" si="141"/>
        <v>18130</v>
      </c>
      <c r="B1846" s="14">
        <f t="shared" si="142"/>
        <v>4</v>
      </c>
      <c r="C1846" s="14">
        <f t="shared" si="140"/>
        <v>20</v>
      </c>
      <c r="D1846" s="15">
        <f>3600*(B1846*data!$C$15/1000-F1846-G1846)/C1846</f>
        <v>679.84056240220707</v>
      </c>
      <c r="E1846" s="15">
        <f>IF(A1846&lt;P$35,IF(A1846+C1846&lt;P$35,data!H$24*data!H$23,data!H$24*data!H$23*(P$35-A1846)/C1846),IF(D1846&lt;0,0,D1846))</f>
        <v>679.84056240220707</v>
      </c>
      <c r="F1846" s="17">
        <f>(H1846*data!$C$16+I1846*data!$C$17-G1845*(data!$C$18+data!$C$19+data!$C$20))*$C1846/60</f>
        <v>-3.7780978205338727</v>
      </c>
      <c r="G1846" s="17">
        <f t="shared" si="143"/>
        <v>29.543308496660657</v>
      </c>
      <c r="H1846" s="17">
        <f>H1845+(data!$C$19*G1845-data!$C$16*H1845)*$C1846/60</f>
        <v>160.7760772643262</v>
      </c>
      <c r="I1846" s="17">
        <f>I1845+(data!$C$20*G1845-data!$C$17*I1845)*$C1846/60</f>
        <v>513.31981379953186</v>
      </c>
      <c r="J1846" s="16">
        <f t="shared" si="139"/>
        <v>302.16666666666669</v>
      </c>
      <c r="K1846" s="14">
        <f>G1846/data!$C$15*1000</f>
        <v>4.0001632662645514</v>
      </c>
      <c r="L1846" s="14">
        <f>L1845+data!$C$21*(K1845-L1845)/60*C1845</f>
        <v>3.9998414260708479</v>
      </c>
      <c r="M1846" s="59">
        <f>M1845+E1846*C1846/3600/data!H$23</f>
        <v>345.22972799302437</v>
      </c>
    </row>
    <row r="1847" spans="1:13" ht="19.899999999999999" customHeight="1">
      <c r="A1847" s="12">
        <f t="shared" si="141"/>
        <v>18150</v>
      </c>
      <c r="B1847" s="14">
        <f t="shared" si="142"/>
        <v>4</v>
      </c>
      <c r="C1847" s="14">
        <f t="shared" si="140"/>
        <v>20</v>
      </c>
      <c r="D1847" s="15">
        <f>3600*(B1847*data!$C$15/1000-F1847-G1847)/C1847</f>
        <v>679.62837406498693</v>
      </c>
      <c r="E1847" s="15">
        <f>IF(A1847&lt;P$35,IF(A1847+C1847&lt;P$35,data!H$24*data!H$23,data!H$24*data!H$23*(P$35-A1847)/C1847),IF(D1847&lt;0,0,D1847))</f>
        <v>679.62837406498693</v>
      </c>
      <c r="F1847" s="17">
        <f>(H1847*data!$C$16+I1847*data!$C$17-G1846*(data!$C$18+data!$C$19+data!$C$20))*$C1847/60</f>
        <v>-3.7769055048919</v>
      </c>
      <c r="G1847" s="17">
        <f t="shared" si="143"/>
        <v>29.543295005114352</v>
      </c>
      <c r="H1847" s="17">
        <f>H1846+(data!$C$19*G1846-data!$C$16*H1846)*$C1847/60</f>
        <v>160.8034786829169</v>
      </c>
      <c r="I1847" s="17">
        <f>I1846+(data!$C$20*G1846-data!$C$17*I1846)*$C1847/60</f>
        <v>513.73201882458818</v>
      </c>
      <c r="J1847" s="16">
        <f t="shared" si="139"/>
        <v>302.5</v>
      </c>
      <c r="K1847" s="14">
        <f>G1847/data!$C$15*1000</f>
        <v>4.0001614395095038</v>
      </c>
      <c r="L1847" s="14">
        <f>L1846+data!$C$21*(K1846-L1846)/60*C1846</f>
        <v>3.9998548432294627</v>
      </c>
      <c r="M1847" s="59">
        <f>M1846+E1847*C1847/3600/data!H$23</f>
        <v>345.60729931194936</v>
      </c>
    </row>
    <row r="1848" spans="1:13" ht="19.899999999999999" customHeight="1">
      <c r="A1848" s="12">
        <f t="shared" si="141"/>
        <v>18170</v>
      </c>
      <c r="B1848" s="14">
        <f t="shared" si="142"/>
        <v>4</v>
      </c>
      <c r="C1848" s="14">
        <f t="shared" si="140"/>
        <v>20</v>
      </c>
      <c r="D1848" s="15">
        <f>3600*(B1848*data!$C$15/1000-F1848-G1848)/C1848</f>
        <v>679.41851781698222</v>
      </c>
      <c r="E1848" s="15">
        <f>IF(A1848&lt;P$35,IF(A1848+C1848&lt;P$35,data!H$24*data!H$23,data!H$24*data!H$23*(P$35-A1848)/C1848),IF(D1848&lt;0,0,D1848))</f>
        <v>679.41851781698222</v>
      </c>
      <c r="F1848" s="17">
        <f>(H1848*data!$C$16+I1848*data!$C$17-G1847*(data!$C$18+data!$C$19+data!$C$20))*$C1848/60</f>
        <v>-3.7757264130486776</v>
      </c>
      <c r="G1848" s="17">
        <f t="shared" si="143"/>
        <v>29.543281781315603</v>
      </c>
      <c r="H1848" s="17">
        <f>H1847+(data!$C$19*G1847-data!$C$16*H1847)*$C1848/60</f>
        <v>160.83030003377146</v>
      </c>
      <c r="I1848" s="17">
        <f>I1847+(data!$C$20*G1847-data!$C$17*I1847)*$C1848/60</f>
        <v>514.14361319976217</v>
      </c>
      <c r="J1848" s="16">
        <f t="shared" si="139"/>
        <v>302.83333333333331</v>
      </c>
      <c r="K1848" s="14">
        <f>G1848/data!$C$15*1000</f>
        <v>4.0001596490074682</v>
      </c>
      <c r="L1848" s="14">
        <f>L1847+data!$C$21*(K1847-L1847)/60*C1847</f>
        <v>3.9998676248863236</v>
      </c>
      <c r="M1848" s="59">
        <f>M1847+E1848*C1848/3600/data!H$23</f>
        <v>345.98475404406992</v>
      </c>
    </row>
    <row r="1849" spans="1:13" ht="19.899999999999999" customHeight="1">
      <c r="A1849" s="12">
        <f t="shared" si="141"/>
        <v>18190</v>
      </c>
      <c r="B1849" s="14">
        <f t="shared" si="142"/>
        <v>4</v>
      </c>
      <c r="C1849" s="14">
        <f t="shared" si="140"/>
        <v>20</v>
      </c>
      <c r="D1849" s="15">
        <f>3600*(B1849*data!$C$15/1000-F1849-G1849)/C1849</f>
        <v>679.21094749425697</v>
      </c>
      <c r="E1849" s="15">
        <f>IF(A1849&lt;P$35,IF(A1849+C1849&lt;P$35,data!H$24*data!H$23,data!H$24*data!H$23*(P$35-A1849)/C1849),IF(D1849&lt;0,0,D1849))</f>
        <v>679.21094749425697</v>
      </c>
      <c r="F1849" s="17">
        <f>(H1849*data!$C$16+I1849*data!$C$17-G1848*(data!$C$18+data!$C$19+data!$C$20))*$C1849/60</f>
        <v>-3.774560282897276</v>
      </c>
      <c r="G1849" s="17">
        <f t="shared" si="143"/>
        <v>29.543268819623783</v>
      </c>
      <c r="H1849" s="17">
        <f>H1848+(data!$C$19*G1848-data!$C$16*H1848)*$C1849/60</f>
        <v>160.85655359442583</v>
      </c>
      <c r="I1849" s="17">
        <f>I1848+(data!$C$20*G1848-data!$C$17*I1848)*$C1849/60</f>
        <v>514.55459783951312</v>
      </c>
      <c r="J1849" s="16">
        <f t="shared" si="139"/>
        <v>303.16666666666669</v>
      </c>
      <c r="K1849" s="14">
        <f>G1849/data!$C$15*1000</f>
        <v>4.0001578939947047</v>
      </c>
      <c r="L1849" s="14">
        <f>L1848+data!$C$21*(K1848-L1848)/60*C1848</f>
        <v>3.9998797990461377</v>
      </c>
      <c r="M1849" s="59">
        <f>M1848+E1849*C1849/3600/data!H$23</f>
        <v>346.36209345934452</v>
      </c>
    </row>
    <row r="1850" spans="1:13" ht="19.899999999999999" customHeight="1">
      <c r="A1850" s="12">
        <f t="shared" si="141"/>
        <v>18210</v>
      </c>
      <c r="B1850" s="14">
        <f t="shared" si="142"/>
        <v>4</v>
      </c>
      <c r="C1850" s="14">
        <f t="shared" si="140"/>
        <v>20</v>
      </c>
      <c r="D1850" s="15">
        <f>3600*(B1850*data!$C$15/1000-F1850-G1850)/C1850</f>
        <v>679.00561790523147</v>
      </c>
      <c r="E1850" s="15">
        <f>IF(A1850&lt;P$35,IF(A1850+C1850&lt;P$35,data!H$24*data!H$23,data!H$24*data!H$23*(P$35-A1850)/C1850),IF(D1850&lt;0,0,D1850))</f>
        <v>679.00561790523147</v>
      </c>
      <c r="F1850" s="17">
        <f>(H1850*data!$C$16+I1850*data!$C$17-G1849*(data!$C$18+data!$C$19+data!$C$20))*$C1850/60</f>
        <v>-3.7734068578520579</v>
      </c>
      <c r="G1850" s="17">
        <f t="shared" si="143"/>
        <v>29.543256114517597</v>
      </c>
      <c r="H1850" s="17">
        <f>H1849+(data!$C$19*G1849-data!$C$16*H1849)*$C1850/60</f>
        <v>160.88225138255646</v>
      </c>
      <c r="I1850" s="17">
        <f>I1849+(data!$C$20*G1849-data!$C$17*I1849)*$C1850/60</f>
        <v>514.96497365672292</v>
      </c>
      <c r="J1850" s="16">
        <f t="shared" si="139"/>
        <v>303.5</v>
      </c>
      <c r="K1850" s="14">
        <f>G1850/data!$C$15*1000</f>
        <v>4.0001561737236297</v>
      </c>
      <c r="L1850" s="14">
        <f>L1849+data!$C$21*(K1849-L1849)/60*C1849</f>
        <v>3.9998913925142872</v>
      </c>
      <c r="M1850" s="59">
        <f>M1849+E1850*C1850/3600/data!H$23</f>
        <v>346.73931880262518</v>
      </c>
    </row>
    <row r="1851" spans="1:13" ht="19.899999999999999" customHeight="1">
      <c r="A1851" s="12">
        <f t="shared" si="141"/>
        <v>18230</v>
      </c>
      <c r="B1851" s="14">
        <f t="shared" si="142"/>
        <v>4</v>
      </c>
      <c r="C1851" s="14">
        <f t="shared" si="140"/>
        <v>20</v>
      </c>
      <c r="D1851" s="15">
        <f>3600*(B1851*data!$C$15/1000-F1851-G1851)/C1851</f>
        <v>678.80248481009335</v>
      </c>
      <c r="E1851" s="15">
        <f>IF(A1851&lt;P$35,IF(A1851+C1851&lt;P$35,data!H$24*data!H$23,data!H$24*data!H$23*(P$35-A1851)/C1851),IF(D1851&lt;0,0,D1851))</f>
        <v>678.80248481009335</v>
      </c>
      <c r="F1851" s="17">
        <f>(H1851*data!$C$16+I1851*data!$C$17-G1850*(data!$C$18+data!$C$19+data!$C$20))*$C1851/60</f>
        <v>-3.7722658867318444</v>
      </c>
      <c r="G1851" s="17">
        <f t="shared" si="143"/>
        <v>29.543243660592594</v>
      </c>
      <c r="H1851" s="17">
        <f>H1850+(data!$C$19*G1850-data!$C$16*H1850)*$C1851/60</f>
        <v>160.90740516148031</v>
      </c>
      <c r="I1851" s="17">
        <f>I1850+(data!$C$20*G1850-data!$C$17*I1850)*$C1851/60</f>
        <v>515.37474156270343</v>
      </c>
      <c r="J1851" s="16">
        <f t="shared" si="139"/>
        <v>303.83333333333331</v>
      </c>
      <c r="K1851" s="14">
        <f>G1851/data!$C$15*1000</f>
        <v>4.0001544874624813</v>
      </c>
      <c r="L1851" s="14">
        <f>L1850+data!$C$21*(K1850-L1850)/60*C1850</f>
        <v>3.9999024309475018</v>
      </c>
      <c r="M1851" s="59">
        <f>M1850+E1851*C1851/3600/data!H$23</f>
        <v>347.11643129418633</v>
      </c>
    </row>
    <row r="1852" spans="1:13" ht="19.899999999999999" customHeight="1">
      <c r="A1852" s="12">
        <f t="shared" si="141"/>
        <v>18250</v>
      </c>
      <c r="B1852" s="14">
        <f t="shared" si="142"/>
        <v>4</v>
      </c>
      <c r="C1852" s="14">
        <f t="shared" si="140"/>
        <v>20</v>
      </c>
      <c r="D1852" s="15">
        <f>3600*(B1852*data!$C$15/1000-F1852-G1852)/C1852</f>
        <v>678.60150490067701</v>
      </c>
      <c r="E1852" s="15">
        <f>IF(A1852&lt;P$35,IF(A1852+C1852&lt;P$35,data!H$24*data!H$23,data!H$24*data!H$23*(P$35-A1852)/C1852),IF(D1852&lt;0,0,D1852))</f>
        <v>678.60150490067701</v>
      </c>
      <c r="F1852" s="17">
        <f>(H1852*data!$C$16+I1852*data!$C$17-G1851*(data!$C$18+data!$C$19+data!$C$20))*$C1852/60</f>
        <v>-3.7711371236455817</v>
      </c>
      <c r="G1852" s="17">
        <f t="shared" si="143"/>
        <v>29.543231452558643</v>
      </c>
      <c r="H1852" s="17">
        <f>H1851+(data!$C$19*G1851-data!$C$16*H1851)*$C1852/60</f>
        <v>160.93202644553853</v>
      </c>
      <c r="I1852" s="17">
        <f>I1851+(data!$C$20*G1851-data!$C$17*I1851)*$C1852/60</f>
        <v>515.78390246720323</v>
      </c>
      <c r="J1852" s="16">
        <f t="shared" si="139"/>
        <v>304.16666666666669</v>
      </c>
      <c r="K1852" s="14">
        <f>G1852/data!$C$15*1000</f>
        <v>4.0001528344949753</v>
      </c>
      <c r="L1852" s="14">
        <f>L1851+data!$C$21*(K1851-L1851)/60*C1851</f>
        <v>3.9999129389024044</v>
      </c>
      <c r="M1852" s="59">
        <f>M1851+E1852*C1852/3600/data!H$23</f>
        <v>347.49343213024224</v>
      </c>
    </row>
    <row r="1853" spans="1:13" ht="19.899999999999999" customHeight="1">
      <c r="A1853" s="12">
        <f t="shared" si="141"/>
        <v>18270</v>
      </c>
      <c r="B1853" s="14">
        <f t="shared" si="142"/>
        <v>4</v>
      </c>
      <c r="C1853" s="14">
        <f t="shared" si="140"/>
        <v>20</v>
      </c>
      <c r="D1853" s="15">
        <f>3600*(B1853*data!$C$15/1000-F1853-G1853)/C1853</f>
        <v>678.40263578073541</v>
      </c>
      <c r="E1853" s="15">
        <f>IF(A1853&lt;P$35,IF(A1853+C1853&lt;P$35,data!H$24*data!H$23,data!H$24*data!H$23*(P$35-A1853)/C1853),IF(D1853&lt;0,0,D1853))</f>
        <v>678.40263578073541</v>
      </c>
      <c r="F1853" s="17">
        <f>(H1853*data!$C$16+I1853*data!$C$17-G1852*(data!$C$18+data!$C$19+data!$C$20))*$C1853/60</f>
        <v>-3.7700203278803892</v>
      </c>
      <c r="G1853" s="17">
        <f t="shared" si="143"/>
        <v>29.543219485237572</v>
      </c>
      <c r="H1853" s="17">
        <f>H1852+(data!$C$19*G1852-data!$C$16*H1852)*$C1853/60</f>
        <v>160.95612650536606</v>
      </c>
      <c r="I1853" s="17">
        <f>I1852+(data!$C$20*G1852-data!$C$17*I1852)*$C1853/60</f>
        <v>516.19245727841439</v>
      </c>
      <c r="J1853" s="16">
        <f t="shared" si="139"/>
        <v>304.5</v>
      </c>
      <c r="K1853" s="14">
        <f>G1853/data!$C$15*1000</f>
        <v>4.0001512141199882</v>
      </c>
      <c r="L1853" s="14">
        <f>L1852+data!$C$21*(K1852-L1852)/60*C1852</f>
        <v>3.9999229398820195</v>
      </c>
      <c r="M1853" s="59">
        <f>M1852+E1853*C1853/3600/data!H$23</f>
        <v>347.87032248345378</v>
      </c>
    </row>
    <row r="1854" spans="1:13" ht="19.899999999999999" customHeight="1">
      <c r="A1854" s="12">
        <f t="shared" si="141"/>
        <v>18290</v>
      </c>
      <c r="B1854" s="14">
        <f t="shared" si="142"/>
        <v>4</v>
      </c>
      <c r="C1854" s="14">
        <f t="shared" si="140"/>
        <v>20</v>
      </c>
      <c r="D1854" s="15">
        <f>3600*(B1854*data!$C$15/1000-F1854-G1854)/C1854</f>
        <v>678.20583594665891</v>
      </c>
      <c r="E1854" s="15">
        <f>IF(A1854&lt;P$35,IF(A1854+C1854&lt;P$35,data!H$24*data!H$23,data!H$24*data!H$23*(P$35-A1854)/C1854),IF(D1854&lt;0,0,D1854))</f>
        <v>678.20583594665891</v>
      </c>
      <c r="F1854" s="17">
        <f>(H1854*data!$C$16+I1854*data!$C$17-G1853*(data!$C$18+data!$C$19+data!$C$20))*$C1854/60</f>
        <v>-3.7689152637920262</v>
      </c>
      <c r="G1854" s="17">
        <f t="shared" si="143"/>
        <v>29.543207753560743</v>
      </c>
      <c r="H1854" s="17">
        <f>H1853+(data!$C$19*G1853-data!$C$16*H1853)*$C1854/60</f>
        <v>160.97971637304991</v>
      </c>
      <c r="I1854" s="17">
        <f>I1853+(data!$C$20*G1853-data!$C$17*I1853)*$C1854/60</f>
        <v>516.60040690297944</v>
      </c>
      <c r="J1854" s="16">
        <f t="shared" si="139"/>
        <v>304.83333333333331</v>
      </c>
      <c r="K1854" s="14">
        <f>G1854/data!$C$15*1000</f>
        <v>4.0001496256512246</v>
      </c>
      <c r="L1854" s="14">
        <f>L1853+data!$C$21*(K1853-L1853)/60*C1853</f>
        <v>3.9999324563803262</v>
      </c>
      <c r="M1854" s="59">
        <f>M1853+E1854*C1854/3600/data!H$23</f>
        <v>348.24710350342417</v>
      </c>
    </row>
    <row r="1855" spans="1:13" ht="19.899999999999999" customHeight="1">
      <c r="A1855" s="12">
        <f t="shared" si="141"/>
        <v>18310</v>
      </c>
      <c r="B1855" s="14">
        <f t="shared" si="142"/>
        <v>4</v>
      </c>
      <c r="C1855" s="14">
        <f t="shared" si="140"/>
        <v>20</v>
      </c>
      <c r="D1855" s="15">
        <f>3600*(B1855*data!$C$15/1000-F1855-G1855)/C1855</f>
        <v>678.01106476858274</v>
      </c>
      <c r="E1855" s="15">
        <f>IF(A1855&lt;P$35,IF(A1855+C1855&lt;P$35,data!H$24*data!H$23,data!H$24*data!H$23*(P$35-A1855)/C1855),IF(D1855&lt;0,0,D1855))</f>
        <v>678.01106476858274</v>
      </c>
      <c r="F1855" s="17">
        <f>(H1855*data!$C$16+I1855*data!$C$17-G1854*(data!$C$18+data!$C$19+data!$C$20))*$C1855/60</f>
        <v>-3.7678217006976298</v>
      </c>
      <c r="G1855" s="17">
        <f t="shared" si="143"/>
        <v>29.543196252566773</v>
      </c>
      <c r="H1855" s="17">
        <f>H1854+(data!$C$19*G1854-data!$C$16*H1854)*$C1855/60</f>
        <v>161.00280684717799</v>
      </c>
      <c r="I1855" s="17">
        <f>I1854+(data!$C$20*G1854-data!$C$17*I1854)*$C1855/60</f>
        <v>517.00775224599784</v>
      </c>
      <c r="J1855" s="16">
        <f t="shared" si="139"/>
        <v>305.16666666666669</v>
      </c>
      <c r="K1855" s="14">
        <f>G1855/data!$C$15*1000</f>
        <v>4.0001480684169151</v>
      </c>
      <c r="L1855" s="14">
        <f>L1854+data!$C$21*(K1854-L1854)/60*C1854</f>
        <v>3.9999415099249451</v>
      </c>
      <c r="M1855" s="59">
        <f>M1854+E1855*C1855/3600/data!H$23</f>
        <v>348.62377631718448</v>
      </c>
    </row>
    <row r="1856" spans="1:13" ht="19.899999999999999" customHeight="1">
      <c r="A1856" s="12">
        <f t="shared" si="141"/>
        <v>18330</v>
      </c>
      <c r="B1856" s="14">
        <f t="shared" si="142"/>
        <v>4</v>
      </c>
      <c r="C1856" s="14">
        <f t="shared" si="140"/>
        <v>20</v>
      </c>
      <c r="D1856" s="15">
        <f>3600*(B1856*data!$C$15/1000-F1856-G1856)/C1856</f>
        <v>677.81828247189844</v>
      </c>
      <c r="E1856" s="15">
        <f>IF(A1856&lt;P$35,IF(A1856+C1856&lt;P$35,data!H$24*data!H$23,data!H$24*data!H$23*(P$35-A1856)/C1856),IF(D1856&lt;0,0,D1856))</f>
        <v>677.81828247189844</v>
      </c>
      <c r="F1856" s="17">
        <f>(H1856*data!$C$16+I1856*data!$C$17-G1855*(data!$C$18+data!$C$19+data!$C$20))*$C1856/60</f>
        <v>-3.766739412770757</v>
      </c>
      <c r="G1856" s="17">
        <f t="shared" si="143"/>
        <v>29.543184977399253</v>
      </c>
      <c r="H1856" s="17">
        <f>H1855+(data!$C$19*G1855-data!$C$16*H1855)*$C1856/60</f>
        <v>161.02540849778129</v>
      </c>
      <c r="I1856" s="17">
        <f>I1855+(data!$C$20*G1855-data!$C$17*I1855)*$C1856/60</f>
        <v>517.41449421103243</v>
      </c>
      <c r="J1856" s="16">
        <f t="shared" si="139"/>
        <v>305.5</v>
      </c>
      <c r="K1856" s="14">
        <f>G1856/data!$C$15*1000</f>
        <v>4.0001465417595012</v>
      </c>
      <c r="L1856" s="14">
        <f>L1855+data!$C$21*(K1855-L1855)/60*C1855</f>
        <v>3.9999501211180286</v>
      </c>
      <c r="M1856" s="59">
        <f>M1855+E1856*C1856/3600/data!H$23</f>
        <v>349.00034202966884</v>
      </c>
    </row>
    <row r="1857" spans="1:13" ht="19.899999999999999" customHeight="1">
      <c r="A1857" s="12">
        <f t="shared" si="141"/>
        <v>18350</v>
      </c>
      <c r="B1857" s="14">
        <f t="shared" si="142"/>
        <v>4</v>
      </c>
      <c r="C1857" s="14">
        <f t="shared" si="140"/>
        <v>20</v>
      </c>
      <c r="D1857" s="15">
        <f>3600*(B1857*data!$C$15/1000-F1857-G1857)/C1857</f>
        <v>677.62745011917207</v>
      </c>
      <c r="E1857" s="15">
        <f>IF(A1857&lt;P$35,IF(A1857+C1857&lt;P$35,data!H$24*data!H$23,data!H$24*data!H$23*(P$35-A1857)/C1857),IF(D1857&lt;0,0,D1857))</f>
        <v>677.62745011917207</v>
      </c>
      <c r="F1857" s="17">
        <f>(H1857*data!$C$16+I1857*data!$C$17-G1856*(data!$C$18+data!$C$19+data!$C$20))*$C1857/60</f>
        <v>-3.7656681789386304</v>
      </c>
      <c r="G1857" s="17">
        <f t="shared" si="143"/>
        <v>29.543173923304501</v>
      </c>
      <c r="H1857" s="17">
        <f>H1856+(data!$C$19*G1856-data!$C$16*H1856)*$C1857/60</f>
        <v>161.04753167117133</v>
      </c>
      <c r="I1857" s="17">
        <f>I1856+(data!$C$20*G1856-data!$C$17*I1856)*$C1857/60</f>
        <v>517.82063370011633</v>
      </c>
      <c r="J1857" s="16">
        <f t="shared" si="139"/>
        <v>305.83333333333331</v>
      </c>
      <c r="K1857" s="14">
        <f>G1857/data!$C$15*1000</f>
        <v>4.0001450450353362</v>
      </c>
      <c r="L1857" s="14">
        <f>L1856+data!$C$21*(K1856-L1856)/60*C1856</f>
        <v>3.999958309675435</v>
      </c>
      <c r="M1857" s="59">
        <f>M1856+E1857*C1857/3600/data!H$23</f>
        <v>349.37680172417947</v>
      </c>
    </row>
    <row r="1858" spans="1:13" ht="19.899999999999999" customHeight="1">
      <c r="A1858" s="12">
        <f t="shared" si="141"/>
        <v>18370</v>
      </c>
      <c r="B1858" s="14">
        <f t="shared" si="142"/>
        <v>4</v>
      </c>
      <c r="C1858" s="14">
        <f t="shared" si="140"/>
        <v>20</v>
      </c>
      <c r="D1858" s="15">
        <f>3600*(B1858*data!$C$15/1000-F1858-G1858)/C1858</f>
        <v>677.4385295924053</v>
      </c>
      <c r="E1858" s="15">
        <f>IF(A1858&lt;P$35,IF(A1858+C1858&lt;P$35,data!H$24*data!H$23,data!H$24*data!H$23*(P$35-A1858)/C1858),IF(D1858&lt;0,0,D1858))</f>
        <v>677.4385295924053</v>
      </c>
      <c r="F1858" s="17">
        <f>(H1858*data!$C$16+I1858*data!$C$17-G1857*(data!$C$18+data!$C$19+data!$C$20))*$C1858/60</f>
        <v>-3.7646077827815541</v>
      </c>
      <c r="G1858" s="17">
        <f t="shared" si="143"/>
        <v>29.543163085629459</v>
      </c>
      <c r="H1858" s="17">
        <f>H1857+(data!$C$19*G1857-data!$C$16*H1857)*$C1858/60</f>
        <v>161.06918649467539</v>
      </c>
      <c r="I1858" s="17">
        <f>I1857+(data!$C$20*G1857-data!$C$17*I1857)*$C1858/60</f>
        <v>518.22617161375865</v>
      </c>
      <c r="J1858" s="16">
        <f t="shared" si="139"/>
        <v>306.16666666666669</v>
      </c>
      <c r="K1858" s="14">
        <f>G1858/data!$C$15*1000</f>
        <v>4.0001435776143932</v>
      </c>
      <c r="L1858" s="14">
        <f>L1857+data!$C$21*(K1857-L1857)/60*C1857</f>
        <v>3.9999660944642579</v>
      </c>
      <c r="M1858" s="59">
        <f>M1857+E1858*C1858/3600/data!H$23</f>
        <v>349.7531564628419</v>
      </c>
    </row>
    <row r="1859" spans="1:13" ht="19.899999999999999" customHeight="1">
      <c r="A1859" s="12">
        <f t="shared" si="141"/>
        <v>18390</v>
      </c>
      <c r="B1859" s="14">
        <f t="shared" si="142"/>
        <v>4</v>
      </c>
      <c r="C1859" s="14">
        <f t="shared" si="140"/>
        <v>20</v>
      </c>
      <c r="D1859" s="15">
        <f>3600*(B1859*data!$C$15/1000-F1859-G1859)/C1859</f>
        <v>677.25148357573892</v>
      </c>
      <c r="E1859" s="15">
        <f>IF(A1859&lt;P$35,IF(A1859+C1859&lt;P$35,data!H$24*data!H$23,data!H$24*data!H$23*(P$35-A1859)/C1859),IF(D1859&lt;0,0,D1859))</f>
        <v>677.25148357573892</v>
      </c>
      <c r="F1859" s="17">
        <f>(H1859*data!$C$16+I1859*data!$C$17-G1858*(data!$C$18+data!$C$19+data!$C$20))*$C1859/60</f>
        <v>-3.7635580124344963</v>
      </c>
      <c r="G1859" s="17">
        <f t="shared" si="143"/>
        <v>29.543152459819435</v>
      </c>
      <c r="H1859" s="17">
        <f>H1858+(data!$C$19*G1858-data!$C$16*H1858)*$C1859/60</f>
        <v>161.0903828812713</v>
      </c>
      <c r="I1859" s="17">
        <f>I1858+(data!$C$20*G1858-data!$C$17*I1858)*$C1859/60</f>
        <v>518.63110885095125</v>
      </c>
      <c r="J1859" s="16">
        <f t="shared" si="139"/>
        <v>306.5</v>
      </c>
      <c r="K1859" s="14">
        <f>G1859/data!$C$15*1000</f>
        <v>4.0001421388799692</v>
      </c>
      <c r="L1859" s="14">
        <f>L1858+data!$C$21*(K1858-L1858)/60*C1858</f>
        <v>3.9999734935387781</v>
      </c>
      <c r="M1859" s="59">
        <f>M1858+E1859*C1859/3600/data!H$23</f>
        <v>350.12940728705064</v>
      </c>
    </row>
    <row r="1860" spans="1:13" ht="19.899999999999999" customHeight="1">
      <c r="A1860" s="12">
        <f t="shared" si="141"/>
        <v>18410</v>
      </c>
      <c r="B1860" s="14">
        <f t="shared" si="142"/>
        <v>4</v>
      </c>
      <c r="C1860" s="14">
        <f t="shared" si="140"/>
        <v>20</v>
      </c>
      <c r="D1860" s="15">
        <f>3600*(B1860*data!$C$15/1000-F1860-G1860)/C1860</f>
        <v>677.06627553843555</v>
      </c>
      <c r="E1860" s="15">
        <f>IF(A1860&lt;P$35,IF(A1860+C1860&lt;P$35,data!H$24*data!H$23,data!H$24*data!H$23*(P$35-A1860)/C1860),IF(D1860&lt;0,0,D1860))</f>
        <v>677.06627553843555</v>
      </c>
      <c r="F1860" s="17">
        <f>(H1860*data!$C$16+I1860*data!$C$17-G1859*(data!$C$18+data!$C$19+data!$C$20))*$C1860/60</f>
        <v>-3.7625186604906804</v>
      </c>
      <c r="G1860" s="17">
        <f t="shared" si="143"/>
        <v>29.543142041416193</v>
      </c>
      <c r="H1860" s="17">
        <f>H1859+(data!$C$19*G1859-data!$C$16*H1859)*$C1860/60</f>
        <v>161.11113053412421</v>
      </c>
      <c r="I1860" s="17">
        <f>I1859+(data!$C$20*G1859-data!$C$17*I1859)*$C1860/60</f>
        <v>519.03544630917463</v>
      </c>
      <c r="J1860" s="16">
        <f t="shared" ref="J1860:J1923" si="144">$A1860/60</f>
        <v>306.83333333333331</v>
      </c>
      <c r="K1860" s="14">
        <f>G1860/data!$C$15*1000</f>
        <v>4.0001407282284189</v>
      </c>
      <c r="L1860" s="14">
        <f>L1859+data!$C$21*(K1859-L1859)/60*C1859</f>
        <v>3.9999805241749034</v>
      </c>
      <c r="M1860" s="59">
        <f>M1859+E1860*C1860/3600/data!H$23</f>
        <v>350.50555521790534</v>
      </c>
    </row>
    <row r="1861" spans="1:13" ht="19.899999999999999" customHeight="1">
      <c r="A1861" s="12">
        <f t="shared" si="141"/>
        <v>18430</v>
      </c>
      <c r="B1861" s="14">
        <f t="shared" si="142"/>
        <v>4</v>
      </c>
      <c r="C1861" s="14">
        <f t="shared" si="140"/>
        <v>20</v>
      </c>
      <c r="D1861" s="15">
        <f>3600*(B1861*data!$C$15/1000-F1861-G1861)/C1861</f>
        <v>676.88286971831337</v>
      </c>
      <c r="E1861" s="15">
        <f>IF(A1861&lt;P$35,IF(A1861+C1861&lt;P$35,data!H$24*data!H$23,data!H$24*data!H$23*(P$35-A1861)/C1861),IF(D1861&lt;0,0,D1861))</f>
        <v>676.88286971831337</v>
      </c>
      <c r="F1861" s="17">
        <f>(H1861*data!$C$16+I1861*data!$C$17-G1860*(data!$C$18+data!$C$19+data!$C$20))*$C1861/60</f>
        <v>-3.7614895239073189</v>
      </c>
      <c r="G1861" s="17">
        <f t="shared" si="143"/>
        <v>29.543131826055738</v>
      </c>
      <c r="H1861" s="17">
        <f>H1860+(data!$C$19*G1860-data!$C$16*H1860)*$C1861/60</f>
        <v>161.13143895102752</v>
      </c>
      <c r="I1861" s="17">
        <f>I1860+(data!$C$20*G1860-data!$C$17*I1860)*$C1861/60</f>
        <v>519.43918488440397</v>
      </c>
      <c r="J1861" s="16">
        <f t="shared" si="144"/>
        <v>307.16666666666669</v>
      </c>
      <c r="K1861" s="14">
        <f>G1861/data!$C$15*1000</f>
        <v>4.0001393450688569</v>
      </c>
      <c r="L1861" s="14">
        <f>L1860+data!$C$21*(K1860-L1860)/60*C1860</f>
        <v>3.9999872029031627</v>
      </c>
      <c r="M1861" s="59">
        <f>M1860+E1861*C1861/3600/data!H$23</f>
        <v>350.88160125663774</v>
      </c>
    </row>
    <row r="1862" spans="1:13" ht="19.899999999999999" customHeight="1">
      <c r="A1862" s="12">
        <f t="shared" si="141"/>
        <v>18450</v>
      </c>
      <c r="B1862" s="14">
        <f t="shared" si="142"/>
        <v>4</v>
      </c>
      <c r="C1862" s="14">
        <f t="shared" si="140"/>
        <v>20</v>
      </c>
      <c r="D1862" s="15">
        <f>3600*(B1862*data!$C$15/1000-F1862-G1862)/C1862</f>
        <v>676.70123110544284</v>
      </c>
      <c r="E1862" s="15">
        <f>IF(A1862&lt;P$35,IF(A1862+C1862&lt;P$35,data!H$24*data!H$23,data!H$24*data!H$23*(P$35-A1862)/C1862),IF(D1862&lt;0,0,D1862))</f>
        <v>676.70123110544284</v>
      </c>
      <c r="F1862" s="17">
        <f>(H1862*data!$C$16+I1862*data!$C$17-G1861*(data!$C$18+data!$C$19+data!$C$20))*$C1862/60</f>
        <v>-3.7604704039132262</v>
      </c>
      <c r="G1862" s="17">
        <f t="shared" si="143"/>
        <v>29.543121809466477</v>
      </c>
      <c r="H1862" s="17">
        <f>H1861+(data!$C$19*G1861-data!$C$16*H1861)*$C1862/60</f>
        <v>161.15131742874954</v>
      </c>
      <c r="I1862" s="17">
        <f>I1861+(data!$C$20*G1861-data!$C$17*I1861)*$C1862/60</f>
        <v>519.84232547111537</v>
      </c>
      <c r="J1862" s="16">
        <f t="shared" si="144"/>
        <v>307.5</v>
      </c>
      <c r="K1862" s="14">
        <f>G1862/data!$C$15*1000</f>
        <v>4.0001379888229094</v>
      </c>
      <c r="L1862" s="14">
        <f>L1861+data!$C$21*(K1861-L1861)/60*C1861</f>
        <v>3.9999935455403133</v>
      </c>
      <c r="M1862" s="59">
        <f>M1861+E1862*C1862/3600/data!H$23</f>
        <v>351.25754638502963</v>
      </c>
    </row>
    <row r="1863" spans="1:13" ht="19.899999999999999" customHeight="1">
      <c r="A1863" s="12">
        <f t="shared" si="141"/>
        <v>18470</v>
      </c>
      <c r="B1863" s="14">
        <f t="shared" si="142"/>
        <v>4</v>
      </c>
      <c r="C1863" s="14">
        <f t="shared" si="140"/>
        <v>20</v>
      </c>
      <c r="D1863" s="15">
        <f>3600*(B1863*data!$C$15/1000-F1863-G1863)/C1863</f>
        <v>676.52132542628169</v>
      </c>
      <c r="E1863" s="15">
        <f>IF(A1863&lt;P$35,IF(A1863+C1863&lt;P$35,data!H$24*data!H$23,data!H$24*data!H$23*(P$35-A1863)/C1863),IF(D1863&lt;0,0,D1863))</f>
        <v>676.52132542628169</v>
      </c>
      <c r="F1863" s="17">
        <f>(H1863*data!$C$16+I1863*data!$C$17-G1862*(data!$C$18+data!$C$19+data!$C$20))*$C1863/60</f>
        <v>-3.7594611059185064</v>
      </c>
      <c r="G1863" s="17">
        <f t="shared" si="143"/>
        <v>29.543111987467096</v>
      </c>
      <c r="H1863" s="17">
        <f>H1862+(data!$C$19*G1862-data!$C$16*H1862)*$C1863/60</f>
        <v>161.17077506728825</v>
      </c>
      <c r="I1863" s="17">
        <f>I1862+(data!$C$20*G1862-data!$C$17*I1862)*$C1863/60</f>
        <v>520.24486896229132</v>
      </c>
      <c r="J1863" s="16">
        <f t="shared" si="144"/>
        <v>307.83333333333331</v>
      </c>
      <c r="K1863" s="14">
        <f>G1863/data!$C$15*1000</f>
        <v>4.0001366589244274</v>
      </c>
      <c r="L1863" s="14">
        <f>L1862+data!$C$21*(K1862-L1862)/60*C1862</f>
        <v>3.9999995672196165</v>
      </c>
      <c r="M1863" s="59">
        <f>M1862+E1863*C1863/3600/data!H$23</f>
        <v>351.63339156582202</v>
      </c>
    </row>
    <row r="1864" spans="1:13" ht="19.899999999999999" customHeight="1">
      <c r="A1864" s="12">
        <f t="shared" si="141"/>
        <v>18490</v>
      </c>
      <c r="B1864" s="14">
        <f t="shared" si="142"/>
        <v>4</v>
      </c>
      <c r="C1864" s="14">
        <f t="shared" ref="C1864:C1927" si="145">P$25*2</f>
        <v>20</v>
      </c>
      <c r="D1864" s="15">
        <f>3600*(B1864*data!$C$15/1000-F1864-G1864)/C1864</f>
        <v>676.34311912804014</v>
      </c>
      <c r="E1864" s="15">
        <f>IF(A1864&lt;P$35,IF(A1864+C1864&lt;P$35,data!H$24*data!H$23,data!H$24*data!H$23*(P$35-A1864)/C1864),IF(D1864&lt;0,0,D1864))</f>
        <v>676.34311912804014</v>
      </c>
      <c r="F1864" s="17">
        <f>(H1864*data!$C$16+I1864*data!$C$17-G1863*(data!$C$18+data!$C$19+data!$C$20))*$C1864/60</f>
        <v>-3.7584614394260307</v>
      </c>
      <c r="G1864" s="17">
        <f t="shared" si="143"/>
        <v>29.543102355964852</v>
      </c>
      <c r="H1864" s="17">
        <f>H1863+(data!$C$19*G1863-data!$C$16*H1863)*$C1864/60</f>
        <v>161.18982077403609</v>
      </c>
      <c r="I1864" s="17">
        <f>I1863+(data!$C$20*G1863-data!$C$17*I1863)*$C1864/60</f>
        <v>520.64681624942682</v>
      </c>
      <c r="J1864" s="16">
        <f t="shared" si="144"/>
        <v>308.16666666666669</v>
      </c>
      <c r="K1864" s="14">
        <f>G1864/data!$C$15*1000</f>
        <v>4.0001353548192533</v>
      </c>
      <c r="L1864" s="14">
        <f>L1863+data!$C$21*(K1863-L1863)/60*C1863</f>
        <v>4.0000052824198438</v>
      </c>
      <c r="M1864" s="59">
        <f>M1863+E1864*C1864/3600/data!H$23</f>
        <v>352.00913774311539</v>
      </c>
    </row>
    <row r="1865" spans="1:13" ht="19.899999999999999" customHeight="1">
      <c r="A1865" s="12">
        <f t="shared" si="141"/>
        <v>18510</v>
      </c>
      <c r="B1865" s="14">
        <f t="shared" si="142"/>
        <v>4</v>
      </c>
      <c r="C1865" s="14">
        <f t="shared" si="145"/>
        <v>20</v>
      </c>
      <c r="D1865" s="15">
        <f>3600*(B1865*data!$C$15/1000-F1865-G1865)/C1865</f>
        <v>676.16657936348531</v>
      </c>
      <c r="E1865" s="15">
        <f>IF(A1865&lt;P$35,IF(A1865+C1865&lt;P$35,data!H$24*data!H$23,data!H$24*data!H$23*(P$35-A1865)/C1865),IF(D1865&lt;0,0,D1865))</f>
        <v>676.16657936348531</v>
      </c>
      <c r="F1865" s="17">
        <f>(H1865*data!$C$16+I1865*data!$C$17-G1864*(data!$C$18+data!$C$19+data!$C$20))*$C1865/60</f>
        <v>-3.7574712179449166</v>
      </c>
      <c r="G1865" s="17">
        <f t="shared" si="143"/>
        <v>29.54309291095349</v>
      </c>
      <c r="H1865" s="17">
        <f>H1864+(data!$C$19*G1864-data!$C$16*H1864)*$C1865/60</f>
        <v>161.20846326785659</v>
      </c>
      <c r="I1865" s="17">
        <f>I1864+(data!$C$20*G1864-data!$C$17*I1864)*$C1865/60</f>
        <v>521.04816822253497</v>
      </c>
      <c r="J1865" s="16">
        <f t="shared" si="144"/>
        <v>308.5</v>
      </c>
      <c r="K1865" s="14">
        <f>G1865/data!$C$15*1000</f>
        <v>4.0001340759649402</v>
      </c>
      <c r="L1865" s="14">
        <f>L1864+data!$C$21*(K1864-L1864)/60*C1864</f>
        <v>4.00001070499306</v>
      </c>
      <c r="M1865" s="59">
        <f>M1864+E1865*C1865/3600/data!H$23</f>
        <v>352.38478584276174</v>
      </c>
    </row>
    <row r="1866" spans="1:13" ht="19.899999999999999" customHeight="1">
      <c r="A1866" s="12">
        <f t="shared" si="141"/>
        <v>18530</v>
      </c>
      <c r="B1866" s="14">
        <f t="shared" si="142"/>
        <v>4</v>
      </c>
      <c r="C1866" s="14">
        <f t="shared" si="145"/>
        <v>20</v>
      </c>
      <c r="D1866" s="15">
        <f>3600*(B1866*data!$C$15/1000-F1866-G1866)/C1866</f>
        <v>675.99167397596989</v>
      </c>
      <c r="E1866" s="15">
        <f>IF(A1866&lt;P$35,IF(A1866+C1866&lt;P$35,data!H$24*data!H$23,data!H$24*data!H$23*(P$35-A1866)/C1866),IF(D1866&lt;0,0,D1866))</f>
        <v>675.99167397596989</v>
      </c>
      <c r="F1866" s="17">
        <f>(H1866*data!$C$16+I1866*data!$C$17-G1865*(data!$C$18+data!$C$19+data!$C$20))*$C1866/60</f>
        <v>-3.7564902589057096</v>
      </c>
      <c r="G1866" s="17">
        <f t="shared" si="143"/>
        <v>29.543083648511587</v>
      </c>
      <c r="H1866" s="17">
        <f>H1865+(data!$C$19*G1865-data!$C$16*H1865)*$C1866/60</f>
        <v>161.22671108307452</v>
      </c>
      <c r="I1866" s="17">
        <f>I1865+(data!$C$20*G1865-data!$C$17*I1865)*$C1866/60</f>
        <v>521.44892577015253</v>
      </c>
      <c r="J1866" s="16">
        <f t="shared" si="144"/>
        <v>308.83333333333331</v>
      </c>
      <c r="K1866" s="14">
        <f>G1866/data!$C$15*1000</f>
        <v>4.000132821830527</v>
      </c>
      <c r="L1866" s="14">
        <f>L1865+data!$C$21*(K1865-L1865)/60*C1865</f>
        <v>4.0000158481912393</v>
      </c>
      <c r="M1866" s="59">
        <f>M1865+E1866*C1866/3600/data!H$23</f>
        <v>352.76033677274842</v>
      </c>
    </row>
    <row r="1867" spans="1:13" ht="19.899999999999999" customHeight="1">
      <c r="A1867" s="12">
        <f t="shared" si="141"/>
        <v>18550</v>
      </c>
      <c r="B1867" s="14">
        <f t="shared" si="142"/>
        <v>4</v>
      </c>
      <c r="C1867" s="14">
        <f t="shared" si="145"/>
        <v>20</v>
      </c>
      <c r="D1867" s="15">
        <f>3600*(B1867*data!$C$15/1000-F1867-G1867)/C1867</f>
        <v>675.81837148486352</v>
      </c>
      <c r="E1867" s="15">
        <f>IF(A1867&lt;P$35,IF(A1867+C1867&lt;P$35,data!H$24*data!H$23,data!H$24*data!H$23*(P$35-A1867)/C1867),IF(D1867&lt;0,0,D1867))</f>
        <v>675.81837148486352</v>
      </c>
      <c r="F1867" s="17">
        <f>(H1867*data!$C$16+I1867*data!$C$17-G1866*(data!$C$18+data!$C$19+data!$C$20))*$C1867/60</f>
        <v>-3.7555183835774724</v>
      </c>
      <c r="G1867" s="17">
        <f t="shared" si="143"/>
        <v>29.543074564800612</v>
      </c>
      <c r="H1867" s="17">
        <f>H1866+(data!$C$19*G1866-data!$C$16*H1866)*$C1867/60</f>
        <v>161.24457257338184</v>
      </c>
      <c r="I1867" s="17">
        <f>I1866+(data!$C$20*G1866-data!$C$17*I1866)*$C1867/60</f>
        <v>521.84908977934572</v>
      </c>
      <c r="J1867" s="16">
        <f t="shared" si="144"/>
        <v>309.16666666666669</v>
      </c>
      <c r="K1867" s="14">
        <f>G1867/data!$C$15*1000</f>
        <v>4.0001315918962774</v>
      </c>
      <c r="L1867" s="14">
        <f>L1866+data!$C$21*(K1866-L1866)/60*C1866</f>
        <v>4.0000207246917601</v>
      </c>
      <c r="M1867" s="59">
        <f>M1866+E1867*C1867/3600/data!H$23</f>
        <v>353.13579142357332</v>
      </c>
    </row>
    <row r="1868" spans="1:13" ht="19.899999999999999" customHeight="1">
      <c r="A1868" s="12">
        <f t="shared" si="141"/>
        <v>18570</v>
      </c>
      <c r="B1868" s="14">
        <f t="shared" si="142"/>
        <v>4</v>
      </c>
      <c r="C1868" s="14">
        <f t="shared" si="145"/>
        <v>20</v>
      </c>
      <c r="D1868" s="15">
        <f>3600*(B1868*data!$C$15/1000-F1868-G1868)/C1868</f>
        <v>675.64664107120882</v>
      </c>
      <c r="E1868" s="15">
        <f>IF(A1868&lt;P$35,IF(A1868+C1868&lt;P$35,data!H$24*data!H$23,data!H$24*data!H$23*(P$35-A1868)/C1868),IF(D1868&lt;0,0,D1868))</f>
        <v>675.64664107120882</v>
      </c>
      <c r="F1868" s="17">
        <f>(H1868*data!$C$16+I1868*data!$C$17-G1867*(data!$C$18+data!$C$19+data!$C$20))*$C1868/60</f>
        <v>-3.7545554169865381</v>
      </c>
      <c r="G1868" s="17">
        <f t="shared" si="143"/>
        <v>29.543065656063316</v>
      </c>
      <c r="H1868" s="17">
        <f>H1867+(data!$C$19*G1867-data!$C$16*H1867)*$C1868/60</f>
        <v>161.26205591566085</v>
      </c>
      <c r="I1868" s="17">
        <f>I1867+(data!$C$20*G1867-data!$C$17*I1867)*$C1868/60</f>
        <v>522.24866113571545</v>
      </c>
      <c r="J1868" s="16">
        <f t="shared" si="144"/>
        <v>309.5</v>
      </c>
      <c r="K1868" s="14">
        <f>G1868/data!$C$15*1000</f>
        <v>4.0001303856534598</v>
      </c>
      <c r="L1868" s="14">
        <f>L1867+data!$C$21*(K1867-L1867)/60*C1867</f>
        <v>4.0000253466218272</v>
      </c>
      <c r="M1868" s="59">
        <f>M1867+E1868*C1868/3600/data!H$23</f>
        <v>353.51115066861286</v>
      </c>
    </row>
    <row r="1869" spans="1:13" ht="19.899999999999999" customHeight="1">
      <c r="A1869" s="12">
        <f t="shared" si="141"/>
        <v>18590</v>
      </c>
      <c r="B1869" s="14">
        <f t="shared" si="142"/>
        <v>4</v>
      </c>
      <c r="C1869" s="14">
        <f t="shared" si="145"/>
        <v>20</v>
      </c>
      <c r="D1869" s="15">
        <f>3600*(B1869*data!$C$15/1000-F1869-G1869)/C1869</f>
        <v>675.47645256376723</v>
      </c>
      <c r="E1869" s="15">
        <f>IF(A1869&lt;P$35,IF(A1869+C1869&lt;P$35,data!H$24*data!H$23,data!H$24*data!H$23*(P$35-A1869)/C1869),IF(D1869&lt;0,0,D1869))</f>
        <v>675.47645256376723</v>
      </c>
      <c r="F1869" s="17">
        <f>(H1869*data!$C$16+I1869*data!$C$17-G1868*(data!$C$18+data!$C$19+data!$C$20))*$C1869/60</f>
        <v>-3.753601187837067</v>
      </c>
      <c r="G1869" s="17">
        <f t="shared" si="143"/>
        <v>29.543056918621854</v>
      </c>
      <c r="H1869" s="17">
        <f>H1868+(data!$C$19*G1868-data!$C$16*H1868)*$C1869/60</f>
        <v>161.27916911372643</v>
      </c>
      <c r="I1869" s="17">
        <f>I1868+(data!$C$20*G1868-data!$C$17*I1868)*$C1869/60</f>
        <v>522.64764072340279</v>
      </c>
      <c r="J1869" s="16">
        <f t="shared" si="144"/>
        <v>309.83333333333331</v>
      </c>
      <c r="K1869" s="14">
        <f>G1869/data!$C$15*1000</f>
        <v>4.0001292026040938</v>
      </c>
      <c r="L1869" s="14">
        <f>L1868+data!$C$21*(K1868-L1868)/60*C1868</f>
        <v>4.0000297255818689</v>
      </c>
      <c r="M1869" s="59">
        <f>M1868+E1869*C1869/3600/data!H$23</f>
        <v>353.88641536448159</v>
      </c>
    </row>
    <row r="1870" spans="1:13" ht="19.899999999999999" customHeight="1">
      <c r="A1870" s="12">
        <f t="shared" si="141"/>
        <v>18610</v>
      </c>
      <c r="B1870" s="14">
        <f t="shared" si="142"/>
        <v>4</v>
      </c>
      <c r="C1870" s="14">
        <f t="shared" si="145"/>
        <v>20</v>
      </c>
      <c r="D1870" s="15">
        <f>3600*(B1870*data!$C$15/1000-F1870-G1870)/C1870</f>
        <v>675.30777642527505</v>
      </c>
      <c r="E1870" s="15">
        <f>IF(A1870&lt;P$35,IF(A1870+C1870&lt;P$35,data!H$24*data!H$23,data!H$24*data!H$23*(P$35-A1870)/C1870),IF(D1870&lt;0,0,D1870))</f>
        <v>675.30777642527505</v>
      </c>
      <c r="F1870" s="17">
        <f>(H1870*data!$C$16+I1870*data!$C$17-G1869*(data!$C$18+data!$C$19+data!$C$20))*$C1870/60</f>
        <v>-3.7526555284331895</v>
      </c>
      <c r="G1870" s="17">
        <f t="shared" si="143"/>
        <v>29.543048348876262</v>
      </c>
      <c r="H1870" s="17">
        <f>H1869+(data!$C$19*G1869-data!$C$16*H1869)*$C1870/60</f>
        <v>161.29592000198906</v>
      </c>
      <c r="I1870" s="17">
        <f>I1869+(data!$C$20*G1869-data!$C$17*I1869)*$C1870/60</f>
        <v>523.04602942509416</v>
      </c>
      <c r="J1870" s="16">
        <f t="shared" si="144"/>
        <v>310.16666666666669</v>
      </c>
      <c r="K1870" s="14">
        <f>G1870/data!$C$15*1000</f>
        <v>4.0001280422607453</v>
      </c>
      <c r="L1870" s="14">
        <f>L1869+data!$C$21*(K1869-L1869)/60*C1869</f>
        <v>4.0000338726679443</v>
      </c>
      <c r="M1870" s="59">
        <f>M1869+E1870*C1870/3600/data!H$23</f>
        <v>354.26158635138455</v>
      </c>
    </row>
    <row r="1871" spans="1:13" ht="19.899999999999999" customHeight="1">
      <c r="A1871" s="12">
        <f t="shared" si="141"/>
        <v>18630</v>
      </c>
      <c r="B1871" s="14">
        <f t="shared" si="142"/>
        <v>4</v>
      </c>
      <c r="C1871" s="14">
        <f t="shared" si="145"/>
        <v>20</v>
      </c>
      <c r="D1871" s="15">
        <f>3600*(B1871*data!$C$15/1000-F1871-G1871)/C1871</f>
        <v>675.14058373907301</v>
      </c>
      <c r="E1871" s="15">
        <f>IF(A1871&lt;P$35,IF(A1871+C1871&lt;P$35,data!H$24*data!H$23,data!H$24*data!H$23*(P$35-A1871)/C1871),IF(D1871&lt;0,0,D1871))</f>
        <v>675.14058373907301</v>
      </c>
      <c r="F1871" s="17">
        <f>(H1871*data!$C$16+I1871*data!$C$17-G1870*(data!$C$18+data!$C$19+data!$C$20))*$C1871/60</f>
        <v>-3.7517182746029079</v>
      </c>
      <c r="G1871" s="17">
        <f t="shared" si="143"/>
        <v>29.543039943302659</v>
      </c>
      <c r="H1871" s="17">
        <f>H1870+(data!$C$19*G1870-data!$C$16*H1870)*$C1871/60</f>
        <v>161.31231624904041</v>
      </c>
      <c r="I1871" s="17">
        <f>I1870+(data!$C$20*G1870-data!$C$17*I1870)*$C1871/60</f>
        <v>523.44382812202684</v>
      </c>
      <c r="J1871" s="16">
        <f t="shared" si="144"/>
        <v>310.5</v>
      </c>
      <c r="K1871" s="14">
        <f>G1871/data!$C$15*1000</f>
        <v>4.0001269041462804</v>
      </c>
      <c r="L1871" s="14">
        <f>L1870+data!$C$21*(K1870-L1870)/60*C1870</f>
        <v>4.0000377984932083</v>
      </c>
      <c r="M1871" s="59">
        <f>M1870+E1871*C1871/3600/data!H$23</f>
        <v>354.63666445346183</v>
      </c>
    </row>
    <row r="1872" spans="1:13" ht="19.899999999999999" customHeight="1">
      <c r="A1872" s="12">
        <f t="shared" ref="A1872:A1935" si="146">$A1871+C1871</f>
        <v>18650</v>
      </c>
      <c r="B1872" s="14">
        <f t="shared" ref="B1872:B1935" si="147">P$23</f>
        <v>4</v>
      </c>
      <c r="C1872" s="14">
        <f t="shared" si="145"/>
        <v>20</v>
      </c>
      <c r="D1872" s="15">
        <f>3600*(B1872*data!$C$15/1000-F1872-G1872)/C1872</f>
        <v>674.97484619593445</v>
      </c>
      <c r="E1872" s="15">
        <f>IF(A1872&lt;P$35,IF(A1872+C1872&lt;P$35,data!H$24*data!H$23,data!H$24*data!H$23*(P$35-A1872)/C1872),IF(D1872&lt;0,0,D1872))</f>
        <v>674.97484619593445</v>
      </c>
      <c r="F1872" s="17">
        <f>(H1872*data!$C$16+I1872*data!$C$17-G1871*(data!$C$18+data!$C$19+data!$C$20))*$C1872/60</f>
        <v>-3.7507892656234931</v>
      </c>
      <c r="G1872" s="17">
        <f t="shared" ref="G1872:G1935" si="148">IF(P$21=1,(E1871/60)*$C1872/60+F1872+G1871,(E1872/60)*$C1872/60+F1872+G1871)</f>
        <v>29.543031698451795</v>
      </c>
      <c r="H1872" s="17">
        <f>H1871+(data!$C$19*G1871-data!$C$16*H1871)*$C1872/60</f>
        <v>161.32836536116289</v>
      </c>
      <c r="I1872" s="17">
        <f>I1871+(data!$C$20*G1871-data!$C$17*I1871)*$C1872/60</f>
        <v>523.84103769399383</v>
      </c>
      <c r="J1872" s="16">
        <f t="shared" si="144"/>
        <v>310.83333333333331</v>
      </c>
      <c r="K1872" s="14">
        <f>G1872/data!$C$15*1000</f>
        <v>4.0001257877936691</v>
      </c>
      <c r="L1872" s="14">
        <f>L1871+data!$C$21*(K1871-L1871)/60*C1871</f>
        <v>4.0000415132084743</v>
      </c>
      <c r="M1872" s="59">
        <f>M1871+E1872*C1872/3600/data!H$23</f>
        <v>355.01165047912622</v>
      </c>
    </row>
    <row r="1873" spans="1:13" ht="19.899999999999999" customHeight="1">
      <c r="A1873" s="12">
        <f t="shared" si="146"/>
        <v>18670</v>
      </c>
      <c r="B1873" s="14">
        <f t="shared" si="147"/>
        <v>4</v>
      </c>
      <c r="C1873" s="14">
        <f t="shared" si="145"/>
        <v>20</v>
      </c>
      <c r="D1873" s="15">
        <f>3600*(B1873*data!$C$15/1000-F1873-G1873)/C1873</f>
        <v>674.81053608125478</v>
      </c>
      <c r="E1873" s="15">
        <f>IF(A1873&lt;P$35,IF(A1873+C1873&lt;P$35,data!H$24*data!H$23,data!H$24*data!H$23*(P$35-A1873)/C1873),IF(D1873&lt;0,0,D1873))</f>
        <v>674.81053608125478</v>
      </c>
      <c r="F1873" s="17">
        <f>(H1873*data!$C$16+I1873*data!$C$17-G1872*(data!$C$18+data!$C$19+data!$C$20))*$C1873/60</f>
        <v>-3.7498683441485658</v>
      </c>
      <c r="G1873" s="17">
        <f t="shared" si="148"/>
        <v>29.543023610947309</v>
      </c>
      <c r="H1873" s="17">
        <f>H1872+(data!$C$19*G1872-data!$C$16*H1872)*$C1873/60</f>
        <v>161.34407468576507</v>
      </c>
      <c r="I1873" s="17">
        <f>I1872+(data!$C$20*G1872-data!$C$17*I1872)*$C1873/60</f>
        <v>524.23765901934928</v>
      </c>
      <c r="J1873" s="16">
        <f t="shared" si="144"/>
        <v>311.16666666666669</v>
      </c>
      <c r="K1873" s="14">
        <f>G1873/data!$C$15*1000</f>
        <v>4.0001246927457546</v>
      </c>
      <c r="L1873" s="14">
        <f>L1872+data!$C$21*(K1872-L1872)/60*C1872</f>
        <v>4.0000450265219101</v>
      </c>
      <c r="M1873" s="59">
        <f>M1872+E1873*C1873/3600/data!H$23</f>
        <v>355.38654522139359</v>
      </c>
    </row>
    <row r="1874" spans="1:13" ht="19.899999999999999" customHeight="1">
      <c r="A1874" s="12">
        <f t="shared" si="146"/>
        <v>18690</v>
      </c>
      <c r="B1874" s="14">
        <f t="shared" si="147"/>
        <v>4</v>
      </c>
      <c r="C1874" s="14">
        <f t="shared" si="145"/>
        <v>20</v>
      </c>
      <c r="D1874" s="15">
        <f>3600*(B1874*data!$C$15/1000-F1874-G1874)/C1874</f>
        <v>674.64762626244612</v>
      </c>
      <c r="E1874" s="15">
        <f>IF(A1874&lt;P$35,IF(A1874+C1874&lt;P$35,data!H$24*data!H$23,data!H$24*data!H$23*(P$35-A1874)/C1874),IF(D1874&lt;0,0,D1874))</f>
        <v>674.64762626244612</v>
      </c>
      <c r="F1874" s="17">
        <f>(H1874*data!$C$16+I1874*data!$C$17-G1873*(data!$C$18+data!$C$19+data!$C$20))*$C1874/60</f>
        <v>-3.7489553561366336</v>
      </c>
      <c r="G1874" s="17">
        <f t="shared" si="148"/>
        <v>29.543015677484313</v>
      </c>
      <c r="H1874" s="17">
        <f>H1873+(data!$C$19*G1873-data!$C$16*H1873)*$C1874/60</f>
        <v>161.35945141474417</v>
      </c>
      <c r="I1874" s="17">
        <f>I1873+(data!$C$20*G1873-data!$C$17*I1873)*$C1874/60</f>
        <v>524.6336929750131</v>
      </c>
      <c r="J1874" s="16">
        <f t="shared" si="144"/>
        <v>311.5</v>
      </c>
      <c r="K1874" s="14">
        <f>G1874/data!$C$15*1000</f>
        <v>4.0001236185550537</v>
      </c>
      <c r="L1874" s="14">
        <f>L1873+data!$C$21*(K1873-L1873)/60*C1873</f>
        <v>4.000048347717903</v>
      </c>
      <c r="M1874" s="59">
        <f>M1873+E1874*C1874/3600/data!H$23</f>
        <v>355.76134945820604</v>
      </c>
    </row>
    <row r="1875" spans="1:13" ht="19.899999999999999" customHeight="1">
      <c r="A1875" s="12">
        <f t="shared" si="146"/>
        <v>18710</v>
      </c>
      <c r="B1875" s="14">
        <f t="shared" si="147"/>
        <v>4</v>
      </c>
      <c r="C1875" s="14">
        <f t="shared" si="145"/>
        <v>20</v>
      </c>
      <c r="D1875" s="15">
        <f>3600*(B1875*data!$C$15/1000-F1875-G1875)/C1875</f>
        <v>674.48609017664126</v>
      </c>
      <c r="E1875" s="15">
        <f>IF(A1875&lt;P$35,IF(A1875+C1875&lt;P$35,data!H$24*data!H$23,data!H$24*data!H$23*(P$35-A1875)/C1875),IF(D1875&lt;0,0,D1875))</f>
        <v>674.48609017664126</v>
      </c>
      <c r="F1875" s="17">
        <f>(H1875*data!$C$16+I1875*data!$C$17-G1874*(data!$C$18+data!$C$19+data!$C$20))*$C1875/60</f>
        <v>-3.7480501507812081</v>
      </c>
      <c r="G1875" s="17">
        <f t="shared" si="148"/>
        <v>29.543007894827806</v>
      </c>
      <c r="H1875" s="17">
        <f>H1874+(data!$C$19*G1874-data!$C$16*H1874)*$C1875/60</f>
        <v>161.37450258777776</v>
      </c>
      <c r="I1875" s="17">
        <f>I1874+(data!$C$20*G1874-data!$C$17*I1874)*$C1875/60</f>
        <v>525.02914043647638</v>
      </c>
      <c r="J1875" s="16">
        <f t="shared" si="144"/>
        <v>311.83333333333331</v>
      </c>
      <c r="K1875" s="14">
        <f>G1875/data!$C$15*1000</f>
        <v>4.0001225647835481</v>
      </c>
      <c r="L1875" s="14">
        <f>L1874+data!$C$21*(K1874-L1874)/60*C1874</f>
        <v>4.0000514856751277</v>
      </c>
      <c r="M1875" s="59">
        <f>M1874+E1875*C1875/3600/data!H$23</f>
        <v>356.1360639527486</v>
      </c>
    </row>
    <row r="1876" spans="1:13" ht="19.899999999999999" customHeight="1">
      <c r="A1876" s="12">
        <f t="shared" si="146"/>
        <v>18730</v>
      </c>
      <c r="B1876" s="14">
        <f t="shared" si="147"/>
        <v>4</v>
      </c>
      <c r="C1876" s="14">
        <f t="shared" si="145"/>
        <v>20</v>
      </c>
      <c r="D1876" s="15">
        <f>3600*(B1876*data!$C$15/1000-F1876-G1876)/C1876</f>
        <v>674.32590181862872</v>
      </c>
      <c r="E1876" s="15">
        <f>IF(A1876&lt;P$35,IF(A1876+C1876&lt;P$35,data!H$24*data!H$23,data!H$24*data!H$23*(P$35-A1876)/C1876),IF(D1876&lt;0,0,D1876))</f>
        <v>674.32590181862872</v>
      </c>
      <c r="F1876" s="17">
        <f>(H1876*data!$C$16+I1876*data!$C$17-G1875*(data!$C$18+data!$C$19+data!$C$20))*$C1876/60</f>
        <v>-3.7471525804423509</v>
      </c>
      <c r="G1876" s="17">
        <f t="shared" si="148"/>
        <v>29.54300025981124</v>
      </c>
      <c r="H1876" s="17">
        <f>H1875+(data!$C$19*G1875-data!$C$16*H1875)*$C1876/60</f>
        <v>161.3892350955453</v>
      </c>
      <c r="I1876" s="17">
        <f>I1875+(data!$C$20*G1875-data!$C$17*I1875)*$C1876/60</f>
        <v>525.42400227780581</v>
      </c>
      <c r="J1876" s="16">
        <f t="shared" si="144"/>
        <v>312.16666666666669</v>
      </c>
      <c r="K1876" s="14">
        <f>G1876/data!$C$15*1000</f>
        <v>4.0001215310024874</v>
      </c>
      <c r="L1876" s="14">
        <f>L1875+data!$C$21*(K1875-L1875)/60*C1875</f>
        <v>4.0000544488838585</v>
      </c>
      <c r="M1876" s="59">
        <f>M1875+E1876*C1876/3600/data!H$23</f>
        <v>356.51068945375897</v>
      </c>
    </row>
    <row r="1877" spans="1:13" ht="19.899999999999999" customHeight="1">
      <c r="A1877" s="12">
        <f t="shared" si="146"/>
        <v>18750</v>
      </c>
      <c r="B1877" s="14">
        <f t="shared" si="147"/>
        <v>4</v>
      </c>
      <c r="C1877" s="14">
        <f t="shared" si="145"/>
        <v>20</v>
      </c>
      <c r="D1877" s="15">
        <f>3600*(B1877*data!$C$15/1000-F1877-G1877)/C1877</f>
        <v>674.16703572906977</v>
      </c>
      <c r="E1877" s="15">
        <f>IF(A1877&lt;P$35,IF(A1877+C1877&lt;P$35,data!H$24*data!H$23,data!H$24*data!H$23*(P$35-A1877)/C1877),IF(D1877&lt;0,0,D1877))</f>
        <v>674.16703572906977</v>
      </c>
      <c r="F1877" s="17">
        <f>(H1877*data!$C$16+I1877*data!$C$17-G1876*(data!$C$18+data!$C$19+data!$C$20))*$C1877/60</f>
        <v>-3.7462625005797041</v>
      </c>
      <c r="G1877" s="17">
        <f t="shared" si="148"/>
        <v>29.542992769335029</v>
      </c>
      <c r="H1877" s="17">
        <f>H1876+(data!$C$19*G1876-data!$C$16*H1876)*$C1877/60</f>
        <v>161.40365568288195</v>
      </c>
      <c r="I1877" s="17">
        <f>I1876+(data!$C$20*G1876-data!$C$17*I1876)*$C1877/60</f>
        <v>525.81827937164894</v>
      </c>
      <c r="J1877" s="16">
        <f t="shared" si="144"/>
        <v>312.5</v>
      </c>
      <c r="K1877" s="14">
        <f>G1877/data!$C$15*1000</f>
        <v>4.0001205167921876</v>
      </c>
      <c r="L1877" s="14">
        <f>L1876+data!$C$21*(K1876-L1876)/60*C1876</f>
        <v>4.0000572454625445</v>
      </c>
      <c r="M1877" s="59">
        <f>M1876+E1877*C1877/3600/data!H$23</f>
        <v>356.88522669583068</v>
      </c>
    </row>
    <row r="1878" spans="1:13" ht="19.899999999999999" customHeight="1">
      <c r="A1878" s="12">
        <f t="shared" si="146"/>
        <v>18770</v>
      </c>
      <c r="B1878" s="14">
        <f t="shared" si="147"/>
        <v>4</v>
      </c>
      <c r="C1878" s="14">
        <f t="shared" si="145"/>
        <v>20</v>
      </c>
      <c r="D1878" s="15">
        <f>3600*(B1878*data!$C$15/1000-F1878-G1878)/C1878</f>
        <v>674.00946698294274</v>
      </c>
      <c r="E1878" s="15">
        <f>IF(A1878&lt;P$35,IF(A1878+C1878&lt;P$35,data!H$24*data!H$23,data!H$24*data!H$23*(P$35-A1878)/C1878),IF(D1878&lt;0,0,D1878))</f>
        <v>674.00946698294274</v>
      </c>
      <c r="F1878" s="17">
        <f>(H1878*data!$C$16+I1878*data!$C$17-G1877*(data!$C$18+data!$C$19+data!$C$20))*$C1878/60</f>
        <v>-3.7453797696869162</v>
      </c>
      <c r="G1878" s="17">
        <f t="shared" si="148"/>
        <v>29.542985420365167</v>
      </c>
      <c r="H1878" s="17">
        <f>H1877+(data!$C$19*G1877-data!$C$16*H1877)*$C1878/60</f>
        <v>161.41777095186529</v>
      </c>
      <c r="I1878" s="17">
        <f>I1877+(data!$C$20*G1877-data!$C$17*I1877)*$C1878/60</f>
        <v>526.2119725892386</v>
      </c>
      <c r="J1878" s="16">
        <f t="shared" si="144"/>
        <v>312.83333333333331</v>
      </c>
      <c r="K1878" s="14">
        <f>G1878/data!$C$15*1000</f>
        <v>4.0001195217418433</v>
      </c>
      <c r="L1878" s="14">
        <f>L1877+data!$C$21*(K1877-L1877)/60*C1877</f>
        <v>4.0000598831736891</v>
      </c>
      <c r="M1878" s="59">
        <f>M1877+E1878*C1878/3600/data!H$23</f>
        <v>357.25967639971009</v>
      </c>
    </row>
    <row r="1879" spans="1:13" ht="19.899999999999999" customHeight="1">
      <c r="A1879" s="12">
        <f t="shared" si="146"/>
        <v>18790</v>
      </c>
      <c r="B1879" s="14">
        <f t="shared" si="147"/>
        <v>4</v>
      </c>
      <c r="C1879" s="14">
        <f t="shared" si="145"/>
        <v>20</v>
      </c>
      <c r="D1879" s="15">
        <f>3600*(B1879*data!$C$15/1000-F1879-G1879)/C1879</f>
        <v>673.85317117824411</v>
      </c>
      <c r="E1879" s="15">
        <f>IF(A1879&lt;P$35,IF(A1879+C1879&lt;P$35,data!H$24*data!H$23,data!H$24*data!H$23*(P$35-A1879)/C1879),IF(D1879&lt;0,0,D1879))</f>
        <v>673.85317117824411</v>
      </c>
      <c r="F1879" s="17">
        <f>(H1879*data!$C$16+I1879*data!$C$17-G1878*(data!$C$18+data!$C$19+data!$C$20))*$C1879/60</f>
        <v>-3.7445042492274667</v>
      </c>
      <c r="G1879" s="17">
        <f t="shared" si="148"/>
        <v>29.542978209931825</v>
      </c>
      <c r="H1879" s="17">
        <f>H1878+(data!$C$19*G1878-data!$C$16*H1878)*$C1879/60</f>
        <v>161.4315873648369</v>
      </c>
      <c r="I1879" s="17">
        <f>I1878+(data!$C$20*G1878-data!$C$17*I1878)*$C1879/60</f>
        <v>526.60508280039778</v>
      </c>
      <c r="J1879" s="16">
        <f t="shared" si="144"/>
        <v>313.16666666666669</v>
      </c>
      <c r="K1879" s="14">
        <f>G1879/data!$C$15*1000</f>
        <v>4.0001185454493404</v>
      </c>
      <c r="L1879" s="14">
        <f>L1878+data!$C$21*(K1878-L1878)/60*C1878</f>
        <v>4.0000623694390596</v>
      </c>
      <c r="M1879" s="59">
        <f>M1878+E1879*C1879/3600/data!H$23</f>
        <v>357.6340392725869</v>
      </c>
    </row>
    <row r="1880" spans="1:13" ht="19.899999999999999" customHeight="1">
      <c r="A1880" s="12">
        <f t="shared" si="146"/>
        <v>18810</v>
      </c>
      <c r="B1880" s="14">
        <f t="shared" si="147"/>
        <v>4</v>
      </c>
      <c r="C1880" s="14">
        <f t="shared" si="145"/>
        <v>20</v>
      </c>
      <c r="D1880" s="15">
        <f>3600*(B1880*data!$C$15/1000-F1880-G1880)/C1880</f>
        <v>673.69812442492059</v>
      </c>
      <c r="E1880" s="15">
        <f>IF(A1880&lt;P$35,IF(A1880+C1880&lt;P$35,data!H$24*data!H$23,data!H$24*data!H$23*(P$35-A1880)/C1880),IF(D1880&lt;0,0,D1880))</f>
        <v>673.69812442492059</v>
      </c>
      <c r="F1880" s="17">
        <f>(H1880*data!$C$16+I1880*data!$C$17-G1879*(data!$C$18+data!$C$19+data!$C$20))*$C1880/60</f>
        <v>-3.7436358035718458</v>
      </c>
      <c r="G1880" s="17">
        <f t="shared" si="148"/>
        <v>29.542971135128003</v>
      </c>
      <c r="H1880" s="17">
        <f>H1879+(data!$C$19*G1879-data!$C$16*H1879)*$C1880/60</f>
        <v>161.44511124735996</v>
      </c>
      <c r="I1880" s="17">
        <f>I1879+(data!$C$20*G1879-data!$C$17*I1879)*$C1880/60</f>
        <v>526.9976108735442</v>
      </c>
      <c r="J1880" s="16">
        <f t="shared" si="144"/>
        <v>313.5</v>
      </c>
      <c r="K1880" s="14">
        <f>G1880/data!$C$15*1000</f>
        <v>4.0001175875210713</v>
      </c>
      <c r="L1880" s="14">
        <f>L1879+data!$C$21*(K1879-L1879)/60*C1879</f>
        <v>4.0000647113542556</v>
      </c>
      <c r="M1880" s="59">
        <f>M1879+E1880*C1880/3600/data!H$23</f>
        <v>358.00831600837853</v>
      </c>
    </row>
    <row r="1881" spans="1:13" ht="19.899999999999999" customHeight="1">
      <c r="A1881" s="12">
        <f t="shared" si="146"/>
        <v>18830</v>
      </c>
      <c r="B1881" s="14">
        <f t="shared" si="147"/>
        <v>4</v>
      </c>
      <c r="C1881" s="14">
        <f t="shared" si="145"/>
        <v>20</v>
      </c>
      <c r="D1881" s="15">
        <f>3600*(B1881*data!$C$15/1000-F1881-G1881)/C1881</f>
        <v>673.54430333404855</v>
      </c>
      <c r="E1881" s="15">
        <f>IF(A1881&lt;P$35,IF(A1881+C1881&lt;P$35,data!H$24*data!H$23,data!H$24*data!H$23*(P$35-A1881)/C1881),IF(D1881&lt;0,0,D1881))</f>
        <v>673.54430333404855</v>
      </c>
      <c r="F1881" s="17">
        <f>(H1881*data!$C$16+I1881*data!$C$17-G1880*(data!$C$18+data!$C$19+data!$C$20))*$C1881/60</f>
        <v>-3.7427742999360607</v>
      </c>
      <c r="G1881" s="17">
        <f t="shared" si="148"/>
        <v>29.542964193108169</v>
      </c>
      <c r="H1881" s="17">
        <f>H1880+(data!$C$19*G1880-data!$C$16*H1880)*$C1881/60</f>
        <v>161.45834879111419</v>
      </c>
      <c r="I1881" s="17">
        <f>I1880+(data!$C$20*G1880-data!$C$17*I1880)*$C1881/60</f>
        <v>527.38955767569496</v>
      </c>
      <c r="J1881" s="16">
        <f t="shared" si="144"/>
        <v>313.83333333333331</v>
      </c>
      <c r="K1881" s="14">
        <f>G1881/data!$C$15*1000</f>
        <v>4.0001166475717511</v>
      </c>
      <c r="L1881" s="14">
        <f>L1880+data!$C$21*(K1880-L1880)/60*C1880</f>
        <v>4.0000669157026589</v>
      </c>
      <c r="M1881" s="59">
        <f>M1880+E1881*C1881/3600/data!H$23</f>
        <v>358.38250728800858</v>
      </c>
    </row>
    <row r="1882" spans="1:13" ht="19.899999999999999" customHeight="1">
      <c r="A1882" s="12">
        <f t="shared" si="146"/>
        <v>18850</v>
      </c>
      <c r="B1882" s="14">
        <f t="shared" si="147"/>
        <v>4</v>
      </c>
      <c r="C1882" s="14">
        <f t="shared" si="145"/>
        <v>20</v>
      </c>
      <c r="D1882" s="15">
        <f>3600*(B1882*data!$C$15/1000-F1882-G1882)/C1882</f>
        <v>673.39168500722985</v>
      </c>
      <c r="E1882" s="15">
        <f>IF(A1882&lt;P$35,IF(A1882+C1882&lt;P$35,data!H$24*data!H$23,data!H$24*data!H$23*(P$35-A1882)/C1882),IF(D1882&lt;0,0,D1882))</f>
        <v>673.39168500722985</v>
      </c>
      <c r="F1882" s="17">
        <f>(H1882*data!$C$16+I1882*data!$C$17-G1881*(data!$C$18+data!$C$19+data!$C$20))*$C1882/60</f>
        <v>-3.7419196083214477</v>
      </c>
      <c r="G1882" s="17">
        <f t="shared" si="148"/>
        <v>29.542957381086993</v>
      </c>
      <c r="H1882" s="17">
        <f>H1881+(data!$C$19*G1881-data!$C$16*H1881)*$C1882/60</f>
        <v>161.47130605672953</v>
      </c>
      <c r="I1882" s="17">
        <f>I1881+(data!$C$20*G1881-data!$C$17*I1881)*$C1882/60</f>
        <v>527.78092407247084</v>
      </c>
      <c r="J1882" s="16">
        <f t="shared" si="144"/>
        <v>314.16666666666669</v>
      </c>
      <c r="K1882" s="14">
        <f>G1882/data!$C$15*1000</f>
        <v>4.0001157252242461</v>
      </c>
      <c r="L1882" s="14">
        <f>L1881+data!$C$21*(K1881-L1881)/60*C1881</f>
        <v>4.0000689889687981</v>
      </c>
      <c r="M1882" s="59">
        <f>M1881+E1882*C1882/3600/data!H$23</f>
        <v>358.75661377967924</v>
      </c>
    </row>
    <row r="1883" spans="1:13" ht="19.899999999999999" customHeight="1">
      <c r="A1883" s="12">
        <f t="shared" si="146"/>
        <v>18870</v>
      </c>
      <c r="B1883" s="14">
        <f t="shared" si="147"/>
        <v>4</v>
      </c>
      <c r="C1883" s="14">
        <f t="shared" si="145"/>
        <v>20</v>
      </c>
      <c r="D1883" s="15">
        <f>3600*(B1883*data!$C$15/1000-F1883-G1883)/C1883</f>
        <v>673.2402470262125</v>
      </c>
      <c r="E1883" s="15">
        <f>IF(A1883&lt;P$35,IF(A1883+C1883&lt;P$35,data!H$24*data!H$23,data!H$24*data!H$23*(P$35-A1883)/C1883),IF(D1883&lt;0,0,D1883))</f>
        <v>673.2402470262125</v>
      </c>
      <c r="F1883" s="17">
        <f>(H1883*data!$C$16+I1883*data!$C$17-G1882*(data!$C$18+data!$C$19+data!$C$20))*$C1883/60</f>
        <v>-3.741071601455757</v>
      </c>
      <c r="G1883" s="17">
        <f t="shared" si="148"/>
        <v>29.542950696338067</v>
      </c>
      <c r="H1883" s="17">
        <f>H1882+(data!$C$19*G1882-data!$C$16*H1882)*$C1883/60</f>
        <v>161.48398897655994</v>
      </c>
      <c r="I1883" s="17">
        <f>I1882+(data!$C$20*G1882-data!$C$17*I1882)*$C1883/60</f>
        <v>528.17171092810099</v>
      </c>
      <c r="J1883" s="16">
        <f t="shared" si="144"/>
        <v>314.5</v>
      </c>
      <c r="K1883" s="14">
        <f>G1883/data!$C$15*1000</f>
        <v>4.0001148201094017</v>
      </c>
      <c r="L1883" s="14">
        <f>L1882+data!$C$21*(K1882-L1882)/60*C1882</f>
        <v>4.0000709373511469</v>
      </c>
      <c r="M1883" s="59">
        <f>M1882+E1883*C1883/3600/data!H$23</f>
        <v>359.13063613913823</v>
      </c>
    </row>
    <row r="1884" spans="1:13" ht="19.899999999999999" customHeight="1">
      <c r="A1884" s="12">
        <f t="shared" si="146"/>
        <v>18890</v>
      </c>
      <c r="B1884" s="14">
        <f t="shared" si="147"/>
        <v>4</v>
      </c>
      <c r="C1884" s="14">
        <f t="shared" si="145"/>
        <v>20</v>
      </c>
      <c r="D1884" s="15">
        <f>3600*(B1884*data!$C$15/1000-F1884-G1884)/C1884</f>
        <v>673.08996744273827</v>
      </c>
      <c r="E1884" s="15">
        <f>IF(A1884&lt;P$35,IF(A1884+C1884&lt;P$35,data!H$24*data!H$23,data!H$24*data!H$23*(P$35-A1884)/C1884),IF(D1884&lt;0,0,D1884))</f>
        <v>673.08996744273827</v>
      </c>
      <c r="F1884" s="17">
        <f>(H1884*data!$C$16+I1884*data!$C$17-G1883*(data!$C$18+data!$C$19+data!$C$20))*$C1884/60</f>
        <v>-3.7402301547354861</v>
      </c>
      <c r="G1884" s="17">
        <f t="shared" si="148"/>
        <v>29.542944136192652</v>
      </c>
      <c r="H1884" s="17">
        <f>H1883+(data!$C$19*G1883-data!$C$16*H1883)*$C1884/60</f>
        <v>161.49640335739829</v>
      </c>
      <c r="I1884" s="17">
        <f>I1883+(data!$C$20*G1883-data!$C$17*I1883)*$C1884/60</f>
        <v>528.56191910542725</v>
      </c>
      <c r="J1884" s="16">
        <f t="shared" si="144"/>
        <v>314.83333333333331</v>
      </c>
      <c r="K1884" s="14">
        <f>G1884/data!$C$15*1000</f>
        <v>4.0001139318658687</v>
      </c>
      <c r="L1884" s="14">
        <f>L1883+data!$C$21*(K1883-L1883)/60*C1883</f>
        <v>4.0000727667743812</v>
      </c>
      <c r="M1884" s="59">
        <f>M1883+E1884*C1884/3600/data!H$23</f>
        <v>359.50457500993974</v>
      </c>
    </row>
    <row r="1885" spans="1:13" ht="19.899999999999999" customHeight="1">
      <c r="A1885" s="12">
        <f t="shared" si="146"/>
        <v>18910</v>
      </c>
      <c r="B1885" s="14">
        <f t="shared" si="147"/>
        <v>4</v>
      </c>
      <c r="C1885" s="14">
        <f t="shared" si="145"/>
        <v>20</v>
      </c>
      <c r="D1885" s="15">
        <f>3600*(B1885*data!$C$15/1000-F1885-G1885)/C1885</f>
        <v>672.94082476860763</v>
      </c>
      <c r="E1885" s="15">
        <f>IF(A1885&lt;P$35,IF(A1885+C1885&lt;P$35,data!H$24*data!H$23,data!H$24*data!H$23*(P$35-A1885)/C1885),IF(D1885&lt;0,0,D1885))</f>
        <v>672.94082476860763</v>
      </c>
      <c r="F1885" s="17">
        <f>(H1885*data!$C$16+I1885*data!$C$17-G1884*(data!$C$18+data!$C$19+data!$C$20))*$C1885/60</f>
        <v>-3.7393951461694308</v>
      </c>
      <c r="G1885" s="17">
        <f t="shared" si="148"/>
        <v>29.542937698038433</v>
      </c>
      <c r="H1885" s="17">
        <f>H1884+(data!$C$19*G1884-data!$C$16*H1884)*$C1885/60</f>
        <v>161.50855488313405</v>
      </c>
      <c r="I1885" s="17">
        <f>I1884+(data!$C$20*G1884-data!$C$17*I1884)*$C1885/60</f>
        <v>528.95154946590844</v>
      </c>
      <c r="J1885" s="16">
        <f t="shared" si="144"/>
        <v>315.16666666666669</v>
      </c>
      <c r="K1885" s="14">
        <f>G1885/data!$C$15*1000</f>
        <v>4.0001130601399399</v>
      </c>
      <c r="L1885" s="14">
        <f>L1884+data!$C$21*(K1884-L1884)/60*C1884</f>
        <v>4.0000744829011197</v>
      </c>
      <c r="M1885" s="59">
        <f>M1884+E1885*C1885/3600/data!H$23</f>
        <v>359.8784310237001</v>
      </c>
    </row>
    <row r="1886" spans="1:13" ht="19.899999999999999" customHeight="1">
      <c r="A1886" s="12">
        <f t="shared" si="146"/>
        <v>18930</v>
      </c>
      <c r="B1886" s="14">
        <f t="shared" si="147"/>
        <v>4</v>
      </c>
      <c r="C1886" s="14">
        <f t="shared" si="145"/>
        <v>20</v>
      </c>
      <c r="D1886" s="15">
        <f>3600*(B1886*data!$C$15/1000-F1886-G1886)/C1886</f>
        <v>672.79279796593414</v>
      </c>
      <c r="E1886" s="15">
        <f>IF(A1886&lt;P$35,IF(A1886+C1886&lt;P$35,data!H$24*data!H$23,data!H$24*data!H$23*(P$35-A1886)/C1886),IF(D1886&lt;0,0,D1886))</f>
        <v>672.79279796593414</v>
      </c>
      <c r="F1886" s="17">
        <f>(H1886*data!$C$16+I1886*data!$C$17-G1885*(data!$C$18+data!$C$19+data!$C$20))*$C1886/60</f>
        <v>-3.7385664563234218</v>
      </c>
      <c r="G1886" s="17">
        <f t="shared" si="148"/>
        <v>29.542931379318386</v>
      </c>
      <c r="H1886" s="17">
        <f>H1885+(data!$C$19*G1885-data!$C$16*H1885)*$C1886/60</f>
        <v>161.5204491173545</v>
      </c>
      <c r="I1886" s="17">
        <f>I1885+(data!$C$20*G1885-data!$C$17*I1885)*$C1886/60</f>
        <v>529.34060286962472</v>
      </c>
      <c r="J1886" s="16">
        <f t="shared" si="144"/>
        <v>315.5</v>
      </c>
      <c r="K1886" s="14">
        <f>G1886/data!$C$15*1000</f>
        <v>4.0001122045853963</v>
      </c>
      <c r="L1886" s="14">
        <f>L1885+data!$C$21*(K1885-L1885)/60*C1885</f>
        <v>4.0000760911431676</v>
      </c>
      <c r="M1886" s="59">
        <f>M1885+E1886*C1886/3600/data!H$23</f>
        <v>360.25220480034784</v>
      </c>
    </row>
    <row r="1887" spans="1:13" ht="19.899999999999999" customHeight="1">
      <c r="A1887" s="12">
        <f t="shared" si="146"/>
        <v>18950</v>
      </c>
      <c r="B1887" s="14">
        <f t="shared" si="147"/>
        <v>4</v>
      </c>
      <c r="C1887" s="14">
        <f t="shared" si="145"/>
        <v>20</v>
      </c>
      <c r="D1887" s="15">
        <f>3600*(B1887*data!$C$15/1000-F1887-G1887)/C1887</f>
        <v>672.64586643764028</v>
      </c>
      <c r="E1887" s="15">
        <f>IF(A1887&lt;P$35,IF(A1887+C1887&lt;P$35,data!H$24*data!H$23,data!H$24*data!H$23*(P$35-A1887)/C1887),IF(D1887&lt;0,0,D1887))</f>
        <v>672.64586643764028</v>
      </c>
      <c r="F1887" s="17">
        <f>(H1887*data!$C$16+I1887*data!$C$17-G1886*(data!$C$18+data!$C$19+data!$C$20))*$C1887/60</f>
        <v>-3.7377439682662654</v>
      </c>
      <c r="G1887" s="17">
        <f t="shared" si="148"/>
        <v>29.542925177529533</v>
      </c>
      <c r="H1887" s="17">
        <f>H1886+(data!$C$19*G1886-data!$C$16*H1886)*$C1887/60</f>
        <v>161.53209150589103</v>
      </c>
      <c r="I1887" s="17">
        <f>I1886+(data!$C$20*G1886-data!$C$17*I1886)*$C1887/60</f>
        <v>529.72908017528175</v>
      </c>
      <c r="J1887" s="16">
        <f t="shared" si="144"/>
        <v>315.83333333333331</v>
      </c>
      <c r="K1887" s="14">
        <f>G1887/data!$C$15*1000</f>
        <v>4.0001113648633337</v>
      </c>
      <c r="L1887" s="14">
        <f>L1886+data!$C$21*(K1886-L1886)/60*C1886</f>
        <v>4.0000775966722841</v>
      </c>
      <c r="M1887" s="59">
        <f>M1886+E1887*C1887/3600/data!H$23</f>
        <v>360.62589694836873</v>
      </c>
    </row>
    <row r="1888" spans="1:13" ht="19.899999999999999" customHeight="1">
      <c r="A1888" s="12">
        <f t="shared" si="146"/>
        <v>18970</v>
      </c>
      <c r="B1888" s="14">
        <f t="shared" si="147"/>
        <v>4</v>
      </c>
      <c r="C1888" s="14">
        <f t="shared" si="145"/>
        <v>20</v>
      </c>
      <c r="D1888" s="15">
        <f>3600*(B1888*data!$C$15/1000-F1888-G1888)/C1888</f>
        <v>672.50001001810983</v>
      </c>
      <c r="E1888" s="15">
        <f>IF(A1888&lt;P$35,IF(A1888+C1888&lt;P$35,data!H$24*data!H$23,data!H$24*data!H$23*(P$35-A1888)/C1888),IF(D1888&lt;0,0,D1888))</f>
        <v>672.50001001810983</v>
      </c>
      <c r="F1888" s="17">
        <f>(H1888*data!$C$16+I1888*data!$C$17-G1887*(data!$C$18+data!$C$19+data!$C$20))*$C1888/60</f>
        <v>-3.7369275675167701</v>
      </c>
      <c r="G1888" s="17">
        <f t="shared" si="148"/>
        <v>29.542919090221876</v>
      </c>
      <c r="H1888" s="17">
        <f>H1887+(data!$C$19*G1887-data!$C$16*H1887)*$C1888/60</f>
        <v>161.54348737931147</v>
      </c>
      <c r="I1888" s="17">
        <f>I1887+(data!$C$20*G1887-data!$C$17*I1887)*$C1888/60</f>
        <v>530.11698224021484</v>
      </c>
      <c r="J1888" s="16">
        <f t="shared" si="144"/>
        <v>316.16666666666669</v>
      </c>
      <c r="K1888" s="14">
        <f>G1888/data!$C$15*1000</f>
        <v>4.0001105406420221</v>
      </c>
      <c r="L1888" s="14">
        <f>L1887+data!$C$21*(K1887-L1887)/60*C1887</f>
        <v>4.0000790044304955</v>
      </c>
      <c r="M1888" s="59">
        <f>M1887+E1888*C1888/3600/data!H$23</f>
        <v>360.99950806504546</v>
      </c>
    </row>
    <row r="1889" spans="1:13" ht="19.899999999999999" customHeight="1">
      <c r="A1889" s="12">
        <f t="shared" si="146"/>
        <v>18990</v>
      </c>
      <c r="B1889" s="14">
        <f t="shared" si="147"/>
        <v>4</v>
      </c>
      <c r="C1889" s="14">
        <f t="shared" si="145"/>
        <v>20</v>
      </c>
      <c r="D1889" s="15">
        <f>3600*(B1889*data!$C$15/1000-F1889-G1889)/C1889</f>
        <v>672.35520896408696</v>
      </c>
      <c r="E1889" s="15">
        <f>IF(A1889&lt;P$35,IF(A1889+C1889&lt;P$35,data!H$24*data!H$23,data!H$24*data!H$23*(P$35-A1889)/C1889),IF(D1889&lt;0,0,D1889))</f>
        <v>672.35520896408696</v>
      </c>
      <c r="F1889" s="17">
        <f>(H1889*data!$C$16+I1889*data!$C$17-G1888*(data!$C$18+data!$C$19+data!$C$20))*$C1889/60</f>
        <v>-3.7361171419919614</v>
      </c>
      <c r="G1889" s="17">
        <f t="shared" si="148"/>
        <v>29.542913114997191</v>
      </c>
      <c r="H1889" s="17">
        <f>H1888+(data!$C$19*G1888-data!$C$16*H1888)*$C1889/60</f>
        <v>161.5546419553597</v>
      </c>
      <c r="I1889" s="17">
        <f>I1888+(data!$C$20*G1888-data!$C$17*I1888)*$C1889/60</f>
        <v>530.50430992039333</v>
      </c>
      <c r="J1889" s="16">
        <f t="shared" si="144"/>
        <v>316.5</v>
      </c>
      <c r="K1889" s="14">
        <f>G1889/data!$C$15*1000</f>
        <v>4.0001097315967424</v>
      </c>
      <c r="L1889" s="14">
        <f>L1888+data!$C$21*(K1888-L1888)/60*C1888</f>
        <v>4.000080319139971</v>
      </c>
      <c r="M1889" s="59">
        <f>M1888+E1889*C1889/3600/data!H$23</f>
        <v>361.37303873669219</v>
      </c>
    </row>
    <row r="1890" spans="1:13" ht="19.899999999999999" customHeight="1">
      <c r="A1890" s="12">
        <f t="shared" si="146"/>
        <v>19010</v>
      </c>
      <c r="B1890" s="14">
        <f t="shared" si="147"/>
        <v>4</v>
      </c>
      <c r="C1890" s="14">
        <f t="shared" si="145"/>
        <v>20</v>
      </c>
      <c r="D1890" s="15">
        <f>3600*(B1890*data!$C$15/1000-F1890-G1890)/C1890</f>
        <v>672.21144394572593</v>
      </c>
      <c r="E1890" s="15">
        <f>IF(A1890&lt;P$35,IF(A1890+C1890&lt;P$35,data!H$24*data!H$23,data!H$24*data!H$23*(P$35-A1890)/C1890),IF(D1890&lt;0,0,D1890))</f>
        <v>672.21144394572593</v>
      </c>
      <c r="F1890" s="17">
        <f>(H1890*data!$C$16+I1890*data!$C$17-G1889*(data!$C$18+data!$C$19+data!$C$20))*$C1890/60</f>
        <v>-3.735312581956332</v>
      </c>
      <c r="G1890" s="17">
        <f t="shared" si="148"/>
        <v>29.542907249508009</v>
      </c>
      <c r="H1890" s="17">
        <f>H1889+(data!$C$19*G1889-data!$C$16*H1889)*$C1890/60</f>
        <v>161.5655603413436</v>
      </c>
      <c r="I1890" s="17">
        <f>I1889+(data!$C$20*G1889-data!$C$17*I1889)*$C1890/60</f>
        <v>530.89106407042436</v>
      </c>
      <c r="J1890" s="16">
        <f t="shared" si="144"/>
        <v>316.83333333333331</v>
      </c>
      <c r="K1890" s="14">
        <f>G1890/data!$C$15*1000</f>
        <v>4.0001089374096468</v>
      </c>
      <c r="L1890" s="14">
        <f>L1889+data!$C$21*(K1889-L1889)/60*C1889</f>
        <v>4.0000815453124794</v>
      </c>
      <c r="M1890" s="59">
        <f>M1889+E1890*C1890/3600/data!H$23</f>
        <v>361.74648953888425</v>
      </c>
    </row>
    <row r="1891" spans="1:13" ht="19.899999999999999" customHeight="1">
      <c r="A1891" s="12">
        <f t="shared" si="146"/>
        <v>19030</v>
      </c>
      <c r="B1891" s="14">
        <f t="shared" si="147"/>
        <v>4</v>
      </c>
      <c r="C1891" s="14">
        <f t="shared" si="145"/>
        <v>20</v>
      </c>
      <c r="D1891" s="15">
        <f>3600*(B1891*data!$C$15/1000-F1891-G1891)/C1891</f>
        <v>672.06869603785935</v>
      </c>
      <c r="E1891" s="15">
        <f>IF(A1891&lt;P$35,IF(A1891+C1891&lt;P$35,data!H$24*data!H$23,data!H$24*data!H$23*(P$35-A1891)/C1891),IF(D1891&lt;0,0,D1891))</f>
        <v>672.06869603785935</v>
      </c>
      <c r="F1891" s="17">
        <f>(H1891*data!$C$16+I1891*data!$C$17-G1890*(data!$C$18+data!$C$19+data!$C$20))*$C1891/60</f>
        <v>-3.7345137799722163</v>
      </c>
      <c r="G1891" s="17">
        <f t="shared" si="148"/>
        <v>29.54290149145649</v>
      </c>
      <c r="H1891" s="17">
        <f>H1890+(data!$C$19*G1890-data!$C$16*H1890)*$C1891/60</f>
        <v>161.57624753647249</v>
      </c>
      <c r="I1891" s="17">
        <f>I1890+(data!$C$20*G1890-data!$C$17*I1890)*$C1891/60</f>
        <v>531.27724554355711</v>
      </c>
      <c r="J1891" s="16">
        <f t="shared" si="144"/>
        <v>317.16666666666669</v>
      </c>
      <c r="K1891" s="14">
        <f>G1891/data!$C$15*1000</f>
        <v>4.0001081577696089</v>
      </c>
      <c r="L1891" s="14">
        <f>L1890+data!$C$21*(K1890-L1890)/60*C1890</f>
        <v>4.0000826872584501</v>
      </c>
      <c r="M1891" s="59">
        <f>M1890+E1891*C1891/3600/data!H$23</f>
        <v>362.11986103668306</v>
      </c>
    </row>
    <row r="1892" spans="1:13" ht="19.899999999999999" customHeight="1">
      <c r="A1892" s="12">
        <f t="shared" si="146"/>
        <v>19050</v>
      </c>
      <c r="B1892" s="14">
        <f t="shared" si="147"/>
        <v>4</v>
      </c>
      <c r="C1892" s="14">
        <f t="shared" si="145"/>
        <v>20</v>
      </c>
      <c r="D1892" s="15">
        <f>3600*(B1892*data!$C$15/1000-F1892-G1892)/C1892</f>
        <v>671.92694671142272</v>
      </c>
      <c r="E1892" s="15">
        <f>IF(A1892&lt;P$35,IF(A1892+C1892&lt;P$35,data!H$24*data!H$23,data!H$24*data!H$23*(P$35-A1892)/C1892),IF(D1892&lt;0,0,D1892))</f>
        <v>671.92694671142272</v>
      </c>
      <c r="F1892" s="17">
        <f>(H1892*data!$C$16+I1892*data!$C$17-G1891*(data!$C$18+data!$C$19+data!$C$20))*$C1892/60</f>
        <v>-3.7337206308511712</v>
      </c>
      <c r="G1892" s="17">
        <f t="shared" si="148"/>
        <v>29.542895838593427</v>
      </c>
      <c r="H1892" s="17">
        <f>H1891+(data!$C$19*G1891-data!$C$16*H1891)*$C1892/60</f>
        <v>161.58670843414509</v>
      </c>
      <c r="I1892" s="17">
        <f>I1891+(data!$C$20*G1891-data!$C$17*I1891)*$C1892/60</f>
        <v>531.6628551916865</v>
      </c>
      <c r="J1892" s="16">
        <f t="shared" si="144"/>
        <v>317.5</v>
      </c>
      <c r="K1892" s="14">
        <f>G1892/data!$C$15*1000</f>
        <v>4.0001073923720849</v>
      </c>
      <c r="L1892" s="14">
        <f>L1891+data!$C$21*(K1891-L1891)/60*C1891</f>
        <v>4.0000837490956442</v>
      </c>
      <c r="M1892" s="59">
        <f>M1891+E1892*C1892/3600/data!H$23</f>
        <v>362.49315378485608</v>
      </c>
    </row>
    <row r="1893" spans="1:13" ht="19.899999999999999" customHeight="1">
      <c r="A1893" s="12">
        <f t="shared" si="146"/>
        <v>19070</v>
      </c>
      <c r="B1893" s="14">
        <f t="shared" si="147"/>
        <v>4</v>
      </c>
      <c r="C1893" s="14">
        <f t="shared" si="145"/>
        <v>20</v>
      </c>
      <c r="D1893" s="15">
        <f>3600*(B1893*data!$C$15/1000-F1893-G1893)/C1893</f>
        <v>671.78617782510298</v>
      </c>
      <c r="E1893" s="15">
        <f>IF(A1893&lt;P$35,IF(A1893+C1893&lt;P$35,data!H$24*data!H$23,data!H$24*data!H$23*(P$35-A1893)/C1893),IF(D1893&lt;0,0,D1893))</f>
        <v>671.78617782510298</v>
      </c>
      <c r="F1893" s="17">
        <f>(H1893*data!$C$16+I1893*data!$C$17-G1892*(data!$C$18+data!$C$19+data!$C$20))*$C1893/60</f>
        <v>-3.7329330316064282</v>
      </c>
      <c r="G1893" s="17">
        <f t="shared" si="148"/>
        <v>29.542890288717125</v>
      </c>
      <c r="H1893" s="17">
        <f>H1892+(data!$C$19*G1892-data!$C$16*H1892)*$C1893/60</f>
        <v>161.59694782418904</v>
      </c>
      <c r="I1893" s="17">
        <f>I1892+(data!$C$20*G1892-data!$C$17*I1892)*$C1893/60</f>
        <v>532.04789386535754</v>
      </c>
      <c r="J1893" s="16">
        <f t="shared" si="144"/>
        <v>317.83333333333331</v>
      </c>
      <c r="K1893" s="14">
        <f>G1893/data!$C$15*1000</f>
        <v>4.0001066409189656</v>
      </c>
      <c r="L1893" s="14">
        <f>L1892+data!$C$21*(K1892-L1892)/60*C1892</f>
        <v>4.0000847347574613</v>
      </c>
      <c r="M1893" s="59">
        <f>M1892+E1893*C1893/3600/data!H$23</f>
        <v>362.86636832809222</v>
      </c>
    </row>
    <row r="1894" spans="1:13" ht="19.899999999999999" customHeight="1">
      <c r="A1894" s="12">
        <f t="shared" si="146"/>
        <v>19090</v>
      </c>
      <c r="B1894" s="14">
        <f t="shared" si="147"/>
        <v>4</v>
      </c>
      <c r="C1894" s="14">
        <f t="shared" si="145"/>
        <v>20</v>
      </c>
      <c r="D1894" s="15">
        <f>3600*(B1894*data!$C$15/1000-F1894-G1894)/C1894</f>
        <v>671.64637161711266</v>
      </c>
      <c r="E1894" s="15">
        <f>IF(A1894&lt;P$35,IF(A1894+C1894&lt;P$35,data!H$24*data!H$23,data!H$24*data!H$23*(P$35-A1894)/C1894),IF(D1894&lt;0,0,D1894))</f>
        <v>671.64637161711266</v>
      </c>
      <c r="F1894" s="17">
        <f>(H1894*data!$C$16+I1894*data!$C$17-G1893*(data!$C$18+data!$C$19+data!$C$20))*$C1894/60</f>
        <v>-3.7321508814063065</v>
      </c>
      <c r="G1894" s="17">
        <f t="shared" si="148"/>
        <v>29.542884839672503</v>
      </c>
      <c r="H1894" s="17">
        <f>H1893+(data!$C$19*G1893-data!$C$16*H1893)*$C1894/60</f>
        <v>161.60697039505303</v>
      </c>
      <c r="I1894" s="17">
        <f>I1893+(data!$C$20*G1893-data!$C$17*I1893)*$C1894/60</f>
        <v>532.43236241376883</v>
      </c>
      <c r="J1894" s="16">
        <f t="shared" si="144"/>
        <v>318.16666666666669</v>
      </c>
      <c r="K1894" s="14">
        <f>G1894/data!$C$15*1000</f>
        <v>4.0001059031184534</v>
      </c>
      <c r="L1894" s="14">
        <f>L1893+data!$C$21*(K1893-L1893)/60*C1893</f>
        <v>4.0000856480008951</v>
      </c>
      <c r="M1894" s="59">
        <f>M1893+E1894*C1894/3600/data!H$23</f>
        <v>363.23950520121286</v>
      </c>
    </row>
    <row r="1895" spans="1:13" ht="19.899999999999999" customHeight="1">
      <c r="A1895" s="12">
        <f t="shared" si="146"/>
        <v>19110</v>
      </c>
      <c r="B1895" s="14">
        <f t="shared" si="147"/>
        <v>4</v>
      </c>
      <c r="C1895" s="14">
        <f t="shared" si="145"/>
        <v>20</v>
      </c>
      <c r="D1895" s="15">
        <f>3600*(B1895*data!$C$15/1000-F1895-G1895)/C1895</f>
        <v>671.50751069718399</v>
      </c>
      <c r="E1895" s="15">
        <f>IF(A1895&lt;P$35,IF(A1895+C1895&lt;P$35,data!H$24*data!H$23,data!H$24*data!H$23*(P$35-A1895)/C1895),IF(D1895&lt;0,0,D1895))</f>
        <v>671.50751069718399</v>
      </c>
      <c r="F1895" s="17">
        <f>(H1895*data!$C$16+I1895*data!$C$17-G1894*(data!$C$18+data!$C$19+data!$C$20))*$C1895/60</f>
        <v>-3.7313740815286618</v>
      </c>
      <c r="G1895" s="17">
        <f t="shared" si="148"/>
        <v>29.542879489350021</v>
      </c>
      <c r="H1895" s="17">
        <f>H1894+(data!$C$19*G1894-data!$C$16*H1894)*$C1895/60</f>
        <v>161.61678073595249</v>
      </c>
      <c r="I1895" s="17">
        <f>I1894+(data!$C$20*G1894-data!$C$17*I1894)*$C1895/60</f>
        <v>532.81626168477658</v>
      </c>
      <c r="J1895" s="16">
        <f t="shared" si="144"/>
        <v>318.5</v>
      </c>
      <c r="K1895" s="14">
        <f>G1895/data!$C$15*1000</f>
        <v>4.0001051786849171</v>
      </c>
      <c r="L1895" s="14">
        <f>L1894+data!$C$21*(K1894-L1894)/60*C1894</f>
        <v>4.0000864924141482</v>
      </c>
      <c r="M1895" s="59">
        <f>M1894+E1895*C1895/3600/data!H$23</f>
        <v>363.61256492937798</v>
      </c>
    </row>
    <row r="1896" spans="1:13" ht="19.899999999999999" customHeight="1">
      <c r="A1896" s="12">
        <f t="shared" si="146"/>
        <v>19130</v>
      </c>
      <c r="B1896" s="14">
        <f t="shared" si="147"/>
        <v>4</v>
      </c>
      <c r="C1896" s="14">
        <f t="shared" si="145"/>
        <v>20</v>
      </c>
      <c r="D1896" s="15">
        <f>3600*(B1896*data!$C$15/1000-F1896-G1896)/C1896</f>
        <v>671.36957803869086</v>
      </c>
      <c r="E1896" s="15">
        <f>IF(A1896&lt;P$35,IF(A1896+C1896&lt;P$35,data!H$24*data!H$23,data!H$24*data!H$23*(P$35-A1896)/C1896),IF(D1896&lt;0,0,D1896))</f>
        <v>671.36957803869086</v>
      </c>
      <c r="F1896" s="17">
        <f>(H1896*data!$C$16+I1896*data!$C$17-G1895*(data!$C$18+data!$C$19+data!$C$20))*$C1896/60</f>
        <v>-3.7306025353162502</v>
      </c>
      <c r="G1896" s="17">
        <f t="shared" si="148"/>
        <v>29.542874235684792</v>
      </c>
      <c r="H1896" s="17">
        <f>H1895+(data!$C$19*G1895-data!$C$16*H1895)*$C1896/60</f>
        <v>161.62638333896996</v>
      </c>
      <c r="I1896" s="17">
        <f>I1895+(data!$C$20*G1895-data!$C$17*I1895)*$C1896/60</f>
        <v>533.19959252489843</v>
      </c>
      <c r="J1896" s="16">
        <f t="shared" si="144"/>
        <v>318.83333333333331</v>
      </c>
      <c r="K1896" s="14">
        <f>G1896/data!$C$15*1000</f>
        <v>4.0001044673387698</v>
      </c>
      <c r="L1896" s="14">
        <f>L1895+data!$C$21*(K1895-L1895)/60*C1895</f>
        <v>4.0000872714239293</v>
      </c>
      <c r="M1896" s="59">
        <f>M1895+E1896*C1896/3600/data!H$23</f>
        <v>363.98554802828835</v>
      </c>
    </row>
    <row r="1897" spans="1:13" ht="19.899999999999999" customHeight="1">
      <c r="A1897" s="12">
        <f t="shared" si="146"/>
        <v>19150</v>
      </c>
      <c r="B1897" s="14">
        <f t="shared" si="147"/>
        <v>4</v>
      </c>
      <c r="C1897" s="14">
        <f t="shared" si="145"/>
        <v>20</v>
      </c>
      <c r="D1897" s="15">
        <f>3600*(B1897*data!$C$15/1000-F1897-G1897)/C1897</f>
        <v>671.23255697098409</v>
      </c>
      <c r="E1897" s="15">
        <f>IF(A1897&lt;P$35,IF(A1897+C1897&lt;P$35,data!H$24*data!H$23,data!H$24*data!H$23*(P$35-A1897)/C1897),IF(D1897&lt;0,0,D1897))</f>
        <v>671.23255697098409</v>
      </c>
      <c r="F1897" s="17">
        <f>(H1897*data!$C$16+I1897*data!$C$17-G1896*(data!$C$18+data!$C$19+data!$C$20))*$C1897/60</f>
        <v>-3.7298361481330802</v>
      </c>
      <c r="G1897" s="17">
        <f t="shared" si="148"/>
        <v>29.542869076655549</v>
      </c>
      <c r="H1897" s="17">
        <f>H1896+(data!$C$19*G1896-data!$C$16*H1896)*$C1897/60</f>
        <v>161.63578260111095</v>
      </c>
      <c r="I1897" s="17">
        <f>I1896+(data!$C$20*G1896-data!$C$17*I1896)*$C1897/60</f>
        <v>533.58235577931714</v>
      </c>
      <c r="J1897" s="16">
        <f t="shared" si="144"/>
        <v>319.16666666666669</v>
      </c>
      <c r="K1897" s="14">
        <f>G1897/data!$C$15*1000</f>
        <v>4.0001037688063334</v>
      </c>
      <c r="L1897" s="14">
        <f>L1896+data!$C$21*(K1896-L1896)/60*C1896</f>
        <v>4.0000879883024343</v>
      </c>
      <c r="M1897" s="59">
        <f>M1896+E1897*C1897/3600/data!H$23</f>
        <v>364.35845500438336</v>
      </c>
    </row>
    <row r="1898" spans="1:13" ht="19.899999999999999" customHeight="1">
      <c r="A1898" s="12">
        <f t="shared" si="146"/>
        <v>19170</v>
      </c>
      <c r="B1898" s="14">
        <f t="shared" si="147"/>
        <v>4</v>
      </c>
      <c r="C1898" s="14">
        <f t="shared" si="145"/>
        <v>20</v>
      </c>
      <c r="D1898" s="15">
        <f>3600*(B1898*data!$C$15/1000-F1898-G1898)/C1898</f>
        <v>671.09643117184055</v>
      </c>
      <c r="E1898" s="15">
        <f>IF(A1898&lt;P$35,IF(A1898+C1898&lt;P$35,data!H$24*data!H$23,data!H$24*data!H$23*(P$35-A1898)/C1898),IF(D1898&lt;0,0,D1898))</f>
        <v>671.09643117184055</v>
      </c>
      <c r="F1898" s="17">
        <f>(H1898*data!$C$16+I1898*data!$C$17-G1897*(data!$C$18+data!$C$19+data!$C$20))*$C1898/60</f>
        <v>-3.7290748273216514</v>
      </c>
      <c r="G1898" s="17">
        <f t="shared" si="148"/>
        <v>29.542864010283807</v>
      </c>
      <c r="H1898" s="17">
        <f>H1897+(data!$C$19*G1897-data!$C$16*H1897)*$C1898/60</f>
        <v>161.64498282631624</v>
      </c>
      <c r="I1898" s="17">
        <f>I1897+(data!$C$20*G1897-data!$C$17*I1897)*$C1898/60</f>
        <v>533.96455229188427</v>
      </c>
      <c r="J1898" s="16">
        <f t="shared" si="144"/>
        <v>319.5</v>
      </c>
      <c r="K1898" s="14">
        <f>G1898/data!$C$15*1000</f>
        <v>4.0001030828197202</v>
      </c>
      <c r="L1898" s="14">
        <f>L1897+data!$C$21*(K1897-L1897)/60*C1897</f>
        <v>4.0000886461740359</v>
      </c>
      <c r="M1898" s="59">
        <f>M1897+E1898*C1898/3600/data!H$23</f>
        <v>364.7312863550344</v>
      </c>
    </row>
    <row r="1899" spans="1:13" ht="19.899999999999999" customHeight="1">
      <c r="A1899" s="12">
        <f t="shared" si="146"/>
        <v>19190</v>
      </c>
      <c r="B1899" s="14">
        <f t="shared" si="147"/>
        <v>4</v>
      </c>
      <c r="C1899" s="14">
        <f t="shared" si="145"/>
        <v>20</v>
      </c>
      <c r="D1899" s="15">
        <f>3600*(B1899*data!$C$15/1000-F1899-G1899)/C1899</f>
        <v>670.96118466010807</v>
      </c>
      <c r="E1899" s="15">
        <f>IF(A1899&lt;P$35,IF(A1899+C1899&lt;P$35,data!H$24*data!H$23,data!H$24*data!H$23*(P$35-A1899)/C1899),IF(D1899&lt;0,0,D1899))</f>
        <v>670.96118466010807</v>
      </c>
      <c r="F1899" s="17">
        <f>(H1899*data!$C$16+I1899*data!$C$17-G1898*(data!$C$18+data!$C$19+data!$C$20))*$C1899/60</f>
        <v>-3.7283184821611259</v>
      </c>
      <c r="G1899" s="17">
        <f t="shared" si="148"/>
        <v>29.542859034632908</v>
      </c>
      <c r="H1899" s="17">
        <f>H1898+(data!$C$19*G1898-data!$C$16*H1898)*$C1899/60</f>
        <v>161.65398822743165</v>
      </c>
      <c r="I1899" s="17">
        <f>I1898+(data!$C$20*G1898-data!$C$17*I1898)*$C1899/60</f>
        <v>534.34618290512401</v>
      </c>
      <c r="J1899" s="16">
        <f t="shared" si="144"/>
        <v>319.83333333333331</v>
      </c>
      <c r="K1899" s="14">
        <f>G1899/data!$C$15*1000</f>
        <v>4.0001024091167077</v>
      </c>
      <c r="L1899" s="14">
        <f>L1898+data!$C$21*(K1898-L1898)/60*C1898</f>
        <v>4.0000892480216885</v>
      </c>
      <c r="M1899" s="59">
        <f>M1898+E1899*C1899/3600/data!H$23</f>
        <v>365.10404256873449</v>
      </c>
    </row>
    <row r="1900" spans="1:13" ht="19.899999999999999" customHeight="1">
      <c r="A1900" s="12">
        <f t="shared" si="146"/>
        <v>19210</v>
      </c>
      <c r="B1900" s="14">
        <f t="shared" si="147"/>
        <v>4</v>
      </c>
      <c r="C1900" s="14">
        <f t="shared" si="145"/>
        <v>20</v>
      </c>
      <c r="D1900" s="15">
        <f>3600*(B1900*data!$C$15/1000-F1900-G1900)/C1900</f>
        <v>670.82680178849091</v>
      </c>
      <c r="E1900" s="15">
        <f>IF(A1900&lt;P$35,IF(A1900+C1900&lt;P$35,data!H$24*data!H$23,data!H$24*data!H$23*(P$35-A1900)/C1900),IF(D1900&lt;0,0,D1900))</f>
        <v>670.82680178849091</v>
      </c>
      <c r="F1900" s="17">
        <f>(H1900*data!$C$16+I1900*data!$C$17-G1899*(data!$C$18+data!$C$19+data!$C$20))*$C1900/60</f>
        <v>-3.7275670238263729</v>
      </c>
      <c r="G1900" s="17">
        <f t="shared" si="148"/>
        <v>29.542854147807137</v>
      </c>
      <c r="H1900" s="17">
        <f>H1899+(data!$C$19*G1899-data!$C$16*H1899)*$C1900/60</f>
        <v>161.66280292813613</v>
      </c>
      <c r="I1900" s="17">
        <f>I1899+(data!$C$20*G1899-data!$C$17*I1899)*$C1900/60</f>
        <v>534.72724846023652</v>
      </c>
      <c r="J1900" s="16">
        <f t="shared" si="144"/>
        <v>320.16666666666669</v>
      </c>
      <c r="K1900" s="14">
        <f>G1900/data!$C$15*1000</f>
        <v>4.0001017474406142</v>
      </c>
      <c r="L1900" s="14">
        <f>L1899+data!$C$21*(K1899-L1899)/60*C1899</f>
        <v>4.0000897966930564</v>
      </c>
      <c r="M1900" s="59">
        <f>M1899+E1900*C1900/3600/data!H$23</f>
        <v>365.47672412528362</v>
      </c>
    </row>
    <row r="1901" spans="1:13" ht="19.899999999999999" customHeight="1">
      <c r="A1901" s="12">
        <f t="shared" si="146"/>
        <v>19230</v>
      </c>
      <c r="B1901" s="14">
        <f t="shared" si="147"/>
        <v>4</v>
      </c>
      <c r="C1901" s="14">
        <f t="shared" si="145"/>
        <v>20</v>
      </c>
      <c r="D1901" s="15">
        <f>3600*(B1901*data!$C$15/1000-F1901-G1901)/C1901</f>
        <v>670.69326723648805</v>
      </c>
      <c r="E1901" s="15">
        <f>IF(A1901&lt;P$35,IF(A1901+C1901&lt;P$35,data!H$24*data!H$23,data!H$24*data!H$23*(P$35-A1901)/C1901),IF(D1901&lt;0,0,D1901))</f>
        <v>670.69326723648805</v>
      </c>
      <c r="F1901" s="17">
        <f>(H1901*data!$C$16+I1901*data!$C$17-G1900*(data!$C$18+data!$C$19+data!$C$20))*$C1901/60</f>
        <v>-3.726820365347876</v>
      </c>
      <c r="G1901" s="17">
        <f t="shared" si="148"/>
        <v>29.542849347950877</v>
      </c>
      <c r="H1901" s="17">
        <f>H1900+(data!$C$19*G1900-data!$C$16*H1900)*$C1901/60</f>
        <v>161.67143096482897</v>
      </c>
      <c r="I1901" s="17">
        <f>I1900+(data!$C$20*G1900-data!$C$17*I1900)*$C1901/60</f>
        <v>535.10774979710186</v>
      </c>
      <c r="J1901" s="16">
        <f t="shared" si="144"/>
        <v>320.5</v>
      </c>
      <c r="K1901" s="14">
        <f>G1901/data!$C$15*1000</f>
        <v>4.0001010975401918</v>
      </c>
      <c r="L1901" s="14">
        <f>L1900+data!$C$21*(K1900-L1900)/60*C1900</f>
        <v>4.0000902949063892</v>
      </c>
      <c r="M1901" s="59">
        <f>M1900+E1901*C1901/3600/data!H$23</f>
        <v>365.84933149597055</v>
      </c>
    </row>
    <row r="1902" spans="1:13" ht="19.899999999999999" customHeight="1">
      <c r="A1902" s="12">
        <f t="shared" si="146"/>
        <v>19250</v>
      </c>
      <c r="B1902" s="14">
        <f t="shared" si="147"/>
        <v>4</v>
      </c>
      <c r="C1902" s="14">
        <f t="shared" si="145"/>
        <v>20</v>
      </c>
      <c r="D1902" s="15">
        <f>3600*(B1902*data!$C$15/1000-F1902-G1902)/C1902</f>
        <v>670.5605660034812</v>
      </c>
      <c r="E1902" s="15">
        <f>IF(A1902&lt;P$35,IF(A1902+C1902&lt;P$35,data!H$24*data!H$23,data!H$24*data!H$23*(P$35-A1902)/C1902),IF(D1902&lt;0,0,D1902))</f>
        <v>670.5605660034812</v>
      </c>
      <c r="F1902" s="17">
        <f>(H1902*data!$C$16+I1902*data!$C$17-G1901*(data!$C$18+data!$C$19+data!$C$20))*$C1902/60</f>
        <v>-3.7260784215724971</v>
      </c>
      <c r="G1902" s="17">
        <f t="shared" si="148"/>
        <v>29.542844633247757</v>
      </c>
      <c r="H1902" s="17">
        <f>H1901+(data!$C$19*G1901-data!$C$16*H1901)*$C1902/60</f>
        <v>161.67987628847717</v>
      </c>
      <c r="I1902" s="17">
        <f>I1901+(data!$C$20*G1901-data!$C$17*I1901)*$C1902/60</f>
        <v>535.48768775428312</v>
      </c>
      <c r="J1902" s="16">
        <f t="shared" si="144"/>
        <v>320.83333333333331</v>
      </c>
      <c r="K1902" s="14">
        <f>G1902/data!$C$15*1000</f>
        <v>4.0001004591695013</v>
      </c>
      <c r="L1902" s="14">
        <f>L1901+data!$C$21*(K1901-L1901)/60*C1901</f>
        <v>4.0000907452561405</v>
      </c>
      <c r="M1902" s="59">
        <f>M1901+E1902*C1902/3600/data!H$23</f>
        <v>366.22186514375028</v>
      </c>
    </row>
    <row r="1903" spans="1:13" ht="19.899999999999999" customHeight="1">
      <c r="A1903" s="12">
        <f t="shared" si="146"/>
        <v>19270</v>
      </c>
      <c r="B1903" s="14">
        <f t="shared" si="147"/>
        <v>4</v>
      </c>
      <c r="C1903" s="14">
        <f t="shared" si="145"/>
        <v>20</v>
      </c>
      <c r="D1903" s="15">
        <f>3600*(B1903*data!$C$15/1000-F1903-G1903)/C1903</f>
        <v>670.42868340197799</v>
      </c>
      <c r="E1903" s="15">
        <f>IF(A1903&lt;P$35,IF(A1903+C1903&lt;P$35,data!H$24*data!H$23,data!H$24*data!H$23*(P$35-A1903)/C1903),IF(D1903&lt;0,0,D1903))</f>
        <v>670.42868340197799</v>
      </c>
      <c r="F1903" s="17">
        <f>(H1903*data!$C$16+I1903*data!$C$17-G1902*(data!$C$18+data!$C$19+data!$C$20))*$C1903/60</f>
        <v>-3.7253411091250768</v>
      </c>
      <c r="G1903" s="17">
        <f t="shared" si="148"/>
        <v>29.542840001919799</v>
      </c>
      <c r="H1903" s="17">
        <f>H1902+(data!$C$19*G1902-data!$C$16*H1902)*$C1903/60</f>
        <v>161.68814276642362</v>
      </c>
      <c r="I1903" s="17">
        <f>I1902+(data!$C$20*G1902-data!$C$17*I1902)*$C1903/60</f>
        <v>535.8670631690303</v>
      </c>
      <c r="J1903" s="16">
        <f t="shared" si="144"/>
        <v>321.16666666666669</v>
      </c>
      <c r="K1903" s="14">
        <f>G1903/data!$C$15*1000</f>
        <v>4.0000998320878063</v>
      </c>
      <c r="L1903" s="14">
        <f>L1902+data!$C$21*(K1902-L1902)/60*C1902</f>
        <v>4.0000911502183509</v>
      </c>
      <c r="M1903" s="59">
        <f>M1902+E1903*C1903/3600/data!H$23</f>
        <v>366.59432552341804</v>
      </c>
    </row>
    <row r="1904" spans="1:13" ht="19.899999999999999" customHeight="1">
      <c r="A1904" s="12">
        <f t="shared" si="146"/>
        <v>19290</v>
      </c>
      <c r="B1904" s="14">
        <f t="shared" si="147"/>
        <v>4</v>
      </c>
      <c r="C1904" s="14">
        <f t="shared" si="145"/>
        <v>20</v>
      </c>
      <c r="D1904" s="15">
        <f>3600*(B1904*data!$C$15/1000-F1904-G1904)/C1904</f>
        <v>670.29760505098216</v>
      </c>
      <c r="E1904" s="15">
        <f>IF(A1904&lt;P$35,IF(A1904+C1904&lt;P$35,data!H$24*data!H$23,data!H$24*data!H$23*(P$35-A1904)/C1904),IF(D1904&lt;0,0,D1904))</f>
        <v>670.29760505098216</v>
      </c>
      <c r="F1904" s="17">
        <f>(H1904*data!$C$16+I1904*data!$C$17-G1903*(data!$C$18+data!$C$19+data!$C$20))*$C1904/60</f>
        <v>-3.7246083463708204</v>
      </c>
      <c r="G1904" s="17">
        <f t="shared" si="148"/>
        <v>29.542835452226633</v>
      </c>
      <c r="H1904" s="17">
        <f>H1903+(data!$C$19*G1903-data!$C$16*H1903)*$C1904/60</f>
        <v>161.69623418415702</v>
      </c>
      <c r="I1904" s="17">
        <f>I1903+(data!$C$20*G1903-data!$C$17*I1903)*$C1904/60</f>
        <v>536.24587687728365</v>
      </c>
      <c r="J1904" s="16">
        <f t="shared" si="144"/>
        <v>321.5</v>
      </c>
      <c r="K1904" s="14">
        <f>G1904/data!$C$15*1000</f>
        <v>4.0000992160594606</v>
      </c>
      <c r="L1904" s="14">
        <f>L1903+data!$C$21*(K1903-L1903)/60*C1903</f>
        <v>4.0000915121558025</v>
      </c>
      <c r="M1904" s="59">
        <f>M1903+E1904*C1904/3600/data!H$23</f>
        <v>366.96671308177969</v>
      </c>
    </row>
    <row r="1905" spans="1:13" ht="19.899999999999999" customHeight="1">
      <c r="A1905" s="12">
        <f t="shared" si="146"/>
        <v>19310</v>
      </c>
      <c r="B1905" s="14">
        <f t="shared" si="147"/>
        <v>4</v>
      </c>
      <c r="C1905" s="14">
        <f t="shared" si="145"/>
        <v>20</v>
      </c>
      <c r="D1905" s="15">
        <f>3600*(B1905*data!$C$15/1000-F1905-G1905)/C1905</f>
        <v>670.16731686951823</v>
      </c>
      <c r="E1905" s="15">
        <f>IF(A1905&lt;P$35,IF(A1905+C1905&lt;P$35,data!H$24*data!H$23,data!H$24*data!H$23*(P$35-A1905)/C1905),IF(D1905&lt;0,0,D1905))</f>
        <v>670.16731686951823</v>
      </c>
      <c r="F1905" s="17">
        <f>(H1905*data!$C$16+I1905*data!$C$17-G1904*(data!$C$18+data!$C$19+data!$C$20))*$C1905/60</f>
        <v>-3.7238800533785179</v>
      </c>
      <c r="G1905" s="17">
        <f t="shared" si="148"/>
        <v>29.542830982464682</v>
      </c>
      <c r="H1905" s="17">
        <f>H1904+(data!$C$19*G1904-data!$C$16*H1904)*$C1905/60</f>
        <v>161.70415424704436</v>
      </c>
      <c r="I1905" s="17">
        <f>I1904+(data!$C$20*G1904-data!$C$17*I1904)*$C1905/60</f>
        <v>536.62412971367712</v>
      </c>
      <c r="J1905" s="16">
        <f t="shared" si="144"/>
        <v>321.83333333333331</v>
      </c>
      <c r="K1905" s="14">
        <f>G1905/data!$C$15*1000</f>
        <v>4.000098610853799</v>
      </c>
      <c r="L1905" s="14">
        <f>L1904+data!$C$21*(K1904-L1904)/60*C1904</f>
        <v>4.0000918333229514</v>
      </c>
      <c r="M1905" s="59">
        <f>M1904+E1905*C1905/3600/data!H$23</f>
        <v>367.33902825781831</v>
      </c>
    </row>
    <row r="1906" spans="1:13" ht="19.899999999999999" customHeight="1">
      <c r="A1906" s="12">
        <f t="shared" si="146"/>
        <v>19330</v>
      </c>
      <c r="B1906" s="14">
        <f t="shared" si="147"/>
        <v>4</v>
      </c>
      <c r="C1906" s="14">
        <f t="shared" si="145"/>
        <v>20</v>
      </c>
      <c r="D1906" s="15">
        <f>3600*(B1906*data!$C$15/1000-F1906-G1906)/C1906</f>
        <v>670.0378050702908</v>
      </c>
      <c r="E1906" s="15">
        <f>IF(A1906&lt;P$35,IF(A1906+C1906&lt;P$35,data!H$24*data!H$23,data!H$24*data!H$23*(P$35-A1906)/C1906),IF(D1906&lt;0,0,D1906))</f>
        <v>670.0378050702908</v>
      </c>
      <c r="F1906" s="17">
        <f>(H1906*data!$C$16+I1906*data!$C$17-G1905*(data!$C$18+data!$C$19+data!$C$20))*$C1906/60</f>
        <v>-3.7231561518845093</v>
      </c>
      <c r="G1906" s="17">
        <f t="shared" si="148"/>
        <v>29.542826590966385</v>
      </c>
      <c r="H1906" s="17">
        <f>H1905+(data!$C$19*G1905-data!$C$16*H1905)*$C1906/60</f>
        <v>161.71190658202678</v>
      </c>
      <c r="I1906" s="17">
        <f>I1905+(data!$C$20*G1905-data!$C$17*I1905)*$C1906/60</f>
        <v>537.00182251154149</v>
      </c>
      <c r="J1906" s="16">
        <f t="shared" si="144"/>
        <v>322.16666666666669</v>
      </c>
      <c r="K1906" s="14">
        <f>G1906/data!$C$15*1000</f>
        <v>4.0000980162450333</v>
      </c>
      <c r="L1906" s="14">
        <f>L1905+data!$C$21*(K1905-L1905)/60*C1905</f>
        <v>4.0000921158706513</v>
      </c>
      <c r="M1906" s="59">
        <f>M1905+E1906*C1906/3600/data!H$23</f>
        <v>367.71127148285734</v>
      </c>
    </row>
    <row r="1907" spans="1:13" ht="19.899999999999999" customHeight="1">
      <c r="A1907" s="12">
        <f t="shared" si="146"/>
        <v>19350</v>
      </c>
      <c r="B1907" s="14">
        <f t="shared" si="147"/>
        <v>4</v>
      </c>
      <c r="C1907" s="14">
        <f t="shared" si="145"/>
        <v>20</v>
      </c>
      <c r="D1907" s="15">
        <f>3600*(B1907*data!$C$15/1000-F1907-G1907)/C1907</f>
        <v>669.90905615346117</v>
      </c>
      <c r="E1907" s="15">
        <f>IF(A1907&lt;P$35,IF(A1907+C1907&lt;P$35,data!H$24*data!H$23,data!H$24*data!H$23*(P$35-A1907)/C1907),IF(D1907&lt;0,0,D1907))</f>
        <v>669.90905615346117</v>
      </c>
      <c r="F1907" s="17">
        <f>(H1907*data!$C$16+I1907*data!$C$17-G1906*(data!$C$18+data!$C$19+data!$C$20))*$C1907/60</f>
        <v>-3.7224365652574267</v>
      </c>
      <c r="G1907" s="17">
        <f t="shared" si="148"/>
        <v>29.542822276099464</v>
      </c>
      <c r="H1907" s="17">
        <f>H1906+(data!$C$19*G1906-data!$C$16*H1906)*$C1907/60</f>
        <v>161.7194947392795</v>
      </c>
      <c r="I1907" s="17">
        <f>I1906+(data!$C$20*G1906-data!$C$17*I1906)*$C1907/60</f>
        <v>537.37895610290821</v>
      </c>
      <c r="J1907" s="16">
        <f t="shared" si="144"/>
        <v>322.5</v>
      </c>
      <c r="K1907" s="14">
        <f>G1907/data!$C$15*1000</f>
        <v>4.0000974320121552</v>
      </c>
      <c r="L1907" s="14">
        <f>L1906+data!$C$21*(K1906-L1906)/60*C1906</f>
        <v>4.0000923618506761</v>
      </c>
      <c r="M1907" s="59">
        <f>M1906+E1907*C1907/3600/data!H$23</f>
        <v>368.08344318072039</v>
      </c>
    </row>
    <row r="1908" spans="1:13" ht="19.899999999999999" customHeight="1">
      <c r="A1908" s="12">
        <f t="shared" si="146"/>
        <v>19370</v>
      </c>
      <c r="B1908" s="14">
        <f t="shared" si="147"/>
        <v>4</v>
      </c>
      <c r="C1908" s="14">
        <f t="shared" si="145"/>
        <v>20</v>
      </c>
      <c r="D1908" s="15">
        <f>3600*(B1908*data!$C$15/1000-F1908-G1908)/C1908</f>
        <v>669.78105690059522</v>
      </c>
      <c r="E1908" s="15">
        <f>IF(A1908&lt;P$35,IF(A1908+C1908&lt;P$35,data!H$24*data!H$23,data!H$24*data!H$23*(P$35-A1908)/C1908),IF(D1908&lt;0,0,D1908))</f>
        <v>669.78105690059522</v>
      </c>
      <c r="F1908" s="17">
        <f>(H1908*data!$C$16+I1908*data!$C$17-G1907*(data!$C$18+data!$C$19+data!$C$20))*$C1908/60</f>
        <v>-3.7217212184636987</v>
      </c>
      <c r="G1908" s="17">
        <f t="shared" si="148"/>
        <v>29.542818036266105</v>
      </c>
      <c r="H1908" s="17">
        <f>H1907+(data!$C$19*G1907-data!$C$16*H1907)*$C1908/60</f>
        <v>161.72692219383646</v>
      </c>
      <c r="I1908" s="17">
        <f>I1907+(data!$C$20*G1907-data!$C$17*I1907)*$C1908/60</f>
        <v>537.75553131851234</v>
      </c>
      <c r="J1908" s="16">
        <f t="shared" si="144"/>
        <v>322.83333333333331</v>
      </c>
      <c r="K1908" s="14">
        <f>G1908/data!$C$15*1000</f>
        <v>4.0000968579388196</v>
      </c>
      <c r="L1908" s="14">
        <f>L1907+data!$C$21*(K1907-L1907)/60*C1907</f>
        <v>4.0000925732200514</v>
      </c>
      <c r="M1908" s="59">
        <f>M1907+E1908*C1908/3600/data!H$23</f>
        <v>368.45554376788738</v>
      </c>
    </row>
    <row r="1909" spans="1:13" ht="19.899999999999999" customHeight="1">
      <c r="A1909" s="12">
        <f t="shared" si="146"/>
        <v>19390</v>
      </c>
      <c r="B1909" s="14">
        <f t="shared" si="147"/>
        <v>4</v>
      </c>
      <c r="C1909" s="14">
        <f t="shared" si="145"/>
        <v>20</v>
      </c>
      <c r="D1909" s="15">
        <f>3600*(B1909*data!$C$15/1000-F1909-G1909)/C1909</f>
        <v>669.6537943686784</v>
      </c>
      <c r="E1909" s="15">
        <f>IF(A1909&lt;P$35,IF(A1909+C1909&lt;P$35,data!H$24*data!H$23,data!H$24*data!H$23*(P$35-A1909)/C1909),IF(D1909&lt;0,0,D1909))</f>
        <v>669.6537943686784</v>
      </c>
      <c r="F1909" s="17">
        <f>(H1909*data!$C$16+I1909*data!$C$17-G1908*(data!$C$18+data!$C$19+data!$C$20))*$C1909/60</f>
        <v>-3.7210100380337345</v>
      </c>
      <c r="G1909" s="17">
        <f t="shared" si="148"/>
        <v>29.542813869902343</v>
      </c>
      <c r="H1909" s="17">
        <f>H1908+(data!$C$19*G1908-data!$C$16*H1908)*$C1909/60</f>
        <v>161.73419234718088</v>
      </c>
      <c r="I1909" s="17">
        <f>I1908+(data!$C$20*G1908-data!$C$17*I1908)*$C1909/60</f>
        <v>538.13154898779601</v>
      </c>
      <c r="J1909" s="16">
        <f t="shared" si="144"/>
        <v>323.16666666666669</v>
      </c>
      <c r="K1909" s="14">
        <f>G1909/data!$C$15*1000</f>
        <v>4.0000962938132654</v>
      </c>
      <c r="L1909" s="14">
        <f>L1908+data!$C$21*(K1908-L1908)/60*C1908</f>
        <v>4.0000927518451963</v>
      </c>
      <c r="M1909" s="59">
        <f>M1908+E1909*C1909/3600/data!H$23</f>
        <v>368.82757365364773</v>
      </c>
    </row>
    <row r="1910" spans="1:13" ht="19.899999999999999" customHeight="1">
      <c r="A1910" s="12">
        <f t="shared" si="146"/>
        <v>19410</v>
      </c>
      <c r="B1910" s="14">
        <f t="shared" si="147"/>
        <v>4</v>
      </c>
      <c r="C1910" s="14">
        <f t="shared" si="145"/>
        <v>20</v>
      </c>
      <c r="D1910" s="15">
        <f>3600*(B1910*data!$C$15/1000-F1910-G1910)/C1910</f>
        <v>669.52725588433293</v>
      </c>
      <c r="E1910" s="15">
        <f>IF(A1910&lt;P$35,IF(A1910+C1910&lt;P$35,data!H$24*data!H$23,data!H$24*data!H$23*(P$35-A1910)/C1910),IF(D1910&lt;0,0,D1910))</f>
        <v>669.52725588433293</v>
      </c>
      <c r="F1910" s="17">
        <f>(H1910*data!$C$16+I1910*data!$C$17-G1909*(data!$C$18+data!$C$19+data!$C$20))*$C1910/60</f>
        <v>-3.7203029520289026</v>
      </c>
      <c r="G1910" s="17">
        <f t="shared" si="148"/>
        <v>29.54280977547721</v>
      </c>
      <c r="H1910" s="17">
        <f>H1909+(data!$C$19*G1909-data!$C$16*H1909)*$C1910/60</f>
        <v>161.74130852880191</v>
      </c>
      <c r="I1910" s="17">
        <f>I1909+(data!$C$20*G1909-data!$C$17*I1909)*$C1910/60</f>
        <v>538.50700993891166</v>
      </c>
      <c r="J1910" s="16">
        <f t="shared" si="144"/>
        <v>323.5</v>
      </c>
      <c r="K1910" s="14">
        <f>G1910/data!$C$15*1000</f>
        <v>4.0000957394282004</v>
      </c>
      <c r="L1910" s="14">
        <f>L1909+data!$C$21*(K1909-L1909)/60*C1909</f>
        <v>4.0000928995058933</v>
      </c>
      <c r="M1910" s="59">
        <f>M1909+E1910*C1910/3600/data!H$23</f>
        <v>369.19953324025016</v>
      </c>
    </row>
    <row r="1911" spans="1:13" ht="19.899999999999999" customHeight="1">
      <c r="A1911" s="12">
        <f t="shared" si="146"/>
        <v>19430</v>
      </c>
      <c r="B1911" s="14">
        <f t="shared" si="147"/>
        <v>4</v>
      </c>
      <c r="C1911" s="14">
        <f t="shared" si="145"/>
        <v>20</v>
      </c>
      <c r="D1911" s="15">
        <f>3600*(B1911*data!$C$15/1000-F1911-G1911)/C1911</f>
        <v>669.40142903807862</v>
      </c>
      <c r="E1911" s="15">
        <f>IF(A1911&lt;P$35,IF(A1911+C1911&lt;P$35,data!H$24*data!H$23,data!H$24*data!H$23*(P$35-A1911)/C1911),IF(D1911&lt;0,0,D1911))</f>
        <v>669.40142903807862</v>
      </c>
      <c r="F1911" s="17">
        <f>(H1911*data!$C$16+I1911*data!$C$17-G1910*(data!$C$18+data!$C$19+data!$C$20))*$C1911/60</f>
        <v>-3.7195998900091158</v>
      </c>
      <c r="G1911" s="17">
        <f t="shared" si="148"/>
        <v>29.542805751492168</v>
      </c>
      <c r="H1911" s="17">
        <f>H1910+(data!$C$19*G1910-data!$C$16*H1910)*$C1911/60</f>
        <v>161.74827399771846</v>
      </c>
      <c r="I1911" s="17">
        <f>I1910+(data!$C$20*G1910-data!$C$17*I1910)*$C1911/60</f>
        <v>538.88191499872505</v>
      </c>
      <c r="J1911" s="16">
        <f t="shared" si="144"/>
        <v>323.83333333333331</v>
      </c>
      <c r="K1911" s="14">
        <f>G1911/data!$C$15*1000</f>
        <v>4.0000951945807213</v>
      </c>
      <c r="L1911" s="14">
        <f>L1910+data!$C$21*(K1910-L1910)/60*C1910</f>
        <v>4.0000930178990863</v>
      </c>
      <c r="M1911" s="59">
        <f>M1910+E1911*C1911/3600/data!H$23</f>
        <v>369.57142292304911</v>
      </c>
    </row>
    <row r="1912" spans="1:13" ht="19.899999999999999" customHeight="1">
      <c r="A1912" s="12">
        <f t="shared" si="146"/>
        <v>19450</v>
      </c>
      <c r="B1912" s="14">
        <f t="shared" si="147"/>
        <v>4</v>
      </c>
      <c r="C1912" s="14">
        <f t="shared" si="145"/>
        <v>20</v>
      </c>
      <c r="D1912" s="15">
        <f>3600*(B1912*data!$C$15/1000-F1912-G1912)/C1912</f>
        <v>669.27630167878738</v>
      </c>
      <c r="E1912" s="15">
        <f>IF(A1912&lt;P$35,IF(A1912+C1912&lt;P$35,data!H$24*data!H$23,data!H$24*data!H$23*(P$35-A1912)/C1912),IF(D1912&lt;0,0,D1912))</f>
        <v>669.27630167878738</v>
      </c>
      <c r="F1912" s="17">
        <f>(H1912*data!$C$16+I1912*data!$C$17-G1911*(data!$C$18+data!$C$19+data!$C$20))*$C1912/60</f>
        <v>-3.7189007830011889</v>
      </c>
      <c r="G1912" s="17">
        <f t="shared" si="148"/>
        <v>29.542801796480305</v>
      </c>
      <c r="H1912" s="17">
        <f>H1911+(data!$C$19*G1911-data!$C$16*H1911)*$C1912/60</f>
        <v>161.75509194397068</v>
      </c>
      <c r="I1912" s="17">
        <f>I1911+(data!$C$20*G1911-data!$C$17*I1911)*$C1912/60</f>
        <v>539.25626499281884</v>
      </c>
      <c r="J1912" s="16">
        <f t="shared" si="144"/>
        <v>324.16666666666669</v>
      </c>
      <c r="K1912" s="14">
        <f>G1912/data!$C$15*1000</f>
        <v>4.0000946590722091</v>
      </c>
      <c r="L1912" s="14">
        <f>L1911+data!$C$21*(K1911-L1911)/60*C1911</f>
        <v>4.0000931086425151</v>
      </c>
      <c r="M1912" s="59">
        <f>M1911+E1912*C1912/3600/data!H$23</f>
        <v>369.94324309064842</v>
      </c>
    </row>
    <row r="1913" spans="1:13" ht="19.899999999999999" customHeight="1">
      <c r="A1913" s="12">
        <f t="shared" si="146"/>
        <v>19470</v>
      </c>
      <c r="B1913" s="14">
        <f t="shared" si="147"/>
        <v>4</v>
      </c>
      <c r="C1913" s="14">
        <f t="shared" si="145"/>
        <v>20</v>
      </c>
      <c r="D1913" s="15">
        <f>3600*(B1913*data!$C$15/1000-F1913-G1913)/C1913</f>
        <v>669.15186190819327</v>
      </c>
      <c r="E1913" s="15">
        <f>IF(A1913&lt;P$35,IF(A1913+C1913&lt;P$35,data!H$24*data!H$23,data!H$24*data!H$23*(P$35-A1913)/C1913),IF(D1913&lt;0,0,D1913))</f>
        <v>669.15186190819327</v>
      </c>
      <c r="F1913" s="17">
        <f>(H1913*data!$C$16+I1913*data!$C$17-G1912*(data!$C$18+data!$C$19+data!$C$20))*$C1913/60</f>
        <v>-3.7182055634677975</v>
      </c>
      <c r="G1913" s="17">
        <f t="shared" si="148"/>
        <v>29.54279790900577</v>
      </c>
      <c r="H1913" s="17">
        <f>H1912+(data!$C$19*G1912-data!$C$16*H1912)*$C1913/60</f>
        <v>161.76176549007997</v>
      </c>
      <c r="I1913" s="17">
        <f>I1912+(data!$C$20*G1912-data!$C$17*I1912)*$C1913/60</f>
        <v>539.63006074549548</v>
      </c>
      <c r="J1913" s="16">
        <f t="shared" si="144"/>
        <v>324.5</v>
      </c>
      <c r="K1913" s="14">
        <f>G1913/data!$C$15*1000</f>
        <v>4.0000941327082495</v>
      </c>
      <c r="L1913" s="14">
        <f>L1912+data!$C$21*(K1912-L1912)/60*C1912</f>
        <v>4.0000931732781995</v>
      </c>
      <c r="M1913" s="59">
        <f>M1912+E1913*C1913/3600/data!H$23</f>
        <v>370.31499412504189</v>
      </c>
    </row>
    <row r="1914" spans="1:13" ht="19.899999999999999" customHeight="1">
      <c r="A1914" s="12">
        <f t="shared" si="146"/>
        <v>19490</v>
      </c>
      <c r="B1914" s="14">
        <f t="shared" si="147"/>
        <v>4</v>
      </c>
      <c r="C1914" s="14">
        <f t="shared" si="145"/>
        <v>20</v>
      </c>
      <c r="D1914" s="15">
        <f>3600*(B1914*data!$C$15/1000-F1914-G1914)/C1914</f>
        <v>669.02809807556832</v>
      </c>
      <c r="E1914" s="15">
        <f>IF(A1914&lt;P$35,IF(A1914+C1914&lt;P$35,data!H$24*data!H$23,data!H$24*data!H$23*(P$35-A1914)/C1914),IF(D1914&lt;0,0,D1914))</f>
        <v>669.02809807556832</v>
      </c>
      <c r="F1914" s="17">
        <f>(H1914*data!$C$16+I1914*data!$C$17-G1913*(data!$C$18+data!$C$19+data!$C$20))*$C1914/60</f>
        <v>-3.717514165277144</v>
      </c>
      <c r="G1914" s="17">
        <f t="shared" si="148"/>
        <v>29.542794087663033</v>
      </c>
      <c r="H1914" s="17">
        <f>H1913+(data!$C$19*G1913-data!$C$16*H1913)*$C1914/60</f>
        <v>161.76829769247803</v>
      </c>
      <c r="I1914" s="17">
        <f>I1913+(data!$C$20*G1913-data!$C$17*I1913)*$C1914/60</f>
        <v>540.00330307978038</v>
      </c>
      <c r="J1914" s="16">
        <f t="shared" si="144"/>
        <v>324.83333333333331</v>
      </c>
      <c r="K1914" s="14">
        <f>G1914/data!$C$15*1000</f>
        <v>4.0000936152985354</v>
      </c>
      <c r="L1914" s="14">
        <f>L1913+data!$C$21*(K1913-L1913)/60*C1913</f>
        <v>4.0000932132757683</v>
      </c>
      <c r="M1914" s="59">
        <f>M1913+E1914*C1914/3600/data!H$23</f>
        <v>370.68667640175056</v>
      </c>
    </row>
    <row r="1915" spans="1:13" ht="19.899999999999999" customHeight="1">
      <c r="A1915" s="12">
        <f t="shared" si="146"/>
        <v>19510</v>
      </c>
      <c r="B1915" s="14">
        <f t="shared" si="147"/>
        <v>4</v>
      </c>
      <c r="C1915" s="14">
        <f t="shared" si="145"/>
        <v>20</v>
      </c>
      <c r="D1915" s="15">
        <f>3600*(B1915*data!$C$15/1000-F1915-G1915)/C1915</f>
        <v>668.9049987724776</v>
      </c>
      <c r="E1915" s="15">
        <f>IF(A1915&lt;P$35,IF(A1915+C1915&lt;P$35,data!H$24*data!H$23,data!H$24*data!H$23*(P$35-A1915)/C1915),IF(D1915&lt;0,0,D1915))</f>
        <v>668.9049987724776</v>
      </c>
      <c r="F1915" s="17">
        <f>(H1915*data!$C$16+I1915*data!$C$17-G1914*(data!$C$18+data!$C$19+data!$C$20))*$C1915/60</f>
        <v>-3.7168265236732312</v>
      </c>
      <c r="G1915" s="17">
        <f t="shared" si="148"/>
        <v>29.542790331076294</v>
      </c>
      <c r="H1915" s="17">
        <f>H1914+(data!$C$19*G1914-data!$C$16*H1914)*$C1915/60</f>
        <v>161.77469154290566</v>
      </c>
      <c r="I1915" s="17">
        <f>I1914+(data!$C$20*G1914-data!$C$17*I1914)*$C1915/60</f>
        <v>540.37599281742496</v>
      </c>
      <c r="J1915" s="16">
        <f t="shared" si="144"/>
        <v>325.16666666666669</v>
      </c>
      <c r="K1915" s="14">
        <f>G1915/data!$C$15*1000</f>
        <v>4.0000931066567791</v>
      </c>
      <c r="L1915" s="14">
        <f>L1914+data!$C$21*(K1914-L1914)/60*C1914</f>
        <v>4.0000932300356489</v>
      </c>
      <c r="M1915" s="59">
        <f>M1914+E1915*C1915/3600/data!H$23</f>
        <v>371.05829028995748</v>
      </c>
    </row>
    <row r="1916" spans="1:13" ht="19.899999999999999" customHeight="1">
      <c r="A1916" s="12">
        <f t="shared" si="146"/>
        <v>19530</v>
      </c>
      <c r="B1916" s="14">
        <f t="shared" si="147"/>
        <v>4</v>
      </c>
      <c r="C1916" s="14">
        <f t="shared" si="145"/>
        <v>20</v>
      </c>
      <c r="D1916" s="15">
        <f>3600*(B1916*data!$C$15/1000-F1916-G1916)/C1916</f>
        <v>668.78255282765986</v>
      </c>
      <c r="E1916" s="15">
        <f>IF(A1916&lt;P$35,IF(A1916+C1916&lt;P$35,data!H$24*data!H$23,data!H$24*data!H$23*(P$35-A1916)/C1916),IF(D1916&lt;0,0,D1916))</f>
        <v>668.78255282765986</v>
      </c>
      <c r="F1916" s="17">
        <f>(H1916*data!$C$16+I1916*data!$C$17-G1915*(data!$C$18+data!$C$19+data!$C$20))*$C1916/60</f>
        <v>-3.7161425752467818</v>
      </c>
      <c r="G1916" s="17">
        <f t="shared" si="148"/>
        <v>29.542786637898832</v>
      </c>
      <c r="H1916" s="17">
        <f>H1915+(data!$C$19*G1915-data!$C$16*H1915)*$C1916/60</f>
        <v>161.78094996978197</v>
      </c>
      <c r="I1916" s="17">
        <f>I1915+(data!$C$20*G1915-data!$C$17*I1915)*$C1916/60</f>
        <v>540.74813077890974</v>
      </c>
      <c r="J1916" s="16">
        <f t="shared" si="144"/>
        <v>325.5</v>
      </c>
      <c r="K1916" s="14">
        <f>G1916/data!$C$15*1000</f>
        <v>4.0000926066006386</v>
      </c>
      <c r="L1916" s="14">
        <f>L1915+data!$C$21*(K1915-L1915)/60*C1915</f>
        <v>4.0000932248921215</v>
      </c>
      <c r="M1916" s="59">
        <f>M1915+E1916*C1916/3600/data!H$23</f>
        <v>371.4298361526395</v>
      </c>
    </row>
    <row r="1917" spans="1:13" ht="19.899999999999999" customHeight="1">
      <c r="A1917" s="12">
        <f t="shared" si="146"/>
        <v>19550</v>
      </c>
      <c r="B1917" s="14">
        <f t="shared" si="147"/>
        <v>4</v>
      </c>
      <c r="C1917" s="14">
        <f t="shared" si="145"/>
        <v>20</v>
      </c>
      <c r="D1917" s="15">
        <f>3600*(B1917*data!$C$15/1000-F1917-G1917)/C1917</f>
        <v>668.66074930201728</v>
      </c>
      <c r="E1917" s="15">
        <f>IF(A1917&lt;P$35,IF(A1917+C1917&lt;P$35,data!H$24*data!H$23,data!H$24*data!H$23*(P$35-A1917)/C1917),IF(D1917&lt;0,0,D1917))</f>
        <v>668.66074930201728</v>
      </c>
      <c r="F1917" s="17">
        <f>(H1917*data!$C$16+I1917*data!$C$17-G1916*(data!$C$18+data!$C$19+data!$C$20))*$C1917/60</f>
        <v>-3.7154622579067746</v>
      </c>
      <c r="G1917" s="17">
        <f t="shared" si="148"/>
        <v>29.542783006812389</v>
      </c>
      <c r="H1917" s="17">
        <f>H1916+(data!$C$19*G1916-data!$C$16*H1916)*$C1917/60</f>
        <v>161.78707583954466</v>
      </c>
      <c r="I1917" s="17">
        <f>I1916+(data!$C$20*G1916-data!$C$17*I1916)*$C1917/60</f>
        <v>541.11971778344753</v>
      </c>
      <c r="J1917" s="16">
        <f t="shared" si="144"/>
        <v>325.83333333333331</v>
      </c>
      <c r="K1917" s="14">
        <f>G1917/data!$C$15*1000</f>
        <v>4.0000921149516211</v>
      </c>
      <c r="L1917" s="14">
        <f>L1916+data!$C$21*(K1916-L1916)/60*C1916</f>
        <v>4.0000931991162396</v>
      </c>
      <c r="M1917" s="59">
        <f>M1916+E1917*C1917/3600/data!H$23</f>
        <v>371.80131434669619</v>
      </c>
    </row>
    <row r="1918" spans="1:13" ht="19.899999999999999" customHeight="1">
      <c r="A1918" s="12">
        <f t="shared" si="146"/>
        <v>19570</v>
      </c>
      <c r="B1918" s="14">
        <f t="shared" si="147"/>
        <v>4</v>
      </c>
      <c r="C1918" s="14">
        <f t="shared" si="145"/>
        <v>20</v>
      </c>
      <c r="D1918" s="15">
        <f>3600*(B1918*data!$C$15/1000-F1918-G1918)/C1918</f>
        <v>668.53957748370681</v>
      </c>
      <c r="E1918" s="15">
        <f>IF(A1918&lt;P$35,IF(A1918+C1918&lt;P$35,data!H$24*data!H$23,data!H$24*data!H$23*(P$35-A1918)/C1918),IF(D1918&lt;0,0,D1918))</f>
        <v>668.53957748370681</v>
      </c>
      <c r="F1918" s="17">
        <f>(H1918*data!$C$16+I1918*data!$C$17-G1917*(data!$C$18+data!$C$19+data!$C$20))*$C1918/60</f>
        <v>-3.7147855108525718</v>
      </c>
      <c r="G1918" s="17">
        <f t="shared" si="148"/>
        <v>29.54277943652658</v>
      </c>
      <c r="H1918" s="17">
        <f>H1917+(data!$C$19*G1917-data!$C$16*H1917)*$C1918/60</f>
        <v>161.79307195796181</v>
      </c>
      <c r="I1918" s="17">
        <f>I1917+(data!$C$20*G1917-data!$C$17*I1917)*$C1918/60</f>
        <v>541.49075464898624</v>
      </c>
      <c r="J1918" s="16">
        <f t="shared" si="144"/>
        <v>326.16666666666669</v>
      </c>
      <c r="K1918" s="14">
        <f>G1918/data!$C$15*1000</f>
        <v>4.0000916315350086</v>
      </c>
      <c r="L1918" s="14">
        <f>L1917+data!$C$21*(K1917-L1917)/60*C1917</f>
        <v>4.000093153918626</v>
      </c>
      <c r="M1918" s="59">
        <f>M1917+E1918*C1918/3600/data!H$23</f>
        <v>372.17272522307604</v>
      </c>
    </row>
    <row r="1919" spans="1:13" ht="19.899999999999999" customHeight="1">
      <c r="A1919" s="12">
        <f t="shared" si="146"/>
        <v>19590</v>
      </c>
      <c r="B1919" s="14">
        <f t="shared" si="147"/>
        <v>4</v>
      </c>
      <c r="C1919" s="14">
        <f t="shared" si="145"/>
        <v>20</v>
      </c>
      <c r="D1919" s="15">
        <f>3600*(B1919*data!$C$15/1000-F1919-G1919)/C1919</f>
        <v>668.41902688332868</v>
      </c>
      <c r="E1919" s="15">
        <f>IF(A1919&lt;P$35,IF(A1919+C1919&lt;P$35,data!H$24*data!H$23,data!H$24*data!H$23*(P$35-A1919)/C1919),IF(D1919&lt;0,0,D1919))</f>
        <v>668.41902688332868</v>
      </c>
      <c r="F1919" s="17">
        <f>(H1919*data!$C$16+I1919*data!$C$17-G1918*(data!$C$18+data!$C$19+data!$C$20))*$C1919/60</f>
        <v>-3.7141122745466437</v>
      </c>
      <c r="G1919" s="17">
        <f t="shared" si="148"/>
        <v>29.542775925778308</v>
      </c>
      <c r="H1919" s="17">
        <f>H1918+(data!$C$19*G1918-data!$C$16*H1918)*$C1919/60</f>
        <v>161.79894107141607</v>
      </c>
      <c r="I1919" s="17">
        <f>I1918+(data!$C$20*G1918-data!$C$17*I1918)*$C1919/60</f>
        <v>541.86124219221188</v>
      </c>
      <c r="J1919" s="16">
        <f t="shared" si="144"/>
        <v>326.5</v>
      </c>
      <c r="K1919" s="14">
        <f>G1919/data!$C$15*1000</f>
        <v>4.0000911561797752</v>
      </c>
      <c r="L1919" s="14">
        <f>L1918+data!$C$21*(K1918-L1918)/60*C1918</f>
        <v>4.0000930904521512</v>
      </c>
      <c r="M1919" s="59">
        <f>M1918+E1919*C1919/3600/data!H$23</f>
        <v>372.54406912690013</v>
      </c>
    </row>
    <row r="1920" spans="1:13" ht="19.899999999999999" customHeight="1">
      <c r="A1920" s="12">
        <f t="shared" si="146"/>
        <v>19610</v>
      </c>
      <c r="B1920" s="14">
        <f t="shared" si="147"/>
        <v>4</v>
      </c>
      <c r="C1920" s="14">
        <f t="shared" si="145"/>
        <v>20</v>
      </c>
      <c r="D1920" s="15">
        <f>3600*(B1920*data!$C$15/1000-F1920-G1920)/C1920</f>
        <v>668.29908722924108</v>
      </c>
      <c r="E1920" s="15">
        <f>IF(A1920&lt;P$35,IF(A1920+C1920&lt;P$35,data!H$24*data!H$23,data!H$24*data!H$23*(P$35-A1920)/C1920),IF(D1920&lt;0,0,D1920))</f>
        <v>668.29908722924108</v>
      </c>
      <c r="F1920" s="17">
        <f>(H1920*data!$C$16+I1920*data!$C$17-G1919*(data!$C$18+data!$C$19+data!$C$20))*$C1920/60</f>
        <v>-3.7134424906878798</v>
      </c>
      <c r="G1920" s="17">
        <f t="shared" si="148"/>
        <v>29.542772473331144</v>
      </c>
      <c r="H1920" s="17">
        <f>H1919+(data!$C$19*G1919-data!$C$16*H1919)*$C1920/60</f>
        <v>161.80468586816147</v>
      </c>
      <c r="I1920" s="17">
        <f>I1919+(data!$C$20*G1919-data!$C$17*I1919)*$C1920/60</f>
        <v>542.23118122855169</v>
      </c>
      <c r="J1920" s="16">
        <f t="shared" si="144"/>
        <v>326.83333333333331</v>
      </c>
      <c r="K1920" s="14">
        <f>G1920/data!$C$15*1000</f>
        <v>4.0000906887185126</v>
      </c>
      <c r="L1920" s="14">
        <f>L1919+data!$C$21*(K1919-L1919)/60*C1919</f>
        <v>4.0000930098144938</v>
      </c>
      <c r="M1920" s="59">
        <f>M1919+E1920*C1920/3600/data!H$23</f>
        <v>372.91534639758305</v>
      </c>
    </row>
    <row r="1921" spans="1:13" ht="19.899999999999999" customHeight="1">
      <c r="A1921" s="12">
        <f t="shared" si="146"/>
        <v>19630</v>
      </c>
      <c r="B1921" s="14">
        <f t="shared" si="147"/>
        <v>4</v>
      </c>
      <c r="C1921" s="14">
        <f t="shared" si="145"/>
        <v>20</v>
      </c>
      <c r="D1921" s="15">
        <f>3600*(B1921*data!$C$15/1000-F1921-G1921)/C1921</f>
        <v>668.17974846293589</v>
      </c>
      <c r="E1921" s="15">
        <f>IF(A1921&lt;P$35,IF(A1921+C1921&lt;P$35,data!H$24*data!H$23,data!H$24*data!H$23*(P$35-A1921)/C1921),IF(D1921&lt;0,0,D1921))</f>
        <v>668.17974846293589</v>
      </c>
      <c r="F1921" s="17">
        <f>(H1921*data!$C$16+I1921*data!$C$17-G1920*(data!$C$18+data!$C$19+data!$C$20))*$C1921/60</f>
        <v>-3.7127761021854315</v>
      </c>
      <c r="G1921" s="17">
        <f t="shared" si="148"/>
        <v>29.542769077974832</v>
      </c>
      <c r="H1921" s="17">
        <f>H1920+(data!$C$19*G1920-data!$C$16*H1920)*$C1921/60</f>
        <v>161.81030897955384</v>
      </c>
      <c r="I1921" s="17">
        <f>I1920+(data!$C$20*G1920-data!$C$17*I1920)*$C1921/60</f>
        <v>542.6005725721767</v>
      </c>
      <c r="J1921" s="16">
        <f t="shared" si="144"/>
        <v>327.16666666666669</v>
      </c>
      <c r="K1921" s="14">
        <f>G1921/data!$C$15*1000</f>
        <v>4.0000902289873483</v>
      </c>
      <c r="L1921" s="14">
        <f>L1920+data!$C$21*(K1920-L1920)/60*C1920</f>
        <v>4.000092913050592</v>
      </c>
      <c r="M1921" s="59">
        <f>M1920+E1921*C1921/3600/data!H$23</f>
        <v>373.28655736895132</v>
      </c>
    </row>
    <row r="1922" spans="1:13" ht="19.899999999999999" customHeight="1">
      <c r="A1922" s="12">
        <f t="shared" si="146"/>
        <v>19650</v>
      </c>
      <c r="B1922" s="14">
        <f t="shared" si="147"/>
        <v>4</v>
      </c>
      <c r="C1922" s="14">
        <f t="shared" si="145"/>
        <v>20</v>
      </c>
      <c r="D1922" s="15">
        <f>3600*(B1922*data!$C$15/1000-F1922-G1922)/C1922</f>
        <v>668.06100073456048</v>
      </c>
      <c r="E1922" s="15">
        <f>IF(A1922&lt;P$35,IF(A1922+C1922&lt;P$35,data!H$24*data!H$23,data!H$24*data!H$23*(P$35-A1922)/C1922),IF(D1922&lt;0,0,D1922))</f>
        <v>668.06100073456048</v>
      </c>
      <c r="F1922" s="17">
        <f>(H1922*data!$C$16+I1922*data!$C$17-G1921*(data!$C$18+data!$C$19+data!$C$20))*$C1922/60</f>
        <v>-3.7121130531331614</v>
      </c>
      <c r="G1922" s="17">
        <f t="shared" si="148"/>
        <v>29.542765738524647</v>
      </c>
      <c r="H1922" s="17">
        <f>H1921+(data!$C$19*G1921-data!$C$16*H1921)*$C1922/60</f>
        <v>161.81581298125499</v>
      </c>
      <c r="I1922" s="17">
        <f>I1921+(data!$C$20*G1921-data!$C$17*I1921)*$C1922/60</f>
        <v>542.9694170360051</v>
      </c>
      <c r="J1922" s="16">
        <f t="shared" si="144"/>
        <v>327.5</v>
      </c>
      <c r="K1922" s="14">
        <f>G1922/data!$C$15*1000</f>
        <v>4.000089776825873</v>
      </c>
      <c r="L1922" s="14">
        <f>L1921+data!$C$21*(K1921-L1921)/60*C1921</f>
        <v>4.0000928011549899</v>
      </c>
      <c r="M1922" s="59">
        <f>M1921+E1922*C1922/3600/data!H$23</f>
        <v>373.65770236935941</v>
      </c>
    </row>
    <row r="1923" spans="1:13" ht="19.899999999999999" customHeight="1">
      <c r="A1923" s="12">
        <f t="shared" si="146"/>
        <v>19670</v>
      </c>
      <c r="B1923" s="14">
        <f t="shared" si="147"/>
        <v>4</v>
      </c>
      <c r="C1923" s="14">
        <f t="shared" si="145"/>
        <v>20</v>
      </c>
      <c r="D1923" s="15">
        <f>3600*(B1923*data!$C$15/1000-F1923-G1923)/C1923</f>
        <v>667.942834398478</v>
      </c>
      <c r="E1923" s="15">
        <f>IF(A1923&lt;P$35,IF(A1923+C1923&lt;P$35,data!H$24*data!H$23,data!H$24*data!H$23*(P$35-A1923)/C1923),IF(D1923&lt;0,0,D1923))</f>
        <v>667.942834398478</v>
      </c>
      <c r="F1923" s="17">
        <f>(H1923*data!$C$16+I1923*data!$C$17-G1922*(data!$C$18+data!$C$19+data!$C$20))*$C1923/60</f>
        <v>-3.7114532887845737</v>
      </c>
      <c r="G1923" s="17">
        <f t="shared" si="148"/>
        <v>29.542762453820966</v>
      </c>
      <c r="H1923" s="17">
        <f>H1922+(data!$C$19*G1922-data!$C$16*H1922)*$C1923/60</f>
        <v>161.82120039441159</v>
      </c>
      <c r="I1923" s="17">
        <f>I1922+(data!$C$20*G1922-data!$C$17*I1922)*$C1923/60</f>
        <v>543.33771543170474</v>
      </c>
      <c r="J1923" s="16">
        <f t="shared" si="144"/>
        <v>327.83333333333331</v>
      </c>
      <c r="K1923" s="14">
        <f>G1923/data!$C$15*1000</f>
        <v>4.0000893320770725</v>
      </c>
      <c r="L1923" s="14">
        <f>L1922+data!$C$21*(K1922-L1922)/60*C1922</f>
        <v>4.0000926750740833</v>
      </c>
      <c r="M1923" s="59">
        <f>M1922+E1923*C1923/3600/data!H$23</f>
        <v>374.028781721803</v>
      </c>
    </row>
    <row r="1924" spans="1:13" ht="19.899999999999999" customHeight="1">
      <c r="A1924" s="12">
        <f t="shared" si="146"/>
        <v>19690</v>
      </c>
      <c r="B1924" s="14">
        <f t="shared" si="147"/>
        <v>4</v>
      </c>
      <c r="C1924" s="14">
        <f t="shared" si="145"/>
        <v>20</v>
      </c>
      <c r="D1924" s="15">
        <f>3600*(B1924*data!$C$15/1000-F1924-G1924)/C1924</f>
        <v>667.82524000897706</v>
      </c>
      <c r="E1924" s="15">
        <f>IF(A1924&lt;P$35,IF(A1924+C1924&lt;P$35,data!H$24*data!H$23,data!H$24*data!H$23*(P$35-A1924)/C1924),IF(D1924&lt;0,0,D1924))</f>
        <v>667.82524000897706</v>
      </c>
      <c r="F1924" s="17">
        <f>(H1924*data!$C$16+I1924*data!$C$17-G1923*(data!$C$18+data!$C$19+data!$C$20))*$C1924/60</f>
        <v>-3.7107967555283343</v>
      </c>
      <c r="G1924" s="17">
        <f t="shared" si="148"/>
        <v>29.54275922272862</v>
      </c>
      <c r="H1924" s="17">
        <f>H1923+(data!$C$19*G1923-data!$C$16*H1923)*$C1924/60</f>
        <v>161.82647368680895</v>
      </c>
      <c r="I1924" s="17">
        <f>I1923+(data!$C$20*G1923-data!$C$17*I1923)*$C1924/60</f>
        <v>543.70546856969622</v>
      </c>
      <c r="J1924" s="16">
        <f t="shared" ref="J1924:J1987" si="149">$A1924/60</f>
        <v>328.16666666666669</v>
      </c>
      <c r="K1924" s="14">
        <f>G1924/data!$C$15*1000</f>
        <v>4.0000888945872459</v>
      </c>
      <c r="L1924" s="14">
        <f>L1923+data!$C$21*(K1923-L1923)/60*C1923</f>
        <v>4.0000925357082675</v>
      </c>
      <c r="M1924" s="59">
        <f>M1923+E1924*C1924/3600/data!H$23</f>
        <v>374.3997957440302</v>
      </c>
    </row>
    <row r="1925" spans="1:13" ht="19.899999999999999" customHeight="1">
      <c r="A1925" s="12">
        <f t="shared" si="146"/>
        <v>19710</v>
      </c>
      <c r="B1925" s="14">
        <f t="shared" si="147"/>
        <v>4</v>
      </c>
      <c r="C1925" s="14">
        <f t="shared" si="145"/>
        <v>20</v>
      </c>
      <c r="D1925" s="15">
        <f>3600*(B1925*data!$C$15/1000-F1925-G1925)/C1925</f>
        <v>667.70820831602919</v>
      </c>
      <c r="E1925" s="15">
        <f>IF(A1925&lt;P$35,IF(A1925+C1925&lt;P$35,data!H$24*data!H$23,data!H$24*data!H$23*(P$35-A1925)/C1925),IF(D1925&lt;0,0,D1925))</f>
        <v>667.70820831602919</v>
      </c>
      <c r="F1925" s="17">
        <f>(H1925*data!$C$16+I1925*data!$C$17-G1924*(data!$C$18+data!$C$19+data!$C$20))*$C1925/60</f>
        <v>-3.7101434008642502</v>
      </c>
      <c r="G1925" s="17">
        <f t="shared" si="148"/>
        <v>29.542756044136464</v>
      </c>
      <c r="H1925" s="17">
        <f>H1924+(data!$C$19*G1924-data!$C$16*H1924)*$C1925/60</f>
        <v>161.8316352740004</v>
      </c>
      <c r="I1925" s="17">
        <f>I1924+(data!$C$20*G1924-data!$C$17*I1924)*$C1925/60</f>
        <v>544.0726772591554</v>
      </c>
      <c r="J1925" s="16">
        <f t="shared" si="149"/>
        <v>328.5</v>
      </c>
      <c r="K1925" s="14">
        <f>G1925/data!$C$15*1000</f>
        <v>4.0000884642059447</v>
      </c>
      <c r="L1925" s="14">
        <f>L1924+data!$C$21*(K1924-L1924)/60*C1924</f>
        <v>4.0000923839139944</v>
      </c>
      <c r="M1925" s="59">
        <f>M1924+E1925*C1925/3600/data!H$23</f>
        <v>374.7707447486502</v>
      </c>
    </row>
    <row r="1926" spans="1:13" ht="19.899999999999999" customHeight="1">
      <c r="A1926" s="12">
        <f t="shared" si="146"/>
        <v>19730</v>
      </c>
      <c r="B1926" s="14">
        <f t="shared" si="147"/>
        <v>4</v>
      </c>
      <c r="C1926" s="14">
        <f t="shared" si="145"/>
        <v>20</v>
      </c>
      <c r="D1926" s="15">
        <f>3600*(B1926*data!$C$15/1000-F1926-G1926)/C1926</f>
        <v>667.59173026116787</v>
      </c>
      <c r="E1926" s="15">
        <f>IF(A1926&lt;P$35,IF(A1926+C1926&lt;P$35,data!H$24*data!H$23,data!H$24*data!H$23*(P$35-A1926)/C1926),IF(D1926&lt;0,0,D1926))</f>
        <v>667.59173026116787</v>
      </c>
      <c r="F1926" s="17">
        <f>(H1926*data!$C$16+I1926*data!$C$17-G1925*(data!$C$18+data!$C$19+data!$C$20))*$C1926/60</f>
        <v>-3.709493173379812</v>
      </c>
      <c r="G1926" s="17">
        <f t="shared" si="148"/>
        <v>29.542752916956815</v>
      </c>
      <c r="H1926" s="17">
        <f>H1925+(data!$C$19*G1925-data!$C$16*H1925)*$C1926/60</f>
        <v>161.83668752041294</v>
      </c>
      <c r="I1926" s="17">
        <f>I1925+(data!$C$20*G1925-data!$C$17*I1925)*$C1926/60</f>
        <v>544.43934230801642</v>
      </c>
      <c r="J1926" s="16">
        <f t="shared" si="149"/>
        <v>328.83333333333331</v>
      </c>
      <c r="K1926" s="14">
        <f>G1926/data!$C$15*1000</f>
        <v>4.0000880407858936</v>
      </c>
      <c r="L1926" s="14">
        <f>L1925+data!$C$21*(K1925-L1925)/60*C1925</f>
        <v>4.0000922205057385</v>
      </c>
      <c r="M1926" s="59">
        <f>M1925+E1926*C1926/3600/data!H$23</f>
        <v>375.14162904323973</v>
      </c>
    </row>
    <row r="1927" spans="1:13" ht="19.899999999999999" customHeight="1">
      <c r="A1927" s="12">
        <f t="shared" si="146"/>
        <v>19750</v>
      </c>
      <c r="B1927" s="14">
        <f t="shared" si="147"/>
        <v>4</v>
      </c>
      <c r="C1927" s="14">
        <f t="shared" si="145"/>
        <v>20</v>
      </c>
      <c r="D1927" s="15">
        <f>3600*(B1927*data!$C$15/1000-F1927-G1927)/C1927</f>
        <v>667.4757969734211</v>
      </c>
      <c r="E1927" s="15">
        <f>IF(A1927&lt;P$35,IF(A1927+C1927&lt;P$35,data!H$24*data!H$23,data!H$24*data!H$23*(P$35-A1927)/C1927),IF(D1927&lt;0,0,D1927))</f>
        <v>667.4757969734211</v>
      </c>
      <c r="F1927" s="17">
        <f>(H1927*data!$C$16+I1927*data!$C$17-G1926*(data!$C$18+data!$C$19+data!$C$20))*$C1927/60</f>
        <v>-3.7088460227271867</v>
      </c>
      <c r="G1927" s="17">
        <f t="shared" si="148"/>
        <v>29.542749840125005</v>
      </c>
      <c r="H1927" s="17">
        <f>H1926+(data!$C$19*G1926-data!$C$16*H1926)*$C1927/60</f>
        <v>161.84163274042916</v>
      </c>
      <c r="I1927" s="17">
        <f>I1926+(data!$C$20*G1926-data!$C$17*I1926)*$C1927/60</f>
        <v>544.80546452297449</v>
      </c>
      <c r="J1927" s="16">
        <f t="shared" si="149"/>
        <v>329.16666666666669</v>
      </c>
      <c r="K1927" s="14">
        <f>G1927/data!$C$15*1000</f>
        <v>4.0000876241829397</v>
      </c>
      <c r="L1927" s="14">
        <f>L1926+data!$C$21*(K1926-L1926)/60*C1926</f>
        <v>4.0000920462578815</v>
      </c>
      <c r="M1927" s="59">
        <f>M1926+E1927*C1927/3600/data!H$23</f>
        <v>375.51244893044719</v>
      </c>
    </row>
    <row r="1928" spans="1:13" ht="19.899999999999999" customHeight="1">
      <c r="A1928" s="12">
        <f t="shared" si="146"/>
        <v>19770</v>
      </c>
      <c r="B1928" s="14">
        <f t="shared" si="147"/>
        <v>4</v>
      </c>
      <c r="C1928" s="14">
        <f t="shared" ref="C1928:C1991" si="150">P$25*2</f>
        <v>20</v>
      </c>
      <c r="D1928" s="15">
        <f>3600*(B1928*data!$C$15/1000-F1928-G1928)/C1928</f>
        <v>667.36039976537199</v>
      </c>
      <c r="E1928" s="15">
        <f>IF(A1928&lt;P$35,IF(A1928+C1928&lt;P$35,data!H$24*data!H$23,data!H$24*data!H$23*(P$35-A1928)/C1928),IF(D1928&lt;0,0,D1928))</f>
        <v>667.36039976537199</v>
      </c>
      <c r="F1928" s="17">
        <f>(H1928*data!$C$16+I1928*data!$C$17-G1927*(data!$C$18+data!$C$19+data!$C$20))*$C1928/60</f>
        <v>-3.7082018996007382</v>
      </c>
      <c r="G1928" s="17">
        <f t="shared" si="148"/>
        <v>29.542746812598828</v>
      </c>
      <c r="H1928" s="17">
        <f>H1927+(data!$C$19*G1927-data!$C$16*H1927)*$C1928/60</f>
        <v>161.84647319944662</v>
      </c>
      <c r="I1928" s="17">
        <f>I1927+(data!$C$20*G1927-data!$C$17*I1927)*$C1928/60</f>
        <v>545.17104470948857</v>
      </c>
      <c r="J1928" s="16">
        <f t="shared" si="149"/>
        <v>329.5</v>
      </c>
      <c r="K1928" s="14">
        <f>G1928/data!$C$15*1000</f>
        <v>4.0000872142559682</v>
      </c>
      <c r="L1928" s="14">
        <f>L1927+data!$C$21*(K1927-L1927)/60*C1927</f>
        <v>4.0000918619065109</v>
      </c>
      <c r="M1928" s="59">
        <f>M1927+E1928*C1928/3600/data!H$23</f>
        <v>375.88320470809464</v>
      </c>
    </row>
    <row r="1929" spans="1:13" ht="19.899999999999999" customHeight="1">
      <c r="A1929" s="12">
        <f t="shared" si="146"/>
        <v>19790</v>
      </c>
      <c r="B1929" s="14">
        <f t="shared" si="147"/>
        <v>4</v>
      </c>
      <c r="C1929" s="14">
        <f t="shared" si="150"/>
        <v>20</v>
      </c>
      <c r="D1929" s="15">
        <f>3600*(B1929*data!$C$15/1000-F1929-G1929)/C1929</f>
        <v>667.24553012926174</v>
      </c>
      <c r="E1929" s="15">
        <f>IF(A1929&lt;P$35,IF(A1929+C1929&lt;P$35,data!H$24*data!H$23,data!H$24*data!H$23*(P$35-A1929)/C1929),IF(D1929&lt;0,0,D1929))</f>
        <v>667.24553012926174</v>
      </c>
      <c r="F1929" s="17">
        <f>(H1929*data!$C$16+I1929*data!$C$17-G1928*(data!$C$18+data!$C$19+data!$C$20))*$C1929/60</f>
        <v>-3.7075607557149834</v>
      </c>
      <c r="G1929" s="17">
        <f t="shared" si="148"/>
        <v>29.542743833358134</v>
      </c>
      <c r="H1929" s="17">
        <f>H1928+(data!$C$19*G1928-data!$C$16*H1928)*$C1929/60</f>
        <v>161.85121111491458</v>
      </c>
      <c r="I1929" s="17">
        <f>I1928+(data!$C$20*G1928-data!$C$17*I1928)*$C1929/60</f>
        <v>545.53608367178401</v>
      </c>
      <c r="J1929" s="16">
        <f t="shared" si="149"/>
        <v>329.83333333333331</v>
      </c>
      <c r="K1929" s="14">
        <f>G1929/data!$C$15*1000</f>
        <v>4.0000868108668497</v>
      </c>
      <c r="L1929" s="14">
        <f>L1928+data!$C$21*(K1928-L1928)/60*C1928</f>
        <v>4.0000916681511445</v>
      </c>
      <c r="M1929" s="59">
        <f>M1928+E1929*C1929/3600/data!H$23</f>
        <v>376.25389666927754</v>
      </c>
    </row>
    <row r="1930" spans="1:13" ht="19.899999999999999" customHeight="1">
      <c r="A1930" s="12">
        <f t="shared" si="146"/>
        <v>19810</v>
      </c>
      <c r="B1930" s="14">
        <f t="shared" si="147"/>
        <v>4</v>
      </c>
      <c r="C1930" s="14">
        <f t="shared" si="150"/>
        <v>20</v>
      </c>
      <c r="D1930" s="15">
        <f>3600*(B1930*data!$C$15/1000-F1930-G1930)/C1930</f>
        <v>667.13117973320016</v>
      </c>
      <c r="E1930" s="15">
        <f>IF(A1930&lt;P$35,IF(A1930+C1930&lt;P$35,data!H$24*data!H$23,data!H$24*data!H$23*(P$35-A1930)/C1930),IF(D1930&lt;0,0,D1930))</f>
        <v>667.13117973320016</v>
      </c>
      <c r="F1930" s="17">
        <f>(H1930*data!$C$16+I1930*data!$C$17-G1929*(data!$C$18+data!$C$19+data!$C$20))*$C1930/60</f>
        <v>-3.7069225437830484</v>
      </c>
      <c r="G1930" s="17">
        <f t="shared" si="148"/>
        <v>29.542740901404319</v>
      </c>
      <c r="H1930" s="17">
        <f>H1929+(data!$C$19*G1929-data!$C$16*H1929)*$C1930/60</f>
        <v>161.85584865734879</v>
      </c>
      <c r="I1930" s="17">
        <f>I1929+(data!$C$20*G1929-data!$C$17*I1929)*$C1930/60</f>
        <v>545.90058221285551</v>
      </c>
      <c r="J1930" s="16">
        <f t="shared" si="149"/>
        <v>330.16666666666669</v>
      </c>
      <c r="K1930" s="14">
        <f>G1930/data!$C$15*1000</f>
        <v>4.0000864138803722</v>
      </c>
      <c r="L1930" s="14">
        <f>L1929+data!$C$21*(K1929-L1929)/60*C1929</f>
        <v>4.0000914656563813</v>
      </c>
      <c r="M1930" s="59">
        <f>M1929+E1930*C1930/3600/data!H$23</f>
        <v>376.62452510246266</v>
      </c>
    </row>
    <row r="1931" spans="1:13" ht="19.899999999999999" customHeight="1">
      <c r="A1931" s="12">
        <f t="shared" si="146"/>
        <v>19830</v>
      </c>
      <c r="B1931" s="14">
        <f t="shared" si="147"/>
        <v>4</v>
      </c>
      <c r="C1931" s="14">
        <f t="shared" si="150"/>
        <v>20</v>
      </c>
      <c r="D1931" s="15">
        <f>3600*(B1931*data!$C$15/1000-F1931-G1931)/C1931</f>
        <v>667.01734041745397</v>
      </c>
      <c r="E1931" s="15">
        <f>IF(A1931&lt;P$35,IF(A1931+C1931&lt;P$35,data!H$24*data!H$23,data!H$24*data!H$23*(P$35-A1931)/C1931),IF(D1931&lt;0,0,D1931))</f>
        <v>667.01734041745397</v>
      </c>
      <c r="F1931" s="17">
        <f>(H1931*data!$C$16+I1931*data!$C$17-G1930*(data!$C$18+data!$C$19+data!$C$20))*$C1931/60</f>
        <v>-3.7062872174955643</v>
      </c>
      <c r="G1931" s="17">
        <f t="shared" si="148"/>
        <v>29.542738015759866</v>
      </c>
      <c r="H1931" s="17">
        <f>H1930+(data!$C$19*G1930-data!$C$16*H1930)*$C1931/60</f>
        <v>161.86038795132492</v>
      </c>
      <c r="I1931" s="17">
        <f>I1930+(data!$C$20*G1930-data!$C$17*I1930)*$C1931/60</f>
        <v>546.26454113446948</v>
      </c>
      <c r="J1931" s="16">
        <f t="shared" si="149"/>
        <v>330.5</v>
      </c>
      <c r="K1931" s="14">
        <f>G1931/data!$C$15*1000</f>
        <v>4.0000860231641822</v>
      </c>
      <c r="L1931" s="14">
        <f>L1930+data!$C$21*(K1930-L1930)/60*C1930</f>
        <v>4.0000912550534755</v>
      </c>
      <c r="M1931" s="59">
        <f>M1930+E1931*C1931/3600/data!H$23</f>
        <v>376.99509029158344</v>
      </c>
    </row>
    <row r="1932" spans="1:13" ht="19.899999999999999" customHeight="1">
      <c r="A1932" s="12">
        <f t="shared" si="146"/>
        <v>19850</v>
      </c>
      <c r="B1932" s="14">
        <f t="shared" si="147"/>
        <v>4</v>
      </c>
      <c r="C1932" s="14">
        <f t="shared" si="150"/>
        <v>20</v>
      </c>
      <c r="D1932" s="15">
        <f>3600*(B1932*data!$C$15/1000-F1932-G1932)/C1932</f>
        <v>666.90400419080197</v>
      </c>
      <c r="E1932" s="15">
        <f>IF(A1932&lt;P$35,IF(A1932+C1932&lt;P$35,data!H$24*data!H$23,data!H$24*data!H$23*(P$35-A1932)/C1932),IF(D1932&lt;0,0,D1932))</f>
        <v>666.90400419080197</v>
      </c>
      <c r="F1932" s="17">
        <f>(H1932*data!$C$16+I1932*data!$C$17-G1931*(data!$C$18+data!$C$19+data!$C$20))*$C1932/60</f>
        <v>-3.7056547315000086</v>
      </c>
      <c r="G1932" s="17">
        <f t="shared" si="148"/>
        <v>29.542735175467936</v>
      </c>
      <c r="H1932" s="17">
        <f>H1931+(data!$C$19*G1931-data!$C$16*H1931)*$C1932/60</f>
        <v>161.86483107645094</v>
      </c>
      <c r="I1932" s="17">
        <f>I1931+(data!$C$20*G1931-data!$C$17*I1931)*$C1932/60</f>
        <v>546.62796123716691</v>
      </c>
      <c r="J1932" s="16">
        <f t="shared" si="149"/>
        <v>330.83333333333331</v>
      </c>
      <c r="K1932" s="14">
        <f>G1932/data!$C$15*1000</f>
        <v>4.0000856385887227</v>
      </c>
      <c r="L1932" s="14">
        <f>L1931+data!$C$21*(K1931-L1931)/60*C1931</f>
        <v>4.0000910369418481</v>
      </c>
      <c r="M1932" s="59">
        <f>M1931+E1932*C1932/3600/data!H$23</f>
        <v>377.36559251613386</v>
      </c>
    </row>
    <row r="1933" spans="1:13" ht="19.899999999999999" customHeight="1">
      <c r="A1933" s="12">
        <f t="shared" si="146"/>
        <v>19870</v>
      </c>
      <c r="B1933" s="14">
        <f t="shared" si="147"/>
        <v>4</v>
      </c>
      <c r="C1933" s="14">
        <f t="shared" si="150"/>
        <v>20</v>
      </c>
      <c r="D1933" s="15">
        <f>3600*(B1933*data!$C$15/1000-F1933-G1933)/C1933</f>
        <v>666.7911632269753</v>
      </c>
      <c r="E1933" s="15">
        <f>IF(A1933&lt;P$35,IF(A1933+C1933&lt;P$35,data!H$24*data!H$23,data!H$24*data!H$23*(P$35-A1933)/C1933),IF(D1933&lt;0,0,D1933))</f>
        <v>666.7911632269753</v>
      </c>
      <c r="F1933" s="17">
        <f>(H1933*data!$C$16+I1933*data!$C$17-G1932*(data!$C$18+data!$C$19+data!$C$20))*$C1933/60</f>
        <v>-3.7050250413804919</v>
      </c>
      <c r="G1933" s="17">
        <f t="shared" si="148"/>
        <v>29.5427323795919</v>
      </c>
      <c r="H1933" s="17">
        <f>H1932+(data!$C$19*G1932-data!$C$16*H1932)*$C1933/60</f>
        <v>161.86918006831874</v>
      </c>
      <c r="I1933" s="17">
        <f>I1932+(data!$C$20*G1932-data!$C$17*I1932)*$C1933/60</f>
        <v>546.99084332026587</v>
      </c>
      <c r="J1933" s="16">
        <f t="shared" si="149"/>
        <v>331.16666666666669</v>
      </c>
      <c r="K1933" s="14">
        <f>G1933/data!$C$15*1000</f>
        <v>4.0000852600271735</v>
      </c>
      <c r="L1933" s="14">
        <f>L1932+data!$C$21*(K1932-L1932)/60*C1932</f>
        <v>4.0000908118905292</v>
      </c>
      <c r="M1933" s="59">
        <f>M1932+E1933*C1933/3600/data!H$23</f>
        <v>377.73603205125994</v>
      </c>
    </row>
    <row r="1934" spans="1:13" ht="19.899999999999999" customHeight="1">
      <c r="A1934" s="12">
        <f t="shared" si="146"/>
        <v>19890</v>
      </c>
      <c r="B1934" s="14">
        <f t="shared" si="147"/>
        <v>4</v>
      </c>
      <c r="C1934" s="14">
        <f t="shared" si="150"/>
        <v>20</v>
      </c>
      <c r="D1934" s="15">
        <f>3600*(B1934*data!$C$15/1000-F1934-G1934)/C1934</f>
        <v>666.67880986117848</v>
      </c>
      <c r="E1934" s="15">
        <f>IF(A1934&lt;P$35,IF(A1934+C1934&lt;P$35,data!H$24*data!H$23,data!H$24*data!H$23*(P$35-A1934)/C1934),IF(D1934&lt;0,0,D1934))</f>
        <v>666.67880986117848</v>
      </c>
      <c r="F1934" s="17">
        <f>(H1934*data!$C$16+I1934*data!$C$17-G1933*(data!$C$18+data!$C$19+data!$C$20))*$C1934/60</f>
        <v>-3.7043981036379665</v>
      </c>
      <c r="G1934" s="17">
        <f t="shared" si="148"/>
        <v>29.542729627214907</v>
      </c>
      <c r="H1934" s="17">
        <f>H1933+(data!$C$19*G1933-data!$C$16*H1933)*$C1934/60</f>
        <v>161.8734369194359</v>
      </c>
      <c r="I1934" s="17">
        <f>I1933+(data!$C$20*G1933-data!$C$17*I1933)*$C1934/60</f>
        <v>547.35318818186431</v>
      </c>
      <c r="J1934" s="16">
        <f t="shared" si="149"/>
        <v>331.5</v>
      </c>
      <c r="K1934" s="14">
        <f>G1934/data!$C$15*1000</f>
        <v>4.0000848873553947</v>
      </c>
      <c r="L1934" s="14">
        <f>L1933+data!$C$21*(K1933-L1933)/60*C1933</f>
        <v>4.0000905804395401</v>
      </c>
      <c r="M1934" s="59">
        <f>M1933+E1934*C1934/3600/data!H$23</f>
        <v>378.10640916784951</v>
      </c>
    </row>
    <row r="1935" spans="1:13" ht="19.899999999999999" customHeight="1">
      <c r="A1935" s="12">
        <f t="shared" si="146"/>
        <v>19910</v>
      </c>
      <c r="B1935" s="14">
        <f t="shared" si="147"/>
        <v>4</v>
      </c>
      <c r="C1935" s="14">
        <f t="shared" si="150"/>
        <v>20</v>
      </c>
      <c r="D1935" s="15">
        <f>3600*(B1935*data!$C$15/1000-F1935-G1935)/C1935</f>
        <v>666.56693658667439</v>
      </c>
      <c r="E1935" s="15">
        <f>IF(A1935&lt;P$35,IF(A1935+C1935&lt;P$35,data!H$24*data!H$23,data!H$24*data!H$23*(P$35-A1935)/C1935),IF(D1935&lt;0,0,D1935))</f>
        <v>666.56693658667439</v>
      </c>
      <c r="F1935" s="17">
        <f>(H1935*data!$C$16+I1935*data!$C$17-G1934*(data!$C$18+data!$C$19+data!$C$20))*$C1935/60</f>
        <v>-3.7037738756708571</v>
      </c>
      <c r="G1935" s="17">
        <f t="shared" si="148"/>
        <v>29.542726917439488</v>
      </c>
      <c r="H1935" s="17">
        <f>H1934+(data!$C$19*G1934-data!$C$16*H1934)*$C1935/60</f>
        <v>161.87760358013753</v>
      </c>
      <c r="I1935" s="17">
        <f>I1934+(data!$C$20*G1934-data!$C$17*I1934)*$C1935/60</f>
        <v>547.71499661884229</v>
      </c>
      <c r="J1935" s="16">
        <f t="shared" si="149"/>
        <v>331.83333333333331</v>
      </c>
      <c r="K1935" s="14">
        <f>G1935/data!$C$15*1000</f>
        <v>4.0000845204518676</v>
      </c>
      <c r="L1935" s="14">
        <f>L1934+data!$C$21*(K1934-L1934)/60*C1934</f>
        <v>4.0000903431012134</v>
      </c>
      <c r="M1935" s="59">
        <f>M1934+E1935*C1935/3600/data!H$23</f>
        <v>378.47672413261989</v>
      </c>
    </row>
    <row r="1936" spans="1:13" ht="19.899999999999999" customHeight="1">
      <c r="A1936" s="12">
        <f t="shared" ref="A1936:A1999" si="151">$A1935+C1935</f>
        <v>19930</v>
      </c>
      <c r="B1936" s="14">
        <f t="shared" ref="B1936:B1999" si="152">P$23</f>
        <v>4</v>
      </c>
      <c r="C1936" s="14">
        <f t="shared" si="150"/>
        <v>20</v>
      </c>
      <c r="D1936" s="15">
        <f>3600*(B1936*data!$C$15/1000-F1936-G1936)/C1936</f>
        <v>666.45553605143937</v>
      </c>
      <c r="E1936" s="15">
        <f>IF(A1936&lt;P$35,IF(A1936+C1936&lt;P$35,data!H$24*data!H$23,data!H$24*data!H$23*(P$35-A1936)/C1936),IF(D1936&lt;0,0,D1936))</f>
        <v>666.45553605143937</v>
      </c>
      <c r="F1936" s="17">
        <f>(H1936*data!$C$16+I1936*data!$C$17-G1935*(data!$C$18+data!$C$19+data!$C$20))*$C1936/60</f>
        <v>-3.7031523157560913</v>
      </c>
      <c r="G1936" s="17">
        <f t="shared" ref="G1936:G1999" si="153">IF(P$21=1,(E1935/60)*$C1936/60+F1936+G1935,(E1936/60)*$C1936/60+F1936+G1935)</f>
        <v>29.542724249387142</v>
      </c>
      <c r="H1936" s="17">
        <f>H1935+(data!$C$19*G1935-data!$C$16*H1935)*$C1936/60</f>
        <v>161.88168195947884</v>
      </c>
      <c r="I1936" s="17">
        <f>I1935+(data!$C$20*G1935-data!$C$17*I1935)*$C1936/60</f>
        <v>548.076269426865</v>
      </c>
      <c r="J1936" s="16">
        <f t="shared" si="149"/>
        <v>332.16666666666669</v>
      </c>
      <c r="K1936" s="14">
        <f>G1936/data!$C$15*1000</f>
        <v>4.0000841591976437</v>
      </c>
      <c r="L1936" s="14">
        <f>L1935+data!$C$21*(K1935-L1935)/60*C1935</f>
        <v>4.000090100361458</v>
      </c>
      <c r="M1936" s="59">
        <f>M1935+E1936*C1936/3600/data!H$23</f>
        <v>378.84697720820401</v>
      </c>
    </row>
    <row r="1937" spans="1:13" ht="19.899999999999999" customHeight="1">
      <c r="A1937" s="12">
        <f t="shared" si="151"/>
        <v>19950</v>
      </c>
      <c r="B1937" s="14">
        <f t="shared" si="152"/>
        <v>4</v>
      </c>
      <c r="C1937" s="14">
        <f t="shared" si="150"/>
        <v>20</v>
      </c>
      <c r="D1937" s="15">
        <f>3600*(B1937*data!$C$15/1000-F1937-G1937)/C1937</f>
        <v>666.34460105490393</v>
      </c>
      <c r="E1937" s="15">
        <f>IF(A1937&lt;P$35,IF(A1937+C1937&lt;P$35,data!H$24*data!H$23,data!H$24*data!H$23*(P$35-A1937)/C1937),IF(D1937&lt;0,0,D1937))</f>
        <v>666.34460105490393</v>
      </c>
      <c r="F1937" s="17">
        <f>(H1937*data!$C$16+I1937*data!$C$17-G1936*(data!$C$18+data!$C$19+data!$C$20))*$C1937/60</f>
        <v>-3.7025333830305578</v>
      </c>
      <c r="G1937" s="17">
        <f t="shared" si="153"/>
        <v>29.542721622197913</v>
      </c>
      <c r="H1937" s="17">
        <f>H1936+(data!$C$19*G1936-data!$C$16*H1936)*$C1937/60</f>
        <v>161.88567392610886</v>
      </c>
      <c r="I1937" s="17">
        <f>I1936+(data!$C$20*G1936-data!$C$17*I1936)*$C1937/60</f>
        <v>548.43700740038503</v>
      </c>
      <c r="J1937" s="16">
        <f t="shared" si="149"/>
        <v>332.5</v>
      </c>
      <c r="K1937" s="14">
        <f>G1937/data!$C$15*1000</f>
        <v>4.0000838034762847</v>
      </c>
      <c r="L1937" s="14">
        <f>L1936+data!$C$21*(K1936-L1936)/60*C1936</f>
        <v>4.0000898526809667</v>
      </c>
      <c r="M1937" s="59">
        <f>M1936+E1937*C1937/3600/data!H$23</f>
        <v>379.21716865323452</v>
      </c>
    </row>
    <row r="1938" spans="1:13" ht="19.899999999999999" customHeight="1">
      <c r="A1938" s="12">
        <f t="shared" si="151"/>
        <v>19970</v>
      </c>
      <c r="B1938" s="14">
        <f t="shared" si="152"/>
        <v>4</v>
      </c>
      <c r="C1938" s="14">
        <f t="shared" si="150"/>
        <v>20</v>
      </c>
      <c r="D1938" s="15">
        <f>3600*(B1938*data!$C$15/1000-F1938-G1938)/C1938</f>
        <v>666.23412454475022</v>
      </c>
      <c r="E1938" s="15">
        <f>IF(A1938&lt;P$35,IF(A1938+C1938&lt;P$35,data!H$24*data!H$23,data!H$24*data!H$23*(P$35-A1938)/C1938),IF(D1938&lt;0,0,D1938))</f>
        <v>666.23412454475022</v>
      </c>
      <c r="F1938" s="17">
        <f>(H1938*data!$C$16+I1938*data!$C$17-G1937*(data!$C$18+data!$C$19+data!$C$20))*$C1938/60</f>
        <v>-3.7019170374729184</v>
      </c>
      <c r="G1938" s="17">
        <f t="shared" si="153"/>
        <v>29.542719035030018</v>
      </c>
      <c r="H1938" s="17">
        <f>H1937+(data!$C$19*G1937-data!$C$16*H1937)*$C1938/60</f>
        <v>161.88958130912573</v>
      </c>
      <c r="I1938" s="17">
        <f>I1937+(data!$C$20*G1937-data!$C$17*I1937)*$C1938/60</f>
        <v>548.79721133264502</v>
      </c>
      <c r="J1938" s="16">
        <f t="shared" si="149"/>
        <v>332.83333333333331</v>
      </c>
      <c r="K1938" s="14">
        <f>G1938/data!$C$15*1000</f>
        <v>4.0000834531738132</v>
      </c>
      <c r="L1938" s="14">
        <f>L1937+data!$C$21*(K1937-L1937)/60*C1937</f>
        <v>4.0000896004963726</v>
      </c>
      <c r="M1938" s="59">
        <f>M1937+E1938*C1938/3600/data!H$23</f>
        <v>379.58729872242606</v>
      </c>
    </row>
    <row r="1939" spans="1:13" ht="19.899999999999999" customHeight="1">
      <c r="A1939" s="12">
        <f t="shared" si="151"/>
        <v>19990</v>
      </c>
      <c r="B1939" s="14">
        <f t="shared" si="152"/>
        <v>4</v>
      </c>
      <c r="C1939" s="14">
        <f t="shared" si="150"/>
        <v>20</v>
      </c>
      <c r="D1939" s="15">
        <f>3600*(B1939*data!$C$15/1000-F1939-G1939)/C1939</f>
        <v>666.12409961377739</v>
      </c>
      <c r="E1939" s="15">
        <f>IF(A1939&lt;P$35,IF(A1939+C1939&lt;P$35,data!H$24*data!H$23,data!H$24*data!H$23*(P$35-A1939)/C1939),IF(D1939&lt;0,0,D1939))</f>
        <v>666.12409961377739</v>
      </c>
      <c r="F1939" s="17">
        <f>(H1939*data!$C$16+I1939*data!$C$17-G1938*(data!$C$18+data!$C$19+data!$C$20))*$C1939/60</f>
        <v>-3.7013032398858416</v>
      </c>
      <c r="G1939" s="17">
        <f t="shared" si="153"/>
        <v>29.542716487059455</v>
      </c>
      <c r="H1939" s="17">
        <f>H1938+(data!$C$19*G1938-data!$C$16*H1938)*$C1939/60</f>
        <v>161.89340589891367</v>
      </c>
      <c r="I1939" s="17">
        <f>I1938+(data!$C$20*G1938-data!$C$17*I1938)*$C1939/60</f>
        <v>549.15688201567991</v>
      </c>
      <c r="J1939" s="16">
        <f t="shared" si="149"/>
        <v>333.16666666666669</v>
      </c>
      <c r="K1939" s="14">
        <f>G1939/data!$C$15*1000</f>
        <v>4.000083108178659</v>
      </c>
      <c r="L1939" s="14">
        <f>L1938+data!$C$21*(K1938-L1938)/60*C1938</f>
        <v>4.0000893442213536</v>
      </c>
      <c r="M1939" s="59">
        <f>M1938+E1939*C1939/3600/data!H$23</f>
        <v>379.95736766665595</v>
      </c>
    </row>
    <row r="1940" spans="1:13" ht="19.899999999999999" customHeight="1">
      <c r="A1940" s="12">
        <f t="shared" si="151"/>
        <v>20010</v>
      </c>
      <c r="B1940" s="14">
        <f t="shared" si="152"/>
        <v>4</v>
      </c>
      <c r="C1940" s="14">
        <f t="shared" si="150"/>
        <v>20</v>
      </c>
      <c r="D1940" s="15">
        <f>3600*(B1940*data!$C$15/1000-F1940-G1940)/C1940</f>
        <v>666.0145194968411</v>
      </c>
      <c r="E1940" s="15">
        <f>IF(A1940&lt;P$35,IF(A1940+C1940&lt;P$35,data!H$24*data!H$23,data!H$24*data!H$23*(P$35-A1940)/C1940),IF(D1940&lt;0,0,D1940))</f>
        <v>666.0145194968411</v>
      </c>
      <c r="F1940" s="17">
        <f>(H1940*data!$C$16+I1940*data!$C$17-G1939*(data!$C$18+data!$C$19+data!$C$20))*$C1940/60</f>
        <v>-3.7006919518785875</v>
      </c>
      <c r="G1940" s="17">
        <f t="shared" si="153"/>
        <v>29.542713977479629</v>
      </c>
      <c r="H1940" s="17">
        <f>H1939+(data!$C$19*G1939-data!$C$16*H1939)*$C1940/60</f>
        <v>161.89714944796248</v>
      </c>
      <c r="I1940" s="17">
        <f>I1939+(data!$C$20*G1939-data!$C$17*I1939)*$C1940/60</f>
        <v>549.5160202403199</v>
      </c>
      <c r="J1940" s="16">
        <f t="shared" si="149"/>
        <v>333.5</v>
      </c>
      <c r="K1940" s="14">
        <f>G1940/data!$C$15*1000</f>
        <v>4.0000827683816116</v>
      </c>
      <c r="L1940" s="14">
        <f>L1939+data!$C$21*(K1939-L1939)/60*C1939</f>
        <v>4.0000890842476906</v>
      </c>
      <c r="M1940" s="59">
        <f>M1939+E1940*C1940/3600/data!H$23</f>
        <v>380.32737573304308</v>
      </c>
    </row>
    <row r="1941" spans="1:13" ht="19.899999999999999" customHeight="1">
      <c r="A1941" s="12">
        <f t="shared" si="151"/>
        <v>20030</v>
      </c>
      <c r="B1941" s="14">
        <f t="shared" si="152"/>
        <v>4</v>
      </c>
      <c r="C1941" s="14">
        <f t="shared" si="150"/>
        <v>20</v>
      </c>
      <c r="D1941" s="15">
        <f>3600*(B1941*data!$C$15/1000-F1941-G1941)/C1941</f>
        <v>665.90537756784397</v>
      </c>
      <c r="E1941" s="15">
        <f>IF(A1941&lt;P$35,IF(A1941+C1941&lt;P$35,data!H$24*data!H$23,data!H$24*data!H$23*(P$35-A1941)/C1941),IF(D1941&lt;0,0,D1941))</f>
        <v>665.90537756784397</v>
      </c>
      <c r="F1941" s="17">
        <f>(H1941*data!$C$16+I1941*data!$C$17-G1940*(data!$C$18+data!$C$19+data!$C$20))*$C1941/60</f>
        <v>-3.7000831358499728</v>
      </c>
      <c r="G1941" s="17">
        <f t="shared" si="153"/>
        <v>29.542711505500996</v>
      </c>
      <c r="H1941" s="17">
        <f>H1940+(data!$C$19*G1940-data!$C$16*H1940)*$C1941/60</f>
        <v>161.90081367166957</v>
      </c>
      <c r="I1941" s="17">
        <f>I1940+(data!$C$20*G1940-data!$C$17*I1940)*$C1941/60</f>
        <v>549.8746267961925</v>
      </c>
      <c r="J1941" s="16">
        <f t="shared" si="149"/>
        <v>333.83333333333331</v>
      </c>
      <c r="K1941" s="14">
        <f>G1941/data!$C$15*1000</f>
        <v>4.0000824336757628</v>
      </c>
      <c r="L1941" s="14">
        <f>L1940+data!$C$21*(K1940-L1940)/60*C1940</f>
        <v>4.0000888209462797</v>
      </c>
      <c r="M1941" s="59">
        <f>M1940+E1941*C1941/3600/data!H$23</f>
        <v>380.69732316502524</v>
      </c>
    </row>
    <row r="1942" spans="1:13" ht="19.899999999999999" customHeight="1">
      <c r="A1942" s="12">
        <f t="shared" si="151"/>
        <v>20050</v>
      </c>
      <c r="B1942" s="14">
        <f t="shared" si="152"/>
        <v>4</v>
      </c>
      <c r="C1942" s="14">
        <f t="shared" si="150"/>
        <v>20</v>
      </c>
      <c r="D1942" s="15">
        <f>3600*(B1942*data!$C$15/1000-F1942-G1942)/C1942</f>
        <v>665.79666733681631</v>
      </c>
      <c r="E1942" s="15">
        <f>IF(A1942&lt;P$35,IF(A1942+C1942&lt;P$35,data!H$24*data!H$23,data!H$24*data!H$23*(P$35-A1942)/C1942),IF(D1942&lt;0,0,D1942))</f>
        <v>665.79666733681631</v>
      </c>
      <c r="F1942" s="17">
        <f>(H1942*data!$C$16+I1942*data!$C$17-G1941*(data!$C$18+data!$C$19+data!$C$20))*$C1942/60</f>
        <v>-3.6994767549716983</v>
      </c>
      <c r="G1942" s="17">
        <f t="shared" si="153"/>
        <v>29.542709070350654</v>
      </c>
      <c r="H1942" s="17">
        <f>H1941+(data!$C$19*G1941-data!$C$16*H1941)*$C1942/60</f>
        <v>161.90440024912508</v>
      </c>
      <c r="I1942" s="17">
        <f>I1941+(data!$C$20*G1941-data!$C$17*I1941)*$C1942/60</f>
        <v>550.23270247172525</v>
      </c>
      <c r="J1942" s="16">
        <f t="shared" si="149"/>
        <v>334.16666666666669</v>
      </c>
      <c r="K1942" s="14">
        <f>G1942/data!$C$15*1000</f>
        <v>4.0000821039564647</v>
      </c>
      <c r="L1942" s="14">
        <f>L1941+data!$C$21*(K1941-L1941)/60*C1941</f>
        <v>4.000088554668098</v>
      </c>
      <c r="M1942" s="59">
        <f>M1941+E1942*C1942/3600/data!H$23</f>
        <v>381.06721020243458</v>
      </c>
    </row>
    <row r="1943" spans="1:13" ht="19.899999999999999" customHeight="1">
      <c r="A1943" s="12">
        <f t="shared" si="151"/>
        <v>20070</v>
      </c>
      <c r="B1943" s="14">
        <f t="shared" si="152"/>
        <v>4</v>
      </c>
      <c r="C1943" s="14">
        <f t="shared" si="150"/>
        <v>20</v>
      </c>
      <c r="D1943" s="15">
        <f>3600*(B1943*data!$C$15/1000-F1943-G1943)/C1943</f>
        <v>665.68838244701715</v>
      </c>
      <c r="E1943" s="15">
        <f>IF(A1943&lt;P$35,IF(A1943+C1943&lt;P$35,data!H$24*data!H$23,data!H$24*data!H$23*(P$35-A1943)/C1943),IF(D1943&lt;0,0,D1943))</f>
        <v>665.68838244701715</v>
      </c>
      <c r="F1943" s="17">
        <f>(H1943*data!$C$16+I1943*data!$C$17-G1942*(data!$C$18+data!$C$19+data!$C$20))*$C1943/60</f>
        <v>-3.6988727731720084</v>
      </c>
      <c r="G1943" s="17">
        <f t="shared" si="153"/>
        <v>29.542706671272068</v>
      </c>
      <c r="H1943" s="17">
        <f>H1942+(data!$C$19*G1942-data!$C$16*H1942)*$C1943/60</f>
        <v>161.9079108238802</v>
      </c>
      <c r="I1943" s="17">
        <f>I1942+(data!$C$20*G1942-data!$C$17*I1942)*$C1943/60</f>
        <v>550.59024805414799</v>
      </c>
      <c r="J1943" s="16">
        <f t="shared" si="149"/>
        <v>334.5</v>
      </c>
      <c r="K1943" s="14">
        <f>G1943/data!$C$15*1000</f>
        <v>4.000081779121281</v>
      </c>
      <c r="L1943" s="14">
        <f>L1942+data!$C$21*(K1942-L1942)/60*C1942</f>
        <v>4.000088285745127</v>
      </c>
      <c r="M1943" s="59">
        <f>M1942+E1943*C1943/3600/data!H$23</f>
        <v>381.43703708157182</v>
      </c>
    </row>
    <row r="1944" spans="1:13" ht="19.899999999999999" customHeight="1">
      <c r="A1944" s="12">
        <f t="shared" si="151"/>
        <v>20090</v>
      </c>
      <c r="B1944" s="14">
        <f t="shared" si="152"/>
        <v>4</v>
      </c>
      <c r="C1944" s="14">
        <f t="shared" si="150"/>
        <v>20</v>
      </c>
      <c r="D1944" s="15">
        <f>3600*(B1944*data!$C$15/1000-F1944-G1944)/C1944</f>
        <v>665.58051667214374</v>
      </c>
      <c r="E1944" s="15">
        <f>IF(A1944&lt;P$35,IF(A1944+C1944&lt;P$35,data!H$24*data!H$23,data!H$24*data!H$23*(P$35-A1944)/C1944),IF(D1944&lt;0,0,D1944))</f>
        <v>665.58051667214374</v>
      </c>
      <c r="F1944" s="17">
        <f>(H1944*data!$C$16+I1944*data!$C$17-G1943*(data!$C$18+data!$C$19+data!$C$20))*$C1944/60</f>
        <v>-3.6982711551197371</v>
      </c>
      <c r="G1944" s="17">
        <f t="shared" si="153"/>
        <v>29.542704307524648</v>
      </c>
      <c r="H1944" s="17">
        <f>H1943+(data!$C$19*G1943-data!$C$16*H1943)*$C1944/60</f>
        <v>161.91134700469954</v>
      </c>
      <c r="I1944" s="17">
        <f>I1943+(data!$C$20*G1943-data!$C$17*I1943)*$C1944/60</f>
        <v>550.9472643294954</v>
      </c>
      <c r="J1944" s="16">
        <f t="shared" si="149"/>
        <v>334.83333333333331</v>
      </c>
      <c r="K1944" s="14">
        <f>G1944/data!$C$15*1000</f>
        <v>4.0000814590699374</v>
      </c>
      <c r="L1944" s="14">
        <f>L1943+data!$C$21*(K1943-L1943)/60*C1943</f>
        <v>4.0000880144912383</v>
      </c>
      <c r="M1944" s="59">
        <f>M1943+E1944*C1944/3600/data!H$23</f>
        <v>381.80680403527856</v>
      </c>
    </row>
    <row r="1945" spans="1:13" ht="19.899999999999999" customHeight="1">
      <c r="A1945" s="12">
        <f t="shared" si="151"/>
        <v>20110</v>
      </c>
      <c r="B1945" s="14">
        <f t="shared" si="152"/>
        <v>4</v>
      </c>
      <c r="C1945" s="14">
        <f t="shared" si="150"/>
        <v>20</v>
      </c>
      <c r="D1945" s="15">
        <f>3600*(B1945*data!$C$15/1000-F1945-G1945)/C1945</f>
        <v>665.47306391355983</v>
      </c>
      <c r="E1945" s="15">
        <f>IF(A1945&lt;P$35,IF(A1945+C1945&lt;P$35,data!H$24*data!H$23,data!H$24*data!H$23*(P$35-A1945)/C1945),IF(D1945&lt;0,0,D1945))</f>
        <v>665.47306391355983</v>
      </c>
      <c r="F1945" s="17">
        <f>(H1945*data!$C$16+I1945*data!$C$17-G1944*(data!$C$18+data!$C$19+data!$C$20))*$C1945/60</f>
        <v>-3.6976718662086445</v>
      </c>
      <c r="G1945" s="17">
        <f t="shared" si="153"/>
        <v>29.542701978383469</v>
      </c>
      <c r="H1945" s="17">
        <f>H1944+(data!$C$19*G1944-data!$C$16*H1944)*$C1945/60</f>
        <v>161.91471036629727</v>
      </c>
      <c r="I1945" s="17">
        <f>I1944+(data!$C$20*G1944-data!$C$17*I1944)*$C1945/60</f>
        <v>551.30375208260932</v>
      </c>
      <c r="J1945" s="16">
        <f t="shared" si="149"/>
        <v>335.16666666666669</v>
      </c>
      <c r="K1945" s="14">
        <f>G1945/data!$C$15*1000</f>
        <v>4.0000811437042767</v>
      </c>
      <c r="L1945" s="14">
        <f>L1944+data!$C$21*(K1944-L1944)/60*C1944</f>
        <v>4.0000877412030382</v>
      </c>
      <c r="M1945" s="59">
        <f>M1944+E1945*C1945/3600/data!H$23</f>
        <v>382.17651129300833</v>
      </c>
    </row>
    <row r="1946" spans="1:13" ht="19.899999999999999" customHeight="1">
      <c r="A1946" s="12">
        <f t="shared" si="151"/>
        <v>20130</v>
      </c>
      <c r="B1946" s="14">
        <f t="shared" si="152"/>
        <v>4</v>
      </c>
      <c r="C1946" s="14">
        <f t="shared" si="150"/>
        <v>20</v>
      </c>
      <c r="D1946" s="15">
        <f>3600*(B1946*data!$C$15/1000-F1946-G1946)/C1946</f>
        <v>665.36601819760892</v>
      </c>
      <c r="E1946" s="15">
        <f>IF(A1946&lt;P$35,IF(A1946+C1946&lt;P$35,data!H$24*data!H$23,data!H$24*data!H$23*(P$35-A1946)/C1946),IF(D1946&lt;0,0,D1946))</f>
        <v>665.36601819760892</v>
      </c>
      <c r="F1946" s="17">
        <f>(H1946*data!$C$16+I1946*data!$C$17-G1945*(data!$C$18+data!$C$19+data!$C$20))*$C1946/60</f>
        <v>-3.6970748725421232</v>
      </c>
      <c r="G1946" s="17">
        <f t="shared" si="153"/>
        <v>29.542699683138899</v>
      </c>
      <c r="H1946" s="17">
        <f>H1945+(data!$C$19*G1945-data!$C$16*H1945)*$C1946/60</f>
        <v>161.91800245005791</v>
      </c>
      <c r="I1946" s="17">
        <f>I1945+(data!$C$20*G1945-data!$C$17*I1945)*$C1946/60</f>
        <v>551.65971209714121</v>
      </c>
      <c r="J1946" s="16">
        <f t="shared" si="149"/>
        <v>335.5</v>
      </c>
      <c r="K1946" s="14">
        <f>G1946/data!$C$15*1000</f>
        <v>4.0000808329282176</v>
      </c>
      <c r="L1946" s="14">
        <f>L1945+data!$C$21*(K1945-L1945)/60*C1945</f>
        <v>4.0000874661606751</v>
      </c>
      <c r="M1946" s="59">
        <f>M1945+E1946*C1946/3600/data!H$23</f>
        <v>382.5461590808959</v>
      </c>
    </row>
    <row r="1947" spans="1:13" ht="19.899999999999999" customHeight="1">
      <c r="A1947" s="12">
        <f t="shared" si="151"/>
        <v>20150</v>
      </c>
      <c r="B1947" s="14">
        <f t="shared" si="152"/>
        <v>4</v>
      </c>
      <c r="C1947" s="14">
        <f t="shared" si="150"/>
        <v>20</v>
      </c>
      <c r="D1947" s="15">
        <f>3600*(B1947*data!$C$15/1000-F1947-G1947)/C1947</f>
        <v>665.25937367296865</v>
      </c>
      <c r="E1947" s="15">
        <f>IF(A1947&lt;P$35,IF(A1947+C1947&lt;P$35,data!H$24*data!H$23,data!H$24*data!H$23*(P$35-A1947)/C1947),IF(D1947&lt;0,0,D1947))</f>
        <v>665.25937367296865</v>
      </c>
      <c r="F1947" s="17">
        <f>(H1947*data!$C$16+I1947*data!$C$17-G1946*(data!$C$18+data!$C$19+data!$C$20))*$C1947/60</f>
        <v>-3.6964801409181973</v>
      </c>
      <c r="G1947" s="17">
        <f t="shared" si="153"/>
        <v>29.542697421096307</v>
      </c>
      <c r="H1947" s="17">
        <f>H1946+(data!$C$19*G1946-data!$C$16*H1946)*$C1947/60</f>
        <v>161.92122476474168</v>
      </c>
      <c r="I1947" s="17">
        <f>I1946+(data!$C$20*G1946-data!$C$17*I1946)*$C1947/60</f>
        <v>552.01514515555448</v>
      </c>
      <c r="J1947" s="16">
        <f t="shared" si="149"/>
        <v>335.83333333333331</v>
      </c>
      <c r="K1947" s="14">
        <f>G1947/data!$C$15*1000</f>
        <v>4.0000805266477046</v>
      </c>
      <c r="L1947" s="14">
        <f>L1946+data!$C$21*(K1946-L1946)/60*C1946</f>
        <v>4.0000871896286148</v>
      </c>
      <c r="M1947" s="59">
        <f>M1946+E1947*C1947/3600/data!H$23</f>
        <v>382.91574762182535</v>
      </c>
    </row>
    <row r="1948" spans="1:13" ht="19.899999999999999" customHeight="1">
      <c r="A1948" s="12">
        <f t="shared" si="151"/>
        <v>20170</v>
      </c>
      <c r="B1948" s="14">
        <f t="shared" si="152"/>
        <v>4</v>
      </c>
      <c r="C1948" s="14">
        <f t="shared" si="150"/>
        <v>20</v>
      </c>
      <c r="D1948" s="15">
        <f>3600*(B1948*data!$C$15/1000-F1948-G1948)/C1948</f>
        <v>665.15312460807911</v>
      </c>
      <c r="E1948" s="15">
        <f>IF(A1948&lt;P$35,IF(A1948+C1948&lt;P$35,data!H$24*data!H$23,data!H$24*data!H$23*(P$35-A1948)/C1948),IF(D1948&lt;0,0,D1948))</f>
        <v>665.15312460807911</v>
      </c>
      <c r="F1948" s="17">
        <f>(H1948*data!$C$16+I1948*data!$C$17-G1947*(data!$C$18+data!$C$19+data!$C$20))*$C1948/60</f>
        <v>-3.6958876388148725</v>
      </c>
      <c r="G1948" s="17">
        <f t="shared" si="153"/>
        <v>29.542695191575703</v>
      </c>
      <c r="H1948" s="17">
        <f>H1947+(data!$C$19*G1947-data!$C$16*H1947)*$C1948/60</f>
        <v>161.92437878717507</v>
      </c>
      <c r="I1948" s="17">
        <f>I1947+(data!$C$20*G1947-data!$C$17*I1947)*$C1948/60</f>
        <v>552.37005203912668</v>
      </c>
      <c r="J1948" s="16">
        <f t="shared" si="149"/>
        <v>336.16666666666669</v>
      </c>
      <c r="K1948" s="14">
        <f>G1948/data!$C$15*1000</f>
        <v>4.0000802247706666</v>
      </c>
      <c r="L1948" s="14">
        <f>L1947+data!$C$21*(K1947-L1947)/60*C1947</f>
        <v>4.000086911856374</v>
      </c>
      <c r="M1948" s="59">
        <f>M1947+E1948*C1948/3600/data!H$23</f>
        <v>383.28527713549653</v>
      </c>
    </row>
    <row r="1949" spans="1:13" ht="19.899999999999999" customHeight="1">
      <c r="A1949" s="12">
        <f t="shared" si="151"/>
        <v>20190</v>
      </c>
      <c r="B1949" s="14">
        <f t="shared" si="152"/>
        <v>4</v>
      </c>
      <c r="C1949" s="14">
        <f t="shared" si="150"/>
        <v>20</v>
      </c>
      <c r="D1949" s="15">
        <f>3600*(B1949*data!$C$15/1000-F1949-G1949)/C1949</f>
        <v>665.04726538859541</v>
      </c>
      <c r="E1949" s="15">
        <f>IF(A1949&lt;P$35,IF(A1949+C1949&lt;P$35,data!H$24*data!H$23,data!H$24*data!H$23*(P$35-A1949)/C1949),IF(D1949&lt;0,0,D1949))</f>
        <v>665.04726538859541</v>
      </c>
      <c r="F1949" s="17">
        <f>(H1949*data!$C$16+I1949*data!$C$17-G1948*(data!$C$18+data!$C$19+data!$C$20))*$C1949/60</f>
        <v>-3.6952973343757574</v>
      </c>
      <c r="G1949" s="17">
        <f t="shared" si="153"/>
        <v>29.542692993911498</v>
      </c>
      <c r="H1949" s="17">
        <f>H1948+(data!$C$19*G1948-data!$C$16*H1948)*$C1949/60</f>
        <v>161.92746596292673</v>
      </c>
      <c r="I1949" s="17">
        <f>I1948+(data!$C$20*G1948-data!$C$17*I1948)*$C1949/60</f>
        <v>552.72443352795221</v>
      </c>
      <c r="J1949" s="16">
        <f t="shared" si="149"/>
        <v>336.5</v>
      </c>
      <c r="K1949" s="14">
        <f>G1949/data!$C$15*1000</f>
        <v>4.0000799272069862</v>
      </c>
      <c r="L1949" s="14">
        <f>L1948+data!$C$21*(K1948-L1948)/60*C1948</f>
        <v>4.0000866330792313</v>
      </c>
      <c r="M1949" s="59">
        <f>M1948+E1949*C1949/3600/data!H$23</f>
        <v>383.65474783849021</v>
      </c>
    </row>
    <row r="1950" spans="1:13" ht="19.899999999999999" customHeight="1">
      <c r="A1950" s="12">
        <f t="shared" si="151"/>
        <v>20210</v>
      </c>
      <c r="B1950" s="14">
        <f t="shared" si="152"/>
        <v>4</v>
      </c>
      <c r="C1950" s="14">
        <f t="shared" si="150"/>
        <v>20</v>
      </c>
      <c r="D1950" s="15">
        <f>3600*(B1950*data!$C$15/1000-F1950-G1950)/C1950</f>
        <v>664.94179051493336</v>
      </c>
      <c r="E1950" s="15">
        <f>IF(A1950&lt;P$35,IF(A1950+C1950&lt;P$35,data!H$24*data!H$23,data!H$24*data!H$23*(P$35-A1950)/C1950),IF(D1950&lt;0,0,D1950))</f>
        <v>664.94179051493336</v>
      </c>
      <c r="F1950" s="17">
        <f>(H1950*data!$C$16+I1950*data!$C$17-G1949*(data!$C$18+data!$C$19+data!$C$20))*$C1950/60</f>
        <v>-3.6947091963960292</v>
      </c>
      <c r="G1950" s="17">
        <f t="shared" si="153"/>
        <v>29.542690827452109</v>
      </c>
      <c r="H1950" s="17">
        <f>H1949+(data!$C$19*G1949-data!$C$16*H1949)*$C1950/60</f>
        <v>161.93048770696899</v>
      </c>
      <c r="I1950" s="17">
        <f>I1949+(data!$C$20*G1949-data!$C$17*I1949)*$C1950/60</f>
        <v>553.0782904009443</v>
      </c>
      <c r="J1950" s="16">
        <f t="shared" si="149"/>
        <v>336.83333333333331</v>
      </c>
      <c r="K1950" s="14">
        <f>G1950/data!$C$15*1000</f>
        <v>4.0000796338684372</v>
      </c>
      <c r="L1950" s="14">
        <f>L1949+data!$C$21*(K1949-L1949)/60*C1949</f>
        <v>4.0000863535188991</v>
      </c>
      <c r="M1950" s="59">
        <f>M1949+E1950*C1950/3600/data!H$23</f>
        <v>384.02415994433181</v>
      </c>
    </row>
    <row r="1951" spans="1:13" ht="19.899999999999999" customHeight="1">
      <c r="A1951" s="12">
        <f t="shared" si="151"/>
        <v>20230</v>
      </c>
      <c r="B1951" s="14">
        <f t="shared" si="152"/>
        <v>4</v>
      </c>
      <c r="C1951" s="14">
        <f t="shared" si="150"/>
        <v>20</v>
      </c>
      <c r="D1951" s="15">
        <f>3600*(B1951*data!$C$15/1000-F1951-G1951)/C1951</f>
        <v>664.83669459983253</v>
      </c>
      <c r="E1951" s="15">
        <f>IF(A1951&lt;P$35,IF(A1951+C1951&lt;P$35,data!H$24*data!H$23,data!H$24*data!H$23*(P$35-A1951)/C1951),IF(D1951&lt;0,0,D1951))</f>
        <v>664.83669459983253</v>
      </c>
      <c r="F1951" s="17">
        <f>(H1951*data!$C$16+I1951*data!$C$17-G1950*(data!$C$18+data!$C$19+data!$C$20))*$C1951/60</f>
        <v>-3.694123194308657</v>
      </c>
      <c r="G1951" s="17">
        <f t="shared" si="153"/>
        <v>29.542688691559746</v>
      </c>
      <c r="H1951" s="17">
        <f>H1950+(data!$C$19*G1950-data!$C$16*H1950)*$C1951/60</f>
        <v>161.93344540432551</v>
      </c>
      <c r="I1951" s="17">
        <f>I1950+(data!$C$20*G1950-data!$C$17*I1950)*$C1951/60</f>
        <v>553.43162343583754</v>
      </c>
      <c r="J1951" s="16">
        <f t="shared" si="149"/>
        <v>337.16666666666669</v>
      </c>
      <c r="K1951" s="14">
        <f>G1951/data!$C$15*1000</f>
        <v>4.000079344668662</v>
      </c>
      <c r="L1951" s="14">
        <f>L1950+data!$C$21*(K1950-L1950)/60*C1950</f>
        <v>4.0000860733841677</v>
      </c>
      <c r="M1951" s="59">
        <f>M1950+E1951*C1951/3600/data!H$23</f>
        <v>384.39351366355396</v>
      </c>
    </row>
    <row r="1952" spans="1:13" ht="19.899999999999999" customHeight="1">
      <c r="A1952" s="12">
        <f t="shared" si="151"/>
        <v>20250</v>
      </c>
      <c r="B1952" s="14">
        <f t="shared" si="152"/>
        <v>4</v>
      </c>
      <c r="C1952" s="14">
        <f t="shared" si="150"/>
        <v>20</v>
      </c>
      <c r="D1952" s="15">
        <f>3600*(B1952*data!$C$15/1000-F1952-G1952)/C1952</f>
        <v>664.7319723659848</v>
      </c>
      <c r="E1952" s="15">
        <f>IF(A1952&lt;P$35,IF(A1952+C1952&lt;P$35,data!H$24*data!H$23,data!H$24*data!H$23*(P$35-A1952)/C1952),IF(D1952&lt;0,0,D1952))</f>
        <v>664.7319723659848</v>
      </c>
      <c r="F1952" s="17">
        <f>(H1952*data!$C$16+I1952*data!$C$17-G1951*(data!$C$18+data!$C$19+data!$C$20))*$C1952/60</f>
        <v>-3.6935392981709541</v>
      </c>
      <c r="G1952" s="17">
        <f t="shared" si="153"/>
        <v>29.542686585610085</v>
      </c>
      <c r="H1952" s="17">
        <f>H1951+(data!$C$19*G1951-data!$C$16*H1951)*$C1952/60</f>
        <v>161.93634041070516</v>
      </c>
      <c r="I1952" s="17">
        <f>I1951+(data!$C$20*G1951-data!$C$17*I1951)*$C1952/60</f>
        <v>553.78443340918989</v>
      </c>
      <c r="J1952" s="16">
        <f t="shared" si="149"/>
        <v>337.5</v>
      </c>
      <c r="K1952" s="14">
        <f>G1952/data!$C$15*1000</f>
        <v>4.0000790595231281</v>
      </c>
      <c r="L1952" s="14">
        <f>L1951+data!$C$21*(K1951-L1951)/60*C1951</f>
        <v>4.0000857928715252</v>
      </c>
      <c r="M1952" s="59">
        <f>M1951+E1952*C1952/3600/data!H$23</f>
        <v>384.76280920375729</v>
      </c>
    </row>
    <row r="1953" spans="1:13" ht="19.899999999999999" customHeight="1">
      <c r="A1953" s="12">
        <f t="shared" si="151"/>
        <v>20270</v>
      </c>
      <c r="B1953" s="14">
        <f t="shared" si="152"/>
        <v>4</v>
      </c>
      <c r="C1953" s="14">
        <f t="shared" si="150"/>
        <v>20</v>
      </c>
      <c r="D1953" s="15">
        <f>3600*(B1953*data!$C$15/1000-F1953-G1953)/C1953</f>
        <v>664.62761864372749</v>
      </c>
      <c r="E1953" s="15">
        <f>IF(A1953&lt;P$35,IF(A1953+C1953&lt;P$35,data!H$24*data!H$23,data!H$24*data!H$23*(P$35-A1953)/C1953),IF(D1953&lt;0,0,D1953))</f>
        <v>664.62761864372749</v>
      </c>
      <c r="F1953" s="17">
        <f>(H1953*data!$C$16+I1953*data!$C$17-G1952*(data!$C$18+data!$C$19+data!$C$20))*$C1953/60</f>
        <v>-3.6929574786513886</v>
      </c>
      <c r="G1953" s="17">
        <f t="shared" si="153"/>
        <v>29.542684508991947</v>
      </c>
      <c r="H1953" s="17">
        <f>H1952+(data!$C$19*G1952-data!$C$16*H1952)*$C1953/60</f>
        <v>161.93917405312243</v>
      </c>
      <c r="I1953" s="17">
        <f>I1952+(data!$C$20*G1952-data!$C$17*I1952)*$C1953/60</f>
        <v>554.13672109638537</v>
      </c>
      <c r="J1953" s="16">
        <f t="shared" si="149"/>
        <v>337.83333333333331</v>
      </c>
      <c r="K1953" s="14">
        <f>G1953/data!$C$15*1000</f>
        <v>4.0000787783490814</v>
      </c>
      <c r="L1953" s="14">
        <f>L1952+data!$C$21*(K1952-L1952)/60*C1952</f>
        <v>4.0000855121657422</v>
      </c>
      <c r="M1953" s="59">
        <f>M1952+E1953*C1953/3600/data!H$23</f>
        <v>385.13204676967047</v>
      </c>
    </row>
    <row r="1954" spans="1:13" ht="19.899999999999999" customHeight="1">
      <c r="A1954" s="12">
        <f t="shared" si="151"/>
        <v>20290</v>
      </c>
      <c r="B1954" s="14">
        <f t="shared" si="152"/>
        <v>4</v>
      </c>
      <c r="C1954" s="14">
        <f t="shared" si="150"/>
        <v>20</v>
      </c>
      <c r="D1954" s="15">
        <f>3600*(B1954*data!$C$15/1000-F1954-G1954)/C1954</f>
        <v>664.52362836875341</v>
      </c>
      <c r="E1954" s="15">
        <f>IF(A1954&lt;P$35,IF(A1954+C1954&lt;P$35,data!H$24*data!H$23,data!H$24*data!H$23*(P$35-A1954)/C1954),IF(D1954&lt;0,0,D1954))</f>
        <v>664.52362836875341</v>
      </c>
      <c r="F1954" s="17">
        <f>(H1954*data!$C$16+I1954*data!$C$17-G1953*(data!$C$18+data!$C$19+data!$C$20))*$C1954/60</f>
        <v>-3.6923777070166741</v>
      </c>
      <c r="G1954" s="17">
        <f t="shared" si="153"/>
        <v>29.542682461107091</v>
      </c>
      <c r="H1954" s="17">
        <f>H1953+(data!$C$19*G1953-data!$C$16*H1953)*$C1954/60</f>
        <v>161.94194763050479</v>
      </c>
      <c r="I1954" s="17">
        <f>I1953+(data!$C$20*G1953-data!$C$17*I1953)*$C1954/60</f>
        <v>554.48848727163602</v>
      </c>
      <c r="J1954" s="16">
        <f t="shared" si="149"/>
        <v>338.16666666666669</v>
      </c>
      <c r="K1954" s="14">
        <f>G1954/data!$C$15*1000</f>
        <v>4.0000785010655209</v>
      </c>
      <c r="L1954" s="14">
        <f>L1953+data!$C$21*(K1953-L1953)/60*C1953</f>
        <v>4.0000852314404378</v>
      </c>
      <c r="M1954" s="59">
        <f>M1953+E1954*C1954/3600/data!H$23</f>
        <v>385.50122656320866</v>
      </c>
    </row>
    <row r="1955" spans="1:13" ht="19.899999999999999" customHeight="1">
      <c r="A1955" s="12">
        <f t="shared" si="151"/>
        <v>20310</v>
      </c>
      <c r="B1955" s="14">
        <f t="shared" si="152"/>
        <v>4</v>
      </c>
      <c r="C1955" s="14">
        <f t="shared" si="150"/>
        <v>20</v>
      </c>
      <c r="D1955" s="15">
        <f>3600*(B1955*data!$C$15/1000-F1955-G1955)/C1955</f>
        <v>664.4199965798955</v>
      </c>
      <c r="E1955" s="15">
        <f>IF(A1955&lt;P$35,IF(A1955+C1955&lt;P$35,data!H$24*data!H$23,data!H$24*data!H$23*(P$35-A1955)/C1955),IF(D1955&lt;0,0,D1955))</f>
        <v>664.4199965798955</v>
      </c>
      <c r="F1955" s="17">
        <f>(H1955*data!$C$16+I1955*data!$C$17-G1954*(data!$C$18+data!$C$19+data!$C$20))*$C1955/60</f>
        <v>-3.6917999551191572</v>
      </c>
      <c r="G1955" s="17">
        <f t="shared" si="153"/>
        <v>29.542680441369896</v>
      </c>
      <c r="H1955" s="17">
        <f>H1954+(data!$C$19*G1954-data!$C$16*H1954)*$C1955/60</f>
        <v>161.94466241428717</v>
      </c>
      <c r="I1955" s="17">
        <f>I1954+(data!$C$20*G1954-data!$C$17*I1954)*$C1955/60</f>
        <v>554.83973270798413</v>
      </c>
      <c r="J1955" s="16">
        <f t="shared" si="149"/>
        <v>338.5</v>
      </c>
      <c r="K1955" s="14">
        <f>G1955/data!$C$15*1000</f>
        <v>4.0000782275931526</v>
      </c>
      <c r="L1955" s="14">
        <f>L1954+data!$C$21*(K1954-L1954)/60*C1954</f>
        <v>4.000084950858616</v>
      </c>
      <c r="M1955" s="59">
        <f>M1954+E1955*C1955/3600/data!H$23</f>
        <v>385.8703487835308</v>
      </c>
    </row>
    <row r="1956" spans="1:13" ht="19.899999999999999" customHeight="1">
      <c r="A1956" s="12">
        <f t="shared" si="151"/>
        <v>20330</v>
      </c>
      <c r="B1956" s="14">
        <f t="shared" si="152"/>
        <v>4</v>
      </c>
      <c r="C1956" s="14">
        <f t="shared" si="150"/>
        <v>20</v>
      </c>
      <c r="D1956" s="15">
        <f>3600*(B1956*data!$C$15/1000-F1956-G1956)/C1956</f>
        <v>664.31671841695152</v>
      </c>
      <c r="E1956" s="15">
        <f>IF(A1956&lt;P$35,IF(A1956+C1956&lt;P$35,data!H$24*data!H$23,data!H$24*data!H$23*(P$35-A1956)/C1956),IF(D1956&lt;0,0,D1956))</f>
        <v>664.31671841695152</v>
      </c>
      <c r="F1956" s="17">
        <f>(H1956*data!$C$16+I1956*data!$C$17-G1955*(data!$C$18+data!$C$19+data!$C$20))*$C1956/60</f>
        <v>-3.6912241953844451</v>
      </c>
      <c r="G1956" s="17">
        <f t="shared" si="153"/>
        <v>29.542678449207092</v>
      </c>
      <c r="H1956" s="17">
        <f>H1955+(data!$C$19*G1955-data!$C$16*H1955)*$C1956/60</f>
        <v>161.94731964899381</v>
      </c>
      <c r="I1956" s="17">
        <f>I1955+(data!$C$20*G1955-data!$C$17*I1955)*$C1956/60</f>
        <v>555.19045817730466</v>
      </c>
      <c r="J1956" s="16">
        <f t="shared" si="149"/>
        <v>338.83333333333331</v>
      </c>
      <c r="K1956" s="14">
        <f>G1956/data!$C$15*1000</f>
        <v>4.0000779578543559</v>
      </c>
      <c r="L1956" s="14">
        <f>L1955+data!$C$21*(K1955-L1955)/60*C1955</f>
        <v>4.0000846705731794</v>
      </c>
      <c r="M1956" s="59">
        <f>M1955+E1956*C1956/3600/data!H$23</f>
        <v>386.23941362709576</v>
      </c>
    </row>
    <row r="1957" spans="1:13" ht="19.899999999999999" customHeight="1">
      <c r="A1957" s="12">
        <f t="shared" si="151"/>
        <v>20350</v>
      </c>
      <c r="B1957" s="14">
        <f t="shared" si="152"/>
        <v>4</v>
      </c>
      <c r="C1957" s="14">
        <f t="shared" si="150"/>
        <v>20</v>
      </c>
      <c r="D1957" s="15">
        <f>3600*(B1957*data!$C$15/1000-F1957-G1957)/C1957</f>
        <v>664.21378911855049</v>
      </c>
      <c r="E1957" s="15">
        <f>IF(A1957&lt;P$35,IF(A1957+C1957&lt;P$35,data!H$24*data!H$23,data!H$24*data!H$23*(P$35-A1957)/C1957),IF(D1957&lt;0,0,D1957))</f>
        <v>664.21378911855049</v>
      </c>
      <c r="F1957" s="17">
        <f>(H1957*data!$C$16+I1957*data!$C$17-G1956*(data!$C$18+data!$C$19+data!$C$20))*$C1957/60</f>
        <v>-3.6906504007993046</v>
      </c>
      <c r="G1957" s="17">
        <f t="shared" si="153"/>
        <v>29.542676484057516</v>
      </c>
      <c r="H1957" s="17">
        <f>H1956+(data!$C$19*G1956-data!$C$16*H1956)*$C1957/60</f>
        <v>161.94992055280792</v>
      </c>
      <c r="I1957" s="17">
        <f>I1956+(data!$C$20*G1956-data!$C$17*I1956)*$C1957/60</f>
        <v>555.5406644503073</v>
      </c>
      <c r="J1957" s="16">
        <f t="shared" si="149"/>
        <v>339.16666666666669</v>
      </c>
      <c r="K1957" s="14">
        <f>G1957/data!$C$15*1000</f>
        <v>4.00007769177315</v>
      </c>
      <c r="L1957" s="14">
        <f>L1956+data!$C$21*(K1956-L1956)/60*C1956</f>
        <v>4.0000843907274204</v>
      </c>
      <c r="M1957" s="59">
        <f>M1956+E1957*C1957/3600/data!H$23</f>
        <v>386.60842128771719</v>
      </c>
    </row>
    <row r="1958" spans="1:13" ht="19.899999999999999" customHeight="1">
      <c r="A1958" s="12">
        <f t="shared" si="151"/>
        <v>20370</v>
      </c>
      <c r="B1958" s="14">
        <f t="shared" si="152"/>
        <v>4</v>
      </c>
      <c r="C1958" s="14">
        <f t="shared" si="150"/>
        <v>20</v>
      </c>
      <c r="D1958" s="15">
        <f>3600*(B1958*data!$C$15/1000-F1958-G1958)/C1958</f>
        <v>664.11120402006236</v>
      </c>
      <c r="E1958" s="15">
        <f>IF(A1958&lt;P$35,IF(A1958+C1958&lt;P$35,data!H$24*data!H$23,data!H$24*data!H$23*(P$35-A1958)/C1958),IF(D1958&lt;0,0,D1958))</f>
        <v>664.11120402006236</v>
      </c>
      <c r="F1958" s="17">
        <f>(H1958*data!$C$16+I1958*data!$C$17-G1957*(data!$C$18+data!$C$19+data!$C$20))*$C1958/60</f>
        <v>-3.6900785448998246</v>
      </c>
      <c r="G1958" s="17">
        <f t="shared" si="153"/>
        <v>29.54267454537186</v>
      </c>
      <c r="H1958" s="17">
        <f>H1957+(data!$C$19*G1957-data!$C$16*H1957)*$C1958/60</f>
        <v>161.95246631812913</v>
      </c>
      <c r="I1958" s="17">
        <f>I1957+(data!$C$20*G1957-data!$C$17*I1957)*$C1958/60</f>
        <v>555.89035229653882</v>
      </c>
      <c r="J1958" s="16">
        <f t="shared" si="149"/>
        <v>339.5</v>
      </c>
      <c r="K1958" s="14">
        <f>G1958/data!$C$15*1000</f>
        <v>4.0000774292751595</v>
      </c>
      <c r="L1958" s="14">
        <f>L1957+data!$C$21*(K1957-L1957)/60*C1957</f>
        <v>4.0000841114554904</v>
      </c>
      <c r="M1958" s="59">
        <f>M1957+E1958*C1958/3600/data!H$23</f>
        <v>386.97737195661722</v>
      </c>
    </row>
    <row r="1959" spans="1:13" ht="19.899999999999999" customHeight="1">
      <c r="A1959" s="12">
        <f t="shared" si="151"/>
        <v>20390</v>
      </c>
      <c r="B1959" s="14">
        <f t="shared" si="152"/>
        <v>4</v>
      </c>
      <c r="C1959" s="14">
        <f t="shared" si="150"/>
        <v>20</v>
      </c>
      <c r="D1959" s="15">
        <f>3600*(B1959*data!$C$15/1000-F1959-G1959)/C1959</f>
        <v>664.00895855156602</v>
      </c>
      <c r="E1959" s="15">
        <f>IF(A1959&lt;P$35,IF(A1959+C1959&lt;P$35,data!H$24*data!H$23,data!H$24*data!H$23*(P$35-A1959)/C1959),IF(D1959&lt;0,0,D1959))</f>
        <v>664.00895855156602</v>
      </c>
      <c r="F1959" s="17">
        <f>(H1959*data!$C$16+I1959*data!$C$17-G1958*(data!$C$18+data!$C$19+data!$C$20))*$C1959/60</f>
        <v>-3.6895086017598171</v>
      </c>
      <c r="G1959" s="17">
        <f t="shared" si="153"/>
        <v>29.542672632612387</v>
      </c>
      <c r="H1959" s="17">
        <f>H1958+(data!$C$19*G1958-data!$C$16*H1958)*$C1959/60</f>
        <v>161.95495811211921</v>
      </c>
      <c r="I1959" s="17">
        <f>I1958+(data!$C$20*G1958-data!$C$17*I1958)*$C1959/60</f>
        <v>556.23952248438502</v>
      </c>
      <c r="J1959" s="16">
        <f t="shared" si="149"/>
        <v>339.83333333333331</v>
      </c>
      <c r="K1959" s="14">
        <f>G1959/data!$C$15*1000</f>
        <v>4.0000771702875717</v>
      </c>
      <c r="L1959" s="14">
        <f>L1958+data!$C$21*(K1958-L1958)/60*C1958</f>
        <v>4.0000838328828472</v>
      </c>
      <c r="M1959" s="59">
        <f>M1958+E1959*C1959/3600/data!H$23</f>
        <v>387.34626582247921</v>
      </c>
    </row>
    <row r="1960" spans="1:13" ht="19.899999999999999" customHeight="1">
      <c r="A1960" s="12">
        <f t="shared" si="151"/>
        <v>20410</v>
      </c>
      <c r="B1960" s="14">
        <f t="shared" si="152"/>
        <v>4</v>
      </c>
      <c r="C1960" s="14">
        <f t="shared" si="150"/>
        <v>20</v>
      </c>
      <c r="D1960" s="15">
        <f>3600*(B1960*data!$C$15/1000-F1960-G1960)/C1960</f>
        <v>663.90704823584383</v>
      </c>
      <c r="E1960" s="15">
        <f>IF(A1960&lt;P$35,IF(A1960+C1960&lt;P$35,data!H$24*data!H$23,data!H$24*data!H$23*(P$35-A1960)/C1960),IF(D1960&lt;0,0,D1960))</f>
        <v>663.90704823584383</v>
      </c>
      <c r="F1960" s="17">
        <f>(H1960*data!$C$16+I1960*data!$C$17-G1959*(data!$C$18+data!$C$19+data!$C$20))*$C1960/60</f>
        <v>-3.6889405459794746</v>
      </c>
      <c r="G1960" s="17">
        <f t="shared" si="153"/>
        <v>29.542670745252725</v>
      </c>
      <c r="H1960" s="17">
        <f>H1959+(data!$C$19*G1959-data!$C$16*H1959)*$C1960/60</f>
        <v>161.95739707723629</v>
      </c>
      <c r="I1960" s="17">
        <f>I1959+(data!$C$20*G1959-data!$C$17*I1959)*$C1960/60</f>
        <v>556.58817578107312</v>
      </c>
      <c r="J1960" s="16">
        <f t="shared" si="149"/>
        <v>340.16666666666669</v>
      </c>
      <c r="K1960" s="14">
        <f>G1960/data!$C$15*1000</f>
        <v>4.0000769147391182</v>
      </c>
      <c r="L1960" s="14">
        <f>L1959+data!$C$21*(K1959-L1959)/60*C1959</f>
        <v>4.0000835551266833</v>
      </c>
      <c r="M1960" s="59">
        <f>M1959+E1960*C1960/3600/data!H$23</f>
        <v>387.71510307149913</v>
      </c>
    </row>
    <row r="1961" spans="1:13" ht="19.899999999999999" customHeight="1">
      <c r="A1961" s="12">
        <f t="shared" si="151"/>
        <v>20430</v>
      </c>
      <c r="B1961" s="14">
        <f t="shared" si="152"/>
        <v>4</v>
      </c>
      <c r="C1961" s="14">
        <f t="shared" si="150"/>
        <v>20</v>
      </c>
      <c r="D1961" s="15">
        <f>3600*(B1961*data!$C$15/1000-F1961-G1961)/C1961</f>
        <v>663.80546868642546</v>
      </c>
      <c r="E1961" s="15">
        <f>IF(A1961&lt;P$35,IF(A1961+C1961&lt;P$35,data!H$24*data!H$23,data!H$24*data!H$23*(P$35-A1961)/C1961),IF(D1961&lt;0,0,D1961))</f>
        <v>663.80546868642546</v>
      </c>
      <c r="F1961" s="17">
        <f>(H1961*data!$C$16+I1961*data!$C$17-G1960*(data!$C$18+data!$C$19+data!$C$20))*$C1961/60</f>
        <v>-3.6883743526742547</v>
      </c>
      <c r="G1961" s="17">
        <f t="shared" si="153"/>
        <v>29.542668882777601</v>
      </c>
      <c r="H1961" s="17">
        <f>H1960+(data!$C$19*G1960-data!$C$16*H1960)*$C1961/60</f>
        <v>161.95978433175765</v>
      </c>
      <c r="I1961" s="17">
        <f>I1960+(data!$C$20*G1960-data!$C$17*I1960)*$C1961/60</f>
        <v>556.93631295267392</v>
      </c>
      <c r="J1961" s="16">
        <f t="shared" si="149"/>
        <v>340.5</v>
      </c>
      <c r="K1961" s="14">
        <f>G1961/data!$C$15*1000</f>
        <v>4.0000766625600308</v>
      </c>
      <c r="L1961" s="14">
        <f>L1960+data!$C$21*(K1960-L1960)/60*C1960</f>
        <v>4.0000832782963345</v>
      </c>
      <c r="M1961" s="59">
        <f>M1960+E1961*C1961/3600/data!H$23</f>
        <v>388.08388388743606</v>
      </c>
    </row>
    <row r="1962" spans="1:13" ht="19.899999999999999" customHeight="1">
      <c r="A1962" s="12">
        <f t="shared" si="151"/>
        <v>20450</v>
      </c>
      <c r="B1962" s="14">
        <f t="shared" si="152"/>
        <v>4</v>
      </c>
      <c r="C1962" s="14">
        <f t="shared" si="150"/>
        <v>20</v>
      </c>
      <c r="D1962" s="15">
        <f>3600*(B1962*data!$C$15/1000-F1962-G1962)/C1962</f>
        <v>663.70421560568002</v>
      </c>
      <c r="E1962" s="15">
        <f>IF(A1962&lt;P$35,IF(A1962+C1962&lt;P$35,data!H$24*data!H$23,data!H$24*data!H$23*(P$35-A1962)/C1962),IF(D1962&lt;0,0,D1962))</f>
        <v>663.70421560568002</v>
      </c>
      <c r="F1962" s="17">
        <f>(H1962*data!$C$16+I1962*data!$C$17-G1961*(data!$C$18+data!$C$19+data!$C$20))*$C1962/60</f>
        <v>-3.6878099974640155</v>
      </c>
      <c r="G1962" s="17">
        <f t="shared" si="153"/>
        <v>29.542667044682617</v>
      </c>
      <c r="H1962" s="17">
        <f>H1961+(data!$C$19*G1961-data!$C$16*H1961)*$C1962/60</f>
        <v>161.96212097029158</v>
      </c>
      <c r="I1962" s="17">
        <f>I1961+(data!$C$20*G1961-data!$C$17*I1961)*$C1962/60</f>
        <v>557.28393476410395</v>
      </c>
      <c r="J1962" s="16">
        <f t="shared" si="149"/>
        <v>340.83333333333331</v>
      </c>
      <c r="K1962" s="14">
        <f>G1962/data!$C$15*1000</f>
        <v>4.0000764136820139</v>
      </c>
      <c r="L1962" s="14">
        <f>L1961+data!$C$21*(K1961-L1961)/60*C1961</f>
        <v>4.0000830024936684</v>
      </c>
      <c r="M1962" s="59">
        <f>M1961+E1962*C1962/3600/data!H$23</f>
        <v>388.45260845166143</v>
      </c>
    </row>
    <row r="1963" spans="1:13" ht="19.899999999999999" customHeight="1">
      <c r="A1963" s="12">
        <f t="shared" si="151"/>
        <v>20470</v>
      </c>
      <c r="B1963" s="14">
        <f t="shared" si="152"/>
        <v>4</v>
      </c>
      <c r="C1963" s="14">
        <f t="shared" si="150"/>
        <v>20</v>
      </c>
      <c r="D1963" s="15">
        <f>3600*(B1963*data!$C$15/1000-F1963-G1963)/C1963</f>
        <v>663.60328478292899</v>
      </c>
      <c r="E1963" s="15">
        <f>IF(A1963&lt;P$35,IF(A1963+C1963&lt;P$35,data!H$24*data!H$23,data!H$24*data!H$23*(P$35-A1963)/C1963),IF(D1963&lt;0,0,D1963))</f>
        <v>663.60328478292899</v>
      </c>
      <c r="F1963" s="17">
        <f>(H1963*data!$C$16+I1963*data!$C$17-G1962*(data!$C$18+data!$C$19+data!$C$20))*$C1963/60</f>
        <v>-3.6872474564623658</v>
      </c>
      <c r="G1963" s="17">
        <f t="shared" si="153"/>
        <v>29.542665230474029</v>
      </c>
      <c r="H1963" s="17">
        <f>H1962+(data!$C$19*G1962-data!$C$16*H1962)*$C1963/60</f>
        <v>161.96440806427836</v>
      </c>
      <c r="I1963" s="17">
        <f>I1962+(data!$C$20*G1962-data!$C$17*I1962)*$C1963/60</f>
        <v>557.63104197912742</v>
      </c>
      <c r="J1963" s="16">
        <f t="shared" si="149"/>
        <v>341.16666666666669</v>
      </c>
      <c r="K1963" s="14">
        <f>G1963/data!$C$15*1000</f>
        <v>4.0000761680382144</v>
      </c>
      <c r="L1963" s="14">
        <f>L1962+data!$C$21*(K1962-L1962)/60*C1962</f>
        <v>4.000082727813461</v>
      </c>
      <c r="M1963" s="59">
        <f>M1962+E1963*C1963/3600/data!H$23</f>
        <v>388.82127694320752</v>
      </c>
    </row>
    <row r="1964" spans="1:13" ht="19.899999999999999" customHeight="1">
      <c r="A1964" s="12">
        <f t="shared" si="151"/>
        <v>20490</v>
      </c>
      <c r="B1964" s="14">
        <f t="shared" si="152"/>
        <v>4</v>
      </c>
      <c r="C1964" s="14">
        <f t="shared" si="150"/>
        <v>20</v>
      </c>
      <c r="D1964" s="15">
        <f>3600*(B1964*data!$C$15/1000-F1964-G1964)/C1964</f>
        <v>663.50267209262631</v>
      </c>
      <c r="E1964" s="15">
        <f>IF(A1964&lt;P$35,IF(A1964+C1964&lt;P$35,data!H$24*data!H$23,data!H$24*data!H$23*(P$35-A1964)/C1964),IF(D1964&lt;0,0,D1964))</f>
        <v>663.50267209262631</v>
      </c>
      <c r="F1964" s="17">
        <f>(H1964*data!$C$16+I1964*data!$C$17-G1963*(data!$C$18+data!$C$19+data!$C$20))*$C1964/60</f>
        <v>-3.6866867062662556</v>
      </c>
      <c r="G1964" s="17">
        <f t="shared" si="153"/>
        <v>29.542663439668491</v>
      </c>
      <c r="H1964" s="17">
        <f>H1963+(data!$C$19*G1963-data!$C$16*H1963)*$C1964/60</f>
        <v>161.96664666248051</v>
      </c>
      <c r="I1964" s="17">
        <f>I1963+(data!$C$20*G1963-data!$C$17*I1963)*$C1964/60</f>
        <v>557.97763536035848</v>
      </c>
      <c r="J1964" s="16">
        <f t="shared" si="149"/>
        <v>341.5</v>
      </c>
      <c r="K1964" s="14">
        <f>G1964/data!$C$15*1000</f>
        <v>4.0000759255631877</v>
      </c>
      <c r="L1964" s="14">
        <f>L1963+data!$C$21*(K1963-L1963)/60*C1963</f>
        <v>4.0000824543437492</v>
      </c>
      <c r="M1964" s="59">
        <f>M1963+E1964*C1964/3600/data!H$23</f>
        <v>389.18988953881455</v>
      </c>
    </row>
    <row r="1965" spans="1:13" ht="19.899999999999999" customHeight="1">
      <c r="A1965" s="12">
        <f t="shared" si="151"/>
        <v>20510</v>
      </c>
      <c r="B1965" s="14">
        <f t="shared" si="152"/>
        <v>4</v>
      </c>
      <c r="C1965" s="14">
        <f t="shared" si="150"/>
        <v>20</v>
      </c>
      <c r="D1965" s="15">
        <f>3600*(B1965*data!$C$15/1000-F1965-G1965)/C1965</f>
        <v>663.40237349254949</v>
      </c>
      <c r="E1965" s="15">
        <f>IF(A1965&lt;P$35,IF(A1965+C1965&lt;P$35,data!H$24*data!H$23,data!H$24*data!H$23*(P$35-A1965)/C1965),IF(D1965&lt;0,0,D1965))</f>
        <v>663.40237349254949</v>
      </c>
      <c r="F1965" s="17">
        <f>(H1965*data!$C$16+I1965*data!$C$17-G1964*(data!$C$18+data!$C$19+data!$C$20))*$C1965/60</f>
        <v>-3.6861277239457659</v>
      </c>
      <c r="G1965" s="17">
        <f t="shared" si="153"/>
        <v>29.542661671792871</v>
      </c>
      <c r="H1965" s="17">
        <f>H1964+(data!$C$19*G1964-data!$C$16*H1964)*$C1965/60</f>
        <v>161.96883779146293</v>
      </c>
      <c r="I1965" s="17">
        <f>I1964+(data!$C$20*G1964-data!$C$17*I1964)*$C1965/60</f>
        <v>558.32371566926349</v>
      </c>
      <c r="J1965" s="16">
        <f t="shared" si="149"/>
        <v>341.83333333333331</v>
      </c>
      <c r="K1965" s="14">
        <f>G1965/data!$C$15*1000</f>
        <v>4.0000756861928704</v>
      </c>
      <c r="L1965" s="14">
        <f>L1964+data!$C$21*(K1964-L1964)/60*C1964</f>
        <v>4.0000821821661718</v>
      </c>
      <c r="M1965" s="59">
        <f>M1964+E1965*C1965/3600/data!H$23</f>
        <v>389.5584464129771</v>
      </c>
    </row>
    <row r="1966" spans="1:13" ht="19.899999999999999" customHeight="1">
      <c r="A1966" s="12">
        <f t="shared" si="151"/>
        <v>20530</v>
      </c>
      <c r="B1966" s="14">
        <f t="shared" si="152"/>
        <v>4</v>
      </c>
      <c r="C1966" s="14">
        <f t="shared" si="150"/>
        <v>20</v>
      </c>
      <c r="D1966" s="15">
        <f>3600*(B1966*data!$C$15/1000-F1966-G1966)/C1966</f>
        <v>663.30238502205361</v>
      </c>
      <c r="E1966" s="15">
        <f>IF(A1966&lt;P$35,IF(A1966+C1966&lt;P$35,data!H$24*data!H$23,data!H$24*data!H$23*(P$35-A1966)/C1966),IF(D1966&lt;0,0,D1966))</f>
        <v>663.30238502205361</v>
      </c>
      <c r="F1966" s="17">
        <f>(H1966*data!$C$16+I1966*data!$C$17-G1965*(data!$C$18+data!$C$19+data!$C$20))*$C1966/60</f>
        <v>-3.6855704870341439</v>
      </c>
      <c r="G1966" s="17">
        <f t="shared" si="153"/>
        <v>29.542659926384001</v>
      </c>
      <c r="H1966" s="17">
        <f>H1965+(data!$C$19*G1965-data!$C$16*H1965)*$C1966/60</f>
        <v>161.97098245606261</v>
      </c>
      <c r="I1966" s="17">
        <f>I1965+(data!$C$20*G1965-data!$C$17*I1965)*$C1966/60</f>
        <v>558.66928366616287</v>
      </c>
      <c r="J1966" s="16">
        <f t="shared" si="149"/>
        <v>342.16666666666669</v>
      </c>
      <c r="K1966" s="14">
        <f>G1966/data!$C$15*1000</f>
        <v>4.0000754498645517</v>
      </c>
      <c r="L1966" s="14">
        <f>L1965+data!$C$21*(K1965-L1965)/60*C1965</f>
        <v>4.0000819113562924</v>
      </c>
      <c r="M1966" s="59">
        <f>M1965+E1966*C1966/3600/data!H$23</f>
        <v>389.92694773798934</v>
      </c>
    </row>
    <row r="1967" spans="1:13" ht="19.899999999999999" customHeight="1">
      <c r="A1967" s="12">
        <f t="shared" si="151"/>
        <v>20550</v>
      </c>
      <c r="B1967" s="14">
        <f t="shared" si="152"/>
        <v>4</v>
      </c>
      <c r="C1967" s="14">
        <f t="shared" si="150"/>
        <v>20</v>
      </c>
      <c r="D1967" s="15">
        <f>3600*(B1967*data!$C$15/1000-F1967-G1967)/C1967</f>
        <v>663.20270280034072</v>
      </c>
      <c r="E1967" s="15">
        <f>IF(A1967&lt;P$35,IF(A1967+C1967&lt;P$35,data!H$24*data!H$23,data!H$24*data!H$23*(P$35-A1967)/C1967),IF(D1967&lt;0,0,D1967))</f>
        <v>663.20270280034072</v>
      </c>
      <c r="F1967" s="17">
        <f>(H1967*data!$C$16+I1967*data!$C$17-G1966*(data!$C$18+data!$C$19+data!$C$20))*$C1967/60</f>
        <v>-3.6850149735180184</v>
      </c>
      <c r="G1967" s="17">
        <f t="shared" si="153"/>
        <v>29.542658202988502</v>
      </c>
      <c r="H1967" s="17">
        <f>H1966+(data!$C$19*G1966-data!$C$16*H1966)*$C1967/60</f>
        <v>161.97308163984852</v>
      </c>
      <c r="I1967" s="17">
        <f>I1966+(data!$C$20*G1966-data!$C$17*I1966)*$C1967/60</f>
        <v>559.01434011023332</v>
      </c>
      <c r="J1967" s="16">
        <f t="shared" si="149"/>
        <v>342.5</v>
      </c>
      <c r="K1967" s="14">
        <f>G1967/data!$C$15*1000</f>
        <v>4.0000752165168425</v>
      </c>
      <c r="L1967" s="14">
        <f>L1966+data!$C$21*(K1966-L1966)/60*C1966</f>
        <v>4.0000816419839103</v>
      </c>
      <c r="M1967" s="59">
        <f>M1966+E1967*C1967/3600/data!H$23</f>
        <v>390.29539368398952</v>
      </c>
    </row>
    <row r="1968" spans="1:13" ht="19.899999999999999" customHeight="1">
      <c r="A1968" s="12">
        <f t="shared" si="151"/>
        <v>20570</v>
      </c>
      <c r="B1968" s="14">
        <f t="shared" si="152"/>
        <v>4</v>
      </c>
      <c r="C1968" s="14">
        <f t="shared" si="150"/>
        <v>20</v>
      </c>
      <c r="D1968" s="15">
        <f>3600*(B1968*data!$C$15/1000-F1968-G1968)/C1968</f>
        <v>663.10332302478241</v>
      </c>
      <c r="E1968" s="15">
        <f>IF(A1968&lt;P$35,IF(A1968+C1968&lt;P$35,data!H$24*data!H$23,data!H$24*data!H$23*(P$35-A1968)/C1968),IF(D1968&lt;0,0,D1968))</f>
        <v>663.10332302478241</v>
      </c>
      <c r="F1968" s="17">
        <f>(H1968*data!$C$16+I1968*data!$C$17-G1967*(data!$C$18+data!$C$19+data!$C$20))*$C1968/60</f>
        <v>-3.6844611618278464</v>
      </c>
      <c r="G1968" s="17">
        <f t="shared" si="153"/>
        <v>29.542656501162547</v>
      </c>
      <c r="H1968" s="17">
        <f>H1967+(data!$C$19*G1967-data!$C$16*H1967)*$C1968/60</f>
        <v>161.97513630557182</v>
      </c>
      <c r="I1968" s="17">
        <f>I1967+(data!$C$20*G1967-data!$C$17*I1967)*$C1968/60</f>
        <v>559.35888575950992</v>
      </c>
      <c r="J1968" s="16">
        <f t="shared" si="149"/>
        <v>342.83333333333331</v>
      </c>
      <c r="K1968" s="14">
        <f>G1968/data!$C$15*1000</f>
        <v>4.0000749860896487</v>
      </c>
      <c r="L1968" s="14">
        <f>L1967+data!$C$21*(K1967-L1967)/60*C1967</f>
        <v>4.000081374113357</v>
      </c>
      <c r="M1968" s="59">
        <f>M1967+E1968*C1968/3600/data!H$23</f>
        <v>390.66378441900326</v>
      </c>
    </row>
    <row r="1969" spans="1:13" ht="19.899999999999999" customHeight="1">
      <c r="A1969" s="12">
        <f t="shared" si="151"/>
        <v>20590</v>
      </c>
      <c r="B1969" s="14">
        <f t="shared" si="152"/>
        <v>4</v>
      </c>
      <c r="C1969" s="14">
        <f t="shared" si="150"/>
        <v>20</v>
      </c>
      <c r="D1969" s="15">
        <f>3600*(B1969*data!$C$15/1000-F1969-G1969)/C1969</f>
        <v>663.0042419692636</v>
      </c>
      <c r="E1969" s="15">
        <f>IF(A1969&lt;P$35,IF(A1969+C1969&lt;P$35,data!H$24*data!H$23,data!H$24*data!H$23*(P$35-A1969)/C1969),IF(D1969&lt;0,0,D1969))</f>
        <v>663.0042419692636</v>
      </c>
      <c r="F1969" s="17">
        <f>(H1969*data!$C$16+I1969*data!$C$17-G1968*(data!$C$18+data!$C$19+data!$C$20))*$C1969/60</f>
        <v>-3.6839090308285467</v>
      </c>
      <c r="G1969" s="17">
        <f t="shared" si="153"/>
        <v>29.542654820471682</v>
      </c>
      <c r="H1969" s="17">
        <f>H1968+(data!$C$19*G1968-data!$C$16*H1968)*$C1969/60</f>
        <v>161.97714739560644</v>
      </c>
      <c r="I1969" s="17">
        <f>I1968+(data!$C$20*G1968-data!$C$17*I1968)*$C1969/60</f>
        <v>559.70292137088802</v>
      </c>
      <c r="J1969" s="16">
        <f t="shared" si="149"/>
        <v>343.16666666666669</v>
      </c>
      <c r="K1969" s="14">
        <f>G1969/data!$C$15*1000</f>
        <v>4.0000747585241454</v>
      </c>
      <c r="L1969" s="14">
        <f>L1968+data!$C$21*(K1968-L1968)/60*C1968</f>
        <v>4.0000811078037755</v>
      </c>
      <c r="M1969" s="59">
        <f>M1968+E1969*C1969/3600/data!H$23</f>
        <v>391.03212010898619</v>
      </c>
    </row>
    <row r="1970" spans="1:13" ht="19.899999999999999" customHeight="1">
      <c r="A1970" s="12">
        <f t="shared" si="151"/>
        <v>20610</v>
      </c>
      <c r="B1970" s="14">
        <f t="shared" si="152"/>
        <v>4</v>
      </c>
      <c r="C1970" s="14">
        <f t="shared" si="150"/>
        <v>20</v>
      </c>
      <c r="D1970" s="15">
        <f>3600*(B1970*data!$C$15/1000-F1970-G1970)/C1970</f>
        <v>662.90545598258518</v>
      </c>
      <c r="E1970" s="15">
        <f>IF(A1970&lt;P$35,IF(A1970+C1970&lt;P$35,data!H$24*data!H$23,data!H$24*data!H$23*(P$35-A1970)/C1970),IF(D1970&lt;0,0,D1970))</f>
        <v>662.90545598258518</v>
      </c>
      <c r="F1970" s="17">
        <f>(H1970*data!$C$16+I1970*data!$C$17-G1969*(data!$C$18+data!$C$19+data!$C$20))*$C1970/60</f>
        <v>-3.6833585598103413</v>
      </c>
      <c r="G1970" s="17">
        <f t="shared" si="153"/>
        <v>29.542653160490584</v>
      </c>
      <c r="H1970" s="17">
        <f>H1969+(data!$C$19*G1969-data!$C$16*H1969)*$C1970/60</f>
        <v>161.97911583238033</v>
      </c>
      <c r="I1970" s="17">
        <f>I1969+(data!$C$20*G1969-data!$C$17*I1969)*$C1970/60</f>
        <v>560.04644770012567</v>
      </c>
      <c r="J1970" s="16">
        <f t="shared" si="149"/>
        <v>343.5</v>
      </c>
      <c r="K1970" s="14">
        <f>G1970/data!$C$15*1000</f>
        <v>4.0000745337627439</v>
      </c>
      <c r="L1970" s="14">
        <f>L1969+data!$C$21*(K1969-L1969)/60*C1969</f>
        <v>4.0000808431093908</v>
      </c>
      <c r="M1970" s="59">
        <f>M1969+E1970*C1970/3600/data!H$23</f>
        <v>391.4004009178654</v>
      </c>
    </row>
    <row r="1971" spans="1:13" ht="19.899999999999999" customHeight="1">
      <c r="A1971" s="12">
        <f t="shared" si="151"/>
        <v>20630</v>
      </c>
      <c r="B1971" s="14">
        <f t="shared" si="152"/>
        <v>4</v>
      </c>
      <c r="C1971" s="14">
        <f t="shared" si="150"/>
        <v>20</v>
      </c>
      <c r="D1971" s="15">
        <f>3600*(B1971*data!$C$15/1000-F1971-G1971)/C1971</f>
        <v>662.80696148685638</v>
      </c>
      <c r="E1971" s="15">
        <f>IF(A1971&lt;P$35,IF(A1971+C1971&lt;P$35,data!H$24*data!H$23,data!H$24*data!H$23*(P$35-A1971)/C1971),IF(D1971&lt;0,0,D1971))</f>
        <v>662.80696148685638</v>
      </c>
      <c r="F1971" s="17">
        <f>(H1971*data!$C$16+I1971*data!$C$17-G1970*(data!$C$18+data!$C$19+data!$C$20))*$C1971/60</f>
        <v>-3.6828097284797727</v>
      </c>
      <c r="G1971" s="17">
        <f t="shared" si="153"/>
        <v>29.542651520802952</v>
      </c>
      <c r="H1971" s="17">
        <f>H1970+(data!$C$19*G1970-data!$C$16*H1970)*$C1971/60</f>
        <v>161.98104251879769</v>
      </c>
      <c r="I1971" s="17">
        <f>I1970+(data!$C$20*G1970-data!$C$17*I1970)*$C1971/60</f>
        <v>560.38946550184517</v>
      </c>
      <c r="J1971" s="16">
        <f t="shared" si="149"/>
        <v>343.83333333333331</v>
      </c>
      <c r="K1971" s="14">
        <f>G1971/data!$C$15*1000</f>
        <v>4.0000743117490778</v>
      </c>
      <c r="L1971" s="14">
        <f>L1970+data!$C$21*(K1970-L1970)/60*C1970</f>
        <v>4.0000805800797679</v>
      </c>
      <c r="M1971" s="59">
        <f>M1970+E1971*C1971/3600/data!H$23</f>
        <v>391.76862700758033</v>
      </c>
    </row>
    <row r="1972" spans="1:13" ht="19.899999999999999" customHeight="1">
      <c r="A1972" s="12">
        <f t="shared" si="151"/>
        <v>20650</v>
      </c>
      <c r="B1972" s="14">
        <f t="shared" si="152"/>
        <v>4</v>
      </c>
      <c r="C1972" s="14">
        <f t="shared" si="150"/>
        <v>20</v>
      </c>
      <c r="D1972" s="15">
        <f>3600*(B1972*data!$C$15/1000-F1972-G1972)/C1972</f>
        <v>662.70875497598286</v>
      </c>
      <c r="E1972" s="15">
        <f>IF(A1972&lt;P$35,IF(A1972+C1972&lt;P$35,data!H$24*data!H$23,data!H$24*data!H$23*(P$35-A1972)/C1972),IF(D1972&lt;0,0,D1972))</f>
        <v>662.70875497598286</v>
      </c>
      <c r="F1972" s="17">
        <f>(H1972*data!$C$16+I1972*data!$C$17-G1971*(data!$C$18+data!$C$19+data!$C$20))*$C1972/60</f>
        <v>-3.6822625169509524</v>
      </c>
      <c r="G1972" s="17">
        <f t="shared" si="153"/>
        <v>29.542649901001202</v>
      </c>
      <c r="H1972" s="17">
        <f>H1971+(data!$C$19*G1971-data!$C$16*H1971)*$C1972/60</f>
        <v>161.98292833865219</v>
      </c>
      <c r="I1972" s="17">
        <f>I1971+(data!$C$20*G1971-data!$C$17*I1971)*$C1972/60</f>
        <v>560.73197552953559</v>
      </c>
      <c r="J1972" s="16">
        <f t="shared" si="149"/>
        <v>344.16666666666669</v>
      </c>
      <c r="K1972" s="14">
        <f>G1972/data!$C$15*1000</f>
        <v>4.0000740924279592</v>
      </c>
      <c r="L1972" s="14">
        <f>L1971+data!$C$21*(K1971-L1971)/60*C1971</f>
        <v>4.0000803187600544</v>
      </c>
      <c r="M1972" s="59">
        <f>M1971+E1972*C1972/3600/data!H$23</f>
        <v>392.13679853812255</v>
      </c>
    </row>
    <row r="1973" spans="1:13" ht="19.899999999999999" customHeight="1">
      <c r="A1973" s="12">
        <f t="shared" si="151"/>
        <v>20670</v>
      </c>
      <c r="B1973" s="14">
        <f t="shared" si="152"/>
        <v>4</v>
      </c>
      <c r="C1973" s="14">
        <f t="shared" si="150"/>
        <v>20</v>
      </c>
      <c r="D1973" s="15">
        <f>3600*(B1973*data!$C$15/1000-F1973-G1973)/C1973</f>
        <v>662.610833014126</v>
      </c>
      <c r="E1973" s="15">
        <f>IF(A1973&lt;P$35,IF(A1973+C1973&lt;P$35,data!H$24*data!H$23,data!H$24*data!H$23*(P$35-A1973)/C1973),IF(D1973&lt;0,0,D1973))</f>
        <v>662.610833014126</v>
      </c>
      <c r="F1973" s="17">
        <f>(H1973*data!$C$16+I1973*data!$C$17-G1972*(data!$C$18+data!$C$19+data!$C$20))*$C1973/60</f>
        <v>-3.6817169057369363</v>
      </c>
      <c r="G1973" s="17">
        <f t="shared" si="153"/>
        <v>29.542648300686391</v>
      </c>
      <c r="H1973" s="17">
        <f>H1972+(data!$C$19*G1972-data!$C$16*H1972)*$C1973/60</f>
        <v>161.98477415703141</v>
      </c>
      <c r="I1973" s="17">
        <f>I1972+(data!$C$20*G1972-data!$C$17*I1972)*$C1973/60</f>
        <v>561.07397853555449</v>
      </c>
      <c r="J1973" s="16">
        <f t="shared" si="149"/>
        <v>344.5</v>
      </c>
      <c r="K1973" s="14">
        <f>G1973/data!$C$15*1000</f>
        <v>4.0000738757453718</v>
      </c>
      <c r="L1973" s="14">
        <f>L1972+data!$C$21*(K1972-L1972)/60*C1972</f>
        <v>4.000080059191216</v>
      </c>
      <c r="M1973" s="59">
        <f>M1972+E1973*C1973/3600/data!H$23</f>
        <v>392.50491566757483</v>
      </c>
    </row>
    <row r="1974" spans="1:13" ht="19.899999999999999" customHeight="1">
      <c r="A1974" s="12">
        <f t="shared" si="151"/>
        <v>20690</v>
      </c>
      <c r="B1974" s="14">
        <f t="shared" si="152"/>
        <v>4</v>
      </c>
      <c r="C1974" s="14">
        <f t="shared" si="150"/>
        <v>20</v>
      </c>
      <c r="D1974" s="15">
        <f>3600*(B1974*data!$C$15/1000-F1974-G1974)/C1974</f>
        <v>662.51319223423138</v>
      </c>
      <c r="E1974" s="15">
        <f>IF(A1974&lt;P$35,IF(A1974+C1974&lt;P$35,data!H$24*data!H$23,data!H$24*data!H$23*(P$35-A1974)/C1974),IF(D1974&lt;0,0,D1974))</f>
        <v>662.51319223423138</v>
      </c>
      <c r="F1974" s="17">
        <f>(H1974*data!$C$16+I1974*data!$C$17-G1973*(data!$C$18+data!$C$19+data!$C$20))*$C1974/60</f>
        <v>-3.681172875741332</v>
      </c>
      <c r="G1974" s="17">
        <f t="shared" si="153"/>
        <v>29.542646719467982</v>
      </c>
      <c r="H1974" s="17">
        <f>H1973+(data!$C$19*G1973-data!$C$16*H1973)*$C1974/60</f>
        <v>161.98658082071285</v>
      </c>
      <c r="I1974" s="17">
        <f>I1973+(data!$C$20*G1973-data!$C$17*I1973)*$C1974/60</f>
        <v>561.41547527112994</v>
      </c>
      <c r="J1974" s="16">
        <f t="shared" si="149"/>
        <v>344.83333333333331</v>
      </c>
      <c r="K1974" s="14">
        <f>G1974/data!$C$15*1000</f>
        <v>4.0000736616484369</v>
      </c>
      <c r="L1974" s="14">
        <f>L1973+data!$C$21*(K1973-L1973)/60*C1973</f>
        <v>4.0000798014102577</v>
      </c>
      <c r="M1974" s="59">
        <f>M1973+E1974*C1974/3600/data!H$23</f>
        <v>392.87297855214939</v>
      </c>
    </row>
    <row r="1975" spans="1:13" ht="19.899999999999999" customHeight="1">
      <c r="A1975" s="12">
        <f t="shared" si="151"/>
        <v>20710</v>
      </c>
      <c r="B1975" s="14">
        <f t="shared" si="152"/>
        <v>4</v>
      </c>
      <c r="C1975" s="14">
        <f t="shared" si="150"/>
        <v>20</v>
      </c>
      <c r="D1975" s="15">
        <f>3600*(B1975*data!$C$15/1000-F1975-G1975)/C1975</f>
        <v>662.41582933658378</v>
      </c>
      <c r="E1975" s="15">
        <f>IF(A1975&lt;P$35,IF(A1975+C1975&lt;P$35,data!H$24*data!H$23,data!H$24*data!H$23*(P$35-A1975)/C1975),IF(D1975&lt;0,0,D1975))</f>
        <v>662.41582933658378</v>
      </c>
      <c r="F1975" s="17">
        <f>(H1975*data!$C$16+I1975*data!$C$17-G1974*(data!$C$18+data!$C$19+data!$C$20))*$C1975/60</f>
        <v>-3.6806304082500652</v>
      </c>
      <c r="G1975" s="17">
        <f t="shared" si="153"/>
        <v>29.542645156963648</v>
      </c>
      <c r="H1975" s="17">
        <f>H1974+(data!$C$19*G1974-data!$C$16*H1974)*$C1975/60</f>
        <v>161.98834915855133</v>
      </c>
      <c r="I1975" s="17">
        <f>I1974+(data!$C$20*G1974-data!$C$17*I1974)*$C1975/60</f>
        <v>561.75646648636268</v>
      </c>
      <c r="J1975" s="16">
        <f t="shared" si="149"/>
        <v>345.16666666666669</v>
      </c>
      <c r="K1975" s="14">
        <f>G1975/data!$C$15*1000</f>
        <v>4.0000734500853872</v>
      </c>
      <c r="L1975" s="14">
        <f>L1974+data!$C$21*(K1974-L1974)/60*C1974</f>
        <v>4.0000795454504372</v>
      </c>
      <c r="M1975" s="59">
        <f>M1974+E1975*C1975/3600/data!H$23</f>
        <v>393.24098734622527</v>
      </c>
    </row>
    <row r="1976" spans="1:13" ht="19.899999999999999" customHeight="1">
      <c r="A1976" s="12">
        <f t="shared" si="151"/>
        <v>20730</v>
      </c>
      <c r="B1976" s="14">
        <f t="shared" si="152"/>
        <v>4</v>
      </c>
      <c r="C1976" s="14">
        <f t="shared" si="150"/>
        <v>20</v>
      </c>
      <c r="D1976" s="15">
        <f>3600*(B1976*data!$C$15/1000-F1976-G1976)/C1976</f>
        <v>662.31874108737861</v>
      </c>
      <c r="E1976" s="15">
        <f>IF(A1976&lt;P$35,IF(A1976+C1976&lt;P$35,data!H$24*data!H$23,data!H$24*data!H$23*(P$35-A1976)/C1976),IF(D1976&lt;0,0,D1976))</f>
        <v>662.31874108737861</v>
      </c>
      <c r="F1976" s="17">
        <f>(H1976*data!$C$16+I1976*data!$C$17-G1975*(data!$C$18+data!$C$19+data!$C$20))*$C1976/60</f>
        <v>-3.6800894849233075</v>
      </c>
      <c r="G1976" s="17">
        <f t="shared" si="153"/>
        <v>29.542643612799139</v>
      </c>
      <c r="H1976" s="17">
        <f>H1975+(data!$C$19*G1975-data!$C$16*H1975)*$C1976/60</f>
        <v>161.99007998185849</v>
      </c>
      <c r="I1976" s="17">
        <f>I1975+(data!$C$20*G1975-data!$C$17*I1975)*$C1976/60</f>
        <v>562.0969529302281</v>
      </c>
      <c r="J1976" s="16">
        <f t="shared" si="149"/>
        <v>345.5</v>
      </c>
      <c r="K1976" s="14">
        <f>G1976/data!$C$15*1000</f>
        <v>4.0000732410055502</v>
      </c>
      <c r="L1976" s="14">
        <f>L1975+data!$C$21*(K1975-L1975)/60*C1975</f>
        <v>4.0000792913414687</v>
      </c>
      <c r="M1976" s="59">
        <f>M1975+E1976*C1976/3600/data!H$23</f>
        <v>393.60894220238492</v>
      </c>
    </row>
    <row r="1977" spans="1:13" ht="19.899999999999999" customHeight="1">
      <c r="A1977" s="12">
        <f t="shared" si="151"/>
        <v>20750</v>
      </c>
      <c r="B1977" s="14">
        <f t="shared" si="152"/>
        <v>4</v>
      </c>
      <c r="C1977" s="14">
        <f t="shared" si="150"/>
        <v>20</v>
      </c>
      <c r="D1977" s="15">
        <f>3600*(B1977*data!$C$15/1000-F1977-G1977)/C1977</f>
        <v>662.22192431734015</v>
      </c>
      <c r="E1977" s="15">
        <f>IF(A1977&lt;P$35,IF(A1977+C1977&lt;P$35,data!H$24*data!H$23,data!H$24*data!H$23*(P$35-A1977)/C1977),IF(D1977&lt;0,0,D1977))</f>
        <v>662.22192431734015</v>
      </c>
      <c r="F1977" s="17">
        <f>(H1977*data!$C$16+I1977*data!$C$17-G1976*(data!$C$18+data!$C$19+data!$C$20))*$C1977/60</f>
        <v>-3.6795500877875993</v>
      </c>
      <c r="G1977" s="17">
        <f t="shared" si="153"/>
        <v>29.542642086608087</v>
      </c>
      <c r="H1977" s="17">
        <f>H1976+(data!$C$19*G1976-data!$C$16*H1976)*$C1977/60</f>
        <v>161.99177408477397</v>
      </c>
      <c r="I1977" s="17">
        <f>I1976+(data!$C$20*G1976-data!$C$17*I1976)*$C1977/60</f>
        <v>562.4369353505781</v>
      </c>
      <c r="J1977" s="16">
        <f t="shared" si="149"/>
        <v>345.83333333333331</v>
      </c>
      <c r="K1977" s="14">
        <f>G1977/data!$C$15*1000</f>
        <v>4.0000730343593185</v>
      </c>
      <c r="L1977" s="14">
        <f>L1976+data!$C$21*(K1976-L1976)/60*C1976</f>
        <v>4.0000790391097141</v>
      </c>
      <c r="M1977" s="59">
        <f>M1976+E1977*C1977/3600/data!H$23</f>
        <v>393.97684327145009</v>
      </c>
    </row>
    <row r="1978" spans="1:13" ht="19.899999999999999" customHeight="1">
      <c r="A1978" s="12">
        <f t="shared" si="151"/>
        <v>20770</v>
      </c>
      <c r="B1978" s="14">
        <f t="shared" si="152"/>
        <v>4</v>
      </c>
      <c r="C1978" s="14">
        <f t="shared" si="150"/>
        <v>20</v>
      </c>
      <c r="D1978" s="15">
        <f>3600*(B1978*data!$C$15/1000-F1978-G1978)/C1978</f>
        <v>662.12537592035528</v>
      </c>
      <c r="E1978" s="15">
        <f>IF(A1978&lt;P$35,IF(A1978+C1978&lt;P$35,data!H$24*data!H$23,data!H$24*data!H$23*(P$35-A1978)/C1978),IF(D1978&lt;0,0,D1978))</f>
        <v>662.12537592035528</v>
      </c>
      <c r="F1978" s="17">
        <f>(H1978*data!$C$16+I1978*data!$C$17-G1977*(data!$C$18+data!$C$19+data!$C$20))*$C1978/60</f>
        <v>-3.6790121992281213</v>
      </c>
      <c r="G1978" s="17">
        <f t="shared" si="153"/>
        <v>29.542640578031858</v>
      </c>
      <c r="H1978" s="17">
        <f>H1977+(data!$C$19*G1977-data!$C$16*H1977)*$C1978/60</f>
        <v>161.99343224462893</v>
      </c>
      <c r="I1978" s="17">
        <f>I1977+(data!$C$20*G1977-data!$C$17*I1977)*$C1978/60</f>
        <v>562.77641449414307</v>
      </c>
      <c r="J1978" s="16">
        <f t="shared" si="149"/>
        <v>346.16666666666669</v>
      </c>
      <c r="K1978" s="14">
        <f>G1978/data!$C$15*1000</f>
        <v>4.0000728300981319</v>
      </c>
      <c r="L1978" s="14">
        <f>L1977+data!$C$21*(K1977-L1977)/60*C1977</f>
        <v>4.0000787887783691</v>
      </c>
      <c r="M1978" s="59">
        <f>M1977+E1978*C1978/3600/data!H$23</f>
        <v>394.34469070251697</v>
      </c>
    </row>
    <row r="1979" spans="1:13" ht="19.899999999999999" customHeight="1">
      <c r="A1979" s="12">
        <f t="shared" si="151"/>
        <v>20790</v>
      </c>
      <c r="B1979" s="14">
        <f t="shared" si="152"/>
        <v>4</v>
      </c>
      <c r="C1979" s="14">
        <f t="shared" si="150"/>
        <v>20</v>
      </c>
      <c r="D1979" s="15">
        <f>3600*(B1979*data!$C$15/1000-F1979-G1979)/C1979</f>
        <v>662.02909285215094</v>
      </c>
      <c r="E1979" s="15">
        <f>IF(A1979&lt;P$35,IF(A1979+C1979&lt;P$35,data!H$24*data!H$23,data!H$24*data!H$23*(P$35-A1979)/C1979),IF(D1979&lt;0,0,D1979))</f>
        <v>662.02909285215094</v>
      </c>
      <c r="F1979" s="17">
        <f>(H1979*data!$C$16+I1979*data!$C$17-G1978*(data!$C$18+data!$C$19+data!$C$20))*$C1979/60</f>
        <v>-3.6784758019811457</v>
      </c>
      <c r="G1979" s="17">
        <f t="shared" si="153"/>
        <v>29.542639086719351</v>
      </c>
      <c r="H1979" s="17">
        <f>H1978+(data!$C$19*G1978-data!$C$16*H1978)*$C1979/60</f>
        <v>161.99505522230183</v>
      </c>
      <c r="I1979" s="17">
        <f>I1978+(data!$C$20*G1978-data!$C$17*I1978)*$C1979/60</f>
        <v>563.11539110653405</v>
      </c>
      <c r="J1979" s="16">
        <f t="shared" si="149"/>
        <v>346.5</v>
      </c>
      <c r="K1979" s="14">
        <f>G1979/data!$C$15*1000</f>
        <v>4.000072628174455</v>
      </c>
      <c r="L1979" s="14">
        <f>L1978+data!$C$21*(K1978-L1978)/60*C1978</f>
        <v>4.000078540367638</v>
      </c>
      <c r="M1979" s="59">
        <f>M1978+E1979*C1979/3600/data!H$23</f>
        <v>394.71248464299038</v>
      </c>
    </row>
    <row r="1980" spans="1:13" ht="19.899999999999999" customHeight="1">
      <c r="A1980" s="12">
        <f t="shared" si="151"/>
        <v>20810</v>
      </c>
      <c r="B1980" s="14">
        <f t="shared" si="152"/>
        <v>4</v>
      </c>
      <c r="C1980" s="14">
        <f t="shared" si="150"/>
        <v>20</v>
      </c>
      <c r="D1980" s="15">
        <f>3600*(B1980*data!$C$15/1000-F1980-G1980)/C1980</f>
        <v>661.93307212897605</v>
      </c>
      <c r="E1980" s="15">
        <f>IF(A1980&lt;P$35,IF(A1980+C1980&lt;P$35,data!H$24*data!H$23,data!H$24*data!H$23*(P$35-A1980)/C1980),IF(D1980&lt;0,0,D1980))</f>
        <v>661.93307212897605</v>
      </c>
      <c r="F1980" s="17">
        <f>(H1980*data!$C$16+I1980*data!$C$17-G1979*(data!$C$18+data!$C$19+data!$C$20))*$C1980/60</f>
        <v>-3.6779408791266177</v>
      </c>
      <c r="G1980" s="17">
        <f t="shared" si="153"/>
        <v>29.542637612326907</v>
      </c>
      <c r="H1980" s="17">
        <f>H1979+(data!$C$19*G1979-data!$C$16*H1979)*$C1980/60</f>
        <v>161.99664376256658</v>
      </c>
      <c r="I1980" s="17">
        <f>I1979+(data!$C$20*G1979-data!$C$17*I1979)*$C1980/60</f>
        <v>563.45386593224441</v>
      </c>
      <c r="J1980" s="16">
        <f t="shared" si="149"/>
        <v>346.83333333333331</v>
      </c>
      <c r="K1980" s="14">
        <f>G1980/data!$C$15*1000</f>
        <v>4.0000724285417526</v>
      </c>
      <c r="L1980" s="14">
        <f>L1979+data!$C$21*(K1979-L1979)/60*C1979</f>
        <v>4.0000782938948998</v>
      </c>
      <c r="M1980" s="59">
        <f>M1979+E1980*C1980/3600/data!H$23</f>
        <v>395.08022523861757</v>
      </c>
    </row>
    <row r="1981" spans="1:13" ht="19.899999999999999" customHeight="1">
      <c r="A1981" s="12">
        <f t="shared" si="151"/>
        <v>20830</v>
      </c>
      <c r="B1981" s="14">
        <f t="shared" si="152"/>
        <v>4</v>
      </c>
      <c r="C1981" s="14">
        <f t="shared" si="150"/>
        <v>20</v>
      </c>
      <c r="D1981" s="15">
        <f>3600*(B1981*data!$C$15/1000-F1981-G1981)/C1981</f>
        <v>661.83731082634699</v>
      </c>
      <c r="E1981" s="15">
        <f>IF(A1981&lt;P$35,IF(A1981+C1981&lt;P$35,data!H$24*data!H$23,data!H$24*data!H$23*(P$35-A1981)/C1981),IF(D1981&lt;0,0,D1981))</f>
        <v>661.83731082634699</v>
      </c>
      <c r="F1981" s="17">
        <f>(H1981*data!$C$16+I1981*data!$C$17-G1980*(data!$C$18+data!$C$19+data!$C$20))*$C1981/60</f>
        <v>-3.6774074140809403</v>
      </c>
      <c r="G1981" s="17">
        <f t="shared" si="153"/>
        <v>29.542636154518057</v>
      </c>
      <c r="H1981" s="17">
        <f>H1980+(data!$C$19*G1980-data!$C$16*H1980)*$C1981/60</f>
        <v>161.99819859443346</v>
      </c>
      <c r="I1981" s="17">
        <f>I1980+(data!$C$20*G1980-data!$C$17*I1980)*$C1981/60</f>
        <v>563.79183971465216</v>
      </c>
      <c r="J1981" s="16">
        <f t="shared" si="149"/>
        <v>347.16666666666669</v>
      </c>
      <c r="K1981" s="14">
        <f>G1981/data!$C$15*1000</f>
        <v>4.0000722311544692</v>
      </c>
      <c r="L1981" s="14">
        <f>L1980+data!$C$21*(K1980-L1980)/60*C1980</f>
        <v>4.0000780493748707</v>
      </c>
      <c r="M1981" s="59">
        <f>M1980+E1981*C1981/3600/data!H$23</f>
        <v>395.44791263352107</v>
      </c>
    </row>
    <row r="1982" spans="1:13" ht="19.899999999999999" customHeight="1">
      <c r="A1982" s="12">
        <f t="shared" si="151"/>
        <v>20850</v>
      </c>
      <c r="B1982" s="14">
        <f t="shared" si="152"/>
        <v>4</v>
      </c>
      <c r="C1982" s="14">
        <f t="shared" si="150"/>
        <v>20</v>
      </c>
      <c r="D1982" s="15">
        <f>3600*(B1982*data!$C$15/1000-F1982-G1982)/C1982</f>
        <v>661.74180607777987</v>
      </c>
      <c r="E1982" s="15">
        <f>IF(A1982&lt;P$35,IF(A1982+C1982&lt;P$35,data!H$24*data!H$23,data!H$24*data!H$23*(P$35-A1982)/C1982),IF(D1982&lt;0,0,D1982))</f>
        <v>661.74180607777987</v>
      </c>
      <c r="F1982" s="17">
        <f>(H1982*data!$C$16+I1982*data!$C$17-G1981*(data!$C$18+data!$C$19+data!$C$20))*$C1982/60</f>
        <v>-3.676875390589859</v>
      </c>
      <c r="G1982" s="17">
        <f t="shared" si="153"/>
        <v>29.542634712963459</v>
      </c>
      <c r="H1982" s="17">
        <f>H1981+(data!$C$19*G1981-data!$C$16*H1981)*$C1982/60</f>
        <v>161.99972043148273</v>
      </c>
      <c r="I1982" s="17">
        <f>I1981+(data!$C$20*G1981-data!$C$17*I1981)*$C1982/60</f>
        <v>564.12931319602137</v>
      </c>
      <c r="J1982" s="16">
        <f t="shared" si="149"/>
        <v>347.5</v>
      </c>
      <c r="K1982" s="14">
        <f>G1982/data!$C$15*1000</f>
        <v>4.0000720359680111</v>
      </c>
      <c r="L1982" s="14">
        <f>L1981+data!$C$21*(K1981-L1981)/60*C1981</f>
        <v>4.0000778068197533</v>
      </c>
      <c r="M1982" s="59">
        <f>M1981+E1982*C1982/3600/data!H$23</f>
        <v>395.81554697023097</v>
      </c>
    </row>
    <row r="1983" spans="1:13" ht="19.899999999999999" customHeight="1">
      <c r="A1983" s="12">
        <f t="shared" si="151"/>
        <v>20870</v>
      </c>
      <c r="B1983" s="14">
        <f t="shared" si="152"/>
        <v>4</v>
      </c>
      <c r="C1983" s="14">
        <f t="shared" si="150"/>
        <v>20</v>
      </c>
      <c r="D1983" s="15">
        <f>3600*(B1983*data!$C$15/1000-F1983-G1983)/C1983</f>
        <v>661.64655507358168</v>
      </c>
      <c r="E1983" s="15">
        <f>IF(A1983&lt;P$35,IF(A1983+C1983&lt;P$35,data!H$24*data!H$23,data!H$24*data!H$23*(P$35-A1983)/C1983),IF(D1983&lt;0,0,D1983))</f>
        <v>661.64655507358168</v>
      </c>
      <c r="F1983" s="17">
        <f>(H1983*data!$C$16+I1983*data!$C$17-G1982*(data!$C$18+data!$C$19+data!$C$20))*$C1983/60</f>
        <v>-3.6763447927215434</v>
      </c>
      <c r="G1983" s="17">
        <f t="shared" si="153"/>
        <v>29.542633287340692</v>
      </c>
      <c r="H1983" s="17">
        <f>H1982+(data!$C$19*G1982-data!$C$16*H1982)*$C1983/60</f>
        <v>162.00120997219128</v>
      </c>
      <c r="I1983" s="17">
        <f>I1982+(data!$C$20*G1982-data!$C$17*I1982)*$C1983/60</f>
        <v>564.46628711750475</v>
      </c>
      <c r="J1983" s="16">
        <f t="shared" si="149"/>
        <v>347.83333333333331</v>
      </c>
      <c r="K1983" s="14">
        <f>G1983/data!$C$15*1000</f>
        <v>4.0000718429387225</v>
      </c>
      <c r="L1983" s="14">
        <f>L1982+data!$C$21*(K1982-L1982)/60*C1982</f>
        <v>4.0000775662393826</v>
      </c>
      <c r="M1983" s="59">
        <f>M1982+E1983*C1983/3600/data!H$23</f>
        <v>396.18312838971627</v>
      </c>
    </row>
    <row r="1984" spans="1:13" ht="19.899999999999999" customHeight="1">
      <c r="A1984" s="12">
        <f t="shared" si="151"/>
        <v>20890</v>
      </c>
      <c r="B1984" s="14">
        <f t="shared" si="152"/>
        <v>4</v>
      </c>
      <c r="C1984" s="14">
        <f t="shared" si="150"/>
        <v>20</v>
      </c>
      <c r="D1984" s="15">
        <f>3600*(B1984*data!$C$15/1000-F1984-G1984)/C1984</f>
        <v>661.55155505964296</v>
      </c>
      <c r="E1984" s="15">
        <f>IF(A1984&lt;P$35,IF(A1984+C1984&lt;P$35,data!H$24*data!H$23,data!H$24*data!H$23*(P$35-A1984)/C1984),IF(D1984&lt;0,0,D1984))</f>
        <v>661.55155505964296</v>
      </c>
      <c r="F1984" s="17">
        <f>(H1984*data!$C$16+I1984*data!$C$17-G1983*(data!$C$18+data!$C$19+data!$C$20))*$C1984/60</f>
        <v>-3.675815604859781</v>
      </c>
      <c r="G1984" s="17">
        <f t="shared" si="153"/>
        <v>29.542631877334141</v>
      </c>
      <c r="H1984" s="17">
        <f>H1983+(data!$C$19*G1983-data!$C$16*H1983)*$C1984/60</f>
        <v>162.00266790025219</v>
      </c>
      <c r="I1984" s="17">
        <f>I1983+(data!$C$20*G1983-data!$C$17*I1983)*$C1984/60</f>
        <v>564.80276221914494</v>
      </c>
      <c r="J1984" s="16">
        <f t="shared" si="149"/>
        <v>348.16666666666669</v>
      </c>
      <c r="K1984" s="14">
        <f>G1984/data!$C$15*1000</f>
        <v>4.0000716520238688</v>
      </c>
      <c r="L1984" s="14">
        <f>L1983+data!$C$21*(K1983-L1983)/60*C1983</f>
        <v>4.000077327641363</v>
      </c>
      <c r="M1984" s="59">
        <f>M1983+E1984*C1984/3600/data!H$23</f>
        <v>396.55065703141605</v>
      </c>
    </row>
    <row r="1985" spans="1:13" ht="19.899999999999999" customHeight="1">
      <c r="A1985" s="12">
        <f t="shared" si="151"/>
        <v>20910</v>
      </c>
      <c r="B1985" s="14">
        <f t="shared" si="152"/>
        <v>4</v>
      </c>
      <c r="C1985" s="14">
        <f t="shared" si="150"/>
        <v>20</v>
      </c>
      <c r="D1985" s="15">
        <f>3600*(B1985*data!$C$15/1000-F1985-G1985)/C1985</f>
        <v>661.45680333628218</v>
      </c>
      <c r="E1985" s="15">
        <f>IF(A1985&lt;P$35,IF(A1985+C1985&lt;P$35,data!H$24*data!H$23,data!H$24*data!H$23*(P$35-A1985)/C1985),IF(D1985&lt;0,0,D1985))</f>
        <v>661.45680333628218</v>
      </c>
      <c r="F1985" s="17">
        <f>(H1985*data!$C$16+I1985*data!$C$17-G1984*(data!$C$18+data!$C$19+data!$C$20))*$C1985/60</f>
        <v>-3.67528781169734</v>
      </c>
      <c r="G1985" s="17">
        <f t="shared" si="153"/>
        <v>29.542630482634817</v>
      </c>
      <c r="H1985" s="17">
        <f>H1984+(data!$C$19*G1984-data!$C$16*H1984)*$C1985/60</f>
        <v>162.00409488488773</v>
      </c>
      <c r="I1985" s="17">
        <f>I1984+(data!$C$20*G1984-data!$C$17*I1984)*$C1985/60</f>
        <v>565.13873923987671</v>
      </c>
      <c r="J1985" s="16">
        <f t="shared" si="149"/>
        <v>348.5</v>
      </c>
      <c r="K1985" s="14">
        <f>G1985/data!$C$15*1000</f>
        <v>4.0000714631816141</v>
      </c>
      <c r="L1985" s="14">
        <f>L1984+data!$C$21*(K1984-L1984)/60*C1984</f>
        <v>4.0000770910312013</v>
      </c>
      <c r="M1985" s="59">
        <f>M1984+E1985*C1985/3600/data!H$23</f>
        <v>396.91813303326956</v>
      </c>
    </row>
    <row r="1986" spans="1:13" ht="19.899999999999999" customHeight="1">
      <c r="A1986" s="12">
        <f t="shared" si="151"/>
        <v>20930</v>
      </c>
      <c r="B1986" s="14">
        <f t="shared" si="152"/>
        <v>4</v>
      </c>
      <c r="C1986" s="14">
        <f t="shared" si="150"/>
        <v>20</v>
      </c>
      <c r="D1986" s="15">
        <f>3600*(B1986*data!$C$15/1000-F1986-G1986)/C1986</f>
        <v>661.3622972570804</v>
      </c>
      <c r="E1986" s="15">
        <f>IF(A1986&lt;P$35,IF(A1986+C1986&lt;P$35,data!H$24*data!H$23,data!H$24*data!H$23*(P$35-A1986)/C1986),IF(D1986&lt;0,0,D1986))</f>
        <v>661.3622972570804</v>
      </c>
      <c r="F1986" s="17">
        <f>(H1986*data!$C$16+I1986*data!$C$17-G1985*(data!$C$18+data!$C$19+data!$C$20))*$C1986/60</f>
        <v>-3.6747613982294478</v>
      </c>
      <c r="G1986" s="17">
        <f t="shared" si="153"/>
        <v>29.542629102940271</v>
      </c>
      <c r="H1986" s="17">
        <f>H1985+(data!$C$19*G1985-data!$C$16*H1985)*$C1986/60</f>
        <v>162.00549158115564</v>
      </c>
      <c r="I1986" s="17">
        <f>I1985+(data!$C$20*G1985-data!$C$17*I1985)*$C1986/60</f>
        <v>565.47421891752913</v>
      </c>
      <c r="J1986" s="16">
        <f t="shared" si="149"/>
        <v>348.83333333333331</v>
      </c>
      <c r="K1986" s="14">
        <f>G1986/data!$C$15*1000</f>
        <v>4.0000712763710053</v>
      </c>
      <c r="L1986" s="14">
        <f>L1985+data!$C$21*(K1985-L1985)/60*C1985</f>
        <v>4.0000768564124307</v>
      </c>
      <c r="M1986" s="59">
        <f>M1985+E1986*C1986/3600/data!H$23</f>
        <v>397.28555653174573</v>
      </c>
    </row>
    <row r="1987" spans="1:13" ht="19.899999999999999" customHeight="1">
      <c r="A1987" s="12">
        <f t="shared" si="151"/>
        <v>20950</v>
      </c>
      <c r="B1987" s="14">
        <f t="shared" si="152"/>
        <v>4</v>
      </c>
      <c r="C1987" s="14">
        <f t="shared" si="150"/>
        <v>20</v>
      </c>
      <c r="D1987" s="15">
        <f>3600*(B1987*data!$C$15/1000-F1987-G1987)/C1987</f>
        <v>661.26803422777698</v>
      </c>
      <c r="E1987" s="15">
        <f>IF(A1987&lt;P$35,IF(A1987+C1987&lt;P$35,data!H$24*data!H$23,data!H$24*data!H$23*(P$35-A1987)/C1987),IF(D1987&lt;0,0,D1987))</f>
        <v>661.26803422777698</v>
      </c>
      <c r="F1987" s="17">
        <f>(H1987*data!$C$16+I1987*data!$C$17-G1986*(data!$C$18+data!$C$19+data!$C$20))*$C1987/60</f>
        <v>-3.6742363497474408</v>
      </c>
      <c r="G1987" s="17">
        <f t="shared" si="153"/>
        <v>29.54262773795439</v>
      </c>
      <c r="H1987" s="17">
        <f>H1986+(data!$C$19*G1986-data!$C$16*H1986)*$C1987/60</f>
        <v>162.00685863024881</v>
      </c>
      <c r="I1987" s="17">
        <f>I1986+(data!$C$20*G1986-data!$C$17*I1986)*$C1987/60</f>
        <v>565.80920198882689</v>
      </c>
      <c r="J1987" s="16">
        <f t="shared" si="149"/>
        <v>349.16666666666669</v>
      </c>
      <c r="K1987" s="14">
        <f>G1987/data!$C$15*1000</f>
        <v>4.0000710915519493</v>
      </c>
      <c r="L1987" s="14">
        <f>L1986+data!$C$21*(K1986-L1986)/60*C1986</f>
        <v>4.0000766237867289</v>
      </c>
      <c r="M1987" s="59">
        <f>M1986+E1987*C1987/3600/data!H$23</f>
        <v>397.6529276618723</v>
      </c>
    </row>
    <row r="1988" spans="1:13" ht="19.899999999999999" customHeight="1">
      <c r="A1988" s="12">
        <f t="shared" si="151"/>
        <v>20970</v>
      </c>
      <c r="B1988" s="14">
        <f t="shared" si="152"/>
        <v>4</v>
      </c>
      <c r="C1988" s="14">
        <f t="shared" si="150"/>
        <v>20</v>
      </c>
      <c r="D1988" s="15">
        <f>3600*(B1988*data!$C$15/1000-F1988-G1988)/C1988</f>
        <v>661.17401170516462</v>
      </c>
      <c r="E1988" s="15">
        <f>IF(A1988&lt;P$35,IF(A1988+C1988&lt;P$35,data!H$24*data!H$23,data!H$24*data!H$23*(P$35-A1988)/C1988),IF(D1988&lt;0,0,D1988))</f>
        <v>661.17401170516462</v>
      </c>
      <c r="F1988" s="17">
        <f>(H1988*data!$C$16+I1988*data!$C$17-G1987*(data!$C$18+data!$C$19+data!$C$20))*$C1988/60</f>
        <v>-3.6737126518325081</v>
      </c>
      <c r="G1988" s="17">
        <f t="shared" si="153"/>
        <v>29.542626387387308</v>
      </c>
      <c r="H1988" s="17">
        <f>H1987+(data!$C$19*G1987-data!$C$16*H1987)*$C1988/60</f>
        <v>162.00819665978889</v>
      </c>
      <c r="I1988" s="17">
        <f>I1987+(data!$C$20*G1987-data!$C$17*I1987)*$C1988/60</f>
        <v>566.14368918939272</v>
      </c>
      <c r="J1988" s="16">
        <f t="shared" ref="J1988:J2051" si="154">$A1988/60</f>
        <v>349.5</v>
      </c>
      <c r="K1988" s="14">
        <f>G1988/data!$C$15*1000</f>
        <v>4.0000709086851991</v>
      </c>
      <c r="L1988" s="14">
        <f>L1987+data!$C$21*(K1987-L1987)/60*C1987</f>
        <v>4.0000763931540328</v>
      </c>
      <c r="M1988" s="59">
        <f>M1987+E1988*C1988/3600/data!H$23</f>
        <v>398.02024655726404</v>
      </c>
    </row>
    <row r="1989" spans="1:13" ht="19.899999999999999" customHeight="1">
      <c r="A1989" s="12">
        <f t="shared" si="151"/>
        <v>20990</v>
      </c>
      <c r="B1989" s="14">
        <f t="shared" si="152"/>
        <v>4</v>
      </c>
      <c r="C1989" s="14">
        <f t="shared" si="150"/>
        <v>20</v>
      </c>
      <c r="D1989" s="15">
        <f>3600*(B1989*data!$C$15/1000-F1989-G1989)/C1989</f>
        <v>661.08022719600308</v>
      </c>
      <c r="E1989" s="15">
        <f>IF(A1989&lt;P$35,IF(A1989+C1989&lt;P$35,data!H$24*data!H$23,data!H$24*data!H$23*(P$35-A1989)/C1989),IF(D1989&lt;0,0,D1989))</f>
        <v>661.08022719600308</v>
      </c>
      <c r="F1989" s="17">
        <f>(H1989*data!$C$16+I1989*data!$C$17-G1988*(data!$C$18+data!$C$19+data!$C$20))*$C1989/60</f>
        <v>-3.6731902903495977</v>
      </c>
      <c r="G1989" s="17">
        <f t="shared" si="153"/>
        <v>29.542625050955291</v>
      </c>
      <c r="H1989" s="17">
        <f>H1988+(data!$C$19*G1988-data!$C$16*H1988)*$C1989/60</f>
        <v>162.00950628411346</v>
      </c>
      <c r="I1989" s="17">
        <f>I1988+(data!$C$20*G1988-data!$C$17*I1988)*$C1989/60</f>
        <v>566.47768125374887</v>
      </c>
      <c r="J1989" s="16">
        <f t="shared" si="154"/>
        <v>349.83333333333331</v>
      </c>
      <c r="K1989" s="14">
        <f>G1989/data!$C$15*1000</f>
        <v>4.0000707277323349</v>
      </c>
      <c r="L1989" s="14">
        <f>L1988+data!$C$21*(K1988-L1988)/60*C1988</f>
        <v>4.0000761645126461</v>
      </c>
      <c r="M1989" s="59">
        <f>M1988+E1989*C1989/3600/data!H$23</f>
        <v>398.3875133501507</v>
      </c>
    </row>
    <row r="1990" spans="1:13" ht="19.899999999999999" customHeight="1">
      <c r="A1990" s="12">
        <f t="shared" si="151"/>
        <v>21010</v>
      </c>
      <c r="B1990" s="14">
        <f t="shared" si="152"/>
        <v>4</v>
      </c>
      <c r="C1990" s="14">
        <f t="shared" si="150"/>
        <v>20</v>
      </c>
      <c r="D1990" s="15">
        <f>3600*(B1990*data!$C$15/1000-F1990-G1990)/C1990</f>
        <v>660.98667825599739</v>
      </c>
      <c r="E1990" s="15">
        <f>IF(A1990&lt;P$35,IF(A1990+C1990&lt;P$35,data!H$24*data!H$23,data!H$24*data!H$23*(P$35-A1990)/C1990),IF(D1990&lt;0,0,D1990))</f>
        <v>660.98667825599739</v>
      </c>
      <c r="F1990" s="17">
        <f>(H1990*data!$C$16+I1990*data!$C$17-G1989*(data!$C$18+data!$C$19+data!$C$20))*$C1990/60</f>
        <v>-3.672669251441457</v>
      </c>
      <c r="G1990" s="17">
        <f t="shared" si="153"/>
        <v>29.542623728380516</v>
      </c>
      <c r="H1990" s="17">
        <f>H1989+(data!$C$19*G1989-data!$C$16*H1989)*$C1990/60</f>
        <v>162.01078810455715</v>
      </c>
      <c r="I1990" s="17">
        <f>I1989+(data!$C$20*G1989-data!$C$17*I1989)*$C1990/60</f>
        <v>566.81117891531926</v>
      </c>
      <c r="J1990" s="16">
        <f t="shared" si="154"/>
        <v>350.16666666666669</v>
      </c>
      <c r="K1990" s="14">
        <f>G1990/data!$C$15*1000</f>
        <v>4.0000705486557422</v>
      </c>
      <c r="L1990" s="14">
        <f>L1989+data!$C$21*(K1989-L1989)/60*C1989</f>
        <v>4.0000759378593402</v>
      </c>
      <c r="M1990" s="59">
        <f>M1989+E1990*C1990/3600/data!H$23</f>
        <v>398.75472817140405</v>
      </c>
    </row>
    <row r="1991" spans="1:13" ht="19.899999999999999" customHeight="1">
      <c r="A1991" s="12">
        <f t="shared" si="151"/>
        <v>21030</v>
      </c>
      <c r="B1991" s="14">
        <f t="shared" si="152"/>
        <v>4</v>
      </c>
      <c r="C1991" s="14">
        <f t="shared" si="150"/>
        <v>20</v>
      </c>
      <c r="D1991" s="15">
        <f>3600*(B1991*data!$C$15/1000-F1991-G1991)/C1991</f>
        <v>660.89336248872655</v>
      </c>
      <c r="E1991" s="15">
        <f>IF(A1991&lt;P$35,IF(A1991+C1991&lt;P$35,data!H$24*data!H$23,data!H$24*data!H$23*(P$35-A1991)/C1991),IF(D1991&lt;0,0,D1991))</f>
        <v>660.89336248872655</v>
      </c>
      <c r="F1991" s="17">
        <f>(H1991*data!$C$16+I1991*data!$C$17-G1990*(data!$C$18+data!$C$19+data!$C$20))*$C1991/60</f>
        <v>-3.6721495215227451</v>
      </c>
      <c r="G1991" s="17">
        <f t="shared" si="153"/>
        <v>29.54262241939109</v>
      </c>
      <c r="H1991" s="17">
        <f>H1990+(data!$C$19*G1990-data!$C$16*H1990)*$C1991/60</f>
        <v>162.01204270972696</v>
      </c>
      <c r="I1991" s="17">
        <f>I1990+(data!$C$20*G1990-data!$C$17*I1990)*$C1991/60</f>
        <v>567.14418290643107</v>
      </c>
      <c r="J1991" s="16">
        <f t="shared" si="154"/>
        <v>350.5</v>
      </c>
      <c r="K1991" s="14">
        <f>G1991/data!$C$15*1000</f>
        <v>4.0000703714186052</v>
      </c>
      <c r="L1991" s="14">
        <f>L1990+data!$C$21*(K1990-L1990)/60*C1990</f>
        <v>4.0000757131894549</v>
      </c>
      <c r="M1991" s="59">
        <f>M1990+E1991*C1991/3600/data!H$23</f>
        <v>399.12189115056447</v>
      </c>
    </row>
    <row r="1992" spans="1:13" ht="19.899999999999999" customHeight="1">
      <c r="A1992" s="12">
        <f t="shared" si="151"/>
        <v>21050</v>
      </c>
      <c r="B1992" s="14">
        <f t="shared" si="152"/>
        <v>4</v>
      </c>
      <c r="C1992" s="14">
        <f t="shared" ref="C1992:C2055" si="155">P$25*2</f>
        <v>20</v>
      </c>
      <c r="D1992" s="15">
        <f>3600*(B1992*data!$C$15/1000-F1992-G1992)/C1992</f>
        <v>660.80027754467619</v>
      </c>
      <c r="E1992" s="15">
        <f>IF(A1992&lt;P$35,IF(A1992+C1992&lt;P$35,data!H$24*data!H$23,data!H$24*data!H$23*(P$35-A1992)/C1992),IF(D1992&lt;0,0,D1992))</f>
        <v>660.80027754467619</v>
      </c>
      <c r="F1992" s="17">
        <f>(H1992*data!$C$16+I1992*data!$C$17-G1991*(data!$C$18+data!$C$19+data!$C$20))*$C1992/60</f>
        <v>-3.6716310872743629</v>
      </c>
      <c r="G1992" s="17">
        <f t="shared" si="153"/>
        <v>29.542621123720764</v>
      </c>
      <c r="H1992" s="17">
        <f>H1991+(data!$C$19*G1991-data!$C$16*H1991)*$C1992/60</f>
        <v>162.01327067577154</v>
      </c>
      <c r="I1992" s="17">
        <f>I1991+(data!$C$20*G1991-data!$C$17*I1991)*$C1992/60</f>
        <v>567.47669395831701</v>
      </c>
      <c r="J1992" s="16">
        <f t="shared" si="154"/>
        <v>350.83333333333331</v>
      </c>
      <c r="K1992" s="14">
        <f>G1992/data!$C$15*1000</f>
        <v>4.0000701959848737</v>
      </c>
      <c r="L1992" s="14">
        <f>L1991+data!$C$21*(K1991-L1991)/60*C1991</f>
        <v>4.0000754904969877</v>
      </c>
      <c r="M1992" s="59">
        <f>M1991+E1992*C1992/3600/data!H$23</f>
        <v>399.48900241586705</v>
      </c>
    </row>
    <row r="1993" spans="1:13" ht="19.899999999999999" customHeight="1">
      <c r="A1993" s="12">
        <f t="shared" si="151"/>
        <v>21070</v>
      </c>
      <c r="B1993" s="14">
        <f t="shared" si="152"/>
        <v>4</v>
      </c>
      <c r="C1993" s="14">
        <f t="shared" si="155"/>
        <v>20</v>
      </c>
      <c r="D1993" s="15">
        <f>3600*(B1993*data!$C$15/1000-F1993-G1993)/C1993</f>
        <v>660.7074211202214</v>
      </c>
      <c r="E1993" s="15">
        <f>IF(A1993&lt;P$35,IF(A1993+C1993&lt;P$35,data!H$24*data!H$23,data!H$24*data!H$23*(P$35-A1993)/C1993),IF(D1993&lt;0,0,D1993))</f>
        <v>660.7074211202214</v>
      </c>
      <c r="F1993" s="17">
        <f>(H1993*data!$C$16+I1993*data!$C$17-G1992*(data!$C$18+data!$C$19+data!$C$20))*$C1993/60</f>
        <v>-3.6711139356377962</v>
      </c>
      <c r="G1993" s="17">
        <f t="shared" si="153"/>
        <v>29.542619841108948</v>
      </c>
      <c r="H1993" s="17">
        <f>H1992+(data!$C$19*G1992-data!$C$16*H1992)*$C1993/60</f>
        <v>162.01447256664494</v>
      </c>
      <c r="I1993" s="17">
        <f>I1992+(data!$C$20*G1992-data!$C$17*I1992)*$C1993/60</f>
        <v>567.80871280111671</v>
      </c>
      <c r="J1993" s="16">
        <f t="shared" si="154"/>
        <v>351.16666666666669</v>
      </c>
      <c r="K1993" s="14">
        <f>G1993/data!$C$15*1000</f>
        <v>4.0000700223192647</v>
      </c>
      <c r="L1993" s="14">
        <f>L1992+data!$C$21*(K1992-L1992)/60*C1992</f>
        <v>4.0000752697746842</v>
      </c>
      <c r="M1993" s="59">
        <f>M1992+E1993*C1993/3600/data!H$23</f>
        <v>399.85606209426714</v>
      </c>
    </row>
    <row r="1994" spans="1:13" ht="19.899999999999999" customHeight="1">
      <c r="A1994" s="12">
        <f t="shared" si="151"/>
        <v>21090</v>
      </c>
      <c r="B1994" s="14">
        <f t="shared" si="152"/>
        <v>4</v>
      </c>
      <c r="C1994" s="14">
        <f t="shared" si="155"/>
        <v>20</v>
      </c>
      <c r="D1994" s="15">
        <f>3600*(B1994*data!$C$15/1000-F1994-G1994)/C1994</f>
        <v>660.61479095667926</v>
      </c>
      <c r="E1994" s="15">
        <f>IF(A1994&lt;P$35,IF(A1994+C1994&lt;P$35,data!H$24*data!H$23,data!H$24*data!H$23*(P$35-A1994)/C1994),IF(D1994&lt;0,0,D1994))</f>
        <v>660.61479095667926</v>
      </c>
      <c r="F1994" s="17">
        <f>(H1994*data!$C$16+I1994*data!$C$17-G1993*(data!$C$18+data!$C$19+data!$C$20))*$C1994/60</f>
        <v>-3.6705980538096736</v>
      </c>
      <c r="G1994" s="17">
        <f t="shared" si="153"/>
        <v>29.542618571300505</v>
      </c>
      <c r="H1994" s="17">
        <f>H1993+(data!$C$19*G1993-data!$C$16*H1993)*$C1994/60</f>
        <v>162.01564893436472</v>
      </c>
      <c r="I1994" s="17">
        <f>I1993+(data!$C$20*G1993-data!$C$17*I1993)*$C1994/60</f>
        <v>568.14024016387873</v>
      </c>
      <c r="J1994" s="16">
        <f t="shared" si="154"/>
        <v>351.5</v>
      </c>
      <c r="K1994" s="14">
        <f>G1994/data!$C$15*1000</f>
        <v>4.0000698503872316</v>
      </c>
      <c r="L1994" s="14">
        <f>L1993+data!$C$21*(K1993-L1993)/60*C1993</f>
        <v>4.0000750510141216</v>
      </c>
      <c r="M1994" s="59">
        <f>M1993+E1994*C1994/3600/data!H$23</f>
        <v>400.22307031146528</v>
      </c>
    </row>
    <row r="1995" spans="1:13" ht="19.899999999999999" customHeight="1">
      <c r="A1995" s="12">
        <f t="shared" si="151"/>
        <v>21110</v>
      </c>
      <c r="B1995" s="14">
        <f t="shared" si="152"/>
        <v>4</v>
      </c>
      <c r="C1995" s="14">
        <f t="shared" si="155"/>
        <v>20</v>
      </c>
      <c r="D1995" s="15">
        <f>3600*(B1995*data!$C$15/1000-F1995-G1995)/C1995</f>
        <v>660.52238483935173</v>
      </c>
      <c r="E1995" s="15">
        <f>IF(A1995&lt;P$35,IF(A1995+C1995&lt;P$35,data!H$24*data!H$23,data!H$24*data!H$23*(P$35-A1995)/C1995),IF(D1995&lt;0,0,D1995))</f>
        <v>660.52238483935173</v>
      </c>
      <c r="F1995" s="17">
        <f>(H1995*data!$C$16+I1995*data!$C$17-G1994*(data!$C$18+data!$C$19+data!$C$20))*$C1995/60</f>
        <v>-3.67008342923637</v>
      </c>
      <c r="G1995" s="17">
        <f t="shared" si="153"/>
        <v>29.542617314045685</v>
      </c>
      <c r="H1995" s="17">
        <f>H1994+(data!$C$19*G1994-data!$C$16*H1994)*$C1995/60</f>
        <v>162.01680031926452</v>
      </c>
      <c r="I1995" s="17">
        <f>I1994+(data!$C$20*G1994-data!$C$17*I1994)*$C1995/60</f>
        <v>568.47127677456263</v>
      </c>
      <c r="J1995" s="16">
        <f t="shared" si="154"/>
        <v>351.83333333333331</v>
      </c>
      <c r="K1995" s="14">
        <f>G1995/data!$C$15*1000</f>
        <v>4.0000696801549598</v>
      </c>
      <c r="L1995" s="14">
        <f>L1994+data!$C$21*(K1994-L1994)/60*C1994</f>
        <v>4.0000748342057886</v>
      </c>
      <c r="M1995" s="59">
        <f>M1994+E1995*C1995/3600/data!H$23</f>
        <v>400.5900271919316</v>
      </c>
    </row>
    <row r="1996" spans="1:13" ht="19.899999999999999" customHeight="1">
      <c r="A1996" s="12">
        <f t="shared" si="151"/>
        <v>21130</v>
      </c>
      <c r="B1996" s="14">
        <f t="shared" si="152"/>
        <v>4</v>
      </c>
      <c r="C1996" s="14">
        <f t="shared" si="155"/>
        <v>20</v>
      </c>
      <c r="D1996" s="15">
        <f>3600*(B1996*data!$C$15/1000-F1996-G1996)/C1996</f>
        <v>660.43020059661069</v>
      </c>
      <c r="E1996" s="15">
        <f>IF(A1996&lt;P$35,IF(A1996+C1996&lt;P$35,data!H$24*data!H$23,data!H$24*data!H$23*(P$35-A1996)/C1996),IF(D1996&lt;0,0,D1996))</f>
        <v>660.43020059661069</v>
      </c>
      <c r="F1996" s="17">
        <f>(H1996*data!$C$16+I1996*data!$C$17-G1995*(data!$C$18+data!$C$19+data!$C$20))*$C1996/60</f>
        <v>-3.6695700496087702</v>
      </c>
      <c r="G1996" s="17">
        <f t="shared" si="153"/>
        <v>29.542616069099982</v>
      </c>
      <c r="H1996" s="17">
        <f>H1995+(data!$C$19*G1995-data!$C$16*H1995)*$C1996/60</f>
        <v>162.01792725024143</v>
      </c>
      <c r="I1996" s="17">
        <f>I1995+(data!$C$20*G1995-data!$C$17*I1995)*$C1996/60</f>
        <v>568.80182336004054</v>
      </c>
      <c r="J1996" s="16">
        <f t="shared" si="154"/>
        <v>352.16666666666669</v>
      </c>
      <c r="K1996" s="14">
        <f>G1996/data!$C$15*1000</f>
        <v>4.0000695115893405</v>
      </c>
      <c r="L1996" s="14">
        <f>L1995+data!$C$21*(K1995-L1995)/60*C1995</f>
        <v>4.0000746193391592</v>
      </c>
      <c r="M1996" s="59">
        <f>M1995+E1996*C1996/3600/data!H$23</f>
        <v>400.95693285892969</v>
      </c>
    </row>
    <row r="1997" spans="1:13" ht="19.899999999999999" customHeight="1">
      <c r="A1997" s="12">
        <f t="shared" si="151"/>
        <v>21150</v>
      </c>
      <c r="B1997" s="14">
        <f t="shared" si="152"/>
        <v>4</v>
      </c>
      <c r="C1997" s="14">
        <f t="shared" si="155"/>
        <v>20</v>
      </c>
      <c r="D1997" s="15">
        <f>3600*(B1997*data!$C$15/1000-F1997-G1997)/C1997</f>
        <v>660.33823609898195</v>
      </c>
      <c r="E1997" s="15">
        <f>IF(A1997&lt;P$35,IF(A1997+C1997&lt;P$35,data!H$24*data!H$23,data!H$24*data!H$23*(P$35-A1997)/C1997),IF(D1997&lt;0,0,D1997))</f>
        <v>660.33823609898195</v>
      </c>
      <c r="F1997" s="17">
        <f>(H1997*data!$C$16+I1997*data!$C$17-G1996*(data!$C$18+data!$C$19+data!$C$20))*$C1997/60</f>
        <v>-3.6690579028571144</v>
      </c>
      <c r="G1997" s="17">
        <f t="shared" si="153"/>
        <v>29.542614836224036</v>
      </c>
      <c r="H1997" s="17">
        <f>H1996+(data!$C$19*G1996-data!$C$16*H1996)*$C1997/60</f>
        <v>162.01903024499802</v>
      </c>
      <c r="I1997" s="17">
        <f>I1996+(data!$C$20*G1996-data!$C$17*I1996)*$C1997/60</f>
        <v>569.13188064609892</v>
      </c>
      <c r="J1997" s="16">
        <f t="shared" si="154"/>
        <v>352.5</v>
      </c>
      <c r="K1997" s="14">
        <f>G1997/data!$C$15*1000</f>
        <v>4.0000693446579669</v>
      </c>
      <c r="L1997" s="14">
        <f>L1996+data!$C$21*(K1996-L1996)/60*C1996</f>
        <v>4.000074406402768</v>
      </c>
      <c r="M1997" s="59">
        <f>M1996+E1997*C1997/3600/data!H$23</f>
        <v>401.32378743454024</v>
      </c>
    </row>
    <row r="1998" spans="1:13" ht="19.899999999999999" customHeight="1">
      <c r="A1998" s="12">
        <f t="shared" si="151"/>
        <v>21170</v>
      </c>
      <c r="B1998" s="14">
        <f t="shared" si="152"/>
        <v>4</v>
      </c>
      <c r="C1998" s="14">
        <f t="shared" si="155"/>
        <v>20</v>
      </c>
      <c r="D1998" s="15">
        <f>3600*(B1998*data!$C$15/1000-F1998-G1998)/C1998</f>
        <v>660.24648925826909</v>
      </c>
      <c r="E1998" s="15">
        <f>IF(A1998&lt;P$35,IF(A1998+C1998&lt;P$35,data!H$24*data!H$23,data!H$24*data!H$23*(P$35-A1998)/C1998),IF(D1998&lt;0,0,D1998))</f>
        <v>660.24648925826909</v>
      </c>
      <c r="F1998" s="17">
        <f>(H1998*data!$C$16+I1998*data!$C$17-G1997*(data!$C$18+data!$C$19+data!$C$20))*$C1998/60</f>
        <v>-3.6685469771459691</v>
      </c>
      <c r="G1998" s="17">
        <f t="shared" si="153"/>
        <v>29.542613615183523</v>
      </c>
      <c r="H1998" s="17">
        <f>H1997+(data!$C$19*G1997-data!$C$16*H1997)*$C1998/60</f>
        <v>162.02010981027931</v>
      </c>
      <c r="I1998" s="17">
        <f>I1997+(data!$C$20*G1997-data!$C$17*I1997)*$C1998/60</f>
        <v>569.46144935744053</v>
      </c>
      <c r="J1998" s="16">
        <f t="shared" si="154"/>
        <v>352.83333333333331</v>
      </c>
      <c r="K1998" s="14">
        <f>G1998/data!$C$15*1000</f>
        <v>4.0000691793291105</v>
      </c>
      <c r="L1998" s="14">
        <f>L1997+data!$C$21*(K1997-L1997)/60*C1997</f>
        <v>4.0000741953842747</v>
      </c>
      <c r="M1998" s="59">
        <f>M1997+E1998*C1998/3600/data!H$23</f>
        <v>401.69059103968374</v>
      </c>
    </row>
    <row r="1999" spans="1:13" ht="19.899999999999999" customHeight="1">
      <c r="A1999" s="12">
        <f t="shared" si="151"/>
        <v>21190</v>
      </c>
      <c r="B1999" s="14">
        <f t="shared" si="152"/>
        <v>4</v>
      </c>
      <c r="C1999" s="14">
        <f t="shared" si="155"/>
        <v>20</v>
      </c>
      <c r="D1999" s="15">
        <f>3600*(B1999*data!$C$15/1000-F1999-G1999)/C1999</f>
        <v>660.15495802667033</v>
      </c>
      <c r="E1999" s="15">
        <f>IF(A1999&lt;P$35,IF(A1999+C1999&lt;P$35,data!H$24*data!H$23,data!H$24*data!H$23*(P$35-A1999)/C1999),IF(D1999&lt;0,0,D1999))</f>
        <v>660.15495802667033</v>
      </c>
      <c r="F1999" s="17">
        <f>(H1999*data!$C$16+I1999*data!$C$17-G1998*(data!$C$18+data!$C$19+data!$C$20))*$C1999/60</f>
        <v>-3.6680372608692924</v>
      </c>
      <c r="G1999" s="17">
        <f t="shared" si="153"/>
        <v>29.542612405749058</v>
      </c>
      <c r="H1999" s="17">
        <f>H1998+(data!$C$19*G1998-data!$C$16*H1998)*$C1999/60</f>
        <v>162.0211664421046</v>
      </c>
      <c r="I1999" s="17">
        <f>I1998+(data!$C$20*G1998-data!$C$17*I1998)*$C1999/60</f>
        <v>569.79053021768618</v>
      </c>
      <c r="J1999" s="16">
        <f t="shared" si="154"/>
        <v>353.16666666666669</v>
      </c>
      <c r="K1999" s="14">
        <f>G1999/data!$C$15*1000</f>
        <v>4.0000690155717127</v>
      </c>
      <c r="L1999" s="14">
        <f>L1998+data!$C$21*(K1998-L1998)/60*C1998</f>
        <v>4.0000739862705315</v>
      </c>
      <c r="M1999" s="59">
        <f>M1998+E1999*C1999/3600/data!H$23</f>
        <v>402.05734379414298</v>
      </c>
    </row>
    <row r="2000" spans="1:13" ht="19.899999999999999" customHeight="1">
      <c r="A2000" s="12">
        <f t="shared" ref="A2000:A2063" si="156">$A1999+C1999</f>
        <v>21210</v>
      </c>
      <c r="B2000" s="14">
        <f t="shared" ref="B2000:B2063" si="157">P$23</f>
        <v>4</v>
      </c>
      <c r="C2000" s="14">
        <f t="shared" si="155"/>
        <v>20</v>
      </c>
      <c r="D2000" s="15">
        <f>3600*(B2000*data!$C$15/1000-F2000-G2000)/C2000</f>
        <v>660.06364039595178</v>
      </c>
      <c r="E2000" s="15">
        <f>IF(A2000&lt;P$35,IF(A2000+C2000&lt;P$35,data!H$24*data!H$23,data!H$24*data!H$23*(P$35-A2000)/C2000),IF(D2000&lt;0,0,D2000))</f>
        <v>660.06364039595178</v>
      </c>
      <c r="F2000" s="17">
        <f>(H2000*data!$C$16+I2000*data!$C$17-G1999*(data!$C$18+data!$C$19+data!$C$20))*$C2000/60</f>
        <v>-3.6675287426456218</v>
      </c>
      <c r="G2000" s="17">
        <f t="shared" ref="G2000:G2063" si="158">IF(P$21=1,(E1999/60)*$C2000/60+F2000+G1999,(E2000/60)*$C2000/60+F2000+G1999)</f>
        <v>29.542611207696048</v>
      </c>
      <c r="H2000" s="17">
        <f>H1999+(data!$C$19*G1999-data!$C$16*H1999)*$C2000/60</f>
        <v>162.0222006259946</v>
      </c>
      <c r="I2000" s="17">
        <f>I1999+(data!$C$20*G1999-data!$C$17*I1999)*$C2000/60</f>
        <v>570.11912394937656</v>
      </c>
      <c r="J2000" s="16">
        <f t="shared" si="154"/>
        <v>353.5</v>
      </c>
      <c r="K2000" s="14">
        <f>G2000/data!$C$15*1000</f>
        <v>4.0000688533553639</v>
      </c>
      <c r="L2000" s="14">
        <f>L1999+data!$C$21*(K1999-L1999)/60*C1999</f>
        <v>4.0000737790476428</v>
      </c>
      <c r="M2000" s="59">
        <f>M1999+E2000*C2000/3600/data!H$23</f>
        <v>402.42404581658519</v>
      </c>
    </row>
    <row r="2001" spans="1:13" ht="19.899999999999999" customHeight="1">
      <c r="A2001" s="12">
        <f t="shared" si="156"/>
        <v>21230</v>
      </c>
      <c r="B2001" s="14">
        <f t="shared" si="157"/>
        <v>4</v>
      </c>
      <c r="C2001" s="14">
        <f t="shared" si="155"/>
        <v>20</v>
      </c>
      <c r="D2001" s="15">
        <f>3600*(B2001*data!$C$15/1000-F2001-G2001)/C2001</f>
        <v>659.97253439658812</v>
      </c>
      <c r="E2001" s="15">
        <f>IF(A2001&lt;P$35,IF(A2001+C2001&lt;P$35,data!H$24*data!H$23,data!H$24*data!H$23*(P$35-A2001)/C2001),IF(D2001&lt;0,0,D2001))</f>
        <v>659.97253439658812</v>
      </c>
      <c r="F2001" s="17">
        <f>(H2001*data!$C$16+I2001*data!$C$17-G2000*(data!$C$18+data!$C$19+data!$C$20))*$C2001/60</f>
        <v>-3.6670214113133328</v>
      </c>
      <c r="G2001" s="17">
        <f t="shared" si="158"/>
        <v>29.54261002080467</v>
      </c>
      <c r="H2001" s="17">
        <f>H2000+(data!$C$19*G2000-data!$C$16*H2000)*$C2001/60</f>
        <v>162.02321283719354</v>
      </c>
      <c r="I2001" s="17">
        <f>I2000+(data!$C$20*G2000-data!$C$17*I2000)*$C2001/60</f>
        <v>570.4472312739739</v>
      </c>
      <c r="J2001" s="16">
        <f t="shared" si="154"/>
        <v>353.83333333333331</v>
      </c>
      <c r="K2001" s="14">
        <f>G2001/data!$C$15*1000</f>
        <v>4.0000686926502995</v>
      </c>
      <c r="L2001" s="14">
        <f>L2000+data!$C$21*(K2000-L2000)/60*C2000</f>
        <v>4.0000735737010267</v>
      </c>
      <c r="M2001" s="59">
        <f>M2000+E2001*C2001/3600/data!H$23</f>
        <v>402.79069722458331</v>
      </c>
    </row>
    <row r="2002" spans="1:13" ht="19.899999999999999" customHeight="1">
      <c r="A2002" s="12">
        <f t="shared" si="156"/>
        <v>21250</v>
      </c>
      <c r="B2002" s="14">
        <f t="shared" si="157"/>
        <v>4</v>
      </c>
      <c r="C2002" s="14">
        <f t="shared" si="155"/>
        <v>20</v>
      </c>
      <c r="D2002" s="15">
        <f>3600*(B2002*data!$C$15/1000-F2002-G2002)/C2002</f>
        <v>659.88163809697528</v>
      </c>
      <c r="E2002" s="15">
        <f>IF(A2002&lt;P$35,IF(A2002+C2002&lt;P$35,data!H$24*data!H$23,data!H$24*data!H$23*(P$35-A2002)/C2002),IF(D2002&lt;0,0,D2002))</f>
        <v>659.88163809697528</v>
      </c>
      <c r="F2002" s="17">
        <f>(H2002*data!$C$16+I2002*data!$C$17-G2001*(data!$C$18+data!$C$19+data!$C$20))*$C2002/60</f>
        <v>-3.6665152559260443</v>
      </c>
      <c r="G2002" s="17">
        <f t="shared" si="158"/>
        <v>29.542608844859672</v>
      </c>
      <c r="H2002" s="17">
        <f>H2001+(data!$C$19*G2001-data!$C$16*H2001)*$C2002/60</f>
        <v>162.02420354088673</v>
      </c>
      <c r="I2002" s="17">
        <f>I2001+(data!$C$20*G2001-data!$C$17*I2001)*$C2002/60</f>
        <v>570.77485291186406</v>
      </c>
      <c r="J2002" s="16">
        <f t="shared" si="154"/>
        <v>354.16666666666669</v>
      </c>
      <c r="K2002" s="14">
        <f>G2002/data!$C$15*1000</f>
        <v>4.0000685334273749</v>
      </c>
      <c r="L2002" s="14">
        <f>L2001+data!$C$21*(K2001-L2001)/60*C2001</f>
        <v>4.0000733702154676</v>
      </c>
      <c r="M2002" s="59">
        <f>M2001+E2002*C2002/3600/data!H$23</f>
        <v>403.15729813463719</v>
      </c>
    </row>
    <row r="2003" spans="1:13" ht="19.899999999999999" customHeight="1">
      <c r="A2003" s="12">
        <f t="shared" si="156"/>
        <v>21270</v>
      </c>
      <c r="B2003" s="14">
        <f t="shared" si="157"/>
        <v>4</v>
      </c>
      <c r="C2003" s="14">
        <f t="shared" si="155"/>
        <v>20</v>
      </c>
      <c r="D2003" s="15">
        <f>3600*(B2003*data!$C$15/1000-F2003-G2003)/C2003</f>
        <v>659.79094960261511</v>
      </c>
      <c r="E2003" s="15">
        <f>IF(A2003&lt;P$35,IF(A2003+C2003&lt;P$35,data!H$24*data!H$23,data!H$24*data!H$23*(P$35-A2003)/C2003),IF(D2003&lt;0,0,D2003))</f>
        <v>659.79094960261511</v>
      </c>
      <c r="F2003" s="17">
        <f>(H2003*data!$C$16+I2003*data!$C$17-G2002*(data!$C$18+data!$C$19+data!$C$20))*$C2003/60</f>
        <v>-3.6660102657480635</v>
      </c>
      <c r="G2003" s="17">
        <f t="shared" si="158"/>
        <v>29.542607679650359</v>
      </c>
      <c r="H2003" s="17">
        <f>H2002+(data!$C$19*G2002-data!$C$16*H2002)*$C2003/60</f>
        <v>162.02517319241349</v>
      </c>
      <c r="I2003" s="17">
        <f>I2002+(data!$C$20*G2002-data!$C$17*I2002)*$C2003/60</f>
        <v>571.10198958235787</v>
      </c>
      <c r="J2003" s="16">
        <f t="shared" si="154"/>
        <v>354.5</v>
      </c>
      <c r="K2003" s="14">
        <f>G2003/data!$C$15*1000</f>
        <v>4.0000683756580617</v>
      </c>
      <c r="L2003" s="14">
        <f>L2002+data!$C$21*(K2002-L2002)/60*C2002</f>
        <v>4.0000731685751685</v>
      </c>
      <c r="M2003" s="59">
        <f>M2002+E2003*C2003/3600/data!H$23</f>
        <v>403.52384866219421</v>
      </c>
    </row>
    <row r="2004" spans="1:13" ht="19.899999999999999" customHeight="1">
      <c r="A2004" s="12">
        <f t="shared" si="156"/>
        <v>21290</v>
      </c>
      <c r="B2004" s="14">
        <f t="shared" si="157"/>
        <v>4</v>
      </c>
      <c r="C2004" s="14">
        <f t="shared" si="155"/>
        <v>20</v>
      </c>
      <c r="D2004" s="15">
        <f>3600*(B2004*data!$C$15/1000-F2004-G2004)/C2004</f>
        <v>659.70046705534207</v>
      </c>
      <c r="E2004" s="15">
        <f>IF(A2004&lt;P$35,IF(A2004+C2004&lt;P$35,data!H$24*data!H$23,data!H$24*data!H$23*(P$35-A2004)/C2004),IF(D2004&lt;0,0,D2004))</f>
        <v>659.70046705534207</v>
      </c>
      <c r="F2004" s="17">
        <f>(H2004*data!$C$16+I2004*data!$C$17-G2003*(data!$C$18+data!$C$19+data!$C$20))*$C2004/60</f>
        <v>-3.6655064302499807</v>
      </c>
      <c r="G2004" s="17">
        <f t="shared" si="158"/>
        <v>29.542606524970463</v>
      </c>
      <c r="H2004" s="17">
        <f>H2003+(data!$C$19*G2003-data!$C$16*H2003)*$C2004/60</f>
        <v>162.02612223747548</v>
      </c>
      <c r="I2004" s="17">
        <f>I2003+(data!$C$20*G2003-data!$C$17*I2003)*$C2004/60</f>
        <v>571.42864200369331</v>
      </c>
      <c r="J2004" s="16">
        <f t="shared" si="154"/>
        <v>354.83333333333331</v>
      </c>
      <c r="K2004" s="14">
        <f>G2004/data!$C$15*1000</f>
        <v>4.0000682193144312</v>
      </c>
      <c r="L2004" s="14">
        <f>L2003+data!$C$21*(K2003-L2003)/60*C2003</f>
        <v>4.0000729687638019</v>
      </c>
      <c r="M2004" s="59">
        <f>M2003+E2004*C2004/3600/data!H$23</f>
        <v>403.89034892166939</v>
      </c>
    </row>
    <row r="2005" spans="1:13" ht="19.899999999999999" customHeight="1">
      <c r="A2005" s="12">
        <f t="shared" si="156"/>
        <v>21310</v>
      </c>
      <c r="B2005" s="14">
        <f t="shared" si="157"/>
        <v>4</v>
      </c>
      <c r="C2005" s="14">
        <f t="shared" si="155"/>
        <v>20</v>
      </c>
      <c r="D2005" s="15">
        <f>3600*(B2005*data!$C$15/1000-F2005-G2005)/C2005</f>
        <v>659.61018863256049</v>
      </c>
      <c r="E2005" s="15">
        <f>IF(A2005&lt;P$35,IF(A2005+C2005&lt;P$35,data!H$24*data!H$23,data!H$24*data!H$23*(P$35-A2005)/C2005),IF(D2005&lt;0,0,D2005))</f>
        <v>659.61018863256049</v>
      </c>
      <c r="F2005" s="17">
        <f>(H2005*data!$C$16+I2005*data!$C$17-G2004*(data!$C$18+data!$C$19+data!$C$20))*$C2005/60</f>
        <v>-3.6650037391043262</v>
      </c>
      <c r="G2005" s="17">
        <f t="shared" si="158"/>
        <v>29.542605380618038</v>
      </c>
      <c r="H2005" s="17">
        <f>H2004+(data!$C$19*G2004-data!$C$16*H2004)*$C2005/60</f>
        <v>162.0270511123407</v>
      </c>
      <c r="I2005" s="17">
        <f>I2004+(data!$C$20*G2004-data!$C$17*I2004)*$C2005/60</f>
        <v>571.75481089303707</v>
      </c>
      <c r="J2005" s="16">
        <f t="shared" si="154"/>
        <v>355.16666666666669</v>
      </c>
      <c r="K2005" s="14">
        <f>G2005/data!$C$15*1000</f>
        <v>4.00006806436914</v>
      </c>
      <c r="L2005" s="14">
        <f>L2004+data!$C$21*(K2004-L2004)/60*C2004</f>
        <v>4.0000727707645565</v>
      </c>
      <c r="M2005" s="59">
        <f>M2004+E2005*C2005/3600/data!H$23</f>
        <v>404.25679902646527</v>
      </c>
    </row>
    <row r="2006" spans="1:13" ht="19.899999999999999" customHeight="1">
      <c r="A2006" s="12">
        <f t="shared" si="156"/>
        <v>21330</v>
      </c>
      <c r="B2006" s="14">
        <f t="shared" si="157"/>
        <v>4</v>
      </c>
      <c r="C2006" s="14">
        <f t="shared" si="155"/>
        <v>20</v>
      </c>
      <c r="D2006" s="15">
        <f>3600*(B2006*data!$C$15/1000-F2006-G2006)/C2006</f>
        <v>659.5201125464971</v>
      </c>
      <c r="E2006" s="15">
        <f>IF(A2006&lt;P$35,IF(A2006+C2006&lt;P$35,data!H$24*data!H$23,data!H$24*data!H$23*(P$35-A2006)/C2006),IF(D2006&lt;0,0,D2006))</f>
        <v>659.5201125464971</v>
      </c>
      <c r="F2006" s="17">
        <f>(H2006*data!$C$16+I2006*data!$C$17-G2005*(data!$C$18+data!$C$19+data!$C$20))*$C2006/60</f>
        <v>-3.6645021821813235</v>
      </c>
      <c r="G2006" s="17">
        <f t="shared" si="158"/>
        <v>29.542604246395385</v>
      </c>
      <c r="H2006" s="17">
        <f>H2005+(data!$C$19*G2005-data!$C$16*H2005)*$C2006/60</f>
        <v>162.02796024404319</v>
      </c>
      <c r="I2006" s="17">
        <f>I2005+(data!$C$20*G2005-data!$C$17*I2005)*$C2006/60</f>
        <v>572.08049696648618</v>
      </c>
      <c r="J2006" s="16">
        <f t="shared" si="154"/>
        <v>355.5</v>
      </c>
      <c r="K2006" s="14">
        <f>G2006/data!$C$15*1000</f>
        <v>4.0000679107954191</v>
      </c>
      <c r="L2006" s="14">
        <f>L2005+data!$C$21*(K2005-L2005)/60*C2005</f>
        <v>4.0000725745601819</v>
      </c>
      <c r="M2006" s="59">
        <f>M2005+E2006*C2006/3600/data!H$23</f>
        <v>404.6231990889911</v>
      </c>
    </row>
    <row r="2007" spans="1:13" ht="19.899999999999999" customHeight="1">
      <c r="A2007" s="12">
        <f t="shared" si="156"/>
        <v>21350</v>
      </c>
      <c r="B2007" s="14">
        <f t="shared" si="157"/>
        <v>4</v>
      </c>
      <c r="C2007" s="14">
        <f t="shared" si="155"/>
        <v>20</v>
      </c>
      <c r="D2007" s="15">
        <f>3600*(B2007*data!$C$15/1000-F2007-G2007)/C2007</f>
        <v>659.43023704347013</v>
      </c>
      <c r="E2007" s="15">
        <f>IF(A2007&lt;P$35,IF(A2007+C2007&lt;P$35,data!H$24*data!H$23,data!H$24*data!H$23*(P$35-A2007)/C2007),IF(D2007&lt;0,0,D2007))</f>
        <v>659.43023704347013</v>
      </c>
      <c r="F2007" s="17">
        <f>(H2007*data!$C$16+I2007*data!$C$17-G2006*(data!$C$18+data!$C$19+data!$C$20))*$C2007/60</f>
        <v>-3.6640017495447439</v>
      </c>
      <c r="G2007" s="17">
        <f t="shared" si="158"/>
        <v>29.542603122108957</v>
      </c>
      <c r="H2007" s="17">
        <f>H2006+(data!$C$19*G2006-data!$C$16*H2006)*$C2007/60</f>
        <v>162.02885005057843</v>
      </c>
      <c r="I2007" s="17">
        <f>I2006+(data!$C$20*G2006-data!$C$17*I2006)*$C2007/60</f>
        <v>572.40570093907013</v>
      </c>
      <c r="J2007" s="16">
        <f t="shared" si="154"/>
        <v>355.83333333333331</v>
      </c>
      <c r="K2007" s="14">
        <f>G2007/data!$C$15*1000</f>
        <v>4.0000677585670648</v>
      </c>
      <c r="L2007" s="14">
        <f>L2006+data!$C$21*(K2006-L2006)/60*C2006</f>
        <v>4.000072380133032</v>
      </c>
      <c r="M2007" s="59">
        <f>M2006+E2007*C2007/3600/data!H$23</f>
        <v>404.98954922068191</v>
      </c>
    </row>
    <row r="2008" spans="1:13" ht="19.899999999999999" customHeight="1">
      <c r="A2008" s="12">
        <f t="shared" si="156"/>
        <v>21370</v>
      </c>
      <c r="B2008" s="14">
        <f t="shared" si="157"/>
        <v>4</v>
      </c>
      <c r="C2008" s="14">
        <f t="shared" si="155"/>
        <v>20</v>
      </c>
      <c r="D2008" s="15">
        <f>3600*(B2008*data!$C$15/1000-F2008-G2008)/C2008</f>
        <v>659.34056040316523</v>
      </c>
      <c r="E2008" s="15">
        <f>IF(A2008&lt;P$35,IF(A2008+C2008&lt;P$35,data!H$24*data!H$23,data!H$24*data!H$23*(P$35-A2008)/C2008),IF(D2008&lt;0,0,D2008))</f>
        <v>659.34056040316523</v>
      </c>
      <c r="F2008" s="17">
        <f>(H2008*data!$C$16+I2008*data!$C$17-G2007*(data!$C$18+data!$C$19+data!$C$20))*$C2008/60</f>
        <v>-3.6635024314478311</v>
      </c>
      <c r="G2008" s="17">
        <f t="shared" si="158"/>
        <v>29.542602007569293</v>
      </c>
      <c r="H2008" s="17">
        <f>H2007+(data!$C$19*G2007-data!$C$16*H2007)*$C2008/60</f>
        <v>162.02972094109467</v>
      </c>
      <c r="I2008" s="17">
        <f>I2007+(data!$C$20*G2007-data!$C$17*I2007)*$C2008/60</f>
        <v>572.73042352475227</v>
      </c>
      <c r="J2008" s="16">
        <f t="shared" si="154"/>
        <v>356.16666666666669</v>
      </c>
      <c r="K2008" s="14">
        <f>G2008/data!$C$15*1000</f>
        <v>4.0000676076584201</v>
      </c>
      <c r="L2008" s="14">
        <f>L2007+data!$C$21*(K2007-L2007)/60*C2007</f>
        <v>4.0000721874651033</v>
      </c>
      <c r="M2008" s="59">
        <f>M2007+E2008*C2008/3600/data!H$23</f>
        <v>405.35584953201698</v>
      </c>
    </row>
    <row r="2009" spans="1:13" ht="19.899999999999999" customHeight="1">
      <c r="A2009" s="12">
        <f t="shared" si="156"/>
        <v>21390</v>
      </c>
      <c r="B2009" s="14">
        <f t="shared" si="157"/>
        <v>4</v>
      </c>
      <c r="C2009" s="14">
        <f t="shared" si="155"/>
        <v>20</v>
      </c>
      <c r="D2009" s="15">
        <f>3600*(B2009*data!$C$15/1000-F2009-G2009)/C2009</f>
        <v>659.25108093795063</v>
      </c>
      <c r="E2009" s="15">
        <f>IF(A2009&lt;P$35,IF(A2009+C2009&lt;P$35,data!H$24*data!H$23,data!H$24*data!H$23*(P$35-A2009)/C2009),IF(D2009&lt;0,0,D2009))</f>
        <v>659.25108093795063</v>
      </c>
      <c r="F2009" s="17">
        <f>(H2009*data!$C$16+I2009*data!$C$17-G2008*(data!$C$18+data!$C$19+data!$C$20))*$C2009/60</f>
        <v>-3.6630042183293345</v>
      </c>
      <c r="G2009" s="17">
        <f t="shared" si="158"/>
        <v>29.542600902590877</v>
      </c>
      <c r="H2009" s="17">
        <f>H2008+(data!$C$19*G2008-data!$C$16*H2008)*$C2009/60</f>
        <v>162.03057331608019</v>
      </c>
      <c r="I2009" s="17">
        <f>I2008+(data!$C$20*G2008-data!$C$17*I2008)*$C2009/60</f>
        <v>573.05466543643161</v>
      </c>
      <c r="J2009" s="16">
        <f t="shared" si="154"/>
        <v>356.5</v>
      </c>
      <c r="K2009" s="14">
        <f>G2009/data!$C$15*1000</f>
        <v>4.0000674580443691</v>
      </c>
      <c r="L2009" s="14">
        <f>L2008+data!$C$21*(K2008-L2008)/60*C2008</f>
        <v>4.0000719965380718</v>
      </c>
      <c r="M2009" s="59">
        <f>M2008+E2009*C2009/3600/data!H$23</f>
        <v>405.72210013253806</v>
      </c>
    </row>
    <row r="2010" spans="1:13" ht="19.899999999999999" customHeight="1">
      <c r="A2010" s="12">
        <f t="shared" si="156"/>
        <v>21410</v>
      </c>
      <c r="B2010" s="14">
        <f t="shared" si="157"/>
        <v>4</v>
      </c>
      <c r="C2010" s="14">
        <f t="shared" si="155"/>
        <v>20</v>
      </c>
      <c r="D2010" s="15">
        <f>3600*(B2010*data!$C$15/1000-F2010-G2010)/C2010</f>
        <v>659.16179699217537</v>
      </c>
      <c r="E2010" s="15">
        <f>IF(A2010&lt;P$35,IF(A2010+C2010&lt;P$35,data!H$24*data!H$23,data!H$24*data!H$23*(P$35-A2010)/C2010),IF(D2010&lt;0,0,D2010))</f>
        <v>659.16179699217537</v>
      </c>
      <c r="F2010" s="17">
        <f>(H2010*data!$C$16+I2010*data!$C$17-G2009*(data!$C$18+data!$C$19+data!$C$20))*$C2010/60</f>
        <v>-3.6625071008095986</v>
      </c>
      <c r="G2010" s="17">
        <f t="shared" si="158"/>
        <v>29.542599806992115</v>
      </c>
      <c r="H2010" s="17">
        <f>H2009+(data!$C$19*G2009-data!$C$16*H2009)*$C2010/60</f>
        <v>162.03140756754661</v>
      </c>
      <c r="I2010" s="17">
        <f>I2009+(data!$C$20*G2009-data!$C$17*I2009)*$C2010/60</f>
        <v>573.37842738594486</v>
      </c>
      <c r="J2010" s="16">
        <f t="shared" si="154"/>
        <v>356.83333333333331</v>
      </c>
      <c r="K2010" s="14">
        <f>G2010/data!$C$15*1000</f>
        <v>4.0000673097003228</v>
      </c>
      <c r="L2010" s="14">
        <f>L2009+data!$C$21*(K2009-L2009)/60*C2009</f>
        <v>4.0000718073333328</v>
      </c>
      <c r="M2010" s="59">
        <f>M2009+E2010*C2010/3600/data!H$23</f>
        <v>406.08830113086702</v>
      </c>
    </row>
    <row r="2011" spans="1:13" ht="19.899999999999999" customHeight="1">
      <c r="A2011" s="12">
        <f t="shared" si="156"/>
        <v>21430</v>
      </c>
      <c r="B2011" s="14">
        <f t="shared" si="157"/>
        <v>4</v>
      </c>
      <c r="C2011" s="14">
        <f t="shared" si="155"/>
        <v>20</v>
      </c>
      <c r="D2011" s="15">
        <f>3600*(B2011*data!$C$15/1000-F2011-G2011)/C2011</f>
        <v>659.07270694150679</v>
      </c>
      <c r="E2011" s="15">
        <f>IF(A2011&lt;P$35,IF(A2011+C2011&lt;P$35,data!H$24*data!H$23,data!H$24*data!H$23*(P$35-A2011)/C2011),IF(D2011&lt;0,0,D2011))</f>
        <v>659.07270694150679</v>
      </c>
      <c r="F2011" s="17">
        <f>(H2011*data!$C$16+I2011*data!$C$17-G2010*(data!$C$18+data!$C$19+data!$C$20))*$C2011/60</f>
        <v>-3.6620110696867627</v>
      </c>
      <c r="G2011" s="17">
        <f t="shared" si="158"/>
        <v>29.542598720595215</v>
      </c>
      <c r="H2011" s="17">
        <f>H2010+(data!$C$19*G2010-data!$C$16*H2010)*$C2011/60</f>
        <v>162.03222407920822</v>
      </c>
      <c r="I2011" s="17">
        <f>I2010+(data!$C$20*G2010-data!$C$17*I2010)*$C2011/60</f>
        <v>573.70171008406771</v>
      </c>
      <c r="J2011" s="16">
        <f t="shared" si="154"/>
        <v>357.16666666666669</v>
      </c>
      <c r="K2011" s="14">
        <f>G2011/data!$C$15*1000</f>
        <v>4.0000671626022086</v>
      </c>
      <c r="L2011" s="14">
        <f>L2010+data!$C$21*(K2010-L2010)/60*C2010</f>
        <v>4.0000716198320303</v>
      </c>
      <c r="M2011" s="59">
        <f>M2010+E2011*C2011/3600/data!H$23</f>
        <v>406.4544526347234</v>
      </c>
    </row>
    <row r="2012" spans="1:13" ht="19.899999999999999" customHeight="1">
      <c r="A2012" s="12">
        <f t="shared" si="156"/>
        <v>21450</v>
      </c>
      <c r="B2012" s="14">
        <f t="shared" si="157"/>
        <v>4</v>
      </c>
      <c r="C2012" s="14">
        <f t="shared" si="155"/>
        <v>20</v>
      </c>
      <c r="D2012" s="15">
        <f>3600*(B2012*data!$C$15/1000-F2012-G2012)/C2012</f>
        <v>658.98380919227191</v>
      </c>
      <c r="E2012" s="15">
        <f>IF(A2012&lt;P$35,IF(A2012+C2012&lt;P$35,data!H$24*data!H$23,data!H$24*data!H$23*(P$35-A2012)/C2012),IF(D2012&lt;0,0,D2012))</f>
        <v>658.98380919227191</v>
      </c>
      <c r="F2012" s="17">
        <f>(H2012*data!$C$16+I2012*data!$C$17-G2011*(data!$C$18+data!$C$19+data!$C$20))*$C2012/60</f>
        <v>-3.6615161159330238</v>
      </c>
      <c r="G2012" s="17">
        <f t="shared" si="158"/>
        <v>29.542597643226117</v>
      </c>
      <c r="H2012" s="17">
        <f>H2011+(data!$C$19*G2011-data!$C$16*H2011)*$C2012/60</f>
        <v>162.03302322665769</v>
      </c>
      <c r="I2012" s="17">
        <f>I2011+(data!$C$20*G2011-data!$C$17*I2011)*$C2012/60</f>
        <v>574.02451424051674</v>
      </c>
      <c r="J2012" s="16">
        <f t="shared" si="154"/>
        <v>357.5</v>
      </c>
      <c r="K2012" s="14">
        <f>G2012/data!$C$15*1000</f>
        <v>4.000067016726458</v>
      </c>
      <c r="L2012" s="14">
        <f>L2011+data!$C$21*(K2011-L2011)/60*C2011</f>
        <v>4.0000714340150916</v>
      </c>
      <c r="M2012" s="59">
        <f>M2011+E2012*C2012/3600/data!H$23</f>
        <v>406.82055475094131</v>
      </c>
    </row>
    <row r="2013" spans="1:13" ht="19.899999999999999" customHeight="1">
      <c r="A2013" s="12">
        <f t="shared" si="156"/>
        <v>21470</v>
      </c>
      <c r="B2013" s="14">
        <f t="shared" si="157"/>
        <v>4</v>
      </c>
      <c r="C2013" s="14">
        <f t="shared" si="155"/>
        <v>20</v>
      </c>
      <c r="D2013" s="15">
        <f>3600*(B2013*data!$C$15/1000-F2013-G2013)/C2013</f>
        <v>658.89510218080886</v>
      </c>
      <c r="E2013" s="15">
        <f>IF(A2013&lt;P$35,IF(A2013+C2013&lt;P$35,data!H$24*data!H$23,data!H$24*data!H$23*(P$35-A2013)/C2013),IF(D2013&lt;0,0,D2013))</f>
        <v>658.89510218080886</v>
      </c>
      <c r="F2013" s="17">
        <f>(H2013*data!$C$16+I2013*data!$C$17-G2012*(data!$C$18+data!$C$19+data!$C$20))*$C2013/60</f>
        <v>-3.6610222306909805</v>
      </c>
      <c r="G2013" s="17">
        <f t="shared" si="158"/>
        <v>29.542596574714423</v>
      </c>
      <c r="H2013" s="17">
        <f>H2012+(data!$C$19*G2012-data!$C$16*H2012)*$C2013/60</f>
        <v>162.0338053775379</v>
      </c>
      <c r="I2013" s="17">
        <f>I2012+(data!$C$20*G2012-data!$C$17*I2012)*$C2013/60</f>
        <v>574.34684056395133</v>
      </c>
      <c r="J2013" s="16">
        <f t="shared" si="154"/>
        <v>357.83333333333331</v>
      </c>
      <c r="K2013" s="14">
        <f>G2013/data!$C$15*1000</f>
        <v>4.0000668720500006</v>
      </c>
      <c r="L2013" s="14">
        <f>L2012+data!$C$21*(K2012-L2012)/60*C2012</f>
        <v>4.0000712498632565</v>
      </c>
      <c r="M2013" s="59">
        <f>M2012+E2013*C2013/3600/data!H$23</f>
        <v>407.18660758548623</v>
      </c>
    </row>
    <row r="2014" spans="1:13" ht="19.899999999999999" customHeight="1">
      <c r="A2014" s="12">
        <f t="shared" si="156"/>
        <v>21490</v>
      </c>
      <c r="B2014" s="14">
        <f t="shared" si="157"/>
        <v>4</v>
      </c>
      <c r="C2014" s="14">
        <f t="shared" si="155"/>
        <v>20</v>
      </c>
      <c r="D2014" s="15">
        <f>3600*(B2014*data!$C$15/1000-F2014-G2014)/C2014</f>
        <v>658.80658437284603</v>
      </c>
      <c r="E2014" s="15">
        <f>IF(A2014&lt;P$35,IF(A2014+C2014&lt;P$35,data!H$24*data!H$23,data!H$24*data!H$23*(P$35-A2014)/C2014),IF(D2014&lt;0,0,D2014))</f>
        <v>658.80658437284603</v>
      </c>
      <c r="F2014" s="17">
        <f>(H2014*data!$C$16+I2014*data!$C$17-G2013*(data!$C$18+data!$C$19+data!$C$20))*$C2014/60</f>
        <v>-3.6605294052700645</v>
      </c>
      <c r="G2014" s="17">
        <f t="shared" si="158"/>
        <v>29.542595514893296</v>
      </c>
      <c r="H2014" s="17">
        <f>H2013+(data!$C$19*G2013-data!$C$16*H2013)*$C2014/60</f>
        <v>162.03457089171027</v>
      </c>
      <c r="I2014" s="17">
        <f>I2013+(data!$C$20*G2013-data!$C$17*I2013)*$C2014/60</f>
        <v>574.66868976197509</v>
      </c>
      <c r="J2014" s="16">
        <f t="shared" si="154"/>
        <v>358.16666666666669</v>
      </c>
      <c r="K2014" s="14">
        <f>G2014/data!$C$15*1000</f>
        <v>4.0000667285502454</v>
      </c>
      <c r="L2014" s="14">
        <f>L2013+data!$C$21*(K2013-L2013)/60*C2013</f>
        <v>4.0000710673571058</v>
      </c>
      <c r="M2014" s="59">
        <f>M2013+E2014*C2014/3600/data!H$23</f>
        <v>407.55261124347112</v>
      </c>
    </row>
    <row r="2015" spans="1:13" ht="19.899999999999999" customHeight="1">
      <c r="A2015" s="12">
        <f t="shared" si="156"/>
        <v>21510</v>
      </c>
      <c r="B2015" s="14">
        <f t="shared" si="157"/>
        <v>4</v>
      </c>
      <c r="C2015" s="14">
        <f t="shared" si="155"/>
        <v>20</v>
      </c>
      <c r="D2015" s="15">
        <f>3600*(B2015*data!$C$15/1000-F2015-G2015)/C2015</f>
        <v>658.71825426287865</v>
      </c>
      <c r="E2015" s="15">
        <f>IF(A2015&lt;P$35,IF(A2015+C2015&lt;P$35,data!H$24*data!H$23,data!H$24*data!H$23*(P$35-A2015)/C2015),IF(D2015&lt;0,0,D2015))</f>
        <v>658.71825426287865</v>
      </c>
      <c r="F2015" s="17">
        <f>(H2015*data!$C$16+I2015*data!$C$17-G2014*(data!$C$18+data!$C$19+data!$C$20))*$C2015/60</f>
        <v>-3.6600376311430263</v>
      </c>
      <c r="G2015" s="17">
        <f t="shared" si="158"/>
        <v>29.542594463599414</v>
      </c>
      <c r="H2015" s="17">
        <f>H2014+(data!$C$19*G2014-data!$C$16*H2014)*$C2015/60</f>
        <v>162.03532012141943</v>
      </c>
      <c r="I2015" s="17">
        <f>I2014+(data!$C$20*G2014-data!$C$17*I2014)*$C2015/60</f>
        <v>574.99006254113772</v>
      </c>
      <c r="J2015" s="16">
        <f t="shared" si="154"/>
        <v>358.5</v>
      </c>
      <c r="K2015" s="14">
        <f>G2015/data!$C$15*1000</f>
        <v>4.0000665862050786</v>
      </c>
      <c r="L2015" s="14">
        <f>L2014+data!$C$21*(K2014-L2014)/60*C2014</f>
        <v>4.0000708864770882</v>
      </c>
      <c r="M2015" s="59">
        <f>M2014+E2015*C2015/3600/data!H$23</f>
        <v>407.91856582917273</v>
      </c>
    </row>
    <row r="2016" spans="1:13" ht="19.899999999999999" customHeight="1">
      <c r="A2016" s="12">
        <f t="shared" si="156"/>
        <v>21530</v>
      </c>
      <c r="B2016" s="14">
        <f t="shared" si="157"/>
        <v>4</v>
      </c>
      <c r="C2016" s="14">
        <f t="shared" si="155"/>
        <v>20</v>
      </c>
      <c r="D2016" s="15">
        <f>3600*(B2016*data!$C$15/1000-F2016-G2016)/C2016</f>
        <v>658.63011037356478</v>
      </c>
      <c r="E2016" s="15">
        <f>IF(A2016&lt;P$35,IF(A2016+C2016&lt;P$35,data!H$24*data!H$23,data!H$24*data!H$23*(P$35-A2016)/C2016),IF(D2016&lt;0,0,D2016))</f>
        <v>658.63011037356478</v>
      </c>
      <c r="F2016" s="17">
        <f>(H2016*data!$C$16+I2016*data!$C$17-G2015*(data!$C$18+data!$C$19+data!$C$20))*$C2016/60</f>
        <v>-3.6595468999425274</v>
      </c>
      <c r="G2016" s="17">
        <f t="shared" si="158"/>
        <v>29.54259342067288</v>
      </c>
      <c r="H2016" s="17">
        <f>H2015+(data!$C$19*G2015-data!$C$16*H2015)*$C2016/60</f>
        <v>162.03605341145436</v>
      </c>
      <c r="I2016" s="17">
        <f>I2015+(data!$C$20*G2015-data!$C$17*I2015)*$C2016/60</f>
        <v>575.31095960693665</v>
      </c>
      <c r="J2016" s="16">
        <f t="shared" si="154"/>
        <v>358.83333333333331</v>
      </c>
      <c r="K2016" s="14">
        <f>G2016/data!$C$15*1000</f>
        <v>4.0000664449928509</v>
      </c>
      <c r="L2016" s="14">
        <f>L2015+data!$C$21*(K2015-L2015)/60*C2015</f>
        <v>4.0000707072035455</v>
      </c>
      <c r="M2016" s="59">
        <f>M2015+E2016*C2016/3600/data!H$23</f>
        <v>408.28447144604695</v>
      </c>
    </row>
    <row r="2017" spans="1:13" ht="19.899999999999999" customHeight="1">
      <c r="A2017" s="12">
        <f t="shared" si="156"/>
        <v>21550</v>
      </c>
      <c r="B2017" s="14">
        <f t="shared" si="157"/>
        <v>4</v>
      </c>
      <c r="C2017" s="14">
        <f t="shared" si="155"/>
        <v>20</v>
      </c>
      <c r="D2017" s="15">
        <f>3600*(B2017*data!$C$15/1000-F2017-G2017)/C2017</f>
        <v>658.54215125514258</v>
      </c>
      <c r="E2017" s="15">
        <f>IF(A2017&lt;P$35,IF(A2017+C2017&lt;P$35,data!H$24*data!H$23,data!H$24*data!H$23*(P$35-A2017)/C2017),IF(D2017&lt;0,0,D2017))</f>
        <v>658.54215125514258</v>
      </c>
      <c r="F2017" s="17">
        <f>(H2017*data!$C$16+I2017*data!$C$17-G2016*(data!$C$18+data!$C$19+data!$C$20))*$C2017/60</f>
        <v>-3.6590572034577722</v>
      </c>
      <c r="G2017" s="17">
        <f t="shared" si="158"/>
        <v>29.542592385957136</v>
      </c>
      <c r="H2017" s="17">
        <f>H2016+(data!$C$19*G2016-data!$C$16*H2016)*$C2017/60</f>
        <v>162.03677109930629</v>
      </c>
      <c r="I2017" s="17">
        <f>I2016+(data!$C$20*G2016-data!$C$17*I2016)*$C2017/60</f>
        <v>575.63138166381862</v>
      </c>
      <c r="J2017" s="16">
        <f t="shared" si="154"/>
        <v>359.16666666666669</v>
      </c>
      <c r="K2017" s="14">
        <f>G2017/data!$C$15*1000</f>
        <v>4.0000663048923641</v>
      </c>
      <c r="L2017" s="14">
        <f>L2016+data!$C$21*(K2016-L2016)/60*C2016</f>
        <v>4.0000705295167371</v>
      </c>
      <c r="M2017" s="59">
        <f>M2016+E2017*C2017/3600/data!H$23</f>
        <v>408.65032819674423</v>
      </c>
    </row>
    <row r="2018" spans="1:13" ht="19.899999999999999" customHeight="1">
      <c r="A2018" s="12">
        <f t="shared" si="156"/>
        <v>21570</v>
      </c>
      <c r="B2018" s="14">
        <f t="shared" si="157"/>
        <v>4</v>
      </c>
      <c r="C2018" s="14">
        <f t="shared" si="155"/>
        <v>20</v>
      </c>
      <c r="D2018" s="15">
        <f>3600*(B2018*data!$C$15/1000-F2018-G2018)/C2018</f>
        <v>658.45437548484495</v>
      </c>
      <c r="E2018" s="15">
        <f>IF(A2018&lt;P$35,IF(A2018+C2018&lt;P$35,data!H$24*data!H$23,data!H$24*data!H$23*(P$35-A2018)/C2018),IF(D2018&lt;0,0,D2018))</f>
        <v>658.45437548484495</v>
      </c>
      <c r="F2018" s="17">
        <f>(H2018*data!$C$16+I2018*data!$C$17-G2017*(data!$C$18+data!$C$19+data!$C$20))*$C2018/60</f>
        <v>-3.6585685336312306</v>
      </c>
      <c r="G2018" s="17">
        <f t="shared" si="158"/>
        <v>29.542591359298918</v>
      </c>
      <c r="H2018" s="17">
        <f>H2017+(data!$C$19*G2017-data!$C$16*H2017)*$C2018/60</f>
        <v>162.03747351532311</v>
      </c>
      <c r="I2018" s="17">
        <f>I2017+(data!$C$20*G2017-data!$C$17*I2017)*$C2018/60</f>
        <v>575.9513294151817</v>
      </c>
      <c r="J2018" s="16">
        <f t="shared" si="154"/>
        <v>359.5</v>
      </c>
      <c r="K2018" s="14">
        <f>G2018/data!$C$15*1000</f>
        <v>4.000066165882866</v>
      </c>
      <c r="L2018" s="14">
        <f>L2017+data!$C$21*(K2017-L2017)/60*C2017</f>
        <v>4.0000703533968602</v>
      </c>
      <c r="M2018" s="59">
        <f>M2017+E2018*C2018/3600/data!H$23</f>
        <v>409.01613618312467</v>
      </c>
    </row>
    <row r="2019" spans="1:13" ht="19.899999999999999" customHeight="1">
      <c r="A2019" s="12">
        <f t="shared" si="156"/>
        <v>21590</v>
      </c>
      <c r="B2019" s="14">
        <f t="shared" si="157"/>
        <v>4</v>
      </c>
      <c r="C2019" s="14">
        <f t="shared" si="155"/>
        <v>20</v>
      </c>
      <c r="D2019" s="15">
        <f>3600*(B2019*data!$C$15/1000-F2019-G2019)/C2019</f>
        <v>658.36678166632896</v>
      </c>
      <c r="E2019" s="15">
        <f>IF(A2019&lt;P$35,IF(A2019+C2019&lt;P$35,data!H$24*data!H$23,data!H$24*data!H$23*(P$35-A2019)/C2019),IF(D2019&lt;0,0,D2019))</f>
        <v>658.36678166632896</v>
      </c>
      <c r="F2019" s="17">
        <f>(H2019*data!$C$16+I2019*data!$C$17-G2018*(data!$C$18+data!$C$19+data!$C$20))*$C2019/60</f>
        <v>-3.6580808825554203</v>
      </c>
      <c r="G2019" s="17">
        <f t="shared" si="158"/>
        <v>29.542590340548191</v>
      </c>
      <c r="H2019" s="17">
        <f>H2018+(data!$C$19*G2018-data!$C$16*H2018)*$C2019/60</f>
        <v>162.03816098286063</v>
      </c>
      <c r="I2019" s="17">
        <f>I2018+(data!$C$20*G2018-data!$C$17*I2018)*$C2019/60</f>
        <v>576.2708035633766</v>
      </c>
      <c r="J2019" s="16">
        <f t="shared" si="154"/>
        <v>359.83333333333331</v>
      </c>
      <c r="K2019" s="14">
        <f>G2019/data!$C$15*1000</f>
        <v>4.0000660279440412</v>
      </c>
      <c r="L2019" s="14">
        <f>L2018+data!$C$21*(K2018-L2018)/60*C2018</f>
        <v>4.0000701788240738</v>
      </c>
      <c r="M2019" s="59">
        <f>M2018+E2019*C2019/3600/data!H$23</f>
        <v>409.38189550627266</v>
      </c>
    </row>
    <row r="2020" spans="1:13" ht="19.899999999999999" customHeight="1">
      <c r="A2020" s="12">
        <f t="shared" si="156"/>
        <v>21610</v>
      </c>
      <c r="B2020" s="14">
        <f t="shared" si="157"/>
        <v>4</v>
      </c>
      <c r="C2020" s="14">
        <f t="shared" si="155"/>
        <v>20</v>
      </c>
      <c r="D2020" s="15">
        <f>3600*(B2020*data!$C$15/1000-F2020-G2020)/C2020</f>
        <v>658.27936842914471</v>
      </c>
      <c r="E2020" s="15">
        <f>IF(A2020&lt;P$35,IF(A2020+C2020&lt;P$35,data!H$24*data!H$23,data!H$24*data!H$23*(P$35-A2020)/C2020),IF(D2020&lt;0,0,D2020))</f>
        <v>658.27936842914471</v>
      </c>
      <c r="F2020" s="17">
        <f>(H2020*data!$C$16+I2020*data!$C$17-G2019*(data!$C$18+data!$C$19+data!$C$20))*$C2020/60</f>
        <v>-3.6575942424697749</v>
      </c>
      <c r="G2020" s="17">
        <f t="shared" si="158"/>
        <v>29.54258932955802</v>
      </c>
      <c r="H2020" s="17">
        <f>H2019+(data!$C$19*G2019-data!$C$16*H2019)*$C2020/60</f>
        <v>162.03883381843045</v>
      </c>
      <c r="I2020" s="17">
        <f>I2019+(data!$C$20*G2019-data!$C$17*I2019)*$C2020/60</f>
        <v>576.58980480970854</v>
      </c>
      <c r="J2020" s="16">
        <f t="shared" si="154"/>
        <v>360.16666666666669</v>
      </c>
      <c r="K2020" s="14">
        <f>G2020/data!$C$15*1000</f>
        <v>4.0000658910559963</v>
      </c>
      <c r="L2020" s="14">
        <f>L2019+data!$C$21*(K2019-L2019)/60*C2019</f>
        <v>4.0000700057785163</v>
      </c>
      <c r="M2020" s="59">
        <f>M2019+E2020*C2020/3600/data!H$23</f>
        <v>409.74760626651107</v>
      </c>
    </row>
    <row r="2021" spans="1:13" ht="19.899999999999999" customHeight="1">
      <c r="A2021" s="12">
        <f t="shared" si="156"/>
        <v>21630</v>
      </c>
      <c r="B2021" s="14">
        <f t="shared" si="157"/>
        <v>4</v>
      </c>
      <c r="C2021" s="14">
        <f t="shared" si="155"/>
        <v>20</v>
      </c>
      <c r="D2021" s="15">
        <f>3600*(B2021*data!$C$15/1000-F2021-G2021)/C2021</f>
        <v>658.19213442815294</v>
      </c>
      <c r="E2021" s="15">
        <f>IF(A2021&lt;P$35,IF(A2021+C2021&lt;P$35,data!H$24*data!H$23,data!H$24*data!H$23*(P$35-A2021)/C2021),IF(D2021&lt;0,0,D2021))</f>
        <v>658.19213442815294</v>
      </c>
      <c r="F2021" s="17">
        <f>(H2021*data!$C$16+I2021*data!$C$17-G2020*(data!$C$18+data!$C$19+data!$C$20))*$C2021/60</f>
        <v>-3.6571086057575357</v>
      </c>
      <c r="G2021" s="17">
        <f t="shared" si="158"/>
        <v>29.542588326184621</v>
      </c>
      <c r="H2021" s="17">
        <f>H2020+(data!$C$19*G2020-data!$C$16*H2020)*$C2021/60</f>
        <v>162.03949233184494</v>
      </c>
      <c r="I2021" s="17">
        <f>I2020+(data!$C$20*G2020-data!$C$17*I2020)*$C2021/60</f>
        <v>576.90833385443887</v>
      </c>
      <c r="J2021" s="16">
        <f t="shared" si="154"/>
        <v>360.5</v>
      </c>
      <c r="K2021" s="14">
        <f>G2021/data!$C$15*1000</f>
        <v>4.0000657551992624</v>
      </c>
      <c r="L2021" s="14">
        <f>L2020+data!$C$21*(K2020-L2020)/60*C2020</f>
        <v>4.0000698342403247</v>
      </c>
      <c r="M2021" s="59">
        <f>M2020+E2021*C2021/3600/data!H$23</f>
        <v>410.1132685634156</v>
      </c>
    </row>
    <row r="2022" spans="1:13" ht="19.899999999999999" customHeight="1">
      <c r="A2022" s="12">
        <f t="shared" si="156"/>
        <v>21650</v>
      </c>
      <c r="B2022" s="14">
        <f t="shared" si="157"/>
        <v>4</v>
      </c>
      <c r="C2022" s="14">
        <f t="shared" si="155"/>
        <v>20</v>
      </c>
      <c r="D2022" s="15">
        <f>3600*(B2022*data!$C$15/1000-F2022-G2022)/C2022</f>
        <v>658.10507834304485</v>
      </c>
      <c r="E2022" s="15">
        <f>IF(A2022&lt;P$35,IF(A2022+C2022&lt;P$35,data!H$24*data!H$23,data!H$24*data!H$23*(P$35-A2022)/C2022),IF(D2022&lt;0,0,D2022))</f>
        <v>658.10507834304485</v>
      </c>
      <c r="F2022" s="17">
        <f>(H2022*data!$C$16+I2022*data!$C$17-G2021*(data!$C$18+data!$C$19+data!$C$20))*$C2022/60</f>
        <v>-3.6566239649427796</v>
      </c>
      <c r="G2022" s="17">
        <f t="shared" si="158"/>
        <v>29.542587330287134</v>
      </c>
      <c r="H2022" s="17">
        <f>H2021+(data!$C$19*G2021-data!$C$16*H2021)*$C2022/60</f>
        <v>162.04013682635895</v>
      </c>
      <c r="I2022" s="17">
        <f>I2021+(data!$C$20*G2021-data!$C$17*I2021)*$C2022/60</f>
        <v>577.22639139678688</v>
      </c>
      <c r="J2022" s="16">
        <f t="shared" si="154"/>
        <v>360.83333333333331</v>
      </c>
      <c r="K2022" s="14">
        <f>G2022/data!$C$15*1000</f>
        <v>4.0000656203547651</v>
      </c>
      <c r="L2022" s="14">
        <f>L2021+data!$C$21*(K2021-L2021)/60*C2021</f>
        <v>4.0000696641896534</v>
      </c>
      <c r="M2022" s="59">
        <f>M2021+E2022*C2022/3600/data!H$23</f>
        <v>410.47888249582843</v>
      </c>
    </row>
    <row r="2023" spans="1:13" ht="19.899999999999999" customHeight="1">
      <c r="A2023" s="12">
        <f t="shared" si="156"/>
        <v>21670</v>
      </c>
      <c r="B2023" s="14">
        <f t="shared" si="157"/>
        <v>4</v>
      </c>
      <c r="C2023" s="14">
        <f t="shared" si="155"/>
        <v>20</v>
      </c>
      <c r="D2023" s="15">
        <f>3600*(B2023*data!$C$15/1000-F2023-G2023)/C2023</f>
        <v>658.01819887777106</v>
      </c>
      <c r="E2023" s="15">
        <f>IF(A2023&lt;P$35,IF(A2023+C2023&lt;P$35,data!H$24*data!H$23,data!H$24*data!H$23*(P$35-A2023)/C2023),IF(D2023&lt;0,0,D2023))</f>
        <v>658.01819887777106</v>
      </c>
      <c r="F2023" s="17">
        <f>(H2023*data!$C$16+I2023*data!$C$17-G2022*(data!$C$18+data!$C$19+data!$C$20))*$C2023/60</f>
        <v>-3.6561403126874219</v>
      </c>
      <c r="G2023" s="17">
        <f t="shared" si="158"/>
        <v>29.542586341727738</v>
      </c>
      <c r="H2023" s="17">
        <f>H2022+(data!$C$19*G2022-data!$C$16*H2022)*$C2023/60</f>
        <v>162.04076759880863</v>
      </c>
      <c r="I2023" s="17">
        <f>I2022+(data!$C$20*G2022-data!$C$17*I2022)*$C2023/60</f>
        <v>577.54397813493131</v>
      </c>
      <c r="J2023" s="16">
        <f t="shared" si="154"/>
        <v>361.16666666666669</v>
      </c>
      <c r="K2023" s="14">
        <f>G2023/data!$C$15*1000</f>
        <v>4.0000654865038472</v>
      </c>
      <c r="L2023" s="14">
        <f>L2022+data!$C$21*(K2022-L2022)/60*C2022</f>
        <v>4.000069495606688</v>
      </c>
      <c r="M2023" s="59">
        <f>M2022+E2023*C2023/3600/data!H$23</f>
        <v>410.84444816187164</v>
      </c>
    </row>
    <row r="2024" spans="1:13" ht="19.899999999999999" customHeight="1">
      <c r="A2024" s="12">
        <f t="shared" si="156"/>
        <v>21690</v>
      </c>
      <c r="B2024" s="14">
        <f t="shared" si="157"/>
        <v>4</v>
      </c>
      <c r="C2024" s="14">
        <f t="shared" si="155"/>
        <v>20</v>
      </c>
      <c r="D2024" s="15">
        <f>3600*(B2024*data!$C$15/1000-F2024-G2024)/C2024</f>
        <v>657.93149476007886</v>
      </c>
      <c r="E2024" s="15">
        <f>IF(A2024&lt;P$35,IF(A2024+C2024&lt;P$35,data!H$24*data!H$23,data!H$24*data!H$23*(P$35-A2024)/C2024),IF(D2024&lt;0,0,D2024))</f>
        <v>657.93149476007886</v>
      </c>
      <c r="F2024" s="17">
        <f>(H2024*data!$C$16+I2024*data!$C$17-G2023*(data!$C$18+data!$C$19+data!$C$20))*$C2024/60</f>
        <v>-3.655657641788375</v>
      </c>
      <c r="G2024" s="17">
        <f t="shared" si="158"/>
        <v>29.542585360371426</v>
      </c>
      <c r="H2024" s="17">
        <f>H2023+(data!$C$19*G2023-data!$C$16*H2023)*$C2024/60</f>
        <v>162.0413849397473</v>
      </c>
      <c r="I2024" s="17">
        <f>I2023+(data!$C$20*G2023-data!$C$17*I2023)*$C2024/60</f>
        <v>577.861094766012</v>
      </c>
      <c r="J2024" s="16">
        <f t="shared" si="154"/>
        <v>361.5</v>
      </c>
      <c r="K2024" s="14">
        <f>G2024/data!$C$15*1000</f>
        <v>4.0000653536282265</v>
      </c>
      <c r="L2024" s="14">
        <f>L2023+data!$C$21*(K2023-L2023)/60*C2023</f>
        <v>4.0000693284716631</v>
      </c>
      <c r="M2024" s="59">
        <f>M2023+E2024*C2024/3600/data!H$23</f>
        <v>411.20996565896058</v>
      </c>
    </row>
    <row r="2025" spans="1:13" ht="19.899999999999999" customHeight="1">
      <c r="A2025" s="12">
        <f t="shared" si="156"/>
        <v>21710</v>
      </c>
      <c r="B2025" s="14">
        <f t="shared" si="157"/>
        <v>4</v>
      </c>
      <c r="C2025" s="14">
        <f t="shared" si="155"/>
        <v>20</v>
      </c>
      <c r="D2025" s="15">
        <f>3600*(B2025*data!$C$15/1000-F2025-G2025)/C2025</f>
        <v>657.84496474097682</v>
      </c>
      <c r="E2025" s="15">
        <f>IF(A2025&lt;P$35,IF(A2025+C2025&lt;P$35,data!H$24*data!H$23,data!H$24*data!H$23*(P$35-A2025)/C2025),IF(D2025&lt;0,0,D2025))</f>
        <v>657.84496474097682</v>
      </c>
      <c r="F2025" s="17">
        <f>(H2025*data!$C$16+I2025*data!$C$17-G2024*(data!$C$18+data!$C$19+data!$C$20))*$C2025/60</f>
        <v>-3.6551759451746788</v>
      </c>
      <c r="G2025" s="17">
        <f t="shared" si="158"/>
        <v>29.542584386086073</v>
      </c>
      <c r="H2025" s="17">
        <f>H2024+(data!$C$19*G2024-data!$C$16*H2024)*$C2025/60</f>
        <v>162.04198913357845</v>
      </c>
      <c r="I2025" s="17">
        <f>I2024+(data!$C$20*G2024-data!$C$17*I2024)*$C2025/60</f>
        <v>578.17774198613154</v>
      </c>
      <c r="J2025" s="16">
        <f t="shared" si="154"/>
        <v>361.83333333333331</v>
      </c>
      <c r="K2025" s="14">
        <f>G2025/data!$C$15*1000</f>
        <v>4.0000652217100132</v>
      </c>
      <c r="L2025" s="14">
        <f>L2024+data!$C$21*(K2024-L2024)/60*C2024</f>
        <v>4.0000691627648743</v>
      </c>
      <c r="M2025" s="59">
        <f>M2024+E2025*C2025/3600/data!H$23</f>
        <v>411.57543508381667</v>
      </c>
    </row>
    <row r="2026" spans="1:13" ht="19.899999999999999" customHeight="1">
      <c r="A2026" s="12">
        <f t="shared" si="156"/>
        <v>21730</v>
      </c>
      <c r="B2026" s="14">
        <f t="shared" si="157"/>
        <v>4</v>
      </c>
      <c r="C2026" s="14">
        <f t="shared" si="155"/>
        <v>20</v>
      </c>
      <c r="D2026" s="15">
        <f>3600*(B2026*data!$C$15/1000-F2026-G2026)/C2026</f>
        <v>657.75860759427667</v>
      </c>
      <c r="E2026" s="15">
        <f>IF(A2026&lt;P$35,IF(A2026+C2026&lt;P$35,data!H$24*data!H$23,data!H$24*data!H$23*(P$35-A2026)/C2026),IF(D2026&lt;0,0,D2026))</f>
        <v>657.75860759427667</v>
      </c>
      <c r="F2026" s="17">
        <f>(H2026*data!$C$16+I2026*data!$C$17-G2025*(data!$C$18+data!$C$19+data!$C$20))*$C2026/60</f>
        <v>-3.6546952159047721</v>
      </c>
      <c r="G2026" s="17">
        <f t="shared" si="158"/>
        <v>29.542583418742282</v>
      </c>
      <c r="H2026" s="17">
        <f>H2025+(data!$C$19*G2025-data!$C$16*H2025)*$C2026/60</f>
        <v>162.04258045868582</v>
      </c>
      <c r="I2026" s="17">
        <f>I2025+(data!$C$20*G2025-data!$C$17*I2025)*$C2026/60</f>
        <v>578.49392049035703</v>
      </c>
      <c r="J2026" s="16">
        <f t="shared" si="154"/>
        <v>362.16666666666669</v>
      </c>
      <c r="K2026" s="14">
        <f>G2026/data!$C$15*1000</f>
        <v>4.0000650907316864</v>
      </c>
      <c r="L2026" s="14">
        <f>L2025+data!$C$21*(K2025-L2025)/60*C2025</f>
        <v>4.0000689984666939</v>
      </c>
      <c r="M2026" s="59">
        <f>M2025+E2026*C2026/3600/data!H$23</f>
        <v>411.94085653248015</v>
      </c>
    </row>
    <row r="2027" spans="1:13" ht="19.899999999999999" customHeight="1">
      <c r="A2027" s="12">
        <f t="shared" si="156"/>
        <v>21750</v>
      </c>
      <c r="B2027" s="14">
        <f t="shared" si="157"/>
        <v>4</v>
      </c>
      <c r="C2027" s="14">
        <f t="shared" si="155"/>
        <v>20</v>
      </c>
      <c r="D2027" s="15">
        <f>3600*(B2027*data!$C$15/1000-F2027-G2027)/C2027</f>
        <v>657.67242211609152</v>
      </c>
      <c r="E2027" s="15">
        <f>IF(A2027&lt;P$35,IF(A2027+C2027&lt;P$35,data!H$24*data!H$23,data!H$24*data!H$23*(P$35-A2027)/C2027),IF(D2027&lt;0,0,D2027))</f>
        <v>657.67242211609152</v>
      </c>
      <c r="F2027" s="17">
        <f>(H2027*data!$C$16+I2027*data!$C$17-G2026*(data!$C$18+data!$C$19+data!$C$20))*$C2027/60</f>
        <v>-3.6542154471637525</v>
      </c>
      <c r="G2027" s="17">
        <f t="shared" si="158"/>
        <v>29.542582458213399</v>
      </c>
      <c r="H2027" s="17">
        <f>H2026+(data!$C$19*G2026-data!$C$16*H2026)*$C2027/60</f>
        <v>162.04315918756089</v>
      </c>
      <c r="I2027" s="17">
        <f>I2026+(data!$C$20*G2026-data!$C$17*I2026)*$C2027/60</f>
        <v>578.80963097272161</v>
      </c>
      <c r="J2027" s="16">
        <f t="shared" si="154"/>
        <v>362.5</v>
      </c>
      <c r="K2027" s="14">
        <f>G2027/data!$C$15*1000</f>
        <v>4.0000649606760987</v>
      </c>
      <c r="L2027" s="14">
        <f>L2026+data!$C$21*(K2026-L2026)/60*C2026</f>
        <v>4.0000688355575811</v>
      </c>
      <c r="M2027" s="59">
        <f>M2026+E2027*C2027/3600/data!H$23</f>
        <v>412.30623010032241</v>
      </c>
    </row>
    <row r="2028" spans="1:13" ht="19.899999999999999" customHeight="1">
      <c r="A2028" s="12">
        <f t="shared" si="156"/>
        <v>21770</v>
      </c>
      <c r="B2028" s="14">
        <f t="shared" si="157"/>
        <v>4</v>
      </c>
      <c r="C2028" s="14">
        <f t="shared" si="155"/>
        <v>20</v>
      </c>
      <c r="D2028" s="15">
        <f>3600*(B2028*data!$C$15/1000-F2028-G2028)/C2028</f>
        <v>657.58640712439581</v>
      </c>
      <c r="E2028" s="15">
        <f>IF(A2028&lt;P$35,IF(A2028+C2028&lt;P$35,data!H$24*data!H$23,data!H$24*data!H$23*(P$35-A2028)/C2028),IF(D2028&lt;0,0,D2028))</f>
        <v>657.58640712439581</v>
      </c>
      <c r="F2028" s="17">
        <f>(H2028*data!$C$16+I2028*data!$C$17-G2027*(data!$C$18+data!$C$19+data!$C$20))*$C2028/60</f>
        <v>-3.6537366322607507</v>
      </c>
      <c r="G2028" s="17">
        <f t="shared" si="158"/>
        <v>29.542581504375377</v>
      </c>
      <c r="H2028" s="17">
        <f>H2027+(data!$C$19*G2027-data!$C$16*H2027)*$C2028/60</f>
        <v>162.04372558692754</v>
      </c>
      <c r="I2028" s="17">
        <f>I2027+(data!$C$20*G2027-data!$C$17*I2027)*$C2028/60</f>
        <v>579.12487412622613</v>
      </c>
      <c r="J2028" s="16">
        <f t="shared" si="154"/>
        <v>362.83333333333331</v>
      </c>
      <c r="K2028" s="14">
        <f>G2028/data!$C$15*1000</f>
        <v>4.0000648315264531</v>
      </c>
      <c r="L2028" s="14">
        <f>L2027+data!$C$21*(K2027-L2027)/60*C2027</f>
        <v>4.0000686740180953</v>
      </c>
      <c r="M2028" s="59">
        <f>M2027+E2028*C2028/3600/data!H$23</f>
        <v>412.67155588205816</v>
      </c>
    </row>
    <row r="2029" spans="1:13" ht="19.899999999999999" customHeight="1">
      <c r="A2029" s="12">
        <f t="shared" si="156"/>
        <v>21790</v>
      </c>
      <c r="B2029" s="14">
        <f t="shared" si="157"/>
        <v>4</v>
      </c>
      <c r="C2029" s="14">
        <f t="shared" si="155"/>
        <v>20</v>
      </c>
      <c r="D2029" s="15">
        <f>3600*(B2029*data!$C$15/1000-F2029-G2029)/C2029</f>
        <v>657.50056145853546</v>
      </c>
      <c r="E2029" s="15">
        <f>IF(A2029&lt;P$35,IF(A2029+C2029&lt;P$35,data!H$24*data!H$23,data!H$24*data!H$23*(P$35-A2029)/C2029),IF(D2029&lt;0,0,D2029))</f>
        <v>657.50056145853546</v>
      </c>
      <c r="F2029" s="17">
        <f>(H2029*data!$C$16+I2029*data!$C$17-G2028*(data!$C$18+data!$C$19+data!$C$20))*$C2029/60</f>
        <v>-3.6532587646263095</v>
      </c>
      <c r="G2029" s="17">
        <f t="shared" si="158"/>
        <v>29.542580557106824</v>
      </c>
      <c r="H2029" s="17">
        <f>H2028+(data!$C$19*G2028-data!$C$16*H2028)*$C2029/60</f>
        <v>162.04427991786417</v>
      </c>
      <c r="I2029" s="17">
        <f>I2028+(data!$C$20*G2028-data!$C$17*I2028)*$C2029/60</f>
        <v>579.43965064284089</v>
      </c>
      <c r="J2029" s="16">
        <f t="shared" si="154"/>
        <v>363.16666666666669</v>
      </c>
      <c r="K2029" s="14">
        <f>G2029/data!$C$15*1000</f>
        <v>4.0000647032663137</v>
      </c>
      <c r="L2029" s="14">
        <f>L2028+data!$C$21*(K2028-L2028)/60*C2028</f>
        <v>4.0000685138289054</v>
      </c>
      <c r="M2029" s="59">
        <f>M2028+E2029*C2029/3600/data!H$23</f>
        <v>413.03683397175735</v>
      </c>
    </row>
    <row r="2030" spans="1:13" ht="19.899999999999999" customHeight="1">
      <c r="A2030" s="12">
        <f t="shared" si="156"/>
        <v>21810</v>
      </c>
      <c r="B2030" s="14">
        <f t="shared" si="157"/>
        <v>4</v>
      </c>
      <c r="C2030" s="14">
        <f t="shared" si="155"/>
        <v>20</v>
      </c>
      <c r="D2030" s="15">
        <f>3600*(B2030*data!$C$15/1000-F2030-G2030)/C2030</f>
        <v>657.41488397881972</v>
      </c>
      <c r="E2030" s="15">
        <f>IF(A2030&lt;P$35,IF(A2030+C2030&lt;P$35,data!H$24*data!H$23,data!H$24*data!H$23*(P$35-A2030)/C2030),IF(D2030&lt;0,0,D2030))</f>
        <v>657.41488397881972</v>
      </c>
      <c r="F2030" s="17">
        <f>(H2030*data!$C$16+I2030*data!$C$17-G2029*(data!$C$18+data!$C$19+data!$C$20))*$C2030/60</f>
        <v>-3.6527818378098758</v>
      </c>
      <c r="G2030" s="17">
        <f t="shared" si="158"/>
        <v>29.542579616288812</v>
      </c>
      <c r="H2030" s="17">
        <f>H2029+(data!$C$19*G2029-data!$C$16*H2029)*$C2030/60</f>
        <v>162.04482243592318</v>
      </c>
      <c r="I2030" s="17">
        <f>I2029+(data!$C$20*G2029-data!$C$17*I2029)*$C2030/60</f>
        <v>579.75396121350695</v>
      </c>
      <c r="J2030" s="16">
        <f t="shared" si="154"/>
        <v>363.5</v>
      </c>
      <c r="K2030" s="14">
        <f>G2030/data!$C$15*1000</f>
        <v>4.000064575879577</v>
      </c>
      <c r="L2030" s="14">
        <f>L2029+data!$C$21*(K2029-L2029)/60*C2029</f>
        <v>4.0000683549708018</v>
      </c>
      <c r="M2030" s="59">
        <f>M2029+E2030*C2030/3600/data!H$23</f>
        <v>413.40206446285669</v>
      </c>
    </row>
    <row r="2031" spans="1:13" ht="19.899999999999999" customHeight="1">
      <c r="A2031" s="12">
        <f t="shared" si="156"/>
        <v>21830</v>
      </c>
      <c r="B2031" s="14">
        <f t="shared" si="157"/>
        <v>4</v>
      </c>
      <c r="C2031" s="14">
        <f t="shared" si="155"/>
        <v>20</v>
      </c>
      <c r="D2031" s="15">
        <f>3600*(B2031*data!$C$15/1000-F2031-G2031)/C2031</f>
        <v>657.32937356604293</v>
      </c>
      <c r="E2031" s="15">
        <f>IF(A2031&lt;P$35,IF(A2031+C2031&lt;P$35,data!H$24*data!H$23,data!H$24*data!H$23*(P$35-A2031)/C2031),IF(D2031&lt;0,0,D2031))</f>
        <v>657.32937356604293</v>
      </c>
      <c r="F2031" s="17">
        <f>(H2031*data!$C$16+I2031*data!$C$17-G2030*(data!$C$18+data!$C$19+data!$C$20))*$C2031/60</f>
        <v>-3.6523058454772772</v>
      </c>
      <c r="G2031" s="17">
        <f t="shared" si="158"/>
        <v>29.542578681804976</v>
      </c>
      <c r="H2031" s="17">
        <f>H2030+(data!$C$19*G2030-data!$C$16*H2030)*$C2031/60</f>
        <v>162.04535339124791</v>
      </c>
      <c r="I2031" s="17">
        <f>I2030+(data!$C$20*G2030-data!$C$17*I2030)*$C2031/60</f>
        <v>580.06780652813825</v>
      </c>
      <c r="J2031" s="16">
        <f t="shared" si="154"/>
        <v>363.83333333333331</v>
      </c>
      <c r="K2031" s="14">
        <f>G2031/data!$C$15*1000</f>
        <v>4.0000644493504875</v>
      </c>
      <c r="L2031" s="14">
        <f>L2030+data!$C$21*(K2030-L2030)/60*C2030</f>
        <v>4.0000681974247048</v>
      </c>
      <c r="M2031" s="59">
        <f>M2030+E2031*C2031/3600/data!H$23</f>
        <v>413.76724744817113</v>
      </c>
    </row>
    <row r="2032" spans="1:13" ht="19.899999999999999" customHeight="1">
      <c r="A2032" s="12">
        <f t="shared" si="156"/>
        <v>21850</v>
      </c>
      <c r="B2032" s="14">
        <f t="shared" si="157"/>
        <v>4</v>
      </c>
      <c r="C2032" s="14">
        <f t="shared" si="155"/>
        <v>20</v>
      </c>
      <c r="D2032" s="15">
        <f>3600*(B2032*data!$C$15/1000-F2032-G2032)/C2032</f>
        <v>657.24402912108542</v>
      </c>
      <c r="E2032" s="15">
        <f>IF(A2032&lt;P$35,IF(A2032+C2032&lt;P$35,data!H$24*data!H$23,data!H$24*data!H$23*(P$35-A2032)/C2032),IF(D2032&lt;0,0,D2032))</f>
        <v>657.24402912108542</v>
      </c>
      <c r="F2032" s="17">
        <f>(H2032*data!$C$16+I2032*data!$C$17-G2031*(data!$C$18+data!$C$19+data!$C$20))*$C2032/60</f>
        <v>-3.6518307814083233</v>
      </c>
      <c r="G2032" s="17">
        <f t="shared" si="158"/>
        <v>29.542577753541337</v>
      </c>
      <c r="H2032" s="17">
        <f>H2031+(data!$C$19*G2031-data!$C$16*H2031)*$C2032/60</f>
        <v>162.04587302868711</v>
      </c>
      <c r="I2032" s="17">
        <f>I2031+(data!$C$20*G2031-data!$C$17*I2031)*$C2032/60</f>
        <v>580.38118727562278</v>
      </c>
      <c r="J2032" s="16">
        <f t="shared" si="154"/>
        <v>364.16666666666669</v>
      </c>
      <c r="K2032" s="14">
        <f>G2032/data!$C$15*1000</f>
        <v>4.0000643236636133</v>
      </c>
      <c r="L2032" s="14">
        <f>L2031+data!$C$21*(K2031-L2031)/60*C2031</f>
        <v>4.000068041171672</v>
      </c>
      <c r="M2032" s="59">
        <f>M2031+E2032*C2032/3600/data!H$23</f>
        <v>414.13238301990509</v>
      </c>
    </row>
    <row r="2033" spans="1:13" ht="19.899999999999999" customHeight="1">
      <c r="A2033" s="12">
        <f t="shared" si="156"/>
        <v>21870</v>
      </c>
      <c r="B2033" s="14">
        <f t="shared" si="157"/>
        <v>4</v>
      </c>
      <c r="C2033" s="14">
        <f t="shared" si="155"/>
        <v>20</v>
      </c>
      <c r="D2033" s="15">
        <f>3600*(B2033*data!$C$15/1000-F2033-G2033)/C2033</f>
        <v>657.1588495644869</v>
      </c>
      <c r="E2033" s="15">
        <f>IF(A2033&lt;P$35,IF(A2033+C2033&lt;P$35,data!H$24*data!H$23,data!H$24*data!H$23*(P$35-A2033)/C2033),IF(D2033&lt;0,0,D2033))</f>
        <v>657.1588495644869</v>
      </c>
      <c r="F2033" s="17">
        <f>(H2033*data!$C$16+I2033*data!$C$17-G2032*(data!$C$18+data!$C$19+data!$C$20))*$C2033/60</f>
        <v>-3.6513566394944008</v>
      </c>
      <c r="G2033" s="17">
        <f t="shared" si="158"/>
        <v>29.542576831386299</v>
      </c>
      <c r="H2033" s="17">
        <f>H2032+(data!$C$19*G2032-data!$C$16*H2032)*$C2033/60</f>
        <v>162.04638158790706</v>
      </c>
      <c r="I2033" s="17">
        <f>I2032+(data!$C$20*G2032-data!$C$17*I2032)*$C2033/60</f>
        <v>580.69410414382446</v>
      </c>
      <c r="J2033" s="16">
        <f t="shared" si="154"/>
        <v>364.5</v>
      </c>
      <c r="K2033" s="14">
        <f>G2033/data!$C$15*1000</f>
        <v>4.0000641988038437</v>
      </c>
      <c r="L2033" s="14">
        <f>L2032+data!$C$21*(K2032-L2032)/60*C2032</f>
        <v>4.0000678861929089</v>
      </c>
      <c r="M2033" s="59">
        <f>M2032+E2033*C2033/3600/data!H$23</f>
        <v>414.49747126966315</v>
      </c>
    </row>
    <row r="2034" spans="1:13" ht="19.899999999999999" customHeight="1">
      <c r="A2034" s="12">
        <f t="shared" si="156"/>
        <v>21890</v>
      </c>
      <c r="B2034" s="14">
        <f t="shared" si="157"/>
        <v>4</v>
      </c>
      <c r="C2034" s="14">
        <f t="shared" si="155"/>
        <v>20</v>
      </c>
      <c r="D2034" s="15">
        <f>3600*(B2034*data!$C$15/1000-F2034-G2034)/C2034</f>
        <v>657.07383383601825</v>
      </c>
      <c r="E2034" s="15">
        <f>IF(A2034&lt;P$35,IF(A2034+C2034&lt;P$35,data!H$24*data!H$23,data!H$24*data!H$23*(P$35-A2034)/C2034),IF(D2034&lt;0,0,D2034))</f>
        <v>657.07383383601825</v>
      </c>
      <c r="F2034" s="17">
        <f>(H2034*data!$C$16+I2034*data!$C$17-G2033*(data!$C$18+data!$C$19+data!$C$20))*$C2034/60</f>
        <v>-3.6508834137361412</v>
      </c>
      <c r="G2034" s="17">
        <f t="shared" si="158"/>
        <v>29.542575915230639</v>
      </c>
      <c r="H2034" s="17">
        <f>H2033+(data!$C$19*G2033-data!$C$16*H2033)*$C2034/60</f>
        <v>162.04687930350121</v>
      </c>
      <c r="I2034" s="17">
        <f>I2033+(data!$C$20*G2033-data!$C$17*I2033)*$C2034/60</f>
        <v>581.0065578195846</v>
      </c>
      <c r="J2034" s="16">
        <f t="shared" si="154"/>
        <v>364.83333333333331</v>
      </c>
      <c r="K2034" s="14">
        <f>G2034/data!$C$15*1000</f>
        <v>4.0000640747563887</v>
      </c>
      <c r="L2034" s="14">
        <f>L2033+data!$C$21*(K2033-L2033)/60*C2033</f>
        <v>4.0000677324697724</v>
      </c>
      <c r="M2034" s="59">
        <f>M2033+E2034*C2034/3600/data!H$23</f>
        <v>414.86251228846095</v>
      </c>
    </row>
    <row r="2035" spans="1:13" ht="19.899999999999999" customHeight="1">
      <c r="A2035" s="12">
        <f t="shared" si="156"/>
        <v>21910</v>
      </c>
      <c r="B2035" s="14">
        <f t="shared" si="157"/>
        <v>4</v>
      </c>
      <c r="C2035" s="14">
        <f t="shared" si="155"/>
        <v>20</v>
      </c>
      <c r="D2035" s="15">
        <f>3600*(B2035*data!$C$15/1000-F2035-G2035)/C2035</f>
        <v>656.98898089431418</v>
      </c>
      <c r="E2035" s="15">
        <f>IF(A2035&lt;P$35,IF(A2035+C2035&lt;P$35,data!H$24*data!H$23,data!H$24*data!H$23*(P$35-A2035)/C2035),IF(D2035&lt;0,0,D2035))</f>
        <v>656.98898089431418</v>
      </c>
      <c r="F2035" s="17">
        <f>(H2035*data!$C$16+I2035*data!$C$17-G2034*(data!$C$18+data!$C$19+data!$C$20))*$C2035/60</f>
        <v>-3.6504110982411637</v>
      </c>
      <c r="G2035" s="17">
        <f t="shared" si="158"/>
        <v>29.542575004967354</v>
      </c>
      <c r="H2035" s="17">
        <f>H2034+(data!$C$19*G2034-data!$C$16*H2034)*$C2035/60</f>
        <v>162.04736640509756</v>
      </c>
      <c r="I2035" s="17">
        <f>I2034+(data!$C$20*G2034-data!$C$17*I2034)*$C2035/60</f>
        <v>581.31854898872359</v>
      </c>
      <c r="J2035" s="16">
        <f t="shared" si="154"/>
        <v>365.16666666666669</v>
      </c>
      <c r="K2035" s="14">
        <f>G2035/data!$C$15*1000</f>
        <v>4.0000639515067613</v>
      </c>
      <c r="L2035" s="14">
        <f>L2034+data!$C$21*(K2034-L2034)/60*C2034</f>
        <v>4.0000675799837824</v>
      </c>
      <c r="M2035" s="59">
        <f>M2034+E2035*C2035/3600/data!H$23</f>
        <v>415.22750616673557</v>
      </c>
    </row>
    <row r="2036" spans="1:13" ht="19.899999999999999" customHeight="1">
      <c r="A2036" s="12">
        <f t="shared" si="156"/>
        <v>21930</v>
      </c>
      <c r="B2036" s="14">
        <f t="shared" si="157"/>
        <v>4</v>
      </c>
      <c r="C2036" s="14">
        <f t="shared" si="155"/>
        <v>20</v>
      </c>
      <c r="D2036" s="15">
        <f>3600*(B2036*data!$C$15/1000-F2036-G2036)/C2036</f>
        <v>656.90428971643689</v>
      </c>
      <c r="E2036" s="15">
        <f>IF(A2036&lt;P$35,IF(A2036+C2036&lt;P$35,data!H$24*data!H$23,data!H$24*data!H$23*(P$35-A2036)/C2036),IF(D2036&lt;0,0,D2036))</f>
        <v>656.90428971643689</v>
      </c>
      <c r="F2036" s="17">
        <f>(H2036*data!$C$16+I2036*data!$C$17-G2035*(data!$C$18+data!$C$19+data!$C$20))*$C2036/60</f>
        <v>-3.6499396872217957</v>
      </c>
      <c r="G2036" s="17">
        <f t="shared" si="158"/>
        <v>29.542574100491748</v>
      </c>
      <c r="H2036" s="17">
        <f>H2035+(data!$C$19*G2035-data!$C$16*H2035)*$C2036/60</f>
        <v>162.04784311746377</v>
      </c>
      <c r="I2036" s="17">
        <f>I2035+(data!$C$20*G2035-data!$C$17*I2035)*$C2036/60</f>
        <v>581.63007833604252</v>
      </c>
      <c r="J2036" s="16">
        <f t="shared" si="154"/>
        <v>365.5</v>
      </c>
      <c r="K2036" s="14">
        <f>G2036/data!$C$15*1000</f>
        <v>4.0000638290407862</v>
      </c>
      <c r="L2036" s="14">
        <f>L2035+data!$C$21*(K2035-L2035)/60*C2035</f>
        <v>4.0000674287166236</v>
      </c>
      <c r="M2036" s="59">
        <f>M2035+E2036*C2036/3600/data!H$23</f>
        <v>415.59245299435582</v>
      </c>
    </row>
    <row r="2037" spans="1:13" ht="19.899999999999999" customHeight="1">
      <c r="A2037" s="12">
        <f t="shared" si="156"/>
        <v>21950</v>
      </c>
      <c r="B2037" s="14">
        <f t="shared" si="157"/>
        <v>4</v>
      </c>
      <c r="C2037" s="14">
        <f t="shared" si="155"/>
        <v>20</v>
      </c>
      <c r="D2037" s="15">
        <f>3600*(B2037*data!$C$15/1000-F2037-G2037)/C2037</f>
        <v>656.81975929753412</v>
      </c>
      <c r="E2037" s="15">
        <f>IF(A2037&lt;P$35,IF(A2037+C2037&lt;P$35,data!H$24*data!H$23,data!H$24*data!H$23*(P$35-A2037)/C2037),IF(D2037&lt;0,0,D2037))</f>
        <v>656.81975929753412</v>
      </c>
      <c r="F2037" s="17">
        <f>(H2037*data!$C$16+I2037*data!$C$17-G2036*(data!$C$18+data!$C$19+data!$C$20))*$C2037/60</f>
        <v>-3.6494691749929391</v>
      </c>
      <c r="G2037" s="17">
        <f t="shared" si="158"/>
        <v>29.542573201701238</v>
      </c>
      <c r="H2037" s="17">
        <f>H2036+(data!$C$19*G2036-data!$C$16*H2036)*$C2037/60</f>
        <v>162.04830966061002</v>
      </c>
      <c r="I2037" s="17">
        <f>I2036+(data!$C$20*G2036-data!$C$17*I2036)*$C2037/60</f>
        <v>581.94114654532461</v>
      </c>
      <c r="J2037" s="16">
        <f t="shared" si="154"/>
        <v>365.83333333333331</v>
      </c>
      <c r="K2037" s="14">
        <f>G2037/data!$C$15*1000</f>
        <v>4.0000637073445722</v>
      </c>
      <c r="L2037" s="14">
        <f>L2036+data!$C$21*(K2036-L2036)/60*C2036</f>
        <v>4.0000672786501541</v>
      </c>
      <c r="M2037" s="59">
        <f>M2036+E2037*C2037/3600/data!H$23</f>
        <v>415.95735286063223</v>
      </c>
    </row>
    <row r="2038" spans="1:13" ht="19.899999999999999" customHeight="1">
      <c r="A2038" s="12">
        <f t="shared" si="156"/>
        <v>21970</v>
      </c>
      <c r="B2038" s="14">
        <f t="shared" si="157"/>
        <v>4</v>
      </c>
      <c r="C2038" s="14">
        <f t="shared" si="155"/>
        <v>20</v>
      </c>
      <c r="D2038" s="15">
        <f>3600*(B2038*data!$C$15/1000-F2038-G2038)/C2038</f>
        <v>656.73538865042804</v>
      </c>
      <c r="E2038" s="15">
        <f>IF(A2038&lt;P$35,IF(A2038+C2038&lt;P$35,data!H$24*data!H$23,data!H$24*data!H$23*(P$35-A2038)/C2038),IF(D2038&lt;0,0,D2038))</f>
        <v>656.73538865042804</v>
      </c>
      <c r="F2038" s="17">
        <f>(H2038*data!$C$16+I2038*data!$C$17-G2037*(data!$C$18+data!$C$19+data!$C$20))*$C2038/60</f>
        <v>-3.6489995559698807</v>
      </c>
      <c r="G2038" s="17">
        <f t="shared" si="158"/>
        <v>29.542572308495437</v>
      </c>
      <c r="H2038" s="17">
        <f>H2037+(data!$C$19*G2037-data!$C$16*H2037)*$C2038/60</f>
        <v>162.0487662498897</v>
      </c>
      <c r="I2038" s="17">
        <f>I2037+(data!$C$20*G2037-data!$C$17*I2037)*$C2038/60</f>
        <v>582.25175429933699</v>
      </c>
      <c r="J2038" s="16">
        <f t="shared" si="154"/>
        <v>366.16666666666669</v>
      </c>
      <c r="K2038" s="14">
        <f>G2038/data!$C$15*1000</f>
        <v>4.0000635864045284</v>
      </c>
      <c r="L2038" s="14">
        <f>L2037+data!$C$21*(K2037-L2037)/60*C2037</f>
        <v>4.0000671297664088</v>
      </c>
      <c r="M2038" s="59">
        <f>M2037+E2038*C2038/3600/data!H$23</f>
        <v>416.32220585432691</v>
      </c>
    </row>
    <row r="2039" spans="1:13" ht="19.899999999999999" customHeight="1">
      <c r="A2039" s="12">
        <f t="shared" si="156"/>
        <v>21990</v>
      </c>
      <c r="B2039" s="14">
        <f t="shared" si="157"/>
        <v>4</v>
      </c>
      <c r="C2039" s="14">
        <f t="shared" si="155"/>
        <v>20</v>
      </c>
      <c r="D2039" s="15">
        <f>3600*(B2039*data!$C$15/1000-F2039-G2039)/C2039</f>
        <v>656.65117680526487</v>
      </c>
      <c r="E2039" s="15">
        <f>IF(A2039&lt;P$35,IF(A2039+C2039&lt;P$35,data!H$24*data!H$23,data!H$24*data!H$23*(P$35-A2039)/C2039),IF(D2039&lt;0,0,D2039))</f>
        <v>656.65117680526487</v>
      </c>
      <c r="F2039" s="17">
        <f>(H2039*data!$C$16+I2039*data!$C$17-G2038*(data!$C$18+data!$C$19+data!$C$20))*$C2039/60</f>
        <v>-3.6485308246662314</v>
      </c>
      <c r="G2039" s="17">
        <f t="shared" si="158"/>
        <v>29.542571420776028</v>
      </c>
      <c r="H2039" s="17">
        <f>H2038+(data!$C$19*G2038-data!$C$16*H2038)*$C2039/60</f>
        <v>162.04921309609799</v>
      </c>
      <c r="I2039" s="17">
        <f>I2038+(data!$C$20*G2038-data!$C$17*I2038)*$C2039/60</f>
        <v>582.56190227983222</v>
      </c>
      <c r="J2039" s="16">
        <f t="shared" si="154"/>
        <v>366.5</v>
      </c>
      <c r="K2039" s="14">
        <f>G2039/data!$C$15*1000</f>
        <v>4.000063466207342</v>
      </c>
      <c r="L2039" s="14">
        <f>L2038+data!$C$21*(K2038-L2038)/60*C2038</f>
        <v>4.0000669820476054</v>
      </c>
      <c r="M2039" s="59">
        <f>M2038+E2039*C2039/3600/data!H$23</f>
        <v>416.68701206366319</v>
      </c>
    </row>
    <row r="2040" spans="1:13" ht="19.899999999999999" customHeight="1">
      <c r="A2040" s="12">
        <f t="shared" si="156"/>
        <v>22010</v>
      </c>
      <c r="B2040" s="14">
        <f t="shared" si="157"/>
        <v>4</v>
      </c>
      <c r="C2040" s="14">
        <f t="shared" si="155"/>
        <v>20</v>
      </c>
      <c r="D2040" s="15">
        <f>3600*(B2040*data!$C$15/1000-F2040-G2040)/C2040</f>
        <v>656.56712280914508</v>
      </c>
      <c r="E2040" s="15">
        <f>IF(A2040&lt;P$35,IF(A2040+C2040&lt;P$35,data!H$24*data!H$23,data!H$24*data!H$23*(P$35-A2040)/C2040),IF(D2040&lt;0,0,D2040))</f>
        <v>656.56712280914508</v>
      </c>
      <c r="F2040" s="17">
        <f>(H2040*data!$C$16+I2040*data!$C$17-G2039*(data!$C$18+data!$C$19+data!$C$20))*$C2040/60</f>
        <v>-3.6480629756918526</v>
      </c>
      <c r="G2040" s="17">
        <f t="shared" si="158"/>
        <v>29.542570538446757</v>
      </c>
      <c r="H2040" s="17">
        <f>H2039+(data!$C$19*G2039-data!$C$16*H2039)*$C2040/60</f>
        <v>162.04965040556831</v>
      </c>
      <c r="I2040" s="17">
        <f>I2039+(data!$C$20*G2039-data!$C$17*I2039)*$C2040/60</f>
        <v>582.87159116754992</v>
      </c>
      <c r="J2040" s="16">
        <f t="shared" si="154"/>
        <v>366.83333333333331</v>
      </c>
      <c r="K2040" s="14">
        <f>G2040/data!$C$15*1000</f>
        <v>4.0000633467399798</v>
      </c>
      <c r="L2040" s="14">
        <f>L2039+data!$C$21*(K2039-L2039)/60*C2039</f>
        <v>4.0000668354761473</v>
      </c>
      <c r="M2040" s="59">
        <f>M2039+E2040*C2040/3600/data!H$23</f>
        <v>417.05177157633494</v>
      </c>
    </row>
    <row r="2041" spans="1:13" ht="19.899999999999999" customHeight="1">
      <c r="A2041" s="12">
        <f t="shared" si="156"/>
        <v>22030</v>
      </c>
      <c r="B2041" s="14">
        <f t="shared" si="157"/>
        <v>4</v>
      </c>
      <c r="C2041" s="14">
        <f t="shared" si="155"/>
        <v>20</v>
      </c>
      <c r="D2041" s="15">
        <f>3600*(B2041*data!$C$15/1000-F2041-G2041)/C2041</f>
        <v>656.4832257257782</v>
      </c>
      <c r="E2041" s="15">
        <f>IF(A2041&lt;P$35,IF(A2041+C2041&lt;P$35,data!H$24*data!H$23,data!H$24*data!H$23*(P$35-A2041)/C2041),IF(D2041&lt;0,0,D2041))</f>
        <v>656.4832257257782</v>
      </c>
      <c r="F2041" s="17">
        <f>(H2041*data!$C$16+I2041*data!$C$17-G2040*(data!$C$18+data!$C$19+data!$C$20))*$C2041/60</f>
        <v>-3.647596003750865</v>
      </c>
      <c r="G2041" s="17">
        <f t="shared" si="158"/>
        <v>29.542569661413363</v>
      </c>
      <c r="H2041" s="17">
        <f>H2040+(data!$C$19*G2040-data!$C$16*H2040)*$C2041/60</f>
        <v>162.05007838026683</v>
      </c>
      <c r="I2041" s="17">
        <f>I2040+(data!$C$20*G2040-data!$C$17*I2040)*$C2041/60</f>
        <v>583.18082164221835</v>
      </c>
      <c r="J2041" s="16">
        <f t="shared" si="154"/>
        <v>367.16666666666669</v>
      </c>
      <c r="K2041" s="14">
        <f>G2041/data!$C$15*1000</f>
        <v>4.0000632279896786</v>
      </c>
      <c r="L2041" s="14">
        <f>L2040+data!$C$21*(K2040-L2040)/60*C2040</f>
        <v>4.0000666900346289</v>
      </c>
      <c r="M2041" s="59">
        <f>M2040+E2041*C2041/3600/data!H$23</f>
        <v>417.41648447951593</v>
      </c>
    </row>
    <row r="2042" spans="1:13" ht="19.899999999999999" customHeight="1">
      <c r="A2042" s="12">
        <f t="shared" si="156"/>
        <v>22050</v>
      </c>
      <c r="B2042" s="14">
        <f t="shared" si="157"/>
        <v>4</v>
      </c>
      <c r="C2042" s="14">
        <f t="shared" si="155"/>
        <v>20</v>
      </c>
      <c r="D2042" s="15">
        <f>3600*(B2042*data!$C$15/1000-F2042-G2042)/C2042</f>
        <v>656.39948463512496</v>
      </c>
      <c r="E2042" s="15">
        <f>IF(A2042&lt;P$35,IF(A2042+C2042&lt;P$35,data!H$24*data!H$23,data!H$24*data!H$23*(P$35-A2042)/C2042),IF(D2042&lt;0,0,D2042))</f>
        <v>656.39948463512496</v>
      </c>
      <c r="F2042" s="17">
        <f>(H2042*data!$C$16+I2042*data!$C$17-G2041*(data!$C$18+data!$C$19+data!$C$20))*$C2042/60</f>
        <v>-3.647129903639668</v>
      </c>
      <c r="G2042" s="17">
        <f t="shared" si="158"/>
        <v>29.542568789583573</v>
      </c>
      <c r="H2042" s="17">
        <f>H2041+(data!$C$19*G2041-data!$C$16*H2041)*$C2042/60</f>
        <v>162.05049721788475</v>
      </c>
      <c r="I2042" s="17">
        <f>I2041+(data!$C$20*G2041-data!$C$17*I2041)*$C2042/60</f>
        <v>583.48959438255588</v>
      </c>
      <c r="J2042" s="16">
        <f t="shared" si="154"/>
        <v>367.5</v>
      </c>
      <c r="K2042" s="14">
        <f>G2042/data!$C$15*1000</f>
        <v>4.0000631099439454</v>
      </c>
      <c r="L2042" s="14">
        <f>L2041+data!$C$21*(K2041-L2041)/60*C2041</f>
        <v>4.0000665457058373</v>
      </c>
      <c r="M2042" s="59">
        <f>M2041+E2042*C2042/3600/data!H$23</f>
        <v>417.78115085986877</v>
      </c>
    </row>
    <row r="2043" spans="1:13" ht="19.899999999999999" customHeight="1">
      <c r="A2043" s="12">
        <f t="shared" si="156"/>
        <v>22070</v>
      </c>
      <c r="B2043" s="14">
        <f t="shared" si="157"/>
        <v>4</v>
      </c>
      <c r="C2043" s="14">
        <f t="shared" si="155"/>
        <v>20</v>
      </c>
      <c r="D2043" s="15">
        <f>3600*(B2043*data!$C$15/1000-F2043-G2043)/C2043</f>
        <v>656.31589863307113</v>
      </c>
      <c r="E2043" s="15">
        <f>IF(A2043&lt;P$35,IF(A2043+C2043&lt;P$35,data!H$24*data!H$23,data!H$24*data!H$23*(P$35-A2043)/C2043),IF(D2043&lt;0,0,D2043))</f>
        <v>656.31589863307113</v>
      </c>
      <c r="F2043" s="17">
        <f>(H2043*data!$C$16+I2043*data!$C$17-G2042*(data!$C$18+data!$C$19+data!$C$20))*$C2043/60</f>
        <v>-3.64666467024503</v>
      </c>
      <c r="G2043" s="17">
        <f t="shared" si="158"/>
        <v>29.542567922867015</v>
      </c>
      <c r="H2043" s="17">
        <f>H2042+(data!$C$19*G2042-data!$C$16*H2042)*$C2043/60</f>
        <v>162.05090711192895</v>
      </c>
      <c r="I2043" s="17">
        <f>I2042+(data!$C$20*G2042-data!$C$17*I2042)*$C2043/60</f>
        <v>583.79791006627261</v>
      </c>
      <c r="J2043" s="16">
        <f t="shared" si="154"/>
        <v>367.83333333333331</v>
      </c>
      <c r="K2043" s="14">
        <f>G2043/data!$C$15*1000</f>
        <v>4.0000629925905438</v>
      </c>
      <c r="L2043" s="14">
        <f>L2042+data!$C$21*(K2042-L2042)/60*C2042</f>
        <v>4.0000664024727568</v>
      </c>
      <c r="M2043" s="59">
        <f>M2042+E2043*C2043/3600/data!H$23</f>
        <v>418.14577080355383</v>
      </c>
    </row>
    <row r="2044" spans="1:13" ht="19.899999999999999" customHeight="1">
      <c r="A2044" s="12">
        <f t="shared" si="156"/>
        <v>22090</v>
      </c>
      <c r="B2044" s="14">
        <f t="shared" si="157"/>
        <v>4</v>
      </c>
      <c r="C2044" s="14">
        <f t="shared" si="155"/>
        <v>20</v>
      </c>
      <c r="D2044" s="15">
        <f>3600*(B2044*data!$C$15/1000-F2044-G2044)/C2044</f>
        <v>656.23246683108312</v>
      </c>
      <c r="E2044" s="15">
        <f>IF(A2044&lt;P$35,IF(A2044+C2044&lt;P$35,data!H$24*data!H$23,data!H$24*data!H$23*(P$35-A2044)/C2044),IF(D2044&lt;0,0,D2044))</f>
        <v>656.23246683108312</v>
      </c>
      <c r="F2044" s="17">
        <f>(H2044*data!$C$16+I2044*data!$C$17-G2043*(data!$C$18+data!$C$19+data!$C$20))*$C2044/60</f>
        <v>-3.6462002985421904</v>
      </c>
      <c r="G2044" s="17">
        <f t="shared" si="158"/>
        <v>29.54256706117522</v>
      </c>
      <c r="H2044" s="17">
        <f>H2043+(data!$C$19*G2043-data!$C$16*H2043)*$C2044/60</f>
        <v>162.05130825181047</v>
      </c>
      <c r="I2044" s="17">
        <f>I2043+(data!$C$20*G2043-data!$C$17*I2043)*$C2044/60</f>
        <v>584.10576937007193</v>
      </c>
      <c r="J2044" s="16">
        <f t="shared" si="154"/>
        <v>368.16666666666669</v>
      </c>
      <c r="K2044" s="14">
        <f>G2044/data!$C$15*1000</f>
        <v>4.0000628759174957</v>
      </c>
      <c r="L2044" s="14">
        <f>L2043+data!$C$21*(K2043-L2043)/60*C2043</f>
        <v>4.0000662603185715</v>
      </c>
      <c r="M2044" s="59">
        <f>M2043+E2044*C2044/3600/data!H$23</f>
        <v>418.51034439623777</v>
      </c>
    </row>
    <row r="2045" spans="1:13" ht="19.899999999999999" customHeight="1">
      <c r="A2045" s="12">
        <f t="shared" si="156"/>
        <v>22110</v>
      </c>
      <c r="B2045" s="14">
        <f t="shared" si="157"/>
        <v>4</v>
      </c>
      <c r="C2045" s="14">
        <f t="shared" si="155"/>
        <v>20</v>
      </c>
      <c r="D2045" s="15">
        <f>3600*(B2045*data!$C$15/1000-F2045-G2045)/C2045</f>
        <v>656.14918835589651</v>
      </c>
      <c r="E2045" s="15">
        <f>IF(A2045&lt;P$35,IF(A2045+C2045&lt;P$35,data!H$24*data!H$23,data!H$24*data!H$23*(P$35-A2045)/C2045),IF(D2045&lt;0,0,D2045))</f>
        <v>656.14918835589651</v>
      </c>
      <c r="F2045" s="17">
        <f>(H2045*data!$C$16+I2045*data!$C$17-G2044*(data!$C$18+data!$C$19+data!$C$20))*$C2045/60</f>
        <v>-3.6457367835930321</v>
      </c>
      <c r="G2045" s="17">
        <f t="shared" si="158"/>
        <v>29.54256620442154</v>
      </c>
      <c r="H2045" s="17">
        <f>H2044+(data!$C$19*G2044-data!$C$16*H2044)*$C2045/60</f>
        <v>162.05170082293117</v>
      </c>
      <c r="I2045" s="17">
        <f>I2044+(data!$C$20*G2044-data!$C$17*I2044)*$C2045/60</f>
        <v>584.41317296965224</v>
      </c>
      <c r="J2045" s="16">
        <f t="shared" si="154"/>
        <v>368.5</v>
      </c>
      <c r="K2045" s="14">
        <f>G2045/data!$C$15*1000</f>
        <v>4.0000627599130674</v>
      </c>
      <c r="L2045" s="14">
        <f>L2044+data!$C$21*(K2044-L2044)/60*C2044</f>
        <v>4.0000661192266662</v>
      </c>
      <c r="M2045" s="59">
        <f>M2044+E2045*C2045/3600/data!H$23</f>
        <v>418.87487172310216</v>
      </c>
    </row>
    <row r="2046" spans="1:13" ht="19.899999999999999" customHeight="1">
      <c r="A2046" s="12">
        <f t="shared" si="156"/>
        <v>22130</v>
      </c>
      <c r="B2046" s="14">
        <f t="shared" si="157"/>
        <v>4</v>
      </c>
      <c r="C2046" s="14">
        <f t="shared" si="155"/>
        <v>20</v>
      </c>
      <c r="D2046" s="15">
        <f>3600*(B2046*data!$C$15/1000-F2046-G2046)/C2046</f>
        <v>656.06606234918809</v>
      </c>
      <c r="E2046" s="15">
        <f>IF(A2046&lt;P$35,IF(A2046+C2046&lt;P$35,data!H$24*data!H$23,data!H$24*data!H$23*(P$35-A2046)/C2046),IF(D2046&lt;0,0,D2046))</f>
        <v>656.06606234918809</v>
      </c>
      <c r="F2046" s="17">
        <f>(H2046*data!$C$16+I2046*data!$C$17-G2045*(data!$C$18+data!$C$19+data!$C$20))*$C2046/60</f>
        <v>-3.64527412054426</v>
      </c>
      <c r="G2046" s="17">
        <f t="shared" si="158"/>
        <v>29.542565352521148</v>
      </c>
      <c r="H2046" s="17">
        <f>H2045+(data!$C$19*G2045-data!$C$16*H2045)*$C2046/60</f>
        <v>162.05208500676869</v>
      </c>
      <c r="I2046" s="17">
        <f>I2045+(data!$C$20*G2045-data!$C$17*I2045)*$C2046/60</f>
        <v>584.72012153970832</v>
      </c>
      <c r="J2046" s="16">
        <f t="shared" si="154"/>
        <v>368.83333333333331</v>
      </c>
      <c r="K2046" s="14">
        <f>G2046/data!$C$15*1000</f>
        <v>4.0000626445657756</v>
      </c>
      <c r="L2046" s="14">
        <f>L2045+data!$C$21*(K2045-L2045)/60*C2045</f>
        <v>4.0000659791806301</v>
      </c>
      <c r="M2046" s="59">
        <f>M2045+E2046*C2046/3600/data!H$23</f>
        <v>419.23935286885171</v>
      </c>
    </row>
    <row r="2047" spans="1:13" ht="19.899999999999999" customHeight="1">
      <c r="A2047" s="12">
        <f t="shared" si="156"/>
        <v>22150</v>
      </c>
      <c r="B2047" s="14">
        <f t="shared" si="157"/>
        <v>4</v>
      </c>
      <c r="C2047" s="14">
        <f t="shared" si="155"/>
        <v>20</v>
      </c>
      <c r="D2047" s="15">
        <f>3600*(B2047*data!$C$15/1000-F2047-G2047)/C2047</f>
        <v>655.98308796726656</v>
      </c>
      <c r="E2047" s="15">
        <f>IF(A2047&lt;P$35,IF(A2047+C2047&lt;P$35,data!H$24*data!H$23,data!H$24*data!H$23*(P$35-A2047)/C2047),IF(D2047&lt;0,0,D2047))</f>
        <v>655.98308796726656</v>
      </c>
      <c r="F2047" s="17">
        <f>(H2047*data!$C$16+I2047*data!$C$17-G2046*(data!$C$18+data!$C$19+data!$C$20))*$C2047/60</f>
        <v>-3.6448123046256482</v>
      </c>
      <c r="G2047" s="17">
        <f t="shared" si="158"/>
        <v>29.542564505390988</v>
      </c>
      <c r="H2047" s="17">
        <f>H2046+(data!$C$19*G2046-data!$C$16*H2046)*$C2047/60</f>
        <v>162.05246098095941</v>
      </c>
      <c r="I2047" s="17">
        <f>I2046+(data!$C$20*G2046-data!$C$17*I2046)*$C2047/60</f>
        <v>585.02661575393302</v>
      </c>
      <c r="J2047" s="16">
        <f t="shared" si="154"/>
        <v>369.16666666666669</v>
      </c>
      <c r="K2047" s="14">
        <f>G2047/data!$C$15*1000</f>
        <v>4.0000625298643717</v>
      </c>
      <c r="L2047" s="14">
        <f>L2046+data!$C$21*(K2046-L2046)/60*C2046</f>
        <v>4.0000658401642575</v>
      </c>
      <c r="M2047" s="59">
        <f>M2046+E2047*C2047/3600/data!H$23</f>
        <v>419.6037879177224</v>
      </c>
    </row>
    <row r="2048" spans="1:13" ht="19.899999999999999" customHeight="1">
      <c r="A2048" s="12">
        <f t="shared" si="156"/>
        <v>22170</v>
      </c>
      <c r="B2048" s="14">
        <f t="shared" si="157"/>
        <v>4</v>
      </c>
      <c r="C2048" s="14">
        <f t="shared" si="155"/>
        <v>20</v>
      </c>
      <c r="D2048" s="15">
        <f>3600*(B2048*data!$C$15/1000-F2048-G2048)/C2048</f>
        <v>655.90026438077507</v>
      </c>
      <c r="E2048" s="15">
        <f>IF(A2048&lt;P$35,IF(A2048+C2048&lt;P$35,data!H$24*data!H$23,data!H$24*data!H$23*(P$35-A2048)/C2048),IF(D2048&lt;0,0,D2048))</f>
        <v>655.90026438077507</v>
      </c>
      <c r="F2048" s="17">
        <f>(H2048*data!$C$16+I2048*data!$C$17-G2047*(data!$C$18+data!$C$19+data!$C$20))*$C2048/60</f>
        <v>-3.64435133114831</v>
      </c>
      <c r="G2048" s="17">
        <f t="shared" si="158"/>
        <v>29.542563662949714</v>
      </c>
      <c r="H2048" s="17">
        <f>H2047+(data!$C$19*G2047-data!$C$16*H2047)*$C2048/60</f>
        <v>162.05282891937981</v>
      </c>
      <c r="I2048" s="17">
        <f>I2047+(data!$C$20*G2047-data!$C$17*I2047)*$C2048/60</f>
        <v>585.33265628501852</v>
      </c>
      <c r="J2048" s="16">
        <f t="shared" si="154"/>
        <v>369.5</v>
      </c>
      <c r="K2048" s="14">
        <f>G2048/data!$C$15*1000</f>
        <v>4.0000624157978439</v>
      </c>
      <c r="L2048" s="14">
        <f>L2047+data!$C$21*(K2047-L2047)/60*C2047</f>
        <v>4.0000657021615487</v>
      </c>
      <c r="M2048" s="59">
        <f>M2047+E2048*C2048/3600/data!H$23</f>
        <v>419.96817695348949</v>
      </c>
    </row>
    <row r="2049" spans="1:13" ht="19.899999999999999" customHeight="1">
      <c r="A2049" s="12">
        <f t="shared" si="156"/>
        <v>22190</v>
      </c>
      <c r="B2049" s="14">
        <f t="shared" si="157"/>
        <v>4</v>
      </c>
      <c r="C2049" s="14">
        <f t="shared" si="155"/>
        <v>20</v>
      </c>
      <c r="D2049" s="15">
        <f>3600*(B2049*data!$C$15/1000-F2049-G2049)/C2049</f>
        <v>655.81759077438096</v>
      </c>
      <c r="E2049" s="15">
        <f>IF(A2049&lt;P$35,IF(A2049+C2049&lt;P$35,data!H$24*data!H$23,data!H$24*data!H$23*(P$35-A2049)/C2049),IF(D2049&lt;0,0,D2049))</f>
        <v>655.81759077438096</v>
      </c>
      <c r="F2049" s="17">
        <f>(H2049*data!$C$16+I2049*data!$C$17-G2048*(data!$C$18+data!$C$19+data!$C$20))*$C2049/60</f>
        <v>-3.6438911955029907</v>
      </c>
      <c r="G2049" s="17">
        <f t="shared" si="158"/>
        <v>29.542562825117695</v>
      </c>
      <c r="H2049" s="17">
        <f>H2048+(data!$C$19*G2048-data!$C$16*H2048)*$C2049/60</f>
        <v>162.05318899222601</v>
      </c>
      <c r="I2049" s="17">
        <f>I2048+(data!$C$20*G2048-data!$C$17*I2048)*$C2049/60</f>
        <v>585.63824380465837</v>
      </c>
      <c r="J2049" s="16">
        <f t="shared" si="154"/>
        <v>369.83333333333331</v>
      </c>
      <c r="K2049" s="14">
        <f>G2049/data!$C$15*1000</f>
        <v>4.0000623023554081</v>
      </c>
      <c r="L2049" s="14">
        <f>L2048+data!$C$21*(K2048-L2048)/60*C2048</f>
        <v>4.0000655651567119</v>
      </c>
      <c r="M2049" s="59">
        <f>M2048+E2049*C2049/3600/data!H$23</f>
        <v>420.33252005947526</v>
      </c>
    </row>
    <row r="2050" spans="1:13" ht="19.899999999999999" customHeight="1">
      <c r="A2050" s="12">
        <f t="shared" si="156"/>
        <v>22210</v>
      </c>
      <c r="B2050" s="14">
        <f t="shared" si="157"/>
        <v>4</v>
      </c>
      <c r="C2050" s="14">
        <f t="shared" si="155"/>
        <v>20</v>
      </c>
      <c r="D2050" s="15">
        <f>3600*(B2050*data!$C$15/1000-F2050-G2050)/C2050</f>
        <v>655.73506634649902</v>
      </c>
      <c r="E2050" s="15">
        <f>IF(A2050&lt;P$35,IF(A2050+C2050&lt;P$35,data!H$24*data!H$23,data!H$24*data!H$23*(P$35-A2050)/C2050),IF(D2050&lt;0,0,D2050))</f>
        <v>655.73506634649902</v>
      </c>
      <c r="F2050" s="17">
        <f>(H2050*data!$C$16+I2050*data!$C$17-G2049*(data!$C$18+data!$C$19+data!$C$20))*$C2050/60</f>
        <v>-3.6434318931584357</v>
      </c>
      <c r="G2050" s="17">
        <f t="shared" si="158"/>
        <v>29.542561991816932</v>
      </c>
      <c r="H2050" s="17">
        <f>H2049+(data!$C$19*G2049-data!$C$16*H2049)*$C2050/60</f>
        <v>162.05354136609171</v>
      </c>
      <c r="I2050" s="17">
        <f>I2049+(data!$C$20*G2049-data!$C$17*I2049)*$C2050/60</f>
        <v>585.94337898354866</v>
      </c>
      <c r="J2050" s="16">
        <f t="shared" si="154"/>
        <v>370.16666666666669</v>
      </c>
      <c r="K2050" s="14">
        <f>G2050/data!$C$15*1000</f>
        <v>4.0000621895265045</v>
      </c>
      <c r="L2050" s="14">
        <f>L2049+data!$C$21*(K2049-L2049)/60*C2049</f>
        <v>4.0000654291341657</v>
      </c>
      <c r="M2050" s="59">
        <f>M2049+E2050*C2050/3600/data!H$23</f>
        <v>420.69681731855667</v>
      </c>
    </row>
    <row r="2051" spans="1:13" ht="19.899999999999999" customHeight="1">
      <c r="A2051" s="12">
        <f t="shared" si="156"/>
        <v>22230</v>
      </c>
      <c r="B2051" s="14">
        <f t="shared" si="157"/>
        <v>4</v>
      </c>
      <c r="C2051" s="14">
        <f t="shared" si="155"/>
        <v>20</v>
      </c>
      <c r="D2051" s="15">
        <f>3600*(B2051*data!$C$15/1000-F2051-G2051)/C2051</f>
        <v>655.65269030898776</v>
      </c>
      <c r="E2051" s="15">
        <f>IF(A2051&lt;P$35,IF(A2051+C2051&lt;P$35,data!H$24*data!H$23,data!H$24*data!H$23*(P$35-A2051)/C2051),IF(D2051&lt;0,0,D2051))</f>
        <v>655.65269030898776</v>
      </c>
      <c r="F2051" s="17">
        <f>(H2051*data!$C$16+I2051*data!$C$17-G2050*(data!$C$18+data!$C$19+data!$C$20))*$C2051/60</f>
        <v>-3.6429734196597403</v>
      </c>
      <c r="G2051" s="17">
        <f t="shared" si="158"/>
        <v>29.542561162971076</v>
      </c>
      <c r="H2051" s="17">
        <f>H2050+(data!$C$19*G2050-data!$C$16*H2050)*$C2051/60</f>
        <v>162.05388620404437</v>
      </c>
      <c r="I2051" s="17">
        <f>I2050+(data!$C$20*G2050-data!$C$17*I2050)*$C2051/60</f>
        <v>586.24806249138965</v>
      </c>
      <c r="J2051" s="16">
        <f t="shared" si="154"/>
        <v>370.5</v>
      </c>
      <c r="K2051" s="14">
        <f>G2051/data!$C$15*1000</f>
        <v>4.0000620773007958</v>
      </c>
      <c r="L2051" s="14">
        <f>L2050+data!$C$21*(K2050-L2050)/60*C2050</f>
        <v>4.0000652940785368</v>
      </c>
      <c r="M2051" s="59">
        <f>M2050+E2051*C2051/3600/data!H$23</f>
        <v>421.06106881317277</v>
      </c>
    </row>
    <row r="2052" spans="1:13" ht="19.899999999999999" customHeight="1">
      <c r="A2052" s="12">
        <f t="shared" si="156"/>
        <v>22250</v>
      </c>
      <c r="B2052" s="14">
        <f t="shared" si="157"/>
        <v>4</v>
      </c>
      <c r="C2052" s="14">
        <f t="shared" si="155"/>
        <v>20</v>
      </c>
      <c r="D2052" s="15">
        <f>3600*(B2052*data!$C$15/1000-F2052-G2052)/C2052</f>
        <v>655.57046188689208</v>
      </c>
      <c r="E2052" s="15">
        <f>IF(A2052&lt;P$35,IF(A2052+C2052&lt;P$35,data!H$24*data!H$23,data!H$24*data!H$23*(P$35-A2052)/C2052),IF(D2052&lt;0,0,D2052))</f>
        <v>655.57046188689208</v>
      </c>
      <c r="F2052" s="17">
        <f>(H2052*data!$C$16+I2052*data!$C$17-G2051*(data!$C$18+data!$C$19+data!$C$20))*$C2052/60</f>
        <v>-3.6425157706267917</v>
      </c>
      <c r="G2052" s="17">
        <f t="shared" si="158"/>
        <v>29.542560338505329</v>
      </c>
      <c r="H2052" s="17">
        <f>H2051+(data!$C$19*G2051-data!$C$16*H2051)*$C2052/60</f>
        <v>162.05422366569991</v>
      </c>
      <c r="I2052" s="17">
        <f>I2051+(data!$C$20*G2051-data!$C$17*I2051)*$C2052/60</f>
        <v>586.55229499688744</v>
      </c>
      <c r="J2052" s="16">
        <f t="shared" ref="J2052:J2115" si="159">$A2052/60</f>
        <v>370.83333333333331</v>
      </c>
      <c r="K2052" s="14">
        <f>G2052/data!$C$15*1000</f>
        <v>4.0000619656681531</v>
      </c>
      <c r="L2052" s="14">
        <f>L2051+data!$C$21*(K2051-L2051)/60*C2051</f>
        <v>4.0000651599746613</v>
      </c>
      <c r="M2052" s="59">
        <f>M2051+E2052*C2052/3600/data!H$23</f>
        <v>421.42527462533218</v>
      </c>
    </row>
    <row r="2053" spans="1:13" ht="19.899999999999999" customHeight="1">
      <c r="A2053" s="12">
        <f t="shared" si="156"/>
        <v>22270</v>
      </c>
      <c r="B2053" s="14">
        <f t="shared" si="157"/>
        <v>4</v>
      </c>
      <c r="C2053" s="14">
        <f t="shared" si="155"/>
        <v>20</v>
      </c>
      <c r="D2053" s="15">
        <f>3600*(B2053*data!$C$15/1000-F2053-G2053)/C2053</f>
        <v>655.48838031814444</v>
      </c>
      <c r="E2053" s="15">
        <f>IF(A2053&lt;P$35,IF(A2053+C2053&lt;P$35,data!H$24*data!H$23,data!H$24*data!H$23*(P$35-A2053)/C2053),IF(D2053&lt;0,0,D2053))</f>
        <v>655.48838031814444</v>
      </c>
      <c r="F2053" s="17">
        <f>(H2053*data!$C$16+I2053*data!$C$17-G2052*(data!$C$18+data!$C$19+data!$C$20))*$C2053/60</f>
        <v>-3.642058941752687</v>
      </c>
      <c r="G2053" s="17">
        <f t="shared" si="158"/>
        <v>29.542559518346486</v>
      </c>
      <c r="H2053" s="17">
        <f>H2052+(data!$C$19*G2052-data!$C$16*H2052)*$C2053/60</f>
        <v>162.05455390729577</v>
      </c>
      <c r="I2053" s="17">
        <f>I2052+(data!$C$20*G2052-data!$C$17*I2052)*$C2053/60</f>
        <v>586.8560771677553</v>
      </c>
      <c r="J2053" s="16">
        <f t="shared" si="159"/>
        <v>371.16666666666669</v>
      </c>
      <c r="K2053" s="14">
        <f>G2053/data!$C$15*1000</f>
        <v>4.0000618546186653</v>
      </c>
      <c r="L2053" s="14">
        <f>L2052+data!$C$21*(K2052-L2052)/60*C2052</f>
        <v>4.0000650268075866</v>
      </c>
      <c r="M2053" s="59">
        <f>M2052+E2053*C2053/3600/data!H$23</f>
        <v>421.78943483662005</v>
      </c>
    </row>
    <row r="2054" spans="1:13" ht="19.899999999999999" customHeight="1">
      <c r="A2054" s="12">
        <f t="shared" si="156"/>
        <v>22290</v>
      </c>
      <c r="B2054" s="14">
        <f t="shared" si="157"/>
        <v>4</v>
      </c>
      <c r="C2054" s="14">
        <f t="shared" si="155"/>
        <v>20</v>
      </c>
      <c r="D2054" s="15">
        <f>3600*(B2054*data!$C$15/1000-F2054-G2054)/C2054</f>
        <v>655.4064448533212</v>
      </c>
      <c r="E2054" s="15">
        <f>IF(A2054&lt;P$35,IF(A2054+C2054&lt;P$35,data!H$24*data!H$23,data!H$24*data!H$23*(P$35-A2054)/C2054),IF(D2054&lt;0,0,D2054))</f>
        <v>655.4064448533212</v>
      </c>
      <c r="F2054" s="17">
        <f>(H2054*data!$C$16+I2054*data!$C$17-G2053*(data!$C$18+data!$C$19+data!$C$20))*$C2054/60</f>
        <v>-3.6416029288022354</v>
      </c>
      <c r="G2054" s="17">
        <f t="shared" si="158"/>
        <v>29.542558702422831</v>
      </c>
      <c r="H2054" s="17">
        <f>H2053+(data!$C$19*G2053-data!$C$16*H2053)*$C2054/60</f>
        <v>162.05487708176233</v>
      </c>
      <c r="I2054" s="17">
        <f>I2053+(data!$C$20*G2053-data!$C$17*I2053)*$C2054/60</f>
        <v>587.15940967071526</v>
      </c>
      <c r="J2054" s="16">
        <f t="shared" si="159"/>
        <v>371.5</v>
      </c>
      <c r="K2054" s="14">
        <f>G2054/data!$C$15*1000</f>
        <v>4.0000617441426218</v>
      </c>
      <c r="L2054" s="14">
        <f>L2053+data!$C$21*(K2053-L2053)/60*C2053</f>
        <v>4.0000648945625699</v>
      </c>
      <c r="M2054" s="59">
        <f>M2053+E2054*C2054/3600/data!H$23</f>
        <v>422.15354952820525</v>
      </c>
    </row>
    <row r="2055" spans="1:13" ht="19.899999999999999" customHeight="1">
      <c r="A2055" s="12">
        <f t="shared" si="156"/>
        <v>22310</v>
      </c>
      <c r="B2055" s="14">
        <f t="shared" si="157"/>
        <v>4</v>
      </c>
      <c r="C2055" s="14">
        <f t="shared" si="155"/>
        <v>20</v>
      </c>
      <c r="D2055" s="15">
        <f>3600*(B2055*data!$C$15/1000-F2055-G2055)/C2055</f>
        <v>655.32465475536094</v>
      </c>
      <c r="E2055" s="15">
        <f>IF(A2055&lt;P$35,IF(A2055+C2055&lt;P$35,data!H$24*data!H$23,data!H$24*data!H$23*(P$35-A2055)/C2055),IF(D2055&lt;0,0,D2055))</f>
        <v>655.32465475536094</v>
      </c>
      <c r="F2055" s="17">
        <f>(H2055*data!$C$16+I2055*data!$C$17-G2054*(data!$C$18+data!$C$19+data!$C$20))*$C2055/60</f>
        <v>-3.6411477276104551</v>
      </c>
      <c r="G2055" s="17">
        <f t="shared" si="158"/>
        <v>29.54255789066416</v>
      </c>
      <c r="H2055" s="17">
        <f>H2054+(data!$C$19*G2054-data!$C$16*H2054)*$C2055/60</f>
        <v>162.055193338793</v>
      </c>
      <c r="I2055" s="17">
        <f>I2054+(data!$C$20*G2054-data!$C$17*I2054)*$C2055/60</f>
        <v>587.46229317149971</v>
      </c>
      <c r="J2055" s="16">
        <f t="shared" si="159"/>
        <v>371.83333333333331</v>
      </c>
      <c r="K2055" s="14">
        <f>G2055/data!$C$15*1000</f>
        <v>4.0000616342305175</v>
      </c>
      <c r="L2055" s="14">
        <f>L2054+data!$C$21*(K2054-L2054)/60*C2054</f>
        <v>4.000064763225077</v>
      </c>
      <c r="M2055" s="59">
        <f>M2054+E2055*C2055/3600/data!H$23</f>
        <v>422.5176187808471</v>
      </c>
    </row>
    <row r="2056" spans="1:13" ht="19.899999999999999" customHeight="1">
      <c r="A2056" s="12">
        <f t="shared" si="156"/>
        <v>22330</v>
      </c>
      <c r="B2056" s="14">
        <f t="shared" si="157"/>
        <v>4</v>
      </c>
      <c r="C2056" s="14">
        <f t="shared" ref="C2056:C2119" si="160">P$25*2</f>
        <v>20</v>
      </c>
      <c r="D2056" s="15">
        <f>3600*(B2056*data!$C$15/1000-F2056-G2056)/C2056</f>
        <v>655.24300929932406</v>
      </c>
      <c r="E2056" s="15">
        <f>IF(A2056&lt;P$35,IF(A2056+C2056&lt;P$35,data!H$24*data!H$23,data!H$24*data!H$23*(P$35-A2056)/C2056),IF(D2056&lt;0,0,D2056))</f>
        <v>655.24300929932406</v>
      </c>
      <c r="F2056" s="17">
        <f>(H2056*data!$C$16+I2056*data!$C$17-G2055*(data!$C$18+data!$C$19+data!$C$20))*$C2056/60</f>
        <v>-3.6406933340811252</v>
      </c>
      <c r="G2056" s="17">
        <f t="shared" si="158"/>
        <v>29.542557083001707</v>
      </c>
      <c r="H2056" s="17">
        <f>H2055+(data!$C$19*G2055-data!$C$16*H2055)*$C2056/60</f>
        <v>162.05550282491271</v>
      </c>
      <c r="I2056" s="17">
        <f>I2055+(data!$C$20*G2055-data!$C$17*I2055)*$C2056/60</f>
        <v>587.76472833485298</v>
      </c>
      <c r="J2056" s="16">
        <f t="shared" si="159"/>
        <v>372.16666666666669</v>
      </c>
      <c r="K2056" s="14">
        <f>G2056/data!$C$15*1000</f>
        <v>4.0000615248730398</v>
      </c>
      <c r="L2056" s="14">
        <f>L2055+data!$C$21*(K2055-L2055)/60*C2055</f>
        <v>4.0000646327807843</v>
      </c>
      <c r="M2056" s="59">
        <f>M2055+E2056*C2056/3600/data!H$23</f>
        <v>422.88164267490231</v>
      </c>
    </row>
    <row r="2057" spans="1:13" ht="19.899999999999999" customHeight="1">
      <c r="A2057" s="12">
        <f t="shared" si="156"/>
        <v>22350</v>
      </c>
      <c r="B2057" s="14">
        <f t="shared" si="157"/>
        <v>4</v>
      </c>
      <c r="C2057" s="14">
        <f t="shared" si="160"/>
        <v>20</v>
      </c>
      <c r="D2057" s="15">
        <f>3600*(B2057*data!$C$15/1000-F2057-G2057)/C2057</f>
        <v>655.16150777212079</v>
      </c>
      <c r="E2057" s="15">
        <f>IF(A2057&lt;P$35,IF(A2057+C2057&lt;P$35,data!H$24*data!H$23,data!H$24*data!H$23*(P$35-A2057)/C2057),IF(D2057&lt;0,0,D2057))</f>
        <v>655.16150777212079</v>
      </c>
      <c r="F2057" s="17">
        <f>(H2057*data!$C$16+I2057*data!$C$17-G2056*(data!$C$18+data!$C$19+data!$C$20))*$C2057/60</f>
        <v>-3.640239744185346</v>
      </c>
      <c r="G2057" s="17">
        <f t="shared" si="158"/>
        <v>29.542556279368164</v>
      </c>
      <c r="H2057" s="17">
        <f>H2056+(data!$C$19*G2056-data!$C$16*H2056)*$C2057/60</f>
        <v>162.05580568354492</v>
      </c>
      <c r="I2057" s="17">
        <f>I2056+(data!$C$20*G2056-data!$C$17*I2056)*$C2057/60</f>
        <v>588.06671582453259</v>
      </c>
      <c r="J2057" s="16">
        <f t="shared" si="159"/>
        <v>372.5</v>
      </c>
      <c r="K2057" s="14">
        <f>G2057/data!$C$15*1000</f>
        <v>4.0000614160610768</v>
      </c>
      <c r="L2057" s="14">
        <f>L2056+data!$C$21*(K2056-L2056)/60*C2056</f>
        <v>4.0000645032155777</v>
      </c>
      <c r="M2057" s="59">
        <f>M2056+E2057*C2057/3600/data!H$23</f>
        <v>423.24562129033126</v>
      </c>
    </row>
    <row r="2058" spans="1:13" ht="19.899999999999999" customHeight="1">
      <c r="A2058" s="12">
        <f t="shared" si="156"/>
        <v>22370</v>
      </c>
      <c r="B2058" s="14">
        <f t="shared" si="157"/>
        <v>4</v>
      </c>
      <c r="C2058" s="14">
        <f t="shared" si="160"/>
        <v>20</v>
      </c>
      <c r="D2058" s="15">
        <f>3600*(B2058*data!$C$15/1000-F2058-G2058)/C2058</f>
        <v>655.08014947229617</v>
      </c>
      <c r="E2058" s="15">
        <f>IF(A2058&lt;P$35,IF(A2058+C2058&lt;P$35,data!H$24*data!H$23,data!H$24*data!H$23*(P$35-A2058)/C2058),IF(D2058&lt;0,0,D2058))</f>
        <v>655.08014947229617</v>
      </c>
      <c r="F2058" s="17">
        <f>(H2058*data!$C$16+I2058*data!$C$17-G2057*(data!$C$18+data!$C$19+data!$C$20))*$C2058/60</f>
        <v>-3.6397869539601633</v>
      </c>
      <c r="G2058" s="17">
        <f t="shared" si="158"/>
        <v>29.542555479697562</v>
      </c>
      <c r="H2058" s="17">
        <f>H2057+(data!$C$19*G2057-data!$C$16*H2057)*$C2058/60</f>
        <v>162.05610205507733</v>
      </c>
      <c r="I2058" s="17">
        <f>I2057+(data!$C$20*G2057-data!$C$17*I2057)*$C2058/60</f>
        <v>588.36825630331111</v>
      </c>
      <c r="J2058" s="16">
        <f t="shared" si="159"/>
        <v>372.83333333333331</v>
      </c>
      <c r="K2058" s="14">
        <f>G2058/data!$C$15*1000</f>
        <v>4.000061307785697</v>
      </c>
      <c r="L2058" s="14">
        <f>L2057+data!$C$21*(K2057-L2057)/60*C2057</f>
        <v>4.0000643745155511</v>
      </c>
      <c r="M2058" s="59">
        <f>M2057+E2058*C2058/3600/data!H$23</f>
        <v>423.60955470670473</v>
      </c>
    </row>
    <row r="2059" spans="1:13" ht="19.899999999999999" customHeight="1">
      <c r="A2059" s="12">
        <f t="shared" si="156"/>
        <v>22390</v>
      </c>
      <c r="B2059" s="14">
        <f t="shared" si="157"/>
        <v>4</v>
      </c>
      <c r="C2059" s="14">
        <f t="shared" si="160"/>
        <v>20</v>
      </c>
      <c r="D2059" s="15">
        <f>3600*(B2059*data!$C$15/1000-F2059-G2059)/C2059</f>
        <v>654.9989337097536</v>
      </c>
      <c r="E2059" s="15">
        <f>IF(A2059&lt;P$35,IF(A2059+C2059&lt;P$35,data!H$24*data!H$23,data!H$24*data!H$23*(P$35-A2059)/C2059),IF(D2059&lt;0,0,D2059))</f>
        <v>654.9989337097536</v>
      </c>
      <c r="F2059" s="17">
        <f>(H2059*data!$C$16+I2059*data!$C$17-G2058*(data!$C$18+data!$C$19+data!$C$20))*$C2059/60</f>
        <v>-3.639334959507174</v>
      </c>
      <c r="G2059" s="17">
        <f t="shared" si="158"/>
        <v>29.542554683925367</v>
      </c>
      <c r="H2059" s="17">
        <f>H2058+(data!$C$19*G2058-data!$C$16*H2058)*$C2059/60</f>
        <v>162.0563920769261</v>
      </c>
      <c r="I2059" s="17">
        <f>I2058+(data!$C$20*G2058-data!$C$17*I2058)*$C2059/60</f>
        <v>588.66935043297747</v>
      </c>
      <c r="J2059" s="16">
        <f t="shared" si="159"/>
        <v>373.16666666666669</v>
      </c>
      <c r="K2059" s="14">
        <f>G2059/data!$C$15*1000</f>
        <v>4.0000612000381608</v>
      </c>
      <c r="L2059" s="14">
        <f>L2058+data!$C$21*(K2058-L2058)/60*C2058</f>
        <v>4.0000642466670051</v>
      </c>
      <c r="M2059" s="59">
        <f>M2058+E2059*C2059/3600/data!H$23</f>
        <v>423.97344300321015</v>
      </c>
    </row>
    <row r="2060" spans="1:13" ht="19.899999999999999" customHeight="1">
      <c r="A2060" s="12">
        <f t="shared" si="156"/>
        <v>22410</v>
      </c>
      <c r="B2060" s="14">
        <f t="shared" si="157"/>
        <v>4</v>
      </c>
      <c r="C2060" s="14">
        <f t="shared" si="160"/>
        <v>20</v>
      </c>
      <c r="D2060" s="15">
        <f>3600*(B2060*data!$C$15/1000-F2060-G2060)/C2060</f>
        <v>654.91785980554778</v>
      </c>
      <c r="E2060" s="15">
        <f>IF(A2060&lt;P$35,IF(A2060+C2060&lt;P$35,data!H$24*data!H$23,data!H$24*data!H$23*(P$35-A2060)/C2060),IF(D2060&lt;0,0,D2060))</f>
        <v>654.91785980554778</v>
      </c>
      <c r="F2060" s="17">
        <f>(H2060*data!$C$16+I2060*data!$C$17-G2059*(data!$C$18+data!$C$19+data!$C$20))*$C2060/60</f>
        <v>-3.6388837569912198</v>
      </c>
      <c r="G2060" s="17">
        <f t="shared" si="158"/>
        <v>29.542553891988334</v>
      </c>
      <c r="H2060" s="17">
        <f>H2059+(data!$C$19*G2059-data!$C$16*H2059)*$C2060/60</f>
        <v>162.05667588359873</v>
      </c>
      <c r="I2060" s="17">
        <f>I2059+(data!$C$20*G2059-data!$C$17*I2059)*$C2060/60</f>
        <v>588.96999887433844</v>
      </c>
      <c r="J2060" s="16">
        <f t="shared" si="159"/>
        <v>373.5</v>
      </c>
      <c r="K2060" s="14">
        <f>G2060/data!$C$15*1000</f>
        <v>4.0000610928099061</v>
      </c>
      <c r="L2060" s="14">
        <f>L2059+data!$C$21*(K2059-L2059)/60*C2059</f>
        <v>4.0000641196564475</v>
      </c>
      <c r="M2060" s="59">
        <f>M2059+E2060*C2060/3600/data!H$23</f>
        <v>424.33728625865768</v>
      </c>
    </row>
    <row r="2061" spans="1:13" ht="19.899999999999999" customHeight="1">
      <c r="A2061" s="12">
        <f t="shared" si="156"/>
        <v>22430</v>
      </c>
      <c r="B2061" s="14">
        <f t="shared" si="157"/>
        <v>4</v>
      </c>
      <c r="C2061" s="14">
        <f t="shared" si="160"/>
        <v>20</v>
      </c>
      <c r="D2061" s="15">
        <f>3600*(B2061*data!$C$15/1000-F2061-G2061)/C2061</f>
        <v>654.83692709163927</v>
      </c>
      <c r="E2061" s="15">
        <f>IF(A2061&lt;P$35,IF(A2061+C2061&lt;P$35,data!H$24*data!H$23,data!H$24*data!H$23*(P$35-A2061)/C2061),IF(D2061&lt;0,0,D2061))</f>
        <v>654.83692709163927</v>
      </c>
      <c r="F2061" s="17">
        <f>(H2061*data!$C$16+I2061*data!$C$17-G2060*(data!$C$18+data!$C$19+data!$C$20))*$C2061/60</f>
        <v>-3.6384333426390514</v>
      </c>
      <c r="G2061" s="17">
        <f t="shared" si="158"/>
        <v>29.542553103824549</v>
      </c>
      <c r="H2061" s="17">
        <f>H2060+(data!$C$19*G2060-data!$C$16*H2060)*$C2061/60</f>
        <v>162.05695360675568</v>
      </c>
      <c r="I2061" s="17">
        <f>I2060+(data!$C$20*G2060-data!$C$17*I2060)*$C2061/60</f>
        <v>589.27020228722029</v>
      </c>
      <c r="J2061" s="16">
        <f t="shared" si="159"/>
        <v>373.83333333333331</v>
      </c>
      <c r="K2061" s="14">
        <f>G2061/data!$C$15*1000</f>
        <v>4.0000609860925476</v>
      </c>
      <c r="L2061" s="14">
        <f>L2060+data!$C$21*(K2060-L2060)/60*C2060</f>
        <v>4.0000639934705919</v>
      </c>
      <c r="M2061" s="59">
        <f>M2060+E2061*C2061/3600/data!H$23</f>
        <v>424.70108455148636</v>
      </c>
    </row>
    <row r="2062" spans="1:13" ht="19.899999999999999" customHeight="1">
      <c r="A2062" s="12">
        <f t="shared" si="156"/>
        <v>22450</v>
      </c>
      <c r="B2062" s="14">
        <f t="shared" si="157"/>
        <v>4</v>
      </c>
      <c r="C2062" s="14">
        <f t="shared" si="160"/>
        <v>20</v>
      </c>
      <c r="D2062" s="15">
        <f>3600*(B2062*data!$C$15/1000-F2062-G2062)/C2062</f>
        <v>654.7561349106702</v>
      </c>
      <c r="E2062" s="15">
        <f>IF(A2062&lt;P$35,IF(A2062+C2062&lt;P$35,data!H$24*data!H$23,data!H$24*data!H$23*(P$35-A2062)/C2062),IF(D2062&lt;0,0,D2062))</f>
        <v>654.7561349106702</v>
      </c>
      <c r="F2062" s="17">
        <f>(H2062*data!$C$16+I2062*data!$C$17-G2061*(data!$C$18+data!$C$19+data!$C$20))*$C2062/60</f>
        <v>-3.6379837127380554</v>
      </c>
      <c r="G2062" s="17">
        <f t="shared" si="158"/>
        <v>29.542552319373378</v>
      </c>
      <c r="H2062" s="17">
        <f>H2061+(data!$C$19*G2061-data!$C$16*H2061)*$C2062/60</f>
        <v>162.05722537527058</v>
      </c>
      <c r="I2062" s="17">
        <f>I2061+(data!$C$20*G2061-data!$C$17*I2061)*$C2062/60</f>
        <v>589.56996133047016</v>
      </c>
      <c r="J2062" s="16">
        <f t="shared" si="159"/>
        <v>374.16666666666669</v>
      </c>
      <c r="K2062" s="14">
        <f>G2062/data!$C$15*1000</f>
        <v>4.0000608798778776</v>
      </c>
      <c r="L2062" s="14">
        <f>L2061+data!$C$21*(K2061-L2061)/60*C2061</f>
        <v>4.0000638680963565</v>
      </c>
      <c r="M2062" s="59">
        <f>M2061+E2062*C2062/3600/data!H$23</f>
        <v>425.06483795977005</v>
      </c>
    </row>
    <row r="2063" spans="1:13" ht="19.899999999999999" customHeight="1">
      <c r="A2063" s="12">
        <f t="shared" si="156"/>
        <v>22470</v>
      </c>
      <c r="B2063" s="14">
        <f t="shared" si="157"/>
        <v>4</v>
      </c>
      <c r="C2063" s="14">
        <f t="shared" si="160"/>
        <v>20</v>
      </c>
      <c r="D2063" s="15">
        <f>3600*(B2063*data!$C$15/1000-F2063-G2063)/C2063</f>
        <v>654.67548261575212</v>
      </c>
      <c r="E2063" s="15">
        <f>IF(A2063&lt;P$35,IF(A2063+C2063&lt;P$35,data!H$24*data!H$23,data!H$24*data!H$23*(P$35-A2063)/C2063),IF(D2063&lt;0,0,D2063))</f>
        <v>654.67548261575212</v>
      </c>
      <c r="F2063" s="17">
        <f>(H2063*data!$C$16+I2063*data!$C$17-G2062*(data!$C$18+data!$C$19+data!$C$20))*$C2063/60</f>
        <v>-3.6375348636350071</v>
      </c>
      <c r="G2063" s="17">
        <f t="shared" si="158"/>
        <v>29.542551538575427</v>
      </c>
      <c r="H2063" s="17">
        <f>H2062+(data!$C$19*G2062-data!$C$16*H2062)*$C2063/60</f>
        <v>162.05749131528918</v>
      </c>
      <c r="I2063" s="17">
        <f>I2062+(data!$C$20*G2062-data!$C$17*I2062)*$C2063/60</f>
        <v>589.86927666195754</v>
      </c>
      <c r="J2063" s="16">
        <f t="shared" si="159"/>
        <v>374.5</v>
      </c>
      <c r="K2063" s="14">
        <f>G2063/data!$C$15*1000</f>
        <v>4.0000607741578538</v>
      </c>
      <c r="L2063" s="14">
        <f>L2062+data!$C$21*(K2062-L2062)/60*C2062</f>
        <v>4.0000637435208617</v>
      </c>
      <c r="M2063" s="59">
        <f>M2062+E2063*C2063/3600/data!H$23</f>
        <v>425.42854656122324</v>
      </c>
    </row>
    <row r="2064" spans="1:13" ht="19.899999999999999" customHeight="1">
      <c r="A2064" s="12">
        <f t="shared" ref="A2064:A2127" si="161">$A2063+C2063</f>
        <v>22490</v>
      </c>
      <c r="B2064" s="14">
        <f t="shared" ref="B2064:B2127" si="162">P$23</f>
        <v>4</v>
      </c>
      <c r="C2064" s="14">
        <f t="shared" si="160"/>
        <v>20</v>
      </c>
      <c r="D2064" s="15">
        <f>3600*(B2064*data!$C$15/1000-F2064-G2064)/C2064</f>
        <v>654.59496957023771</v>
      </c>
      <c r="E2064" s="15">
        <f>IF(A2064&lt;P$35,IF(A2064+C2064&lt;P$35,data!H$24*data!H$23,data!H$24*data!H$23*(P$35-A2064)/C2064),IF(D2064&lt;0,0,D2064))</f>
        <v>654.59496957023771</v>
      </c>
      <c r="F2064" s="17">
        <f>(H2064*data!$C$16+I2064*data!$C$17-G2063*(data!$C$18+data!$C$19+data!$C$20))*$C2064/60</f>
        <v>-3.637086791734828</v>
      </c>
      <c r="G2064" s="17">
        <f t="shared" ref="G2064:G2127" si="163">IF(P$21=1,(E2063/60)*$C2064/60+F2064+G2063,(E2064/60)*$C2064/60+F2064+G2063)</f>
        <v>29.542550761372556</v>
      </c>
      <c r="H2064" s="17">
        <f>H2063+(data!$C$19*G2063-data!$C$16*H2063)*$C2064/60</f>
        <v>162.05775155028721</v>
      </c>
      <c r="I2064" s="17">
        <f>I2063+(data!$C$20*G2063-data!$C$17*I2063)*$C2064/60</f>
        <v>590.168148938576</v>
      </c>
      <c r="J2064" s="16">
        <f t="shared" si="159"/>
        <v>374.83333333333331</v>
      </c>
      <c r="K2064" s="14">
        <f>G2064/data!$C$15*1000</f>
        <v>4.0000606689246041</v>
      </c>
      <c r="L2064" s="14">
        <f>L2063+data!$C$21*(K2063-L2063)/60*C2063</f>
        <v>4.0000636197314305</v>
      </c>
      <c r="M2064" s="59">
        <f>M2063+E2064*C2064/3600/data!H$23</f>
        <v>425.79221043320672</v>
      </c>
    </row>
    <row r="2065" spans="1:13" ht="19.899999999999999" customHeight="1">
      <c r="A2065" s="12">
        <f t="shared" si="161"/>
        <v>22510</v>
      </c>
      <c r="B2065" s="14">
        <f t="shared" si="162"/>
        <v>4</v>
      </c>
      <c r="C2065" s="14">
        <f t="shared" si="160"/>
        <v>20</v>
      </c>
      <c r="D2065" s="15">
        <f>3600*(B2065*data!$C$15/1000-F2065-G2065)/C2065</f>
        <v>654.51459514751264</v>
      </c>
      <c r="E2065" s="15">
        <f>IF(A2065&lt;P$35,IF(A2065+C2065&lt;P$35,data!H$24*data!H$23,data!H$24*data!H$23*(P$35-A2065)/C2065),IF(D2065&lt;0,0,D2065))</f>
        <v>654.51459514751264</v>
      </c>
      <c r="F2065" s="17">
        <f>(H2065*data!$C$16+I2065*data!$C$17-G2064*(data!$C$18+data!$C$19+data!$C$20))*$C2065/60</f>
        <v>-3.6366394934993953</v>
      </c>
      <c r="G2065" s="17">
        <f t="shared" si="163"/>
        <v>29.542549987707815</v>
      </c>
      <c r="H2065" s="17">
        <f>H2064+(data!$C$19*G2064-data!$C$16*H2064)*$C2065/60</f>
        <v>162.05800620112674</v>
      </c>
      <c r="I2065" s="17">
        <f>I2064+(data!$C$20*G2064-data!$C$17*I2064)*$C2065/60</f>
        <v>590.46657881624435</v>
      </c>
      <c r="J2065" s="16">
        <f t="shared" si="159"/>
        <v>375.16666666666669</v>
      </c>
      <c r="K2065" s="14">
        <f>G2065/data!$C$15*1000</f>
        <v>4.0000605641704166</v>
      </c>
      <c r="L2065" s="14">
        <f>L2064+data!$C$21*(K2064-L2064)/60*C2064</f>
        <v>4.0000634967155859</v>
      </c>
      <c r="M2065" s="59">
        <f>M2064+E2065*C2065/3600/data!H$23</f>
        <v>426.15582965273313</v>
      </c>
    </row>
    <row r="2066" spans="1:13" ht="19.899999999999999" customHeight="1">
      <c r="A2066" s="12">
        <f t="shared" si="161"/>
        <v>22530</v>
      </c>
      <c r="B2066" s="14">
        <f t="shared" si="162"/>
        <v>4</v>
      </c>
      <c r="C2066" s="14">
        <f t="shared" si="160"/>
        <v>20</v>
      </c>
      <c r="D2066" s="15">
        <f>3600*(B2066*data!$C$15/1000-F2066-G2066)/C2066</f>
        <v>654.43435873079932</v>
      </c>
      <c r="E2066" s="15">
        <f>IF(A2066&lt;P$35,IF(A2066+C2066&lt;P$35,data!H$24*data!H$23,data!H$24*data!H$23*(P$35-A2066)/C2066),IF(D2066&lt;0,0,D2066))</f>
        <v>654.43435873079932</v>
      </c>
      <c r="F2066" s="17">
        <f>(H2066*data!$C$16+I2066*data!$C$17-G2065*(data!$C$18+data!$C$19+data!$C$20))*$C2066/60</f>
        <v>-3.6361929654463623</v>
      </c>
      <c r="G2066" s="17">
        <f t="shared" si="163"/>
        <v>29.542549217525412</v>
      </c>
      <c r="H2066" s="17">
        <f>H2065+(data!$C$19*G2065-data!$C$16*H2065)*$C2066/60</f>
        <v>162.05825538611163</v>
      </c>
      <c r="I2066" s="17">
        <f>I2065+(data!$C$20*G2065-data!$C$17*I2065)*$C2066/60</f>
        <v>590.7645669499085</v>
      </c>
      <c r="J2066" s="16">
        <f t="shared" si="159"/>
        <v>375.5</v>
      </c>
      <c r="K2066" s="14">
        <f>G2066/data!$C$15*1000</f>
        <v>4.0000604598877372</v>
      </c>
      <c r="L2066" s="14">
        <f>L2065+data!$C$21*(K2065-L2065)/60*C2065</f>
        <v>4.0000633744610496</v>
      </c>
      <c r="M2066" s="59">
        <f>M2065+E2066*C2066/3600/data!H$23</f>
        <v>426.51940429647249</v>
      </c>
    </row>
    <row r="2067" spans="1:13" ht="19.899999999999999" customHeight="1">
      <c r="A2067" s="12">
        <f t="shared" si="161"/>
        <v>22550</v>
      </c>
      <c r="B2067" s="14">
        <f t="shared" si="162"/>
        <v>4</v>
      </c>
      <c r="C2067" s="14">
        <f t="shared" si="160"/>
        <v>20</v>
      </c>
      <c r="D2067" s="15">
        <f>3600*(B2067*data!$C$15/1000-F2067-G2067)/C2067</f>
        <v>654.35425971293159</v>
      </c>
      <c r="E2067" s="15">
        <f>IF(A2067&lt;P$35,IF(A2067+C2067&lt;P$35,data!H$24*data!H$23,data!H$24*data!H$23*(P$35-A2067)/C2067),IF(D2067&lt;0,0,D2067))</f>
        <v>654.35425971293159</v>
      </c>
      <c r="F2067" s="17">
        <f>(H2067*data!$C$16+I2067*data!$C$17-G2066*(data!$C$18+data!$C$19+data!$C$20))*$C2067/60</f>
        <v>-3.6357472041479921</v>
      </c>
      <c r="G2067" s="17">
        <f t="shared" si="163"/>
        <v>29.542548450770749</v>
      </c>
      <c r="H2067" s="17">
        <f>H2066+(data!$C$19*G2066-data!$C$16*H2066)*$C2067/60</f>
        <v>162.05849922104161</v>
      </c>
      <c r="I2067" s="17">
        <f>I2066+(data!$C$20*G2066-data!$C$17*I2066)*$C2067/60</f>
        <v>591.06211399354254</v>
      </c>
      <c r="J2067" s="16">
        <f t="shared" si="159"/>
        <v>375.83333333333331</v>
      </c>
      <c r="K2067" s="14">
        <f>G2067/data!$C$15*1000</f>
        <v>4.0000603560691737</v>
      </c>
      <c r="L2067" s="14">
        <f>L2066+data!$C$21*(K2066-L2066)/60*C2066</f>
        <v>4.0000632529557398</v>
      </c>
      <c r="M2067" s="59">
        <f>M2066+E2067*C2067/3600/data!H$23</f>
        <v>426.88293444075742</v>
      </c>
    </row>
    <row r="2068" spans="1:13" ht="19.899999999999999" customHeight="1">
      <c r="A2068" s="12">
        <f t="shared" si="161"/>
        <v>22570</v>
      </c>
      <c r="B2068" s="14">
        <f t="shared" si="162"/>
        <v>4</v>
      </c>
      <c r="C2068" s="14">
        <f t="shared" si="160"/>
        <v>20</v>
      </c>
      <c r="D2068" s="15">
        <f>3600*(B2068*data!$C$15/1000-F2068-G2068)/C2068</f>
        <v>654.27429749618284</v>
      </c>
      <c r="E2068" s="15">
        <f>IF(A2068&lt;P$35,IF(A2068+C2068&lt;P$35,data!H$24*data!H$23,data!H$24*data!H$23*(P$35-A2068)/C2068),IF(D2068&lt;0,0,D2068))</f>
        <v>654.27429749618284</v>
      </c>
      <c r="F2068" s="17">
        <f>(H2068*data!$C$16+I2068*data!$C$17-G2067*(data!$C$18+data!$C$19+data!$C$20))*$C2068/60</f>
        <v>-3.6353022062300568</v>
      </c>
      <c r="G2068" s="17">
        <f t="shared" si="163"/>
        <v>29.542547687390311</v>
      </c>
      <c r="H2068" s="17">
        <f>H2067+(data!$C$19*G2067-data!$C$16*H2067)*$C2068/60</f>
        <v>162.0587378192653</v>
      </c>
      <c r="I2068" s="17">
        <f>I2067+(data!$C$20*G2067-data!$C$17*I2067)*$C2068/60</f>
        <v>591.35922060015059</v>
      </c>
      <c r="J2068" s="16">
        <f t="shared" si="159"/>
        <v>376.16666666666669</v>
      </c>
      <c r="K2068" s="14">
        <f>G2068/data!$C$15*1000</f>
        <v>4.0000602527074811</v>
      </c>
      <c r="L2068" s="14">
        <f>L2067+data!$C$21*(K2067-L2067)/60*C2067</f>
        <v>4.0000631321877709</v>
      </c>
      <c r="M2068" s="59">
        <f>M2067+E2068*C2068/3600/data!H$23</f>
        <v>427.24642016158862</v>
      </c>
    </row>
    <row r="2069" spans="1:13" ht="19.899999999999999" customHeight="1">
      <c r="A2069" s="12">
        <f t="shared" si="161"/>
        <v>22590</v>
      </c>
      <c r="B2069" s="14">
        <f t="shared" si="162"/>
        <v>4</v>
      </c>
      <c r="C2069" s="14">
        <f t="shared" si="160"/>
        <v>20</v>
      </c>
      <c r="D2069" s="15">
        <f>3600*(B2069*data!$C$15/1000-F2069-G2069)/C2069</f>
        <v>654.19447149204325</v>
      </c>
      <c r="E2069" s="15">
        <f>IF(A2069&lt;P$35,IF(A2069+C2069&lt;P$35,data!H$24*data!H$23,data!H$24*data!H$23*(P$35-A2069)/C2069),IF(D2069&lt;0,0,D2069))</f>
        <v>654.19447149204325</v>
      </c>
      <c r="F2069" s="17">
        <f>(H2069*data!$C$16+I2069*data!$C$17-G2068*(data!$C$18+data!$C$19+data!$C$20))*$C2069/60</f>
        <v>-3.6348579683707056</v>
      </c>
      <c r="G2069" s="17">
        <f t="shared" si="163"/>
        <v>29.542546927331731</v>
      </c>
      <c r="H2069" s="17">
        <f>H2068+(data!$C$19*G2068-data!$C$16*H2068)*$C2069/60</f>
        <v>162.05897129173206</v>
      </c>
      <c r="I2069" s="17">
        <f>I2068+(data!$C$20*G2068-data!$C$17*I2068)*$C2069/60</f>
        <v>591.65588742176806</v>
      </c>
      <c r="J2069" s="16">
        <f t="shared" si="159"/>
        <v>376.5</v>
      </c>
      <c r="K2069" s="14">
        <f>G2069/data!$C$15*1000</f>
        <v>4.0000601497955675</v>
      </c>
      <c r="L2069" s="14">
        <f>L2068+data!$C$21*(K2068-L2068)/60*C2068</f>
        <v>4.0000630121454499</v>
      </c>
      <c r="M2069" s="59">
        <f>M2068+E2069*C2069/3600/data!H$23</f>
        <v>427.60986153463978</v>
      </c>
    </row>
    <row r="2070" spans="1:13" ht="19.899999999999999" customHeight="1">
      <c r="A2070" s="12">
        <f t="shared" si="161"/>
        <v>22610</v>
      </c>
      <c r="B2070" s="14">
        <f t="shared" si="162"/>
        <v>4</v>
      </c>
      <c r="C2070" s="14">
        <f t="shared" si="160"/>
        <v>20</v>
      </c>
      <c r="D2070" s="15">
        <f>3600*(B2070*data!$C$15/1000-F2070-G2070)/C2070</f>
        <v>654.11478112106079</v>
      </c>
      <c r="E2070" s="15">
        <f>IF(A2070&lt;P$35,IF(A2070+C2070&lt;P$35,data!H$24*data!H$23,data!H$24*data!H$23*(P$35-A2070)/C2070),IF(D2070&lt;0,0,D2070))</f>
        <v>654.11478112106079</v>
      </c>
      <c r="F2070" s="17">
        <f>(H2070*data!$C$16+I2070*data!$C$17-G2069*(data!$C$18+data!$C$19+data!$C$20))*$C2070/60</f>
        <v>-3.6344144872994097</v>
      </c>
      <c r="G2070" s="17">
        <f t="shared" si="163"/>
        <v>29.542546170543673</v>
      </c>
      <c r="H2070" s="17">
        <f>H2069+(data!$C$19*G2069-data!$C$16*H2069)*$C2070/60</f>
        <v>162.05919974704281</v>
      </c>
      <c r="I2070" s="17">
        <f>I2069+(data!$C$20*G2069-data!$C$17*I2069)*$C2070/60</f>
        <v>591.95211510946308</v>
      </c>
      <c r="J2070" s="16">
        <f t="shared" si="159"/>
        <v>376.83333333333331</v>
      </c>
      <c r="K2070" s="14">
        <f>G2070/data!$C$15*1000</f>
        <v>4.0000600473264827</v>
      </c>
      <c r="L2070" s="14">
        <f>L2069+data!$C$21*(K2069-L2069)/60*C2069</f>
        <v>4.0000628928172768</v>
      </c>
      <c r="M2070" s="59">
        <f>M2069+E2070*C2070/3600/data!H$23</f>
        <v>427.9732586352626</v>
      </c>
    </row>
    <row r="2071" spans="1:13" ht="19.899999999999999" customHeight="1">
      <c r="A2071" s="12">
        <f t="shared" si="161"/>
        <v>22630</v>
      </c>
      <c r="B2071" s="14">
        <f t="shared" si="162"/>
        <v>4</v>
      </c>
      <c r="C2071" s="14">
        <f t="shared" si="160"/>
        <v>20</v>
      </c>
      <c r="D2071" s="15">
        <f>3600*(B2071*data!$C$15/1000-F2071-G2071)/C2071</f>
        <v>654.035225812622</v>
      </c>
      <c r="E2071" s="15">
        <f>IF(A2071&lt;P$35,IF(A2071+C2071&lt;P$35,data!H$24*data!H$23,data!H$24*data!H$23*(P$35-A2071)/C2071),IF(D2071&lt;0,0,D2071))</f>
        <v>654.035225812622</v>
      </c>
      <c r="F2071" s="17">
        <f>(H2071*data!$C$16+I2071*data!$C$17-G2070*(data!$C$18+data!$C$19+data!$C$20))*$C2071/60</f>
        <v>-3.6339717597958767</v>
      </c>
      <c r="G2071" s="17">
        <f t="shared" si="163"/>
        <v>29.542545416975912</v>
      </c>
      <c r="H2071" s="17">
        <f>H2070+(data!$C$19*G2070-data!$C$16*H2070)*$C2071/60</f>
        <v>162.05942329149968</v>
      </c>
      <c r="I2071" s="17">
        <f>I2070+(data!$C$20*G2070-data!$C$17*I2070)*$C2071/60</f>
        <v>592.24790431333827</v>
      </c>
      <c r="J2071" s="16">
        <f t="shared" si="159"/>
        <v>377.16666666666669</v>
      </c>
      <c r="K2071" s="14">
        <f>G2071/data!$C$15*1000</f>
        <v>4.0000599452934251</v>
      </c>
      <c r="L2071" s="14">
        <f>L2070+data!$C$21*(K2070-L2070)/60*C2070</f>
        <v>4.0000627741919406</v>
      </c>
      <c r="M2071" s="59">
        <f>M2070+E2071*C2071/3600/data!H$23</f>
        <v>428.33661153849181</v>
      </c>
    </row>
    <row r="2072" spans="1:13" ht="19.899999999999999" customHeight="1">
      <c r="A2072" s="12">
        <f t="shared" si="161"/>
        <v>22650</v>
      </c>
      <c r="B2072" s="14">
        <f t="shared" si="162"/>
        <v>4</v>
      </c>
      <c r="C2072" s="14">
        <f t="shared" si="160"/>
        <v>20</v>
      </c>
      <c r="D2072" s="15">
        <f>3600*(B2072*data!$C$15/1000-F2072-G2072)/C2072</f>
        <v>653.95580500479787</v>
      </c>
      <c r="E2072" s="15">
        <f>IF(A2072&lt;P$35,IF(A2072+C2072&lt;P$35,data!H$24*data!H$23,data!H$24*data!H$23*(P$35-A2072)/C2072),IF(D2072&lt;0,0,D2072))</f>
        <v>653.95580500479787</v>
      </c>
      <c r="F2072" s="17">
        <f>(H2072*data!$C$16+I2072*data!$C$17-G2071*(data!$C$18+data!$C$19+data!$C$20))*$C2072/60</f>
        <v>-3.6335297826890431</v>
      </c>
      <c r="G2072" s="17">
        <f t="shared" si="163"/>
        <v>29.542544666579214</v>
      </c>
      <c r="H2072" s="17">
        <f>H2071+(data!$C$19*G2071-data!$C$16*H2071)*$C2072/60</f>
        <v>162.05964202915479</v>
      </c>
      <c r="I2072" s="17">
        <f>I2071+(data!$C$20*G2071-data!$C$17*I2071)*$C2072/60</f>
        <v>592.54325568253182</v>
      </c>
      <c r="J2072" s="16">
        <f t="shared" si="159"/>
        <v>377.5</v>
      </c>
      <c r="K2072" s="14">
        <f>G2072/data!$C$15*1000</f>
        <v>4.0000598436897299</v>
      </c>
      <c r="L2072" s="14">
        <f>L2071+data!$C$21*(K2071-L2071)/60*C2071</f>
        <v>4.0000626562583177</v>
      </c>
      <c r="M2072" s="59">
        <f>M2071+E2072*C2072/3600/data!H$23</f>
        <v>428.69992031905002</v>
      </c>
    </row>
    <row r="2073" spans="1:13" ht="19.899999999999999" customHeight="1">
      <c r="A2073" s="12">
        <f t="shared" si="161"/>
        <v>22670</v>
      </c>
      <c r="B2073" s="14">
        <f t="shared" si="162"/>
        <v>4</v>
      </c>
      <c r="C2073" s="14">
        <f t="shared" si="160"/>
        <v>20</v>
      </c>
      <c r="D2073" s="15">
        <f>3600*(B2073*data!$C$15/1000-F2073-G2073)/C2073</f>
        <v>653.87651814414517</v>
      </c>
      <c r="E2073" s="15">
        <f>IF(A2073&lt;P$35,IF(A2073+C2073&lt;P$35,data!H$24*data!H$23,data!H$24*data!H$23*(P$35-A2073)/C2073),IF(D2073&lt;0,0,D2073))</f>
        <v>653.87651814414517</v>
      </c>
      <c r="F2073" s="17">
        <f>(H2073*data!$C$16+I2073*data!$C$17-G2072*(data!$C$18+data!$C$19+data!$C$20))*$C2073/60</f>
        <v>-3.6330885528560395</v>
      </c>
      <c r="G2073" s="17">
        <f t="shared" si="163"/>
        <v>29.542543919305388</v>
      </c>
      <c r="H2073" s="17">
        <f>H2072+(data!$C$19*G2072-data!$C$16*H2072)*$C2073/60</f>
        <v>162.05985606185769</v>
      </c>
      <c r="I2073" s="17">
        <f>I2072+(data!$C$20*G2072-data!$C$17*I2072)*$C2073/60</f>
        <v>592.83816986521936</v>
      </c>
      <c r="J2073" s="16">
        <f t="shared" si="159"/>
        <v>377.83333333333331</v>
      </c>
      <c r="K2073" s="14">
        <f>G2073/data!$C$15*1000</f>
        <v>4.0000597425088724</v>
      </c>
      <c r="L2073" s="14">
        <f>L2072+data!$C$21*(K2072-L2072)/60*C2072</f>
        <v>4.0000625390054712</v>
      </c>
      <c r="M2073" s="59">
        <f>M2072+E2073*C2073/3600/data!H$23</f>
        <v>429.06318505135232</v>
      </c>
    </row>
    <row r="2074" spans="1:13" ht="19.899999999999999" customHeight="1">
      <c r="A2074" s="12">
        <f t="shared" si="161"/>
        <v>22690</v>
      </c>
      <c r="B2074" s="14">
        <f t="shared" si="162"/>
        <v>4</v>
      </c>
      <c r="C2074" s="14">
        <f t="shared" si="160"/>
        <v>20</v>
      </c>
      <c r="D2074" s="15">
        <f>3600*(B2074*data!$C$15/1000-F2074-G2074)/C2074</f>
        <v>653.79736468554938</v>
      </c>
      <c r="E2074" s="15">
        <f>IF(A2074&lt;P$35,IF(A2074+C2074&lt;P$35,data!H$24*data!H$23,data!H$24*data!H$23*(P$35-A2074)/C2074),IF(D2074&lt;0,0,D2074))</f>
        <v>653.79736468554938</v>
      </c>
      <c r="F2074" s="17">
        <f>(H2074*data!$C$16+I2074*data!$C$17-G2073*(data!$C$18+data!$C$19+data!$C$20))*$C2074/60</f>
        <v>-3.6326480672212091</v>
      </c>
      <c r="G2074" s="17">
        <f t="shared" si="163"/>
        <v>29.542543175107205</v>
      </c>
      <c r="H2074" s="17">
        <f>H2073+(data!$C$19*G2073-data!$C$16*H2073)*$C2074/60</f>
        <v>162.06006548930213</v>
      </c>
      <c r="I2074" s="17">
        <f>I2073+(data!$C$20*G2073-data!$C$17*I2073)*$C2074/60</f>
        <v>593.13264750861515</v>
      </c>
      <c r="J2074" s="16">
        <f t="shared" si="159"/>
        <v>378.16666666666669</v>
      </c>
      <c r="K2074" s="14">
        <f>G2074/data!$C$15*1000</f>
        <v>4.0000596417444561</v>
      </c>
      <c r="L2074" s="14">
        <f>L2073+data!$C$21*(K2073-L2073)/60*C2073</f>
        <v>4.0000624224226478</v>
      </c>
      <c r="M2074" s="59">
        <f>M2073+E2074*C2074/3600/data!H$23</f>
        <v>429.42640580951098</v>
      </c>
    </row>
    <row r="2075" spans="1:13" ht="19.899999999999999" customHeight="1">
      <c r="A2075" s="12">
        <f t="shared" si="161"/>
        <v>22710</v>
      </c>
      <c r="B2075" s="14">
        <f t="shared" si="162"/>
        <v>4</v>
      </c>
      <c r="C2075" s="14">
        <f t="shared" si="160"/>
        <v>20</v>
      </c>
      <c r="D2075" s="15">
        <f>3600*(B2075*data!$C$15/1000-F2075-G2075)/C2075</f>
        <v>653.71834409202927</v>
      </c>
      <c r="E2075" s="15">
        <f>IF(A2075&lt;P$35,IF(A2075+C2075&lt;P$35,data!H$24*data!H$23,data!H$24*data!H$23*(P$35-A2075)/C2075),IF(D2075&lt;0,0,D2075))</f>
        <v>653.71834409202927</v>
      </c>
      <c r="F2075" s="17">
        <f>(H2075*data!$C$16+I2075*data!$C$17-G2074*(data!$C$18+data!$C$19+data!$C$20))*$C2075/60</f>
        <v>-3.6322083227551309</v>
      </c>
      <c r="G2075" s="17">
        <f t="shared" si="163"/>
        <v>29.542542433938461</v>
      </c>
      <c r="H2075" s="17">
        <f>H2074+(data!$C$19*G2074-data!$C$16*H2074)*$C2075/60</f>
        <v>162.06027040907165</v>
      </c>
      <c r="I2075" s="17">
        <f>I2074+(data!$C$20*G2074-data!$C$17*I2074)*$C2075/60</f>
        <v>593.42668925897362</v>
      </c>
      <c r="J2075" s="16">
        <f t="shared" si="159"/>
        <v>378.5</v>
      </c>
      <c r="K2075" s="14">
        <f>G2075/data!$C$15*1000</f>
        <v>4.0000595413902253</v>
      </c>
      <c r="L2075" s="14">
        <f>L2074+data!$C$21*(K2074-L2074)/60*C2074</f>
        <v>4.0000623064992764</v>
      </c>
      <c r="M2075" s="59">
        <f>M2074+E2075*C2075/3600/data!H$23</f>
        <v>429.78958266733991</v>
      </c>
    </row>
    <row r="2076" spans="1:13" ht="19.899999999999999" customHeight="1">
      <c r="A2076" s="12">
        <f t="shared" si="161"/>
        <v>22730</v>
      </c>
      <c r="B2076" s="14">
        <f t="shared" si="162"/>
        <v>4</v>
      </c>
      <c r="C2076" s="14">
        <f t="shared" si="160"/>
        <v>20</v>
      </c>
      <c r="D2076" s="15">
        <f>3600*(B2076*data!$C$15/1000-F2076-G2076)/C2076</f>
        <v>653.63945583460122</v>
      </c>
      <c r="E2076" s="15">
        <f>IF(A2076&lt;P$35,IF(A2076+C2076&lt;P$35,data!H$24*data!H$23,data!H$24*data!H$23*(P$35-A2076)/C2076),IF(D2076&lt;0,0,D2076))</f>
        <v>653.63945583460122</v>
      </c>
      <c r="F2076" s="17">
        <f>(H2076*data!$C$16+I2076*data!$C$17-G2075*(data!$C$18+data!$C$19+data!$C$20))*$C2076/60</f>
        <v>-3.6317693164736817</v>
      </c>
      <c r="G2076" s="17">
        <f t="shared" si="163"/>
        <v>29.54254169575383</v>
      </c>
      <c r="H2076" s="17">
        <f>H2075+(data!$C$19*G2075-data!$C$16*H2075)*$C2076/60</f>
        <v>162.06047091668418</v>
      </c>
      <c r="I2076" s="17">
        <f>I2075+(data!$C$20*G2075-data!$C$17*I2075)*$C2076/60</f>
        <v>593.72029576159082</v>
      </c>
      <c r="J2076" s="16">
        <f t="shared" si="159"/>
        <v>378.83333333333331</v>
      </c>
      <c r="K2076" s="14">
        <f>G2076/data!$C$15*1000</f>
        <v>4.0000594414400448</v>
      </c>
      <c r="L2076" s="14">
        <f>L2075+data!$C$21*(K2075-L2075)/60*C2075</f>
        <v>4.0000621912249645</v>
      </c>
      <c r="M2076" s="59">
        <f>M2075+E2076*C2076/3600/data!H$23</f>
        <v>430.15271569835915</v>
      </c>
    </row>
    <row r="2077" spans="1:13" ht="19.899999999999999" customHeight="1">
      <c r="A2077" s="12">
        <f t="shared" si="161"/>
        <v>22750</v>
      </c>
      <c r="B2077" s="14">
        <f t="shared" si="162"/>
        <v>4</v>
      </c>
      <c r="C2077" s="14">
        <f t="shared" si="160"/>
        <v>20</v>
      </c>
      <c r="D2077" s="15">
        <f>3600*(B2077*data!$C$15/1000-F2077-G2077)/C2077</f>
        <v>653.56069939208624</v>
      </c>
      <c r="E2077" s="15">
        <f>IF(A2077&lt;P$35,IF(A2077+C2077&lt;P$35,data!H$24*data!H$23,data!H$24*data!H$23*(P$35-A2077)/C2077),IF(D2077&lt;0,0,D2077))</f>
        <v>653.56069939208624</v>
      </c>
      <c r="F2077" s="17">
        <f>(H2077*data!$C$16+I2077*data!$C$17-G2076*(data!$C$18+data!$C$19+data!$C$20))*$C2077/60</f>
        <v>-3.6313310454370793</v>
      </c>
      <c r="G2077" s="17">
        <f t="shared" si="163"/>
        <v>29.54254096050898</v>
      </c>
      <c r="H2077" s="17">
        <f>H2076+(data!$C$19*G2076-data!$C$16*H2076)*$C2077/60</f>
        <v>162.06066710563584</v>
      </c>
      <c r="I2077" s="17">
        <f>I2076+(data!$C$20*G2076-data!$C$17*I2076)*$C2077/60</f>
        <v>594.01346766080587</v>
      </c>
      <c r="J2077" s="16">
        <f t="shared" si="159"/>
        <v>379.16666666666669</v>
      </c>
      <c r="K2077" s="14">
        <f>G2077/data!$C$15*1000</f>
        <v>4.0000593418879085</v>
      </c>
      <c r="L2077" s="14">
        <f>L2076+data!$C$21*(K2076-L2076)/60*C2076</f>
        <v>4.000062076589499</v>
      </c>
      <c r="M2077" s="59">
        <f>M2076+E2077*C2077/3600/data!H$23</f>
        <v>430.5158049757992</v>
      </c>
    </row>
    <row r="2078" spans="1:13" ht="19.899999999999999" customHeight="1">
      <c r="A2078" s="12">
        <f t="shared" si="161"/>
        <v>22770</v>
      </c>
      <c r="B2078" s="14">
        <f t="shared" si="162"/>
        <v>4</v>
      </c>
      <c r="C2078" s="14">
        <f t="shared" si="160"/>
        <v>20</v>
      </c>
      <c r="D2078" s="15">
        <f>3600*(B2078*data!$C$15/1000-F2078-G2078)/C2078</f>
        <v>653.48207425096712</v>
      </c>
      <c r="E2078" s="15">
        <f>IF(A2078&lt;P$35,IF(A2078+C2078&lt;P$35,data!H$24*data!H$23,data!H$24*data!H$23*(P$35-A2078)/C2078),IF(D2078&lt;0,0,D2078))</f>
        <v>653.48207425096712</v>
      </c>
      <c r="F2078" s="17">
        <f>(H2078*data!$C$16+I2078*data!$C$17-G2077*(data!$C$18+data!$C$19+data!$C$20))*$C2078/60</f>
        <v>-3.630893506749004</v>
      </c>
      <c r="G2078" s="17">
        <f t="shared" si="163"/>
        <v>29.542540228160455</v>
      </c>
      <c r="H2078" s="17">
        <f>H2077+(data!$C$19*G2077-data!$C$16*H2077)*$C2078/60</f>
        <v>162.06085906744372</v>
      </c>
      <c r="I2078" s="17">
        <f>I2077+(data!$C$20*G2077-data!$C$17*I2077)*$C2078/60</f>
        <v>594.30620560000239</v>
      </c>
      <c r="J2078" s="16">
        <f t="shared" si="159"/>
        <v>379.5</v>
      </c>
      <c r="K2078" s="14">
        <f>G2078/data!$C$15*1000</f>
        <v>4.0000592427279358</v>
      </c>
      <c r="L2078" s="14">
        <f>L2077+data!$C$21*(K2077-L2077)/60*C2077</f>
        <v>4.0000619625828406</v>
      </c>
      <c r="M2078" s="59">
        <f>M2077+E2078*C2078/3600/data!H$23</f>
        <v>430.8788505726053</v>
      </c>
    </row>
    <row r="2079" spans="1:13" ht="19.899999999999999" customHeight="1">
      <c r="A2079" s="12">
        <f t="shared" si="161"/>
        <v>22790</v>
      </c>
      <c r="B2079" s="14">
        <f t="shared" si="162"/>
        <v>4</v>
      </c>
      <c r="C2079" s="14">
        <f t="shared" si="160"/>
        <v>20</v>
      </c>
      <c r="D2079" s="15">
        <f>3600*(B2079*data!$C$15/1000-F2079-G2079)/C2079</f>
        <v>653.40357990522386</v>
      </c>
      <c r="E2079" s="15">
        <f>IF(A2079&lt;P$35,IF(A2079+C2079&lt;P$35,data!H$24*data!H$23,data!H$24*data!H$23*(P$35-A2079)/C2079),IF(D2079&lt;0,0,D2079))</f>
        <v>653.40357990522386</v>
      </c>
      <c r="F2079" s="17">
        <f>(H2079*data!$C$16+I2079*data!$C$17-G2078*(data!$C$18+data!$C$19+data!$C$20))*$C2079/60</f>
        <v>-3.6304566975556796</v>
      </c>
      <c r="G2079" s="17">
        <f t="shared" si="163"/>
        <v>29.542539498665704</v>
      </c>
      <c r="H2079" s="17">
        <f>H2078+(data!$C$19*G2078-data!$C$16*H2078)*$C2079/60</f>
        <v>162.06104689168765</v>
      </c>
      <c r="I2079" s="17">
        <f>I2078+(data!$C$20*G2078-data!$C$17*I2078)*$C2079/60</f>
        <v>594.59851022161013</v>
      </c>
      <c r="J2079" s="16">
        <f t="shared" si="159"/>
        <v>379.83333333333331</v>
      </c>
      <c r="K2079" s="14">
        <f>G2079/data!$C$15*1000</f>
        <v>4.0000591439543642</v>
      </c>
      <c r="L2079" s="14">
        <f>L2078+data!$C$21*(K2078-L2078)/60*C2078</f>
        <v>4.0000618491951236</v>
      </c>
      <c r="M2079" s="59">
        <f>M2078+E2079*C2079/3600/data!H$23</f>
        <v>431.24185256144153</v>
      </c>
    </row>
    <row r="2080" spans="1:13" ht="19.899999999999999" customHeight="1">
      <c r="A2080" s="12">
        <f t="shared" si="161"/>
        <v>22810</v>
      </c>
      <c r="B2080" s="14">
        <f t="shared" si="162"/>
        <v>4</v>
      </c>
      <c r="C2080" s="14">
        <f t="shared" si="160"/>
        <v>20</v>
      </c>
      <c r="D2080" s="15">
        <f>3600*(B2080*data!$C$15/1000-F2080-G2080)/C2080</f>
        <v>653.32521585618406</v>
      </c>
      <c r="E2080" s="15">
        <f>IF(A2080&lt;P$35,IF(A2080+C2080&lt;P$35,data!H$24*data!H$23,data!H$24*data!H$23*(P$35-A2080)/C2080),IF(D2080&lt;0,0,D2080))</f>
        <v>653.32521585618406</v>
      </c>
      <c r="F2080" s="17">
        <f>(H2080*data!$C$16+I2080*data!$C$17-G2079*(data!$C$18+data!$C$19+data!$C$20))*$C2080/60</f>
        <v>-3.6300206150450163</v>
      </c>
      <c r="G2080" s="17">
        <f t="shared" si="163"/>
        <v>29.542538771983043</v>
      </c>
      <c r="H2080" s="17">
        <f>H2079+(data!$C$19*G2079-data!$C$16*H2079)*$C2080/60</f>
        <v>162.06123066605144</v>
      </c>
      <c r="I2080" s="17">
        <f>I2079+(data!$C$20*G2079-data!$C$17*I2079)*$C2080/60</f>
        <v>594.89038216710617</v>
      </c>
      <c r="J2080" s="16">
        <f t="shared" si="159"/>
        <v>380.16666666666669</v>
      </c>
      <c r="K2080" s="14">
        <f>G2080/data!$C$15*1000</f>
        <v>4.0000590455615495</v>
      </c>
      <c r="L2080" s="14">
        <f>L2079+data!$C$21*(K2079-L2079)/60*C2079</f>
        <v>4.0000617364166544</v>
      </c>
      <c r="M2080" s="59">
        <f>M2079+E2080*C2080/3600/data!H$23</f>
        <v>431.60481101469497</v>
      </c>
    </row>
    <row r="2081" spans="1:13" ht="19.899999999999999" customHeight="1">
      <c r="A2081" s="12">
        <f t="shared" si="161"/>
        <v>22830</v>
      </c>
      <c r="B2081" s="14">
        <f t="shared" si="162"/>
        <v>4</v>
      </c>
      <c r="C2081" s="14">
        <f t="shared" si="160"/>
        <v>20</v>
      </c>
      <c r="D2081" s="15">
        <f>3600*(B2081*data!$C$15/1000-F2081-G2081)/C2081</f>
        <v>653.24698161236597</v>
      </c>
      <c r="E2081" s="15">
        <f>IF(A2081&lt;P$35,IF(A2081+C2081&lt;P$35,data!H$24*data!H$23,data!H$24*data!H$23*(P$35-A2081)/C2081),IF(D2081&lt;0,0,D2081))</f>
        <v>653.24698161236597</v>
      </c>
      <c r="F2081" s="17">
        <f>(H2081*data!$C$16+I2081*data!$C$17-G2080*(data!$C$18+data!$C$19+data!$C$20))*$C2081/60</f>
        <v>-3.6295852564457487</v>
      </c>
      <c r="G2081" s="17">
        <f t="shared" si="163"/>
        <v>29.542538048071652</v>
      </c>
      <c r="H2081" s="17">
        <f>H2080+(data!$C$19*G2080-data!$C$16*H2080)*$C2081/60</f>
        <v>162.06141047636277</v>
      </c>
      <c r="I2081" s="17">
        <f>I2080+(data!$C$20*G2080-data!$C$17*I2080)*$C2081/60</f>
        <v>595.18182207701648</v>
      </c>
      <c r="J2081" s="16">
        <f t="shared" si="159"/>
        <v>380.5</v>
      </c>
      <c r="K2081" s="14">
        <f>G2081/data!$C$15*1000</f>
        <v>4.0000589475439643</v>
      </c>
      <c r="L2081" s="14">
        <f>L2080+data!$C$21*(K2080-L2080)/60*C2080</f>
        <v>4.0000616242379072</v>
      </c>
      <c r="M2081" s="59">
        <f>M2080+E2081*C2081/3600/data!H$23</f>
        <v>431.96772600447963</v>
      </c>
    </row>
    <row r="2082" spans="1:13" ht="19.899999999999999" customHeight="1">
      <c r="A2082" s="12">
        <f t="shared" si="161"/>
        <v>22850</v>
      </c>
      <c r="B2082" s="14">
        <f t="shared" si="162"/>
        <v>4</v>
      </c>
      <c r="C2082" s="14">
        <f t="shared" si="160"/>
        <v>20</v>
      </c>
      <c r="D2082" s="15">
        <f>3600*(B2082*data!$C$15/1000-F2082-G2082)/C2082</f>
        <v>653.16887668934282</v>
      </c>
      <c r="E2082" s="15">
        <f>IF(A2082&lt;P$35,IF(A2082+C2082&lt;P$35,data!H$24*data!H$23,data!H$24*data!H$23*(P$35-A2082)/C2082),IF(D2082&lt;0,0,D2082))</f>
        <v>653.16887668934282</v>
      </c>
      <c r="F2082" s="17">
        <f>(H2082*data!$C$16+I2082*data!$C$17-G2081*(data!$C$18+data!$C$19+data!$C$20))*$C2082/60</f>
        <v>-3.6291506190266061</v>
      </c>
      <c r="G2082" s="17">
        <f t="shared" si="163"/>
        <v>29.542537326891523</v>
      </c>
      <c r="H2082" s="17">
        <f>H2081+(data!$C$19*G2081-data!$C$16*H2081)*$C2082/60</f>
        <v>162.06158640663261</v>
      </c>
      <c r="I2082" s="17">
        <f>I2081+(data!$C$20*G2081-data!$C$17*I2081)*$C2082/60</f>
        <v>595.47283059091728</v>
      </c>
      <c r="J2082" s="16">
        <f t="shared" si="159"/>
        <v>380.83333333333331</v>
      </c>
      <c r="K2082" s="14">
        <f>G2082/data!$C$15*1000</f>
        <v>4.0000588498961926</v>
      </c>
      <c r="L2082" s="14">
        <f>L2081+data!$C$21*(K2081-L2081)/60*C2081</f>
        <v>4.0000615126495234</v>
      </c>
      <c r="M2082" s="59">
        <f>M2081+E2082*C2082/3600/data!H$23</f>
        <v>432.33059760264035</v>
      </c>
    </row>
    <row r="2083" spans="1:13" ht="19.899999999999999" customHeight="1">
      <c r="A2083" s="12">
        <f t="shared" si="161"/>
        <v>22870</v>
      </c>
      <c r="B2083" s="14">
        <f t="shared" si="162"/>
        <v>4</v>
      </c>
      <c r="C2083" s="14">
        <f t="shared" si="160"/>
        <v>20</v>
      </c>
      <c r="D2083" s="15">
        <f>3600*(B2083*data!$C$15/1000-F2083-G2083)/C2083</f>
        <v>653.09090060958454</v>
      </c>
      <c r="E2083" s="15">
        <f>IF(A2083&lt;P$35,IF(A2083+C2083&lt;P$35,data!H$24*data!H$23,data!H$24*data!H$23*(P$35-A2083)/C2083),IF(D2083&lt;0,0,D2083))</f>
        <v>653.09090060958454</v>
      </c>
      <c r="F2083" s="17">
        <f>(H2083*data!$C$16+I2083*data!$C$17-G2082*(data!$C$18+data!$C$19+data!$C$20))*$C2083/60</f>
        <v>-3.6287167000954832</v>
      </c>
      <c r="G2083" s="17">
        <f t="shared" si="163"/>
        <v>29.542536608403502</v>
      </c>
      <c r="H2083" s="17">
        <f>H2082+(data!$C$19*G2082-data!$C$16*H2082)*$C2083/60</f>
        <v>162.06175853909366</v>
      </c>
      <c r="I2083" s="17">
        <f>I2082+(data!$C$20*G2082-data!$C$17*I2082)*$C2083/60</f>
        <v>595.76340834743678</v>
      </c>
      <c r="J2083" s="16">
        <f t="shared" si="159"/>
        <v>381.16666666666669</v>
      </c>
      <c r="K2083" s="14">
        <f>G2083/data!$C$15*1000</f>
        <v>4.0000587526129312</v>
      </c>
      <c r="L2083" s="14">
        <f>L2082+data!$C$21*(K2082-L2082)/60*C2082</f>
        <v>4.0000614016423075</v>
      </c>
      <c r="M2083" s="59">
        <f>M2082+E2083*C2083/3600/data!H$23</f>
        <v>432.69342588075676</v>
      </c>
    </row>
    <row r="2084" spans="1:13" ht="19.899999999999999" customHeight="1">
      <c r="A2084" s="12">
        <f t="shared" si="161"/>
        <v>22890</v>
      </c>
      <c r="B2084" s="14">
        <f t="shared" si="162"/>
        <v>4</v>
      </c>
      <c r="C2084" s="14">
        <f t="shared" si="160"/>
        <v>20</v>
      </c>
      <c r="D2084" s="15">
        <f>3600*(B2084*data!$C$15/1000-F2084-G2084)/C2084</f>
        <v>653.01305290232744</v>
      </c>
      <c r="E2084" s="15">
        <f>IF(A2084&lt;P$35,IF(A2084+C2084&lt;P$35,data!H$24*data!H$23,data!H$24*data!H$23*(P$35-A2084)/C2084),IF(D2084&lt;0,0,D2084))</f>
        <v>653.01305290232744</v>
      </c>
      <c r="F2084" s="17">
        <f>(H2084*data!$C$16+I2084*data!$C$17-G2083*(data!$C$18+data!$C$19+data!$C$20))*$C2084/60</f>
        <v>-3.6282834969986508</v>
      </c>
      <c r="G2084" s="17">
        <f t="shared" si="163"/>
        <v>29.542535892569209</v>
      </c>
      <c r="H2084" s="17">
        <f>H2083+(data!$C$19*G2083-data!$C$16*H2083)*$C2084/60</f>
        <v>162.06192695423792</v>
      </c>
      <c r="I2084" s="17">
        <f>I2083+(data!$C$20*G2083-data!$C$17*I2083)*$C2084/60</f>
        <v>596.05355598425615</v>
      </c>
      <c r="J2084" s="16">
        <f t="shared" si="159"/>
        <v>381.5</v>
      </c>
      <c r="K2084" s="14">
        <f>G2084/data!$C$15*1000</f>
        <v>4.000058655688985</v>
      </c>
      <c r="L2084" s="14">
        <f>L2083+data!$C$21*(K2083-L2083)/60*C2083</f>
        <v>4.0000612912072278</v>
      </c>
      <c r="M2084" s="59">
        <f>M2083+E2084*C2084/3600/data!H$23</f>
        <v>433.05621091014694</v>
      </c>
    </row>
    <row r="2085" spans="1:13" ht="19.899999999999999" customHeight="1">
      <c r="A2085" s="12">
        <f t="shared" si="161"/>
        <v>22910</v>
      </c>
      <c r="B2085" s="14">
        <f t="shared" si="162"/>
        <v>4</v>
      </c>
      <c r="C2085" s="14">
        <f t="shared" si="160"/>
        <v>20</v>
      </c>
      <c r="D2085" s="15">
        <f>3600*(B2085*data!$C$15/1000-F2085-G2085)/C2085</f>
        <v>652.93533310343059</v>
      </c>
      <c r="E2085" s="15">
        <f>IF(A2085&lt;P$35,IF(A2085+C2085&lt;P$35,data!H$24*data!H$23,data!H$24*data!H$23*(P$35-A2085)/C2085),IF(D2085&lt;0,0,D2085))</f>
        <v>652.93533310343059</v>
      </c>
      <c r="F2085" s="17">
        <f>(H2085*data!$C$16+I2085*data!$C$17-G2084*(data!$C$18+data!$C$19+data!$C$20))*$C2085/60</f>
        <v>-3.6278510071199648</v>
      </c>
      <c r="G2085" s="17">
        <f t="shared" si="163"/>
        <v>29.542535179351063</v>
      </c>
      <c r="H2085" s="17">
        <f>H2084+(data!$C$19*G2084-data!$C$16*H2084)*$C2085/60</f>
        <v>162.06209173085361</v>
      </c>
      <c r="I2085" s="17">
        <f>I2084+(data!$C$20*G2084-data!$C$17*I2084)*$C2085/60</f>
        <v>596.34327413811138</v>
      </c>
      <c r="J2085" s="16">
        <f t="shared" si="159"/>
        <v>381.83333333333331</v>
      </c>
      <c r="K2085" s="14">
        <f>G2085/data!$C$15*1000</f>
        <v>4.0000585591192648</v>
      </c>
      <c r="L2085" s="14">
        <f>L2084+data!$C$21*(K2084-L2084)/60*C2084</f>
        <v>4.0000611813354121</v>
      </c>
      <c r="M2085" s="59">
        <f>M2084+E2085*C2085/3600/data!H$23</f>
        <v>433.41895276187108</v>
      </c>
    </row>
    <row r="2086" spans="1:13" ht="19.899999999999999" customHeight="1">
      <c r="A2086" s="12">
        <f t="shared" si="161"/>
        <v>22930</v>
      </c>
      <c r="B2086" s="14">
        <f t="shared" si="162"/>
        <v>4</v>
      </c>
      <c r="C2086" s="14">
        <f t="shared" si="160"/>
        <v>20</v>
      </c>
      <c r="D2086" s="15">
        <f>3600*(B2086*data!$C$15/1000-F2086-G2086)/C2086</f>
        <v>652.85774075524114</v>
      </c>
      <c r="E2086" s="15">
        <f>IF(A2086&lt;P$35,IF(A2086+C2086&lt;P$35,data!H$24*data!H$23,data!H$24*data!H$23*(P$35-A2086)/C2086),IF(D2086&lt;0,0,D2086))</f>
        <v>652.85774075524114</v>
      </c>
      <c r="F2086" s="17">
        <f>(H2086*data!$C$16+I2086*data!$C$17-G2085*(data!$C$18+data!$C$19+data!$C$20))*$C2086/60</f>
        <v>-3.6274192278800945</v>
      </c>
      <c r="G2086" s="17">
        <f t="shared" si="163"/>
        <v>29.542534468712248</v>
      </c>
      <c r="H2086" s="17">
        <f>H2085+(data!$C$19*G2085-data!$C$16*H2085)*$C2086/60</f>
        <v>162.06225294606119</v>
      </c>
      <c r="I2086" s="17">
        <f>I2085+(data!$C$20*G2085-data!$C$17*I2085)*$C2086/60</f>
        <v>596.6325634447943</v>
      </c>
      <c r="J2086" s="16">
        <f t="shared" si="159"/>
        <v>382.16666666666669</v>
      </c>
      <c r="K2086" s="14">
        <f>G2086/data!$C$15*1000</f>
        <v>4.0000584628987861</v>
      </c>
      <c r="L2086" s="14">
        <f>L2085+data!$C$21*(K2085-L2085)/60*C2085</f>
        <v>4.0000610720181466</v>
      </c>
      <c r="M2086" s="59">
        <f>M2085+E2086*C2086/3600/data!H$23</f>
        <v>433.7816515067351</v>
      </c>
    </row>
    <row r="2087" spans="1:13" ht="19.899999999999999" customHeight="1">
      <c r="A2087" s="12">
        <f t="shared" si="161"/>
        <v>22950</v>
      </c>
      <c r="B2087" s="14">
        <f t="shared" si="162"/>
        <v>4</v>
      </c>
      <c r="C2087" s="14">
        <f t="shared" si="160"/>
        <v>20</v>
      </c>
      <c r="D2087" s="15">
        <f>3600*(B2087*data!$C$15/1000-F2087-G2087)/C2087</f>
        <v>652.78027540646303</v>
      </c>
      <c r="E2087" s="15">
        <f>IF(A2087&lt;P$35,IF(A2087+C2087&lt;P$35,data!H$24*data!H$23,data!H$24*data!H$23*(P$35-A2087)/C2087),IF(D2087&lt;0,0,D2087))</f>
        <v>652.78027540646303</v>
      </c>
      <c r="F2087" s="17">
        <f>(H2087*data!$C$16+I2087*data!$C$17-G2086*(data!$C$18+data!$C$19+data!$C$20))*$C2087/60</f>
        <v>-3.6269881567357793</v>
      </c>
      <c r="G2087" s="17">
        <f t="shared" si="163"/>
        <v>29.542533760616696</v>
      </c>
      <c r="H2087" s="17">
        <f>H2086+(data!$C$19*G2086-data!$C$16*H2086)*$C2087/60</f>
        <v>162.0624106753487</v>
      </c>
      <c r="I2087" s="17">
        <f>I2086+(data!$C$20*G2086-data!$C$17*I2086)*$C2087/60</f>
        <v>596.92142453915437</v>
      </c>
      <c r="J2087" s="16">
        <f t="shared" si="159"/>
        <v>382.5</v>
      </c>
      <c r="K2087" s="14">
        <f>G2087/data!$C$15*1000</f>
        <v>4.0000583670226657</v>
      </c>
      <c r="L2087" s="14">
        <f>L2086+data!$C$21*(K2086-L2086)/60*C2086</f>
        <v>4.0000609632468711</v>
      </c>
      <c r="M2087" s="59">
        <f>M2086+E2087*C2087/3600/data!H$23</f>
        <v>434.14430721529425</v>
      </c>
    </row>
    <row r="2088" spans="1:13" ht="19.899999999999999" customHeight="1">
      <c r="A2088" s="12">
        <f t="shared" si="161"/>
        <v>22970</v>
      </c>
      <c r="B2088" s="14">
        <f t="shared" si="162"/>
        <v>4</v>
      </c>
      <c r="C2088" s="14">
        <f t="shared" si="160"/>
        <v>20</v>
      </c>
      <c r="D2088" s="15">
        <f>3600*(B2088*data!$C$15/1000-F2088-G2088)/C2088</f>
        <v>652.70293661203198</v>
      </c>
      <c r="E2088" s="15">
        <f>IF(A2088&lt;P$35,IF(A2088+C2088&lt;P$35,data!H$24*data!H$23,data!H$24*data!H$23*(P$35-A2088)/C2088),IF(D2088&lt;0,0,D2088))</f>
        <v>652.70293661203198</v>
      </c>
      <c r="F2088" s="17">
        <f>(H2088*data!$C$16+I2088*data!$C$17-G2087*(data!$C$18+data!$C$19+data!$C$20))*$C2088/60</f>
        <v>-3.6265577911790885</v>
      </c>
      <c r="G2088" s="17">
        <f t="shared" si="163"/>
        <v>29.542533055029068</v>
      </c>
      <c r="H2088" s="17">
        <f>H2087+(data!$C$19*G2087-data!$C$16*H2087)*$C2088/60</f>
        <v>162.06256499260624</v>
      </c>
      <c r="I2088" s="17">
        <f>I2087+(data!$C$20*G2087-data!$C$17*I2087)*$C2088/60</f>
        <v>597.20985805510009</v>
      </c>
      <c r="J2088" s="16">
        <f t="shared" si="159"/>
        <v>382.83333333333331</v>
      </c>
      <c r="K2088" s="14">
        <f>G2088/data!$C$15*1000</f>
        <v>4.0000582714861173</v>
      </c>
      <c r="L2088" s="14">
        <f>L2087+data!$C$21*(K2087-L2087)/60*C2087</f>
        <v>4.0000608550131806</v>
      </c>
      <c r="M2088" s="59">
        <f>M2087+E2088*C2088/3600/data!H$23</f>
        <v>434.5069199578565</v>
      </c>
    </row>
    <row r="2089" spans="1:13" ht="19.899999999999999" customHeight="1">
      <c r="A2089" s="12">
        <f t="shared" si="161"/>
        <v>22990</v>
      </c>
      <c r="B2089" s="14">
        <f t="shared" si="162"/>
        <v>4</v>
      </c>
      <c r="C2089" s="14">
        <f t="shared" si="160"/>
        <v>20</v>
      </c>
      <c r="D2089" s="15">
        <f>3600*(B2089*data!$C$15/1000-F2089-G2089)/C2089</f>
        <v>652.62572393297455</v>
      </c>
      <c r="E2089" s="15">
        <f>IF(A2089&lt;P$35,IF(A2089+C2089&lt;P$35,data!H$24*data!H$23,data!H$24*data!H$23*(P$35-A2089)/C2089),IF(D2089&lt;0,0,D2089))</f>
        <v>652.62572393297455</v>
      </c>
      <c r="F2089" s="17">
        <f>(H2089*data!$C$16+I2089*data!$C$17-G2088*(data!$C$18+data!$C$19+data!$C$20))*$C2089/60</f>
        <v>-3.6261281287366947</v>
      </c>
      <c r="G2089" s="17">
        <f t="shared" si="163"/>
        <v>29.542532351914772</v>
      </c>
      <c r="H2089" s="17">
        <f>H2088+(data!$C$19*G2088-data!$C$16*H2088)*$C2089/60</f>
        <v>162.06271597015987</v>
      </c>
      <c r="I2089" s="17">
        <f>I2088+(data!$C$20*G2088-data!$C$17*I2088)*$C2089/60</f>
        <v>597.49786462559996</v>
      </c>
      <c r="J2089" s="16">
        <f t="shared" si="159"/>
        <v>383.16666666666669</v>
      </c>
      <c r="K2089" s="14">
        <f>G2089/data!$C$15*1000</f>
        <v>4.0000581762844583</v>
      </c>
      <c r="L2089" s="14">
        <f>L2088+data!$C$21*(K2088-L2088)/60*C2088</f>
        <v>4.0000607473088197</v>
      </c>
      <c r="M2089" s="59">
        <f>M2088+E2089*C2089/3600/data!H$23</f>
        <v>434.86948980448591</v>
      </c>
    </row>
    <row r="2090" spans="1:13" ht="19.899999999999999" customHeight="1">
      <c r="A2090" s="12">
        <f t="shared" si="161"/>
        <v>23010</v>
      </c>
      <c r="B2090" s="14">
        <f t="shared" si="162"/>
        <v>4</v>
      </c>
      <c r="C2090" s="14">
        <f t="shared" si="160"/>
        <v>20</v>
      </c>
      <c r="D2090" s="15">
        <f>3600*(B2090*data!$C$15/1000-F2090-G2090)/C2090</f>
        <v>652.54863693630114</v>
      </c>
      <c r="E2090" s="15">
        <f>IF(A2090&lt;P$35,IF(A2090+C2090&lt;P$35,data!H$24*data!H$23,data!H$24*data!H$23*(P$35-A2090)/C2090),IF(D2090&lt;0,0,D2090))</f>
        <v>652.54863693630114</v>
      </c>
      <c r="F2090" s="17">
        <f>(H2090*data!$C$16+I2090*data!$C$17-G2089*(data!$C$18+data!$C$19+data!$C$20))*$C2090/60</f>
        <v>-3.625699166969186</v>
      </c>
      <c r="G2090" s="17">
        <f t="shared" si="163"/>
        <v>29.542531651239891</v>
      </c>
      <c r="H2090" s="17">
        <f>H2089+(data!$C$19*G2089-data!$C$16*H2089)*$C2090/60</f>
        <v>162.06286367880466</v>
      </c>
      <c r="I2090" s="17">
        <f>I2089+(data!$C$20*G2089-data!$C$17*I2089)*$C2090/60</f>
        <v>597.78544488268449</v>
      </c>
      <c r="J2090" s="16">
        <f t="shared" si="159"/>
        <v>383.5</v>
      </c>
      <c r="K2090" s="14">
        <f>G2090/data!$C$15*1000</f>
        <v>4.0000580814130968</v>
      </c>
      <c r="L2090" s="14">
        <f>L2089+data!$C$21*(K2089-L2089)/60*C2089</f>
        <v>4.0000606401256826</v>
      </c>
      <c r="M2090" s="59">
        <f>M2089+E2090*C2090/3600/data!H$23</f>
        <v>435.2320168250061</v>
      </c>
    </row>
    <row r="2091" spans="1:13" ht="19.899999999999999" customHeight="1">
      <c r="A2091" s="12">
        <f t="shared" si="161"/>
        <v>23030</v>
      </c>
      <c r="B2091" s="14">
        <f t="shared" si="162"/>
        <v>4</v>
      </c>
      <c r="C2091" s="14">
        <f t="shared" si="160"/>
        <v>20</v>
      </c>
      <c r="D2091" s="15">
        <f>3600*(B2091*data!$C$15/1000-F2091-G2091)/C2091</f>
        <v>652.47167519487334</v>
      </c>
      <c r="E2091" s="15">
        <f>IF(A2091&lt;P$35,IF(A2091+C2091&lt;P$35,data!H$24*data!H$23,data!H$24*data!H$23*(P$35-A2091)/C2091),IF(D2091&lt;0,0,D2091))</f>
        <v>652.47167519487334</v>
      </c>
      <c r="F2091" s="17">
        <f>(H2091*data!$C$16+I2091*data!$C$17-G2090*(data!$C$18+data!$C$19+data!$C$20))*$C2091/60</f>
        <v>-3.6252709034703532</v>
      </c>
      <c r="G2091" s="17">
        <f t="shared" si="163"/>
        <v>29.542530952971212</v>
      </c>
      <c r="H2091" s="17">
        <f>H2090+(data!$C$19*G2090-data!$C$16*H2090)*$C2091/60</f>
        <v>162.06300818783711</v>
      </c>
      <c r="I2091" s="17">
        <f>I2090+(data!$C$20*G2090-data!$C$17*I2090)*$C2091/60</f>
        <v>598.07259945744738</v>
      </c>
      <c r="J2091" s="16">
        <f t="shared" si="159"/>
        <v>383.83333333333331</v>
      </c>
      <c r="K2091" s="14">
        <f>G2091/data!$C$15*1000</f>
        <v>4.0000579868675343</v>
      </c>
      <c r="L2091" s="14">
        <f>L2090+data!$C$21*(K2090-L2090)/60*C2090</f>
        <v>4.0000605334558097</v>
      </c>
      <c r="M2091" s="59">
        <f>M2090+E2091*C2091/3600/data!H$23</f>
        <v>435.59450108900324</v>
      </c>
    </row>
    <row r="2092" spans="1:13" ht="19.899999999999999" customHeight="1">
      <c r="A2092" s="12">
        <f t="shared" si="161"/>
        <v>23050</v>
      </c>
      <c r="B2092" s="14">
        <f t="shared" si="162"/>
        <v>4</v>
      </c>
      <c r="C2092" s="14">
        <f t="shared" si="160"/>
        <v>20</v>
      </c>
      <c r="D2092" s="15">
        <f>3600*(B2092*data!$C$15/1000-F2092-G2092)/C2092</f>
        <v>652.3948382872893</v>
      </c>
      <c r="E2092" s="15">
        <f>IF(A2092&lt;P$35,IF(A2092+C2092&lt;P$35,data!H$24*data!H$23,data!H$24*data!H$23*(P$35-A2092)/C2092),IF(D2092&lt;0,0,D2092))</f>
        <v>652.3948382872893</v>
      </c>
      <c r="F2092" s="17">
        <f>(H2092*data!$C$16+I2092*data!$C$17-G2091*(data!$C$18+data!$C$19+data!$C$20))*$C2092/60</f>
        <v>-3.6248433358665344</v>
      </c>
      <c r="G2092" s="17">
        <f t="shared" si="163"/>
        <v>29.542530257076198</v>
      </c>
      <c r="H2092" s="17">
        <f>H2091+(data!$C$19*G2091-data!$C$16*H2091)*$C2092/60</f>
        <v>162.06314956508686</v>
      </c>
      <c r="I2092" s="17">
        <f>I2091+(data!$C$20*G2091-data!$C$17*I2091)*$C2092/60</f>
        <v>598.35932898004671</v>
      </c>
      <c r="J2092" s="16">
        <f t="shared" si="159"/>
        <v>384.16666666666669</v>
      </c>
      <c r="K2092" s="14">
        <f>G2092/data!$C$15*1000</f>
        <v>4.0000578926433663</v>
      </c>
      <c r="L2092" s="14">
        <f>L2091+data!$C$21*(K2091-L2091)/60*C2091</f>
        <v>4.0000604272913858</v>
      </c>
      <c r="M2092" s="59">
        <f>M2091+E2092*C2092/3600/data!H$23</f>
        <v>435.9569426658295</v>
      </c>
    </row>
    <row r="2093" spans="1:13" ht="19.899999999999999" customHeight="1">
      <c r="A2093" s="12">
        <f t="shared" si="161"/>
        <v>23070</v>
      </c>
      <c r="B2093" s="14">
        <f t="shared" si="162"/>
        <v>4</v>
      </c>
      <c r="C2093" s="14">
        <f t="shared" si="160"/>
        <v>20</v>
      </c>
      <c r="D2093" s="15">
        <f>3600*(B2093*data!$C$15/1000-F2093-G2093)/C2093</f>
        <v>652.31812579776192</v>
      </c>
      <c r="E2093" s="15">
        <f>IF(A2093&lt;P$35,IF(A2093+C2093&lt;P$35,data!H$24*data!H$23,data!H$24*data!H$23*(P$35-A2093)/C2093),IF(D2093&lt;0,0,D2093))</f>
        <v>652.31812579776192</v>
      </c>
      <c r="F2093" s="17">
        <f>(H2093*data!$C$16+I2093*data!$C$17-G2092*(data!$C$18+data!$C$19+data!$C$20))*$C2093/60</f>
        <v>-3.624416461815938</v>
      </c>
      <c r="G2093" s="17">
        <f t="shared" si="163"/>
        <v>29.542529563522976</v>
      </c>
      <c r="H2093" s="17">
        <f>H2092+(data!$C$19*G2092-data!$C$16*H2092)*$C2093/60</f>
        <v>162.06328787694775</v>
      </c>
      <c r="I2093" s="17">
        <f>I2092+(data!$C$20*G2092-data!$C$17*I2092)*$C2093/60</f>
        <v>598.64563407970672</v>
      </c>
      <c r="J2093" s="16">
        <f t="shared" si="159"/>
        <v>384.5</v>
      </c>
      <c r="K2093" s="14">
        <f>G2093/data!$C$15*1000</f>
        <v>4.0000577987362753</v>
      </c>
      <c r="L2093" s="14">
        <f>L2092+data!$C$21*(K2092-L2092)/60*C2092</f>
        <v>4.0000603216247379</v>
      </c>
      <c r="M2093" s="59">
        <f>M2092+E2093*C2093/3600/data!H$23</f>
        <v>436.31934162460601</v>
      </c>
    </row>
    <row r="2094" spans="1:13" ht="19.899999999999999" customHeight="1">
      <c r="A2094" s="12">
        <f t="shared" si="161"/>
        <v>23090</v>
      </c>
      <c r="B2094" s="14">
        <f t="shared" si="162"/>
        <v>4</v>
      </c>
      <c r="C2094" s="14">
        <f t="shared" si="160"/>
        <v>20</v>
      </c>
      <c r="D2094" s="15">
        <f>3600*(B2094*data!$C$15/1000-F2094-G2094)/C2094</f>
        <v>652.24153731601325</v>
      </c>
      <c r="E2094" s="15">
        <f>IF(A2094&lt;P$35,IF(A2094+C2094&lt;P$35,data!H$24*data!H$23,data!H$24*data!H$23*(P$35-A2094)/C2094),IF(D2094&lt;0,0,D2094))</f>
        <v>652.24153731601325</v>
      </c>
      <c r="F2094" s="17">
        <f>(H2094*data!$C$16+I2094*data!$C$17-G2093*(data!$C$18+data!$C$19+data!$C$20))*$C2094/60</f>
        <v>-3.6239902790080074</v>
      </c>
      <c r="G2094" s="17">
        <f t="shared" si="163"/>
        <v>29.542528872280311</v>
      </c>
      <c r="H2094" s="17">
        <f>H2093+(data!$C$19*G2093-data!$C$16*H2093)*$C2094/60</f>
        <v>162.06342318840822</v>
      </c>
      <c r="I2094" s="17">
        <f>I2093+(data!$C$20*G2093-data!$C$17*I2093)*$C2094/60</f>
        <v>598.93151538471909</v>
      </c>
      <c r="J2094" s="16">
        <f t="shared" si="159"/>
        <v>384.83333333333331</v>
      </c>
      <c r="K2094" s="14">
        <f>G2094/data!$C$15*1000</f>
        <v>4.0000577051420354</v>
      </c>
      <c r="L2094" s="14">
        <f>L2093+data!$C$21*(K2093-L2093)/60*C2093</f>
        <v>4.0000602164483325</v>
      </c>
      <c r="M2094" s="59">
        <f>M2093+E2094*C2094/3600/data!H$23</f>
        <v>436.68169803422603</v>
      </c>
    </row>
    <row r="2095" spans="1:13" ht="19.899999999999999" customHeight="1">
      <c r="A2095" s="12">
        <f t="shared" si="161"/>
        <v>23110</v>
      </c>
      <c r="B2095" s="14">
        <f t="shared" si="162"/>
        <v>4</v>
      </c>
      <c r="C2095" s="14">
        <f t="shared" si="160"/>
        <v>20</v>
      </c>
      <c r="D2095" s="15">
        <f>3600*(B2095*data!$C$15/1000-F2095-G2095)/C2095</f>
        <v>652.16507243715898</v>
      </c>
      <c r="E2095" s="15">
        <f>IF(A2095&lt;P$35,IF(A2095+C2095&lt;P$35,data!H$24*data!H$23,data!H$24*data!H$23*(P$35-A2095)/C2095),IF(D2095&lt;0,0,D2095))</f>
        <v>652.16507243715898</v>
      </c>
      <c r="F2095" s="17">
        <f>(H2095*data!$C$16+I2095*data!$C$17-G2094*(data!$C$18+data!$C$19+data!$C$20))*$C2095/60</f>
        <v>-3.6235647851627775</v>
      </c>
      <c r="G2095" s="17">
        <f t="shared" si="163"/>
        <v>29.542528183317607</v>
      </c>
      <c r="H2095" s="17">
        <f>H2094+(data!$C$19*G2094-data!$C$16*H2094)*$C2095/60</f>
        <v>162.06355556308105</v>
      </c>
      <c r="I2095" s="17">
        <f>I2094+(data!$C$20*G2094-data!$C$17*I2094)*$C2095/60</f>
        <v>599.21697352244416</v>
      </c>
      <c r="J2095" s="16">
        <f t="shared" si="159"/>
        <v>385.16666666666669</v>
      </c>
      <c r="K2095" s="14">
        <f>G2095/data!$C$15*1000</f>
        <v>4.0000576118565014</v>
      </c>
      <c r="L2095" s="14">
        <f>L2094+data!$C$21*(K2094-L2094)/60*C2094</f>
        <v>4.0000601117547747</v>
      </c>
      <c r="M2095" s="59">
        <f>M2094+E2095*C2095/3600/data!H$23</f>
        <v>437.04401196335778</v>
      </c>
    </row>
    <row r="2096" spans="1:13" ht="19.899999999999999" customHeight="1">
      <c r="A2096" s="12">
        <f t="shared" si="161"/>
        <v>23130</v>
      </c>
      <c r="B2096" s="14">
        <f t="shared" si="162"/>
        <v>4</v>
      </c>
      <c r="C2096" s="14">
        <f t="shared" si="160"/>
        <v>20</v>
      </c>
      <c r="D2096" s="15">
        <f>3600*(B2096*data!$C$15/1000-F2096-G2096)/C2096</f>
        <v>652.08873076159284</v>
      </c>
      <c r="E2096" s="15">
        <f>IF(A2096&lt;P$35,IF(A2096+C2096&lt;P$35,data!H$24*data!H$23,data!H$24*data!H$23*(P$35-A2096)/C2096),IF(D2096&lt;0,0,D2096))</f>
        <v>652.08873076159284</v>
      </c>
      <c r="F2096" s="17">
        <f>(H2096*data!$C$16+I2096*data!$C$17-G2095*(data!$C$18+data!$C$19+data!$C$20))*$C2096/60</f>
        <v>-3.6231399780302573</v>
      </c>
      <c r="G2096" s="17">
        <f t="shared" si="163"/>
        <v>29.542527496604901</v>
      </c>
      <c r="H2096" s="17">
        <f>H2095+(data!$C$19*G2095-data!$C$16*H2095)*$C2096/60</f>
        <v>162.06368506323244</v>
      </c>
      <c r="I2096" s="17">
        <f>I2095+(data!$C$20*G2095-data!$C$17*I2095)*$C2096/60</f>
        <v>599.50200911931256</v>
      </c>
      <c r="J2096" s="16">
        <f t="shared" si="159"/>
        <v>385.5</v>
      </c>
      <c r="K2096" s="14">
        <f>G2096/data!$C$15*1000</f>
        <v>4.0000575188756171</v>
      </c>
      <c r="L2096" s="14">
        <f>L2095+data!$C$21*(K2095-L2095)/60*C2095</f>
        <v>4.0000600075368045</v>
      </c>
      <c r="M2096" s="59">
        <f>M2095+E2096*C2096/3600/data!H$23</f>
        <v>437.40628348044754</v>
      </c>
    </row>
    <row r="2097" spans="1:13" ht="19.899999999999999" customHeight="1">
      <c r="A2097" s="12">
        <f t="shared" si="161"/>
        <v>23150</v>
      </c>
      <c r="B2097" s="14">
        <f t="shared" si="162"/>
        <v>4</v>
      </c>
      <c r="C2097" s="14">
        <f t="shared" si="160"/>
        <v>20</v>
      </c>
      <c r="D2097" s="15">
        <f>3600*(B2097*data!$C$15/1000-F2097-G2097)/C2097</f>
        <v>652.0125118948913</v>
      </c>
      <c r="E2097" s="15">
        <f>IF(A2097&lt;P$35,IF(A2097+C2097&lt;P$35,data!H$24*data!H$23,data!H$24*data!H$23*(P$35-A2097)/C2097),IF(D2097&lt;0,0,D2097))</f>
        <v>652.0125118948913</v>
      </c>
      <c r="F2097" s="17">
        <f>(H2097*data!$C$16+I2097*data!$C$17-G2096*(data!$C$18+data!$C$19+data!$C$20))*$C2097/60</f>
        <v>-3.62271585538983</v>
      </c>
      <c r="G2097" s="17">
        <f t="shared" si="163"/>
        <v>29.542526812112811</v>
      </c>
      <c r="H2097" s="17">
        <f>H2096+(data!$C$19*G2096-data!$C$16*H2096)*$C2097/60</f>
        <v>162.06381174981055</v>
      </c>
      <c r="I2097" s="17">
        <f>I2096+(data!$C$20*G2096-data!$C$17*I2096)*$C2097/60</f>
        <v>599.78662280082654</v>
      </c>
      <c r="J2097" s="16">
        <f t="shared" si="159"/>
        <v>385.83333333333331</v>
      </c>
      <c r="K2097" s="14">
        <f>G2097/data!$C$15*1000</f>
        <v>4.0000574261954052</v>
      </c>
      <c r="L2097" s="14">
        <f>L2096+data!$C$21*(K2096-L2096)/60*C2096</f>
        <v>4.0000599037872959</v>
      </c>
      <c r="M2097" s="59">
        <f>M2096+E2097*C2097/3600/data!H$23</f>
        <v>437.7685126537225</v>
      </c>
    </row>
    <row r="2098" spans="1:13" ht="19.899999999999999" customHeight="1">
      <c r="A2098" s="12">
        <f t="shared" si="161"/>
        <v>23170</v>
      </c>
      <c r="B2098" s="14">
        <f t="shared" si="162"/>
        <v>4</v>
      </c>
      <c r="C2098" s="14">
        <f t="shared" si="160"/>
        <v>20</v>
      </c>
      <c r="D2098" s="15">
        <f>3600*(B2098*data!$C$15/1000-F2098-G2098)/C2098</f>
        <v>651.93641544770423</v>
      </c>
      <c r="E2098" s="15">
        <f>IF(A2098&lt;P$35,IF(A2098+C2098&lt;P$35,data!H$24*data!H$23,data!H$24*data!H$23*(P$35-A2098)/C2098),IF(D2098&lt;0,0,D2098))</f>
        <v>651.93641544770423</v>
      </c>
      <c r="F2098" s="17">
        <f>(H2098*data!$C$16+I2098*data!$C$17-G2097*(data!$C$18+data!$C$19+data!$C$20))*$C2098/60</f>
        <v>-3.6222924150496469</v>
      </c>
      <c r="G2098" s="17">
        <f t="shared" si="163"/>
        <v>29.542526129812561</v>
      </c>
      <c r="H2098" s="17">
        <f>H2097+(data!$C$19*G2097-data!$C$16*H2097)*$C2098/60</f>
        <v>162.06393568247339</v>
      </c>
      <c r="I2098" s="17">
        <f>I2097+(data!$C$20*G2097-data!$C$17*I2097)*$C2098/60</f>
        <v>600.07081519156134</v>
      </c>
      <c r="J2098" s="16">
        <f t="shared" si="159"/>
        <v>386.16666666666669</v>
      </c>
      <c r="K2098" s="14">
        <f>G2098/data!$C$15*1000</f>
        <v>4.0000573338119674</v>
      </c>
      <c r="L2098" s="14">
        <f>L2097+data!$C$21*(K2097-L2097)/60*C2097</f>
        <v>4.0000598004992538</v>
      </c>
      <c r="M2098" s="59">
        <f>M2097+E2098*C2098/3600/data!H$23</f>
        <v>438.13069955119346</v>
      </c>
    </row>
    <row r="2099" spans="1:13" ht="19.899999999999999" customHeight="1">
      <c r="A2099" s="12">
        <f t="shared" si="161"/>
        <v>23190</v>
      </c>
      <c r="B2099" s="14">
        <f t="shared" si="162"/>
        <v>4</v>
      </c>
      <c r="C2099" s="14">
        <f t="shared" si="160"/>
        <v>20</v>
      </c>
      <c r="D2099" s="15">
        <f>3600*(B2099*data!$C$15/1000-F2099-G2099)/C2099</f>
        <v>651.86044103563961</v>
      </c>
      <c r="E2099" s="15">
        <f>IF(A2099&lt;P$35,IF(A2099+C2099&lt;P$35,data!H$24*data!H$23,data!H$24*data!H$23*(P$35-A2099)/C2099),IF(D2099&lt;0,0,D2099))</f>
        <v>651.86044103563961</v>
      </c>
      <c r="F2099" s="17">
        <f>(H2099*data!$C$16+I2099*data!$C$17-G2098*(data!$C$18+data!$C$19+data!$C$20))*$C2099/60</f>
        <v>-3.6218696548460469</v>
      </c>
      <c r="G2099" s="17">
        <f t="shared" si="163"/>
        <v>29.542525449675981</v>
      </c>
      <c r="H2099" s="17">
        <f>H2098+(data!$C$19*G2098-data!$C$16*H2098)*$C2099/60</f>
        <v>162.06405691961612</v>
      </c>
      <c r="I2099" s="17">
        <f>I2098+(data!$C$20*G2098-data!$C$17*I2098)*$C2099/60</f>
        <v>600.35458691516669</v>
      </c>
      <c r="J2099" s="16">
        <f t="shared" si="159"/>
        <v>386.5</v>
      </c>
      <c r="K2099" s="14">
        <f>G2099/data!$C$15*1000</f>
        <v>4.0000572417214908</v>
      </c>
      <c r="L2099" s="14">
        <f>L2098+data!$C$21*(K2098-L2098)/60*C2098</f>
        <v>4.0000596976658125</v>
      </c>
      <c r="M2099" s="59">
        <f>M2098+E2099*C2099/3600/data!H$23</f>
        <v>438.49284424065769</v>
      </c>
    </row>
    <row r="2100" spans="1:13" ht="19.899999999999999" customHeight="1">
      <c r="A2100" s="12">
        <f t="shared" si="161"/>
        <v>23210</v>
      </c>
      <c r="B2100" s="14">
        <f t="shared" si="162"/>
        <v>4</v>
      </c>
      <c r="C2100" s="14">
        <f t="shared" si="160"/>
        <v>20</v>
      </c>
      <c r="D2100" s="15">
        <f>3600*(B2100*data!$C$15/1000-F2100-G2100)/C2100</f>
        <v>651.78458827919246</v>
      </c>
      <c r="E2100" s="15">
        <f>IF(A2100&lt;P$35,IF(A2100+C2100&lt;P$35,data!H$24*data!H$23,data!H$24*data!H$23*(P$35-A2100)/C2100),IF(D2100&lt;0,0,D2100))</f>
        <v>651.78458827919246</v>
      </c>
      <c r="F2100" s="17">
        <f>(H2100*data!$C$16+I2100*data!$C$17-G2099*(data!$C$18+data!$C$19+data!$C$20))*$C2100/60</f>
        <v>-3.6214475726430013</v>
      </c>
      <c r="G2100" s="17">
        <f t="shared" si="163"/>
        <v>29.542524771675421</v>
      </c>
      <c r="H2100" s="17">
        <f>H2099+(data!$C$19*G2099-data!$C$16*H2099)*$C2100/60</f>
        <v>162.06417551839778</v>
      </c>
      <c r="I2100" s="17">
        <f>I2099+(data!$C$20*G2099-data!$C$17*I2099)*$C2100/60</f>
        <v>600.63793859436805</v>
      </c>
      <c r="J2100" s="16">
        <f t="shared" si="159"/>
        <v>386.83333333333331</v>
      </c>
      <c r="K2100" s="14">
        <f>G2100/data!$C$15*1000</f>
        <v>4.0000571499202309</v>
      </c>
      <c r="L2100" s="14">
        <f>L2099+data!$C$21*(K2099-L2099)/60*C2099</f>
        <v>4.0000595952802334</v>
      </c>
      <c r="M2100" s="59">
        <f>M2099+E2100*C2100/3600/data!H$23</f>
        <v>438.85494678970167</v>
      </c>
    </row>
    <row r="2101" spans="1:13" ht="19.899999999999999" customHeight="1">
      <c r="A2101" s="12">
        <f t="shared" si="161"/>
        <v>23230</v>
      </c>
      <c r="B2101" s="14">
        <f t="shared" si="162"/>
        <v>4</v>
      </c>
      <c r="C2101" s="14">
        <f t="shared" si="160"/>
        <v>20</v>
      </c>
      <c r="D2101" s="15">
        <f>3600*(B2101*data!$C$15/1000-F2101-G2101)/C2101</f>
        <v>651.70885680361175</v>
      </c>
      <c r="E2101" s="15">
        <f>IF(A2101&lt;P$35,IF(A2101+C2101&lt;P$35,data!H$24*data!H$23,data!H$24*data!H$23*(P$35-A2101)/C2101),IF(D2101&lt;0,0,D2101))</f>
        <v>651.70885680361175</v>
      </c>
      <c r="F2101" s="17">
        <f>(H2101*data!$C$16+I2101*data!$C$17-G2100*(data!$C$18+data!$C$19+data!$C$20))*$C2101/60</f>
        <v>-3.6210261663315313</v>
      </c>
      <c r="G2101" s="17">
        <f t="shared" si="163"/>
        <v>29.542524095783847</v>
      </c>
      <c r="H2101" s="17">
        <f>H2100+(data!$C$19*G2100-data!$C$16*H2100)*$C2101/60</f>
        <v>162.06429153476748</v>
      </c>
      <c r="I2101" s="17">
        <f>I2100+(data!$C$20*G2100-data!$C$17*I2100)*$C2101/60</f>
        <v>600.92087085096807</v>
      </c>
      <c r="J2101" s="16">
        <f t="shared" si="159"/>
        <v>387.16666666666669</v>
      </c>
      <c r="K2101" s="14">
        <f>G2101/data!$C$15*1000</f>
        <v>4.0000570584045283</v>
      </c>
      <c r="L2101" s="14">
        <f>L2100+data!$C$21*(K2100-L2100)/60*C2100</f>
        <v>4.000059493335903</v>
      </c>
      <c r="M2101" s="59">
        <f>M2100+E2101*C2101/3600/data!H$23</f>
        <v>439.21700726570367</v>
      </c>
    </row>
    <row r="2102" spans="1:13" ht="19.899999999999999" customHeight="1">
      <c r="A2102" s="12">
        <f t="shared" si="161"/>
        <v>23250</v>
      </c>
      <c r="B2102" s="14">
        <f t="shared" si="162"/>
        <v>4</v>
      </c>
      <c r="C2102" s="14">
        <f t="shared" si="160"/>
        <v>20</v>
      </c>
      <c r="D2102" s="15">
        <f>3600*(B2102*data!$C$15/1000-F2102-G2102)/C2102</f>
        <v>651.63324623883284</v>
      </c>
      <c r="E2102" s="15">
        <f>IF(A2102&lt;P$35,IF(A2102+C2102&lt;P$35,data!H$24*data!H$23,data!H$24*data!H$23*(P$35-A2102)/C2102),IF(D2102&lt;0,0,D2102))</f>
        <v>651.63324623883284</v>
      </c>
      <c r="F2102" s="17">
        <f>(H2102*data!$C$16+I2102*data!$C$17-G2101*(data!$C$18+data!$C$19+data!$C$20))*$C2102/60</f>
        <v>-3.6206054338291902</v>
      </c>
      <c r="G2102" s="17">
        <f t="shared" si="163"/>
        <v>29.542523421974721</v>
      </c>
      <c r="H2102" s="17">
        <f>H2101+(data!$C$19*G2101-data!$C$16*H2101)*$C2102/60</f>
        <v>162.06440502348994</v>
      </c>
      <c r="I2102" s="17">
        <f>I2101+(data!$C$20*G2101-data!$C$17*I2101)*$C2102/60</f>
        <v>601.20338430584798</v>
      </c>
      <c r="J2102" s="16">
        <f t="shared" si="159"/>
        <v>387.5</v>
      </c>
      <c r="K2102" s="14">
        <f>G2102/data!$C$15*1000</f>
        <v>4.0000569671707886</v>
      </c>
      <c r="L2102" s="14">
        <f>L2101+data!$C$21*(K2101-L2101)/60*C2101</f>
        <v>4.0000593918263307</v>
      </c>
      <c r="M2102" s="59">
        <f>M2101+E2102*C2102/3600/data!H$23</f>
        <v>439.57902573583635</v>
      </c>
    </row>
    <row r="2103" spans="1:13" ht="19.899999999999999" customHeight="1">
      <c r="A2103" s="12">
        <f t="shared" si="161"/>
        <v>23270</v>
      </c>
      <c r="B2103" s="14">
        <f t="shared" si="162"/>
        <v>4</v>
      </c>
      <c r="C2103" s="14">
        <f t="shared" si="160"/>
        <v>20</v>
      </c>
      <c r="D2103" s="15">
        <f>3600*(B2103*data!$C$15/1000-F2103-G2103)/C2103</f>
        <v>651.55775621936596</v>
      </c>
      <c r="E2103" s="15">
        <f>IF(A2103&lt;P$35,IF(A2103+C2103&lt;P$35,data!H$24*data!H$23,data!H$24*data!H$23*(P$35-A2103)/C2103),IF(D2103&lt;0,0,D2103))</f>
        <v>651.55775621936596</v>
      </c>
      <c r="F2103" s="17">
        <f>(H2103*data!$C$16+I2103*data!$C$17-G2102*(data!$C$18+data!$C$19+data!$C$20))*$C2103/60</f>
        <v>-3.6201853730795026</v>
      </c>
      <c r="G2103" s="17">
        <f t="shared" si="163"/>
        <v>29.542522750222069</v>
      </c>
      <c r="H2103" s="17">
        <f>H2102+(data!$C$19*G2102-data!$C$16*H2102)*$C2103/60</f>
        <v>162.06451603817067</v>
      </c>
      <c r="I2103" s="17">
        <f>I2102+(data!$C$20*G2102-data!$C$17*I2102)*$C2103/60</f>
        <v>601.48547957896892</v>
      </c>
      <c r="J2103" s="16">
        <f t="shared" si="159"/>
        <v>387.83333333333331</v>
      </c>
      <c r="K2103" s="14">
        <f>G2103/data!$C$15*1000</f>
        <v>4.0000568762154955</v>
      </c>
      <c r="L2103" s="14">
        <f>L2102+data!$C$21*(K2102-L2102)/60*C2102</f>
        <v>4.0000592907451464</v>
      </c>
      <c r="M2103" s="59">
        <f>M2102+E2103*C2103/3600/data!H$23</f>
        <v>439.94100226706934</v>
      </c>
    </row>
    <row r="2104" spans="1:13" ht="19.899999999999999" customHeight="1">
      <c r="A2104" s="12">
        <f t="shared" si="161"/>
        <v>23290</v>
      </c>
      <c r="B2104" s="14">
        <f t="shared" si="162"/>
        <v>4</v>
      </c>
      <c r="C2104" s="14">
        <f t="shared" si="160"/>
        <v>20</v>
      </c>
      <c r="D2104" s="15">
        <f>3600*(B2104*data!$C$15/1000-F2104-G2104)/C2104</f>
        <v>651.48238638421594</v>
      </c>
      <c r="E2104" s="15">
        <f>IF(A2104&lt;P$35,IF(A2104+C2104&lt;P$35,data!H$24*data!H$23,data!H$24*data!H$23*(P$35-A2104)/C2104),IF(D2104&lt;0,0,D2104))</f>
        <v>651.48238638421594</v>
      </c>
      <c r="F2104" s="17">
        <f>(H2104*data!$C$16+I2104*data!$C$17-G2103*(data!$C$18+data!$C$19+data!$C$20))*$C2104/60</f>
        <v>-3.6197659820514598</v>
      </c>
      <c r="G2104" s="17">
        <f t="shared" si="163"/>
        <v>29.542522080500419</v>
      </c>
      <c r="H2104" s="17">
        <f>H2103+(data!$C$19*G2103-data!$C$16*H2103)*$C2104/60</f>
        <v>162.06462463128037</v>
      </c>
      <c r="I2104" s="17">
        <f>I2103+(data!$C$20*G2103-data!$C$17*I2103)*$C2104/60</f>
        <v>601.76715728937359</v>
      </c>
      <c r="J2104" s="16">
        <f t="shared" si="159"/>
        <v>388.16666666666669</v>
      </c>
      <c r="K2104" s="14">
        <f>G2104/data!$C$15*1000</f>
        <v>4.0000567855352003</v>
      </c>
      <c r="L2104" s="14">
        <f>L2103+data!$C$21*(K2103-L2103)/60*C2103</f>
        <v>4.0000591900860991</v>
      </c>
      <c r="M2104" s="59">
        <f>M2103+E2104*C2104/3600/data!H$23</f>
        <v>440.3029369261717</v>
      </c>
    </row>
    <row r="2105" spans="1:13" ht="19.899999999999999" customHeight="1">
      <c r="A2105" s="12">
        <f t="shared" si="161"/>
        <v>23310</v>
      </c>
      <c r="B2105" s="14">
        <f t="shared" si="162"/>
        <v>4</v>
      </c>
      <c r="C2105" s="14">
        <f t="shared" si="160"/>
        <v>20</v>
      </c>
      <c r="D2105" s="15">
        <f>3600*(B2105*data!$C$15/1000-F2105-G2105)/C2105</f>
        <v>651.40713637677607</v>
      </c>
      <c r="E2105" s="15">
        <f>IF(A2105&lt;P$35,IF(A2105+C2105&lt;P$35,data!H$24*data!H$23,data!H$24*data!H$23*(P$35-A2105)/C2105),IF(D2105&lt;0,0,D2105))</f>
        <v>651.40713637677607</v>
      </c>
      <c r="F2105" s="17">
        <f>(H2105*data!$C$16+I2105*data!$C$17-G2104*(data!$C$18+data!$C$19+data!$C$20))*$C2105/60</f>
        <v>-3.6193472587389968</v>
      </c>
      <c r="G2105" s="17">
        <f t="shared" si="163"/>
        <v>29.542521412784843</v>
      </c>
      <c r="H2105" s="17">
        <f>H2104+(data!$C$19*G2104-data!$C$16*H2104)*$C2105/60</f>
        <v>162.06473085417903</v>
      </c>
      <c r="I2105" s="17">
        <f>I2104+(data!$C$20*G2104-data!$C$17*I2104)*$C2105/60</f>
        <v>602.0484180551872</v>
      </c>
      <c r="J2105" s="16">
        <f t="shared" si="159"/>
        <v>388.5</v>
      </c>
      <c r="K2105" s="14">
        <f>G2105/data!$C$15*1000</f>
        <v>4.0000566951265268</v>
      </c>
      <c r="L2105" s="14">
        <f>L2104+data!$C$21*(K2104-L2104)/60*C2104</f>
        <v>4.000059089843055</v>
      </c>
      <c r="M2105" s="59">
        <f>M2104+E2105*C2105/3600/data!H$23</f>
        <v>440.66482977971435</v>
      </c>
    </row>
    <row r="2106" spans="1:13" ht="19.899999999999999" customHeight="1">
      <c r="A2106" s="12">
        <f t="shared" si="161"/>
        <v>23330</v>
      </c>
      <c r="B2106" s="14">
        <f t="shared" si="162"/>
        <v>4</v>
      </c>
      <c r="C2106" s="14">
        <f t="shared" si="160"/>
        <v>20</v>
      </c>
      <c r="D2106" s="15">
        <f>3600*(B2106*data!$C$15/1000-F2106-G2106)/C2106</f>
        <v>651.33200584476151</v>
      </c>
      <c r="E2106" s="15">
        <f>IF(A2106&lt;P$35,IF(A2106+C2106&lt;P$35,data!H$24*data!H$23,data!H$24*data!H$23*(P$35-A2106)/C2106),IF(D2106&lt;0,0,D2106))</f>
        <v>651.33200584476151</v>
      </c>
      <c r="F2106" s="17">
        <f>(H2106*data!$C$16+I2106*data!$C$17-G2105*(data!$C$18+data!$C$19+data!$C$20))*$C2106/60</f>
        <v>-3.6189292011605025</v>
      </c>
      <c r="G2106" s="17">
        <f t="shared" si="163"/>
        <v>29.542520747050876</v>
      </c>
      <c r="H2106" s="17">
        <f>H2105+(data!$C$19*G2105-data!$C$16*H2105)*$C2106/60</f>
        <v>162.06483475713947</v>
      </c>
      <c r="I2106" s="17">
        <f>I2105+(data!$C$20*G2105-data!$C$17*I2105)*$C2106/60</f>
        <v>602.32926249361924</v>
      </c>
      <c r="J2106" s="16">
        <f t="shared" si="159"/>
        <v>388.83333333333331</v>
      </c>
      <c r="K2106" s="14">
        <f>G2106/data!$C$15*1000</f>
        <v>4.0000566049861641</v>
      </c>
      <c r="L2106" s="14">
        <f>L2105+data!$C$21*(K2105-L2105)/60*C2105</f>
        <v>4.000058990009995</v>
      </c>
      <c r="M2106" s="59">
        <f>M2105+E2106*C2106/3600/data!H$23</f>
        <v>441.02668089407257</v>
      </c>
    </row>
    <row r="2107" spans="1:13" ht="19.899999999999999" customHeight="1">
      <c r="A2107" s="12">
        <f t="shared" si="161"/>
        <v>23350</v>
      </c>
      <c r="B2107" s="14">
        <f t="shared" si="162"/>
        <v>4</v>
      </c>
      <c r="C2107" s="14">
        <f t="shared" si="160"/>
        <v>20</v>
      </c>
      <c r="D2107" s="15">
        <f>3600*(B2107*data!$C$15/1000-F2107-G2107)/C2107</f>
        <v>651.25699444010138</v>
      </c>
      <c r="E2107" s="15">
        <f>IF(A2107&lt;P$35,IF(A2107+C2107&lt;P$35,data!H$24*data!H$23,data!H$24*data!H$23*(P$35-A2107)/C2107),IF(D2107&lt;0,0,D2107))</f>
        <v>651.25699444010138</v>
      </c>
      <c r="F2107" s="17">
        <f>(H2107*data!$C$16+I2107*data!$C$17-G2106*(data!$C$18+data!$C$19+data!$C$20))*$C2107/60</f>
        <v>-3.6185118073583116</v>
      </c>
      <c r="G2107" s="17">
        <f t="shared" si="163"/>
        <v>29.542520083274571</v>
      </c>
      <c r="H2107" s="17">
        <f>H2106+(data!$C$19*G2106-data!$C$16*H2106)*$C2107/60</f>
        <v>162.06493638937027</v>
      </c>
      <c r="I2107" s="17">
        <f>I2106+(data!$C$20*G2106-data!$C$17*I2106)*$C2107/60</f>
        <v>602.60969122096446</v>
      </c>
      <c r="J2107" s="16">
        <f t="shared" si="159"/>
        <v>389.16666666666669</v>
      </c>
      <c r="K2107" s="14">
        <f>G2107/data!$C$15*1000</f>
        <v>4.0000565151108685</v>
      </c>
      <c r="L2107" s="14">
        <f>L2106+data!$C$21*(K2106-L2106)/60*C2106</f>
        <v>4.0000588905810126</v>
      </c>
      <c r="M2107" s="59">
        <f>M2106+E2107*C2107/3600/data!H$23</f>
        <v>441.38849033542817</v>
      </c>
    </row>
    <row r="2108" spans="1:13" ht="19.899999999999999" customHeight="1">
      <c r="A2108" s="12">
        <f t="shared" si="161"/>
        <v>23370</v>
      </c>
      <c r="B2108" s="14">
        <f t="shared" si="162"/>
        <v>4</v>
      </c>
      <c r="C2108" s="14">
        <f t="shared" si="160"/>
        <v>20</v>
      </c>
      <c r="D2108" s="15">
        <f>3600*(B2108*data!$C$15/1000-F2108-G2108)/C2108</f>
        <v>651.18210181887162</v>
      </c>
      <c r="E2108" s="15">
        <f>IF(A2108&lt;P$35,IF(A2108+C2108&lt;P$35,data!H$24*data!H$23,data!H$24*data!H$23*(P$35-A2108)/C2108),IF(D2108&lt;0,0,D2108))</f>
        <v>651.18210181887162</v>
      </c>
      <c r="F2108" s="17">
        <f>(H2108*data!$C$16+I2108*data!$C$17-G2107*(data!$C$18+data!$C$19+data!$C$20))*$C2108/60</f>
        <v>-3.6180950753982422</v>
      </c>
      <c r="G2108" s="17">
        <f t="shared" si="163"/>
        <v>29.542519421432448</v>
      </c>
      <c r="H2108" s="17">
        <f>H2107+(data!$C$19*G2107-data!$C$16*H2107)*$C2108/60</f>
        <v>162.06503579903836</v>
      </c>
      <c r="I2108" s="17">
        <f>I2107+(data!$C$20*G2107-data!$C$17*I2107)*$C2108/60</f>
        <v>602.88970485260472</v>
      </c>
      <c r="J2108" s="16">
        <f t="shared" si="159"/>
        <v>389.5</v>
      </c>
      <c r="K2108" s="14">
        <f>G2108/data!$C$15*1000</f>
        <v>4.0000564254974602</v>
      </c>
      <c r="L2108" s="14">
        <f>L2107+data!$C$21*(K2107-L2107)/60*C2107</f>
        <v>4.0000587915503125</v>
      </c>
      <c r="M2108" s="59">
        <f>M2107+E2108*C2108/3600/data!H$23</f>
        <v>441.750258169772</v>
      </c>
    </row>
    <row r="2109" spans="1:13" ht="19.899999999999999" customHeight="1">
      <c r="A2109" s="12">
        <f t="shared" si="161"/>
        <v>23390</v>
      </c>
      <c r="B2109" s="14">
        <f t="shared" si="162"/>
        <v>4</v>
      </c>
      <c r="C2109" s="14">
        <f t="shared" si="160"/>
        <v>20</v>
      </c>
      <c r="D2109" s="15">
        <f>3600*(B2109*data!$C$15/1000-F2109-G2109)/C2109</f>
        <v>651.10732764119689</v>
      </c>
      <c r="E2109" s="15">
        <f>IF(A2109&lt;P$35,IF(A2109+C2109&lt;P$35,data!H$24*data!H$23,data!H$24*data!H$23*(P$35-A2109)/C2109),IF(D2109&lt;0,0,D2109))</f>
        <v>651.10732764119689</v>
      </c>
      <c r="F2109" s="17">
        <f>(H2109*data!$C$16+I2109*data!$C$17-G2108*(data!$C$18+data!$C$19+data!$C$20))*$C2109/60</f>
        <v>-3.6176790033691151</v>
      </c>
      <c r="G2109" s="17">
        <f t="shared" si="163"/>
        <v>29.542518761501508</v>
      </c>
      <c r="H2109" s="17">
        <f>H2108+(data!$C$19*G2108-data!$C$16*H2108)*$C2109/60</f>
        <v>162.06513303329098</v>
      </c>
      <c r="I2109" s="17">
        <f>I2108+(data!$C$20*G2108-data!$C$17*I2108)*$C2109/60</f>
        <v>603.16930400300987</v>
      </c>
      <c r="J2109" s="16">
        <f t="shared" si="159"/>
        <v>389.83333333333331</v>
      </c>
      <c r="K2109" s="14">
        <f>G2109/data!$C$15*1000</f>
        <v>4.0000563361428263</v>
      </c>
      <c r="L2109" s="14">
        <f>L2108+data!$C$21*(K2108-L2108)/60*C2108</f>
        <v>4.0000586929122086</v>
      </c>
      <c r="M2109" s="59">
        <f>M2108+E2109*C2109/3600/data!H$23</f>
        <v>442.11198446290598</v>
      </c>
    </row>
    <row r="2110" spans="1:13" ht="19.899999999999999" customHeight="1">
      <c r="A2110" s="12">
        <f t="shared" si="161"/>
        <v>23410</v>
      </c>
      <c r="B2110" s="14">
        <f t="shared" si="162"/>
        <v>4</v>
      </c>
      <c r="C2110" s="14">
        <f t="shared" si="160"/>
        <v>20</v>
      </c>
      <c r="D2110" s="15">
        <f>3600*(B2110*data!$C$15/1000-F2110-G2110)/C2110</f>
        <v>651.03267157118682</v>
      </c>
      <c r="E2110" s="15">
        <f>IF(A2110&lt;P$35,IF(A2110+C2110&lt;P$35,data!H$24*data!H$23,data!H$24*data!H$23*(P$35-A2110)/C2110),IF(D2110&lt;0,0,D2110))</f>
        <v>651.03267157118682</v>
      </c>
      <c r="F2110" s="17">
        <f>(H2110*data!$C$16+I2110*data!$C$17-G2109*(data!$C$18+data!$C$19+data!$C$20))*$C2110/60</f>
        <v>-3.6172635893822949</v>
      </c>
      <c r="G2110" s="17">
        <f t="shared" si="163"/>
        <v>29.542518103459194</v>
      </c>
      <c r="H2110" s="17">
        <f>H2109+(data!$C$19*G2109-data!$C$16*H2109)*$C2110/60</f>
        <v>162.0652281382774</v>
      </c>
      <c r="I2110" s="17">
        <f>I2109+(data!$C$20*G2109-data!$C$17*I2109)*$C2110/60</f>
        <v>603.44848928573958</v>
      </c>
      <c r="J2110" s="16">
        <f t="shared" si="159"/>
        <v>390.16666666666669</v>
      </c>
      <c r="K2110" s="14">
        <f>G2110/data!$C$15*1000</f>
        <v>4.0000562470439132</v>
      </c>
      <c r="L2110" s="14">
        <f>L2109+data!$C$21*(K2109-L2109)/60*C2109</f>
        <v>4.0000585946611222</v>
      </c>
      <c r="M2110" s="59">
        <f>M2109+E2110*C2110/3600/data!H$23</f>
        <v>442.47366928044551</v>
      </c>
    </row>
    <row r="2111" spans="1:13" ht="19.899999999999999" customHeight="1">
      <c r="A2111" s="12">
        <f t="shared" si="161"/>
        <v>23430</v>
      </c>
      <c r="B2111" s="14">
        <f t="shared" si="162"/>
        <v>4</v>
      </c>
      <c r="C2111" s="14">
        <f t="shared" si="160"/>
        <v>20</v>
      </c>
      <c r="D2111" s="15">
        <f>3600*(B2111*data!$C$15/1000-F2111-G2111)/C2111</f>
        <v>650.95813327683277</v>
      </c>
      <c r="E2111" s="15">
        <f>IF(A2111&lt;P$35,IF(A2111+C2111&lt;P$35,data!H$24*data!H$23,data!H$24*data!H$23*(P$35-A2111)/C2111),IF(D2111&lt;0,0,D2111))</f>
        <v>650.95813327683277</v>
      </c>
      <c r="F2111" s="17">
        <f>(H2111*data!$C$16+I2111*data!$C$17-G2110*(data!$C$18+data!$C$19+data!$C$20))*$C2111/60</f>
        <v>-3.6168488315712399</v>
      </c>
      <c r="G2111" s="17">
        <f t="shared" si="163"/>
        <v>29.542517447283437</v>
      </c>
      <c r="H2111" s="17">
        <f>H2110+(data!$C$19*G2110-data!$C$16*H2110)*$C2111/60</f>
        <v>162.06532115916991</v>
      </c>
      <c r="I2111" s="17">
        <f>I2110+(data!$C$20*G2110-data!$C$17*I2110)*$C2111/60</f>
        <v>603.72726131344439</v>
      </c>
      <c r="J2111" s="16">
        <f t="shared" si="159"/>
        <v>390.5</v>
      </c>
      <c r="K2111" s="14">
        <f>G2111/data!$C$15*1000</f>
        <v>4.0000561581977312</v>
      </c>
      <c r="L2111" s="14">
        <f>L2110+data!$C$21*(K2110-L2110)/60*C2110</f>
        <v>4.0000584967915795</v>
      </c>
      <c r="M2111" s="59">
        <f>M2110+E2111*C2111/3600/data!H$23</f>
        <v>442.8353126878215</v>
      </c>
    </row>
    <row r="2112" spans="1:13" ht="19.899999999999999" customHeight="1">
      <c r="A2112" s="12">
        <f t="shared" si="161"/>
        <v>23450</v>
      </c>
      <c r="B2112" s="14">
        <f t="shared" si="162"/>
        <v>4</v>
      </c>
      <c r="C2112" s="14">
        <f t="shared" si="160"/>
        <v>20</v>
      </c>
      <c r="D2112" s="15">
        <f>3600*(B2112*data!$C$15/1000-F2112-G2112)/C2112</f>
        <v>650.88371242996209</v>
      </c>
      <c r="E2112" s="15">
        <f>IF(A2112&lt;P$35,IF(A2112+C2112&lt;P$35,data!H$24*data!H$23,data!H$24*data!H$23*(P$35-A2112)/C2112),IF(D2112&lt;0,0,D2112))</f>
        <v>650.88371242996209</v>
      </c>
      <c r="F2112" s="17">
        <f>(H2112*data!$C$16+I2112*data!$C$17-G2111*(data!$C$18+data!$C$19+data!$C$20))*$C2112/60</f>
        <v>-3.6164347280910696</v>
      </c>
      <c r="G2112" s="17">
        <f t="shared" si="163"/>
        <v>29.542516792952551</v>
      </c>
      <c r="H2112" s="17">
        <f>H2111+(data!$C$19*G2111-data!$C$16*H2111)*$C2112/60</f>
        <v>162.06541214018458</v>
      </c>
      <c r="I2112" s="17">
        <f>I2111+(data!$C$20*G2111-data!$C$17*I2111)*$C2112/60</f>
        <v>604.00562069786702</v>
      </c>
      <c r="J2112" s="16">
        <f t="shared" si="159"/>
        <v>390.83333333333331</v>
      </c>
      <c r="K2112" s="14">
        <f>G2112/data!$C$15*1000</f>
        <v>4.000056069601345</v>
      </c>
      <c r="L2112" s="14">
        <f>L2111+data!$C$21*(K2111-L2111)/60*C2111</f>
        <v>4.0000583992982115</v>
      </c>
      <c r="M2112" s="59">
        <f>M2111+E2112*C2112/3600/data!H$23</f>
        <v>443.19691475028259</v>
      </c>
    </row>
    <row r="2113" spans="1:13" ht="19.899999999999999" customHeight="1">
      <c r="A2113" s="12">
        <f t="shared" si="161"/>
        <v>23470</v>
      </c>
      <c r="B2113" s="14">
        <f t="shared" si="162"/>
        <v>4</v>
      </c>
      <c r="C2113" s="14">
        <f t="shared" si="160"/>
        <v>20</v>
      </c>
      <c r="D2113" s="15">
        <f>3600*(B2113*data!$C$15/1000-F2113-G2113)/C2113</f>
        <v>650.80940870612596</v>
      </c>
      <c r="E2113" s="15">
        <f>IF(A2113&lt;P$35,IF(A2113+C2113&lt;P$35,data!H$24*data!H$23,data!H$24*data!H$23*(P$35-A2113)/C2113),IF(D2113&lt;0,0,D2113))</f>
        <v>650.80940870612596</v>
      </c>
      <c r="F2113" s="17">
        <f>(H2113*data!$C$16+I2113*data!$C$17-G2112*(data!$C$18+data!$C$19+data!$C$20))*$C2113/60</f>
        <v>-3.6160212771181075</v>
      </c>
      <c r="G2113" s="17">
        <f t="shared" si="163"/>
        <v>29.542516140445343</v>
      </c>
      <c r="H2113" s="17">
        <f>H2112+(data!$C$19*G2112-data!$C$16*H2112)*$C2113/60</f>
        <v>162.06550112460144</v>
      </c>
      <c r="I2113" s="17">
        <f>I2112+(data!$C$20*G2112-data!$C$17*I2112)*$C2113/60</f>
        <v>604.28356804984412</v>
      </c>
      <c r="J2113" s="16">
        <f t="shared" si="159"/>
        <v>391.16666666666669</v>
      </c>
      <c r="K2113" s="14">
        <f>G2113/data!$C$15*1000</f>
        <v>4.0000559812518839</v>
      </c>
      <c r="L2113" s="14">
        <f>L2112+data!$C$21*(K2112-L2112)/60*C2112</f>
        <v>4.0000583021757485</v>
      </c>
      <c r="M2113" s="59">
        <f>M2112+E2113*C2113/3600/data!H$23</f>
        <v>443.55847553289709</v>
      </c>
    </row>
    <row r="2114" spans="1:13" ht="19.899999999999999" customHeight="1">
      <c r="A2114" s="12">
        <f t="shared" si="161"/>
        <v>23490</v>
      </c>
      <c r="B2114" s="14">
        <f t="shared" si="162"/>
        <v>4</v>
      </c>
      <c r="C2114" s="14">
        <f t="shared" si="160"/>
        <v>20</v>
      </c>
      <c r="D2114" s="15">
        <f>3600*(B2114*data!$C$15/1000-F2114-G2114)/C2114</f>
        <v>650.7352217845588</v>
      </c>
      <c r="E2114" s="15">
        <f>IF(A2114&lt;P$35,IF(A2114+C2114&lt;P$35,data!H$24*data!H$23,data!H$24*data!H$23*(P$35-A2114)/C2114),IF(D2114&lt;0,0,D2114))</f>
        <v>650.7352217845588</v>
      </c>
      <c r="F2114" s="17">
        <f>(H2114*data!$C$16+I2114*data!$C$17-G2113*(data!$C$18+data!$C$19+data!$C$20))*$C2114/60</f>
        <v>-3.6156084768494949</v>
      </c>
      <c r="G2114" s="17">
        <f t="shared" si="163"/>
        <v>29.542515489740993</v>
      </c>
      <c r="H2114" s="17">
        <f>H2113+(data!$C$19*G2113-data!$C$16*H2113)*$C2114/60</f>
        <v>162.06558815478436</v>
      </c>
      <c r="I2114" s="17">
        <f>I2113+(data!$C$20*G2113-data!$C$17*I2113)*$C2114/60</f>
        <v>604.56110397930718</v>
      </c>
      <c r="J2114" s="16">
        <f t="shared" si="159"/>
        <v>391.5</v>
      </c>
      <c r="K2114" s="14">
        <f>G2114/data!$C$15*1000</f>
        <v>4.0000558931465307</v>
      </c>
      <c r="L2114" s="14">
        <f>L2113+data!$C$21*(K2113-L2113)/60*C2113</f>
        <v>4.0000582054190224</v>
      </c>
      <c r="M2114" s="59">
        <f>M2113+E2114*C2114/3600/data!H$23</f>
        <v>443.91999510055518</v>
      </c>
    </row>
    <row r="2115" spans="1:13" ht="19.899999999999999" customHeight="1">
      <c r="A2115" s="12">
        <f t="shared" si="161"/>
        <v>23510</v>
      </c>
      <c r="B2115" s="14">
        <f t="shared" si="162"/>
        <v>4</v>
      </c>
      <c r="C2115" s="14">
        <f t="shared" si="160"/>
        <v>20</v>
      </c>
      <c r="D2115" s="15">
        <f>3600*(B2115*data!$C$15/1000-F2115-G2115)/C2115</f>
        <v>650.66115134807808</v>
      </c>
      <c r="E2115" s="15">
        <f>IF(A2115&lt;P$35,IF(A2115+C2115&lt;P$35,data!H$24*data!H$23,data!H$24*data!H$23*(P$35-A2115)/C2115),IF(D2115&lt;0,0,D2115))</f>
        <v>650.66115134807808</v>
      </c>
      <c r="F2115" s="17">
        <f>(H2115*data!$C$16+I2115*data!$C$17-G2114*(data!$C$18+data!$C$19+data!$C$20))*$C2115/60</f>
        <v>-3.6151963255027413</v>
      </c>
      <c r="G2115" s="17">
        <f t="shared" si="163"/>
        <v>29.542514840819134</v>
      </c>
      <c r="H2115" s="17">
        <f>H2114+(data!$C$19*G2114-data!$C$16*H2114)*$C2115/60</f>
        <v>162.06567327220043</v>
      </c>
      <c r="I2115" s="17">
        <f>I2114+(data!$C$20*G2114-data!$C$17*I2114)*$C2115/60</f>
        <v>604.83822909528431</v>
      </c>
      <c r="J2115" s="16">
        <f t="shared" si="159"/>
        <v>391.83333333333331</v>
      </c>
      <c r="K2115" s="14">
        <f>G2115/data!$C$15*1000</f>
        <v>4.0000558052825266</v>
      </c>
      <c r="L2115" s="14">
        <f>L2114+data!$C$21*(K2114-L2114)/60*C2114</f>
        <v>4.0000581090229614</v>
      </c>
      <c r="M2115" s="59">
        <f>M2114+E2115*C2115/3600/data!H$23</f>
        <v>444.28147351797077</v>
      </c>
    </row>
    <row r="2116" spans="1:13" ht="19.899999999999999" customHeight="1">
      <c r="A2116" s="12">
        <f t="shared" si="161"/>
        <v>23530</v>
      </c>
      <c r="B2116" s="14">
        <f t="shared" si="162"/>
        <v>4</v>
      </c>
      <c r="C2116" s="14">
        <f t="shared" si="160"/>
        <v>20</v>
      </c>
      <c r="D2116" s="15">
        <f>3600*(B2116*data!$C$15/1000-F2116-G2116)/C2116</f>
        <v>650.5871970830309</v>
      </c>
      <c r="E2116" s="15">
        <f>IF(A2116&lt;P$35,IF(A2116+C2116&lt;P$35,data!H$24*data!H$23,data!H$24*data!H$23*(P$35-A2116)/C2116),IF(D2116&lt;0,0,D2116))</f>
        <v>650.5871970830309</v>
      </c>
      <c r="F2116" s="17">
        <f>(H2116*data!$C$16+I2116*data!$C$17-G2115*(data!$C$18+data!$C$19+data!$C$20))*$C2116/60</f>
        <v>-3.614784821315348</v>
      </c>
      <c r="G2116" s="17">
        <f t="shared" si="163"/>
        <v>29.542514193659777</v>
      </c>
      <c r="H2116" s="17">
        <f>H2115+(data!$C$19*G2115-data!$C$16*H2115)*$C2116/60</f>
        <v>162.06575651743884</v>
      </c>
      <c r="I2116" s="17">
        <f>I2115+(data!$C$20*G2115-data!$C$17*I2115)*$C2116/60</f>
        <v>605.11494400590107</v>
      </c>
      <c r="J2116" s="16">
        <f t="shared" ref="J2116:J2174" si="164">$A2116/60</f>
        <v>392.16666666666669</v>
      </c>
      <c r="K2116" s="14">
        <f>G2116/data!$C$15*1000</f>
        <v>4.0000557176571654</v>
      </c>
      <c r="L2116" s="14">
        <f>L2115+data!$C$21*(K2115-L2115)/60*C2115</f>
        <v>4.0000580129825929</v>
      </c>
      <c r="M2116" s="59">
        <f>M2115+E2116*C2116/3600/data!H$23</f>
        <v>444.64291084968357</v>
      </c>
    </row>
    <row r="2117" spans="1:13" ht="19.899999999999999" customHeight="1">
      <c r="A2117" s="12">
        <f t="shared" si="161"/>
        <v>23550</v>
      </c>
      <c r="B2117" s="14">
        <f t="shared" si="162"/>
        <v>4</v>
      </c>
      <c r="C2117" s="14">
        <f t="shared" si="160"/>
        <v>20</v>
      </c>
      <c r="D2117" s="15">
        <f>3600*(B2117*data!$C$15/1000-F2117-G2117)/C2117</f>
        <v>650.51335867921784</v>
      </c>
      <c r="E2117" s="15">
        <f>IF(A2117&lt;P$35,IF(A2117+C2117&lt;P$35,data!H$24*data!H$23,data!H$24*data!H$23*(P$35-A2117)/C2117),IF(D2117&lt;0,0,D2117))</f>
        <v>650.51335867921784</v>
      </c>
      <c r="F2117" s="17">
        <f>(H2117*data!$C$16+I2117*data!$C$17-G2116*(data!$C$18+data!$C$19+data!$C$20))*$C2117/60</f>
        <v>-3.6143739625443891</v>
      </c>
      <c r="G2117" s="17">
        <f t="shared" si="163"/>
        <v>29.542513548243338</v>
      </c>
      <c r="H2117" s="17">
        <f>H2116+(data!$C$19*G2116-data!$C$16*H2116)*$C2117/60</f>
        <v>162.06583793022958</v>
      </c>
      <c r="I2117" s="17">
        <f>I2116+(data!$C$20*G2116-data!$C$17*I2116)*$C2117/60</f>
        <v>605.39124931838239</v>
      </c>
      <c r="J2117" s="16">
        <f t="shared" si="164"/>
        <v>392.5</v>
      </c>
      <c r="K2117" s="14">
        <f>G2117/data!$C$15*1000</f>
        <v>4.0000556302677941</v>
      </c>
      <c r="L2117" s="14">
        <f>L2116+data!$C$21*(K2116-L2116)/60*C2116</f>
        <v>4.0000579172930362</v>
      </c>
      <c r="M2117" s="59">
        <f>M2116+E2117*C2117/3600/data!H$23</f>
        <v>445.00430716006093</v>
      </c>
    </row>
    <row r="2118" spans="1:13" ht="19.899999999999999" customHeight="1">
      <c r="A2118" s="12">
        <f t="shared" si="161"/>
        <v>23570</v>
      </c>
      <c r="B2118" s="14">
        <f t="shared" si="162"/>
        <v>4</v>
      </c>
      <c r="C2118" s="14">
        <f t="shared" si="160"/>
        <v>20</v>
      </c>
      <c r="D2118" s="15">
        <f>3600*(B2118*data!$C$15/1000-F2118-G2118)/C2118</f>
        <v>650.43963582981951</v>
      </c>
      <c r="E2118" s="15">
        <f>IF(A2118&lt;P$35,IF(A2118+C2118&lt;P$35,data!H$24*data!H$23,data!H$24*data!H$23*(P$35-A2118)/C2118),IF(D2118&lt;0,0,D2118))</f>
        <v>650.43963582981951</v>
      </c>
      <c r="F2118" s="17">
        <f>(H2118*data!$C$16+I2118*data!$C$17-G2117*(data!$C$18+data!$C$19+data!$C$20))*$C2118/60</f>
        <v>-3.6139637474661401</v>
      </c>
      <c r="G2118" s="17">
        <f t="shared" si="163"/>
        <v>29.54251290455063</v>
      </c>
      <c r="H2118" s="17">
        <f>H2117+(data!$C$19*G2117-data!$C$16*H2117)*$C2118/60</f>
        <v>162.06591754946157</v>
      </c>
      <c r="I2118" s="17">
        <f>I2117+(data!$C$20*G2117-data!$C$17*I2117)*$C2118/60</f>
        <v>605.66714563905362</v>
      </c>
      <c r="J2118" s="16">
        <f t="shared" si="164"/>
        <v>392.83333333333331</v>
      </c>
      <c r="K2118" s="14">
        <f>G2118/data!$C$15*1000</f>
        <v>4.0000555431118174</v>
      </c>
      <c r="L2118" s="14">
        <f>L2117+data!$C$21*(K2117-L2117)/60*C2117</f>
        <v>4.0000578219495058</v>
      </c>
      <c r="M2118" s="59">
        <f>M2117+E2118*C2118/3600/data!H$23</f>
        <v>445.3656625132997</v>
      </c>
    </row>
    <row r="2119" spans="1:13" ht="19.899999999999999" customHeight="1">
      <c r="A2119" s="12">
        <f t="shared" si="161"/>
        <v>23590</v>
      </c>
      <c r="B2119" s="14">
        <f t="shared" si="162"/>
        <v>4</v>
      </c>
      <c r="C2119" s="14">
        <f t="shared" si="160"/>
        <v>20</v>
      </c>
      <c r="D2119" s="15">
        <f>3600*(B2119*data!$C$15/1000-F2119-G2119)/C2119</f>
        <v>650.36602823134422</v>
      </c>
      <c r="E2119" s="15">
        <f>IF(A2119&lt;P$35,IF(A2119+C2119&lt;P$35,data!H$24*data!H$23,data!H$24*data!H$23*(P$35-A2119)/C2119),IF(D2119&lt;0,0,D2119))</f>
        <v>650.36602823134422</v>
      </c>
      <c r="F2119" s="17">
        <f>(H2119*data!$C$16+I2119*data!$C$17-G2118*(data!$C$18+data!$C$19+data!$C$20))*$C2119/60</f>
        <v>-3.6135541743756905</v>
      </c>
      <c r="G2119" s="17">
        <f t="shared" si="163"/>
        <v>29.542512262562827</v>
      </c>
      <c r="H2119" s="17">
        <f>H2118+(data!$C$19*G2118-data!$C$16*H2118)*$C2119/60</f>
        <v>162.06599541320051</v>
      </c>
      <c r="I2119" s="17">
        <f>I2118+(data!$C$20*G2118-data!$C$17*I2118)*$C2119/60</f>
        <v>605.94263357334182</v>
      </c>
      <c r="J2119" s="16">
        <f t="shared" si="164"/>
        <v>393.16666666666669</v>
      </c>
      <c r="K2119" s="14">
        <f>G2119/data!$C$15*1000</f>
        <v>4.0000554561866837</v>
      </c>
      <c r="L2119" s="14">
        <f>L2118+data!$C$21*(K2118-L2118)/60*C2118</f>
        <v>4.000057726947305</v>
      </c>
      <c r="M2119" s="59">
        <f>M2118+E2119*C2119/3600/data!H$23</f>
        <v>445.72697697342824</v>
      </c>
    </row>
    <row r="2120" spans="1:13" ht="19.899999999999999" customHeight="1">
      <c r="A2120" s="12">
        <f t="shared" si="161"/>
        <v>23610</v>
      </c>
      <c r="B2120" s="14">
        <f t="shared" si="162"/>
        <v>4</v>
      </c>
      <c r="C2120" s="14">
        <f t="shared" ref="C2120:C2174" si="165">P$25*2</f>
        <v>20</v>
      </c>
      <c r="D2120" s="15">
        <f>3600*(B2120*data!$C$15/1000-F2120-G2120)/C2120</f>
        <v>650.29253558353878</v>
      </c>
      <c r="E2120" s="15">
        <f>IF(A2120&lt;P$35,IF(A2120+C2120&lt;P$35,data!H$24*data!H$23,data!H$24*data!H$23*(P$35-A2120)/C2120),IF(D2120&lt;0,0,D2120))</f>
        <v>650.29253558353878</v>
      </c>
      <c r="F2120" s="17">
        <f>(H2120*data!$C$16+I2120*data!$C$17-G2119*(data!$C$18+data!$C$19+data!$C$20))*$C2120/60</f>
        <v>-3.6131452415865652</v>
      </c>
      <c r="G2120" s="17">
        <f t="shared" si="163"/>
        <v>29.542511622261507</v>
      </c>
      <c r="H2120" s="17">
        <f>H2119+(data!$C$19*G2119-data!$C$16*H2119)*$C2120/60</f>
        <v>162.06607155870623</v>
      </c>
      <c r="I2120" s="17">
        <f>I2119+(data!$C$20*G2119-data!$C$17*I2119)*$C2120/60</f>
        <v>606.21771372577712</v>
      </c>
      <c r="J2120" s="16">
        <f t="shared" si="164"/>
        <v>393.5</v>
      </c>
      <c r="K2120" s="14">
        <f>G2120/data!$C$15*1000</f>
        <v>4.0000553694899015</v>
      </c>
      <c r="L2120" s="14">
        <f>L2119+data!$C$21*(K2119-L2119)/60*C2119</f>
        <v>4.0000576322818278</v>
      </c>
      <c r="M2120" s="59">
        <f>M2119+E2120*C2120/3600/data!H$23</f>
        <v>446.08825060430797</v>
      </c>
    </row>
    <row r="2121" spans="1:13" ht="19.899999999999999" customHeight="1">
      <c r="A2121" s="12">
        <f t="shared" si="161"/>
        <v>23630</v>
      </c>
      <c r="B2121" s="14">
        <f t="shared" si="162"/>
        <v>4</v>
      </c>
      <c r="C2121" s="14">
        <f t="shared" si="165"/>
        <v>20</v>
      </c>
      <c r="D2121" s="15">
        <f>3600*(B2121*data!$C$15/1000-F2121-G2121)/C2121</f>
        <v>650.21915758935609</v>
      </c>
      <c r="E2121" s="15">
        <f>IF(A2121&lt;P$35,IF(A2121+C2121&lt;P$35,data!H$24*data!H$23,data!H$24*data!H$23*(P$35-A2121)/C2121),IF(D2121&lt;0,0,D2121))</f>
        <v>650.21915758935609</v>
      </c>
      <c r="F2121" s="17">
        <f>(H2121*data!$C$16+I2121*data!$C$17-G2120*(data!$C$18+data!$C$19+data!$C$20))*$C2121/60</f>
        <v>-3.6127369474303817</v>
      </c>
      <c r="G2121" s="17">
        <f t="shared" si="163"/>
        <v>29.542510983628564</v>
      </c>
      <c r="H2121" s="17">
        <f>H2120+(data!$C$19*G2120-data!$C$16*H2120)*$C2121/60</f>
        <v>162.06614602244977</v>
      </c>
      <c r="I2121" s="17">
        <f>I2120+(data!$C$20*G2120-data!$C$17*I2120)*$C2121/60</f>
        <v>606.49238669999443</v>
      </c>
      <c r="J2121" s="16">
        <f t="shared" si="164"/>
        <v>393.83333333333331</v>
      </c>
      <c r="K2121" s="14">
        <f>G2121/data!$C$15*1000</f>
        <v>4.000055283019015</v>
      </c>
      <c r="L2121" s="14">
        <f>L2120+data!$C$21*(K2120-L2120)/60*C2120</f>
        <v>4.0000575379485568</v>
      </c>
      <c r="M2121" s="59">
        <f>M2120+E2121*C2121/3600/data!H$23</f>
        <v>446.44948346963537</v>
      </c>
    </row>
    <row r="2122" spans="1:13" ht="19.899999999999999" customHeight="1">
      <c r="A2122" s="12">
        <f t="shared" si="161"/>
        <v>23650</v>
      </c>
      <c r="B2122" s="14">
        <f t="shared" si="162"/>
        <v>4</v>
      </c>
      <c r="C2122" s="14">
        <f t="shared" si="165"/>
        <v>20</v>
      </c>
      <c r="D2122" s="15">
        <f>3600*(B2122*data!$C$15/1000-F2122-G2122)/C2122</f>
        <v>650.14589395485496</v>
      </c>
      <c r="E2122" s="15">
        <f>IF(A2122&lt;P$35,IF(A2122+C2122&lt;P$35,data!H$24*data!H$23,data!H$24*data!H$23*(P$35-A2122)/C2122),IF(D2122&lt;0,0,D2122))</f>
        <v>650.14589395485496</v>
      </c>
      <c r="F2122" s="17">
        <f>(H2122*data!$C$16+I2122*data!$C$17-G2121*(data!$C$18+data!$C$19+data!$C$20))*$C2122/60</f>
        <v>-3.612329290256457</v>
      </c>
      <c r="G2122" s="17">
        <f t="shared" si="163"/>
        <v>29.542510346646306</v>
      </c>
      <c r="H2122" s="17">
        <f>H2121+(data!$C$19*G2121-data!$C$16*H2121)*$C2122/60</f>
        <v>162.06621884013015</v>
      </c>
      <c r="I2122" s="17">
        <f>I2121+(data!$C$20*G2121-data!$C$17*I2121)*$C2122/60</f>
        <v>606.7666530987342</v>
      </c>
      <c r="J2122" s="16">
        <f t="shared" si="164"/>
        <v>394.16666666666669</v>
      </c>
      <c r="K2122" s="14">
        <f>G2122/data!$C$15*1000</f>
        <v>4.0000551967716325</v>
      </c>
      <c r="L2122" s="14">
        <f>L2121+data!$C$21*(K2121-L2121)/60*C2121</f>
        <v>4.0000574439430601</v>
      </c>
      <c r="M2122" s="59">
        <f>M2121+E2122*C2122/3600/data!H$23</f>
        <v>446.81067563294363</v>
      </c>
    </row>
    <row r="2123" spans="1:13" ht="19.899999999999999" customHeight="1">
      <c r="A2123" s="12">
        <f t="shared" si="161"/>
        <v>23670</v>
      </c>
      <c r="B2123" s="14">
        <f t="shared" si="162"/>
        <v>4</v>
      </c>
      <c r="C2123" s="14">
        <f t="shared" si="165"/>
        <v>20</v>
      </c>
      <c r="D2123" s="15">
        <f>3600*(B2123*data!$C$15/1000-F2123-G2123)/C2123</f>
        <v>650.07274438918046</v>
      </c>
      <c r="E2123" s="15">
        <f>IF(A2123&lt;P$35,IF(A2123+C2123&lt;P$35,data!H$24*data!H$23,data!H$24*data!H$23*(P$35-A2123)/C2123),IF(D2123&lt;0,0,D2123))</f>
        <v>650.07274438918046</v>
      </c>
      <c r="F2123" s="17">
        <f>(H2123*data!$C$16+I2123*data!$C$17-G2122*(data!$C$18+data!$C$19+data!$C$20))*$C2123/60</f>
        <v>-3.6119222684315049</v>
      </c>
      <c r="G2123" s="17">
        <f t="shared" si="163"/>
        <v>29.542509711297328</v>
      </c>
      <c r="H2123" s="17">
        <f>H2122+(data!$C$19*G2122-data!$C$16*H2122)*$C2123/60</f>
        <v>162.06629004669063</v>
      </c>
      <c r="I2123" s="17">
        <f>I2122+(data!$C$20*G2122-data!$C$17*I2122)*$C2123/60</f>
        <v>607.0405135238442</v>
      </c>
      <c r="J2123" s="16">
        <f t="shared" si="164"/>
        <v>394.5</v>
      </c>
      <c r="K2123" s="14">
        <f>G2123/data!$C$15*1000</f>
        <v>4.0000551107453965</v>
      </c>
      <c r="L2123" s="14">
        <f>L2122+data!$C$21*(K2122-L2122)/60*C2122</f>
        <v>4.00005735026099</v>
      </c>
      <c r="M2123" s="59">
        <f>M2122+E2123*C2123/3600/data!H$23</f>
        <v>447.1718271576043</v>
      </c>
    </row>
    <row r="2124" spans="1:13" ht="19.899999999999999" customHeight="1">
      <c r="A2124" s="12">
        <f t="shared" si="161"/>
        <v>23690</v>
      </c>
      <c r="B2124" s="14">
        <f t="shared" si="162"/>
        <v>4</v>
      </c>
      <c r="C2124" s="14">
        <f t="shared" si="165"/>
        <v>20</v>
      </c>
      <c r="D2124" s="15">
        <f>3600*(B2124*data!$C$15/1000-F2124-G2124)/C2124</f>
        <v>649.99970860445865</v>
      </c>
      <c r="E2124" s="15">
        <f>IF(A2124&lt;P$35,IF(A2124+C2124&lt;P$35,data!H$24*data!H$23,data!H$24*data!H$23*(P$35-A2124)/C2124),IF(D2124&lt;0,0,D2124))</f>
        <v>649.99970860445865</v>
      </c>
      <c r="F2124" s="17">
        <f>(H2124*data!$C$16+I2124*data!$C$17-G2123*(data!$C$18+data!$C$19+data!$C$20))*$C2124/60</f>
        <v>-3.6115158803392506</v>
      </c>
      <c r="G2124" s="17">
        <f t="shared" si="163"/>
        <v>29.542509077564635</v>
      </c>
      <c r="H2124" s="17">
        <f>H2123+(data!$C$19*G2123-data!$C$16*H2123)*$C2124/60</f>
        <v>162.06635967633468</v>
      </c>
      <c r="I2124" s="17">
        <f>I2123+(data!$C$20*G2123-data!$C$17*I2123)*$C2124/60</f>
        <v>607.31396857628056</v>
      </c>
      <c r="J2124" s="16">
        <f t="shared" si="164"/>
        <v>394.83333333333331</v>
      </c>
      <c r="K2124" s="14">
        <f>G2124/data!$C$15*1000</f>
        <v>4.0000550249380042</v>
      </c>
      <c r="L2124" s="14">
        <f>L2123+data!$C$21*(K2123-L2123)/60*C2123</f>
        <v>4.0000572568980832</v>
      </c>
      <c r="M2124" s="59">
        <f>M2123+E2124*C2124/3600/data!H$23</f>
        <v>447.53293810682902</v>
      </c>
    </row>
    <row r="2125" spans="1:13" ht="19.899999999999999" customHeight="1">
      <c r="A2125" s="12">
        <f t="shared" si="161"/>
        <v>23710</v>
      </c>
      <c r="B2125" s="14">
        <f t="shared" si="162"/>
        <v>4</v>
      </c>
      <c r="C2125" s="14">
        <f t="shared" si="165"/>
        <v>20</v>
      </c>
      <c r="D2125" s="15">
        <f>3600*(B2125*data!$C$15/1000-F2125-G2125)/C2125</f>
        <v>649.92678631578326</v>
      </c>
      <c r="E2125" s="15">
        <f>IF(A2125&lt;P$35,IF(A2125+C2125&lt;P$35,data!H$24*data!H$23,data!H$24*data!H$23*(P$35-A2125)/C2125),IF(D2125&lt;0,0,D2125))</f>
        <v>649.92678631578326</v>
      </c>
      <c r="F2125" s="17">
        <f>(H2125*data!$C$16+I2125*data!$C$17-G2124*(data!$C$18+data!$C$19+data!$C$20))*$C2125/60</f>
        <v>-3.6111101243801311</v>
      </c>
      <c r="G2125" s="17">
        <f t="shared" si="163"/>
        <v>29.542508445431494</v>
      </c>
      <c r="H2125" s="17">
        <f>H2124+(data!$C$19*G2124-data!$C$16*H2124)*$C2125/60</f>
        <v>162.06642776254179</v>
      </c>
      <c r="I2125" s="17">
        <f>I2124+(data!$C$20*G2124-data!$C$17*I2124)*$C2125/60</f>
        <v>607.58701885610947</v>
      </c>
      <c r="J2125" s="16">
        <f t="shared" si="164"/>
        <v>395.16666666666669</v>
      </c>
      <c r="K2125" s="14">
        <f>G2125/data!$C$15*1000</f>
        <v>4.0000549393471925</v>
      </c>
      <c r="L2125" s="14">
        <f>L2124+data!$C$21*(K2124-L2124)/60*C2124</f>
        <v>4.0000571638501574</v>
      </c>
      <c r="M2125" s="59">
        <f>M2124+E2125*C2125/3600/data!H$23</f>
        <v>447.89400854367113</v>
      </c>
    </row>
    <row r="2126" spans="1:13" ht="19.899999999999999" customHeight="1">
      <c r="A2126" s="12">
        <f t="shared" si="161"/>
        <v>23730</v>
      </c>
      <c r="B2126" s="14">
        <f t="shared" si="162"/>
        <v>4</v>
      </c>
      <c r="C2126" s="14">
        <f t="shared" si="165"/>
        <v>20</v>
      </c>
      <c r="D2126" s="15">
        <f>3600*(B2126*data!$C$15/1000-F2126-G2126)/C2126</f>
        <v>649.85397724111317</v>
      </c>
      <c r="E2126" s="15">
        <f>IF(A2126&lt;P$35,IF(A2126+C2126&lt;P$35,data!H$24*data!H$23,data!H$24*data!H$23*(P$35-A2126)/C2126),IF(D2126&lt;0,0,D2126))</f>
        <v>649.85397724111317</v>
      </c>
      <c r="F2126" s="17">
        <f>(H2126*data!$C$16+I2126*data!$C$17-G2125*(data!$C$18+data!$C$19+data!$C$20))*$C2126/60</f>
        <v>-3.6107049989709354</v>
      </c>
      <c r="G2126" s="17">
        <f t="shared" si="163"/>
        <v>29.542507814881578</v>
      </c>
      <c r="H2126" s="17">
        <f>H2125+(data!$C$19*G2125-data!$C$16*H2125)*$C2126/60</f>
        <v>162.06649433808258</v>
      </c>
      <c r="I2126" s="17">
        <f>I2125+(data!$C$20*G2125-data!$C$17*I2125)*$C2126/60</f>
        <v>607.85966496250808</v>
      </c>
      <c r="J2126" s="16">
        <f t="shared" si="164"/>
        <v>395.5</v>
      </c>
      <c r="K2126" s="14">
        <f>G2126/data!$C$15*1000</f>
        <v>4.0000548539707488</v>
      </c>
      <c r="L2126" s="14">
        <f>L2125+data!$C$21*(K2125-L2125)/60*C2125</f>
        <v>4.0000570711131109</v>
      </c>
      <c r="M2126" s="59">
        <f>M2125+E2126*C2126/3600/data!H$23</f>
        <v>448.25503853102731</v>
      </c>
    </row>
    <row r="2127" spans="1:13" ht="19.899999999999999" customHeight="1">
      <c r="A2127" s="12">
        <f t="shared" si="161"/>
        <v>23750</v>
      </c>
      <c r="B2127" s="14">
        <f t="shared" si="162"/>
        <v>4</v>
      </c>
      <c r="C2127" s="14">
        <f t="shared" si="165"/>
        <v>20</v>
      </c>
      <c r="D2127" s="15">
        <f>3600*(B2127*data!$C$15/1000-F2127-G2127)/C2127</f>
        <v>649.78128110126033</v>
      </c>
      <c r="E2127" s="15">
        <f>IF(A2127&lt;P$35,IF(A2127+C2127&lt;P$35,data!H$24*data!H$23,data!H$24*data!H$23*(P$35-A2127)/C2127),IF(D2127&lt;0,0,D2127))</f>
        <v>649.78128110126033</v>
      </c>
      <c r="F2127" s="17">
        <f>(H2127*data!$C$16+I2127*data!$C$17-G2126*(data!$C$18+data!$C$19+data!$C$20))*$C2127/60</f>
        <v>-3.6103005025445234</v>
      </c>
      <c r="G2127" s="17">
        <f t="shared" si="163"/>
        <v>29.542507185898792</v>
      </c>
      <c r="H2127" s="17">
        <f>H2126+(data!$C$19*G2126-data!$C$16*H2126)*$C2127/60</f>
        <v>162.06655943503395</v>
      </c>
      <c r="I2127" s="17">
        <f>I2126+(data!$C$20*G2126-data!$C$17*I2126)*$C2127/60</f>
        <v>608.13190749376611</v>
      </c>
      <c r="J2127" s="16">
        <f t="shared" si="164"/>
        <v>395.83333333333331</v>
      </c>
      <c r="K2127" s="14">
        <f>G2127/data!$C$15*1000</f>
        <v>4.0000547688064945</v>
      </c>
      <c r="L2127" s="14">
        <f>L2126+data!$C$21*(K2126-L2126)/60*C2126</f>
        <v>4.0000569786829194</v>
      </c>
      <c r="M2127" s="59">
        <f>M2126+E2127*C2127/3600/data!H$23</f>
        <v>448.6160281316391</v>
      </c>
    </row>
    <row r="2128" spans="1:13" ht="19.899999999999999" customHeight="1">
      <c r="A2128" s="12">
        <f t="shared" ref="A2128:A2172" si="166">$A2127+C2127</f>
        <v>23770</v>
      </c>
      <c r="B2128" s="14">
        <f t="shared" ref="B2128:B2172" si="167">P$23</f>
        <v>4</v>
      </c>
      <c r="C2128" s="14">
        <f t="shared" si="165"/>
        <v>20</v>
      </c>
      <c r="D2128" s="15">
        <f>3600*(B2128*data!$C$15/1000-F2128-G2128)/C2128</f>
        <v>649.70869761979134</v>
      </c>
      <c r="E2128" s="15">
        <f>IF(A2128&lt;P$35,IF(A2128+C2128&lt;P$35,data!H$24*data!H$23,data!H$24*data!H$23*(P$35-A2128)/C2128),IF(D2128&lt;0,0,D2128))</f>
        <v>649.70869761979134</v>
      </c>
      <c r="F2128" s="17">
        <f>(H2128*data!$C$16+I2128*data!$C$17-G2127*(data!$C$18+data!$C$19+data!$C$20))*$C2128/60</f>
        <v>-3.6098966335494596</v>
      </c>
      <c r="G2128" s="17">
        <f t="shared" ref="G2128:G2172" si="168">IF(P$21=1,(E2127/60)*$C2128/60+F2128+G2127,(E2128/60)*$C2128/60+F2128+G2127)</f>
        <v>29.542506558467444</v>
      </c>
      <c r="H2128" s="17">
        <f>H2127+(data!$C$19*G2127-data!$C$16*H2127)*$C2128/60</f>
        <v>162.06662308479375</v>
      </c>
      <c r="I2128" s="17">
        <f>I2127+(data!$C$20*G2127-data!$C$17*I2127)*$C2128/60</f>
        <v>608.40374704728708</v>
      </c>
      <c r="J2128" s="16">
        <f t="shared" si="164"/>
        <v>396.16666666666669</v>
      </c>
      <c r="K2128" s="14">
        <f>G2128/data!$C$15*1000</f>
        <v>4.000054683852305</v>
      </c>
      <c r="L2128" s="14">
        <f>L2127+data!$C$21*(K2127-L2127)/60*C2127</f>
        <v>4.0000568865556367</v>
      </c>
      <c r="M2128" s="59">
        <f>M2127+E2128*C2128/3600/data!H$23</f>
        <v>448.97697740809451</v>
      </c>
    </row>
    <row r="2129" spans="1:13" ht="19.899999999999999" customHeight="1">
      <c r="A2129" s="12">
        <f t="shared" si="166"/>
        <v>23790</v>
      </c>
      <c r="B2129" s="14">
        <f t="shared" si="167"/>
        <v>4</v>
      </c>
      <c r="C2129" s="14">
        <f t="shared" si="165"/>
        <v>20</v>
      </c>
      <c r="D2129" s="15">
        <f>3600*(B2129*data!$C$15/1000-F2129-G2129)/C2129</f>
        <v>649.63622652301387</v>
      </c>
      <c r="E2129" s="15">
        <f>IF(A2129&lt;P$35,IF(A2129+C2129&lt;P$35,data!H$24*data!H$23,data!H$24*data!H$23*(P$35-A2129)/C2129),IF(D2129&lt;0,0,D2129))</f>
        <v>649.63622652301387</v>
      </c>
      <c r="F2129" s="17">
        <f>(H2129*data!$C$16+I2129*data!$C$17-G2128*(data!$C$18+data!$C$19+data!$C$20))*$C2129/60</f>
        <v>-3.6094933904497686</v>
      </c>
      <c r="G2129" s="17">
        <f t="shared" si="168"/>
        <v>29.542505932572073</v>
      </c>
      <c r="H2129" s="17">
        <f>H2128+(data!$C$19*G2128-data!$C$16*H2128)*$C2129/60</f>
        <v>162.0666853180951</v>
      </c>
      <c r="I2129" s="17">
        <f>I2128+(data!$C$20*G2128-data!$C$17*I2128)*$C2129/60</f>
        <v>608.67518421958971</v>
      </c>
      <c r="J2129" s="16">
        <f t="shared" si="164"/>
        <v>396.5</v>
      </c>
      <c r="K2129" s="14">
        <f>G2129/data!$C$15*1000</f>
        <v>4.000054599106087</v>
      </c>
      <c r="L2129" s="14">
        <f>L2128+data!$C$21*(K2128-L2128)/60*C2128</f>
        <v>4.0000567947273922</v>
      </c>
      <c r="M2129" s="59">
        <f>M2128+E2129*C2129/3600/data!H$23</f>
        <v>449.33788642282951</v>
      </c>
    </row>
    <row r="2130" spans="1:13" ht="19.899999999999999" customHeight="1">
      <c r="A2130" s="12">
        <f t="shared" si="166"/>
        <v>23810</v>
      </c>
      <c r="B2130" s="14">
        <f t="shared" si="167"/>
        <v>4</v>
      </c>
      <c r="C2130" s="14">
        <f t="shared" si="165"/>
        <v>20</v>
      </c>
      <c r="D2130" s="15">
        <f>3600*(B2130*data!$C$15/1000-F2130-G2130)/C2130</f>
        <v>649.56386753988795</v>
      </c>
      <c r="E2130" s="15">
        <f>IF(A2130&lt;P$35,IF(A2130+C2130&lt;P$35,data!H$24*data!H$23,data!H$24*data!H$23*(P$35-A2130)/C2130),IF(D2130&lt;0,0,D2130))</f>
        <v>649.56386753988795</v>
      </c>
      <c r="F2130" s="17">
        <f>(H2130*data!$C$16+I2130*data!$C$17-G2129*(data!$C$18+data!$C$19+data!$C$20))*$C2130/60</f>
        <v>-3.6090907717245737</v>
      </c>
      <c r="G2130" s="17">
        <f t="shared" si="168"/>
        <v>29.542505308197576</v>
      </c>
      <c r="H2130" s="17">
        <f>H2129+(data!$C$19*G2129-data!$C$16*H2129)*$C2130/60</f>
        <v>162.06674616502053</v>
      </c>
      <c r="I2130" s="17">
        <f>I2129+(data!$C$20*G2129-data!$C$17*I2129)*$C2130/60</f>
        <v>608.94621960630923</v>
      </c>
      <c r="J2130" s="16">
        <f t="shared" si="164"/>
        <v>396.83333333333331</v>
      </c>
      <c r="K2130" s="14">
        <f>G2130/data!$C$15*1000</f>
        <v>4.0000545145657949</v>
      </c>
      <c r="L2130" s="14">
        <f>L2129+data!$C$21*(K2129-L2129)/60*C2129</f>
        <v>4.0000567031943897</v>
      </c>
      <c r="M2130" s="59">
        <f>M2129+E2130*C2130/3600/data!H$23</f>
        <v>449.69875523812942</v>
      </c>
    </row>
    <row r="2131" spans="1:13" ht="19.899999999999999" customHeight="1">
      <c r="A2131" s="12">
        <f t="shared" si="166"/>
        <v>23830</v>
      </c>
      <c r="B2131" s="14">
        <f t="shared" si="167"/>
        <v>4</v>
      </c>
      <c r="C2131" s="14">
        <f t="shared" si="165"/>
        <v>20</v>
      </c>
      <c r="D2131" s="15">
        <f>3600*(B2131*data!$C$15/1000-F2131-G2131)/C2131</f>
        <v>649.49162040200224</v>
      </c>
      <c r="E2131" s="15">
        <f>IF(A2131&lt;P$35,IF(A2131+C2131&lt;P$35,data!H$24*data!H$23,data!H$24*data!H$23*(P$35-A2131)/C2131),IF(D2131&lt;0,0,D2131))</f>
        <v>649.49162040200224</v>
      </c>
      <c r="F2131" s="17">
        <f>(H2131*data!$C$16+I2131*data!$C$17-G2130*(data!$C$18+data!$C$19+data!$C$20))*$C2131/60</f>
        <v>-3.6086887758678494</v>
      </c>
      <c r="G2131" s="17">
        <f t="shared" si="168"/>
        <v>29.542504685329103</v>
      </c>
      <c r="H2131" s="17">
        <f>H2130+(data!$C$19*G2130-data!$C$16*H2130)*$C2131/60</f>
        <v>162.06680565501566</v>
      </c>
      <c r="I2131" s="17">
        <f>I2130+(data!$C$20*G2130-data!$C$17*I2130)*$C2131/60</f>
        <v>609.21685380219844</v>
      </c>
      <c r="J2131" s="16">
        <f t="shared" si="164"/>
        <v>397.16666666666669</v>
      </c>
      <c r="K2131" s="14">
        <f>G2131/data!$C$15*1000</f>
        <v>4.0000544302294188</v>
      </c>
      <c r="L2131" s="14">
        <f>L2130+data!$C$21*(K2130-L2130)/60*C2130</f>
        <v>4.0000566119529051</v>
      </c>
      <c r="M2131" s="59">
        <f>M2130+E2131*C2131/3600/data!H$23</f>
        <v>450.05958391613052</v>
      </c>
    </row>
    <row r="2132" spans="1:13" ht="19.899999999999999" customHeight="1">
      <c r="A2132" s="12">
        <f t="shared" si="166"/>
        <v>23850</v>
      </c>
      <c r="B2132" s="14">
        <f t="shared" si="167"/>
        <v>4</v>
      </c>
      <c r="C2132" s="14">
        <f t="shared" si="165"/>
        <v>20</v>
      </c>
      <c r="D2132" s="15">
        <f>3600*(B2132*data!$C$15/1000-F2132-G2132)/C2132</f>
        <v>649.41948484350428</v>
      </c>
      <c r="E2132" s="15">
        <f>IF(A2132&lt;P$35,IF(A2132+C2132&lt;P$35,data!H$24*data!H$23,data!H$24*data!H$23*(P$35-A2132)/C2132),IF(D2132&lt;0,0,D2132))</f>
        <v>649.41948484350428</v>
      </c>
      <c r="F2132" s="17">
        <f>(H2132*data!$C$16+I2132*data!$C$17-G2131*(data!$C$18+data!$C$19+data!$C$20))*$C2132/60</f>
        <v>-3.6082874013881012</v>
      </c>
      <c r="G2132" s="17">
        <f t="shared" si="168"/>
        <v>29.542504063952126</v>
      </c>
      <c r="H2132" s="17">
        <f>H2131+(data!$C$19*G2131-data!$C$16*H2131)*$C2132/60</f>
        <v>162.06686381690275</v>
      </c>
      <c r="I2132" s="17">
        <f>I2131+(data!$C$20*G2131-data!$C$17*I2131)*$C2132/60</f>
        <v>609.48708740112943</v>
      </c>
      <c r="J2132" s="16">
        <f t="shared" si="164"/>
        <v>397.5</v>
      </c>
      <c r="K2132" s="14">
        <f>G2132/data!$C$15*1000</f>
        <v>4.0000543460949904</v>
      </c>
      <c r="L2132" s="14">
        <f>L2131+data!$C$21*(K2131-L2131)/60*C2131</f>
        <v>4.0000565209992871</v>
      </c>
      <c r="M2132" s="59">
        <f>M2131+E2132*C2132/3600/data!H$23</f>
        <v>450.42037251882135</v>
      </c>
    </row>
    <row r="2133" spans="1:13" ht="19.899999999999999" customHeight="1">
      <c r="A2133" s="12">
        <f t="shared" si="166"/>
        <v>23870</v>
      </c>
      <c r="B2133" s="14">
        <f t="shared" si="167"/>
        <v>4</v>
      </c>
      <c r="C2133" s="14">
        <f t="shared" si="165"/>
        <v>20</v>
      </c>
      <c r="D2133" s="15">
        <f>3600*(B2133*data!$C$15/1000-F2133-G2133)/C2133</f>
        <v>649.34746060105954</v>
      </c>
      <c r="E2133" s="15">
        <f>IF(A2133&lt;P$35,IF(A2133+C2133&lt;P$35,data!H$24*data!H$23,data!H$24*data!H$23*(P$35-A2133)/C2133),IF(D2133&lt;0,0,D2133))</f>
        <v>649.34746060105954</v>
      </c>
      <c r="F2133" s="17">
        <f>(H2133*data!$C$16+I2133*data!$C$17-G2132*(data!$C$18+data!$C$19+data!$C$20))*$C2133/60</f>
        <v>-3.6078866468081068</v>
      </c>
      <c r="G2133" s="17">
        <f t="shared" si="168"/>
        <v>29.542503444052375</v>
      </c>
      <c r="H2133" s="17">
        <f>H2132+(data!$C$19*G2132-data!$C$16*H2132)*$C2133/60</f>
        <v>162.06692067889387</v>
      </c>
      <c r="I2133" s="17">
        <f>I2132+(data!$C$20*G2132-data!$C$17*I2132)*$C2133/60</f>
        <v>609.75692099609466</v>
      </c>
      <c r="J2133" s="16">
        <f t="shared" si="164"/>
        <v>397.83333333333331</v>
      </c>
      <c r="K2133" s="14">
        <f>G2133/data!$C$15*1000</f>
        <v>4.000054262160579</v>
      </c>
      <c r="L2133" s="14">
        <f>L2132+data!$C$21*(K2132-L2132)/60*C2132</f>
        <v>4.0000564303299537</v>
      </c>
      <c r="M2133" s="59">
        <f>M2132+E2133*C2133/3600/data!H$23</f>
        <v>450.78112110804415</v>
      </c>
    </row>
    <row r="2134" spans="1:13" ht="19.899999999999999" customHeight="1">
      <c r="A2134" s="12">
        <f t="shared" si="166"/>
        <v>23890</v>
      </c>
      <c r="B2134" s="14">
        <f t="shared" si="167"/>
        <v>4</v>
      </c>
      <c r="C2134" s="14">
        <f t="shared" si="165"/>
        <v>20</v>
      </c>
      <c r="D2134" s="15">
        <f>3600*(B2134*data!$C$15/1000-F2134-G2134)/C2134</f>
        <v>649.27554741380493</v>
      </c>
      <c r="E2134" s="15">
        <f>IF(A2134&lt;P$35,IF(A2134+C2134&lt;P$35,data!H$24*data!H$23,data!H$24*data!H$23*(P$35-A2134)/C2134),IF(D2134&lt;0,0,D2134))</f>
        <v>649.27554741380493</v>
      </c>
      <c r="F2134" s="17">
        <f>(H2134*data!$C$16+I2134*data!$C$17-G2133*(data!$C$18+data!$C$19+data!$C$20))*$C2134/60</f>
        <v>-3.6074865106646201</v>
      </c>
      <c r="G2134" s="17">
        <f t="shared" si="168"/>
        <v>29.542502825615863</v>
      </c>
      <c r="H2134" s="17">
        <f>H2133+(data!$C$19*G2133-data!$C$16*H2133)*$C2134/60</f>
        <v>162.06697626860381</v>
      </c>
      <c r="I2134" s="17">
        <f>I2133+(data!$C$20*G2133-data!$C$17*I2133)*$C2134/60</f>
        <v>610.02635517920839</v>
      </c>
      <c r="J2134" s="16">
        <f t="shared" si="164"/>
        <v>398.16666666666669</v>
      </c>
      <c r="K2134" s="14">
        <f>G2134/data!$C$15*1000</f>
        <v>4.00005417842429</v>
      </c>
      <c r="L2134" s="14">
        <f>L2133+data!$C$21*(K2133-L2133)/60*C2133</f>
        <v>4.0000563399413913</v>
      </c>
      <c r="M2134" s="59">
        <f>M2133+E2134*C2134/3600/data!H$23</f>
        <v>451.14182974549624</v>
      </c>
    </row>
    <row r="2135" spans="1:13" ht="19.899999999999999" customHeight="1">
      <c r="A2135" s="12">
        <f t="shared" si="166"/>
        <v>23910</v>
      </c>
      <c r="B2135" s="14">
        <f t="shared" si="167"/>
        <v>4</v>
      </c>
      <c r="C2135" s="14">
        <f t="shared" si="165"/>
        <v>20</v>
      </c>
      <c r="D2135" s="15">
        <f>3600*(B2135*data!$C$15/1000-F2135-G2135)/C2135</f>
        <v>649.20374502329037</v>
      </c>
      <c r="E2135" s="15">
        <f>IF(A2135&lt;P$35,IF(A2135+C2135&lt;P$35,data!H$24*data!H$23,data!H$24*data!H$23*(P$35-A2135)/C2135),IF(D2135&lt;0,0,D2135))</f>
        <v>649.20374502329037</v>
      </c>
      <c r="F2135" s="17">
        <f>(H2135*data!$C$16+I2135*data!$C$17-G2134*(data!$C$18+data!$C$19+data!$C$20))*$C2135/60</f>
        <v>-3.6070869915081167</v>
      </c>
      <c r="G2135" s="17">
        <f t="shared" si="168"/>
        <v>29.542502208628886</v>
      </c>
      <c r="H2135" s="17">
        <f>H2134+(data!$C$19*G2134-data!$C$16*H2134)*$C2135/60</f>
        <v>162.06703061306277</v>
      </c>
      <c r="I2135" s="17">
        <f>I2134+(data!$C$20*G2134-data!$C$17*I2134)*$C2135/60</f>
        <v>610.29539054170777</v>
      </c>
      <c r="J2135" s="16">
        <f t="shared" si="164"/>
        <v>398.5</v>
      </c>
      <c r="K2135" s="14">
        <f>G2135/data!$C$15*1000</f>
        <v>4.000054094884268</v>
      </c>
      <c r="L2135" s="14">
        <f>L2134+data!$C$21*(K2134-L2134)/60*C2134</f>
        <v>4.0000562498301546</v>
      </c>
      <c r="M2135" s="59">
        <f>M2134+E2135*C2135/3600/data!H$23</f>
        <v>451.50249849273138</v>
      </c>
    </row>
    <row r="2136" spans="1:13" ht="19.899999999999999" customHeight="1">
      <c r="A2136" s="12">
        <f t="shared" si="166"/>
        <v>23930</v>
      </c>
      <c r="B2136" s="14">
        <f t="shared" si="167"/>
        <v>4</v>
      </c>
      <c r="C2136" s="14">
        <f t="shared" si="165"/>
        <v>20</v>
      </c>
      <c r="D2136" s="15">
        <f>3600*(B2136*data!$C$15/1000-F2136-G2136)/C2136</f>
        <v>649.13205317344614</v>
      </c>
      <c r="E2136" s="15">
        <f>IF(A2136&lt;P$35,IF(A2136+C2136&lt;P$35,data!H$24*data!H$23,data!H$24*data!H$23*(P$35-A2136)/C2136),IF(D2136&lt;0,0,D2136))</f>
        <v>649.13205317344614</v>
      </c>
      <c r="F2136" s="17">
        <f>(H2136*data!$C$16+I2136*data!$C$17-G2135*(data!$C$18+data!$C$19+data!$C$20))*$C2136/60</f>
        <v>-3.6066880879025223</v>
      </c>
      <c r="G2136" s="17">
        <f t="shared" si="168"/>
        <v>29.542501593077976</v>
      </c>
      <c r="H2136" s="17">
        <f>H2135+(data!$C$19*G2135-data!$C$16*H2135)*$C2136/60</f>
        <v>162.06708373872863</v>
      </c>
      <c r="I2136" s="17">
        <f>I2135+(data!$C$20*G2135-data!$C$17*I2135)*$C2136/60</f>
        <v>610.56402767395446</v>
      </c>
      <c r="J2136" s="16">
        <f t="shared" si="164"/>
        <v>398.83333333333331</v>
      </c>
      <c r="K2136" s="14">
        <f>G2136/data!$C$15*1000</f>
        <v>4.0000540115386896</v>
      </c>
      <c r="L2136" s="14">
        <f>L2135+data!$C$21*(K2135-L2135)/60*C2135</f>
        <v>4.000056159992865</v>
      </c>
      <c r="M2136" s="59">
        <f>M2135+E2136*C2136/3600/data!H$23</f>
        <v>451.86312741116109</v>
      </c>
    </row>
    <row r="2137" spans="1:13" ht="19.899999999999999" customHeight="1">
      <c r="A2137" s="12">
        <f t="shared" si="166"/>
        <v>23950</v>
      </c>
      <c r="B2137" s="14">
        <f t="shared" si="167"/>
        <v>4</v>
      </c>
      <c r="C2137" s="14">
        <f t="shared" si="165"/>
        <v>20</v>
      </c>
      <c r="D2137" s="15">
        <f>3600*(B2137*data!$C$15/1000-F2137-G2137)/C2137</f>
        <v>649.06047161052709</v>
      </c>
      <c r="E2137" s="15">
        <f>IF(A2137&lt;P$35,IF(A2137+C2137&lt;P$35,data!H$24*data!H$23,data!H$24*data!H$23*(P$35-A2137)/C2137),IF(D2137&lt;0,0,D2137))</f>
        <v>649.06047161052709</v>
      </c>
      <c r="F2137" s="17">
        <f>(H2137*data!$C$16+I2137*data!$C$17-G2136*(data!$C$18+data!$C$19+data!$C$20))*$C2137/60</f>
        <v>-3.6062897984249456</v>
      </c>
      <c r="G2137" s="17">
        <f t="shared" si="168"/>
        <v>29.542500978949953</v>
      </c>
      <c r="H2137" s="17">
        <f>H2136+(data!$C$19*G2136-data!$C$16*H2136)*$C2137/60</f>
        <v>162.06713567149919</v>
      </c>
      <c r="I2137" s="17">
        <f>I2136+(data!$C$20*G2136-data!$C$17*I2136)*$C2137/60</f>
        <v>610.83226716543561</v>
      </c>
      <c r="J2137" s="16">
        <f t="shared" si="164"/>
        <v>399.16666666666669</v>
      </c>
      <c r="K2137" s="14">
        <f>G2137/data!$C$15*1000</f>
        <v>4.0000539283857703</v>
      </c>
      <c r="L2137" s="14">
        <f>L2136+data!$C$21*(K2136-L2136)/60*C2136</f>
        <v>4.0000560704262069</v>
      </c>
      <c r="M2137" s="59">
        <f>M2136+E2137*C2137/3600/data!H$23</f>
        <v>452.22371656205581</v>
      </c>
    </row>
    <row r="2138" spans="1:13" ht="19.899999999999999" customHeight="1">
      <c r="A2138" s="12">
        <f t="shared" si="166"/>
        <v>23970</v>
      </c>
      <c r="B2138" s="14">
        <f t="shared" si="167"/>
        <v>4</v>
      </c>
      <c r="C2138" s="14">
        <f t="shared" si="165"/>
        <v>20</v>
      </c>
      <c r="D2138" s="15">
        <f>3600*(B2138*data!$C$15/1000-F2138-G2138)/C2138</f>
        <v>648.9890000830685</v>
      </c>
      <c r="E2138" s="15">
        <f>IF(A2138&lt;P$35,IF(A2138+C2138&lt;P$35,data!H$24*data!H$23,data!H$24*data!H$23*(P$35-A2138)/C2138),IF(D2138&lt;0,0,D2138))</f>
        <v>648.9890000830685</v>
      </c>
      <c r="F2138" s="17">
        <f>(H2138*data!$C$16+I2138*data!$C$17-G2137*(data!$C$18+data!$C$19+data!$C$20))*$C2138/60</f>
        <v>-3.6058921216654407</v>
      </c>
      <c r="G2138" s="17">
        <f t="shared" si="168"/>
        <v>29.542500366231884</v>
      </c>
      <c r="H2138" s="17">
        <f>H2137+(data!$C$19*G2137-data!$C$16*H2137)*$C2138/60</f>
        <v>162.06718643672392</v>
      </c>
      <c r="I2138" s="17">
        <f>I2137+(data!$C$20*G2137-data!$C$17*I2137)*$C2138/60</f>
        <v>611.10010960476552</v>
      </c>
      <c r="J2138" s="16">
        <f t="shared" si="164"/>
        <v>399.5</v>
      </c>
      <c r="K2138" s="14">
        <f>G2138/data!$C$15*1000</f>
        <v>4.000053845423758</v>
      </c>
      <c r="L2138" s="14">
        <f>L2137+data!$C$21*(K2137-L2137)/60*C2137</f>
        <v>4.0000559811269305</v>
      </c>
      <c r="M2138" s="59">
        <f>M2137+E2138*C2138/3600/data!H$23</f>
        <v>452.58426600654639</v>
      </c>
    </row>
    <row r="2139" spans="1:13" ht="19.899999999999999" customHeight="1">
      <c r="A2139" s="12">
        <f t="shared" si="166"/>
        <v>23990</v>
      </c>
      <c r="B2139" s="14">
        <f t="shared" si="167"/>
        <v>4</v>
      </c>
      <c r="C2139" s="14">
        <f t="shared" si="165"/>
        <v>20</v>
      </c>
      <c r="D2139" s="15">
        <f>3600*(B2139*data!$C$15/1000-F2139-G2139)/C2139</f>
        <v>648.91763834185087</v>
      </c>
      <c r="E2139" s="15">
        <f>IF(A2139&lt;P$35,IF(A2139+C2139&lt;P$35,data!H$24*data!H$23,data!H$24*data!H$23*(P$35-A2139)/C2139),IF(D2139&lt;0,0,D2139))</f>
        <v>648.91763834185087</v>
      </c>
      <c r="F2139" s="17">
        <f>(H2139*data!$C$16+I2139*data!$C$17-G2138*(data!$C$18+data!$C$19+data!$C$20))*$C2139/60</f>
        <v>-3.605495056226752</v>
      </c>
      <c r="G2139" s="17">
        <f t="shared" si="168"/>
        <v>29.54249975491107</v>
      </c>
      <c r="H2139" s="17">
        <f>H2138+(data!$C$19*G2138-data!$C$16*H2138)*$C2139/60</f>
        <v>162.06723605921562</v>
      </c>
      <c r="I2139" s="17">
        <f>I2138+(data!$C$20*G2138-data!$C$17*I2138)*$C2139/60</f>
        <v>611.3675555796865</v>
      </c>
      <c r="J2139" s="16">
        <f t="shared" si="164"/>
        <v>399.83333333333331</v>
      </c>
      <c r="K2139" s="14">
        <f>G2139/data!$C$15*1000</f>
        <v>4.0000537626509347</v>
      </c>
      <c r="L2139" s="14">
        <f>L2138+data!$C$21*(K2138-L2138)/60*C2138</f>
        <v>4.0000558920918481</v>
      </c>
      <c r="M2139" s="59">
        <f>M2138+E2139*C2139/3600/data!H$23</f>
        <v>452.94477580562517</v>
      </c>
    </row>
    <row r="2140" spans="1:13" ht="19.899999999999999" customHeight="1">
      <c r="A2140" s="12">
        <f t="shared" si="166"/>
        <v>24010</v>
      </c>
      <c r="B2140" s="14">
        <f t="shared" si="167"/>
        <v>4</v>
      </c>
      <c r="C2140" s="14">
        <f t="shared" si="165"/>
        <v>20</v>
      </c>
      <c r="D2140" s="15">
        <f>3600*(B2140*data!$C$15/1000-F2140-G2140)/C2140</f>
        <v>648.84638613984737</v>
      </c>
      <c r="E2140" s="15">
        <f>IF(A2140&lt;P$35,IF(A2140+C2140&lt;P$35,data!H$24*data!H$23,data!H$24*data!H$23*(P$35-A2140)/C2140),IF(D2140&lt;0,0,D2140))</f>
        <v>648.84638613984737</v>
      </c>
      <c r="F2140" s="17">
        <f>(H2140*data!$C$16+I2140*data!$C$17-G2139*(data!$C$18+data!$C$19+data!$C$20))*$C2140/60</f>
        <v>-3.6050986007240624</v>
      </c>
      <c r="G2140" s="17">
        <f t="shared" si="168"/>
        <v>29.542499144975068</v>
      </c>
      <c r="H2140" s="17">
        <f>H2139+(data!$C$19*G2139-data!$C$16*H2139)*$C2140/60</f>
        <v>162.06728456326178</v>
      </c>
      <c r="I2140" s="17">
        <f>I2139+(data!$C$20*G2139-data!$C$17*I2139)*$C2140/60</f>
        <v>611.63460567707068</v>
      </c>
      <c r="J2140" s="16">
        <f t="shared" si="164"/>
        <v>400.16666666666669</v>
      </c>
      <c r="K2140" s="14">
        <f>G2140/data!$C$15*1000</f>
        <v>4.0000536800656139</v>
      </c>
      <c r="L2140" s="14">
        <f>L2139+data!$C$21*(K2139-L2139)/60*C2139</f>
        <v>4.0000558033178324</v>
      </c>
      <c r="M2140" s="59">
        <f>M2139+E2140*C2140/3600/data!H$23</f>
        <v>453.30524602014731</v>
      </c>
    </row>
    <row r="2141" spans="1:13" ht="19.899999999999999" customHeight="1">
      <c r="A2141" s="12">
        <f t="shared" si="166"/>
        <v>24030</v>
      </c>
      <c r="B2141" s="14">
        <f t="shared" si="167"/>
        <v>4</v>
      </c>
      <c r="C2141" s="14">
        <f t="shared" si="165"/>
        <v>20</v>
      </c>
      <c r="D2141" s="15">
        <f>3600*(B2141*data!$C$15/1000-F2141-G2141)/C2141</f>
        <v>648.77524323218449</v>
      </c>
      <c r="E2141" s="15">
        <f>IF(A2141&lt;P$35,IF(A2141+C2141&lt;P$35,data!H$24*data!H$23,data!H$24*data!H$23*(P$35-A2141)/C2141),IF(D2141&lt;0,0,D2141))</f>
        <v>648.77524323218449</v>
      </c>
      <c r="F2141" s="17">
        <f>(H2141*data!$C$16+I2141*data!$C$17-G2140*(data!$C$18+data!$C$19+data!$C$20))*$C2141/60</f>
        <v>-3.6047027537847667</v>
      </c>
      <c r="G2141" s="17">
        <f t="shared" si="168"/>
        <v>29.542498536411674</v>
      </c>
      <c r="H2141" s="17">
        <f>H2140+(data!$C$19*G2140-data!$C$16*H2140)*$C2141/60</f>
        <v>162.06733197263566</v>
      </c>
      <c r="I2141" s="17">
        <f>I2140+(data!$C$20*G2140-data!$C$17*I2140)*$C2141/60</f>
        <v>611.90126048292097</v>
      </c>
      <c r="J2141" s="16">
        <f t="shared" si="164"/>
        <v>400.5</v>
      </c>
      <c r="K2141" s="14">
        <f>G2141/data!$C$15*1000</f>
        <v>4.0000535976661444</v>
      </c>
      <c r="L2141" s="14">
        <f>L2140+data!$C$21*(K2140-L2140)/60*C2140</f>
        <v>4.0000557148018165</v>
      </c>
      <c r="M2141" s="59">
        <f>M2140+E2141*C2141/3600/data!H$23</f>
        <v>453.66567671083186</v>
      </c>
    </row>
    <row r="2142" spans="1:13" ht="19.899999999999999" customHeight="1">
      <c r="A2142" s="12">
        <f t="shared" si="166"/>
        <v>24050</v>
      </c>
      <c r="B2142" s="14">
        <f t="shared" si="167"/>
        <v>4</v>
      </c>
      <c r="C2142" s="14">
        <f t="shared" si="165"/>
        <v>20</v>
      </c>
      <c r="D2142" s="15">
        <f>3600*(B2142*data!$C$15/1000-F2142-G2142)/C2142</f>
        <v>648.7042093761072</v>
      </c>
      <c r="E2142" s="15">
        <f>IF(A2142&lt;P$35,IF(A2142+C2142&lt;P$35,data!H$24*data!H$23,data!H$24*data!H$23*(P$35-A2142)/C2142),IF(D2142&lt;0,0,D2142))</f>
        <v>648.7042093761072</v>
      </c>
      <c r="F2142" s="17">
        <f>(H2142*data!$C$16+I2142*data!$C$17-G2141*(data!$C$18+data!$C$19+data!$C$20))*$C2142/60</f>
        <v>-3.6043075140482341</v>
      </c>
      <c r="G2142" s="17">
        <f t="shared" si="168"/>
        <v>29.54249792920891</v>
      </c>
      <c r="H2142" s="17">
        <f>H2141+(data!$C$19*G2141-data!$C$16*H2141)*$C2142/60</f>
        <v>162.06737831060721</v>
      </c>
      <c r="I2142" s="17">
        <f>I2141+(data!$C$20*G2141-data!$C$17*I2141)*$C2142/60</f>
        <v>612.1675205823725</v>
      </c>
      <c r="J2142" s="16">
        <f t="shared" si="164"/>
        <v>400.83333333333331</v>
      </c>
      <c r="K2142" s="14">
        <f>G2142/data!$C$15*1000</f>
        <v>4.0000535154509054</v>
      </c>
      <c r="L2142" s="14">
        <f>L2141+data!$C$21*(K2141-L2141)/60*C2141</f>
        <v>4.0000556265407923</v>
      </c>
      <c r="M2142" s="59">
        <f>M2141+E2142*C2142/3600/data!H$23</f>
        <v>454.02606793826305</v>
      </c>
    </row>
    <row r="2143" spans="1:13" ht="19.899999999999999" customHeight="1">
      <c r="A2143" s="12">
        <f t="shared" si="166"/>
        <v>24070</v>
      </c>
      <c r="B2143" s="14">
        <f t="shared" si="167"/>
        <v>4</v>
      </c>
      <c r="C2143" s="14">
        <f t="shared" si="165"/>
        <v>20</v>
      </c>
      <c r="D2143" s="15">
        <f>3600*(B2143*data!$C$15/1000-F2143-G2143)/C2143</f>
        <v>648.63328433092624</v>
      </c>
      <c r="E2143" s="15">
        <f>IF(A2143&lt;P$35,IF(A2143+C2143&lt;P$35,data!H$24*data!H$23,data!H$24*data!H$23*(P$35-A2143)/C2143),IF(D2143&lt;0,0,D2143))</f>
        <v>648.63328433092624</v>
      </c>
      <c r="F2143" s="17">
        <f>(H2143*data!$C$16+I2143*data!$C$17-G2142*(data!$C$18+data!$C$19+data!$C$20))*$C2143/60</f>
        <v>-3.6039128801655811</v>
      </c>
      <c r="G2143" s="17">
        <f t="shared" si="168"/>
        <v>29.542497323355036</v>
      </c>
      <c r="H2143" s="17">
        <f>H2142+(data!$C$19*G2142-data!$C$16*H2142)*$C2143/60</f>
        <v>162.06742359995374</v>
      </c>
      <c r="I2143" s="17">
        <f>I2142+(data!$C$20*G2142-data!$C$17*I2142)*$C2143/60</f>
        <v>612.43338655969364</v>
      </c>
      <c r="J2143" s="16">
        <f t="shared" si="164"/>
        <v>401.16666666666669</v>
      </c>
      <c r="K2143" s="14">
        <f>G2143/data!$C$15*1000</f>
        <v>4.0000534334183051</v>
      </c>
      <c r="L2143" s="14">
        <f>L2142+data!$C$21*(K2142-L2142)/60*C2142</f>
        <v>4.00005553853181</v>
      </c>
      <c r="M2143" s="59">
        <f>M2142+E2143*C2143/3600/data!H$23</f>
        <v>454.38641976289136</v>
      </c>
    </row>
    <row r="2144" spans="1:13" ht="19.899999999999999" customHeight="1">
      <c r="A2144" s="12">
        <f t="shared" si="166"/>
        <v>24090</v>
      </c>
      <c r="B2144" s="14">
        <f t="shared" si="167"/>
        <v>4</v>
      </c>
      <c r="C2144" s="14">
        <f t="shared" si="165"/>
        <v>20</v>
      </c>
      <c r="D2144" s="15">
        <f>3600*(B2144*data!$C$15/1000-F2144-G2144)/C2144</f>
        <v>648.56246785799613</v>
      </c>
      <c r="E2144" s="15">
        <f>IF(A2144&lt;P$35,IF(A2144+C2144&lt;P$35,data!H$24*data!H$23,data!H$24*data!H$23*(P$35-A2144)/C2144),IF(D2144&lt;0,0,D2144))</f>
        <v>648.56246785799613</v>
      </c>
      <c r="F2144" s="17">
        <f>(H2144*data!$C$16+I2144*data!$C$17-G2143*(data!$C$18+data!$C$19+data!$C$20))*$C2144/60</f>
        <v>-3.6035188507994467</v>
      </c>
      <c r="G2144" s="17">
        <f t="shared" si="168"/>
        <v>29.542496718838514</v>
      </c>
      <c r="H2144" s="17">
        <f>H2143+(data!$C$19*G2143-data!$C$16*H2143)*$C2144/60</f>
        <v>162.06746786297029</v>
      </c>
      <c r="I2144" s="17">
        <f>I2143+(data!$C$20*G2143-data!$C$17*I2143)*$C2144/60</f>
        <v>612.69885899828773</v>
      </c>
      <c r="J2144" s="16">
        <f t="shared" si="164"/>
        <v>401.5</v>
      </c>
      <c r="K2144" s="14">
        <f>G2144/data!$C$15*1000</f>
        <v>4.0000533515667822</v>
      </c>
      <c r="L2144" s="14">
        <f>L2143+data!$C$21*(K2143-L2143)/60*C2143</f>
        <v>4.0000554507719768</v>
      </c>
      <c r="M2144" s="59">
        <f>M2143+E2144*C2144/3600/data!H$23</f>
        <v>454.74673224503471</v>
      </c>
    </row>
    <row r="2145" spans="1:13" ht="19.899999999999999" customHeight="1">
      <c r="A2145" s="12">
        <f t="shared" si="166"/>
        <v>24110</v>
      </c>
      <c r="B2145" s="14">
        <f t="shared" si="167"/>
        <v>4</v>
      </c>
      <c r="C2145" s="14">
        <f t="shared" si="165"/>
        <v>20</v>
      </c>
      <c r="D2145" s="15">
        <f>3600*(B2145*data!$C$15/1000-F2145-G2145)/C2145</f>
        <v>648.49175972065666</v>
      </c>
      <c r="E2145" s="15">
        <f>IF(A2145&lt;P$35,IF(A2145+C2145&lt;P$35,data!H$24*data!H$23,data!H$24*data!H$23*(P$35-A2145)/C2145),IF(D2145&lt;0,0,D2145))</f>
        <v>648.49175972065666</v>
      </c>
      <c r="F2145" s="17">
        <f>(H2145*data!$C$16+I2145*data!$C$17-G2144*(data!$C$18+data!$C$19+data!$C$20))*$C2145/60</f>
        <v>-3.6031254246237703</v>
      </c>
      <c r="G2145" s="17">
        <f t="shared" si="168"/>
        <v>29.542496115648056</v>
      </c>
      <c r="H2145" s="17">
        <f>H2144+(data!$C$19*G2144-data!$C$16*H2144)*$C2145/60</f>
        <v>162.06751112147984</v>
      </c>
      <c r="I2145" s="17">
        <f>I2144+(data!$C$20*G2144-data!$C$17*I2144)*$C2145/60</f>
        <v>612.96393848069397</v>
      </c>
      <c r="J2145" s="16">
        <f t="shared" si="164"/>
        <v>401.83333333333331</v>
      </c>
      <c r="K2145" s="14">
        <f>G2145/data!$C$15*1000</f>
        <v>4.000053269894809</v>
      </c>
      <c r="L2145" s="14">
        <f>L2144+data!$C$21*(K2144-L2144)/60*C2144</f>
        <v>4.0000553632584541</v>
      </c>
      <c r="M2145" s="59">
        <f>M2144+E2145*C2145/3600/data!H$23</f>
        <v>455.10700544487952</v>
      </c>
    </row>
    <row r="2146" spans="1:13" ht="19.899999999999999" customHeight="1">
      <c r="A2146" s="12">
        <f t="shared" si="166"/>
        <v>24130</v>
      </c>
      <c r="B2146" s="14">
        <f t="shared" si="167"/>
        <v>4</v>
      </c>
      <c r="C2146" s="14">
        <f t="shared" si="165"/>
        <v>20</v>
      </c>
      <c r="D2146" s="15">
        <f>3600*(B2146*data!$C$15/1000-F2146-G2146)/C2146</f>
        <v>648.42115968421444</v>
      </c>
      <c r="E2146" s="15">
        <f>IF(A2146&lt;P$35,IF(A2146+C2146&lt;P$35,data!H$24*data!H$23,data!H$24*data!H$23*(P$35-A2146)/C2146),IF(D2146&lt;0,0,D2146))</f>
        <v>648.42115968421444</v>
      </c>
      <c r="F2146" s="17">
        <f>(H2146*data!$C$16+I2146*data!$C$17-G2145*(data!$C$18+data!$C$19+data!$C$20))*$C2146/60</f>
        <v>-3.6027326003235896</v>
      </c>
      <c r="G2146" s="17">
        <f t="shared" si="168"/>
        <v>29.542495513772558</v>
      </c>
      <c r="H2146" s="17">
        <f>H2145+(data!$C$19*G2145-data!$C$16*H2145)*$C2146/60</f>
        <v>162.06755339684341</v>
      </c>
      <c r="I2146" s="17">
        <f>I2145+(data!$C$20*G2145-data!$C$17*I2145)*$C2146/60</f>
        <v>613.22862558858901</v>
      </c>
      <c r="J2146" s="16">
        <f t="shared" si="164"/>
        <v>402.16666666666669</v>
      </c>
      <c r="K2146" s="14">
        <f>G2146/data!$C$15*1000</f>
        <v>4.000053188400881</v>
      </c>
      <c r="L2146" s="14">
        <f>L2145+data!$C$21*(K2145-L2145)/60*C2145</f>
        <v>4.0000552759884593</v>
      </c>
      <c r="M2146" s="59">
        <f>M2145+E2146*C2146/3600/data!H$23</f>
        <v>455.46723942248184</v>
      </c>
    </row>
    <row r="2147" spans="1:13" ht="19.899999999999999" customHeight="1">
      <c r="A2147" s="12">
        <f t="shared" si="166"/>
        <v>24150</v>
      </c>
      <c r="B2147" s="14">
        <f t="shared" si="167"/>
        <v>4</v>
      </c>
      <c r="C2147" s="14">
        <f t="shared" si="165"/>
        <v>20</v>
      </c>
      <c r="D2147" s="15">
        <f>3600*(B2147*data!$C$15/1000-F2147-G2147)/C2147</f>
        <v>648.35066751588715</v>
      </c>
      <c r="E2147" s="15">
        <f>IF(A2147&lt;P$35,IF(A2147+C2147&lt;P$35,data!H$24*data!H$23,data!H$24*data!H$23*(P$35-A2147)/C2147),IF(D2147&lt;0,0,D2147))</f>
        <v>648.35066751588715</v>
      </c>
      <c r="F2147" s="17">
        <f>(H2147*data!$C$16+I2147*data!$C$17-G2146*(data!$C$18+data!$C$19+data!$C$20))*$C2147/60</f>
        <v>-3.6023403765948157</v>
      </c>
      <c r="G2147" s="17">
        <f t="shared" si="168"/>
        <v>29.542494913201157</v>
      </c>
      <c r="H2147" s="17">
        <f>H2146+(data!$C$19*G2146-data!$C$16*H2146)*$C2147/60</f>
        <v>162.06759470996965</v>
      </c>
      <c r="I2147" s="17">
        <f>I2146+(data!$C$20*G2146-data!$C$17*I2146)*$C2147/60</f>
        <v>613.49292090278811</v>
      </c>
      <c r="J2147" s="16">
        <f t="shared" si="164"/>
        <v>402.5</v>
      </c>
      <c r="K2147" s="14">
        <f>G2147/data!$C$15*1000</f>
        <v>4.0000531070835281</v>
      </c>
      <c r="L2147" s="14">
        <f>L2146+data!$C$21*(K2146-L2146)/60*C2146</f>
        <v>4.0000551889592622</v>
      </c>
      <c r="M2147" s="59">
        <f>M2146+E2147*C2147/3600/data!H$23</f>
        <v>455.82743423776844</v>
      </c>
    </row>
    <row r="2148" spans="1:13" ht="19.899999999999999" customHeight="1">
      <c r="A2148" s="12">
        <f t="shared" si="166"/>
        <v>24170</v>
      </c>
      <c r="B2148" s="14">
        <f t="shared" si="167"/>
        <v>4</v>
      </c>
      <c r="C2148" s="14">
        <f t="shared" si="165"/>
        <v>20</v>
      </c>
      <c r="D2148" s="15">
        <f>3600*(B2148*data!$C$15/1000-F2148-G2148)/C2148</f>
        <v>648.28028298478773</v>
      </c>
      <c r="E2148" s="15">
        <f>IF(A2148&lt;P$35,IF(A2148+C2148&lt;P$35,data!H$24*data!H$23,data!H$24*data!H$23*(P$35-A2148)/C2148),IF(D2148&lt;0,0,D2148))</f>
        <v>648.28028298478773</v>
      </c>
      <c r="F2148" s="17">
        <f>(H2148*data!$C$16+I2148*data!$C$17-G2147*(data!$C$18+data!$C$19+data!$C$20))*$C2148/60</f>
        <v>-3.6019487521440419</v>
      </c>
      <c r="G2148" s="17">
        <f t="shared" si="168"/>
        <v>29.542494313923154</v>
      </c>
      <c r="H2148" s="17">
        <f>H2147+(data!$C$19*G2147-data!$C$16*H2147)*$C2148/60</f>
        <v>162.06763508132462</v>
      </c>
      <c r="I2148" s="17">
        <f>I2147+(data!$C$20*G2147-data!$C$17*I2147)*$C2148/60</f>
        <v>613.75682500324638</v>
      </c>
      <c r="J2148" s="16">
        <f t="shared" si="164"/>
        <v>402.83333333333331</v>
      </c>
      <c r="K2148" s="14">
        <f>G2148/data!$C$15*1000</f>
        <v>4.0000530259413001</v>
      </c>
      <c r="L2148" s="14">
        <f>L2147+data!$C$21*(K2147-L2147)/60*C2147</f>
        <v>4.0000551021681856</v>
      </c>
      <c r="M2148" s="59">
        <f>M2147+E2148*C2148/3600/data!H$23</f>
        <v>456.18758995053776</v>
      </c>
    </row>
    <row r="2149" spans="1:13" ht="19.899999999999999" customHeight="1">
      <c r="A2149" s="12">
        <f t="shared" si="166"/>
        <v>24190</v>
      </c>
      <c r="B2149" s="14">
        <f t="shared" si="167"/>
        <v>4</v>
      </c>
      <c r="C2149" s="14">
        <f t="shared" si="165"/>
        <v>20</v>
      </c>
      <c r="D2149" s="15">
        <f>3600*(B2149*data!$C$15/1000-F2149-G2149)/C2149</f>
        <v>648.2100058618712</v>
      </c>
      <c r="E2149" s="15">
        <f>IF(A2149&lt;P$35,IF(A2149+C2149&lt;P$35,data!H$24*data!H$23,data!H$24*data!H$23*(P$35-A2149)/C2149),IF(D2149&lt;0,0,D2149))</f>
        <v>648.2100058618712</v>
      </c>
      <c r="F2149" s="17">
        <f>(H2149*data!$C$16+I2149*data!$C$17-G2148*(data!$C$18+data!$C$19+data!$C$20))*$C2149/60</f>
        <v>-3.6015577256883273</v>
      </c>
      <c r="G2149" s="17">
        <f t="shared" si="168"/>
        <v>29.542493715928092</v>
      </c>
      <c r="H2149" s="17">
        <f>H2148+(data!$C$19*G2148-data!$C$16*H2148)*$C2149/60</f>
        <v>162.06767453094102</v>
      </c>
      <c r="I2149" s="17">
        <f>I2148+(data!$C$20*G2148-data!$C$17*I2148)*$C2149/60</f>
        <v>614.02033846905999</v>
      </c>
      <c r="J2149" s="16">
        <f t="shared" si="164"/>
        <v>403.16666666666669</v>
      </c>
      <c r="K2149" s="14">
        <f>G2149/data!$C$15*1000</f>
        <v>4.0000529449727829</v>
      </c>
      <c r="L2149" s="14">
        <f>L2148+data!$C$21*(K2148-L2148)/60*C2148</f>
        <v>4.0000550156126033</v>
      </c>
      <c r="M2149" s="59">
        <f>M2148+E2149*C2149/3600/data!H$23</f>
        <v>456.54770662046104</v>
      </c>
    </row>
    <row r="2150" spans="1:13" ht="19.899999999999999" customHeight="1">
      <c r="A2150" s="12">
        <f t="shared" si="166"/>
        <v>24210</v>
      </c>
      <c r="B2150" s="14">
        <f t="shared" si="167"/>
        <v>4</v>
      </c>
      <c r="C2150" s="14">
        <f t="shared" si="165"/>
        <v>20</v>
      </c>
      <c r="D2150" s="15">
        <f>3600*(B2150*data!$C$15/1000-F2150-G2150)/C2150</f>
        <v>648.13983591990677</v>
      </c>
      <c r="E2150" s="15">
        <f>IF(A2150&lt;P$35,IF(A2150+C2150&lt;P$35,data!H$24*data!H$23,data!H$24*data!H$23*(P$35-A2150)/C2150),IF(D2150&lt;0,0,D2150))</f>
        <v>648.13983591990677</v>
      </c>
      <c r="F2150" s="17">
        <f>(H2150*data!$C$16+I2150*data!$C$17-G2149*(data!$C$18+data!$C$19+data!$C$20))*$C2150/60</f>
        <v>-3.6011672959550176</v>
      </c>
      <c r="G2150" s="17">
        <f t="shared" si="168"/>
        <v>29.542493119205691</v>
      </c>
      <c r="H2150" s="17">
        <f>H2149+(data!$C$19*G2149-data!$C$16*H2149)*$C2150/60</f>
        <v>162.06771307842737</v>
      </c>
      <c r="I2150" s="17">
        <f>I2149+(data!$C$20*G2149-data!$C$17*I2149)*$C2150/60</f>
        <v>614.28346187846773</v>
      </c>
      <c r="J2150" s="16">
        <f t="shared" si="164"/>
        <v>403.5</v>
      </c>
      <c r="K2150" s="14">
        <f>G2150/data!$C$15*1000</f>
        <v>4.0000528641765838</v>
      </c>
      <c r="L2150" s="14">
        <f>L2149+data!$C$21*(K2149-L2149)/60*C2149</f>
        <v>4.0000549292899397</v>
      </c>
      <c r="M2150" s="59">
        <f>M2149+E2150*C2150/3600/data!H$23</f>
        <v>456.9077843070832</v>
      </c>
    </row>
    <row r="2151" spans="1:13" ht="19.899999999999999" customHeight="1">
      <c r="A2151" s="12">
        <f t="shared" si="166"/>
        <v>24230</v>
      </c>
      <c r="B2151" s="14">
        <f t="shared" si="167"/>
        <v>4</v>
      </c>
      <c r="C2151" s="14">
        <f t="shared" si="165"/>
        <v>20</v>
      </c>
      <c r="D2151" s="15">
        <f>3600*(B2151*data!$C$15/1000-F2151-G2151)/C2151</f>
        <v>648.06977293345096</v>
      </c>
      <c r="E2151" s="15">
        <f>IF(A2151&lt;P$35,IF(A2151+C2151&lt;P$35,data!H$24*data!H$23,data!H$24*data!H$23*(P$35-A2151)/C2151),IF(D2151&lt;0,0,D2151))</f>
        <v>648.06977293345096</v>
      </c>
      <c r="F2151" s="17">
        <f>(H2151*data!$C$16+I2151*data!$C$17-G2150*(data!$C$18+data!$C$19+data!$C$20))*$C2151/60</f>
        <v>-3.6007774616815396</v>
      </c>
      <c r="G2151" s="17">
        <f t="shared" si="168"/>
        <v>29.542492523745857</v>
      </c>
      <c r="H2151" s="17">
        <f>H2150+(data!$C$19*G2150-data!$C$16*H2150)*$C2151/60</f>
        <v>162.0677507429771</v>
      </c>
      <c r="I2151" s="17">
        <f>I2150+(data!$C$20*G2150-data!$C$17*I2150)*$C2151/60</f>
        <v>614.54619580885208</v>
      </c>
      <c r="J2151" s="16">
        <f t="shared" si="164"/>
        <v>403.83333333333331</v>
      </c>
      <c r="K2151" s="14">
        <f>G2151/data!$C$15*1000</f>
        <v>4.0000527835513369</v>
      </c>
      <c r="L2151" s="14">
        <f>L2150+data!$C$21*(K2150-L2150)/60*C2150</f>
        <v>4.0000548431976677</v>
      </c>
      <c r="M2151" s="59">
        <f>M2150+E2151*C2151/3600/data!H$23</f>
        <v>457.26782306982403</v>
      </c>
    </row>
    <row r="2152" spans="1:13" ht="19.899999999999999" customHeight="1">
      <c r="A2152" s="12">
        <f t="shared" si="166"/>
        <v>24250</v>
      </c>
      <c r="B2152" s="14">
        <f t="shared" si="167"/>
        <v>4</v>
      </c>
      <c r="C2152" s="14">
        <f t="shared" si="165"/>
        <v>20</v>
      </c>
      <c r="D2152" s="15">
        <f>3600*(B2152*data!$C$15/1000-F2152-G2152)/C2152</f>
        <v>647.99981667880013</v>
      </c>
      <c r="E2152" s="15">
        <f>IF(A2152&lt;P$35,IF(A2152+C2152&lt;P$35,data!H$24*data!H$23,data!H$24*data!H$23*(P$35-A2152)/C2152),IF(D2152&lt;0,0,D2152))</f>
        <v>647.99981667880013</v>
      </c>
      <c r="F2152" s="17">
        <f>(H2152*data!$C$16+I2152*data!$C$17-G2151*(data!$C$18+data!$C$19+data!$C$20))*$C2152/60</f>
        <v>-3.6003882216152152</v>
      </c>
      <c r="G2152" s="17">
        <f t="shared" si="168"/>
        <v>29.542491929538702</v>
      </c>
      <c r="H2152" s="17">
        <f>H2151+(data!$C$19*G2151-data!$C$16*H2151)*$C2152/60</f>
        <v>162.06778754337716</v>
      </c>
      <c r="I2152" s="17">
        <f>I2151+(data!$C$20*G2151-data!$C$17*I2151)*$C2152/60</f>
        <v>614.80854083674046</v>
      </c>
      <c r="J2152" s="16">
        <f t="shared" si="164"/>
        <v>404.16666666666669</v>
      </c>
      <c r="K2152" s="14">
        <f>G2152/data!$C$15*1000</f>
        <v>4.0000527030957018</v>
      </c>
      <c r="L2152" s="14">
        <f>L2151+data!$C$21*(K2151-L2151)/60*C2151</f>
        <v>4.0000547573333103</v>
      </c>
      <c r="M2152" s="59">
        <f>M2151+E2152*C2152/3600/data!H$23</f>
        <v>457.62782296797894</v>
      </c>
    </row>
    <row r="2153" spans="1:13" ht="19.899999999999999" customHeight="1">
      <c r="A2153" s="12">
        <f t="shared" si="166"/>
        <v>24270</v>
      </c>
      <c r="B2153" s="14">
        <f t="shared" si="167"/>
        <v>4</v>
      </c>
      <c r="C2153" s="14">
        <f t="shared" si="165"/>
        <v>20</v>
      </c>
      <c r="D2153" s="15">
        <f>3600*(B2153*data!$C$15/1000-F2153-G2153)/C2153</f>
        <v>647.92996693397288</v>
      </c>
      <c r="E2153" s="15">
        <f>IF(A2153&lt;P$35,IF(A2153+C2153&lt;P$35,data!H$24*data!H$23,data!H$24*data!H$23*(P$35-A2153)/C2153),IF(D2153&lt;0,0,D2153))</f>
        <v>647.92996693397288</v>
      </c>
      <c r="F2153" s="17">
        <f>(H2153*data!$C$16+I2153*data!$C$17-G2152*(data!$C$18+data!$C$19+data!$C$20))*$C2153/60</f>
        <v>-3.5999995745130868</v>
      </c>
      <c r="G2153" s="17">
        <f t="shared" si="168"/>
        <v>29.542491336574503</v>
      </c>
      <c r="H2153" s="17">
        <f>H2152+(data!$C$19*G2152-data!$C$16*H2152)*$C2153/60</f>
        <v>162.06782349801679</v>
      </c>
      <c r="I2153" s="17">
        <f>I2152+(data!$C$20*G2152-data!$C$17*I2152)*$C2153/60</f>
        <v>615.07049753780655</v>
      </c>
      <c r="J2153" s="16">
        <f t="shared" si="164"/>
        <v>404.5</v>
      </c>
      <c r="K2153" s="14">
        <f>G2153/data!$C$15*1000</f>
        <v>4.0000526228083633</v>
      </c>
      <c r="L2153" s="14">
        <f>L2152+data!$C$21*(K2152-L2152)/60*C2152</f>
        <v>4.0000546716944365</v>
      </c>
      <c r="M2153" s="59">
        <f>M2152+E2153*C2153/3600/data!H$23</f>
        <v>457.98778406072006</v>
      </c>
    </row>
    <row r="2154" spans="1:13" ht="19.899999999999999" customHeight="1">
      <c r="A2154" s="12">
        <f t="shared" si="166"/>
        <v>24290</v>
      </c>
      <c r="B2154" s="14">
        <f t="shared" si="167"/>
        <v>4</v>
      </c>
      <c r="C2154" s="14">
        <f t="shared" si="165"/>
        <v>20</v>
      </c>
      <c r="D2154" s="15">
        <f>3600*(B2154*data!$C$15/1000-F2154-G2154)/C2154</f>
        <v>647.8602234786631</v>
      </c>
      <c r="E2154" s="15">
        <f>IF(A2154&lt;P$35,IF(A2154+C2154&lt;P$35,data!H$24*data!H$23,data!H$24*data!H$23*(P$35-A2154)/C2154),IF(D2154&lt;0,0,D2154))</f>
        <v>647.8602234786631</v>
      </c>
      <c r="F2154" s="17">
        <f>(H2154*data!$C$16+I2154*data!$C$17-G2153*(data!$C$18+data!$C$19+data!$C$20))*$C2154/60</f>
        <v>-3.5996115191417166</v>
      </c>
      <c r="G2154" s="17">
        <f t="shared" si="168"/>
        <v>29.542490744843747</v>
      </c>
      <c r="H2154" s="17">
        <f>H2153+(data!$C$19*G2153-data!$C$16*H2153)*$C2154/60</f>
        <v>162.06785862489582</v>
      </c>
      <c r="I2154" s="17">
        <f>I2153+(data!$C$20*G2153-data!$C$17*I2153)*$C2154/60</f>
        <v>615.33206648687167</v>
      </c>
      <c r="J2154" s="16">
        <f t="shared" si="164"/>
        <v>404.83333333333331</v>
      </c>
      <c r="K2154" s="14">
        <f>G2154/data!$C$15*1000</f>
        <v>4.0000525426880342</v>
      </c>
      <c r="L2154" s="14">
        <f>L2153+data!$C$21*(K2153-L2153)/60*C2153</f>
        <v>4.0000545862786616</v>
      </c>
      <c r="M2154" s="59">
        <f>M2153+E2154*C2154/3600/data!H$23</f>
        <v>458.34770640709712</v>
      </c>
    </row>
    <row r="2155" spans="1:13" ht="19.899999999999999" customHeight="1">
      <c r="A2155" s="12">
        <f t="shared" si="166"/>
        <v>24310</v>
      </c>
      <c r="B2155" s="14">
        <f t="shared" si="167"/>
        <v>4</v>
      </c>
      <c r="C2155" s="14">
        <f t="shared" si="165"/>
        <v>20</v>
      </c>
      <c r="D2155" s="15">
        <f>3600*(B2155*data!$C$15/1000-F2155-G2155)/C2155</f>
        <v>647.79058609422248</v>
      </c>
      <c r="E2155" s="15">
        <f>IF(A2155&lt;P$35,IF(A2155+C2155&lt;P$35,data!H$24*data!H$23,data!H$24*data!H$23*(P$35-A2155)/C2155),IF(D2155&lt;0,0,D2155))</f>
        <v>647.79058609422248</v>
      </c>
      <c r="F2155" s="17">
        <f>(H2155*data!$C$16+I2155*data!$C$17-G2154*(data!$C$18+data!$C$19+data!$C$20))*$C2155/60</f>
        <v>-3.5992240542770326</v>
      </c>
      <c r="G2155" s="17">
        <f t="shared" si="168"/>
        <v>29.542490154337063</v>
      </c>
      <c r="H2155" s="17">
        <f>H2154+(data!$C$19*G2154-data!$C$16*H2154)*$C2155/60</f>
        <v>162.067892941633</v>
      </c>
      <c r="I2155" s="17">
        <f>I2154+(data!$C$20*G2154-data!$C$17*I2154)*$C2155/60</f>
        <v>615.59324825790588</v>
      </c>
      <c r="J2155" s="16">
        <f t="shared" si="164"/>
        <v>405.16666666666669</v>
      </c>
      <c r="K2155" s="14">
        <f>G2155/data!$C$15*1000</f>
        <v>4.0000524627334419</v>
      </c>
      <c r="L2155" s="14">
        <f>L2154+data!$C$21*(K2154-L2154)/60*C2154</f>
        <v>4.0000545010836479</v>
      </c>
      <c r="M2155" s="59">
        <f>M2154+E2155*C2155/3600/data!H$23</f>
        <v>458.70759006603834</v>
      </c>
    </row>
    <row r="2156" spans="1:13" ht="19.899999999999999" customHeight="1">
      <c r="A2156" s="12">
        <f t="shared" si="166"/>
        <v>24330</v>
      </c>
      <c r="B2156" s="14">
        <f t="shared" si="167"/>
        <v>4</v>
      </c>
      <c r="C2156" s="14">
        <f t="shared" si="165"/>
        <v>20</v>
      </c>
      <c r="D2156" s="15">
        <f>3600*(B2156*data!$C$15/1000-F2156-G2156)/C2156</f>
        <v>647.72105456362397</v>
      </c>
      <c r="E2156" s="15">
        <f>IF(A2156&lt;P$35,IF(A2156+C2156&lt;P$35,data!H$24*data!H$23,data!H$24*data!H$23*(P$35-A2156)/C2156),IF(D2156&lt;0,0,D2156))</f>
        <v>647.72105456362397</v>
      </c>
      <c r="F2156" s="17">
        <f>(H2156*data!$C$16+I2156*data!$C$17-G2155*(data!$C$18+data!$C$19+data!$C$20))*$C2156/60</f>
        <v>-3.598837178704136</v>
      </c>
      <c r="G2156" s="17">
        <f t="shared" si="168"/>
        <v>29.542489565045273</v>
      </c>
      <c r="H2156" s="17">
        <f>H2155+(data!$C$19*G2155-data!$C$16*H2155)*$C2156/60</f>
        <v>162.06792646547402</v>
      </c>
      <c r="I2156" s="17">
        <f>I2155+(data!$C$20*G2155-data!$C$17*I2155)*$C2156/60</f>
        <v>615.85404342402933</v>
      </c>
      <c r="J2156" s="16">
        <f t="shared" si="164"/>
        <v>405.5</v>
      </c>
      <c r="K2156" s="14">
        <f>G2156/data!$C$15*1000</f>
        <v>4.0000523829433483</v>
      </c>
      <c r="L2156" s="14">
        <f>L2155+data!$C$21*(K2155-L2155)/60*C2155</f>
        <v>4.0000544161071021</v>
      </c>
      <c r="M2156" s="59">
        <f>M2155+E2156*C2156/3600/data!H$23</f>
        <v>459.06743509635146</v>
      </c>
    </row>
    <row r="2157" spans="1:13" ht="19.899999999999999" customHeight="1">
      <c r="A2157" s="12">
        <f t="shared" si="166"/>
        <v>24350</v>
      </c>
      <c r="B2157" s="14">
        <f t="shared" si="167"/>
        <v>4</v>
      </c>
      <c r="C2157" s="14">
        <f t="shared" si="165"/>
        <v>20</v>
      </c>
      <c r="D2157" s="15">
        <f>3600*(B2157*data!$C$15/1000-F2157-G2157)/C2157</f>
        <v>647.65162867142658</v>
      </c>
      <c r="E2157" s="15">
        <f>IF(A2157&lt;P$35,IF(A2157+C2157&lt;P$35,data!H$24*data!H$23,data!H$24*data!H$23*(P$35-A2157)/C2157),IF(D2157&lt;0,0,D2157))</f>
        <v>647.65162867142658</v>
      </c>
      <c r="F2157" s="17">
        <f>(H2157*data!$C$16+I2157*data!$C$17-G2156*(data!$C$18+data!$C$19+data!$C$20))*$C2157/60</f>
        <v>-3.5984508912171429</v>
      </c>
      <c r="G2157" s="17">
        <f t="shared" si="168"/>
        <v>29.542488976959373</v>
      </c>
      <c r="H2157" s="17">
        <f>H2156+(data!$C$19*G2156-data!$C$16*H2156)*$C2157/60</f>
        <v>162.06795921329936</v>
      </c>
      <c r="I2157" s="17">
        <f>I2156+(data!$C$20*G2156-data!$C$17*I2156)*$C2157/60</f>
        <v>616.11445255751357</v>
      </c>
      <c r="J2157" s="16">
        <f t="shared" si="164"/>
        <v>405.83333333333331</v>
      </c>
      <c r="K2157" s="14">
        <f>G2157/data!$C$15*1000</f>
        <v>4.0000523033165312</v>
      </c>
      <c r="L2157" s="14">
        <f>L2156+data!$C$21*(K2156-L2156)/60*C2156</f>
        <v>4.0000543313467736</v>
      </c>
      <c r="M2157" s="59">
        <f>M2156+E2157*C2157/3600/data!H$23</f>
        <v>459.42724155672448</v>
      </c>
    </row>
    <row r="2158" spans="1:13" ht="19.899999999999999" customHeight="1">
      <c r="A2158" s="12">
        <f t="shared" si="166"/>
        <v>24370</v>
      </c>
      <c r="B2158" s="14">
        <f t="shared" si="167"/>
        <v>4</v>
      </c>
      <c r="C2158" s="14">
        <f t="shared" si="165"/>
        <v>20</v>
      </c>
      <c r="D2158" s="15">
        <f>3600*(B2158*data!$C$15/1000-F2158-G2158)/C2158</f>
        <v>647.58230820376161</v>
      </c>
      <c r="E2158" s="15">
        <f>IF(A2158&lt;P$35,IF(A2158+C2158&lt;P$35,data!H$24*data!H$23,data!H$24*data!H$23*(P$35-A2158)/C2158),IF(D2158&lt;0,0,D2158))</f>
        <v>647.58230820376161</v>
      </c>
      <c r="F2158" s="17">
        <f>(H2158*data!$C$16+I2158*data!$C$17-G2157*(data!$C$18+data!$C$19+data!$C$20))*$C2158/60</f>
        <v>-3.5980651906190202</v>
      </c>
      <c r="G2158" s="17">
        <f t="shared" si="168"/>
        <v>29.542488390070499</v>
      </c>
      <c r="H2158" s="17">
        <f>H2157+(data!$C$19*G2157-data!$C$16*H2157)*$C2158/60</f>
        <v>162.06799120163214</v>
      </c>
      <c r="I2158" s="17">
        <f>I2157+(data!$C$20*G2157-data!$C$17*I2157)*$C2158/60</f>
        <v>616.37447622978277</v>
      </c>
      <c r="J2158" s="16">
        <f t="shared" si="164"/>
        <v>406.16666666666669</v>
      </c>
      <c r="K2158" s="14">
        <f>G2158/data!$C$15*1000</f>
        <v>4.0000522238517915</v>
      </c>
      <c r="L2158" s="14">
        <f>L2157+data!$C$21*(K2157-L2157)/60*C2157</f>
        <v>4.0000542468004552</v>
      </c>
      <c r="M2158" s="59">
        <f>M2157+E2158*C2158/3600/data!H$23</f>
        <v>459.78700950572659</v>
      </c>
    </row>
    <row r="2159" spans="1:13" ht="19.899999999999999" customHeight="1">
      <c r="A2159" s="12">
        <f t="shared" si="166"/>
        <v>24390</v>
      </c>
      <c r="B2159" s="14">
        <f t="shared" si="167"/>
        <v>4</v>
      </c>
      <c r="C2159" s="14">
        <f t="shared" si="165"/>
        <v>20</v>
      </c>
      <c r="D2159" s="15">
        <f>3600*(B2159*data!$C$15/1000-F2159-G2159)/C2159</f>
        <v>647.5130929482832</v>
      </c>
      <c r="E2159" s="15">
        <f>IF(A2159&lt;P$35,IF(A2159+C2159&lt;P$35,data!H$24*data!H$23,data!H$24*data!H$23*(P$35-A2159)/C2159),IF(D2159&lt;0,0,D2159))</f>
        <v>647.5130929482832</v>
      </c>
      <c r="F2159" s="17">
        <f>(H2159*data!$C$16+I2159*data!$C$17-G2158*(data!$C$18+data!$C$19+data!$C$20))*$C2159/60</f>
        <v>-3.5976800757214065</v>
      </c>
      <c r="G2159" s="17">
        <f t="shared" si="168"/>
        <v>29.542487804369991</v>
      </c>
      <c r="H2159" s="17">
        <f>H2158+(data!$C$19*G2158-data!$C$16*H2158)*$C2159/60</f>
        <v>162.06802244664559</v>
      </c>
      <c r="I2159" s="17">
        <f>I2158+(data!$C$20*G2158-data!$C$17*I2158)*$C2159/60</f>
        <v>616.63411501141491</v>
      </c>
      <c r="J2159" s="16">
        <f t="shared" si="164"/>
        <v>406.5</v>
      </c>
      <c r="K2159" s="14">
        <f>G2159/data!$C$15*1000</f>
        <v>4.0000521445479578</v>
      </c>
      <c r="L2159" s="14">
        <f>L2158+data!$C$21*(K2158-L2158)/60*C2158</f>
        <v>4.0000541624659824</v>
      </c>
      <c r="M2159" s="59">
        <f>M2158+E2159*C2159/3600/data!H$23</f>
        <v>460.14673900180895</v>
      </c>
    </row>
    <row r="2160" spans="1:13" ht="19.899999999999999" customHeight="1">
      <c r="A2160" s="12">
        <f t="shared" si="166"/>
        <v>24410</v>
      </c>
      <c r="B2160" s="14">
        <f t="shared" si="167"/>
        <v>4</v>
      </c>
      <c r="C2160" s="14">
        <f t="shared" si="165"/>
        <v>20</v>
      </c>
      <c r="D2160" s="15">
        <f>3600*(B2160*data!$C$15/1000-F2160-G2160)/C2160</f>
        <v>647.44398269415888</v>
      </c>
      <c r="E2160" s="15">
        <f>IF(A2160&lt;P$35,IF(A2160+C2160&lt;P$35,data!H$24*data!H$23,data!H$24*data!H$23*(P$35-A2160)/C2160),IF(D2160&lt;0,0,D2160))</f>
        <v>647.44398269415888</v>
      </c>
      <c r="F2160" s="17">
        <f>(H2160*data!$C$16+I2160*data!$C$17-G2159*(data!$C$18+data!$C$19+data!$C$20))*$C2160/60</f>
        <v>-3.5972955453444775</v>
      </c>
      <c r="G2160" s="17">
        <f t="shared" si="168"/>
        <v>29.54248721984931</v>
      </c>
      <c r="H2160" s="17">
        <f>H2159+(data!$C$19*G2159-data!$C$16*H2159)*$C2160/60</f>
        <v>162.06805296417045</v>
      </c>
      <c r="I2160" s="17">
        <f>I2159+(data!$C$20*G2159-data!$C$17*I2159)*$C2160/60</f>
        <v>616.89336947214304</v>
      </c>
      <c r="J2160" s="16">
        <f t="shared" si="164"/>
        <v>406.83333333333331</v>
      </c>
      <c r="K2160" s="14">
        <f>G2160/data!$C$15*1000</f>
        <v>4.0000520654038709</v>
      </c>
      <c r="L2160" s="14">
        <f>L2159+data!$C$21*(K2159-L2159)/60*C2159</f>
        <v>4.0000540783412317</v>
      </c>
      <c r="M2160" s="59">
        <f>M2159+E2160*C2160/3600/data!H$23</f>
        <v>460.50643010330572</v>
      </c>
    </row>
    <row r="2161" spans="1:13" ht="19.899999999999999" customHeight="1">
      <c r="A2161" s="12">
        <f t="shared" si="166"/>
        <v>24430</v>
      </c>
      <c r="B2161" s="14">
        <f t="shared" si="167"/>
        <v>4</v>
      </c>
      <c r="C2161" s="14">
        <f t="shared" si="165"/>
        <v>20</v>
      </c>
      <c r="D2161" s="15">
        <f>3600*(B2161*data!$C$15/1000-F2161-G2161)/C2161</f>
        <v>647.37497723203114</v>
      </c>
      <c r="E2161" s="15">
        <f>IF(A2161&lt;P$35,IF(A2161+C2161&lt;P$35,data!H$24*data!H$23,data!H$24*data!H$23*(P$35-A2161)/C2161),IF(D2161&lt;0,0,D2161))</f>
        <v>647.37497723203114</v>
      </c>
      <c r="F2161" s="17">
        <f>(H2161*data!$C$16+I2161*data!$C$17-G2160*(data!$C$18+data!$C$19+data!$C$20))*$C2161/60</f>
        <v>-3.5969115983167699</v>
      </c>
      <c r="G2161" s="17">
        <f t="shared" si="168"/>
        <v>29.54248663650009</v>
      </c>
      <c r="H2161" s="17">
        <f>H2160+(data!$C$19*G2160-data!$C$16*H2160)*$C2161/60</f>
        <v>162.0680827697023</v>
      </c>
      <c r="I2161" s="17">
        <f>I2160+(data!$C$20*G2160-data!$C$17*I2160)*$C2161/60</f>
        <v>617.15224018085678</v>
      </c>
      <c r="J2161" s="16">
        <f t="shared" si="164"/>
        <v>407.16666666666669</v>
      </c>
      <c r="K2161" s="14">
        <f>G2161/data!$C$15*1000</f>
        <v>4.0000519864184003</v>
      </c>
      <c r="L2161" s="14">
        <f>L2160+data!$C$21*(K2160-L2160)/60*C2160</f>
        <v>4.0000539944241185</v>
      </c>
      <c r="M2161" s="59">
        <f>M2160+E2161*C2161/3600/data!H$23</f>
        <v>460.8660828684346</v>
      </c>
    </row>
    <row r="2162" spans="1:13" ht="19.899999999999999" customHeight="1">
      <c r="A2162" s="12">
        <f t="shared" si="166"/>
        <v>24450</v>
      </c>
      <c r="B2162" s="14">
        <f t="shared" si="167"/>
        <v>4</v>
      </c>
      <c r="C2162" s="14">
        <f t="shared" si="165"/>
        <v>20</v>
      </c>
      <c r="D2162" s="15">
        <f>3600*(B2162*data!$C$15/1000-F2162-G2162)/C2162</f>
        <v>647.30607635399315</v>
      </c>
      <c r="E2162" s="15">
        <f>IF(A2162&lt;P$35,IF(A2162+C2162&lt;P$35,data!H$24*data!H$23,data!H$24*data!H$23*(P$35-A2162)/C2162),IF(D2162&lt;0,0,D2162))</f>
        <v>647.30607635399315</v>
      </c>
      <c r="F2162" s="17">
        <f>(H2162*data!$C$16+I2162*data!$C$17-G2161*(data!$C$18+data!$C$19+data!$C$20))*$C2162/60</f>
        <v>-3.5965282334750355</v>
      </c>
      <c r="G2162" s="17">
        <f t="shared" si="168"/>
        <v>29.542486054314118</v>
      </c>
      <c r="H2162" s="17">
        <f>H2161+(data!$C$19*G2161-data!$C$16*H2161)*$C2162/60</f>
        <v>162.06811187840859</v>
      </c>
      <c r="I2162" s="17">
        <f>I2161+(data!$C$20*G2161-data!$C$17*I2161)*$C2162/60</f>
        <v>617.41072770560322</v>
      </c>
      <c r="J2162" s="16">
        <f t="shared" si="164"/>
        <v>407.5</v>
      </c>
      <c r="K2162" s="14">
        <f>G2162/data!$C$15*1000</f>
        <v>4.0000519075904331</v>
      </c>
      <c r="L2162" s="14">
        <f>L2161+data!$C$21*(K2161-L2161)/60*C2161</f>
        <v>4.0000539107126007</v>
      </c>
      <c r="M2162" s="59">
        <f>M2161+E2162*C2162/3600/data!H$23</f>
        <v>461.22569735529794</v>
      </c>
    </row>
    <row r="2163" spans="1:13" ht="19.899999999999999" customHeight="1">
      <c r="A2163" s="12">
        <f t="shared" si="166"/>
        <v>24470</v>
      </c>
      <c r="B2163" s="14">
        <f t="shared" si="167"/>
        <v>4</v>
      </c>
      <c r="C2163" s="14">
        <f t="shared" si="165"/>
        <v>20</v>
      </c>
      <c r="D2163" s="15">
        <f>3600*(B2163*data!$C$15/1000-F2163-G2163)/C2163</f>
        <v>647.2372798535697</v>
      </c>
      <c r="E2163" s="15">
        <f>IF(A2163&lt;P$35,IF(A2163+C2163&lt;P$35,data!H$24*data!H$23,data!H$24*data!H$23*(P$35-A2163)/C2163),IF(D2163&lt;0,0,D2163))</f>
        <v>647.2372798535697</v>
      </c>
      <c r="F2163" s="17">
        <f>(H2163*data!$C$16+I2163*data!$C$17-G2162*(data!$C$18+data!$C$19+data!$C$20))*$C2163/60</f>
        <v>-3.5961454496640979</v>
      </c>
      <c r="G2163" s="17">
        <f t="shared" si="168"/>
        <v>29.542485473283314</v>
      </c>
      <c r="H2163" s="17">
        <f>H2162+(data!$C$19*G2162-data!$C$16*H2162)*$C2163/60</f>
        <v>162.06814030513559</v>
      </c>
      <c r="I2163" s="17">
        <f>I2162+(data!$C$20*G2162-data!$C$17*I2162)*$C2163/60</f>
        <v>617.66883261358839</v>
      </c>
      <c r="J2163" s="16">
        <f t="shared" si="164"/>
        <v>407.83333333333331</v>
      </c>
      <c r="K2163" s="14">
        <f>G2163/data!$C$15*1000</f>
        <v>4.0000518289188767</v>
      </c>
      <c r="L2163" s="14">
        <f>L2162+data!$C$21*(K2162-L2162)/60*C2162</f>
        <v>4.0000538272046722</v>
      </c>
      <c r="M2163" s="59">
        <f>M2162+E2163*C2163/3600/data!H$23</f>
        <v>461.58527362188323</v>
      </c>
    </row>
    <row r="2164" spans="1:13" ht="19.899999999999999" customHeight="1">
      <c r="A2164" s="12">
        <f t="shared" si="166"/>
        <v>24490</v>
      </c>
      <c r="B2164" s="14">
        <f t="shared" si="167"/>
        <v>4</v>
      </c>
      <c r="C2164" s="14">
        <f t="shared" si="165"/>
        <v>20</v>
      </c>
      <c r="D2164" s="15">
        <f>3600*(B2164*data!$C$15/1000-F2164-G2164)/C2164</f>
        <v>647.16858752567157</v>
      </c>
      <c r="E2164" s="15">
        <f>IF(A2164&lt;P$35,IF(A2164+C2164&lt;P$35,data!H$24*data!H$23,data!H$24*data!H$23*(P$35-A2164)/C2164),IF(D2164&lt;0,0,D2164))</f>
        <v>647.16858752567157</v>
      </c>
      <c r="F2164" s="17">
        <f>(H2164*data!$C$16+I2164*data!$C$17-G2163*(data!$C$18+data!$C$19+data!$C$20))*$C2164/60</f>
        <v>-3.5957632457366935</v>
      </c>
      <c r="G2164" s="17">
        <f t="shared" si="168"/>
        <v>29.542484893399784</v>
      </c>
      <c r="H2164" s="17">
        <f>H2163+(data!$C$19*G2163-data!$C$16*H2163)*$C2164/60</f>
        <v>162.06816806441518</v>
      </c>
      <c r="I2164" s="17">
        <f>I2163+(data!$C$20*G2163-data!$C$17*I2163)*$C2164/60</f>
        <v>617.92655547117852</v>
      </c>
      <c r="J2164" s="16">
        <f t="shared" si="164"/>
        <v>408.16666666666669</v>
      </c>
      <c r="K2164" s="14">
        <f>G2164/data!$C$15*1000</f>
        <v>4.00005175040266</v>
      </c>
      <c r="L2164" s="14">
        <f>L2163+data!$C$21*(K2163-L2163)/60*C2163</f>
        <v>4.0000537438983663</v>
      </c>
      <c r="M2164" s="59">
        <f>M2163+E2164*C2164/3600/data!H$23</f>
        <v>461.94481172606419</v>
      </c>
    </row>
    <row r="2165" spans="1:13" ht="19.899999999999999" customHeight="1">
      <c r="A2165" s="12">
        <f t="shared" si="166"/>
        <v>24510</v>
      </c>
      <c r="B2165" s="14">
        <f t="shared" si="167"/>
        <v>4</v>
      </c>
      <c r="C2165" s="14">
        <f t="shared" si="165"/>
        <v>20</v>
      </c>
      <c r="D2165" s="15">
        <f>3600*(B2165*data!$C$15/1000-F2165-G2165)/C2165</f>
        <v>647.09999916660115</v>
      </c>
      <c r="E2165" s="15">
        <f>IF(A2165&lt;P$35,IF(A2165+C2165&lt;P$35,data!H$24*data!H$23,data!H$24*data!H$23*(P$35-A2165)/C2165),IF(D2165&lt;0,0,D2165))</f>
        <v>647.09999916660115</v>
      </c>
      <c r="F2165" s="17">
        <f>(H2165*data!$C$16+I2165*data!$C$17-G2164*(data!$C$18+data!$C$19+data!$C$20))*$C2165/60</f>
        <v>-3.5953816205533493</v>
      </c>
      <c r="G2165" s="17">
        <f t="shared" si="168"/>
        <v>29.54248431465572</v>
      </c>
      <c r="H2165" s="17">
        <f>H2164+(data!$C$19*G2164-data!$C$16*H2164)*$C2165/60</f>
        <v>162.06819517047154</v>
      </c>
      <c r="I2165" s="17">
        <f>I2164+(data!$C$20*G2164-data!$C$17*I2164)*$C2165/60</f>
        <v>618.18389684390115</v>
      </c>
      <c r="J2165" s="16">
        <f t="shared" si="164"/>
        <v>408.5</v>
      </c>
      <c r="K2165" s="14">
        <f>G2165/data!$C$15*1000</f>
        <v>4.000051672040728</v>
      </c>
      <c r="L2165" s="14">
        <f>L2164+data!$C$21*(K2164-L2164)/60*C2164</f>
        <v>4.0000536607917541</v>
      </c>
      <c r="M2165" s="59">
        <f>M2164+E2165*C2165/3600/data!H$23</f>
        <v>462.30431172560117</v>
      </c>
    </row>
    <row r="2166" spans="1:13" ht="19.899999999999999" customHeight="1">
      <c r="A2166" s="12">
        <f t="shared" si="166"/>
        <v>24530</v>
      </c>
      <c r="B2166" s="14">
        <f t="shared" si="167"/>
        <v>4</v>
      </c>
      <c r="C2166" s="14">
        <f t="shared" si="165"/>
        <v>20</v>
      </c>
      <c r="D2166" s="15">
        <f>3600*(B2166*data!$C$15/1000-F2166-G2166)/C2166</f>
        <v>647.03151457399247</v>
      </c>
      <c r="E2166" s="15">
        <f>IF(A2166&lt;P$35,IF(A2166+C2166&lt;P$35,data!H$24*data!H$23,data!H$24*data!H$23*(P$35-A2166)/C2166),IF(D2166&lt;0,0,D2166))</f>
        <v>647.03151457399247</v>
      </c>
      <c r="F2166" s="17">
        <f>(H2166*data!$C$16+I2166*data!$C$17-G2165*(data!$C$18+data!$C$19+data!$C$20))*$C2166/60</f>
        <v>-3.5950005729822085</v>
      </c>
      <c r="G2166" s="17">
        <f t="shared" si="168"/>
        <v>29.542483737043518</v>
      </c>
      <c r="H2166" s="17">
        <f>H2165+(data!$C$19*G2165-data!$C$16*H2165)*$C2166/60</f>
        <v>162.06822163722768</v>
      </c>
      <c r="I2166" s="17">
        <f>I2165+(data!$C$20*G2165-data!$C$17*I2165)*$C2166/60</f>
        <v>618.44085729644655</v>
      </c>
      <c r="J2166" s="16">
        <f t="shared" si="164"/>
        <v>408.83333333333331</v>
      </c>
      <c r="K2166" s="14">
        <f>G2166/data!$C$15*1000</f>
        <v>4.0000515938320493</v>
      </c>
      <c r="L2166" s="14">
        <f>L2165+data!$C$21*(K2165-L2165)/60*C2165</f>
        <v>4.0000535778829427</v>
      </c>
      <c r="M2166" s="59">
        <f>M2165+E2166*C2166/3600/data!H$23</f>
        <v>462.66377367814226</v>
      </c>
    </row>
    <row r="2167" spans="1:13" ht="19.899999999999999" customHeight="1">
      <c r="A2167" s="12">
        <f t="shared" si="166"/>
        <v>24550</v>
      </c>
      <c r="B2167" s="14">
        <f t="shared" si="167"/>
        <v>4</v>
      </c>
      <c r="C2167" s="14">
        <f t="shared" si="165"/>
        <v>20</v>
      </c>
      <c r="D2167" s="15">
        <f>3600*(B2167*data!$C$15/1000-F2167-G2167)/C2167</f>
        <v>646.96313354682093</v>
      </c>
      <c r="E2167" s="15">
        <f>IF(A2167&lt;P$35,IF(A2167+C2167&lt;P$35,data!H$24*data!H$23,data!H$24*data!H$23*(P$35-A2167)/C2167),IF(D2167&lt;0,0,D2167))</f>
        <v>646.96313354682093</v>
      </c>
      <c r="F2167" s="17">
        <f>(H2167*data!$C$16+I2167*data!$C$17-G2166*(data!$C$18+data!$C$19+data!$C$20))*$C2167/60</f>
        <v>-3.5946201018989381</v>
      </c>
      <c r="G2167" s="17">
        <f t="shared" si="168"/>
        <v>29.542483160555648</v>
      </c>
      <c r="H2167" s="17">
        <f>H2166+(data!$C$19*G2166-data!$C$16*H2166)*$C2167/60</f>
        <v>162.06824747831172</v>
      </c>
      <c r="I2167" s="17">
        <f>I2166+(data!$C$20*G2166-data!$C$17*I2166)*$C2167/60</f>
        <v>618.6974373926688</v>
      </c>
      <c r="J2167" s="16">
        <f t="shared" si="164"/>
        <v>409.16666666666669</v>
      </c>
      <c r="K2167" s="14">
        <f>G2167/data!$C$15*1000</f>
        <v>4.0000515157756054</v>
      </c>
      <c r="L2167" s="14">
        <f>L2166+data!$C$21*(K2166-L2166)/60*C2166</f>
        <v>4.0000534951700741</v>
      </c>
      <c r="M2167" s="59">
        <f>M2166+E2167*C2167/3600/data!H$23</f>
        <v>463.02319764122382</v>
      </c>
    </row>
    <row r="2168" spans="1:13" ht="19.899999999999999" customHeight="1">
      <c r="A2168" s="12">
        <f t="shared" si="166"/>
        <v>24570</v>
      </c>
      <c r="B2168" s="14">
        <f t="shared" si="167"/>
        <v>4</v>
      </c>
      <c r="C2168" s="14">
        <f t="shared" si="165"/>
        <v>20</v>
      </c>
      <c r="D2168" s="15">
        <f>3600*(B2168*data!$C$15/1000-F2168-G2168)/C2168</f>
        <v>646.89485588534808</v>
      </c>
      <c r="E2168" s="15">
        <f>IF(A2168&lt;P$35,IF(A2168+C2168&lt;P$35,data!H$24*data!H$23,data!H$24*data!H$23*(P$35-A2168)/C2168),IF(D2168&lt;0,0,D2168))</f>
        <v>646.89485588534808</v>
      </c>
      <c r="F2168" s="17">
        <f>(H2168*data!$C$16+I2168*data!$C$17-G2167*(data!$C$18+data!$C$19+data!$C$20))*$C2168/60</f>
        <v>-3.5942402061865479</v>
      </c>
      <c r="G2168" s="17">
        <f t="shared" si="168"/>
        <v>29.542482585184771</v>
      </c>
      <c r="H2168" s="17">
        <f>H2167+(data!$C$19*G2167-data!$C$16*H2167)*$C2168/60</f>
        <v>162.06827270706322</v>
      </c>
      <c r="I2168" s="17">
        <f>I2167+(data!$C$20*G2167-data!$C$17*I2167)*$C2168/60</f>
        <v>618.95363769558719</v>
      </c>
      <c r="J2168" s="16">
        <f t="shared" si="164"/>
        <v>409.5</v>
      </c>
      <c r="K2168" s="14">
        <f>G2168/data!$C$15*1000</f>
        <v>4.0000514378704022</v>
      </c>
      <c r="L2168" s="14">
        <f>L2167+data!$C$21*(K2167-L2167)/60*C2167</f>
        <v>4.0000534126513267</v>
      </c>
      <c r="M2168" s="59">
        <f>M2167+E2168*C2168/3600/data!H$23</f>
        <v>463.38258367227121</v>
      </c>
    </row>
    <row r="2169" spans="1:13" ht="19.899999999999999" customHeight="1">
      <c r="A2169" s="12">
        <f t="shared" si="166"/>
        <v>24590</v>
      </c>
      <c r="B2169" s="14">
        <f t="shared" si="167"/>
        <v>4</v>
      </c>
      <c r="C2169" s="14">
        <f t="shared" si="165"/>
        <v>20</v>
      </c>
      <c r="D2169" s="15">
        <f>3600*(B2169*data!$C$15/1000-F2169-G2169)/C2169</f>
        <v>646.82668139112923</v>
      </c>
      <c r="E2169" s="15">
        <f>IF(A2169&lt;P$35,IF(A2169+C2169&lt;P$35,data!H$24*data!H$23,data!H$24*data!H$23*(P$35-A2169)/C2169),IF(D2169&lt;0,0,D2169))</f>
        <v>646.82668139112923</v>
      </c>
      <c r="F2169" s="17">
        <f>(H2169*data!$C$16+I2169*data!$C$17-G2168*(data!$C$18+data!$C$19+data!$C$20))*$C2169/60</f>
        <v>-3.5938608847353013</v>
      </c>
      <c r="G2169" s="17">
        <f t="shared" si="168"/>
        <v>29.542482010923628</v>
      </c>
      <c r="H2169" s="17">
        <f>H2168+(data!$C$19*G2168-data!$C$16*H2168)*$C2169/60</f>
        <v>162.06829733653925</v>
      </c>
      <c r="I2169" s="17">
        <f>I2168+(data!$C$20*G2168-data!$C$17*I2168)*$C2169/60</f>
        <v>619.20945876738733</v>
      </c>
      <c r="J2169" s="16">
        <f t="shared" si="164"/>
        <v>409.83333333333331</v>
      </c>
      <c r="K2169" s="14">
        <f>G2169/data!$C$15*1000</f>
        <v>4.0000513601154575</v>
      </c>
      <c r="L2169" s="14">
        <f>L2168+data!$C$21*(K2168-L2168)/60*C2168</f>
        <v>4.0000533303249135</v>
      </c>
      <c r="M2169" s="59">
        <f>M2168+E2169*C2169/3600/data!H$23</f>
        <v>463.7419318285996</v>
      </c>
    </row>
    <row r="2170" spans="1:13" ht="19.899999999999999" customHeight="1">
      <c r="A2170" s="12">
        <f t="shared" si="166"/>
        <v>24610</v>
      </c>
      <c r="B2170" s="14">
        <f t="shared" si="167"/>
        <v>4</v>
      </c>
      <c r="C2170" s="14">
        <f t="shared" si="165"/>
        <v>20</v>
      </c>
      <c r="D2170" s="15">
        <f>3600*(B2170*data!$C$15/1000-F2170-G2170)/C2170</f>
        <v>646.75860986696262</v>
      </c>
      <c r="E2170" s="15">
        <f>IF(A2170&lt;P$35,IF(A2170+C2170&lt;P$35,data!H$24*data!H$23,data!H$24*data!H$23*(P$35-A2170)/C2170),IF(D2170&lt;0,0,D2170))</f>
        <v>646.75860986696262</v>
      </c>
      <c r="F2170" s="17">
        <f>(H2170*data!$C$16+I2170*data!$C$17-G2169*(data!$C$18+data!$C$19+data!$C$20))*$C2170/60</f>
        <v>-3.593482136442546</v>
      </c>
      <c r="G2170" s="17">
        <f t="shared" si="168"/>
        <v>29.542481437765133</v>
      </c>
      <c r="H2170" s="17">
        <f>H2169+(data!$C$19*G2169-data!$C$16*H2169)*$C2170/60</f>
        <v>162.0683213795204</v>
      </c>
      <c r="I2170" s="17">
        <f>I2169+(data!$C$20*G2169-data!$C$17*I2169)*$C2170/60</f>
        <v>619.46490116942232</v>
      </c>
      <c r="J2170" s="16">
        <f t="shared" si="164"/>
        <v>410.16666666666669</v>
      </c>
      <c r="K2170" s="14">
        <f>G2170/data!$C$15*1000</f>
        <v>4.0000512825098111</v>
      </c>
      <c r="L2170" s="14">
        <f>L2169+data!$C$21*(K2169-L2169)/60*C2169</f>
        <v>4.0000532481890794</v>
      </c>
      <c r="M2170" s="59">
        <f>M2169+E2170*C2170/3600/data!H$23</f>
        <v>464.10124216741457</v>
      </c>
    </row>
    <row r="2171" spans="1:13" ht="19.899999999999999" customHeight="1">
      <c r="A2171" s="12">
        <f t="shared" si="166"/>
        <v>24630</v>
      </c>
      <c r="B2171" s="14">
        <f t="shared" si="167"/>
        <v>4</v>
      </c>
      <c r="C2171" s="14">
        <f t="shared" si="165"/>
        <v>20</v>
      </c>
      <c r="D2171" s="15">
        <f>3600*(B2171*data!$C$15/1000-F2171-G2171)/C2171</f>
        <v>646.69064111688863</v>
      </c>
      <c r="E2171" s="15">
        <f>IF(A2171&lt;P$35,IF(A2171+C2171&lt;P$35,data!H$24*data!H$23,data!H$24*data!H$23*(P$35-A2171)/C2171),IF(D2171&lt;0,0,D2171))</f>
        <v>646.69064111688863</v>
      </c>
      <c r="F2171" s="17">
        <f>(H2171*data!$C$16+I2171*data!$C$17-G2170*(data!$C$18+data!$C$19+data!$C$20))*$C2171/60</f>
        <v>-3.5931039602126287</v>
      </c>
      <c r="G2171" s="17">
        <f t="shared" si="168"/>
        <v>29.542480865702295</v>
      </c>
      <c r="H2171" s="17">
        <f>H2170+(data!$C$19*G2170-data!$C$16*H2170)*$C2171/60</f>
        <v>162.0683448485166</v>
      </c>
      <c r="I2171" s="17">
        <f>I2170+(data!$C$20*G2170-data!$C$17*I2170)*$C2171/60</f>
        <v>619.7199654622143</v>
      </c>
      <c r="J2171" s="16">
        <f t="shared" si="164"/>
        <v>410.5</v>
      </c>
      <c r="K2171" s="14">
        <f>G2171/data!$C$15*1000</f>
        <v>4.0000512050525163</v>
      </c>
      <c r="L2171" s="14">
        <f>L2170+data!$C$21*(K2170-L2170)/60*C2170</f>
        <v>4.0000531662421039</v>
      </c>
      <c r="M2171" s="59">
        <f>M2170+E2171*C2171/3600/data!H$23</f>
        <v>464.46051474581282</v>
      </c>
    </row>
    <row r="2172" spans="1:13" ht="19.899999999999999" customHeight="1">
      <c r="A2172" s="12">
        <f t="shared" si="166"/>
        <v>24650</v>
      </c>
      <c r="B2172" s="14">
        <f t="shared" si="167"/>
        <v>4</v>
      </c>
      <c r="C2172" s="14">
        <f t="shared" si="165"/>
        <v>20</v>
      </c>
      <c r="D2172" s="15">
        <f>3600*(B2172*data!$C$15/1000-F2172-G2172)/C2172</f>
        <v>646.62277494615239</v>
      </c>
      <c r="E2172" s="15">
        <f>IF(A2172&lt;P$35,IF(A2172+C2172&lt;P$35,data!H$24*data!H$23,data!H$24*data!H$23*(P$35-A2172)/C2172),IF(D2172&lt;0,0,D2172))</f>
        <v>646.62277494615239</v>
      </c>
      <c r="F2172" s="17">
        <f>(H2172*data!$C$16+I2172*data!$C$17-G2171*(data!$C$18+data!$C$19+data!$C$20))*$C2172/60</f>
        <v>-3.5927263549567381</v>
      </c>
      <c r="G2172" s="17">
        <f t="shared" si="168"/>
        <v>29.542480294728271</v>
      </c>
      <c r="H2172" s="17">
        <f>H2171+(data!$C$19*G2171-data!$C$16*H2171)*$C2172/60</f>
        <v>162.06836775577284</v>
      </c>
      <c r="I2172" s="17">
        <f>I2171+(data!$C$20*G2171-data!$C$17*I2171)*$C2172/60</f>
        <v>619.97465220545541</v>
      </c>
      <c r="J2172" s="16">
        <f t="shared" si="164"/>
        <v>410.83333333333331</v>
      </c>
      <c r="K2172" s="14">
        <f>G2172/data!$C$15*1000</f>
        <v>4.0000511277426476</v>
      </c>
      <c r="L2172" s="14">
        <f>L2171+data!$C$21*(K2171-L2171)/60*C2171</f>
        <v>4.0000530844822979</v>
      </c>
      <c r="M2172" s="59">
        <f>M2171+E2172*C2172/3600/data!H$23</f>
        <v>464.81974962078289</v>
      </c>
    </row>
    <row r="2173" spans="1:13" ht="19.899999999999999" customHeight="1">
      <c r="A2173" s="12">
        <f t="shared" ref="A2173:A2174" si="169">$A2172+C2172</f>
        <v>24670</v>
      </c>
      <c r="B2173" s="14">
        <f t="shared" ref="B2173:B2174" si="170">P$23</f>
        <v>4</v>
      </c>
      <c r="C2173" s="14">
        <f t="shared" si="165"/>
        <v>20</v>
      </c>
      <c r="D2173" s="15">
        <f>3600*(B2173*data!$C$15/1000-F2173-G2173)/C2173</f>
        <v>646.5550111611966</v>
      </c>
      <c r="E2173" s="15">
        <f>IF(A2173&lt;P$35,IF(A2173+C2173&lt;P$35,data!H$24*data!H$23,data!H$24*data!H$23*(P$35-A2173)/C2173),IF(D2173&lt;0,0,D2173))</f>
        <v>646.5550111611966</v>
      </c>
      <c r="F2173" s="17">
        <f>(H2173*data!$C$16+I2173*data!$C$17-G2172*(data!$C$18+data!$C$19+data!$C$20))*$C2173/60</f>
        <v>-3.5923493195928038</v>
      </c>
      <c r="G2173" s="17">
        <f t="shared" ref="G2173:G2174" si="171">IF(P$21=1,(E2172/60)*$C2173/60+F2173+G2172,(E2173/60)*$C2173/60+F2173+G2172)</f>
        <v>29.542479724836316</v>
      </c>
      <c r="H2173" s="17">
        <f>H2172+(data!$C$19*G2172-data!$C$16*H2172)*$C2173/60</f>
        <v>162.06839011327483</v>
      </c>
      <c r="I2173" s="17">
        <f>I2172+(data!$C$20*G2172-data!$C$17*I2172)*$C2173/60</f>
        <v>620.22896195800911</v>
      </c>
      <c r="J2173" s="16">
        <f t="shared" si="164"/>
        <v>411.16666666666669</v>
      </c>
      <c r="K2173" s="14">
        <f>G2173/data!$C$15*1000</f>
        <v>4.0000510505792901</v>
      </c>
      <c r="L2173" s="14">
        <f>L2172+data!$C$21*(K2172-L2172)/60*C2172</f>
        <v>4.0000530029080048</v>
      </c>
      <c r="M2173" s="59">
        <f>M2172+E2173*C2173/3600/data!H$23</f>
        <v>465.17894684920577</v>
      </c>
    </row>
    <row r="2174" spans="1:13" ht="19.899999999999999" customHeight="1">
      <c r="A2174" s="12">
        <f t="shared" si="169"/>
        <v>24690</v>
      </c>
      <c r="B2174" s="14">
        <f t="shared" si="170"/>
        <v>4</v>
      </c>
      <c r="C2174" s="14">
        <f t="shared" si="165"/>
        <v>20</v>
      </c>
      <c r="D2174" s="15">
        <f>3600*(B2174*data!$C$15/1000-F2174-G2174)/C2174</f>
        <v>646.48734956962608</v>
      </c>
      <c r="E2174" s="15">
        <f>IF(A2174&lt;P$35,IF(A2174+C2174&lt;P$35,data!H$24*data!H$23,data!H$24*data!H$23*(P$35-A2174)/C2174),IF(D2174&lt;0,0,D2174))</f>
        <v>646.48734956962608</v>
      </c>
      <c r="F2174" s="17">
        <f>(H2174*data!$C$16+I2174*data!$C$17-G2173*(data!$C$18+data!$C$19+data!$C$20))*$C2174/60</f>
        <v>-3.5919728530453647</v>
      </c>
      <c r="G2174" s="17">
        <f t="shared" si="171"/>
        <v>29.542479156019819</v>
      </c>
      <c r="H2174" s="17">
        <f>H2173+(data!$C$19*G2173-data!$C$16*H2173)*$C2174/60</f>
        <v>162.06841193275443</v>
      </c>
      <c r="I2174" s="17">
        <f>I2173+(data!$C$20*G2173-data!$C$17*I2173)*$C2174/60</f>
        <v>620.48289527791144</v>
      </c>
      <c r="J2174" s="16">
        <f t="shared" si="164"/>
        <v>411.5</v>
      </c>
      <c r="K2174" s="14">
        <f>G2174/data!$C$15*1000</f>
        <v>4.0000509735615495</v>
      </c>
      <c r="L2174" s="14">
        <f>L2173+data!$C$21*(K2173-L2173)/60*C2173</f>
        <v>4.0000529215175984</v>
      </c>
      <c r="M2174" s="59">
        <f>M2173+E2174*C2174/3600/data!H$23</f>
        <v>465.53810648785554</v>
      </c>
    </row>
  </sheetData>
  <mergeCells count="1">
    <mergeCell ref="A1:L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21F3-1701-4860-BF74-122A412679AF}">
  <dimension ref="A1:N1640"/>
  <sheetViews>
    <sheetView showGridLines="0" workbookViewId="0">
      <pane xSplit="1" ySplit="3" topLeftCell="I4" activePane="bottomRight" state="frozen"/>
      <selection pane="topRight"/>
      <selection pane="bottomLeft"/>
      <selection pane="bottomRight" activeCell="E32" sqref="E32"/>
    </sheetView>
  </sheetViews>
  <sheetFormatPr defaultColWidth="16.42578125" defaultRowHeight="19.899999999999999" customHeight="1"/>
  <cols>
    <col min="1" max="1" width="12.42578125" style="25" customWidth="1"/>
    <col min="2" max="2" width="12" style="25" customWidth="1"/>
    <col min="3" max="3" width="12.28515625" style="25" customWidth="1"/>
    <col min="4" max="4" width="9.7109375" style="87" bestFit="1" customWidth="1"/>
    <col min="5" max="5" width="15.7109375" style="87" bestFit="1" customWidth="1"/>
    <col min="6" max="11" width="16.42578125" style="25" customWidth="1"/>
    <col min="12" max="12" width="16.42578125" style="86" customWidth="1"/>
    <col min="13" max="16384" width="16.42578125" style="25"/>
  </cols>
  <sheetData>
    <row r="1" spans="1:12" ht="27.6" customHeight="1">
      <c r="A1" s="121" t="s">
        <v>70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20.100000000000001" customHeight="1">
      <c r="A2" s="2"/>
      <c r="B2" s="2"/>
      <c r="C2" s="2"/>
      <c r="D2" s="88"/>
      <c r="E2" s="88"/>
      <c r="F2" s="83"/>
      <c r="G2" s="83"/>
      <c r="H2" s="83"/>
      <c r="I2" s="83"/>
      <c r="J2" s="2"/>
      <c r="K2" s="84"/>
    </row>
    <row r="3" spans="1:12" ht="32.25" customHeight="1">
      <c r="A3" s="4" t="s">
        <v>2</v>
      </c>
      <c r="B3" s="4" t="s">
        <v>10</v>
      </c>
      <c r="C3" s="4" t="s">
        <v>3</v>
      </c>
      <c r="D3" s="89" t="s">
        <v>11</v>
      </c>
      <c r="E3" s="89" t="s">
        <v>4</v>
      </c>
      <c r="F3" s="4" t="s">
        <v>12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1</v>
      </c>
      <c r="L3" s="86" t="s">
        <v>80</v>
      </c>
    </row>
    <row r="4" spans="1:12" ht="20.25" customHeight="1">
      <c r="A4" s="6">
        <f>'Eleveld TCI'!A4</f>
        <v>0</v>
      </c>
      <c r="B4" s="7">
        <f>'Eleveld TCI'!B4</f>
        <v>4</v>
      </c>
      <c r="C4" s="8">
        <f>A5-A4</f>
        <v>1</v>
      </c>
      <c r="D4" s="90">
        <f>data!H25</f>
        <v>12000</v>
      </c>
      <c r="E4" s="90">
        <f>D4</f>
        <v>12000</v>
      </c>
      <c r="F4" s="11">
        <v>0</v>
      </c>
      <c r="G4" s="11">
        <v>0</v>
      </c>
      <c r="H4" s="11">
        <f t="shared" ref="H4:I4" si="0">0</f>
        <v>0</v>
      </c>
      <c r="I4" s="11">
        <f t="shared" si="0"/>
        <v>0</v>
      </c>
      <c r="J4" s="10">
        <f t="shared" ref="J4:J67" si="1">$A4/60</f>
        <v>0</v>
      </c>
      <c r="K4" s="8">
        <f>G4/data!D$8</f>
        <v>0</v>
      </c>
      <c r="L4" s="58">
        <f>C4*E4/3600/data!H$23</f>
        <v>0.33333333333333337</v>
      </c>
    </row>
    <row r="5" spans="1:12" ht="20.100000000000001" customHeight="1">
      <c r="A5" s="12">
        <f>'Eleveld TCI'!A5</f>
        <v>1</v>
      </c>
      <c r="B5" s="13">
        <f>'Eleveld TCI'!B5</f>
        <v>4</v>
      </c>
      <c r="C5" s="14">
        <f t="shared" ref="C5:C68" si="2">A6-A5</f>
        <v>1</v>
      </c>
      <c r="D5" s="68">
        <f>3600*(B5*data!D$15/1000-F5-G4)/C5</f>
        <v>292204.80000000005</v>
      </c>
      <c r="E5" s="68">
        <f>IF(A5+C5&lt;N$19,data!H$25,IF(A5&lt;N$19,data!H$25*(N$19-A5)/C5,IF(D5&gt;data!$H$25,data!$H$25,IF(D5&lt;0,0,D5))))</f>
        <v>12000</v>
      </c>
      <c r="F5" s="17">
        <f>(H5*data!D$16+I5*data!D$17-G4*(data!D$18+data!D$19+data!D$20))*$C5/60</f>
        <v>0</v>
      </c>
      <c r="G5" s="17">
        <f t="shared" ref="G5:G68" si="3">(E5/60)*$C5/60+F5+G4</f>
        <v>3.3333333333333335</v>
      </c>
      <c r="H5" s="17">
        <f>H4+(data!D$19*G4-data!D$16*H4)*$C5/60</f>
        <v>0</v>
      </c>
      <c r="I5" s="17">
        <f>I4+(data!D$20*G4-data!D$17*I4)*$C5/60</f>
        <v>0</v>
      </c>
      <c r="J5" s="16">
        <f t="shared" si="1"/>
        <v>1.6666666666666666E-2</v>
      </c>
      <c r="K5" s="14">
        <f>G5/data!D$8</f>
        <v>0.16426834877455812</v>
      </c>
      <c r="L5" s="59">
        <f>C5*E5/3600/data!H$23+L4</f>
        <v>0.66666666666666674</v>
      </c>
    </row>
    <row r="6" spans="1:12" ht="20.100000000000001" customHeight="1">
      <c r="A6" s="12">
        <f>'Eleveld TCI'!A6</f>
        <v>2</v>
      </c>
      <c r="B6" s="13">
        <f>'Eleveld TCI'!B6</f>
        <v>4</v>
      </c>
      <c r="C6" s="14">
        <f t="shared" si="2"/>
        <v>1</v>
      </c>
      <c r="D6" s="68">
        <f>3600*(B6*data!D$15/1000-F6-G5)/C6</f>
        <v>280259.3790046667</v>
      </c>
      <c r="E6" s="68">
        <f>IF(A6+C6&lt;N$19,data!H$25,IF(A6&lt;N$19,data!H$25*(N$19-A6)/C6,IF(D6&gt;data!$H$25,data!$H$25,IF(D6&lt;0,0,D6))))</f>
        <v>12000</v>
      </c>
      <c r="F6" s="17">
        <f>(H6*data!D$16+I6*data!D$17-G5*(data!D$18+data!D$19+data!D$20))*$C6/60</f>
        <v>-1.5160834629629629E-2</v>
      </c>
      <c r="G6" s="17">
        <f t="shared" si="3"/>
        <v>6.6515058320370368</v>
      </c>
      <c r="H6" s="17">
        <f>H5+(data!D$19*G5-data!D$16*H5)*$C6/60</f>
        <v>6.2222222222222227E-3</v>
      </c>
      <c r="I6" s="17">
        <f>I5+(data!D$20*G5-data!D$17*I5)*$C6/60</f>
        <v>2.3333333333333335E-3</v>
      </c>
      <c r="J6" s="16">
        <f t="shared" si="1"/>
        <v>3.3333333333333333E-2</v>
      </c>
      <c r="K6" s="14">
        <f>G6/data!D$8</f>
        <v>0.32778956396792019</v>
      </c>
      <c r="L6" s="59">
        <f>C6*E6/3600/data!H$23+L5</f>
        <v>1</v>
      </c>
    </row>
    <row r="7" spans="1:12" ht="20.100000000000001" customHeight="1">
      <c r="A7" s="12">
        <f>'Eleveld TCI'!A7</f>
        <v>3</v>
      </c>
      <c r="B7" s="13">
        <f>'Eleveld TCI'!B7</f>
        <v>4</v>
      </c>
      <c r="C7" s="14">
        <f t="shared" si="2"/>
        <v>1</v>
      </c>
      <c r="D7" s="68">
        <f>3600*(B7*data!D$15/1000-F7-G6)/C7</f>
        <v>268368.26779853512</v>
      </c>
      <c r="E7" s="68">
        <f>IF(A7+C7&lt;N$19,data!H$25,IF(A7&lt;N$19,data!H$25*(N$19-A7)/C7,IF(D7&gt;data!$H$25,data!$H$25,IF(D7&lt;0,0,D7))))</f>
        <v>12000</v>
      </c>
      <c r="F7" s="17">
        <f>(H7*data!D$16+I7*data!D$17-G6*(data!D$18+data!D$19+data!D$20))*$C7/60</f>
        <v>-3.024688718567552E-2</v>
      </c>
      <c r="G7" s="17">
        <f t="shared" si="3"/>
        <v>9.9545922781846947</v>
      </c>
      <c r="H7" s="17">
        <f>H6+(data!D$19*G6-data!D$16*H6)*$C7/60</f>
        <v>1.8632662738320989E-2</v>
      </c>
      <c r="I7" s="17">
        <f>I6+(data!D$20*G6-data!D$17*I6)*$C7/60</f>
        <v>6.9892590824259266E-3</v>
      </c>
      <c r="J7" s="16">
        <f t="shared" si="1"/>
        <v>0.05</v>
      </c>
      <c r="K7" s="14">
        <f>G7/data!D$8</f>
        <v>0.49056733087840992</v>
      </c>
      <c r="L7" s="59">
        <f>C7*E7/3600/data!H$23+L6</f>
        <v>1.3333333333333335</v>
      </c>
    </row>
    <row r="8" spans="1:12" ht="20.100000000000001" customHeight="1">
      <c r="A8" s="12">
        <f>'Eleveld TCI'!A8</f>
        <v>4</v>
      </c>
      <c r="B8" s="13">
        <f>'Eleveld TCI'!B8</f>
        <v>4</v>
      </c>
      <c r="C8" s="14">
        <f t="shared" si="2"/>
        <v>1</v>
      </c>
      <c r="D8" s="68">
        <f>3600*(B8*data!D$15/1000-F8-G7)/C8</f>
        <v>256531.19850483644</v>
      </c>
      <c r="E8" s="68">
        <f>IF(A8+C8&lt;N$19,data!H$25,IF(A8&lt;N$19,data!H$25*(N$19-A8)/C8,IF(D8&gt;data!$H$25,data!$H$25,IF(D8&lt;0,0,D8))))</f>
        <v>12000</v>
      </c>
      <c r="F8" s="17">
        <f>(H8*data!D$16+I8*data!D$17-G7*(data!D$18+data!D$19+data!D$20))*$C8/60</f>
        <v>-4.5258529528145817E-2</v>
      </c>
      <c r="G8" s="17">
        <f t="shared" si="3"/>
        <v>13.242667081989882</v>
      </c>
      <c r="H8" s="17">
        <f>H7+(data!D$19*G7-data!D$16*H7)*$C8/60</f>
        <v>3.7197488383422295E-2</v>
      </c>
      <c r="I8" s="17">
        <f>I7+(data!D$20*G7-data!D$17*I7)*$C8/60</f>
        <v>1.3957089267905679E-2</v>
      </c>
      <c r="J8" s="16">
        <f t="shared" si="1"/>
        <v>6.6666666666666666E-2</v>
      </c>
      <c r="K8" s="14">
        <f>G8/data!D$8</f>
        <v>0.65260531647890208</v>
      </c>
      <c r="L8" s="59">
        <f>C8*E8/3600/data!H$23+L7</f>
        <v>1.666666666666667</v>
      </c>
    </row>
    <row r="9" spans="1:12" ht="20.100000000000001" customHeight="1">
      <c r="A9" s="12">
        <f>'Eleveld TCI'!A9</f>
        <v>5</v>
      </c>
      <c r="B9" s="13">
        <f>'Eleveld TCI'!B9</f>
        <v>4</v>
      </c>
      <c r="C9" s="14">
        <f t="shared" si="2"/>
        <v>1</v>
      </c>
      <c r="D9" s="68">
        <f>3600*(B9*data!D$15/1000-F9-G8)/C9</f>
        <v>244747.90457883562</v>
      </c>
      <c r="E9" s="68">
        <f>IF(A9+C9&lt;N$19,data!H$25,IF(A9&lt;N$19,data!H$25*(N$19-A9)/C9,IF(D9&gt;data!$H$25,data!$H$25,IF(D9&lt;0,0,D9))))</f>
        <v>12000</v>
      </c>
      <c r="F9" s="17">
        <f>(H9*data!D$16+I9*data!D$17-G8*(data!D$18+data!D$19+data!D$20))*$C9/60</f>
        <v>-6.0196131666435095E-2</v>
      </c>
      <c r="G9" s="17">
        <f t="shared" si="3"/>
        <v>16.515804283656781</v>
      </c>
      <c r="H9" s="17">
        <f>H8+(data!D$19*G8-data!D$16*H8)*$C9/60</f>
        <v>6.1883035905451939E-2</v>
      </c>
      <c r="I9" s="17">
        <f>I8+(data!D$20*G8-data!D$17*I8)*$C9/60</f>
        <v>2.3226188585388864E-2</v>
      </c>
      <c r="J9" s="16">
        <f t="shared" si="1"/>
        <v>8.3333333333333329E-2</v>
      </c>
      <c r="K9" s="14">
        <f>G9/data!D$8</f>
        <v>0.81390716950802189</v>
      </c>
      <c r="L9" s="59">
        <f>C9*E9/3600/data!H$23+L8</f>
        <v>2.0000000000000004</v>
      </c>
    </row>
    <row r="10" spans="1:12" ht="20.100000000000001" customHeight="1">
      <c r="A10" s="12">
        <f>'Eleveld TCI'!A10</f>
        <v>6</v>
      </c>
      <c r="B10" s="13">
        <f>'Eleveld TCI'!B10</f>
        <v>4</v>
      </c>
      <c r="C10" s="14">
        <f t="shared" si="2"/>
        <v>1</v>
      </c>
      <c r="D10" s="68">
        <f>3600*(B10*data!D$15/1000-F10-G9)/C10</f>
        <v>233018.12080120237</v>
      </c>
      <c r="E10" s="68">
        <f>IF(A10+C10&lt;N$19,data!H$25,IF(A10&lt;N$19,data!H$25*(N$19-A10)/C10,IF(D10&gt;data!$H$25,data!$H$25,IF(D10&lt;0,0,D10))))</f>
        <v>12000</v>
      </c>
      <c r="F10" s="17">
        <f>(H10*data!D$16+I10*data!D$17-G9*(data!D$18+data!D$19+data!D$20))*$C10/60</f>
        <v>-7.5060061768534955E-2</v>
      </c>
      <c r="G10" s="17">
        <f t="shared" si="3"/>
        <v>19.774077555221581</v>
      </c>
      <c r="H10" s="17">
        <f>H9+(data!D$19*G9-data!D$16*H9)*$C10/60</f>
        <v>9.2655811118697931E-2</v>
      </c>
      <c r="I10" s="17">
        <f>I9+(data!D$20*G9-data!D$17*I9)*$C10/60</f>
        <v>3.4785974143576412E-2</v>
      </c>
      <c r="J10" s="16">
        <f t="shared" si="1"/>
        <v>0.1</v>
      </c>
      <c r="K10" s="14">
        <f>G10/data!D$8</f>
        <v>0.97447652056088996</v>
      </c>
      <c r="L10" s="59">
        <f>C10*E10/3600/data!H$23+L9</f>
        <v>2.3333333333333339</v>
      </c>
    </row>
    <row r="11" spans="1:12" ht="20.100000000000001" customHeight="1">
      <c r="A11" s="12">
        <f>'Eleveld TCI'!A11</f>
        <v>7</v>
      </c>
      <c r="B11" s="13">
        <f>'Eleveld TCI'!B11</f>
        <v>4</v>
      </c>
      <c r="C11" s="14">
        <f t="shared" si="2"/>
        <v>1</v>
      </c>
      <c r="D11" s="68">
        <f>3600*(B11*data!D$15/1000-F11-G10)/C11</f>
        <v>221341.58327141503</v>
      </c>
      <c r="E11" s="68">
        <f>IF(A11+C11&lt;N$19,data!H$25,IF(A11&lt;N$19,data!H$25*(N$19-A11)/C11,IF(D11&gt;data!$H$25,data!$H$25,IF(D11&lt;0,0,D11))))</f>
        <v>12000</v>
      </c>
      <c r="F11" s="17">
        <f>(H11*data!D$16+I11*data!D$17-G10*(data!D$18+data!D$19+data!D$20))*$C11/60</f>
        <v>-8.9850686170198868E-2</v>
      </c>
      <c r="G11" s="17">
        <f t="shared" si="3"/>
        <v>23.017560202384715</v>
      </c>
      <c r="H11" s="17">
        <f>H10+(data!D$19*G10-data!D$16*H10)*$C11/60</f>
        <v>0.12948248806158608</v>
      </c>
      <c r="I11" s="17">
        <f>I10+(data!D$20*G10-data!D$17*I10)*$C11/60</f>
        <v>4.862591520365362E-2</v>
      </c>
      <c r="J11" s="16">
        <f t="shared" si="1"/>
        <v>0.11666666666666667</v>
      </c>
      <c r="K11" s="14">
        <f>G11/data!D$8</f>
        <v>1.1343169821794161</v>
      </c>
      <c r="L11" s="59">
        <f>C11*E11/3600/data!H$23+L10</f>
        <v>2.6666666666666674</v>
      </c>
    </row>
    <row r="12" spans="1:12" ht="20.100000000000001" customHeight="1">
      <c r="A12" s="12">
        <f>'Eleveld TCI'!A12</f>
        <v>8</v>
      </c>
      <c r="B12" s="13">
        <f>'Eleveld TCI'!B12</f>
        <v>4</v>
      </c>
      <c r="C12" s="14">
        <f t="shared" si="2"/>
        <v>1</v>
      </c>
      <c r="D12" s="68">
        <f>3600*(B12*data!D$15/1000-F12-G11)/C12</f>
        <v>209718.02940119765</v>
      </c>
      <c r="E12" s="68">
        <f>IF(A12+C12&lt;N$19,data!H$25,IF(A12&lt;N$19,data!H$25*(N$19-A12)/C12,IF(D12&gt;data!$H$25,data!$H$25,IF(D12&lt;0,0,D12))))</f>
        <v>12000</v>
      </c>
      <c r="F12" s="17">
        <f>(H12*data!D$16+I12*data!D$17-G11*(data!D$18+data!D$19+data!D$20))*$C12/60</f>
        <v>-0.10456836938406108</v>
      </c>
      <c r="G12" s="17">
        <f t="shared" si="3"/>
        <v>26.246325166333989</v>
      </c>
      <c r="H12" s="17">
        <f>H11+(data!D$19*G11-data!D$16*H11)*$C12/60</f>
        <v>0.17232990815864777</v>
      </c>
      <c r="I12" s="17">
        <f>I11+(data!D$20*G11-data!D$17*I11)*$C12/60</f>
        <v>6.4735532919986724E-2</v>
      </c>
      <c r="J12" s="16">
        <f t="shared" si="1"/>
        <v>0.13333333333333333</v>
      </c>
      <c r="K12" s="14">
        <f>G12/data!D$8</f>
        <v>1.2934321489421441</v>
      </c>
      <c r="L12" s="59">
        <f>C12*E12/3600/data!H$23+L11</f>
        <v>3.0000000000000009</v>
      </c>
    </row>
    <row r="13" spans="1:12" ht="20.100000000000001" customHeight="1">
      <c r="A13" s="12">
        <f>'Eleveld TCI'!A13</f>
        <v>9</v>
      </c>
      <c r="B13" s="13">
        <f>'Eleveld TCI'!B13</f>
        <v>4</v>
      </c>
      <c r="C13" s="14">
        <f t="shared" si="2"/>
        <v>1</v>
      </c>
      <c r="D13" s="68">
        <f>3600*(B13*data!D$15/1000-F13-G12)/C13</f>
        <v>198147.197907989</v>
      </c>
      <c r="E13" s="68">
        <f>IF(A13+C13&lt;N$19,data!H$25,IF(A13&lt;N$19,data!H$25*(N$19-A13)/C13,IF(D13&gt;data!$H$25,data!$H$25,IF(D13&lt;0,0,D13))))</f>
        <v>12000</v>
      </c>
      <c r="F13" s="17">
        <f>(H13*data!D$16+I13*data!D$17-G12*(data!D$18+data!D$19+data!D$20))*$C13/60</f>
        <v>-0.11921347410871068</v>
      </c>
      <c r="G13" s="17">
        <f t="shared" si="3"/>
        <v>29.460445025558613</v>
      </c>
      <c r="H13" s="17">
        <f>H12+(data!D$19*G12-data!D$16*H12)*$C13/60</f>
        <v>0.22116507938665914</v>
      </c>
      <c r="I13" s="17">
        <f>I12+(data!D$20*G12-data!D$17*I12)*$C13/60</f>
        <v>8.3104400082109925E-2</v>
      </c>
      <c r="J13" s="16">
        <f t="shared" si="1"/>
        <v>0.15</v>
      </c>
      <c r="K13" s="14">
        <f>G13/data!D$8</f>
        <v>1.4518255975536474</v>
      </c>
      <c r="L13" s="59">
        <f>C13*E13/3600/data!H$23+L12</f>
        <v>3.3333333333333344</v>
      </c>
    </row>
    <row r="14" spans="1:12" ht="20.100000000000001" customHeight="1">
      <c r="A14" s="12">
        <f>'Eleveld TCI'!A14</f>
        <v>10</v>
      </c>
      <c r="B14" s="13">
        <f>'Eleveld TCI'!B14</f>
        <v>4</v>
      </c>
      <c r="C14" s="14">
        <f t="shared" si="2"/>
        <v>1</v>
      </c>
      <c r="D14" s="68">
        <f>3600*(B14*data!D$15/1000-F14-G13)/C14</f>
        <v>186628.82880844481</v>
      </c>
      <c r="E14" s="68">
        <f>IF(A14+C14&lt;N$19,data!H$25,IF(A14&lt;N$19,data!H$25*(N$19-A14)/C14,IF(D14&gt;data!$H$25,data!$H$25,IF(D14&lt;0,0,D14))))</f>
        <v>12000</v>
      </c>
      <c r="F14" s="17">
        <f>(H14*data!D$16+I14*data!D$17-G13*(data!D$18+data!D$19+data!D$20))*$C14/60</f>
        <v>-0.13378636123771995</v>
      </c>
      <c r="G14" s="17">
        <f t="shared" si="3"/>
        <v>32.659991997654224</v>
      </c>
      <c r="H14" s="17">
        <f>H13+(data!D$19*G13-data!D$16*H13)*$C14/60</f>
        <v>0.27595517544493076</v>
      </c>
      <c r="I14" s="17">
        <f>I13+(data!D$20*G13-data!D$17*I13)*$C14/60</f>
        <v>0.10372214085799644</v>
      </c>
      <c r="J14" s="16">
        <f t="shared" si="1"/>
        <v>0.16666666666666666</v>
      </c>
      <c r="K14" s="14">
        <f>G14/data!D$8</f>
        <v>1.6095008869334821</v>
      </c>
      <c r="L14" s="59">
        <f>C14*E14/3600/data!H$23+L13</f>
        <v>3.6666666666666679</v>
      </c>
    </row>
    <row r="15" spans="1:12" ht="20.100000000000001" customHeight="1">
      <c r="A15" s="12">
        <f>'Eleveld TCI'!A15</f>
        <v>11</v>
      </c>
      <c r="B15" s="13">
        <f>'Eleveld TCI'!B15</f>
        <v>4</v>
      </c>
      <c r="C15" s="14">
        <f t="shared" si="2"/>
        <v>1</v>
      </c>
      <c r="D15" s="68">
        <f>3600*(B15*data!D$15/1000-F15-G14)/C15</f>
        <v>175162.66341197188</v>
      </c>
      <c r="E15" s="68">
        <f>IF(A15+C15&lt;N$19,data!H$25,IF(A15&lt;N$19,data!H$25*(N$19-A15)/C15,IF(D15&gt;data!$H$25,data!$H$25,IF(D15&lt;0,0,D15))))</f>
        <v>12000</v>
      </c>
      <c r="F15" s="17">
        <f>(H15*data!D$16+I15*data!D$17-G14*(data!D$18+data!D$19+data!D$20))*$C15/60</f>
        <v>-0.14828738986862816</v>
      </c>
      <c r="G15" s="17">
        <f t="shared" si="3"/>
        <v>35.845037941118932</v>
      </c>
      <c r="H15" s="17">
        <f>H14+(data!D$19*G14-data!D$16*H14)*$C15/60</f>
        <v>0.33666753492972745</v>
      </c>
      <c r="I15" s="17">
        <f>I14+(data!D$20*G14-data!D$17*I14)*$C15/60</f>
        <v>0.12657843053860721</v>
      </c>
      <c r="J15" s="16">
        <f t="shared" si="1"/>
        <v>0.18333333333333332</v>
      </c>
      <c r="K15" s="14">
        <f>G15/data!D$8</f>
        <v>1.7664615583046979</v>
      </c>
      <c r="L15" s="59">
        <f>C15*E15/3600/data!H$23+L14</f>
        <v>4.0000000000000009</v>
      </c>
    </row>
    <row r="16" spans="1:12" ht="20.100000000000001" customHeight="1">
      <c r="A16" s="12">
        <f>'Eleveld TCI'!A16</f>
        <v>12</v>
      </c>
      <c r="B16" s="13">
        <f>'Eleveld TCI'!B16</f>
        <v>4</v>
      </c>
      <c r="C16" s="14">
        <f t="shared" si="2"/>
        <v>3</v>
      </c>
      <c r="D16" s="68">
        <f>3600*(B16*data!D$15/1000-F16-G15)/C16</f>
        <v>54972.885865463562</v>
      </c>
      <c r="E16" s="68">
        <f>IF(A16+C16&lt;N$19,data!H$25,IF(A16&lt;N$19,data!H$25*(N$19-A16)/C16,IF(D16&gt;data!$H$25,data!$H$25,IF(D16&lt;0,0,D16))))</f>
        <v>12000</v>
      </c>
      <c r="F16" s="17">
        <f>(H16*data!D$16+I16*data!D$17-G15*(data!D$18+data!D$19+data!D$20))*$C16/60</f>
        <v>-0.48777616233856858</v>
      </c>
      <c r="G16" s="17">
        <f t="shared" si="3"/>
        <v>45.357261778780362</v>
      </c>
      <c r="H16" s="17">
        <f>H15+(data!D$19*G15-data!D$16*H15)*$C16/60</f>
        <v>0.53647391167893677</v>
      </c>
      <c r="I16" s="17">
        <f>I15+(data!D$20*G15-data!D$17*I15)*$C16/60</f>
        <v>0.2018321247739181</v>
      </c>
      <c r="J16" s="16">
        <f t="shared" si="1"/>
        <v>0.2</v>
      </c>
      <c r="K16" s="14">
        <f>G16/data!D$8</f>
        <v>2.2352287492006879</v>
      </c>
      <c r="L16" s="59">
        <f>C16*E16/3600/data!H$23+L15</f>
        <v>5.0000000000000009</v>
      </c>
    </row>
    <row r="17" spans="1:14" ht="20.100000000000001" customHeight="1">
      <c r="A17" s="12">
        <f>'Eleveld TCI'!A17</f>
        <v>15</v>
      </c>
      <c r="B17" s="13">
        <f>'Eleveld TCI'!B17</f>
        <v>4</v>
      </c>
      <c r="C17" s="14">
        <f t="shared" si="2"/>
        <v>5</v>
      </c>
      <c r="D17" s="68">
        <f>3600*(B17*data!D$15/1000-F17-G16)/C17</f>
        <v>26523.45282945779</v>
      </c>
      <c r="E17" s="68">
        <f>IF(A17+C17&lt;N$19,data!H$25,IF(A17&lt;N$19,data!H$25*(N$19-A17)/C17,IF(D17&gt;data!$H$25,data!$H$25,IF(D17&lt;0,0,D17))))</f>
        <v>12000</v>
      </c>
      <c r="F17" s="17">
        <f>(H17*data!D$16+I17*data!D$17-G16*(data!D$18+data!D$19+data!D$20))*$C17/60</f>
        <v>-1.0273907085828482</v>
      </c>
      <c r="G17" s="17">
        <f t="shared" si="3"/>
        <v>60.996537736864184</v>
      </c>
      <c r="H17" s="17">
        <f>H16+(data!D$19*G16-data!D$16*H16)*$C17/60</f>
        <v>0.95734951618569164</v>
      </c>
      <c r="I17" s="17">
        <f>I16+(data!D$20*G16-data!D$17*I16)*$C17/60</f>
        <v>0.36052703716533652</v>
      </c>
      <c r="J17" s="16">
        <f t="shared" si="1"/>
        <v>0.25</v>
      </c>
      <c r="K17" s="14">
        <f>G17/data!D$8</f>
        <v>3.0059401604999101</v>
      </c>
      <c r="L17" s="59">
        <f>C17*E17/3600/data!H$23+L16</f>
        <v>6.6666666666666679</v>
      </c>
    </row>
    <row r="18" spans="1:14" ht="20.100000000000001" customHeight="1">
      <c r="A18" s="12">
        <f>'Eleveld TCI'!A18</f>
        <v>20</v>
      </c>
      <c r="B18" s="13">
        <f>'Eleveld TCI'!B18</f>
        <v>4</v>
      </c>
      <c r="C18" s="14">
        <f t="shared" si="2"/>
        <v>5</v>
      </c>
      <c r="D18" s="68">
        <f>3600*(B18*data!D$15/1000-F18-G17)/C18</f>
        <v>15517.43901541004</v>
      </c>
      <c r="E18" s="68">
        <f>IF(A18+C18&lt;N$19,data!H$25,IF(A18&lt;N$19,data!H$25*(N$19-A18)/C18,IF(D18&gt;data!$H$25,data!$H$25,IF(D18&lt;0,0,D18))))</f>
        <v>12000</v>
      </c>
      <c r="F18" s="17">
        <f>(H18*data!D$16+I18*data!D$17-G17*(data!D$18+data!D$19+data!D$20))*$C18/60</f>
        <v>-1.3805363693781199</v>
      </c>
      <c r="G18" s="17">
        <f t="shared" si="3"/>
        <v>76.282668034152735</v>
      </c>
      <c r="H18" s="17">
        <f>H17+(data!D$19*G17-data!D$16*H17)*$C18/60</f>
        <v>1.5222626831139063</v>
      </c>
      <c r="I18" s="17">
        <f>I17+(data!D$20*G17-data!D$17*I17)*$C18/60</f>
        <v>0.57391577430914076</v>
      </c>
      <c r="J18" s="16">
        <f t="shared" si="1"/>
        <v>0.33333333333333331</v>
      </c>
      <c r="K18" s="14">
        <f>G18/data!D$8</f>
        <v>3.7592483754264108</v>
      </c>
      <c r="L18" s="59">
        <f>C18*E18/3600/data!H$23+L17</f>
        <v>8.3333333333333339</v>
      </c>
      <c r="M18" s="25" t="s">
        <v>79</v>
      </c>
      <c r="N18" s="25">
        <f>EleMARSH!B12*EleMARSH!B6</f>
        <v>272</v>
      </c>
    </row>
    <row r="19" spans="1:14" ht="20.100000000000001" customHeight="1">
      <c r="A19" s="12">
        <f>'Eleveld TCI'!A19</f>
        <v>25</v>
      </c>
      <c r="B19" s="13">
        <f>'Eleveld TCI'!B19</f>
        <v>4</v>
      </c>
      <c r="C19" s="14">
        <f t="shared" si="2"/>
        <v>5</v>
      </c>
      <c r="D19" s="68">
        <f>3600*(B19*data!D$15/1000-F19-G18)/C19</f>
        <v>4759.4327010402612</v>
      </c>
      <c r="E19" s="68">
        <f>IF(A19+C19&lt;N$19,data!H$25,IF(A19&lt;N$19,data!H$25*(N$19-A19)/C19,IF(D19&gt;data!$H$25,data!$H$25,IF(D19&lt;0,0,D19))))</f>
        <v>12000</v>
      </c>
      <c r="F19" s="17">
        <f>(H19*data!D$16+I19*data!D$17-G18*(data!D$18+data!D$19+data!D$20))*$C19/60</f>
        <v>-1.7249912300419845</v>
      </c>
      <c r="G19" s="17">
        <f t="shared" si="3"/>
        <v>91.224343470777413</v>
      </c>
      <c r="H19" s="17">
        <f>H18+(data!D$19*G18-data!D$16*H18)*$C19/60</f>
        <v>2.2272572141350597</v>
      </c>
      <c r="I19" s="17">
        <f>I18+(data!D$20*G18-data!D$17*I18)*$C19/60</f>
        <v>0.8407472855907403</v>
      </c>
      <c r="J19" s="16">
        <f t="shared" si="1"/>
        <v>0.41666666666666669</v>
      </c>
      <c r="K19" s="14">
        <f>G19/data!D$8</f>
        <v>4.4955816809963238</v>
      </c>
      <c r="L19" s="59">
        <f>C19*E19/3600/data!H$23+L18</f>
        <v>10</v>
      </c>
      <c r="M19" s="25" t="s">
        <v>60</v>
      </c>
      <c r="N19" s="25">
        <f>ROUND(N18/data!H25*3600,0)</f>
        <v>82</v>
      </c>
    </row>
    <row r="20" spans="1:14" ht="20.100000000000001" customHeight="1">
      <c r="A20" s="12">
        <f>'Eleveld TCI'!A20</f>
        <v>30</v>
      </c>
      <c r="B20" s="13">
        <f>'Eleveld TCI'!B20</f>
        <v>4</v>
      </c>
      <c r="C20" s="14">
        <f t="shared" si="2"/>
        <v>5</v>
      </c>
      <c r="D20" s="68">
        <f>3600*(B20*data!D$15/1000-F20-G19)/C20</f>
        <v>-5756.668164882467</v>
      </c>
      <c r="E20" s="68">
        <f>IF(A20+C20&lt;N$19,data!H$25,IF(A20&lt;N$19,data!H$25*(N$19-A20)/C20,IF(D20&gt;data!$H$25,data!$H$25,IF(D20&lt;0,0,D20))))</f>
        <v>12000</v>
      </c>
      <c r="F20" s="17">
        <f>(H20*data!D$16+I20*data!D$17-G19*(data!D$18+data!D$19+data!D$20))*$C20/60</f>
        <v>-2.0609710195517632</v>
      </c>
      <c r="G20" s="17">
        <f t="shared" si="3"/>
        <v>105.83003911789231</v>
      </c>
      <c r="H20" s="17">
        <f>H19+(data!D$19*G19-data!D$16*H19)*$C20/60</f>
        <v>3.0684761576308635</v>
      </c>
      <c r="I20" s="17">
        <f>I19+(data!D$20*G19-data!D$17*I19)*$C20/60</f>
        <v>1.1598012822349237</v>
      </c>
      <c r="J20" s="16">
        <f t="shared" si="1"/>
        <v>0.5</v>
      </c>
      <c r="K20" s="14">
        <f>G20/data!D$8</f>
        <v>5.2153577329929188</v>
      </c>
      <c r="L20" s="59">
        <f>C20*E20/3600/data!H$23+L19</f>
        <v>11.666666666666666</v>
      </c>
    </row>
    <row r="21" spans="1:14" ht="20.100000000000001" customHeight="1">
      <c r="A21" s="12">
        <f>'Eleveld TCI'!A21</f>
        <v>35</v>
      </c>
      <c r="B21" s="13">
        <f>'Eleveld TCI'!B21</f>
        <v>4</v>
      </c>
      <c r="C21" s="14">
        <f t="shared" si="2"/>
        <v>5</v>
      </c>
      <c r="D21" s="68">
        <f>3600*(B21*data!D$15/1000-F21-G20)/C21</f>
        <v>-16036.814167674322</v>
      </c>
      <c r="E21" s="68">
        <f>IF(A21+C21&lt;N$19,data!H$25,IF(A21&lt;N$19,data!H$25*(N$19-A21)/C21,IF(D21&gt;data!$H$25,data!$H$25,IF(D21&lt;0,0,D21))))</f>
        <v>12000</v>
      </c>
      <c r="F21" s="17">
        <f>(H21*data!D$16+I21*data!D$17-G20*(data!D$18+data!D$19+data!D$20))*$C21/60</f>
        <v>-2.3886861072335219</v>
      </c>
      <c r="G21" s="17">
        <f t="shared" si="3"/>
        <v>120.10801967732546</v>
      </c>
      <c r="H21" s="17">
        <f>H20+(data!D$19*G20-data!D$16*H20)*$C21/60</f>
        <v>4.0421593403420504</v>
      </c>
      <c r="I21" s="17">
        <f>I20+(data!D$20*G20-data!D$17*I20)*$C21/60</f>
        <v>1.5298874737949322</v>
      </c>
      <c r="J21" s="16">
        <f t="shared" si="1"/>
        <v>0.58333333333333337</v>
      </c>
      <c r="K21" s="14">
        <f>G21/data!D$8</f>
        <v>5.9189838200929161</v>
      </c>
      <c r="L21" s="59">
        <f>C21*E21/3600/data!H$23+L20</f>
        <v>13.333333333333332</v>
      </c>
    </row>
    <row r="22" spans="1:14" ht="20.100000000000001" customHeight="1">
      <c r="A22" s="12">
        <f>'Eleveld TCI'!A22</f>
        <v>40</v>
      </c>
      <c r="B22" s="13">
        <f>'Eleveld TCI'!B22</f>
        <v>4</v>
      </c>
      <c r="C22" s="14">
        <f t="shared" si="2"/>
        <v>5</v>
      </c>
      <c r="D22" s="68">
        <f>3600*(B22*data!D$15/1000-F22-G21)/C22</f>
        <v>-26086.808189803982</v>
      </c>
      <c r="E22" s="68">
        <f>IF(A22+C22&lt;N$19,data!H$25,IF(A22&lt;N$19,data!H$25*(N$19-A22)/C22,IF(D22&gt;data!$H$25,data!$H$25,IF(D22&lt;0,0,D22))))</f>
        <v>12000</v>
      </c>
      <c r="F22" s="17">
        <f>(H22*data!D$16+I22*data!D$17-G21*(data!D$18+data!D$19+data!D$20))*$C22/60</f>
        <v>-2.7083416359310393</v>
      </c>
      <c r="G22" s="17">
        <f t="shared" si="3"/>
        <v>134.06634470806108</v>
      </c>
      <c r="H22" s="17">
        <f>H21+(data!D$19*G21-data!D$16*H21)*$C22/60</f>
        <v>5.1446409603538541</v>
      </c>
      <c r="I22" s="17">
        <f>I21+(data!D$20*G21-data!D$17*I21)*$C22/60</f>
        <v>1.9498448236102777</v>
      </c>
      <c r="J22" s="16">
        <f t="shared" si="1"/>
        <v>0.66666666666666663</v>
      </c>
      <c r="K22" s="14">
        <f>G22/data!D$8</f>
        <v>6.6068571214301732</v>
      </c>
      <c r="L22" s="59">
        <f>C22*E22/3600/data!H$23+L21</f>
        <v>14.999999999999998</v>
      </c>
    </row>
    <row r="23" spans="1:14" ht="20.100000000000001" customHeight="1">
      <c r="A23" s="12">
        <f>'Eleveld TCI'!A23</f>
        <v>45</v>
      </c>
      <c r="B23" s="13">
        <f>'Eleveld TCI'!B23</f>
        <v>4</v>
      </c>
      <c r="C23" s="14">
        <f t="shared" si="2"/>
        <v>5</v>
      </c>
      <c r="D23" s="68">
        <f>3600*(B23*data!D$15/1000-F23-G22)/C23</f>
        <v>-35912.309080460487</v>
      </c>
      <c r="E23" s="68">
        <f>IF(A23+C23&lt;N$19,data!H$25,IF(A23&lt;N$19,data!H$25*(N$19-A23)/C23,IF(D23&gt;data!$H$25,data!$H$25,IF(D23&lt;0,0,D23))))</f>
        <v>12000</v>
      </c>
      <c r="F23" s="17">
        <f>(H23*data!D$16+I23*data!D$17-G22*(data!D$18+data!D$19+data!D$20))*$C23/60</f>
        <v>-3.0201376518659475</v>
      </c>
      <c r="G23" s="17">
        <f t="shared" si="3"/>
        <v>147.71287372286179</v>
      </c>
      <c r="H23" s="17">
        <f>H22+(data!D$19*G22-data!D$16*H22)*$C23/60</f>
        <v>6.3723472398941361</v>
      </c>
      <c r="I23" s="17">
        <f>I22+(data!D$20*G22-data!D$17*I22)*$C23/60</f>
        <v>2.4185408227619987</v>
      </c>
      <c r="J23" s="16">
        <f t="shared" si="1"/>
        <v>0.75</v>
      </c>
      <c r="K23" s="14">
        <f>G23/data!D$8</f>
        <v>7.2793649577597961</v>
      </c>
      <c r="L23" s="59">
        <f>C23*E23/3600/data!H$23+L22</f>
        <v>16.666666666666664</v>
      </c>
    </row>
    <row r="24" spans="1:14" ht="20.100000000000001" customHeight="1">
      <c r="A24" s="12">
        <f>'Eleveld TCI'!A24</f>
        <v>50</v>
      </c>
      <c r="B24" s="13">
        <f>'Eleveld TCI'!B24</f>
        <v>4</v>
      </c>
      <c r="C24" s="14">
        <f t="shared" si="2"/>
        <v>5</v>
      </c>
      <c r="D24" s="68">
        <f>3600*(B24*data!D$15/1000-F24-G23)/C24</f>
        <v>-45518.835233945167</v>
      </c>
      <c r="E24" s="68">
        <f>IF(A24+C24&lt;N$19,data!H$25,IF(A24&lt;N$19,data!H$25*(N$19-A24)/C24,IF(D24&gt;data!$H$25,data!$H$25,IF(D24&lt;0,0,D24))))</f>
        <v>12000</v>
      </c>
      <c r="F24" s="17">
        <f>(H24*data!D$16+I24*data!D$17-G23*(data!D$18+data!D$19+data!D$20))*$C24/60</f>
        <v>-3.3242692312712712</v>
      </c>
      <c r="G24" s="17">
        <f t="shared" si="3"/>
        <v>161.05527115825717</v>
      </c>
      <c r="H24" s="17">
        <f>H23+(data!D$19*G23-data!D$16*H23)*$C24/60</f>
        <v>7.7217941364579978</v>
      </c>
      <c r="I24" s="17">
        <f>I23+(data!D$20*G23-data!D$17*I23)*$C24/60</f>
        <v>2.9348707820657554</v>
      </c>
      <c r="J24" s="16">
        <f t="shared" si="1"/>
        <v>0.83333333333333337</v>
      </c>
      <c r="K24" s="14">
        <f>G24/data!D$8</f>
        <v>7.9368850363816854</v>
      </c>
      <c r="L24" s="59">
        <f>C24*E24/3600/data!H$23+L23</f>
        <v>18.333333333333332</v>
      </c>
    </row>
    <row r="25" spans="1:14" ht="20.100000000000001" customHeight="1">
      <c r="A25" s="12">
        <f>'Eleveld TCI'!A25</f>
        <v>55</v>
      </c>
      <c r="B25" s="13">
        <f>'Eleveld TCI'!B25</f>
        <v>4</v>
      </c>
      <c r="C25" s="14">
        <f t="shared" si="2"/>
        <v>5</v>
      </c>
      <c r="D25" s="68">
        <f>3600*(B25*data!D$15/1000-F25-G24)/C25</f>
        <v>-54911.768079152622</v>
      </c>
      <c r="E25" s="68">
        <f>IF(A25+C25&lt;N$19,data!H$25,IF(A25&lt;N$19,data!H$25*(N$19-A25)/C25,IF(D25&gt;data!$H$25,data!$H$25,IF(D25&lt;0,0,D25))))</f>
        <v>12000</v>
      </c>
      <c r="F25" s="17">
        <f>(H25*data!D$16+I25*data!D$17-G24*(data!D$18+data!D$19+data!D$20))*$C25/60</f>
        <v>-3.6209266038785177</v>
      </c>
      <c r="G25" s="17">
        <f t="shared" si="3"/>
        <v>174.10101122104533</v>
      </c>
      <c r="H25" s="17">
        <f>H24+(data!D$19*G24-data!D$16*H24)*$C25/60</f>
        <v>9.1895851108096327</v>
      </c>
      <c r="I25" s="17">
        <f>I24+(data!D$20*G24-data!D$17*I24)*$C25/60</f>
        <v>3.4977571416545876</v>
      </c>
      <c r="J25" s="16">
        <f t="shared" si="1"/>
        <v>0.91666666666666663</v>
      </c>
      <c r="K25" s="14">
        <f>G25/data!D$8</f>
        <v>8.5797856899785785</v>
      </c>
      <c r="L25" s="59">
        <f>C25*E25/3600/data!H$23+L24</f>
        <v>20</v>
      </c>
    </row>
    <row r="26" spans="1:14" ht="20.100000000000001" customHeight="1">
      <c r="A26" s="12">
        <f>'Eleveld TCI'!A26</f>
        <v>60</v>
      </c>
      <c r="B26" s="13">
        <f>'Eleveld TCI'!B26</f>
        <v>4</v>
      </c>
      <c r="C26" s="14">
        <f t="shared" si="2"/>
        <v>5</v>
      </c>
      <c r="D26" s="68">
        <f>3600*(B26*data!D$15/1000-F26-G25)/C26</f>
        <v>-64096.355482350336</v>
      </c>
      <c r="E26" s="68">
        <f>IF(A26+C26&lt;N$19,data!H$25,IF(A26&lt;N$19,data!H$25*(N$19-A26)/C26,IF(D26&gt;data!$H$25,data!$H$25,IF(D26&lt;0,0,D26))))</f>
        <v>12000</v>
      </c>
      <c r="F26" s="17">
        <f>(H26*data!D$16+I26*data!D$17-G25*(data!D$18+data!D$19+data!D$20))*$C26/60</f>
        <v>-3.9102952733365215</v>
      </c>
      <c r="G26" s="17">
        <f t="shared" si="3"/>
        <v>186.85738261437547</v>
      </c>
      <c r="H26" s="17">
        <f>H25+(data!D$19*G25-data!D$16*H25)*$C26/60</f>
        <v>10.772408950448177</v>
      </c>
      <c r="I26" s="17">
        <f>I25+(data!D$20*G25-data!D$17*I25)*$C26/60</f>
        <v>4.1061487977142912</v>
      </c>
      <c r="J26" s="16">
        <f t="shared" si="1"/>
        <v>1</v>
      </c>
      <c r="K26" s="14">
        <f>G26/data!D$8</f>
        <v>9.2084261095197846</v>
      </c>
      <c r="L26" s="59">
        <f>C26*E26/3600/data!H$23+L25</f>
        <v>21.666666666666668</v>
      </c>
    </row>
    <row r="27" spans="1:14" ht="20.100000000000001" customHeight="1">
      <c r="A27" s="12">
        <f>'Eleveld TCI'!A27</f>
        <v>65</v>
      </c>
      <c r="B27" s="13">
        <f>'Eleveld TCI'!B27</f>
        <v>4</v>
      </c>
      <c r="C27" s="14">
        <f t="shared" si="2"/>
        <v>5</v>
      </c>
      <c r="D27" s="68">
        <f>3600*(B27*data!D$15/1000-F27-G26)/C27</f>
        <v>-73077.715065410797</v>
      </c>
      <c r="E27" s="68">
        <f>IF(A27+C27&lt;N$19,data!H$25,IF(A27&lt;N$19,data!H$25*(N$19-A27)/C27,IF(D27&gt;data!$H$25,data!$H$25,IF(D27&lt;0,0,D27))))</f>
        <v>12000</v>
      </c>
      <c r="F27" s="17">
        <f>(H27*data!D$16+I27*data!D$17-G26*(data!D$18+data!D$19+data!D$20))*$C27/60</f>
        <v>-4.1925561346382585</v>
      </c>
      <c r="G27" s="17">
        <f t="shared" si="3"/>
        <v>199.33149314640389</v>
      </c>
      <c r="H27" s="17">
        <f>H26+(data!D$19*G26-data!D$16*H26)*$C27/60</f>
        <v>12.467037647159461</v>
      </c>
      <c r="I27" s="17">
        <f>I26+(data!D$20*G26-data!D$17*I26)*$C27/60</f>
        <v>4.7590204459452341</v>
      </c>
      <c r="J27" s="16">
        <f t="shared" si="1"/>
        <v>1.0833333333333333</v>
      </c>
      <c r="K27" s="14">
        <f>G27/data!D$8</f>
        <v>9.8231565713780729</v>
      </c>
      <c r="L27" s="59">
        <f>C27*E27/3600/data!H$23+L26</f>
        <v>23.333333333333336</v>
      </c>
    </row>
    <row r="28" spans="1:14" ht="20.100000000000001" customHeight="1">
      <c r="A28" s="12">
        <f>'Eleveld TCI'!A28</f>
        <v>70</v>
      </c>
      <c r="B28" s="13">
        <f>'Eleveld TCI'!B28</f>
        <v>4</v>
      </c>
      <c r="C28" s="14">
        <f t="shared" si="2"/>
        <v>5</v>
      </c>
      <c r="D28" s="68">
        <f>3600*(B28*data!D$15/1000-F28-G27)/C28</f>
        <v>-81860.837441597207</v>
      </c>
      <c r="E28" s="68">
        <f>IF(A28+C28&lt;N$19,data!H$25,IF(A28&lt;N$19,data!H$25*(N$19-A28)/C28,IF(D28&gt;data!$H$25,data!$H$25,IF(D28&lt;0,0,D28))))</f>
        <v>12000</v>
      </c>
      <c r="F28" s="17">
        <f>(H28*data!D$16+I28*data!D$17-G27*(data!D$18+data!D$19+data!D$20))*$C28/60</f>
        <v>-4.4678855886299846</v>
      </c>
      <c r="G28" s="17">
        <f t="shared" si="3"/>
        <v>211.53027422444057</v>
      </c>
      <c r="H28" s="17">
        <f>H27+(data!D$19*G27-data!D$16*H27)*$C28/60</f>
        <v>14.270324327309751</v>
      </c>
      <c r="I28" s="17">
        <f>I27+(data!D$20*G27-data!D$17*I27)*$C28/60</f>
        <v>5.455371941335013</v>
      </c>
      <c r="J28" s="16">
        <f t="shared" si="1"/>
        <v>1.1666666666666667</v>
      </c>
      <c r="K28" s="14">
        <f>G28/data!D$8</f>
        <v>10.424318658803497</v>
      </c>
      <c r="L28" s="59">
        <f>C28*E28/3600/data!H$23+L27</f>
        <v>25.000000000000004</v>
      </c>
    </row>
    <row r="29" spans="1:14" ht="20.100000000000001" customHeight="1">
      <c r="A29" s="12">
        <f>'Eleveld TCI'!A29</f>
        <v>75</v>
      </c>
      <c r="B29" s="13">
        <f>'Eleveld TCI'!B29</f>
        <v>4</v>
      </c>
      <c r="C29" s="14">
        <f t="shared" si="2"/>
        <v>5</v>
      </c>
      <c r="D29" s="68">
        <f>3600*(B29*data!D$15/1000-F29-G28)/C29</f>
        <v>-90450.589370951086</v>
      </c>
      <c r="E29" s="68">
        <f>IF(A29+C29&lt;N$19,data!H$25,IF(A29&lt;N$19,data!H$25*(N$19-A29)/C29,IF(D29&gt;data!$H$25,data!$H$25,IF(D29&lt;0,0,D29))))</f>
        <v>12000</v>
      </c>
      <c r="F29" s="17">
        <f>(H29*data!D$16+I29*data!D$17-G28*(data!D$18+data!D$19+data!D$20))*$C29/60</f>
        <v>-4.7364556536751827</v>
      </c>
      <c r="G29" s="17">
        <f t="shared" si="3"/>
        <v>223.46048523743207</v>
      </c>
      <c r="H29" s="17">
        <f>H28+(data!D$19*G28-data!D$16*H28)*$C29/60</f>
        <v>16.179201233571028</v>
      </c>
      <c r="I29" s="17">
        <f>I28+(data!D$20*G28-data!D$17*I28)*$C29/60</f>
        <v>6.1942276738366875</v>
      </c>
      <c r="J29" s="16">
        <f t="shared" si="1"/>
        <v>1.25</v>
      </c>
      <c r="K29" s="14">
        <f>G29/data!D$8</f>
        <v>11.012245477894345</v>
      </c>
      <c r="L29" s="59">
        <f>C29*E29/3600/data!H$23+L28</f>
        <v>26.666666666666671</v>
      </c>
    </row>
    <row r="30" spans="1:14" ht="20.100000000000001" customHeight="1">
      <c r="A30" s="12">
        <f>'Eleveld TCI'!A30</f>
        <v>80</v>
      </c>
      <c r="B30" s="13">
        <f>'Eleveld TCI'!B30</f>
        <v>4</v>
      </c>
      <c r="C30" s="14">
        <f t="shared" si="2"/>
        <v>5</v>
      </c>
      <c r="D30" s="68">
        <f>3600*(B30*data!D$15/1000-F30-G29)/C30</f>
        <v>-98851.716837279382</v>
      </c>
      <c r="E30" s="68">
        <f>IF(A30+C30&lt;N$19,data!H$25,IF(A30&lt;N$19,data!H$25*(N$19-A30)/C30,IF(D30&gt;data!$H$25,data!$H$25,IF(D30&lt;0,0,D30))))</f>
        <v>4800</v>
      </c>
      <c r="F30" s="17">
        <f>(H30*data!D$16+I30*data!D$17-G29*(data!D$18+data!D$19+data!D$20))*$C30/60</f>
        <v>-4.9984340745440345</v>
      </c>
      <c r="G30" s="17">
        <f t="shared" si="3"/>
        <v>225.12871782955469</v>
      </c>
      <c r="H30" s="17">
        <f>H29+(data!D$19*G29-data!D$16*H29)*$C30/60</f>
        <v>18.190677756799861</v>
      </c>
      <c r="I30" s="17">
        <f>I29+(data!D$20*G29-data!D$17*I29)*$C30/60</f>
        <v>6.9746359595573946</v>
      </c>
      <c r="J30" s="16">
        <f t="shared" si="1"/>
        <v>1.3333333333333333</v>
      </c>
      <c r="K30" s="14">
        <f>G30/data!D$8</f>
        <v>11.09445682187831</v>
      </c>
      <c r="L30" s="59">
        <f>C30*E30/3600/data!H$23+L29</f>
        <v>27.333333333333339</v>
      </c>
    </row>
    <row r="31" spans="1:14" ht="20.100000000000001" customHeight="1">
      <c r="A31" s="12">
        <f>'Eleveld TCI'!A31</f>
        <v>85</v>
      </c>
      <c r="B31" s="13">
        <f>'Eleveld TCI'!B31</f>
        <v>4</v>
      </c>
      <c r="C31" s="14">
        <f t="shared" si="2"/>
        <v>5</v>
      </c>
      <c r="D31" s="68">
        <f>3600*(B31*data!D$15/1000-F31-G30)/C31</f>
        <v>-100032.3331186893</v>
      </c>
      <c r="E31" s="68">
        <f>IF(A31+C31&lt;N$19,data!H$25,IF(A31&lt;N$19,data!H$25*(N$19-A31)/C31,IF(D31&gt;data!$H$25,data!$H$25,IF(D31&lt;0,0,D31))))</f>
        <v>0</v>
      </c>
      <c r="F31" s="17">
        <f>(H31*data!D$16+I31*data!D$17-G30*(data!D$18+data!D$19+data!D$20))*$C31/60</f>
        <v>-5.026921831375093</v>
      </c>
      <c r="G31" s="17">
        <f t="shared" si="3"/>
        <v>220.1017959981796</v>
      </c>
      <c r="H31" s="17">
        <f>H30+(data!D$19*G30-data!D$16*H30)*$C31/60</f>
        <v>20.208505183490374</v>
      </c>
      <c r="I31" s="17">
        <f>I30+(data!D$20*G30-data!D$17*I30)*$C31/60</f>
        <v>7.760668447071958</v>
      </c>
      <c r="J31" s="16">
        <f t="shared" si="1"/>
        <v>1.4166666666666667</v>
      </c>
      <c r="K31" s="14">
        <f>G31/data!D$8</f>
        <v>10.846727577280681</v>
      </c>
      <c r="L31" s="59">
        <f>C31*E31/3600/data!H$23+L30</f>
        <v>27.333333333333339</v>
      </c>
    </row>
    <row r="32" spans="1:14" ht="20.100000000000001" customHeight="1">
      <c r="A32" s="12">
        <f>'Eleveld TCI'!A32</f>
        <v>90</v>
      </c>
      <c r="B32" s="13">
        <f>'Eleveld TCI'!B32</f>
        <v>4</v>
      </c>
      <c r="C32" s="14">
        <f t="shared" si="2"/>
        <v>5</v>
      </c>
      <c r="D32" s="68">
        <f>3600*(B32*data!D$15/1000-F32-G31)/C32</f>
        <v>-96501.91596934924</v>
      </c>
      <c r="E32" s="68">
        <f>IF(A32+C32&lt;N$19,data!H$25,IF(A32&lt;N$19,data!H$25*(N$19-A32)/C32,IF(D32&gt;data!$H$25,data!$H$25,IF(D32&lt;0,0,D32))))</f>
        <v>0</v>
      </c>
      <c r="F32" s="17">
        <f>(H32*data!D$16+I32*data!D$17-G31*(data!D$18+data!D$19+data!D$20))*$C32/60</f>
        <v>-4.9033571518612069</v>
      </c>
      <c r="G32" s="17">
        <f t="shared" si="3"/>
        <v>215.1984388463184</v>
      </c>
      <c r="H32" s="17">
        <f>H31+(data!D$19*G31-data!D$16*H31)*$C32/60</f>
        <v>22.170166297382387</v>
      </c>
      <c r="I32" s="17">
        <f>I31+(data!D$20*G31-data!D$17*I31)*$C32/60</f>
        <v>8.5288905492426412</v>
      </c>
      <c r="J32" s="16">
        <f t="shared" si="1"/>
        <v>1.5</v>
      </c>
      <c r="K32" s="14">
        <f>G32/data!D$8</f>
        <v>10.605087662444234</v>
      </c>
      <c r="L32" s="59">
        <f>C32*E32/3600/data!H$23+L31</f>
        <v>27.333333333333339</v>
      </c>
    </row>
    <row r="33" spans="1:12" ht="20.100000000000001" customHeight="1">
      <c r="A33" s="12">
        <f>'Eleveld TCI'!A33</f>
        <v>95</v>
      </c>
      <c r="B33" s="13">
        <f>'Eleveld TCI'!B33</f>
        <v>4</v>
      </c>
      <c r="C33" s="14">
        <f t="shared" si="2"/>
        <v>5</v>
      </c>
      <c r="D33" s="68">
        <f>3600*(B33*data!D$15/1000-F33-G32)/C33</f>
        <v>-93058.2572664279</v>
      </c>
      <c r="E33" s="68">
        <f>IF(A33+C33&lt;N$19,data!H$25,IF(A33&lt;N$19,data!H$25*(N$19-A33)/C33,IF(D33&gt;data!$H$25,data!$H$25,IF(D33&lt;0,0,D33))))</f>
        <v>0</v>
      </c>
      <c r="F33" s="17">
        <f>(H33*data!D$16+I33*data!D$17-G32*(data!D$18+data!D$19+data!D$20))*$C33/60</f>
        <v>-4.782859309612963</v>
      </c>
      <c r="G33" s="17">
        <f t="shared" si="3"/>
        <v>210.41557953670542</v>
      </c>
      <c r="H33" s="17">
        <f>H32+(data!D$19*G32-data!D$16*H32)*$C33/60</f>
        <v>24.077071797751689</v>
      </c>
      <c r="I33" s="17">
        <f>I32+(data!D$20*G32-data!D$17*I32)*$C33/60</f>
        <v>9.2797396403037133</v>
      </c>
      <c r="J33" s="16">
        <f t="shared" si="1"/>
        <v>1.5833333333333333</v>
      </c>
      <c r="K33" s="14">
        <f>G33/data!D$8</f>
        <v>10.369385942080889</v>
      </c>
      <c r="L33" s="59">
        <f>C33*E33/3600/data!H$23+L32</f>
        <v>27.333333333333339</v>
      </c>
    </row>
    <row r="34" spans="1:12" ht="20.100000000000001" customHeight="1">
      <c r="A34" s="12">
        <f>'Eleveld TCI'!A34</f>
        <v>100</v>
      </c>
      <c r="B34" s="13">
        <f>'Eleveld TCI'!B34</f>
        <v>4</v>
      </c>
      <c r="C34" s="14">
        <f t="shared" si="2"/>
        <v>5</v>
      </c>
      <c r="D34" s="68">
        <f>3600*(B34*data!D$15/1000-F34-G33)/C34</f>
        <v>-89699.203745851613</v>
      </c>
      <c r="E34" s="68">
        <f>IF(A34+C34&lt;N$19,data!H$25,IF(A34&lt;N$19,data!H$25*(N$19-A34)/C34,IF(D34&gt;data!$H$25,data!$H$25,IF(D34&lt;0,0,D34))))</f>
        <v>0</v>
      </c>
      <c r="F34" s="17">
        <f>(H34*data!D$16+I34*data!D$17-G33*(data!D$18+data!D$19+data!D$20))*$C34/60</f>
        <v>-4.6653521119115116</v>
      </c>
      <c r="G34" s="17">
        <f t="shared" si="3"/>
        <v>205.75022742479391</v>
      </c>
      <c r="H34" s="17">
        <f>H33+(data!D$19*G33-data!D$16*H33)*$C34/60</f>
        <v>25.930597294354577</v>
      </c>
      <c r="I34" s="17">
        <f>I33+(data!D$20*G33-data!D$17*I33)*$C34/60</f>
        <v>10.013642240281099</v>
      </c>
      <c r="J34" s="16">
        <f t="shared" si="1"/>
        <v>1.6666666666666667</v>
      </c>
      <c r="K34" s="14">
        <f>G34/data!D$8</f>
        <v>10.139475035718208</v>
      </c>
      <c r="L34" s="59">
        <f>C34*E34/3600/data!H$23+L33</f>
        <v>27.333333333333339</v>
      </c>
    </row>
    <row r="35" spans="1:12" ht="20.100000000000001" customHeight="1">
      <c r="A35" s="12">
        <f>'Eleveld TCI'!A35</f>
        <v>105</v>
      </c>
      <c r="B35" s="13">
        <f>'Eleveld TCI'!B35</f>
        <v>4</v>
      </c>
      <c r="C35" s="14">
        <f t="shared" si="2"/>
        <v>5</v>
      </c>
      <c r="D35" s="68">
        <f>3600*(B35*data!D$15/1000-F35-G34)/C35</f>
        <v>-86422.655639253819</v>
      </c>
      <c r="E35" s="68">
        <f>IF(A35+C35&lt;N$19,data!H$25,IF(A35&lt;N$19,data!H$25*(N$19-A35)/C35,IF(D35&gt;data!$H$25,data!$H$25,IF(D35&lt;0,0,D35))))</f>
        <v>0</v>
      </c>
      <c r="F35" s="17">
        <f>(H35*data!D$16+I35*data!D$17-G34*(data!D$18+data!D$19+data!D$20))*$C35/60</f>
        <v>-4.5507612591635915</v>
      </c>
      <c r="G35" s="17">
        <f t="shared" si="3"/>
        <v>201.19946616563033</v>
      </c>
      <c r="H35" s="17">
        <f>H34+(data!D$19*G34-data!D$16*H34)*$C35/60</f>
        <v>27.732084179386863</v>
      </c>
      <c r="I35" s="17">
        <f>I34+(data!D$20*G34-data!D$17*I34)*$C35/60</f>
        <v>10.731014284651801</v>
      </c>
      <c r="J35" s="16">
        <f t="shared" si="1"/>
        <v>1.75</v>
      </c>
      <c r="K35" s="14">
        <f>G35/data!D$8</f>
        <v>9.9152112244051995</v>
      </c>
      <c r="L35" s="59">
        <f>C35*E35/3600/data!H$23+L34</f>
        <v>27.333333333333339</v>
      </c>
    </row>
    <row r="36" spans="1:12" ht="20.100000000000001" customHeight="1">
      <c r="A36" s="12">
        <f>'Eleveld TCI'!A36</f>
        <v>110</v>
      </c>
      <c r="B36" s="13">
        <f>'Eleveld TCI'!B36</f>
        <v>4</v>
      </c>
      <c r="C36" s="14">
        <f t="shared" si="2"/>
        <v>5</v>
      </c>
      <c r="D36" s="68">
        <f>3600*(B36*data!D$15/1000-F36-G35)/C36</f>
        <v>-83226.56534479215</v>
      </c>
      <c r="E36" s="68">
        <f>IF(A36+C36&lt;N$19,data!H$25,IF(A36&lt;N$19,data!H$25*(N$19-A36)/C36,IF(D36&gt;data!$H$25,data!$H$25,IF(D36&lt;0,0,D36))))</f>
        <v>0</v>
      </c>
      <c r="F36" s="17">
        <f>(H36*data!D$16+I36*data!D$17-G35*(data!D$18+data!D$19+data!D$20))*$C36/60</f>
        <v>-4.4390142978634355</v>
      </c>
      <c r="G36" s="17">
        <f t="shared" si="3"/>
        <v>196.7604518677669</v>
      </c>
      <c r="H36" s="17">
        <f>H35+(data!D$19*G35-data!D$16*H35)*$C36/60</f>
        <v>29.482840477777223</v>
      </c>
      <c r="I36" s="17">
        <f>I35+(data!D$20*G35-data!D$17*I35)*$C36/60</f>
        <v>11.432261387303228</v>
      </c>
      <c r="J36" s="16">
        <f t="shared" si="1"/>
        <v>1.8333333333333333</v>
      </c>
      <c r="K36" s="14">
        <f>G36/data!D$8</f>
        <v>9.6964543597361956</v>
      </c>
      <c r="L36" s="59">
        <f>C36*E36/3600/data!H$23+L35</f>
        <v>27.333333333333339</v>
      </c>
    </row>
    <row r="37" spans="1:12" ht="20.100000000000001" customHeight="1">
      <c r="A37" s="12">
        <f>'Eleveld TCI'!A37</f>
        <v>115</v>
      </c>
      <c r="B37" s="13">
        <f>'Eleveld TCI'!B37</f>
        <v>4</v>
      </c>
      <c r="C37" s="14">
        <f t="shared" si="2"/>
        <v>5</v>
      </c>
      <c r="D37" s="68">
        <f>3600*(B37*data!D$15/1000-F37-G36)/C37</f>
        <v>-80108.936130991307</v>
      </c>
      <c r="E37" s="68">
        <f>IF(A37+C37&lt;N$19,data!H$25,IF(A37&lt;N$19,data!H$25*(N$19-A37)/C37,IF(D37&gt;data!$H$25,data!$H$25,IF(D37&lt;0,0,D37))))</f>
        <v>0</v>
      </c>
      <c r="F37" s="17">
        <f>(H37*data!D$16+I37*data!D$17-G36*(data!D$18+data!D$19+data!D$20))*$C37/60</f>
        <v>-4.3300405747234132</v>
      </c>
      <c r="G37" s="17">
        <f t="shared" si="3"/>
        <v>192.43041129304348</v>
      </c>
      <c r="H37" s="17">
        <f>H36+(data!D$19*G36-data!D$16*H36)*$C37/60</f>
        <v>31.184141676353235</v>
      </c>
      <c r="I37" s="17">
        <f>I36+(data!D$20*G36-data!D$17*I36)*$C37/60</f>
        <v>12.117779096958904</v>
      </c>
      <c r="J37" s="16">
        <f t="shared" si="1"/>
        <v>1.9166666666666667</v>
      </c>
      <c r="K37" s="14">
        <f>G37/data!D$8</f>
        <v>9.4830677751351988</v>
      </c>
      <c r="L37" s="59">
        <f>C37*E37/3600/data!H$23+L36</f>
        <v>27.333333333333339</v>
      </c>
    </row>
    <row r="38" spans="1:12" ht="20.100000000000001" customHeight="1">
      <c r="A38" s="12">
        <f>'Eleveld TCI'!A38</f>
        <v>120</v>
      </c>
      <c r="B38" s="13">
        <f>'Eleveld TCI'!B38</f>
        <v>4</v>
      </c>
      <c r="C38" s="14">
        <f t="shared" si="2"/>
        <v>5</v>
      </c>
      <c r="D38" s="68">
        <f>3600*(B38*data!D$15/1000-F38-G37)/C38</f>
        <v>-77067.82087279133</v>
      </c>
      <c r="E38" s="68">
        <f>IF(A38+C38&lt;N$19,data!H$25,IF(A38&lt;N$19,data!H$25*(N$19-A38)/C38,IF(D38&gt;data!$H$25,data!$H$25,IF(D38&lt;0,0,D38))))</f>
        <v>0</v>
      </c>
      <c r="F38" s="17">
        <f>(H38*data!D$16+I38*data!D$17-G37*(data!D$18+data!D$19+data!D$20))*$C38/60</f>
        <v>-4.223771191944393</v>
      </c>
      <c r="G38" s="17">
        <f t="shared" si="3"/>
        <v>188.20664010109908</v>
      </c>
      <c r="H38" s="17">
        <f>H37+(data!D$19*G37-data!D$16*H37)*$C38/60</f>
        <v>32.837231532405021</v>
      </c>
      <c r="I38" s="17">
        <f>I37+(data!D$20*G37-data!D$17*I37)*$C38/60</f>
        <v>12.787953147232892</v>
      </c>
      <c r="J38" s="16">
        <f t="shared" si="1"/>
        <v>2</v>
      </c>
      <c r="K38" s="14">
        <f>G38/data!D$8</f>
        <v>9.2749181993445227</v>
      </c>
      <c r="L38" s="59">
        <f>C38*E38/3600/data!H$23+L37</f>
        <v>27.333333333333339</v>
      </c>
    </row>
    <row r="39" spans="1:12" ht="20.100000000000001" customHeight="1">
      <c r="A39" s="12">
        <f>'Eleveld TCI'!A39</f>
        <v>125</v>
      </c>
      <c r="B39" s="13">
        <f>'Eleveld TCI'!B39</f>
        <v>4</v>
      </c>
      <c r="C39" s="14">
        <f t="shared" si="2"/>
        <v>5</v>
      </c>
      <c r="D39" s="68">
        <f>3600*(B39*data!D$15/1000-F39-G38)/C39</f>
        <v>-74101.32081900115</v>
      </c>
      <c r="E39" s="68">
        <f>IF(A39+C39&lt;N$19,data!H$25,IF(A39&lt;N$19,data!H$25*(N$19-A39)/C39,IF(D39&gt;data!$H$25,data!$H$25,IF(D39&lt;0,0,D39))))</f>
        <v>0</v>
      </c>
      <c r="F39" s="17">
        <f>(H39*data!D$16+I39*data!D$17-G38*(data!D$18+data!D$19+data!D$20))*$C39/60</f>
        <v>-4.1201389635974808</v>
      </c>
      <c r="G39" s="17">
        <f t="shared" si="3"/>
        <v>184.08650113750161</v>
      </c>
      <c r="H39" s="17">
        <f>H38+(data!D$19*G38-data!D$16*H38)*$C39/60</f>
        <v>34.443322862158425</v>
      </c>
      <c r="I39" s="17">
        <f>I38+(data!D$20*G38-data!D$17*I38)*$C39/60</f>
        <v>13.44315970047125</v>
      </c>
      <c r="J39" s="16">
        <f t="shared" si="1"/>
        <v>2.0833333333333335</v>
      </c>
      <c r="K39" s="14">
        <f>G39/data!D$8</f>
        <v>9.0718756720629603</v>
      </c>
      <c r="L39" s="59">
        <f>C39*E39/3600/data!H$23+L38</f>
        <v>27.333333333333339</v>
      </c>
    </row>
    <row r="40" spans="1:12" ht="20.100000000000001" customHeight="1">
      <c r="A40" s="12">
        <f>'Eleveld TCI'!A40</f>
        <v>130</v>
      </c>
      <c r="B40" s="13">
        <f>'Eleveld TCI'!B40</f>
        <v>4</v>
      </c>
      <c r="C40" s="14">
        <f t="shared" si="2"/>
        <v>5</v>
      </c>
      <c r="D40" s="68">
        <f>3600*(B40*data!D$15/1000-F40-G39)/C40</f>
        <v>-71207.58439037668</v>
      </c>
      <c r="E40" s="68">
        <f>IF(A40+C40&lt;N$19,data!H$25,IF(A40&lt;N$19,data!H$25*(N$19-A40)/C40,IF(D40&gt;data!$H$25,data!$H$25,IF(D40&lt;0,0,D40))))</f>
        <v>0</v>
      </c>
      <c r="F40" s="17">
        <f>(H40*data!D$16+I40*data!D$17-G39*(data!D$18+data!D$19+data!D$20))*$C40/60</f>
        <v>-4.0190783730895454</v>
      </c>
      <c r="G40" s="17">
        <f t="shared" si="3"/>
        <v>180.06742276441207</v>
      </c>
      <c r="H40" s="17">
        <f>H39+(data!D$19*G39-data!D$16*H39)*$C40/60</f>
        <v>36.00359830965688</v>
      </c>
      <c r="I40" s="17">
        <f>I39+(data!D$20*G39-data!D$17*I39)*$C40/60</f>
        <v>14.083765585534877</v>
      </c>
      <c r="J40" s="16">
        <f t="shared" si="1"/>
        <v>2.1666666666666665</v>
      </c>
      <c r="K40" s="14">
        <f>G40/data!D$8</f>
        <v>8.8738134616800739</v>
      </c>
      <c r="L40" s="59">
        <f>C40*E40/3600/data!H$23+L39</f>
        <v>27.333333333333339</v>
      </c>
    </row>
    <row r="41" spans="1:12" ht="20.100000000000001" customHeight="1">
      <c r="A41" s="12">
        <f>'Eleveld TCI'!A41</f>
        <v>135</v>
      </c>
      <c r="B41" s="13">
        <f>'Eleveld TCI'!B41</f>
        <v>4</v>
      </c>
      <c r="C41" s="14">
        <f t="shared" si="2"/>
        <v>5</v>
      </c>
      <c r="D41" s="68">
        <f>3600*(B41*data!D$15/1000-F41-G40)/C41</f>
        <v>-68384.806007563064</v>
      </c>
      <c r="E41" s="68">
        <f>IF(A41+C41&lt;N$19,data!H$25,IF(A41&lt;N$19,data!H$25*(N$19-A41)/C41,IF(D41&gt;data!$H$25,data!$H$25,IF(D41&lt;0,0,D41))))</f>
        <v>0</v>
      </c>
      <c r="F41" s="17">
        <f>(H41*data!D$16+I41*data!D$17-G40*(data!D$18+data!D$19+data!D$20))*$C41/60</f>
        <v>-3.9205255316855774</v>
      </c>
      <c r="G41" s="17">
        <f t="shared" si="3"/>
        <v>176.1468972327265</v>
      </c>
      <c r="H41" s="17">
        <f>H40+(data!D$19*G40-data!D$16*H40)*$C41/60</f>
        <v>37.519211096538797</v>
      </c>
      <c r="I41" s="17">
        <f>I40+(data!D$20*G40-data!D$17*I40)*$C41/60</f>
        <v>14.710128529674297</v>
      </c>
      <c r="J41" s="16">
        <f t="shared" si="1"/>
        <v>2.25</v>
      </c>
      <c r="K41" s="14">
        <f>G41/data!D$8</f>
        <v>8.6806079850545288</v>
      </c>
      <c r="L41" s="59">
        <f>C41*E41/3600/data!H$23+L40</f>
        <v>27.333333333333339</v>
      </c>
    </row>
    <row r="42" spans="1:12" ht="20.100000000000001" customHeight="1">
      <c r="A42" s="12">
        <f>'Eleveld TCI'!A42</f>
        <v>140</v>
      </c>
      <c r="B42" s="13">
        <f>'Eleveld TCI'!B42</f>
        <v>4</v>
      </c>
      <c r="C42" s="14">
        <f t="shared" si="2"/>
        <v>5</v>
      </c>
      <c r="D42" s="68">
        <f>3600*(B42*data!D$15/1000-F42-G41)/C42</f>
        <v>-65631.224948158691</v>
      </c>
      <c r="E42" s="68">
        <f>IF(A42+C42&lt;N$19,data!H$25,IF(A42&lt;N$19,data!H$25*(N$19-A42)/C42,IF(D42&gt;data!$H$25,data!$H$25,IF(D42&lt;0,0,D42))))</f>
        <v>0</v>
      </c>
      <c r="F42" s="17">
        <f>(H42*data!D$16+I42*data!D$17-G41*(data!D$18+data!D$19+data!D$20))*$C42/60</f>
        <v>-3.824418138061652</v>
      </c>
      <c r="G42" s="17">
        <f t="shared" si="3"/>
        <v>172.32247909466486</v>
      </c>
      <c r="H42" s="17">
        <f>H41+(data!D$19*G41-data!D$16*H41)*$C42/60</f>
        <v>38.99128575318511</v>
      </c>
      <c r="I42" s="17">
        <f>I41+(data!D$20*G41-data!D$17*I41)*$C42/60</f>
        <v>15.32259738464318</v>
      </c>
      <c r="J42" s="16">
        <f t="shared" si="1"/>
        <v>2.3333333333333335</v>
      </c>
      <c r="K42" s="14">
        <f>G42/data!D$8</f>
        <v>8.4921387292856707</v>
      </c>
      <c r="L42" s="59">
        <f>C42*E42/3600/data!H$23+L41</f>
        <v>27.333333333333339</v>
      </c>
    </row>
    <row r="43" spans="1:12" ht="20.100000000000001" customHeight="1">
      <c r="A43" s="12">
        <f>'Eleveld TCI'!A43</f>
        <v>145</v>
      </c>
      <c r="B43" s="13">
        <f>'Eleveld TCI'!B43</f>
        <v>4</v>
      </c>
      <c r="C43" s="14">
        <f t="shared" si="2"/>
        <v>5</v>
      </c>
      <c r="D43" s="68">
        <f>3600*(B43*data!D$15/1000-F43-G42)/C43</f>
        <v>-62945.124232177433</v>
      </c>
      <c r="E43" s="68">
        <f>IF(A43+C43&lt;N$19,data!H$25,IF(A43&lt;N$19,data!H$25*(N$19-A43)/C43,IF(D43&gt;data!$H$25,data!$H$25,IF(D43&lt;0,0,D43))))</f>
        <v>0</v>
      </c>
      <c r="F43" s="17">
        <f>(H43*data!D$16+I43*data!D$17-G42*(data!D$18+data!D$19+data!D$20))*$C43/60</f>
        <v>-3.7306954388628553</v>
      </c>
      <c r="G43" s="17">
        <f t="shared" si="3"/>
        <v>168.591783655802</v>
      </c>
      <c r="H43" s="17">
        <f>H42+(data!D$19*G42-data!D$16*H42)*$C43/60</f>
        <v>40.420918831699886</v>
      </c>
      <c r="I43" s="17">
        <f>I42+(data!D$20*G42-data!D$17*I42)*$C43/60</f>
        <v>15.92151234719373</v>
      </c>
      <c r="J43" s="16">
        <f t="shared" si="1"/>
        <v>2.4166666666666665</v>
      </c>
      <c r="K43" s="14">
        <f>G43/data!D$8</f>
        <v>8.3082881754288387</v>
      </c>
      <c r="L43" s="59">
        <f>C43*E43/3600/data!H$23+L42</f>
        <v>27.333333333333339</v>
      </c>
    </row>
    <row r="44" spans="1:12" ht="20.100000000000001" customHeight="1">
      <c r="A44" s="12">
        <f>'Eleveld TCI'!A44</f>
        <v>150</v>
      </c>
      <c r="B44" s="13">
        <f>'Eleveld TCI'!B44</f>
        <v>4</v>
      </c>
      <c r="C44" s="14">
        <f t="shared" si="2"/>
        <v>5</v>
      </c>
      <c r="D44" s="68">
        <f>3600*(B44*data!D$15/1000-F44-G43)/C44</f>
        <v>-60324.829535203753</v>
      </c>
      <c r="E44" s="68">
        <f>IF(A44+C44&lt;N$19,data!H$25,IF(A44&lt;N$19,data!H$25*(N$19-A44)/C44,IF(D44&gt;data!$H$25,data!$H$25,IF(D44&lt;0,0,D44))))</f>
        <v>0</v>
      </c>
      <c r="F44" s="17">
        <f>(H44*data!D$16+I44*data!D$17-G43*(data!D$18+data!D$19+data!D$20))*$C44/60</f>
        <v>-3.6392981902412322</v>
      </c>
      <c r="G44" s="17">
        <f t="shared" si="3"/>
        <v>164.95248546556078</v>
      </c>
      <c r="H44" s="17">
        <f>H43+(data!D$19*G43-data!D$16*H43)*$C44/60</f>
        <v>41.809179601175416</v>
      </c>
      <c r="I44" s="17">
        <f>I43+(data!D$20*G43-data!D$17*I43)*$C44/60</f>
        <v>16.50720517409356</v>
      </c>
      <c r="J44" s="16">
        <f t="shared" si="1"/>
        <v>2.5</v>
      </c>
      <c r="K44" s="14">
        <f>G44/data!D$8</f>
        <v>8.1289417241060899</v>
      </c>
      <c r="L44" s="59">
        <f>C44*E44/3600/data!H$23+L43</f>
        <v>27.333333333333339</v>
      </c>
    </row>
    <row r="45" spans="1:12" ht="20.100000000000001" customHeight="1">
      <c r="A45" s="12">
        <f>'Eleveld TCI'!A45</f>
        <v>155</v>
      </c>
      <c r="B45" s="13">
        <f>'Eleveld TCI'!B45</f>
        <v>4</v>
      </c>
      <c r="C45" s="14">
        <f t="shared" si="2"/>
        <v>5</v>
      </c>
      <c r="D45" s="68">
        <f>3600*(B45*data!D$15/1000-F45-G44)/C45</f>
        <v>-57768.708128552207</v>
      </c>
      <c r="E45" s="68">
        <f>IF(A45+C45&lt;N$19,data!H$25,IF(A45&lt;N$19,data!H$25*(N$19-A45)/C45,IF(D45&gt;data!$H$25,data!$H$25,IF(D45&lt;0,0,D45))))</f>
        <v>0</v>
      </c>
      <c r="F45" s="17">
        <f>(H45*data!D$16+I45*data!D$17-G44*(data!D$18+data!D$19+data!D$20))*$C45/60</f>
        <v>-3.5501686203493867</v>
      </c>
      <c r="G45" s="17">
        <f t="shared" si="3"/>
        <v>161.4023168452114</v>
      </c>
      <c r="H45" s="17">
        <f>H44+(data!D$19*G44-data!D$16*H44)*$C45/60</f>
        <v>43.157110725681932</v>
      </c>
      <c r="I45" s="17">
        <f>I44+(data!D$20*G44-data!D$17*I44)*$C45/60</f>
        <v>17.079999391800147</v>
      </c>
      <c r="J45" s="16">
        <f t="shared" si="1"/>
        <v>2.5833333333333335</v>
      </c>
      <c r="K45" s="14">
        <f>G45/data!D$8</f>
        <v>7.9539876229652764</v>
      </c>
      <c r="L45" s="59">
        <f>C45*E45/3600/data!H$23+L44</f>
        <v>27.333333333333339</v>
      </c>
    </row>
    <row r="46" spans="1:12" ht="20.100000000000001" customHeight="1">
      <c r="A46" s="12">
        <f>'Eleveld TCI'!A46</f>
        <v>160</v>
      </c>
      <c r="B46" s="13">
        <f>'Eleveld TCI'!B46</f>
        <v>4</v>
      </c>
      <c r="C46" s="14">
        <f t="shared" si="2"/>
        <v>5</v>
      </c>
      <c r="D46" s="68">
        <f>3600*(B46*data!D$15/1000-F46-G45)/C46</f>
        <v>-55275.167845760683</v>
      </c>
      <c r="E46" s="68">
        <f>IF(A46+C46&lt;N$19,data!H$25,IF(A46&lt;N$19,data!H$25*(N$19-A46)/C46,IF(D46&gt;data!$H$25,data!$H$25,IF(D46&lt;0,0,D46))))</f>
        <v>0</v>
      </c>
      <c r="F46" s="17">
        <f>(H46*data!D$16+I46*data!D$17-G45*(data!D$18+data!D$19+data!D$20))*$C46/60</f>
        <v>-3.4632503927660037</v>
      </c>
      <c r="G46" s="17">
        <f t="shared" si="3"/>
        <v>157.93906645244539</v>
      </c>
      <c r="H46" s="17">
        <f>H45+(data!D$19*G45-data!D$16*H45)*$C46/60</f>
        <v>44.465728925411199</v>
      </c>
      <c r="I46" s="17">
        <f>I45+(data!D$20*G45-data!D$17*I45)*$C46/60</f>
        <v>17.64021050092564</v>
      </c>
      <c r="J46" s="16">
        <f t="shared" si="1"/>
        <v>2.6666666666666665</v>
      </c>
      <c r="K46" s="14">
        <f>G46/data!D$8</f>
        <v>7.7833168959415229</v>
      </c>
      <c r="L46" s="59">
        <f>C46*E46/3600/data!H$23+L45</f>
        <v>27.333333333333339</v>
      </c>
    </row>
    <row r="47" spans="1:12" ht="20.100000000000001" customHeight="1">
      <c r="A47" s="12">
        <f>'Eleveld TCI'!A47</f>
        <v>165</v>
      </c>
      <c r="B47" s="13">
        <f>'Eleveld TCI'!B47</f>
        <v>4</v>
      </c>
      <c r="C47" s="14">
        <f t="shared" si="2"/>
        <v>5</v>
      </c>
      <c r="D47" s="68">
        <f>3600*(B47*data!D$15/1000-F47-G46)/C47</f>
        <v>-52842.656074762999</v>
      </c>
      <c r="E47" s="68">
        <f>IF(A47+C47&lt;N$19,data!H$25,IF(A47&lt;N$19,data!H$25*(N$19-A47)/C47,IF(D47&gt;data!$H$25,data!$H$25,IF(D47&lt;0,0,D47))))</f>
        <v>0</v>
      </c>
      <c r="F47" s="17">
        <f>(H47*data!D$16+I47*data!D$17-G46*(data!D$18+data!D$19+data!D$20))*$C47/60</f>
        <v>-3.3784885708301204</v>
      </c>
      <c r="G47" s="17">
        <f t="shared" si="3"/>
        <v>154.56057788161527</v>
      </c>
      <c r="H47" s="17">
        <f>H46+(data!D$19*G46-data!D$16*H46)*$C47/60</f>
        <v>45.736025621392557</v>
      </c>
      <c r="I47" s="17">
        <f>I46+(data!D$20*G46-data!D$17*I46)*$C47/60</f>
        <v>18.188146175621444</v>
      </c>
      <c r="J47" s="16">
        <f t="shared" si="1"/>
        <v>2.75</v>
      </c>
      <c r="K47" s="14">
        <f>G47/data!D$8</f>
        <v>7.6168232742763289</v>
      </c>
      <c r="L47" s="59">
        <f>C47*E47/3600/data!H$23+L46</f>
        <v>27.333333333333339</v>
      </c>
    </row>
    <row r="48" spans="1:12" ht="20.100000000000001" customHeight="1">
      <c r="A48" s="12">
        <f>'Eleveld TCI'!A48</f>
        <v>170</v>
      </c>
      <c r="B48" s="13">
        <f>'Eleveld TCI'!B48</f>
        <v>4</v>
      </c>
      <c r="C48" s="14">
        <f t="shared" si="2"/>
        <v>5</v>
      </c>
      <c r="D48" s="68">
        <f>3600*(B48*data!D$15/1000-F48-G47)/C48</f>
        <v>-50469.658775102653</v>
      </c>
      <c r="E48" s="68">
        <f>IF(A48+C48&lt;N$19,data!H$25,IF(A48&lt;N$19,data!H$25*(N$19-A48)/C48,IF(D48&gt;data!$H$25,data!$H$25,IF(D48&lt;0,0,D48))))</f>
        <v>0</v>
      </c>
      <c r="F48" s="17">
        <f>(H48*data!D$16+I48*data!D$17-G47*(data!D$18+data!D$19+data!D$20))*$C48/60</f>
        <v>-3.2958295828615927</v>
      </c>
      <c r="G48" s="17">
        <f t="shared" si="3"/>
        <v>151.26474829875369</v>
      </c>
      <c r="H48" s="17">
        <f>H47+(data!D$19*G47-data!D$16*H47)*$C48/60</f>
        <v>46.968967564189583</v>
      </c>
      <c r="I48" s="17">
        <f>I47+(data!D$20*G47-data!D$17*I47)*$C48/60</f>
        <v>18.724106458008801</v>
      </c>
      <c r="J48" s="16">
        <f t="shared" si="1"/>
        <v>2.8333333333333335</v>
      </c>
      <c r="K48" s="14">
        <f>G48/data!D$8</f>
        <v>7.4544031292506245</v>
      </c>
      <c r="L48" s="59">
        <f>C48*E48/3600/data!H$23+L47</f>
        <v>27.333333333333339</v>
      </c>
    </row>
    <row r="49" spans="1:12" ht="20.100000000000001" customHeight="1">
      <c r="A49" s="12">
        <f>'Eleveld TCI'!A49</f>
        <v>175</v>
      </c>
      <c r="B49" s="13">
        <f>'Eleveld TCI'!B49</f>
        <v>4</v>
      </c>
      <c r="C49" s="14">
        <f t="shared" si="2"/>
        <v>5</v>
      </c>
      <c r="D49" s="68">
        <f>3600*(B49*data!D$15/1000-F49-G48)/C49</f>
        <v>-48154.699519565744</v>
      </c>
      <c r="E49" s="68">
        <f>IF(A49+C49&lt;N$19,data!H$25,IF(A49&lt;N$19,data!H$25*(N$19-A49)/C49,IF(D49&gt;data!$H$25,data!$H$25,IF(D49&lt;0,0,D49))))</f>
        <v>0</v>
      </c>
      <c r="F49" s="17">
        <f>(H49*data!D$16+I49*data!D$17-G48*(data!D$18+data!D$19+data!D$20))*$C49/60</f>
        <v>-3.2152211882457027</v>
      </c>
      <c r="G49" s="17">
        <f t="shared" si="3"/>
        <v>148.049527110508</v>
      </c>
      <c r="H49" s="17">
        <f>H48+(data!D$19*G48-data!D$16*H48)*$C49/60</f>
        <v>48.165497446975415</v>
      </c>
      <c r="I49" s="17">
        <f>I48+(data!D$20*G48-data!D$17*I48)*$C49/60</f>
        <v>19.248383947778485</v>
      </c>
      <c r="J49" s="16">
        <f t="shared" si="1"/>
        <v>2.9166666666666665</v>
      </c>
      <c r="K49" s="14">
        <f>G49/data!D$8</f>
        <v>7.2959554065891972</v>
      </c>
      <c r="L49" s="59">
        <f>C49*E49/3600/data!H$23+L48</f>
        <v>27.333333333333339</v>
      </c>
    </row>
    <row r="50" spans="1:12" ht="20.100000000000001" customHeight="1">
      <c r="A50" s="12">
        <f>'Eleveld TCI'!A50</f>
        <v>180</v>
      </c>
      <c r="B50" s="13">
        <f>'Eleveld TCI'!B50</f>
        <v>4</v>
      </c>
      <c r="C50" s="14">
        <f t="shared" si="2"/>
        <v>5</v>
      </c>
      <c r="D50" s="68">
        <f>3600*(B50*data!D$15/1000-F50-G49)/C50</f>
        <v>-45896.338559626209</v>
      </c>
      <c r="E50" s="68">
        <f>IF(A50+C50&lt;N$19,data!H$25,IF(A50&lt;N$19,data!H$25*(N$19-A50)/C50,IF(D50&gt;data!$H$25,data!$H$25,IF(D50&lt;0,0,D50))))</f>
        <v>0</v>
      </c>
      <c r="F50" s="17">
        <f>(H50*data!D$16+I50*data!D$17-G49*(data!D$18+data!D$19+data!D$20))*$C50/60</f>
        <v>-3.136612444360475</v>
      </c>
      <c r="G50" s="17">
        <f t="shared" si="3"/>
        <v>144.91291466614751</v>
      </c>
      <c r="H50" s="17">
        <f>H49+(data!D$19*G49-data!D$16*H49)*$C50/60</f>
        <v>49.326534503374852</v>
      </c>
      <c r="I50" s="17">
        <f>I49+(data!D$20*G49-data!D$17*I49)*$C50/60</f>
        <v>19.761263987079623</v>
      </c>
      <c r="J50" s="16">
        <f t="shared" si="1"/>
        <v>3</v>
      </c>
      <c r="K50" s="14">
        <f>G50/data!D$8</f>
        <v>7.1413815624949493</v>
      </c>
      <c r="L50" s="59">
        <f>C50*E50/3600/data!H$23+L49</f>
        <v>27.333333333333339</v>
      </c>
    </row>
    <row r="51" spans="1:12" ht="20.100000000000001" customHeight="1">
      <c r="A51" s="12">
        <f>'Eleveld TCI'!A51</f>
        <v>185</v>
      </c>
      <c r="B51" s="13">
        <f>'Eleveld TCI'!B51</f>
        <v>4</v>
      </c>
      <c r="C51" s="14">
        <f t="shared" si="2"/>
        <v>5</v>
      </c>
      <c r="D51" s="68">
        <f>3600*(B51*data!D$15/1000-F51-G50)/C51</f>
        <v>-43693.171914111685</v>
      </c>
      <c r="E51" s="68">
        <f>IF(A51+C51&lt;N$19,data!H$25,IF(A51&lt;N$19,data!H$25*(N$19-A51)/C51,IF(D51&gt;data!$H$25,data!$H$25,IF(D51&lt;0,0,D51))))</f>
        <v>0</v>
      </c>
      <c r="F51" s="17">
        <f>(H51*data!D$16+I51*data!D$17-G50*(data!D$18+data!D$19+data!D$20))*$C51/60</f>
        <v>-3.0599536743257278</v>
      </c>
      <c r="G51" s="17">
        <f t="shared" si="3"/>
        <v>141.85296099182179</v>
      </c>
      <c r="H51" s="17">
        <f>H50+(data!D$19*G50-data!D$16*H50)*$C51/60</f>
        <v>50.452975090451758</v>
      </c>
      <c r="I51" s="17">
        <f>I50+(data!D$20*G50-data!D$17*I50)*$C51/60</f>
        <v>20.263024840814694</v>
      </c>
      <c r="J51" s="16">
        <f t="shared" si="1"/>
        <v>3.0833333333333335</v>
      </c>
      <c r="K51" s="14">
        <f>G51/data!D$8</f>
        <v>6.99058550127251</v>
      </c>
      <c r="L51" s="59">
        <f>C51*E51/3600/data!H$23+L50</f>
        <v>27.333333333333339</v>
      </c>
    </row>
    <row r="52" spans="1:12" ht="20.100000000000001" customHeight="1">
      <c r="A52" s="12">
        <f>'Eleveld TCI'!A52</f>
        <v>190</v>
      </c>
      <c r="B52" s="13">
        <f>'Eleveld TCI'!B52</f>
        <v>4</v>
      </c>
      <c r="C52" s="14">
        <f t="shared" si="2"/>
        <v>5</v>
      </c>
      <c r="D52" s="68">
        <f>3600*(B52*data!D$15/1000-F52-G51)/C52</f>
        <v>-41543.830480513177</v>
      </c>
      <c r="E52" s="68">
        <f>IF(A52+C52&lt;N$19,data!H$25,IF(A52&lt;N$19,data!H$25*(N$19-A52)/C52,IF(D52&gt;data!$H$25,data!$H$25,IF(D52&lt;0,0,D52))))</f>
        <v>0</v>
      </c>
      <c r="F52" s="17">
        <f>(H52*data!D$16+I52*data!D$17-G51*(data!D$18+data!D$19+data!D$20))*$C52/60</f>
        <v>-2.9851964355534708</v>
      </c>
      <c r="G52" s="17">
        <f t="shared" si="3"/>
        <v>138.86776455626833</v>
      </c>
      <c r="H52" s="17">
        <f>H51+(data!D$19*G51-data!D$16*H51)*$C52/60</f>
        <v>51.545693257210857</v>
      </c>
      <c r="I52" s="17">
        <f>I51+(data!D$20*G51-data!D$17*I51)*$C52/60</f>
        <v>20.753937872454845</v>
      </c>
      <c r="J52" s="16">
        <f t="shared" si="1"/>
        <v>3.1666666666666665</v>
      </c>
      <c r="K52" s="14">
        <f>G52/data!D$8</f>
        <v>6.8434735145016914</v>
      </c>
      <c r="L52" s="59">
        <f>C52*E52/3600/data!H$23+L51</f>
        <v>27.333333333333339</v>
      </c>
    </row>
    <row r="53" spans="1:12" ht="20.100000000000001" customHeight="1">
      <c r="A53" s="12">
        <f>'Eleveld TCI'!A53</f>
        <v>195</v>
      </c>
      <c r="B53" s="13">
        <f>'Eleveld TCI'!B53</f>
        <v>4</v>
      </c>
      <c r="C53" s="14">
        <f t="shared" si="2"/>
        <v>5</v>
      </c>
      <c r="D53" s="68">
        <f>3600*(B53*data!D$15/1000-F53-G52)/C53</f>
        <v>-39446.979168375794</v>
      </c>
      <c r="E53" s="68">
        <f>IF(A53+C53&lt;N$19,data!H$25,IF(A53&lt;N$19,data!H$25*(N$19-A53)/C53,IF(D53&gt;data!$H$25,data!$H$25,IF(D53&lt;0,0,D53))))</f>
        <v>0</v>
      </c>
      <c r="F53" s="17">
        <f>(H53*data!D$16+I53*data!D$17-G52*(data!D$18+data!D$19+data!D$20))*$C53/60</f>
        <v>-2.9122934890797154</v>
      </c>
      <c r="G53" s="17">
        <f t="shared" si="3"/>
        <v>135.95547106718863</v>
      </c>
      <c r="H53" s="17">
        <f>H52+(data!D$19*G52-data!D$16*H52)*$C53/60</f>
        <v>52.605541298973812</v>
      </c>
      <c r="I53" s="17">
        <f>I52+(data!D$20*G52-data!D$17*I52)*$C53/60</f>
        <v>21.234267715486858</v>
      </c>
      <c r="J53" s="16">
        <f t="shared" si="1"/>
        <v>3.25</v>
      </c>
      <c r="K53" s="14">
        <f>G53/data!D$8</f>
        <v>6.6999542217222849</v>
      </c>
      <c r="L53" s="59">
        <f>C53*E53/3600/data!H$23+L52</f>
        <v>27.333333333333339</v>
      </c>
    </row>
    <row r="54" spans="1:12" ht="20.100000000000001" customHeight="1">
      <c r="A54" s="12">
        <f>'Eleveld TCI'!A54</f>
        <v>200</v>
      </c>
      <c r="B54" s="13">
        <f>'Eleveld TCI'!B54</f>
        <v>4</v>
      </c>
      <c r="C54" s="14">
        <f t="shared" si="2"/>
        <v>5</v>
      </c>
      <c r="D54" s="68">
        <f>3600*(B54*data!D$15/1000-F54-G53)/C54</f>
        <v>-37401.316054221839</v>
      </c>
      <c r="E54" s="68">
        <f>IF(A54+C54&lt;N$19,data!H$25,IF(A54&lt;N$19,data!H$25*(N$19-A54)/C54,IF(D54&gt;data!$H$25,data!$H$25,IF(D54&lt;0,0,D54))))</f>
        <v>0</v>
      </c>
      <c r="F54" s="17">
        <f>(H54*data!D$16+I54*data!D$17-G53*(data!D$18+data!D$19+data!D$20))*$C54/60</f>
        <v>-2.8411987696582983</v>
      </c>
      <c r="G54" s="17">
        <f t="shared" si="3"/>
        <v>133.11427229753033</v>
      </c>
      <c r="H54" s="17">
        <f>H53+(data!D$19*G53-data!D$16*H53)*$C54/60</f>
        <v>53.633350297980606</v>
      </c>
      <c r="I54" s="17">
        <f>I53+(data!D$20*G53-data!D$17*I53)*$C54/60</f>
        <v>21.70427244060026</v>
      </c>
      <c r="J54" s="16">
        <f t="shared" si="1"/>
        <v>3.3333333333333335</v>
      </c>
      <c r="K54" s="14">
        <f>G54/data!D$8</f>
        <v>6.5599385125926633</v>
      </c>
      <c r="L54" s="59">
        <f>C54*E54/3600/data!H$23+L53</f>
        <v>27.333333333333339</v>
      </c>
    </row>
    <row r="55" spans="1:12" ht="20.100000000000001" customHeight="1">
      <c r="A55" s="12">
        <f>'Eleveld TCI'!A55</f>
        <v>205</v>
      </c>
      <c r="B55" s="13">
        <f>'Eleveld TCI'!B55</f>
        <v>4</v>
      </c>
      <c r="C55" s="14">
        <f t="shared" si="2"/>
        <v>5</v>
      </c>
      <c r="D55" s="68">
        <f>3600*(B55*data!D$15/1000-F55-G54)/C55</f>
        <v>-35405.571557471441</v>
      </c>
      <c r="E55" s="68">
        <f>IF(A55+C55&lt;N$19,data!H$25,IF(A55&lt;N$19,data!H$25*(N$19-A55)/C55,IF(D55&gt;data!$H$25,data!$H$25,IF(D55&lt;0,0,D55))))</f>
        <v>0</v>
      </c>
      <c r="F55" s="17">
        <f>(H55*data!D$16+I55*data!D$17-G54*(data!D$18+data!D$19+data!D$20))*$C55/60</f>
        <v>-2.7718673565977738</v>
      </c>
      <c r="G55" s="17">
        <f t="shared" si="3"/>
        <v>130.34240494093257</v>
      </c>
      <c r="H55" s="17">
        <f>H54+(data!D$19*G54-data!D$16*H54)*$C55/60</f>
        <v>54.629930650558478</v>
      </c>
      <c r="I55" s="17">
        <f>I54+(data!D$20*G54-data!D$17*I54)*$C55/60</f>
        <v>22.164203718720451</v>
      </c>
      <c r="J55" s="16">
        <f t="shared" si="1"/>
        <v>3.4166666666666665</v>
      </c>
      <c r="K55" s="14">
        <f>G55/data!D$8</f>
        <v>6.4233394904855388</v>
      </c>
      <c r="L55" s="59">
        <f>C55*E55/3600/data!H$23+L54</f>
        <v>27.333333333333339</v>
      </c>
    </row>
    <row r="56" spans="1:12" ht="20.100000000000001" customHeight="1">
      <c r="A56" s="12">
        <f>'Eleveld TCI'!A56</f>
        <v>210</v>
      </c>
      <c r="B56" s="13">
        <f>'Eleveld TCI'!B56</f>
        <v>4</v>
      </c>
      <c r="C56" s="14">
        <f t="shared" si="2"/>
        <v>5</v>
      </c>
      <c r="D56" s="68">
        <f>3600*(B56*data!D$15/1000-F56-G55)/C56</f>
        <v>-33458.507636838949</v>
      </c>
      <c r="E56" s="68">
        <f>IF(A56+C56&lt;N$19,data!H$25,IF(A56&lt;N$19,data!H$25*(N$19-A56)/C56,IF(D56&gt;data!$H$25,data!$H$25,IF(D56&lt;0,0,D56))))</f>
        <v>0</v>
      </c>
      <c r="F56" s="17">
        <f>(H56*data!D$16+I56*data!D$17-G55*(data!D$18+data!D$19+data!D$20))*$C56/60</f>
        <v>-2.7042554453229211</v>
      </c>
      <c r="G56" s="17">
        <f t="shared" si="3"/>
        <v>127.63814949560965</v>
      </c>
      <c r="H56" s="17">
        <f>H55+(data!D$19*G55-data!D$16*H55)*$C56/60</f>
        <v>55.596072581192125</v>
      </c>
      <c r="I56" s="17">
        <f>I55+(data!D$20*G55-data!D$17*I55)*$C56/60</f>
        <v>22.614306979991067</v>
      </c>
      <c r="J56" s="16">
        <f t="shared" si="1"/>
        <v>3.5</v>
      </c>
      <c r="K56" s="14">
        <f>G56/data!D$8</f>
        <v>6.2900724174851979</v>
      </c>
      <c r="L56" s="59">
        <f>C56*E56/3600/data!H$23+L55</f>
        <v>27.333333333333339</v>
      </c>
    </row>
    <row r="57" spans="1:12" ht="20.100000000000001" customHeight="1">
      <c r="A57" s="12">
        <f>'Eleveld TCI'!A57</f>
        <v>215</v>
      </c>
      <c r="B57" s="13">
        <f>'Eleveld TCI'!B57</f>
        <v>4</v>
      </c>
      <c r="C57" s="14">
        <f t="shared" si="2"/>
        <v>5</v>
      </c>
      <c r="D57" s="68">
        <f>3600*(B57*data!D$15/1000-F57-G56)/C57</f>
        <v>-31558.917006696087</v>
      </c>
      <c r="E57" s="68">
        <f>IF(A57+C57&lt;N$19,data!H$25,IF(A57&lt;N$19,data!H$25*(N$19-A57)/C57,IF(D57&gt;data!$H$25,data!$H$25,IF(D57&lt;0,0,D57))))</f>
        <v>0</v>
      </c>
      <c r="F57" s="17">
        <f>(H57*data!D$16+I57*data!D$17-G56*(data!D$18+data!D$19+data!D$20))*$C57/60</f>
        <v>-2.6383203196428524</v>
      </c>
      <c r="G57" s="17">
        <f t="shared" si="3"/>
        <v>124.99982917596679</v>
      </c>
      <c r="H57" s="17">
        <f>H56+(data!D$19*G56-data!D$16*H56)*$C57/60</f>
        <v>56.532546643820687</v>
      </c>
      <c r="I57" s="17">
        <f>I56+(data!D$20*G56-data!D$17*I56)*$C57/60</f>
        <v>23.054821568806204</v>
      </c>
      <c r="J57" s="16">
        <f t="shared" si="1"/>
        <v>3.5833333333333335</v>
      </c>
      <c r="K57" s="14">
        <f>G57/data!D$8</f>
        <v>6.1600546607513689</v>
      </c>
      <c r="L57" s="59">
        <f>C57*E57/3600/data!H$23+L56</f>
        <v>27.333333333333339</v>
      </c>
    </row>
    <row r="58" spans="1:12" ht="20.100000000000001" customHeight="1">
      <c r="A58" s="12">
        <f>'Eleveld TCI'!A58</f>
        <v>220</v>
      </c>
      <c r="B58" s="13">
        <f>'Eleveld TCI'!B58</f>
        <v>4</v>
      </c>
      <c r="C58" s="14">
        <f t="shared" si="2"/>
        <v>5</v>
      </c>
      <c r="D58" s="68">
        <f>3600*(B58*data!D$15/1000-F58-G57)/C58</f>
        <v>-29705.6223729062</v>
      </c>
      <c r="E58" s="68">
        <f>IF(A58+C58&lt;N$19,data!H$25,IF(A58&lt;N$19,data!H$25*(N$19-A58)/C58,IF(D58&gt;data!$H$25,data!$H$25,IF(D58&lt;0,0,D58))))</f>
        <v>0</v>
      </c>
      <c r="F58" s="17">
        <f>(H58*data!D$16+I58*data!D$17-G57*(data!D$18+data!D$19+data!D$20))*$C58/60</f>
        <v>-2.5740203247081777</v>
      </c>
      <c r="G58" s="17">
        <f t="shared" si="3"/>
        <v>122.42580885125862</v>
      </c>
      <c r="H58" s="17">
        <f>H57+(data!D$19*G57-data!D$16*H57)*$C58/60</f>
        <v>57.440104210678868</v>
      </c>
      <c r="I58" s="17">
        <f>I57+(data!D$20*G57-data!D$17*I57)*$C58/60</f>
        <v>23.485980894990668</v>
      </c>
      <c r="J58" s="16">
        <f t="shared" si="1"/>
        <v>3.6666666666666665</v>
      </c>
      <c r="K58" s="14">
        <f>G58/data!D$8</f>
        <v>6.0332056402157805</v>
      </c>
      <c r="L58" s="59">
        <f>C58*E58/3600/data!H$23+L57</f>
        <v>27.333333333333339</v>
      </c>
    </row>
    <row r="59" spans="1:12" ht="20.100000000000001" customHeight="1">
      <c r="A59" s="12">
        <f>'Eleveld TCI'!A59</f>
        <v>225</v>
      </c>
      <c r="B59" s="13">
        <f>'Eleveld TCI'!B59</f>
        <v>4</v>
      </c>
      <c r="C59" s="14">
        <f t="shared" si="2"/>
        <v>5</v>
      </c>
      <c r="D59" s="68">
        <f>3600*(B59*data!D$15/1000-F59-G58)/C59</f>
        <v>-27897.475687645347</v>
      </c>
      <c r="E59" s="68">
        <f>IF(A59+C59&lt;N$19,data!H$25,IF(A59&lt;N$19,data!H$25*(N$19-A59)/C59,IF(D59&gt;data!$H$25,data!$H$25,IF(D59&lt;0,0,D59))))</f>
        <v>0</v>
      </c>
      <c r="F59" s="17">
        <f>(H59*data!D$16+I59*data!D$17-G58*(data!D$18+data!D$19+data!D$20))*$C59/60</f>
        <v>-2.5113148406400847</v>
      </c>
      <c r="G59" s="17">
        <f t="shared" si="3"/>
        <v>119.91449401061854</v>
      </c>
      <c r="H59" s="17">
        <f>H58+(data!D$19*G58-data!D$16*H58)*$C59/60</f>
        <v>58.319477948991668</v>
      </c>
      <c r="I59" s="17">
        <f>I58+(data!D$20*G58-data!D$17*I58)*$C59/60</f>
        <v>23.90801258122395</v>
      </c>
      <c r="J59" s="16">
        <f t="shared" si="1"/>
        <v>3.75</v>
      </c>
      <c r="K59" s="14">
        <f>G59/data!D$8</f>
        <v>5.9094467775782835</v>
      </c>
      <c r="L59" s="59">
        <f>C59*E59/3600/data!H$23+L58</f>
        <v>27.333333333333339</v>
      </c>
    </row>
    <row r="60" spans="1:12" ht="20.100000000000001" customHeight="1">
      <c r="A60" s="12">
        <f>'Eleveld TCI'!A60</f>
        <v>230</v>
      </c>
      <c r="B60" s="13">
        <f>'Eleveld TCI'!B60</f>
        <v>4</v>
      </c>
      <c r="C60" s="14">
        <f t="shared" si="2"/>
        <v>5</v>
      </c>
      <c r="D60" s="68">
        <f>3600*(B60*data!D$15/1000-F60-G59)/C60</f>
        <v>-26133.35742273878</v>
      </c>
      <c r="E60" s="68">
        <f>IF(A60+C60&lt;N$19,data!H$25,IF(A60&lt;N$19,data!H$25*(N$19-A60)/C60,IF(D60&gt;data!$H$25,data!$H$25,IF(D60&lt;0,0,D60))))</f>
        <v>0</v>
      </c>
      <c r="F60" s="17">
        <f>(H60*data!D$16+I60*data!D$17-G59*(data!D$18+data!D$19+data!D$20))*$C60/60</f>
        <v>-2.4501642568146718</v>
      </c>
      <c r="G60" s="17">
        <f t="shared" si="3"/>
        <v>117.46432975380387</v>
      </c>
      <c r="H60" s="17">
        <f>H59+(data!D$19*G59-data!D$16*H59)*$C60/60</f>
        <v>59.171382285824563</v>
      </c>
      <c r="I60" s="17">
        <f>I59+(data!D$20*G59-data!D$17*I59)*$C60/60</f>
        <v>24.321138606801277</v>
      </c>
      <c r="J60" s="16">
        <f t="shared" si="1"/>
        <v>3.8333333333333335</v>
      </c>
      <c r="K60" s="14">
        <f>G60/data!D$8</f>
        <v>5.7887014465702666</v>
      </c>
      <c r="L60" s="59">
        <f>C60*E60/3600/data!H$23+L59</f>
        <v>27.333333333333339</v>
      </c>
    </row>
    <row r="61" spans="1:12" ht="20.100000000000001" customHeight="1">
      <c r="A61" s="12">
        <f>'Eleveld TCI'!A61</f>
        <v>235</v>
      </c>
      <c r="B61" s="13">
        <f>'Eleveld TCI'!B61</f>
        <v>4</v>
      </c>
      <c r="C61" s="14">
        <f t="shared" si="2"/>
        <v>5</v>
      </c>
      <c r="D61" s="68">
        <f>3600*(B61*data!D$15/1000-F61-G60)/C61</f>
        <v>-24412.175861052703</v>
      </c>
      <c r="E61" s="68">
        <f>IF(A61+C61&lt;N$19,data!H$25,IF(A61&lt;N$19,data!H$25*(N$19-A61)/C61,IF(D61&gt;data!$H$25,data!$H$25,IF(D61&lt;0,0,D61))))</f>
        <v>0</v>
      </c>
      <c r="F61" s="17">
        <f>(H61*data!D$16+I61*data!D$17-G60*(data!D$18+data!D$19+data!D$20))*$C61/60</f>
        <v>-2.3905299467862124</v>
      </c>
      <c r="G61" s="17">
        <f t="shared" si="3"/>
        <v>115.07379980701765</v>
      </c>
      <c r="H61" s="17">
        <f>H60+(data!D$19*G60-data!D$16*H60)*$C61/60</f>
        <v>59.99651386138337</v>
      </c>
      <c r="I61" s="17">
        <f>I60+(data!D$20*G60-data!D$17*I60)*$C61/60</f>
        <v>24.72557544782272</v>
      </c>
      <c r="J61" s="16">
        <f t="shared" si="1"/>
        <v>3.9166666666666665</v>
      </c>
      <c r="K61" s="14">
        <f>G61/data!D$8</f>
        <v>5.6708949244538553</v>
      </c>
      <c r="L61" s="59">
        <f>C61*E61/3600/data!H$23+L60</f>
        <v>27.333333333333339</v>
      </c>
    </row>
    <row r="62" spans="1:12" ht="20.100000000000001" customHeight="1">
      <c r="A62" s="12">
        <f>'Eleveld TCI'!A62</f>
        <v>240</v>
      </c>
      <c r="B62" s="13">
        <f>'Eleveld TCI'!B62</f>
        <v>4</v>
      </c>
      <c r="C62" s="14">
        <f t="shared" si="2"/>
        <v>5</v>
      </c>
      <c r="D62" s="68">
        <f>3600*(B62*data!D$15/1000-F62-G61)/C62</f>
        <v>-22732.866405492572</v>
      </c>
      <c r="E62" s="68">
        <f>IF(A62+C62&lt;N$19,data!H$25,IF(A62&lt;N$19,data!H$25*(N$19-A62)/C62,IF(D62&gt;data!$H$25,data!$H$25,IF(D62&lt;0,0,D62))))</f>
        <v>0</v>
      </c>
      <c r="F62" s="17">
        <f>(H62*data!D$16+I62*data!D$17-G61*(data!D$18+data!D$19+data!D$20))*$C62/60</f>
        <v>-2.3323742438335122</v>
      </c>
      <c r="G62" s="17">
        <f t="shared" si="3"/>
        <v>112.74142556318414</v>
      </c>
      <c r="H62" s="17">
        <f>H61+(data!D$19*G61-data!D$16*H61)*$C62/60</f>
        <v>60.795551971050863</v>
      </c>
      <c r="I62" s="17">
        <f>I61+(data!D$20*G61-data!D$17*I61)*$C62/60</f>
        <v>25.121534213899132</v>
      </c>
      <c r="J62" s="16">
        <f t="shared" si="1"/>
        <v>4</v>
      </c>
      <c r="K62" s="14">
        <f>G62/data!D$8</f>
        <v>5.5559543447262039</v>
      </c>
      <c r="L62" s="59">
        <f>C62*E62/3600/data!H$23+L61</f>
        <v>27.333333333333339</v>
      </c>
    </row>
    <row r="63" spans="1:12" ht="20.100000000000001" customHeight="1">
      <c r="A63" s="12">
        <f>'Eleveld TCI'!A63</f>
        <v>245</v>
      </c>
      <c r="B63" s="13">
        <f>'Eleveld TCI'!B63</f>
        <v>4</v>
      </c>
      <c r="C63" s="14">
        <f t="shared" si="2"/>
        <v>5</v>
      </c>
      <c r="D63" s="68">
        <f>3600*(B63*data!D$15/1000-F63-G62)/C63</f>
        <v>-21094.3909051706</v>
      </c>
      <c r="E63" s="68">
        <f>IF(A63+C63&lt;N$19,data!H$25,IF(A63&lt;N$19,data!H$25*(N$19-A63)/C63,IF(D63&gt;data!$H$25,data!$H$25,IF(D63&lt;0,0,D63))))</f>
        <v>0</v>
      </c>
      <c r="F63" s="17">
        <f>(H63*data!D$16+I63*data!D$17-G62*(data!D$18+data!D$19+data!D$20))*$C63/60</f>
        <v>-2.2756604171138539</v>
      </c>
      <c r="G63" s="17">
        <f t="shared" si="3"/>
        <v>110.46576514607028</v>
      </c>
      <c r="H63" s="17">
        <f>H62+(data!D$19*G62-data!D$16*H62)*$C63/60</f>
        <v>61.569158996439931</v>
      </c>
      <c r="I63" s="17">
        <f>I62+(data!D$20*G62-data!D$17*I62)*$C63/60</f>
        <v>25.509220781461455</v>
      </c>
      <c r="J63" s="16">
        <f t="shared" si="1"/>
        <v>4.083333333333333</v>
      </c>
      <c r="K63" s="14">
        <f>G63/data!D$8</f>
        <v>5.4438086509989292</v>
      </c>
      <c r="L63" s="59">
        <f>C63*E63/3600/data!H$23+L62</f>
        <v>27.333333333333339</v>
      </c>
    </row>
    <row r="64" spans="1:12" ht="20.100000000000001" customHeight="1">
      <c r="A64" s="12">
        <f>'Eleveld TCI'!A64</f>
        <v>250</v>
      </c>
      <c r="B64" s="13">
        <f>'Eleveld TCI'!B64</f>
        <v>4</v>
      </c>
      <c r="C64" s="14">
        <f t="shared" si="2"/>
        <v>5</v>
      </c>
      <c r="D64" s="68">
        <f>3600*(B64*data!D$15/1000-F64-G63)/C64</f>
        <v>-19495.736998315799</v>
      </c>
      <c r="E64" s="68">
        <f>IF(A64+C64&lt;N$19,data!H$25,IF(A64&lt;N$19,data!H$25*(N$19-A64)/C64,IF(D64&gt;data!$H$25,data!$H$25,IF(D64&lt;0,0,D64))))</f>
        <v>0</v>
      </c>
      <c r="F64" s="17">
        <f>(H64*data!D$16+I64*data!D$17-G63*(data!D$18+data!D$19+data!D$20))*$C64/60</f>
        <v>-2.2203526484094405</v>
      </c>
      <c r="G64" s="17">
        <f t="shared" si="3"/>
        <v>108.24541249766084</v>
      </c>
      <c r="H64" s="17">
        <f>H63+(data!D$19*G63-data!D$16*H63)*$C64/60</f>
        <v>62.317980825736235</v>
      </c>
      <c r="I64" s="17">
        <f>I63+(data!D$20*G63-data!D$17*I63)*$C64/60</f>
        <v>25.888835923757799</v>
      </c>
      <c r="J64" s="16">
        <f t="shared" si="1"/>
        <v>4.166666666666667</v>
      </c>
      <c r="K64" s="14">
        <f>G64/data!D$8</f>
        <v>5.3343885520234986</v>
      </c>
      <c r="L64" s="59">
        <f>C64*E64/3600/data!H$23+L63</f>
        <v>27.333333333333339</v>
      </c>
    </row>
    <row r="65" spans="1:12" ht="20.100000000000001" customHeight="1">
      <c r="A65" s="12">
        <f>'Eleveld TCI'!A65</f>
        <v>255</v>
      </c>
      <c r="B65" s="13">
        <f>'Eleveld TCI'!B65</f>
        <v>4</v>
      </c>
      <c r="C65" s="14">
        <f t="shared" si="2"/>
        <v>5</v>
      </c>
      <c r="D65" s="68">
        <f>3600*(B65*data!D$15/1000-F65-G64)/C65</f>
        <v>-17935.917471510627</v>
      </c>
      <c r="E65" s="68">
        <f>IF(A65+C65&lt;N$19,data!H$25,IF(A65&lt;N$19,data!H$25*(N$19-A65)/C65,IF(D65&gt;data!$H$25,data!$H$25,IF(D65&lt;0,0,D65))))</f>
        <v>0</v>
      </c>
      <c r="F65" s="17">
        <f>(H65*data!D$16+I65*data!D$17-G64*(data!D$18+data!D$19+data!D$20))*$C65/60</f>
        <v>-2.1664160094516212</v>
      </c>
      <c r="G65" s="17">
        <f t="shared" si="3"/>
        <v>106.07899648820921</v>
      </c>
      <c r="H65" s="17">
        <f>H64+(data!D$19*G64-data!D$16*H64)*$C65/60</f>
        <v>63.042647263596443</v>
      </c>
      <c r="I65" s="17">
        <f>I64+(data!D$20*G64-data!D$17*I64)*$C65/60</f>
        <v>26.260575437620577</v>
      </c>
      <c r="J65" s="16">
        <f t="shared" si="1"/>
        <v>4.25</v>
      </c>
      <c r="K65" s="14">
        <f>G65/data!D$8</f>
        <v>5.2276264778340824</v>
      </c>
      <c r="L65" s="59">
        <f>C65*E65/3600/data!H$23+L64</f>
        <v>27.333333333333339</v>
      </c>
    </row>
    <row r="66" spans="1:12" ht="20.100000000000001" customHeight="1">
      <c r="A66" s="12">
        <f>'Eleveld TCI'!A66</f>
        <v>260</v>
      </c>
      <c r="B66" s="13">
        <f>'Eleveld TCI'!B66</f>
        <v>4</v>
      </c>
      <c r="C66" s="14">
        <f t="shared" si="2"/>
        <v>5</v>
      </c>
      <c r="D66" s="68">
        <f>3600*(B66*data!D$15/1000-F66-G65)/C66</f>
        <v>-16413.969634848487</v>
      </c>
      <c r="E66" s="68">
        <f>IF(A66+C66&lt;N$19,data!H$25,IF(A66&lt;N$19,data!H$25*(N$19-A66)/C66,IF(D66&gt;data!$H$25,data!$H$25,IF(D66&lt;0,0,D66))))</f>
        <v>0</v>
      </c>
      <c r="F66" s="17">
        <f>(H66*data!D$16+I66*data!D$17-G65*(data!D$18+data!D$19+data!D$20))*$C66/60</f>
        <v>-2.1138164398085291</v>
      </c>
      <c r="G66" s="17">
        <f t="shared" si="3"/>
        <v>103.96518004840068</v>
      </c>
      <c r="H66" s="17">
        <f>H65+(data!D$19*G65-data!D$16*H65)*$C66/60</f>
        <v>63.743772430861576</v>
      </c>
      <c r="I66" s="17">
        <f>I65+(data!D$20*G65-data!D$17*I65)*$C66/60</f>
        <v>26.624630267083965</v>
      </c>
      <c r="J66" s="16">
        <f t="shared" si="1"/>
        <v>4.333333333333333</v>
      </c>
      <c r="K66" s="14">
        <f>G66/data!D$8</f>
        <v>5.1234565369801235</v>
      </c>
      <c r="L66" s="59">
        <f>C66*E66/3600/data!H$23+L65</f>
        <v>27.333333333333339</v>
      </c>
    </row>
    <row r="67" spans="1:12" ht="20.100000000000001" customHeight="1">
      <c r="A67" s="12">
        <f>'Eleveld TCI'!A67</f>
        <v>265</v>
      </c>
      <c r="B67" s="13">
        <f>'Eleveld TCI'!B67</f>
        <v>4</v>
      </c>
      <c r="C67" s="14">
        <f t="shared" si="2"/>
        <v>5</v>
      </c>
      <c r="D67" s="68">
        <f>3600*(B67*data!D$15/1000-F67-G66)/C67</f>
        <v>-14928.954712616542</v>
      </c>
      <c r="E67" s="68">
        <f>IF(A67+C67&lt;N$19,data!H$25,IF(A67&lt;N$19,data!H$25*(N$19-A67)/C67,IF(D67&gt;data!$H$25,data!$H$25,IF(D67&lt;0,0,D67))))</f>
        <v>0</v>
      </c>
      <c r="F67" s="17">
        <f>(H67*data!D$16+I67*data!D$17-G66*(data!D$18+data!D$19+data!D$20))*$C67/60</f>
        <v>-2.0625207253221496</v>
      </c>
      <c r="G67" s="17">
        <f t="shared" si="3"/>
        <v>101.90265932307854</v>
      </c>
      <c r="H67" s="17">
        <f>H66+(data!D$19*G66-data!D$16*H66)*$C67/60</f>
        <v>64.421955154338534</v>
      </c>
      <c r="I67" s="17">
        <f>I66+(data!D$20*G66-data!D$17*I66)*$C67/60</f>
        <v>26.981186623929919</v>
      </c>
      <c r="J67" s="16">
        <f t="shared" si="1"/>
        <v>4.416666666666667</v>
      </c>
      <c r="K67" s="14">
        <f>G67/data!D$8</f>
        <v>5.0218144748215323</v>
      </c>
      <c r="L67" s="59">
        <f>C67*E67/3600/data!H$23+L66</f>
        <v>27.333333333333339</v>
      </c>
    </row>
    <row r="68" spans="1:12" ht="20.100000000000001" customHeight="1">
      <c r="A68" s="12">
        <f>'Eleveld TCI'!A68</f>
        <v>270</v>
      </c>
      <c r="B68" s="13">
        <f>'Eleveld TCI'!B68</f>
        <v>4</v>
      </c>
      <c r="C68" s="14">
        <f t="shared" si="2"/>
        <v>5</v>
      </c>
      <c r="D68" s="68">
        <f>3600*(B68*data!D$15/1000-F68-G67)/C68</f>
        <v>-13479.957249118108</v>
      </c>
      <c r="E68" s="68">
        <f>IF(A68+C68&lt;N$19,data!H$25,IF(A68&lt;N$19,data!H$25*(N$19-A68)/C68,IF(D68&gt;data!$H$25,data!$H$25,IF(D68&lt;0,0,D68))))</f>
        <v>0</v>
      </c>
      <c r="F68" s="17">
        <f>(H68*data!D$16+I68*data!D$17-G67*(data!D$18+data!D$19+data!D$20))*$C68/60</f>
        <v>-2.0124964770811529</v>
      </c>
      <c r="G68" s="17">
        <f t="shared" si="3"/>
        <v>99.890162845997381</v>
      </c>
      <c r="H68" s="17">
        <f>H67+(data!D$19*G67-data!D$16*H67)*$C68/60</f>
        <v>65.077779346896548</v>
      </c>
      <c r="I68" s="17">
        <f>I67+(data!D$20*G67-data!D$17*I67)*$C68/60</f>
        <v>27.330426105239113</v>
      </c>
      <c r="J68" s="16">
        <f t="shared" ref="J68:J131" si="4">$A68/60</f>
        <v>4.5</v>
      </c>
      <c r="K68" s="14">
        <f>G68/data!D$8</f>
        <v>4.9226376328601109</v>
      </c>
      <c r="L68" s="59">
        <f>C68*E68/3600/data!H$23+L67</f>
        <v>27.333333333333339</v>
      </c>
    </row>
    <row r="69" spans="1:12" ht="20.100000000000001" customHeight="1">
      <c r="A69" s="12">
        <f>'Eleveld TCI'!A69</f>
        <v>275</v>
      </c>
      <c r="B69" s="13">
        <f>'Eleveld TCI'!B69</f>
        <v>4</v>
      </c>
      <c r="C69" s="14">
        <f t="shared" ref="C69:C132" si="5">A70-A69</f>
        <v>5</v>
      </c>
      <c r="D69" s="68">
        <f>3600*(B69*data!D$15/1000-F69-G68)/C69</f>
        <v>-12066.084529258453</v>
      </c>
      <c r="E69" s="68">
        <f>IF(A69+C69&lt;N$19,data!H$25,IF(A69&lt;N$19,data!H$25*(N$19-A69)/C69,IF(D69&gt;data!$H$25,data!$H$25,IF(D69&lt;0,0,D69))))</f>
        <v>0</v>
      </c>
      <c r="F69" s="17">
        <f>(H69*data!D$16+I69*data!D$17-G68*(data!D$18+data!D$19+data!D$20))*$C69/60</f>
        <v>-1.9637121109161877</v>
      </c>
      <c r="G69" s="17">
        <f t="shared" ref="G69:G132" si="6">(E69/60)*$C69/60+F69+G68</f>
        <v>97.92645073508119</v>
      </c>
      <c r="H69" s="17">
        <f>H68+(data!D$19*G68-data!D$16*H68)*$C69/60</f>
        <v>65.711814378119243</v>
      </c>
      <c r="I69" s="17">
        <f>I68+(data!D$20*G68-data!D$17*I68)*$C69/60</f>
        <v>27.672525808021163</v>
      </c>
      <c r="J69" s="16">
        <f t="shared" si="4"/>
        <v>4.583333333333333</v>
      </c>
      <c r="K69" s="14">
        <f>G69/data!D$8</f>
        <v>4.8258649090814698</v>
      </c>
      <c r="L69" s="59">
        <f>C69*E69/3600/data!H$23+L68</f>
        <v>27.333333333333339</v>
      </c>
    </row>
    <row r="70" spans="1:12" ht="20.100000000000001" customHeight="1">
      <c r="A70" s="12">
        <f>'Eleveld TCI'!A70</f>
        <v>280</v>
      </c>
      <c r="B70" s="13">
        <f>'Eleveld TCI'!B70</f>
        <v>4</v>
      </c>
      <c r="C70" s="14">
        <f t="shared" si="5"/>
        <v>5</v>
      </c>
      <c r="D70" s="68">
        <f>3600*(B70*data!D$15/1000-F70-G69)/C70</f>
        <v>-10686.46601352711</v>
      </c>
      <c r="E70" s="68">
        <f>IF(A70+C70&lt;N$19,data!H$25,IF(A70&lt;N$19,data!H$25*(N$19-A70)/C70,IF(D70&gt;data!$H$25,data!$H$25,IF(D70&lt;0,0,D70))))</f>
        <v>0</v>
      </c>
      <c r="F70" s="17">
        <f>(H70*data!D$16+I70*data!D$17-G69*(data!D$18+data!D$19+data!D$20))*$C70/60</f>
        <v>-1.9161368274046491</v>
      </c>
      <c r="G70" s="17">
        <f t="shared" si="6"/>
        <v>96.010313907676547</v>
      </c>
      <c r="H70" s="17">
        <f>H69+(data!D$19*G69-data!D$16*H69)*$C70/60</f>
        <v>66.324615435746949</v>
      </c>
      <c r="I70" s="17">
        <f>I69+(data!D$20*G69-data!D$17*I69)*$C70/60</f>
        <v>28.007658440996742</v>
      </c>
      <c r="J70" s="16">
        <f t="shared" si="4"/>
        <v>4.666666666666667</v>
      </c>
      <c r="K70" s="14">
        <f>G70/data!D$8</f>
        <v>4.7314367192823052</v>
      </c>
      <c r="L70" s="59">
        <f>C70*E70/3600/data!H$23+L69</f>
        <v>27.333333333333339</v>
      </c>
    </row>
    <row r="71" spans="1:12" ht="20.100000000000001" customHeight="1">
      <c r="A71" s="12">
        <f>'Eleveld TCI'!A71</f>
        <v>285</v>
      </c>
      <c r="B71" s="13">
        <f>'Eleveld TCI'!B71</f>
        <v>4</v>
      </c>
      <c r="C71" s="14">
        <f t="shared" si="5"/>
        <v>5</v>
      </c>
      <c r="D71" s="68">
        <f>3600*(B71*data!D$15/1000-F71-G70)/C71</f>
        <v>-9340.252787019077</v>
      </c>
      <c r="E71" s="68">
        <f>IF(A71+C71&lt;N$19,data!H$25,IF(A71&lt;N$19,data!H$25*(N$19-A71)/C71,IF(D71&gt;data!$H$25,data!$H$25,IF(D71&lt;0,0,D71))))</f>
        <v>0</v>
      </c>
      <c r="F71" s="17">
        <f>(H71*data!D$16+I71*data!D$17-G70*(data!D$18+data!D$19+data!D$20))*$C71/60</f>
        <v>-1.8697405923722674</v>
      </c>
      <c r="G71" s="17">
        <f t="shared" si="6"/>
        <v>94.14057331530428</v>
      </c>
      <c r="H71" s="17">
        <f>H70+(data!D$19*G70-data!D$16*H70)*$C71/60</f>
        <v>66.916723878138086</v>
      </c>
      <c r="I71" s="17">
        <f>I70+(data!D$20*G70-data!D$17*I70)*$C71/60</f>
        <v>28.335992433602335</v>
      </c>
      <c r="J71" s="16">
        <f t="shared" si="4"/>
        <v>4.75</v>
      </c>
      <c r="K71" s="14">
        <f>G71/data!D$8</f>
        <v>4.6392949593585788</v>
      </c>
      <c r="L71" s="59">
        <f>C71*E71/3600/data!H$23+L70</f>
        <v>27.333333333333339</v>
      </c>
    </row>
    <row r="72" spans="1:12" ht="20.100000000000001" customHeight="1">
      <c r="A72" s="12">
        <f>'Eleveld TCI'!A72</f>
        <v>290</v>
      </c>
      <c r="B72" s="13">
        <f>'Eleveld TCI'!B72</f>
        <v>4</v>
      </c>
      <c r="C72" s="14">
        <f t="shared" si="5"/>
        <v>5</v>
      </c>
      <c r="D72" s="68">
        <f>3600*(B72*data!D$15/1000-F72-G71)/C72</f>
        <v>-8026.6170221460752</v>
      </c>
      <c r="E72" s="68">
        <f>IF(A72+C72&lt;N$19,data!H$25,IF(A72&lt;N$19,data!H$25*(N$19-A72)/C72,IF(D72&gt;data!$H$25,data!$H$25,IF(D72&lt;0,0,D72))))</f>
        <v>0</v>
      </c>
      <c r="F72" s="17">
        <f>(H72*data!D$16+I72*data!D$17-G71*(data!D$18+data!D$19+data!D$20))*$C72/60</f>
        <v>-1.824494117879168</v>
      </c>
      <c r="G72" s="17">
        <f t="shared" si="6"/>
        <v>92.316079197425111</v>
      </c>
      <c r="H72" s="17">
        <f>H71+(data!D$19*G71-data!D$16*H71)*$C72/60</f>
        <v>67.488667577972791</v>
      </c>
      <c r="I72" s="17">
        <f>I71+(data!D$20*G71-data!D$17*I71)*$C72/60</f>
        <v>28.657692042286659</v>
      </c>
      <c r="J72" s="16">
        <f t="shared" si="4"/>
        <v>4.833333333333333</v>
      </c>
      <c r="K72" s="14">
        <f>G72/data!D$8</f>
        <v>4.5493829685307068</v>
      </c>
      <c r="L72" s="59">
        <f>C72*E72/3600/data!H$23+L71</f>
        <v>27.333333333333339</v>
      </c>
    </row>
    <row r="73" spans="1:12" ht="20.100000000000001" customHeight="1">
      <c r="A73" s="12">
        <f>'Eleveld TCI'!A73</f>
        <v>295</v>
      </c>
      <c r="B73" s="13">
        <f>'Eleveld TCI'!B73</f>
        <v>4</v>
      </c>
      <c r="C73" s="14">
        <f t="shared" si="5"/>
        <v>5</v>
      </c>
      <c r="D73" s="68">
        <f>3600*(B73*data!D$15/1000-F73-G72)/C73</f>
        <v>-6744.7514546976554</v>
      </c>
      <c r="E73" s="68">
        <f>IF(A73+C73&lt;N$19,data!H$25,IF(A73&lt;N$19,data!H$25*(N$19-A73)/C73,IF(D73&gt;data!$H$25,data!$H$25,IF(D73&lt;0,0,D73))))</f>
        <v>0</v>
      </c>
      <c r="F73" s="17">
        <f>(H73*data!D$16+I73*data!D$17-G72*(data!D$18+data!D$19+data!D$20))*$C73/60</f>
        <v>-1.7803688436783669</v>
      </c>
      <c r="G73" s="17">
        <f t="shared" si="6"/>
        <v>90.535710353746751</v>
      </c>
      <c r="H73" s="17">
        <f>H72+(data!D$19*G72-data!D$16*H72)*$C73/60</f>
        <v>68.040961257416384</v>
      </c>
      <c r="I73" s="17">
        <f>I72+(data!D$20*G72-data!D$17*I72)*$C73/60</f>
        <v>28.972917454166019</v>
      </c>
      <c r="J73" s="16">
        <f t="shared" si="4"/>
        <v>4.916666666666667</v>
      </c>
      <c r="K73" s="14">
        <f>G73/data!D$8</f>
        <v>4.461645493482493</v>
      </c>
      <c r="L73" s="59">
        <f>C73*E73/3600/data!H$23+L72</f>
        <v>27.333333333333339</v>
      </c>
    </row>
    <row r="74" spans="1:12" ht="20.100000000000001" customHeight="1">
      <c r="A74" s="12">
        <f>'Eleveld TCI'!A74</f>
        <v>300</v>
      </c>
      <c r="B74" s="13">
        <f>'Eleveld TCI'!B74</f>
        <v>4</v>
      </c>
      <c r="C74" s="14">
        <f t="shared" si="5"/>
        <v>5</v>
      </c>
      <c r="D74" s="68">
        <f>3600*(B74*data!D$15/1000-F74-G73)/C74</f>
        <v>-5493.8688729204841</v>
      </c>
      <c r="E74" s="68">
        <f>IF(A74+C74&lt;N$19,data!H$25,IF(A74&lt;N$19,data!H$25*(N$19-A74)/C74,IF(D74&gt;data!$H$25,data!$H$25,IF(D74&lt;0,0,D74))))</f>
        <v>0</v>
      </c>
      <c r="F74" s="17">
        <f>(H74*data!D$16+I74*data!D$17-G73*(data!D$18+data!D$19+data!D$20))*$C74/60</f>
        <v>-1.7373369191349661</v>
      </c>
      <c r="G74" s="17">
        <f t="shared" si="6"/>
        <v>88.79837343461179</v>
      </c>
      <c r="H74" s="17">
        <f>H73+(data!D$19*G73-data!D$16*H73)*$C74/60</f>
        <v>68.57410681495486</v>
      </c>
      <c r="I74" s="17">
        <f>I73+(data!D$20*G73-data!D$17*I73)*$C74/60</f>
        <v>29.281824888104236</v>
      </c>
      <c r="J74" s="16">
        <f t="shared" si="4"/>
        <v>5</v>
      </c>
      <c r="K74" s="14">
        <f>G74/data!D$8</f>
        <v>4.3760286533910797</v>
      </c>
      <c r="L74" s="59">
        <f>C74*E74/3600/data!H$23+L73</f>
        <v>27.333333333333339</v>
      </c>
    </row>
    <row r="75" spans="1:12" ht="20.100000000000001" customHeight="1">
      <c r="A75" s="12">
        <f>'Eleveld TCI'!A75</f>
        <v>305</v>
      </c>
      <c r="B75" s="13">
        <f>'Eleveld TCI'!B75</f>
        <v>4</v>
      </c>
      <c r="C75" s="14">
        <f t="shared" si="5"/>
        <v>5</v>
      </c>
      <c r="D75" s="68">
        <f>3600*(B75*data!D$15/1000-F75-G74)/C75</f>
        <v>-4273.2016192923747</v>
      </c>
      <c r="E75" s="68">
        <f>IF(A75+C75&lt;N$19,data!H$25,IF(A75&lt;N$19,data!H$25*(N$19-A75)/C75,IF(D75&gt;data!$H$25,data!$H$25,IF(D75&lt;0,0,D75))))</f>
        <v>0</v>
      </c>
      <c r="F75" s="17">
        <f>(H75*data!D$16+I75*data!D$17-G74*(data!D$18+data!D$19+data!D$20))*$C75/60</f>
        <v>-1.6953711855945977</v>
      </c>
      <c r="G75" s="17">
        <f t="shared" si="6"/>
        <v>87.103002249017194</v>
      </c>
      <c r="H75" s="17">
        <f>H74+(data!D$19*G74-data!D$16*H74)*$C75/60</f>
        <v>69.088593644109366</v>
      </c>
      <c r="I75" s="17">
        <f>I74+(data!D$20*G74-data!D$17*I74)*$C75/60</f>
        <v>29.584566693281147</v>
      </c>
      <c r="J75" s="16">
        <f t="shared" si="4"/>
        <v>5.083333333333333</v>
      </c>
      <c r="K75" s="14">
        <f>G75/data!D$8</f>
        <v>4.292479905825803</v>
      </c>
      <c r="L75" s="59">
        <f>C75*E75/3600/data!H$23+L74</f>
        <v>27.333333333333339</v>
      </c>
    </row>
    <row r="76" spans="1:12" ht="20.100000000000001" customHeight="1">
      <c r="A76" s="12">
        <f>'Eleveld TCI'!A76</f>
        <v>310</v>
      </c>
      <c r="B76" s="13">
        <f>'Eleveld TCI'!B76</f>
        <v>4</v>
      </c>
      <c r="C76" s="14">
        <f t="shared" si="5"/>
        <v>5</v>
      </c>
      <c r="D76" s="68">
        <f>3600*(B76*data!D$15/1000-F76-G75)/C76</f>
        <v>-3082.0011046756131</v>
      </c>
      <c r="E76" s="68">
        <f>IF(A76+C76&lt;N$19,data!H$25,IF(A76&lt;N$19,data!H$25*(N$19-A76)/C76,IF(D76&gt;data!$H$25,data!$H$25,IF(D76&lt;0,0,D76))))</f>
        <v>0</v>
      </c>
      <c r="F76" s="17">
        <f>(H76*data!D$16+I76*data!D$17-G75*(data!D$18+data!D$19+data!D$20))*$C76/60</f>
        <v>-1.6544451591899532</v>
      </c>
      <c r="G76" s="17">
        <f t="shared" si="6"/>
        <v>85.448557089827247</v>
      </c>
      <c r="H76" s="17">
        <f>H75+(data!D$19*G75-data!D$16*H75)*$C76/60</f>
        <v>69.584898944231355</v>
      </c>
      <c r="I76" s="17">
        <f>I75+(data!D$20*G75-data!D$17*I75)*$C76/60</f>
        <v>29.881291445312055</v>
      </c>
      <c r="J76" s="16">
        <f t="shared" si="4"/>
        <v>5.166666666666667</v>
      </c>
      <c r="K76" s="14">
        <f>G76/data!D$8</f>
        <v>4.2109480134943444</v>
      </c>
      <c r="L76" s="59">
        <f>C76*E76/3600/data!H$23+L75</f>
        <v>27.333333333333339</v>
      </c>
    </row>
    <row r="77" spans="1:12" ht="20.100000000000001" customHeight="1">
      <c r="A77" s="12">
        <f>'Eleveld TCI'!A77</f>
        <v>315</v>
      </c>
      <c r="B77" s="13">
        <f>'Eleveld TCI'!B77</f>
        <v>4</v>
      </c>
      <c r="C77" s="14">
        <f t="shared" si="5"/>
        <v>5</v>
      </c>
      <c r="D77" s="68">
        <f>3600*(B77*data!D$15/1000-F77-G76)/C77</f>
        <v>-1919.5373345419557</v>
      </c>
      <c r="E77" s="68">
        <f>IF(A77+C77&lt;N$19,data!H$25,IF(A77&lt;N$19,data!H$25*(N$19-A77)/C77,IF(D77&gt;data!$H$25,data!$H$25,IF(D77&lt;0,0,D77))))</f>
        <v>0</v>
      </c>
      <c r="F77" s="17">
        <f>(H77*data!D$16+I77*data!D$17-G76*(data!D$18+data!D$19+data!D$20))*$C77/60</f>
        <v>-1.6145330140745218</v>
      </c>
      <c r="G77" s="17">
        <f t="shared" si="6"/>
        <v>83.834024075752723</v>
      </c>
      <c r="H77" s="17">
        <f>H76+(data!D$19*G76-data!D$16*H76)*$C77/60</f>
        <v>70.063488023575346</v>
      </c>
      <c r="I77" s="17">
        <f>I76+(data!D$20*G76-data!D$17*I76)*$C77/60</f>
        <v>30.172144039978988</v>
      </c>
      <c r="J77" s="16">
        <f t="shared" si="4"/>
        <v>5.25</v>
      </c>
      <c r="K77" s="14">
        <f>G77/data!D$8</f>
        <v>4.1313830118151351</v>
      </c>
      <c r="L77" s="59">
        <f>C77*E77/3600/data!H$23+L76</f>
        <v>27.333333333333339</v>
      </c>
    </row>
    <row r="78" spans="1:12" ht="20.100000000000001" customHeight="1">
      <c r="A78" s="12">
        <f>'Eleveld TCI'!A78</f>
        <v>320</v>
      </c>
      <c r="B78" s="13">
        <f>'Eleveld TCI'!B78</f>
        <v>4</v>
      </c>
      <c r="C78" s="14">
        <f t="shared" si="5"/>
        <v>5</v>
      </c>
      <c r="D78" s="68">
        <f>3600*(B78*data!D$15/1000-F78-G77)/C78</f>
        <v>-785.09844696945834</v>
      </c>
      <c r="E78" s="68">
        <f>IF(A78+C78&lt;N$19,data!H$25,IF(A78&lt;N$19,data!H$25*(N$19-A78)/C78,IF(D78&gt;data!$H$25,data!$H$25,IF(D78&lt;0,0,D78))))</f>
        <v>0</v>
      </c>
      <c r="F78" s="17">
        <f>(H78*data!D$16+I78*data!D$17-G77*(data!D$18+data!D$19+data!D$20))*$C78/60</f>
        <v>-1.5756095660729121</v>
      </c>
      <c r="G78" s="17">
        <f t="shared" si="6"/>
        <v>82.25841450967981</v>
      </c>
      <c r="H78" s="17">
        <f>H77+(data!D$19*G77-data!D$16*H77)*$C78/60</f>
        <v>70.52481459484099</v>
      </c>
      <c r="I78" s="17">
        <f>I77+(data!D$20*G77-data!D$17*I77)*$C78/60</f>
        <v>30.45726578463313</v>
      </c>
      <c r="J78" s="16">
        <f t="shared" si="4"/>
        <v>5.333333333333333</v>
      </c>
      <c r="K78" s="14">
        <f>G78/data!D$8</f>
        <v>4.0537361772954759</v>
      </c>
      <c r="L78" s="59">
        <f>C78*E78/3600/data!H$23+L77</f>
        <v>27.333333333333339</v>
      </c>
    </row>
    <row r="79" spans="1:12" ht="20.100000000000001" customHeight="1">
      <c r="A79" s="12">
        <f>'Eleveld TCI'!A79</f>
        <v>325</v>
      </c>
      <c r="B79" s="13">
        <f>'Eleveld TCI'!B79</f>
        <v>4</v>
      </c>
      <c r="C79" s="14">
        <f t="shared" si="5"/>
        <v>5</v>
      </c>
      <c r="D79" s="68">
        <f>3600*(B79*data!D$15/1000-F79-G78)/C79</f>
        <v>322.00973788147508</v>
      </c>
      <c r="E79" s="68">
        <f>IF(A79+C79&lt;N$19,data!H$25,IF(A79&lt;N$19,data!H$25*(N$19-A79)/C79,IF(D79&gt;data!$H$25,data!$H$25,IF(D79&lt;0,0,D79))))</f>
        <v>322.00973788147508</v>
      </c>
      <c r="F79" s="17">
        <f>(H79*data!D$16+I79*data!D$17-G78*(data!D$18+data!D$19+data!D$20))*$C79/60</f>
        <v>-1.5376502567374142</v>
      </c>
      <c r="G79" s="17">
        <f t="shared" si="6"/>
        <v>81.168000000000006</v>
      </c>
      <c r="H79" s="17">
        <f>H78+(data!D$19*G78-data!D$16*H78)*$C79/60</f>
        <v>70.969321063371652</v>
      </c>
      <c r="I79" s="17">
        <f>I78+(data!D$20*G78-data!D$17*I78)*$C79/60</f>
        <v>30.736794487326236</v>
      </c>
      <c r="J79" s="16">
        <f t="shared" si="4"/>
        <v>5.416666666666667</v>
      </c>
      <c r="K79" s="14">
        <f>G79/data!D$8</f>
        <v>4</v>
      </c>
      <c r="L79" s="59">
        <f>C79*E79/3600/data!H$23+L78</f>
        <v>27.378056908039099</v>
      </c>
    </row>
    <row r="80" spans="1:12" ht="20.100000000000001" customHeight="1">
      <c r="A80" s="12">
        <f>'Eleveld TCI'!A80</f>
        <v>330</v>
      </c>
      <c r="B80" s="13">
        <f>'Eleveld TCI'!B80</f>
        <v>4</v>
      </c>
      <c r="C80" s="14">
        <f t="shared" si="5"/>
        <v>5</v>
      </c>
      <c r="D80" s="68">
        <f>3600*(B80*data!D$15/1000-F80-G79)/C80</f>
        <v>1087.7660559579249</v>
      </c>
      <c r="E80" s="68">
        <f>IF(A80+C80&lt;N$19,data!H$25,IF(A80&lt;N$19,data!H$25*(N$19-A80)/C80,IF(D80&gt;data!$H$25,data!$H$25,IF(D80&lt;0,0,D80))))</f>
        <v>1087.7660559579249</v>
      </c>
      <c r="F80" s="17">
        <f>(H80*data!D$16+I80*data!D$17-G79*(data!D$18+data!D$19+data!D$20))*$C80/60</f>
        <v>-1.5107861888304532</v>
      </c>
      <c r="G80" s="17">
        <f t="shared" si="6"/>
        <v>81.168000000000006</v>
      </c>
      <c r="H80" s="17">
        <f>H79+(data!D$19*G79-data!D$16*H79)*$C80/60</f>
        <v>71.401613008497861</v>
      </c>
      <c r="I80" s="17">
        <f>I79+(data!D$20*G79-data!D$17*I79)*$C80/60</f>
        <v>31.012429868842222</v>
      </c>
      <c r="J80" s="16">
        <f t="shared" si="4"/>
        <v>5.5</v>
      </c>
      <c r="K80" s="14">
        <f>G80/data!D$8</f>
        <v>4</v>
      </c>
      <c r="L80" s="59">
        <f>C80*E80/3600/data!H$23+L79</f>
        <v>27.529135526922143</v>
      </c>
    </row>
    <row r="81" spans="1:12" ht="20.100000000000001" customHeight="1">
      <c r="A81" s="12">
        <f>'Eleveld TCI'!A81</f>
        <v>335</v>
      </c>
      <c r="B81" s="13">
        <f>'Eleveld TCI'!B81</f>
        <v>4</v>
      </c>
      <c r="C81" s="14">
        <f t="shared" si="5"/>
        <v>5</v>
      </c>
      <c r="D81" s="68">
        <f>3600*(B81*data!D$15/1000-F81-G80)/C81</f>
        <v>1086.2914701574903</v>
      </c>
      <c r="E81" s="68">
        <f>IF(A81+C81&lt;N$19,data!H$25,IF(A81&lt;N$19,data!H$25*(N$19-A81)/C81,IF(D81&gt;data!$H$25,data!$H$25,IF(D81&lt;0,0,D81))))</f>
        <v>1086.2914701574903</v>
      </c>
      <c r="F81" s="17">
        <f>(H81*data!D$16+I81*data!D$17-G80*(data!D$18+data!D$19+data!D$20))*$C81/60</f>
        <v>-1.5087381529965083</v>
      </c>
      <c r="G81" s="17">
        <f t="shared" si="6"/>
        <v>81.168000000000006</v>
      </c>
      <c r="H81" s="17">
        <f>H80+(data!D$19*G80-data!D$16*H80)*$C81/60</f>
        <v>71.831923615542252</v>
      </c>
      <c r="I81" s="17">
        <f>I80+(data!D$20*G80-data!D$17*I80)*$C81/60</f>
        <v>31.287989450628292</v>
      </c>
      <c r="J81" s="16">
        <f t="shared" si="4"/>
        <v>5.583333333333333</v>
      </c>
      <c r="K81" s="14">
        <f>G81/data!D$8</f>
        <v>4</v>
      </c>
      <c r="L81" s="59">
        <f>C81*E81/3600/data!H$23+L80</f>
        <v>27.680009342221794</v>
      </c>
    </row>
    <row r="82" spans="1:12" ht="20.100000000000001" customHeight="1">
      <c r="A82" s="12">
        <f>'Eleveld TCI'!A82</f>
        <v>340</v>
      </c>
      <c r="B82" s="13">
        <f>'Eleveld TCI'!B82</f>
        <v>4</v>
      </c>
      <c r="C82" s="14">
        <f t="shared" si="5"/>
        <v>5</v>
      </c>
      <c r="D82" s="68">
        <f>3600*(B82*data!D$15/1000-F82-G81)/C82</f>
        <v>1084.8234078091957</v>
      </c>
      <c r="E82" s="68">
        <f>IF(A82+C82&lt;N$19,data!H$25,IF(A82&lt;N$19,data!H$25*(N$19-A82)/C82,IF(D82&gt;data!$H$25,data!$H$25,IF(D82&lt;0,0,D82))))</f>
        <v>1084.8234078091957</v>
      </c>
      <c r="F82" s="17">
        <f>(H82*data!D$16+I82*data!D$17-G81*(data!D$18+data!D$19+data!D$20))*$C82/60</f>
        <v>-1.5066991775127729</v>
      </c>
      <c r="G82" s="17">
        <f t="shared" si="6"/>
        <v>81.168000000000006</v>
      </c>
      <c r="H82" s="17">
        <f>H81+(data!D$19*G81-data!D$16*H81)*$C82/60</f>
        <v>72.260261965637682</v>
      </c>
      <c r="I82" s="17">
        <f>I81+(data!D$20*G81-data!D$17*I81)*$C82/60</f>
        <v>31.56347325352937</v>
      </c>
      <c r="J82" s="16">
        <f t="shared" si="4"/>
        <v>5.666666666666667</v>
      </c>
      <c r="K82" s="14">
        <f>G82/data!D$8</f>
        <v>4</v>
      </c>
      <c r="L82" s="59">
        <f>C82*E82/3600/data!H$23+L81</f>
        <v>27.830679259973071</v>
      </c>
    </row>
    <row r="83" spans="1:12" ht="20.100000000000001" customHeight="1">
      <c r="A83" s="12">
        <f>'Eleveld TCI'!A83</f>
        <v>345</v>
      </c>
      <c r="B83" s="13">
        <f>'Eleveld TCI'!B83</f>
        <v>4</v>
      </c>
      <c r="C83" s="14">
        <f t="shared" si="5"/>
        <v>5</v>
      </c>
      <c r="D83" s="68">
        <f>3600*(B83*data!D$15/1000-F83-G82)/C83</f>
        <v>1083.3618390785409</v>
      </c>
      <c r="E83" s="68">
        <f>IF(A83+C83&lt;N$19,data!H$25,IF(A83&lt;N$19,data!H$25*(N$19-A83)/C83,IF(D83&gt;data!$H$25,data!$H$25,IF(D83&lt;0,0,D83))))</f>
        <v>1083.3618390785409</v>
      </c>
      <c r="F83" s="17">
        <f>(H83*data!D$16+I83*data!D$17-G82*(data!D$18+data!D$19+data!D$20))*$C83/60</f>
        <v>-1.5046692209424246</v>
      </c>
      <c r="G83" s="17">
        <f t="shared" si="6"/>
        <v>81.168000000000006</v>
      </c>
      <c r="H83" s="17">
        <f>H82+(data!D$19*G82-data!D$16*H82)*$C83/60</f>
        <v>72.686637098295179</v>
      </c>
      <c r="I83" s="17">
        <f>I82+(data!D$20*G82-data!D$17*I82)*$C83/60</f>
        <v>31.838881298384649</v>
      </c>
      <c r="J83" s="16">
        <f t="shared" si="4"/>
        <v>5.75</v>
      </c>
      <c r="K83" s="14">
        <f>G83/data!D$8</f>
        <v>4</v>
      </c>
      <c r="L83" s="59">
        <f>C83*E83/3600/data!H$23+L82</f>
        <v>27.981146182067313</v>
      </c>
    </row>
    <row r="84" spans="1:12" ht="20.100000000000001" customHeight="1">
      <c r="A84" s="12">
        <f>'Eleveld TCI'!A84</f>
        <v>350</v>
      </c>
      <c r="B84" s="13">
        <f>'Eleveld TCI'!B84</f>
        <v>4</v>
      </c>
      <c r="C84" s="14">
        <f t="shared" si="5"/>
        <v>5</v>
      </c>
      <c r="D84" s="68">
        <f>3600*(B84*data!D$15/1000-F84-G83)/C84</f>
        <v>1081.9067342677431</v>
      </c>
      <c r="E84" s="68">
        <f>IF(A84+C84&lt;N$19,data!H$25,IF(A84&lt;N$19,data!H$25*(N$19-A84)/C84,IF(D84&gt;data!$H$25,data!$H$25,IF(D84&lt;0,0,D84))))</f>
        <v>1081.9067342677431</v>
      </c>
      <c r="F84" s="17">
        <f>(H84*data!D$16+I84*data!D$17-G83*(data!D$18+data!D$19+data!D$20))*$C84/60</f>
        <v>-1.5026482420385332</v>
      </c>
      <c r="G84" s="17">
        <f t="shared" si="6"/>
        <v>81.168000000000006</v>
      </c>
      <c r="H84" s="17">
        <f>H83+(data!D$19*G83-data!D$16*H83)*$C84/60</f>
        <v>73.111058011594665</v>
      </c>
      <c r="I84" s="17">
        <f>I83+(data!D$20*G83-data!D$17*I83)*$C84/60</f>
        <v>32.11421360602759</v>
      </c>
      <c r="J84" s="16">
        <f t="shared" si="4"/>
        <v>5.833333333333333</v>
      </c>
      <c r="K84" s="14">
        <f>G84/data!D$8</f>
        <v>4</v>
      </c>
      <c r="L84" s="59">
        <f>C84*E84/3600/data!H$23+L83</f>
        <v>28.131411006271165</v>
      </c>
    </row>
    <row r="85" spans="1:12" ht="20.100000000000001" customHeight="1">
      <c r="A85" s="12">
        <f>'Eleveld TCI'!A85</f>
        <v>355</v>
      </c>
      <c r="B85" s="13">
        <f>'Eleveld TCI'!B85</f>
        <v>4</v>
      </c>
      <c r="C85" s="14">
        <f t="shared" si="5"/>
        <v>5</v>
      </c>
      <c r="D85" s="68">
        <f>3600*(B85*data!D$15/1000-F85-G84)/C85</f>
        <v>1080.4580638151026</v>
      </c>
      <c r="E85" s="68">
        <f>IF(A85+C85&lt;N$19,data!H$25,IF(A85&lt;N$19,data!H$25*(N$19-A85)/C85,IF(D85&gt;data!$H$25,data!$H$25,IF(D85&lt;0,0,D85))))</f>
        <v>1080.4580638151026</v>
      </c>
      <c r="F85" s="17">
        <f>(H85*data!D$16+I85*data!D$17-G84*(data!D$18+data!D$19+data!D$20))*$C85/60</f>
        <v>-1.5006361997431947</v>
      </c>
      <c r="G85" s="17">
        <f t="shared" si="6"/>
        <v>81.168000000000006</v>
      </c>
      <c r="H85" s="17">
        <f>H84+(data!D$19*G84-data!D$16*H84)*$C85/60</f>
        <v>73.53353366237485</v>
      </c>
      <c r="I85" s="17">
        <f>I84+(data!D$20*G84-data!D$17*I84)*$C85/60</f>
        <v>32.389470197285931</v>
      </c>
      <c r="J85" s="16">
        <f t="shared" si="4"/>
        <v>5.916666666666667</v>
      </c>
      <c r="K85" s="14">
        <f>G85/data!D$8</f>
        <v>4</v>
      </c>
      <c r="L85" s="59">
        <f>C85*E85/3600/data!H$23+L84</f>
        <v>28.281474626245483</v>
      </c>
    </row>
    <row r="86" spans="1:12" ht="20.100000000000001" customHeight="1">
      <c r="A86" s="12">
        <f>'Eleveld TCI'!A86</f>
        <v>360</v>
      </c>
      <c r="B86" s="13">
        <f>'Eleveld TCI'!B86</f>
        <v>4</v>
      </c>
      <c r="C86" s="14">
        <f t="shared" si="5"/>
        <v>5</v>
      </c>
      <c r="D86" s="68">
        <f>3600*(B86*data!D$15/1000-F86-G85)/C86</f>
        <v>1079.0157982943992</v>
      </c>
      <c r="E86" s="68">
        <f>IF(A86+C86&lt;N$19,data!H$25,IF(A86&lt;N$19,data!H$25*(N$19-A86)/C86,IF(D86&gt;data!$H$25,data!$H$25,IF(D86&lt;0,0,D86))))</f>
        <v>1079.0157982943992</v>
      </c>
      <c r="F86" s="17">
        <f>(H86*data!D$16+I86*data!D$17-G85*(data!D$18+data!D$19+data!D$20))*$C86/60</f>
        <v>-1.498633053186661</v>
      </c>
      <c r="G86" s="17">
        <f t="shared" si="6"/>
        <v>81.168000000000006</v>
      </c>
      <c r="H86" s="17">
        <f>H85+(data!D$19*G85-data!D$16*H85)*$C86/60</f>
        <v>73.954072966422302</v>
      </c>
      <c r="I86" s="17">
        <f>I85+(data!D$20*G85-data!D$17*I85)*$C86/60</f>
        <v>32.664651092981678</v>
      </c>
      <c r="J86" s="16">
        <f t="shared" si="4"/>
        <v>6</v>
      </c>
      <c r="K86" s="14">
        <f>G86/data!D$8</f>
        <v>4</v>
      </c>
      <c r="L86" s="59">
        <f>C86*E86/3600/data!H$23+L85</f>
        <v>28.431337931564151</v>
      </c>
    </row>
    <row r="87" spans="1:12" ht="20.100000000000001" customHeight="1">
      <c r="A87" s="12">
        <f>'Eleveld TCI'!A87</f>
        <v>365</v>
      </c>
      <c r="B87" s="13">
        <f>'Eleveld TCI'!B87</f>
        <v>4</v>
      </c>
      <c r="C87" s="14">
        <f t="shared" si="5"/>
        <v>5</v>
      </c>
      <c r="D87" s="68">
        <f>3600*(B87*data!D$15/1000-F87-G86)/C87</f>
        <v>1077.5799084142682</v>
      </c>
      <c r="E87" s="68">
        <f>IF(A87+C87&lt;N$19,data!H$25,IF(A87&lt;N$19,data!H$25*(N$19-A87)/C87,IF(D87&gt;data!$H$25,data!$H$25,IF(D87&lt;0,0,D87))))</f>
        <v>1077.5799084142682</v>
      </c>
      <c r="F87" s="17">
        <f>(H87*data!D$16+I87*data!D$17-G86*(data!D$18+data!D$19+data!D$20))*$C87/60</f>
        <v>-1.4966387616864794</v>
      </c>
      <c r="G87" s="17">
        <f t="shared" si="6"/>
        <v>81.168000000000006</v>
      </c>
      <c r="H87" s="17">
        <f>H86+(data!D$19*G86-data!D$16*H86)*$C87/60</f>
        <v>74.372684798659535</v>
      </c>
      <c r="I87" s="17">
        <f>I86+(data!D$20*G86-data!D$17*I86)*$C87/60</f>
        <v>32.939756313931106</v>
      </c>
      <c r="J87" s="16">
        <f t="shared" si="4"/>
        <v>6.083333333333333</v>
      </c>
      <c r="K87" s="14">
        <f>G87/data!D$8</f>
        <v>4</v>
      </c>
      <c r="L87" s="59">
        <f>C87*E87/3600/data!H$23+L86</f>
        <v>28.5810018077328</v>
      </c>
    </row>
    <row r="88" spans="1:12" ht="20.100000000000001" customHeight="1">
      <c r="A88" s="12">
        <f>'Eleveld TCI'!A88</f>
        <v>370</v>
      </c>
      <c r="B88" s="13">
        <f>'Eleveld TCI'!B88</f>
        <v>4</v>
      </c>
      <c r="C88" s="14">
        <f t="shared" si="5"/>
        <v>5</v>
      </c>
      <c r="D88" s="68">
        <f>3600*(B88*data!D$15/1000-F88-G87)/C88</f>
        <v>1076.1503650175757</v>
      </c>
      <c r="E88" s="68">
        <f>IF(A88+C88&lt;N$19,data!H$25,IF(A88&lt;N$19,data!H$25*(N$19-A88)/C88,IF(D88&gt;data!$H$25,data!$H$25,IF(D88&lt;0,0,D88))))</f>
        <v>1076.1503650175757</v>
      </c>
      <c r="F88" s="17">
        <f>(H88*data!D$16+I88*data!D$17-G87*(data!D$18+data!D$19+data!D$20))*$C88/60</f>
        <v>-1.4946532847466334</v>
      </c>
      <c r="G88" s="17">
        <f t="shared" si="6"/>
        <v>81.168000000000006</v>
      </c>
      <c r="H88" s="17">
        <f>H87+(data!D$19*G87-data!D$16*H87)*$C88/60</f>
        <v>74.789377993332351</v>
      </c>
      <c r="I88" s="17">
        <f>I87+(data!D$20*G87-data!D$17*I87)*$C88/60</f>
        <v>33.214785880944774</v>
      </c>
      <c r="J88" s="16">
        <f t="shared" si="4"/>
        <v>6.166666666666667</v>
      </c>
      <c r="K88" s="14">
        <f>G88/data!D$8</f>
        <v>4</v>
      </c>
      <c r="L88" s="59">
        <f>C88*E88/3600/data!H$23+L87</f>
        <v>28.730467136207462</v>
      </c>
    </row>
    <row r="89" spans="1:12" ht="20.100000000000001" customHeight="1">
      <c r="A89" s="12">
        <f>'Eleveld TCI'!A89</f>
        <v>375</v>
      </c>
      <c r="B89" s="13">
        <f>'Eleveld TCI'!B89</f>
        <v>4</v>
      </c>
      <c r="C89" s="14">
        <f t="shared" si="5"/>
        <v>5</v>
      </c>
      <c r="D89" s="68">
        <f>3600*(B89*data!D$15/1000-F89-G88)/C89</f>
        <v>1074.7271390808157</v>
      </c>
      <c r="E89" s="68">
        <f>IF(A89+C89&lt;N$19,data!H$25,IF(A89&lt;N$19,data!H$25*(N$19-A89)/C89,IF(D89&gt;data!$H$25,data!$H$25,IF(D89&lt;0,0,D89))))</f>
        <v>1074.7271390808157</v>
      </c>
      <c r="F89" s="17">
        <f>(H89*data!D$16+I89*data!D$17-G88*(data!D$18+data!D$19+data!D$20))*$C89/60</f>
        <v>-1.4926765820566894</v>
      </c>
      <c r="G89" s="17">
        <f t="shared" si="6"/>
        <v>81.168000000000006</v>
      </c>
      <c r="H89" s="17">
        <f>H88+(data!D$19*G88-data!D$16*H88)*$C89/60</f>
        <v>75.204161344196251</v>
      </c>
      <c r="I89" s="17">
        <f>I88+(data!D$20*G88-data!D$17*I88)*$C89/60</f>
        <v>33.489739814827516</v>
      </c>
      <c r="J89" s="16">
        <f t="shared" si="4"/>
        <v>6.25</v>
      </c>
      <c r="K89" s="14">
        <f>G89/data!D$8</f>
        <v>4</v>
      </c>
      <c r="L89" s="59">
        <f>C89*E89/3600/data!H$23+L88</f>
        <v>28.879734794413132</v>
      </c>
    </row>
    <row r="90" spans="1:12" ht="20.100000000000001" customHeight="1">
      <c r="A90" s="12">
        <f>'Eleveld TCI'!A90</f>
        <v>380</v>
      </c>
      <c r="B90" s="13">
        <f>'Eleveld TCI'!B90</f>
        <v>4</v>
      </c>
      <c r="C90" s="14">
        <f t="shared" si="5"/>
        <v>5</v>
      </c>
      <c r="D90" s="68">
        <f>3600*(B90*data!D$15/1000-F90-G89)/C90</f>
        <v>1073.3102017134752</v>
      </c>
      <c r="E90" s="68">
        <f>IF(A90+C90&lt;N$19,data!H$25,IF(A90&lt;N$19,data!H$25*(N$19-A90)/C90,IF(D90&gt;data!$H$25,data!$H$25,IF(D90&lt;0,0,D90))))</f>
        <v>1073.3102017134752</v>
      </c>
      <c r="F90" s="17">
        <f>(H90*data!D$16+I90*data!D$17-G89*(data!D$18+data!D$19+data!D$20))*$C90/60</f>
        <v>-1.4907086134909449</v>
      </c>
      <c r="G90" s="17">
        <f t="shared" si="6"/>
        <v>81.168000000000006</v>
      </c>
      <c r="H90" s="17">
        <f>H89+(data!D$19*G89-data!D$16*H89)*$C90/60</f>
        <v>75.617043604702019</v>
      </c>
      <c r="I90" s="17">
        <f>I89+(data!D$20*G89-data!D$17*I89)*$C90/60</f>
        <v>33.764618136378438</v>
      </c>
      <c r="J90" s="16">
        <f t="shared" si="4"/>
        <v>6.333333333333333</v>
      </c>
      <c r="K90" s="14">
        <f>G90/data!D$8</f>
        <v>4</v>
      </c>
      <c r="L90" s="59">
        <f>C90*E90/3600/data!H$23+L89</f>
        <v>29.028805655762227</v>
      </c>
    </row>
    <row r="91" spans="1:12" ht="20.100000000000001" customHeight="1">
      <c r="A91" s="12">
        <f>'Eleveld TCI'!A91</f>
        <v>385</v>
      </c>
      <c r="B91" s="13">
        <f>'Eleveld TCI'!B91</f>
        <v>4</v>
      </c>
      <c r="C91" s="14">
        <f t="shared" si="5"/>
        <v>5</v>
      </c>
      <c r="D91" s="68">
        <f>3600*(B91*data!D$15/1000-F91-G90)/C91</f>
        <v>1071.8995241574612</v>
      </c>
      <c r="E91" s="68">
        <f>IF(A91+C91&lt;N$19,data!H$25,IF(A91&lt;N$19,data!H$25*(N$19-A91)/C91,IF(D91&gt;data!$H$25,data!$H$25,IF(D91&lt;0,0,D91))))</f>
        <v>1071.8995241574612</v>
      </c>
      <c r="F91" s="17">
        <f>(H91*data!D$16+I91*data!D$17-G90*(data!D$18+data!D$19+data!D$20))*$C91/60</f>
        <v>-1.4887493391075817</v>
      </c>
      <c r="G91" s="17">
        <f t="shared" si="6"/>
        <v>81.168000000000006</v>
      </c>
      <c r="H91" s="17">
        <f>H90+(data!D$19*G90-data!D$16*H90)*$C91/60</f>
        <v>76.028033488180469</v>
      </c>
      <c r="I91" s="17">
        <f>I90+(data!D$20*G90-data!D$17*I90)*$C91/60</f>
        <v>34.039420866390934</v>
      </c>
      <c r="J91" s="16">
        <f t="shared" si="4"/>
        <v>6.416666666666667</v>
      </c>
      <c r="K91" s="14">
        <f>G91/data!D$8</f>
        <v>4</v>
      </c>
      <c r="L91" s="59">
        <f>C91*E91/3600/data!H$23+L90</f>
        <v>29.177680589672985</v>
      </c>
    </row>
    <row r="92" spans="1:12" ht="20.100000000000001" customHeight="1">
      <c r="A92" s="12">
        <f>'Eleveld TCI'!A92</f>
        <v>390</v>
      </c>
      <c r="B92" s="13">
        <f>'Eleveld TCI'!B92</f>
        <v>4</v>
      </c>
      <c r="C92" s="14">
        <f t="shared" si="5"/>
        <v>5</v>
      </c>
      <c r="D92" s="68">
        <f>3600*(B92*data!D$15/1000-F92-G91)/C92</f>
        <v>1070.495077786436</v>
      </c>
      <c r="E92" s="68">
        <f>IF(A92+C92&lt;N$19,data!H$25,IF(A92&lt;N$19,data!H$25*(N$19-A92)/C92,IF(D92&gt;data!$H$25,data!$H$25,IF(D92&lt;0,0,D92))))</f>
        <v>1070.495077786436</v>
      </c>
      <c r="F92" s="17">
        <f>(H92*data!D$16+I92*data!D$17-G91*(data!D$18+data!D$19+data!D$20))*$C92/60</f>
        <v>-1.4867987191478249</v>
      </c>
      <c r="G92" s="17">
        <f t="shared" si="6"/>
        <v>81.168000000000006</v>
      </c>
      <c r="H92" s="17">
        <f>H91+(data!D$19*G91-data!D$16*H91)*$C92/60</f>
        <v>76.437139668026305</v>
      </c>
      <c r="I92" s="17">
        <f>I91+(data!D$20*G91-data!D$17*I91)*$C92/60</f>
        <v>34.314148025652678</v>
      </c>
      <c r="J92" s="16">
        <f t="shared" si="4"/>
        <v>6.5</v>
      </c>
      <c r="K92" s="14">
        <f>G92/data!D$8</f>
        <v>4</v>
      </c>
      <c r="L92" s="59">
        <f>C92*E92/3600/data!H$23+L91</f>
        <v>29.326360461587768</v>
      </c>
    </row>
    <row r="93" spans="1:12" ht="20.100000000000001" customHeight="1">
      <c r="A93" s="12">
        <f>'Eleveld TCI'!A93</f>
        <v>395</v>
      </c>
      <c r="B93" s="13">
        <f>'Eleveld TCI'!B93</f>
        <v>4</v>
      </c>
      <c r="C93" s="14">
        <f t="shared" si="5"/>
        <v>5</v>
      </c>
      <c r="D93" s="68">
        <f>3600*(B93*data!D$15/1000-F93-G92)/C93</f>
        <v>1069.0968341052746</v>
      </c>
      <c r="E93" s="68">
        <f>IF(A93+C93&lt;N$19,data!H$25,IF(A93&lt;N$19,data!H$25*(N$19-A93)/C93,IF(D93&gt;data!$H$25,data!$H$25,IF(D93&lt;0,0,D93))))</f>
        <v>1069.0968341052746</v>
      </c>
      <c r="F93" s="17">
        <f>(H93*data!D$16+I93*data!D$17-G92*(data!D$18+data!D$19+data!D$20))*$C93/60</f>
        <v>-1.484856714035101</v>
      </c>
      <c r="G93" s="17">
        <f t="shared" si="6"/>
        <v>81.168000000000006</v>
      </c>
      <c r="H93" s="17">
        <f>H92+(data!D$19*G92-data!D$16*H92)*$C93/60</f>
        <v>76.844370777881181</v>
      </c>
      <c r="I93" s="17">
        <f>I92+(data!D$20*G92-data!D$17*I92)*$C93/60</f>
        <v>34.588799634945623</v>
      </c>
      <c r="J93" s="16">
        <f t="shared" si="4"/>
        <v>6.583333333333333</v>
      </c>
      <c r="K93" s="14">
        <f>G93/data!D$8</f>
        <v>4</v>
      </c>
      <c r="L93" s="59">
        <f>C93*E93/3600/data!H$23+L92</f>
        <v>29.474846132991278</v>
      </c>
    </row>
    <row r="94" spans="1:12" ht="20.100000000000001" customHeight="1">
      <c r="A94" s="12">
        <f>'Eleveld TCI'!A94</f>
        <v>400</v>
      </c>
      <c r="B94" s="13">
        <f>'Eleveld TCI'!B94</f>
        <v>4</v>
      </c>
      <c r="C94" s="14">
        <f t="shared" si="5"/>
        <v>5</v>
      </c>
      <c r="D94" s="68">
        <f>3600*(B94*data!D$15/1000-F94-G93)/C94</f>
        <v>1067.7047647494305</v>
      </c>
      <c r="E94" s="68">
        <f>IF(A94+C94&lt;N$19,data!H$25,IF(A94&lt;N$19,data!H$25*(N$19-A94)/C94,IF(D94&gt;data!$H$25,data!$H$25,IF(D94&lt;0,0,D94))))</f>
        <v>1067.7047647494305</v>
      </c>
      <c r="F94" s="17">
        <f>(H94*data!D$16+I94*data!D$17-G93*(data!D$18+data!D$19+data!D$20))*$C94/60</f>
        <v>-1.4829232843742062</v>
      </c>
      <c r="G94" s="17">
        <f t="shared" si="6"/>
        <v>81.168000000000006</v>
      </c>
      <c r="H94" s="17">
        <f>H93+(data!D$19*G93-data!D$16*H93)*$C94/60</f>
        <v>77.249735411815891</v>
      </c>
      <c r="I94" s="17">
        <f>I93+(data!D$20*G93-data!D$17*I93)*$C94/60</f>
        <v>34.863375715046011</v>
      </c>
      <c r="J94" s="16">
        <f t="shared" si="4"/>
        <v>6.666666666666667</v>
      </c>
      <c r="K94" s="14">
        <f>G94/data!D$8</f>
        <v>4</v>
      </c>
      <c r="L94" s="59">
        <f>C94*E94/3600/data!H$23+L93</f>
        <v>29.623138461428699</v>
      </c>
    </row>
    <row r="95" spans="1:12" ht="20.100000000000001" customHeight="1">
      <c r="A95" s="12">
        <f>'Eleveld TCI'!A95</f>
        <v>405</v>
      </c>
      <c r="B95" s="13">
        <f>'Eleveld TCI'!B95</f>
        <v>4</v>
      </c>
      <c r="C95" s="14">
        <f t="shared" si="5"/>
        <v>5</v>
      </c>
      <c r="D95" s="68">
        <f>3600*(B95*data!D$15/1000-F95-G94)/C95</f>
        <v>1066.3188414843421</v>
      </c>
      <c r="E95" s="68">
        <f>IF(A95+C95&lt;N$19,data!H$25,IF(A95&lt;N$19,data!H$25*(N$19-A95)/C95,IF(D95&gt;data!$H$25,data!$H$25,IF(D95&lt;0,0,D95))))</f>
        <v>1066.3188414843421</v>
      </c>
      <c r="F95" s="17">
        <f>(H95*data!D$16+I95*data!D$17-G94*(data!D$18+data!D$19+data!D$20))*$C95/60</f>
        <v>-1.4809983909504718</v>
      </c>
      <c r="G95" s="17">
        <f t="shared" si="6"/>
        <v>81.168000000000006</v>
      </c>
      <c r="H95" s="17">
        <f>H94+(data!D$19*G94-data!D$16*H94)*$C95/60</f>
        <v>77.653242124511735</v>
      </c>
      <c r="I95" s="17">
        <f>I94+(data!D$20*G94-data!D$17*I94)*$C95/60</f>
        <v>35.137876286724371</v>
      </c>
      <c r="J95" s="16">
        <f t="shared" si="4"/>
        <v>6.75</v>
      </c>
      <c r="K95" s="14">
        <f>G95/data!D$8</f>
        <v>4</v>
      </c>
      <c r="L95" s="59">
        <f>C95*E95/3600/data!H$23+L94</f>
        <v>29.771238300523745</v>
      </c>
    </row>
    <row r="96" spans="1:12" ht="20.100000000000001" customHeight="1">
      <c r="A96" s="12">
        <f>'Eleveld TCI'!A96</f>
        <v>410</v>
      </c>
      <c r="B96" s="13">
        <f>'Eleveld TCI'!B96</f>
        <v>4</v>
      </c>
      <c r="C96" s="14">
        <f t="shared" si="5"/>
        <v>5</v>
      </c>
      <c r="D96" s="68">
        <f>3600*(B96*data!D$15/1000-F96-G95)/C96</f>
        <v>1064.9390362048393</v>
      </c>
      <c r="E96" s="68">
        <f>IF(A96+C96&lt;N$19,data!H$25,IF(A96&lt;N$19,data!H$25*(N$19-A96)/C96,IF(D96&gt;data!$H$25,data!$H$25,IF(D96&lt;0,0,D96))))</f>
        <v>1064.9390362048393</v>
      </c>
      <c r="F96" s="17">
        <f>(H96*data!D$16+I96*data!D$17-G95*(data!D$18+data!D$19+data!D$20))*$C96/60</f>
        <v>-1.47908199472894</v>
      </c>
      <c r="G96" s="17">
        <f t="shared" si="6"/>
        <v>81.168000000000006</v>
      </c>
      <c r="H96" s="17">
        <f>H95+(data!D$19*G95-data!D$16*H95)*$C96/60</f>
        <v>78.054899431441058</v>
      </c>
      <c r="I96" s="17">
        <f>I95+(data!D$20*G95-data!D$17*I95)*$C96/60</f>
        <v>35.412301370745524</v>
      </c>
      <c r="J96" s="16">
        <f t="shared" si="4"/>
        <v>6.833333333333333</v>
      </c>
      <c r="K96" s="14">
        <f>G96/data!D$8</f>
        <v>4</v>
      </c>
      <c r="L96" s="59">
        <f>C96*E96/3600/data!H$23+L95</f>
        <v>29.919146499996639</v>
      </c>
    </row>
    <row r="97" spans="1:12" ht="20.100000000000001" customHeight="1">
      <c r="A97" s="12">
        <f>'Eleveld TCI'!A97</f>
        <v>415</v>
      </c>
      <c r="B97" s="13">
        <f>'Eleveld TCI'!B97</f>
        <v>4</v>
      </c>
      <c r="C97" s="14">
        <f t="shared" si="5"/>
        <v>5</v>
      </c>
      <c r="D97" s="68">
        <f>3600*(B97*data!D$15/1000-F97-G96)/C97</f>
        <v>1063.5653209345503</v>
      </c>
      <c r="E97" s="68">
        <f>IF(A97+C97&lt;N$19,data!H$25,IF(A97&lt;N$19,data!H$25*(N$19-A97)/C97,IF(D97&gt;data!$H$25,data!$H$25,IF(D97&lt;0,0,D97))))</f>
        <v>1063.5653209345503</v>
      </c>
      <c r="F97" s="17">
        <f>(H97*data!D$16+I97*data!D$17-G96*(data!D$18+data!D$19+data!D$20))*$C97/60</f>
        <v>-1.4771740568535374</v>
      </c>
      <c r="G97" s="17">
        <f t="shared" si="6"/>
        <v>81.168000000000006</v>
      </c>
      <c r="H97" s="17">
        <f>H96+(data!D$19*G96-data!D$16*H96)*$C97/60</f>
        <v>78.454715809046959</v>
      </c>
      <c r="I97" s="17">
        <f>I96+(data!D$20*G96-data!D$17*I96)*$C97/60</f>
        <v>35.686650987868568</v>
      </c>
      <c r="J97" s="16">
        <f t="shared" si="4"/>
        <v>6.916666666666667</v>
      </c>
      <c r="K97" s="14">
        <f>G97/data!D$8</f>
        <v>4</v>
      </c>
      <c r="L97" s="59">
        <f>C97*E97/3600/data!H$23+L96</f>
        <v>30.066863905681995</v>
      </c>
    </row>
    <row r="98" spans="1:12" ht="20.100000000000001" customHeight="1">
      <c r="A98" s="12">
        <f>'Eleveld TCI'!A98</f>
        <v>420</v>
      </c>
      <c r="B98" s="13">
        <f>'Eleveld TCI'!B98</f>
        <v>4</v>
      </c>
      <c r="C98" s="14">
        <f t="shared" si="5"/>
        <v>5</v>
      </c>
      <c r="D98" s="68">
        <f>3600*(B98*data!D$15/1000-F98-G97)/C98</f>
        <v>1062.1976678253077</v>
      </c>
      <c r="E98" s="68">
        <f>IF(A98+C98&lt;N$19,data!H$25,IF(A98&lt;N$19,data!H$25*(N$19-A98)/C98,IF(D98&gt;data!$H$25,data!$H$25,IF(D98&lt;0,0,D98))))</f>
        <v>1062.1976678253077</v>
      </c>
      <c r="F98" s="17">
        <f>(H98*data!D$16+I98*data!D$17-G97*(data!D$18+data!D$19+data!D$20))*$C98/60</f>
        <v>-1.4752745386462571</v>
      </c>
      <c r="G98" s="17">
        <f t="shared" si="6"/>
        <v>81.168000000000006</v>
      </c>
      <c r="H98" s="17">
        <f>H97+(data!D$19*G97-data!D$16*H97)*$C98/60</f>
        <v>78.852699694922165</v>
      </c>
      <c r="I98" s="17">
        <f>I97+(data!D$20*G97-data!D$17*I97)*$C98/60</f>
        <v>35.960925158846905</v>
      </c>
      <c r="J98" s="16">
        <f t="shared" si="4"/>
        <v>7</v>
      </c>
      <c r="K98" s="14">
        <f>G98/data!D$8</f>
        <v>4</v>
      </c>
      <c r="L98" s="59">
        <f>C98*E98/3600/data!H$23+L97</f>
        <v>30.214391359546621</v>
      </c>
    </row>
    <row r="99" spans="1:12" ht="20.100000000000001" customHeight="1">
      <c r="A99" s="12">
        <f>'Eleveld TCI'!A99</f>
        <v>425</v>
      </c>
      <c r="B99" s="13">
        <f>'Eleveld TCI'!B99</f>
        <v>4</v>
      </c>
      <c r="C99" s="14">
        <f t="shared" si="5"/>
        <v>5</v>
      </c>
      <c r="D99" s="68">
        <f>3600*(B99*data!D$15/1000-F99-G98)/C99</f>
        <v>1060.8360491565657</v>
      </c>
      <c r="E99" s="68">
        <f>IF(A99+C99&lt;N$19,data!H$25,IF(A99&lt;N$19,data!H$25*(N$19-A99)/C99,IF(D99&gt;data!$H$25,data!$H$25,IF(D99&lt;0,0,D99))))</f>
        <v>1060.8360491565657</v>
      </c>
      <c r="F99" s="17">
        <f>(H99*data!D$16+I99*data!D$17-G98*(data!D$18+data!D$19+data!D$20))*$C99/60</f>
        <v>-1.4733834016063412</v>
      </c>
      <c r="G99" s="17">
        <f t="shared" si="6"/>
        <v>81.168000000000006</v>
      </c>
      <c r="H99" s="17">
        <f>H98+(data!D$19*G98-data!D$16*H98)*$C99/60</f>
        <v>79.248859487987104</v>
      </c>
      <c r="I99" s="17">
        <f>I98+(data!D$20*G98-data!D$17*I98)*$C99/60</f>
        <v>36.235123904428221</v>
      </c>
      <c r="J99" s="16">
        <f t="shared" si="4"/>
        <v>7.083333333333333</v>
      </c>
      <c r="K99" s="14">
        <f>G99/data!D$8</f>
        <v>4</v>
      </c>
      <c r="L99" s="59">
        <f>C99*E99/3600/data!H$23+L98</f>
        <v>30.361729699707254</v>
      </c>
    </row>
    <row r="100" spans="1:12" ht="20.100000000000001" customHeight="1">
      <c r="A100" s="12">
        <f>'Eleveld TCI'!A100</f>
        <v>430</v>
      </c>
      <c r="B100" s="13">
        <f>'Eleveld TCI'!B100</f>
        <v>4</v>
      </c>
      <c r="C100" s="14">
        <f t="shared" si="5"/>
        <v>5</v>
      </c>
      <c r="D100" s="68">
        <f>3600*(B100*data!D$15/1000-F100-G99)/C100</f>
        <v>1059.4804373348165</v>
      </c>
      <c r="E100" s="68">
        <f>IF(A100+C100&lt;N$19,data!H$25,IF(A100&lt;N$19,data!H$25*(N$19-A100)/C100,IF(D100&gt;data!$H$25,data!$H$25,IF(D100&lt;0,0,D100))))</f>
        <v>1059.4804373348165</v>
      </c>
      <c r="F100" s="17">
        <f>(H100*data!D$16+I100*data!D$17-G99*(data!D$18+data!D$19+data!D$20))*$C100/60</f>
        <v>-1.4715006074094696</v>
      </c>
      <c r="G100" s="17">
        <f t="shared" si="6"/>
        <v>81.168000000000006</v>
      </c>
      <c r="H100" s="17">
        <f>H99+(data!D$19*G99-data!D$16*H99)*$C100/60</f>
        <v>79.643203548667159</v>
      </c>
      <c r="I100" s="17">
        <f>I99+(data!D$20*G99-data!D$17*I99)*$C100/60</f>
        <v>36.509247245354501</v>
      </c>
      <c r="J100" s="16">
        <f t="shared" si="4"/>
        <v>7.166666666666667</v>
      </c>
      <c r="K100" s="14">
        <f>G100/data!D$8</f>
        <v>4</v>
      </c>
      <c r="L100" s="59">
        <f>C100*E100/3600/data!H$23+L99</f>
        <v>30.508879760448202</v>
      </c>
    </row>
    <row r="101" spans="1:12" ht="20.100000000000001" customHeight="1">
      <c r="A101" s="12">
        <f>'Eleveld TCI'!A101</f>
        <v>435</v>
      </c>
      <c r="B101" s="13">
        <f>'Eleveld TCI'!B101</f>
        <v>4</v>
      </c>
      <c r="C101" s="14">
        <f t="shared" si="5"/>
        <v>5</v>
      </c>
      <c r="D101" s="68">
        <f>3600*(B101*data!D$15/1000-F101-G100)/C101</f>
        <v>1058.1308048930077</v>
      </c>
      <c r="E101" s="68">
        <f>IF(A101+C101&lt;N$19,data!H$25,IF(A101&lt;N$19,data!H$25*(N$19-A101)/C101,IF(D101&gt;data!$H$25,data!$H$25,IF(D101&lt;0,0,D101))))</f>
        <v>1058.1308048930077</v>
      </c>
      <c r="F101" s="17">
        <f>(H101*data!D$16+I101*data!D$17-G100*(data!D$18+data!D$19+data!D$20))*$C101/60</f>
        <v>-1.4696261179069503</v>
      </c>
      <c r="G101" s="17">
        <f t="shared" si="6"/>
        <v>81.168000000000006</v>
      </c>
      <c r="H101" s="17">
        <f>H100+(data!D$19*G100-data!D$16*H100)*$C101/60</f>
        <v>80.035740199069096</v>
      </c>
      <c r="I101" s="17">
        <f>I100+(data!D$20*G100-data!D$17*I100)*$C101/60</f>
        <v>36.783295202362027</v>
      </c>
      <c r="J101" s="16">
        <f t="shared" si="4"/>
        <v>7.25</v>
      </c>
      <c r="K101" s="14">
        <f>G101/data!D$8</f>
        <v>4</v>
      </c>
      <c r="L101" s="59">
        <f>C101*E101/3600/data!H$23+L100</f>
        <v>30.655842372238897</v>
      </c>
    </row>
    <row r="102" spans="1:12" ht="20.100000000000001" customHeight="1">
      <c r="A102" s="12">
        <f>'Eleveld TCI'!A102</f>
        <v>440</v>
      </c>
      <c r="B102" s="13">
        <f>'Eleveld TCI'!B102</f>
        <v>4</v>
      </c>
      <c r="C102" s="14">
        <f t="shared" si="5"/>
        <v>5</v>
      </c>
      <c r="D102" s="68">
        <f>3600*(B102*data!D$15/1000-F102-G101)/C102</f>
        <v>1056.7871244899379</v>
      </c>
      <c r="E102" s="68">
        <f>IF(A102+C102&lt;N$19,data!H$25,IF(A102&lt;N$19,data!H$25*(N$19-A102)/C102,IF(D102&gt;data!$H$25,data!$H$25,IF(D102&lt;0,0,D102))))</f>
        <v>1056.7871244899379</v>
      </c>
      <c r="F102" s="17">
        <f>(H102*data!D$16+I102*data!D$17-G101*(data!D$18+data!D$19+data!D$20))*$C102/60</f>
        <v>-1.4677598951249149</v>
      </c>
      <c r="G102" s="17">
        <f t="shared" si="6"/>
        <v>81.168000000000006</v>
      </c>
      <c r="H102" s="17">
        <f>H101+(data!D$19*G101-data!D$16*H101)*$C102/60</f>
        <v>80.426477723156694</v>
      </c>
      <c r="I102" s="17">
        <f>I101+(data!D$20*G101-data!D$17*I101)*$C102/60</f>
        <v>37.057267796181378</v>
      </c>
      <c r="J102" s="16">
        <f t="shared" si="4"/>
        <v>7.333333333333333</v>
      </c>
      <c r="K102" s="14">
        <f>G102/data!D$8</f>
        <v>4</v>
      </c>
      <c r="L102" s="59">
        <f>C102*E102/3600/data!H$23+L101</f>
        <v>30.802618361751389</v>
      </c>
    </row>
    <row r="103" spans="1:12" ht="20.100000000000001" customHeight="1">
      <c r="A103" s="12">
        <f>'Eleveld TCI'!A103</f>
        <v>445</v>
      </c>
      <c r="B103" s="13">
        <f>'Eleveld TCI'!B103</f>
        <v>4</v>
      </c>
      <c r="C103" s="14">
        <f t="shared" si="5"/>
        <v>5</v>
      </c>
      <c r="D103" s="68">
        <f>3600*(B103*data!D$15/1000-F103-G102)/C103</f>
        <v>1055.4493689097353</v>
      </c>
      <c r="E103" s="68">
        <f>IF(A103+C103&lt;N$19,data!H$25,IF(A103&lt;N$19,data!H$25*(N$19-A103)/C103,IF(D103&gt;data!$H$25,data!$H$25,IF(D103&lt;0,0,D103))))</f>
        <v>1055.4493689097353</v>
      </c>
      <c r="F103" s="17">
        <f>(H103*data!D$16+I103*data!D$17-G102*(data!D$18+data!D$19+data!D$20))*$C103/60</f>
        <v>-1.4659019012635184</v>
      </c>
      <c r="G103" s="17">
        <f t="shared" si="6"/>
        <v>81.168000000000006</v>
      </c>
      <c r="H103" s="17">
        <f>H102+(data!D$19*G102-data!D$16*H102)*$C103/60</f>
        <v>80.815424366925555</v>
      </c>
      <c r="I103" s="17">
        <f>I102+(data!D$20*G102-data!D$17*I102)*$C103/60</f>
        <v>37.331165047537425</v>
      </c>
      <c r="J103" s="16">
        <f t="shared" si="4"/>
        <v>7.416666666666667</v>
      </c>
      <c r="K103" s="14">
        <f>G103/data!D$8</f>
        <v>4</v>
      </c>
      <c r="L103" s="59">
        <f>C103*E103/3600/data!H$23+L102</f>
        <v>30.949208551877742</v>
      </c>
    </row>
    <row r="104" spans="1:12" ht="20.100000000000001" customHeight="1">
      <c r="A104" s="12">
        <f>'Eleveld TCI'!A104</f>
        <v>450</v>
      </c>
      <c r="B104" s="13">
        <f>'Eleveld TCI'!B104</f>
        <v>4</v>
      </c>
      <c r="C104" s="14">
        <f t="shared" si="5"/>
        <v>5</v>
      </c>
      <c r="D104" s="68">
        <f>3600*(B104*data!D$15/1000-F104-G103)/C104</f>
        <v>1054.1175110612232</v>
      </c>
      <c r="E104" s="68">
        <f>IF(A104+C104&lt;N$19,data!H$25,IF(A104&lt;N$19,data!H$25*(N$19-A104)/C104,IF(D104&gt;data!$H$25,data!$H$25,IF(D104&lt;0,0,D104))))</f>
        <v>1054.1175110612232</v>
      </c>
      <c r="F104" s="17">
        <f>(H104*data!D$16+I104*data!D$17-G103*(data!D$18+data!D$19+data!D$20))*$C104/60</f>
        <v>-1.4640520986961387</v>
      </c>
      <c r="G104" s="17">
        <f t="shared" si="6"/>
        <v>81.168000000000006</v>
      </c>
      <c r="H104" s="17">
        <f>H103+(data!D$19*G103-data!D$16*H103)*$C104/60</f>
        <v>81.202588338577144</v>
      </c>
      <c r="I104" s="17">
        <f>I103+(data!D$20*G103-data!D$17*I103)*$C104/60</f>
        <v>37.604986977149352</v>
      </c>
      <c r="J104" s="16">
        <f t="shared" si="4"/>
        <v>7.5</v>
      </c>
      <c r="K104" s="14">
        <f>G104/data!D$8</f>
        <v>4</v>
      </c>
      <c r="L104" s="59">
        <f>C104*E104/3600/data!H$23+L103</f>
        <v>31.095613761747355</v>
      </c>
    </row>
    <row r="105" spans="1:12" ht="20.100000000000001" customHeight="1">
      <c r="A105" s="12">
        <f>'Eleveld TCI'!A105</f>
        <v>455</v>
      </c>
      <c r="B105" s="13">
        <f>'Eleveld TCI'!B105</f>
        <v>4</v>
      </c>
      <c r="C105" s="14">
        <f t="shared" si="5"/>
        <v>5</v>
      </c>
      <c r="D105" s="68">
        <f>3600*(B105*data!D$15/1000-F105-G104)/C105</f>
        <v>1052.7915239773779</v>
      </c>
      <c r="E105" s="68">
        <f>IF(A105+C105&lt;N$19,data!H$25,IF(A105&lt;N$19,data!H$25*(N$19-A105)/C105,IF(D105&gt;data!$H$25,data!$H$25,IF(D105&lt;0,0,D105))))</f>
        <v>1052.7915239773779</v>
      </c>
      <c r="F105" s="17">
        <f>(H105*data!D$16+I105*data!D$17-G104*(data!D$18+data!D$19+data!D$20))*$C105/60</f>
        <v>-1.4622104499685853</v>
      </c>
      <c r="G105" s="17">
        <f t="shared" si="6"/>
        <v>81.168000000000006</v>
      </c>
      <c r="H105" s="17">
        <f>H104+(data!D$19*G104-data!D$16*H104)*$C105/60</f>
        <v>81.587977808692003</v>
      </c>
      <c r="I105" s="17">
        <f>I104+(data!D$20*G104-data!D$17*I104)*$C105/60</f>
        <v>37.878733605730638</v>
      </c>
      <c r="J105" s="16">
        <f t="shared" si="4"/>
        <v>7.583333333333333</v>
      </c>
      <c r="K105" s="14">
        <f>G105/data!D$8</f>
        <v>4</v>
      </c>
      <c r="L105" s="59">
        <f>C105*E105/3600/data!H$23+L104</f>
        <v>31.241834806744212</v>
      </c>
    </row>
    <row r="106" spans="1:12" ht="20.100000000000001" customHeight="1">
      <c r="A106" s="12">
        <f>'Eleveld TCI'!A106</f>
        <v>460</v>
      </c>
      <c r="B106" s="13">
        <f>'Eleveld TCI'!B106</f>
        <v>4</v>
      </c>
      <c r="C106" s="14">
        <f t="shared" si="5"/>
        <v>5</v>
      </c>
      <c r="D106" s="68">
        <f>3600*(B106*data!D$15/1000-F106-G105)/C106</f>
        <v>1051.471380814786</v>
      </c>
      <c r="E106" s="68">
        <f>IF(A106+C106&lt;N$19,data!H$25,IF(A106&lt;N$19,data!H$25*(N$19-A106)/C106,IF(D106&gt;data!$H$25,data!$H$25,IF(D106&lt;0,0,D106))))</f>
        <v>1051.471380814786</v>
      </c>
      <c r="F106" s="17">
        <f>(H106*data!D$16+I106*data!D$17-G105*(data!D$18+data!D$19+data!D$20))*$C106/60</f>
        <v>-1.4603769177983095</v>
      </c>
      <c r="G106" s="17">
        <f t="shared" si="6"/>
        <v>81.168000000000006</v>
      </c>
      <c r="H106" s="17">
        <f>H105+(data!D$19*G105-data!D$16*H105)*$C106/60</f>
        <v>81.971600910402159</v>
      </c>
      <c r="I106" s="17">
        <f>I105+(data!D$20*G105-data!D$17*I105)*$C106/60</f>
        <v>38.152404953989063</v>
      </c>
      <c r="J106" s="16">
        <f t="shared" si="4"/>
        <v>7.666666666666667</v>
      </c>
      <c r="K106" s="14">
        <f>G106/data!D$8</f>
        <v>4</v>
      </c>
      <c r="L106" s="59">
        <f>C106*E106/3600/data!H$23+L105</f>
        <v>31.387872498524043</v>
      </c>
    </row>
    <row r="107" spans="1:12" ht="20.100000000000001" customHeight="1">
      <c r="A107" s="12">
        <f>'Eleveld TCI'!A107</f>
        <v>465</v>
      </c>
      <c r="B107" s="13">
        <f>'Eleveld TCI'!B107</f>
        <v>4</v>
      </c>
      <c r="C107" s="14">
        <f t="shared" si="5"/>
        <v>5</v>
      </c>
      <c r="D107" s="68">
        <f>3600*(B107*data!D$15/1000-F107-G106)/C107</f>
        <v>1050.1570548530003</v>
      </c>
      <c r="E107" s="68">
        <f>IF(A107+C107&lt;N$19,data!H$25,IF(A107&lt;N$19,data!H$25*(N$19-A107)/C107,IF(D107&gt;data!$H$25,data!$H$25,IF(D107&lt;0,0,D107))))</f>
        <v>1050.1570548530003</v>
      </c>
      <c r="F107" s="17">
        <f>(H107*data!D$16+I107*data!D$17-G106*(data!D$18+data!D$19+data!D$20))*$C107/60</f>
        <v>-1.4585514650736144</v>
      </c>
      <c r="G107" s="17">
        <f t="shared" si="6"/>
        <v>81.168000000000006</v>
      </c>
      <c r="H107" s="17">
        <f>H106+(data!D$19*G106-data!D$16*H106)*$C107/60</f>
        <v>82.353465739562822</v>
      </c>
      <c r="I107" s="17">
        <f>I106+(data!D$20*G106-data!D$17*I106)*$C107/60</f>
        <v>38.426001042626716</v>
      </c>
      <c r="J107" s="16">
        <f t="shared" si="4"/>
        <v>7.75</v>
      </c>
      <c r="K107" s="14">
        <f>G107/data!D$8</f>
        <v>4</v>
      </c>
      <c r="L107" s="59">
        <f>C107*E107/3600/data!H$23+L106</f>
        <v>31.533727645031405</v>
      </c>
    </row>
    <row r="108" spans="1:12" ht="20.100000000000001" customHeight="1">
      <c r="A108" s="12">
        <f>'Eleveld TCI'!A108</f>
        <v>470</v>
      </c>
      <c r="B108" s="13">
        <f>'Eleveld TCI'!B108</f>
        <v>4</v>
      </c>
      <c r="C108" s="14">
        <f t="shared" si="5"/>
        <v>5</v>
      </c>
      <c r="D108" s="68">
        <f>3600*(B108*data!D$15/1000-F108-G107)/C108</f>
        <v>1048.8485194940688</v>
      </c>
      <c r="E108" s="68">
        <f>IF(A108+C108&lt;N$19,data!H$25,IF(A108&lt;N$19,data!H$25*(N$19-A108)/C108,IF(D108&gt;data!$H$25,data!$H$25,IF(D108&lt;0,0,D108))))</f>
        <v>1048.8485194940688</v>
      </c>
      <c r="F108" s="17">
        <f>(H108*data!D$16+I108*data!D$17-G107*(data!D$18+data!D$19+data!D$20))*$C108/60</f>
        <v>-1.4567340548528753</v>
      </c>
      <c r="G108" s="17">
        <f t="shared" si="6"/>
        <v>81.168000000000006</v>
      </c>
      <c r="H108" s="17">
        <f>H107+(data!D$19*G107-data!D$16*H107)*$C108/60</f>
        <v>82.733580354923163</v>
      </c>
      <c r="I108" s="17">
        <f>I107+(data!D$20*G107-data!D$17*I107)*$C108/60</f>
        <v>38.699521892339995</v>
      </c>
      <c r="J108" s="16">
        <f t="shared" si="4"/>
        <v>7.833333333333333</v>
      </c>
      <c r="K108" s="14">
        <f>G108/data!D$8</f>
        <v>4</v>
      </c>
      <c r="L108" s="59">
        <f>C108*E108/3600/data!H$23+L107</f>
        <v>31.679401050516692</v>
      </c>
    </row>
    <row r="109" spans="1:12" ht="20.100000000000001" customHeight="1">
      <c r="A109" s="12">
        <f>'Eleveld TCI'!A109</f>
        <v>475</v>
      </c>
      <c r="B109" s="13">
        <f>'Eleveld TCI'!B109</f>
        <v>4</v>
      </c>
      <c r="C109" s="14">
        <f t="shared" si="5"/>
        <v>5</v>
      </c>
      <c r="D109" s="68">
        <f>3600*(B109*data!D$15/1000-F109-G108)/C109</f>
        <v>1047.5457482619004</v>
      </c>
      <c r="E109" s="68">
        <f>IF(A109+C109&lt;N$19,data!H$25,IF(A109&lt;N$19,data!H$25*(N$19-A109)/C109,IF(D109&gt;data!$H$25,data!$H$25,IF(D109&lt;0,0,D109))))</f>
        <v>1047.5457482619004</v>
      </c>
      <c r="F109" s="17">
        <f>(H109*data!D$16+I109*data!D$17-G108*(data!D$18+data!D$19+data!D$20))*$C109/60</f>
        <v>-1.4549246503637576</v>
      </c>
      <c r="G109" s="17">
        <f t="shared" si="6"/>
        <v>81.168000000000006</v>
      </c>
      <c r="H109" s="17">
        <f>H108+(data!D$19*G108-data!D$16*H108)*$C109/60</f>
        <v>83.111952778296427</v>
      </c>
      <c r="I109" s="17">
        <f>I108+(data!D$20*G108-data!D$17*I108)*$C109/60</f>
        <v>38.972967523819598</v>
      </c>
      <c r="J109" s="16">
        <f t="shared" si="4"/>
        <v>7.916666666666667</v>
      </c>
      <c r="K109" s="14">
        <f>G109/data!D$8</f>
        <v>4</v>
      </c>
      <c r="L109" s="59">
        <f>C109*E109/3600/data!H$23+L108</f>
        <v>31.824893515553068</v>
      </c>
    </row>
    <row r="110" spans="1:12" ht="20.100000000000001" customHeight="1">
      <c r="A110" s="12">
        <f>'Eleveld TCI'!A110</f>
        <v>480</v>
      </c>
      <c r="B110" s="13">
        <f>'Eleveld TCI'!B110</f>
        <v>4</v>
      </c>
      <c r="C110" s="14">
        <f t="shared" si="5"/>
        <v>5</v>
      </c>
      <c r="D110" s="68">
        <f>3600*(B110*data!D$15/1000-F110-G109)/C110</f>
        <v>1046.2487148017635</v>
      </c>
      <c r="E110" s="68">
        <f>IF(A110+C110&lt;N$19,data!H$25,IF(A110&lt;N$19,data!H$25*(N$19-A110)/C110,IF(D110&gt;data!$H$25,data!$H$25,IF(D110&lt;0,0,D110))))</f>
        <v>1046.2487148017635</v>
      </c>
      <c r="F110" s="17">
        <f>(H110*data!D$16+I110*data!D$17-G109*(data!D$18+data!D$19+data!D$20))*$C110/60</f>
        <v>-1.4531232150024427</v>
      </c>
      <c r="G110" s="17">
        <f t="shared" si="6"/>
        <v>81.168000000000006</v>
      </c>
      <c r="H110" s="17">
        <f>H109+(data!D$19*G109-data!D$16*H109)*$C110/60</f>
        <v>83.488590994729236</v>
      </c>
      <c r="I110" s="17">
        <f>I109+(data!D$20*G109-data!D$17*I109)*$C110/60</f>
        <v>39.246337957750548</v>
      </c>
      <c r="J110" s="16">
        <f t="shared" si="4"/>
        <v>8</v>
      </c>
      <c r="K110" s="14">
        <f>G110/data!D$8</f>
        <v>4</v>
      </c>
      <c r="L110" s="59">
        <f>C110*E110/3600/data!H$23+L109</f>
        <v>31.970205837053314</v>
      </c>
    </row>
    <row r="111" spans="1:12" ht="20.100000000000001" customHeight="1">
      <c r="A111" s="12">
        <f>'Eleveld TCI'!A111</f>
        <v>485</v>
      </c>
      <c r="B111" s="13">
        <f>'Eleveld TCI'!B111</f>
        <v>4</v>
      </c>
      <c r="C111" s="14">
        <f t="shared" si="5"/>
        <v>5</v>
      </c>
      <c r="D111" s="68">
        <f>3600*(B111*data!D$15/1000-F111-G110)/C111</f>
        <v>1044.9573928796519</v>
      </c>
      <c r="E111" s="68">
        <f>IF(A111+C111&lt;N$19,data!H$25,IF(A111&lt;N$19,data!H$25*(N$19-A111)/C111,IF(D111&gt;data!$H$25,data!$H$25,IF(D111&lt;0,0,D111))))</f>
        <v>1044.9573928796519</v>
      </c>
      <c r="F111" s="17">
        <f>(H111*data!D$16+I111*data!D$17-G110*(data!D$18+data!D$19+data!D$20))*$C111/60</f>
        <v>-1.451329712332855</v>
      </c>
      <c r="G111" s="17">
        <f t="shared" si="6"/>
        <v>81.168000000000006</v>
      </c>
      <c r="H111" s="17">
        <f>H110+(data!D$19*G110-data!D$16*H110)*$C111/60</f>
        <v>83.863502952670061</v>
      </c>
      <c r="I111" s="17">
        <f>I110+(data!D$20*G110-data!D$17*I110)*$C111/60</f>
        <v>39.519633214812167</v>
      </c>
      <c r="J111" s="16">
        <f t="shared" si="4"/>
        <v>8.0833333333333339</v>
      </c>
      <c r="K111" s="14">
        <f>G111/data!D$8</f>
        <v>4</v>
      </c>
      <c r="L111" s="59">
        <f>C111*E111/3600/data!H$23+L110</f>
        <v>32.115338808286602</v>
      </c>
    </row>
    <row r="112" spans="1:12" ht="20.100000000000001" customHeight="1">
      <c r="A112" s="12">
        <f>'Eleveld TCI'!A112</f>
        <v>490</v>
      </c>
      <c r="B112" s="13">
        <f>'Eleveld TCI'!B112</f>
        <v>4</v>
      </c>
      <c r="C112" s="14">
        <f t="shared" si="5"/>
        <v>5</v>
      </c>
      <c r="D112" s="68">
        <f>3600*(B112*data!D$15/1000-F112-G111)/C112</f>
        <v>1043.6717563818445</v>
      </c>
      <c r="E112" s="68">
        <f>IF(A112+C112&lt;N$19,data!H$25,IF(A112&lt;N$19,data!H$25*(N$19-A112)/C112,IF(D112&gt;data!$H$25,data!$H$25,IF(D112&lt;0,0,D112))))</f>
        <v>1043.6717563818445</v>
      </c>
      <c r="F112" s="17">
        <f>(H112*data!D$16+I112*data!D$17-G111*(data!D$18+data!D$19+data!D$20))*$C112/60</f>
        <v>-1.449544106085894</v>
      </c>
      <c r="G112" s="17">
        <f t="shared" si="6"/>
        <v>81.168000000000006</v>
      </c>
      <c r="H112" s="17">
        <f>H111+(data!D$19*G111-data!D$16*H111)*$C112/60</f>
        <v>84.236696564136992</v>
      </c>
      <c r="I112" s="17">
        <f>I111+(data!D$20*G111-data!D$17*I111)*$C112/60</f>
        <v>39.792853315678094</v>
      </c>
      <c r="J112" s="16">
        <f t="shared" si="4"/>
        <v>8.1666666666666661</v>
      </c>
      <c r="K112" s="14">
        <f>G112/data!D$8</f>
        <v>4</v>
      </c>
      <c r="L112" s="59">
        <f>C112*E112/3600/data!H$23+L111</f>
        <v>32.260293218895193</v>
      </c>
    </row>
    <row r="113" spans="1:12" ht="20.100000000000001" customHeight="1">
      <c r="A113" s="12">
        <f>'Eleveld TCI'!A113</f>
        <v>495</v>
      </c>
      <c r="B113" s="13">
        <f>'Eleveld TCI'!B113</f>
        <v>4</v>
      </c>
      <c r="C113" s="14">
        <f t="shared" si="5"/>
        <v>5</v>
      </c>
      <c r="D113" s="68">
        <f>3600*(B113*data!D$15/1000-F113-G112)/C113</f>
        <v>1042.3917793142402</v>
      </c>
      <c r="E113" s="68">
        <f>IF(A113+C113&lt;N$19,data!H$25,IF(A113&lt;N$19,data!H$25*(N$19-A113)/C113,IF(D113&gt;data!$H$25,data!$H$25,IF(D113&lt;0,0,D113))))</f>
        <v>1042.3917793142402</v>
      </c>
      <c r="F113" s="17">
        <f>(H113*data!D$16+I113*data!D$17-G112*(data!D$18+data!D$19+data!D$20))*$C113/60</f>
        <v>-1.4477663601586657</v>
      </c>
      <c r="G113" s="17">
        <f t="shared" si="6"/>
        <v>81.168000000000006</v>
      </c>
      <c r="H113" s="17">
        <f>H112+(data!D$19*G112-data!D$16*H112)*$C113/60</f>
        <v>84.608179704884691</v>
      </c>
      <c r="I113" s="17">
        <f>I112+(data!D$20*G112-data!D$17*I112)*$C113/60</f>
        <v>40.065998281016284</v>
      </c>
      <c r="J113" s="16">
        <f t="shared" si="4"/>
        <v>8.25</v>
      </c>
      <c r="K113" s="14">
        <f>G113/data!D$8</f>
        <v>4</v>
      </c>
      <c r="L113" s="59">
        <f>C113*E113/3600/data!H$23+L112</f>
        <v>32.405069854911062</v>
      </c>
    </row>
    <row r="114" spans="1:12" ht="20.100000000000001" customHeight="1">
      <c r="A114" s="12">
        <f>'Eleveld TCI'!A114</f>
        <v>500</v>
      </c>
      <c r="B114" s="13">
        <f>'Eleveld TCI'!B114</f>
        <v>4</v>
      </c>
      <c r="C114" s="14">
        <f t="shared" si="5"/>
        <v>5</v>
      </c>
      <c r="D114" s="68">
        <f>3600*(B114*data!D$15/1000-F114-G113)/C114</f>
        <v>1041.1174358018775</v>
      </c>
      <c r="E114" s="68">
        <f>IF(A114+C114&lt;N$19,data!H$25,IF(A114&lt;N$19,data!H$25*(N$19-A114)/C114,IF(D114&gt;data!$H$25,data!$H$25,IF(D114&lt;0,0,D114))))</f>
        <v>1041.1174358018775</v>
      </c>
      <c r="F114" s="17">
        <f>(H114*data!D$16+I114*data!D$17-G113*(data!D$18+data!D$19+data!D$20))*$C114/60</f>
        <v>-1.445996438613725</v>
      </c>
      <c r="G114" s="17">
        <f t="shared" si="6"/>
        <v>81.168000000000006</v>
      </c>
      <c r="H114" s="17">
        <f>H113+(data!D$19*G113-data!D$16*H113)*$C114/60</f>
        <v>84.977960214570629</v>
      </c>
      <c r="I114" s="17">
        <f>I113+(data!D$20*G113-data!D$17*I113)*$C114/60</f>
        <v>40.339068131489007</v>
      </c>
      <c r="J114" s="16">
        <f t="shared" si="4"/>
        <v>8.3333333333333339</v>
      </c>
      <c r="K114" s="14">
        <f>G114/data!D$8</f>
        <v>4</v>
      </c>
      <c r="L114" s="59">
        <f>C114*E114/3600/data!H$23+L113</f>
        <v>32.549669498772431</v>
      </c>
    </row>
    <row r="115" spans="1:12" ht="20.100000000000001" customHeight="1">
      <c r="A115" s="12">
        <f>'Eleveld TCI'!A115</f>
        <v>505</v>
      </c>
      <c r="B115" s="13">
        <f>'Eleveld TCI'!B115</f>
        <v>4</v>
      </c>
      <c r="C115" s="14">
        <f t="shared" si="5"/>
        <v>5</v>
      </c>
      <c r="D115" s="68">
        <f>3600*(B115*data!D$15/1000-F115-G114)/C115</f>
        <v>1039.8487000883915</v>
      </c>
      <c r="E115" s="68">
        <f>IF(A115+C115&lt;N$19,data!H$25,IF(A115&lt;N$19,data!H$25*(N$19-A115)/C115,IF(D115&gt;data!$H$25,data!$H$25,IF(D115&lt;0,0,D115))))</f>
        <v>1039.8487000883915</v>
      </c>
      <c r="F115" s="17">
        <f>(H115*data!D$16+I115*data!D$17-G114*(data!D$18+data!D$19+data!D$20))*$C115/60</f>
        <v>-1.4442343056783153</v>
      </c>
      <c r="G115" s="17">
        <f t="shared" si="6"/>
        <v>81.168000000000006</v>
      </c>
      <c r="H115" s="17">
        <f>H114+(data!D$19*G114-data!D$16*H114)*$C115/60</f>
        <v>85.346045896920515</v>
      </c>
      <c r="I115" s="17">
        <f>I114+(data!D$20*G114-data!D$17*I114)*$C115/60</f>
        <v>40.612062887752849</v>
      </c>
      <c r="J115" s="16">
        <f t="shared" si="4"/>
        <v>8.4166666666666661</v>
      </c>
      <c r="K115" s="14">
        <f>G115/data!D$8</f>
        <v>4</v>
      </c>
      <c r="L115" s="59">
        <f>C115*E115/3600/data!H$23+L114</f>
        <v>32.694092929340265</v>
      </c>
    </row>
    <row r="116" spans="1:12" ht="20.100000000000001" customHeight="1">
      <c r="A116" s="12">
        <f>'Eleveld TCI'!A116</f>
        <v>510</v>
      </c>
      <c r="B116" s="13">
        <f>'Eleveld TCI'!B116</f>
        <v>4</v>
      </c>
      <c r="C116" s="14">
        <f t="shared" si="5"/>
        <v>5</v>
      </c>
      <c r="D116" s="68">
        <f>3600*(B116*data!D$15/1000-F116-G115)/C116</f>
        <v>1038.5855465354007</v>
      </c>
      <c r="E116" s="68">
        <f>IF(A116+C116&lt;N$19,data!H$25,IF(A116&lt;N$19,data!H$25*(N$19-A116)/C116,IF(D116&gt;data!$H$25,data!$H$25,IF(D116&lt;0,0,D116))))</f>
        <v>1038.5855465354007</v>
      </c>
      <c r="F116" s="17">
        <f>(H116*data!D$16+I116*data!D$17-G115*(data!D$18+data!D$19+data!D$20))*$C116/60</f>
        <v>-1.4424799257436143</v>
      </c>
      <c r="G116" s="17">
        <f t="shared" si="6"/>
        <v>81.168000000000006</v>
      </c>
      <c r="H116" s="17">
        <f>H115+(data!D$19*G115-data!D$16*H115)*$C116/60</f>
        <v>85.712444519892969</v>
      </c>
      <c r="I116" s="17">
        <f>I115+(data!D$20*G115-data!D$17*I115)*$C116/60</f>
        <v>40.884982570458718</v>
      </c>
      <c r="J116" s="16">
        <f t="shared" si="4"/>
        <v>8.5</v>
      </c>
      <c r="K116" s="14">
        <f>G116/data!D$8</f>
        <v>4</v>
      </c>
      <c r="L116" s="59">
        <f>C116*E116/3600/data!H$23+L115</f>
        <v>32.838340921914629</v>
      </c>
    </row>
    <row r="117" spans="1:12" ht="20.100000000000001" customHeight="1">
      <c r="A117" s="12">
        <f>'Eleveld TCI'!A117</f>
        <v>515</v>
      </c>
      <c r="B117" s="13">
        <f>'Eleveld TCI'!B117</f>
        <v>4</v>
      </c>
      <c r="C117" s="14">
        <f t="shared" si="5"/>
        <v>5</v>
      </c>
      <c r="D117" s="68">
        <f>3600*(B117*data!D$15/1000-F117-G116)/C117</f>
        <v>1037.3279496220664</v>
      </c>
      <c r="E117" s="68">
        <f>IF(A117+C117&lt;N$19,data!H$25,IF(A117&lt;N$19,data!H$25*(N$19-A117)/C117,IF(D117&gt;data!$H$25,data!$H$25,IF(D117&lt;0,0,D117))))</f>
        <v>1037.3279496220664</v>
      </c>
      <c r="F117" s="17">
        <f>(H117*data!D$16+I117*data!D$17-G116*(data!D$18+data!D$19+data!D$20))*$C117/60</f>
        <v>-1.4407332633639813</v>
      </c>
      <c r="G117" s="17">
        <f t="shared" si="6"/>
        <v>81.168000000000006</v>
      </c>
      <c r="H117" s="17">
        <f>H116+(data!D$19*G116-data!D$16*H116)*$C117/60</f>
        <v>86.077163815843463</v>
      </c>
      <c r="I117" s="17">
        <f>I116+(data!D$20*G116-data!D$17*I116)*$C117/60</f>
        <v>41.157827200251845</v>
      </c>
      <c r="J117" s="16">
        <f t="shared" si="4"/>
        <v>8.5833333333333339</v>
      </c>
      <c r="K117" s="14">
        <f>G117/data!D$8</f>
        <v>4</v>
      </c>
      <c r="L117" s="59">
        <f>C117*E117/3600/data!H$23+L116</f>
        <v>32.982414248251025</v>
      </c>
    </row>
    <row r="118" spans="1:12" ht="20.100000000000001" customHeight="1">
      <c r="A118" s="12">
        <f>'Eleveld TCI'!A118</f>
        <v>520</v>
      </c>
      <c r="B118" s="13">
        <f>'Eleveld TCI'!B118</f>
        <v>4</v>
      </c>
      <c r="C118" s="14">
        <f t="shared" si="5"/>
        <v>5</v>
      </c>
      <c r="D118" s="68">
        <f>3600*(B118*data!D$15/1000-F118-G117)/C118</f>
        <v>1036.0758839444691</v>
      </c>
      <c r="E118" s="68">
        <f>IF(A118+C118&lt;N$19,data!H$25,IF(A118&lt;N$19,data!H$25*(N$19-A118)/C118,IF(D118&gt;data!$H$25,data!$H$25,IF(D118&lt;0,0,D118))))</f>
        <v>1036.0758839444691</v>
      </c>
      <c r="F118" s="17">
        <f>(H118*data!D$16+I118*data!D$17-G117*(data!D$18+data!D$19+data!D$20))*$C118/60</f>
        <v>-1.4389942832562115</v>
      </c>
      <c r="G118" s="17">
        <f t="shared" si="6"/>
        <v>81.168000000000006</v>
      </c>
      <c r="H118" s="17">
        <f>H117+(data!D$19*G117-data!D$16*H117)*$C118/60</f>
        <v>86.440211481687513</v>
      </c>
      <c r="I118" s="17">
        <f>I117+(data!D$20*G117-data!D$17*I117)*$C118/60</f>
        <v>41.430596797771777</v>
      </c>
      <c r="J118" s="16">
        <f t="shared" si="4"/>
        <v>8.6666666666666661</v>
      </c>
      <c r="K118" s="14">
        <f>G118/data!D$8</f>
        <v>4</v>
      </c>
      <c r="L118" s="59">
        <f>C118*E118/3600/data!H$23+L117</f>
        <v>33.126313676576643</v>
      </c>
    </row>
    <row r="119" spans="1:12" ht="20.100000000000001" customHeight="1">
      <c r="A119" s="12">
        <f>'Eleveld TCI'!A119</f>
        <v>525</v>
      </c>
      <c r="B119" s="13">
        <f>'Eleveld TCI'!B119</f>
        <v>4</v>
      </c>
      <c r="C119" s="14">
        <f t="shared" si="5"/>
        <v>5</v>
      </c>
      <c r="D119" s="68">
        <f>3600*(B119*data!D$15/1000-F119-G118)/C119</f>
        <v>1034.8293242151271</v>
      </c>
      <c r="E119" s="68">
        <f>IF(A119+C119&lt;N$19,data!H$25,IF(A119&lt;N$19,data!H$25*(N$19-A119)/C119,IF(D119&gt;data!$H$25,data!$H$25,IF(D119&lt;0,0,D119))))</f>
        <v>1034.8293242151271</v>
      </c>
      <c r="F119" s="17">
        <f>(H119*data!D$16+I119*data!D$17-G118*(data!D$18+data!D$19+data!D$20))*$C119/60</f>
        <v>-1.4372629502987897</v>
      </c>
      <c r="G119" s="17">
        <f t="shared" si="6"/>
        <v>81.168000000000006</v>
      </c>
      <c r="H119" s="17">
        <f>H118+(data!D$19*G118-data!D$16*H118)*$C119/60</f>
        <v>86.801595179063114</v>
      </c>
      <c r="I119" s="17">
        <f>I118+(data!D$20*G118-data!D$17*I118)*$C119/60</f>
        <v>41.703291383652392</v>
      </c>
      <c r="J119" s="16">
        <f t="shared" si="4"/>
        <v>8.75</v>
      </c>
      <c r="K119" s="14">
        <f>G119/data!D$8</f>
        <v>4</v>
      </c>
      <c r="L119" s="59">
        <f>C119*E119/3600/data!H$23+L118</f>
        <v>33.270039971606522</v>
      </c>
    </row>
    <row r="120" spans="1:12" ht="20.100000000000001" customHeight="1">
      <c r="A120" s="12">
        <f>'Eleveld TCI'!A120</f>
        <v>530</v>
      </c>
      <c r="B120" s="13">
        <f>'Eleveld TCI'!B120</f>
        <v>4</v>
      </c>
      <c r="C120" s="14">
        <f t="shared" si="5"/>
        <v>5</v>
      </c>
      <c r="D120" s="68">
        <f>3600*(B120*data!D$15/1000-F120-G119)/C120</f>
        <v>1033.5882452624242</v>
      </c>
      <c r="E120" s="68">
        <f>IF(A120+C120&lt;N$19,data!H$25,IF(A120&lt;N$19,data!H$25*(N$19-A120)/C120,IF(D120&gt;data!$H$25,data!$H$25,IF(D120&lt;0,0,D120))))</f>
        <v>1033.5882452624242</v>
      </c>
      <c r="F120" s="17">
        <f>(H120*data!D$16+I120*data!D$17-G119*(data!D$18+data!D$19+data!D$20))*$C120/60</f>
        <v>-1.4355392295311493</v>
      </c>
      <c r="G120" s="17">
        <f t="shared" si="6"/>
        <v>81.168000000000006</v>
      </c>
      <c r="H120" s="17">
        <f>H119+(data!D$19*G119-data!D$16*H119)*$C120/60</f>
        <v>87.161322534492413</v>
      </c>
      <c r="I120" s="17">
        <f>I119+(data!D$20*G119-data!D$17*I119)*$C120/60</f>
        <v>41.975910978521888</v>
      </c>
      <c r="J120" s="16">
        <f t="shared" si="4"/>
        <v>8.8333333333333339</v>
      </c>
      <c r="K120" s="14">
        <f>G120/data!D$8</f>
        <v>4</v>
      </c>
      <c r="L120" s="59">
        <f>C120*E120/3600/data!H$23+L119</f>
        <v>33.413593894559639</v>
      </c>
    </row>
    <row r="121" spans="1:12" ht="20.100000000000001" customHeight="1">
      <c r="A121" s="12">
        <f>'Eleveld TCI'!A121</f>
        <v>535</v>
      </c>
      <c r="B121" s="13">
        <f>'Eleveld TCI'!B121</f>
        <v>4</v>
      </c>
      <c r="C121" s="14">
        <f t="shared" si="5"/>
        <v>5</v>
      </c>
      <c r="D121" s="68">
        <f>3600*(B121*data!D$15/1000-F121-G120)/C121</f>
        <v>1032.3526220301176</v>
      </c>
      <c r="E121" s="68">
        <f>IF(A121+C121&lt;N$19,data!H$25,IF(A121&lt;N$19,data!H$25*(N$19-A121)/C121,IF(D121&gt;data!$H$25,data!$H$25,IF(D121&lt;0,0,D121))))</f>
        <v>1032.3526220301176</v>
      </c>
      <c r="F121" s="17">
        <f>(H121*data!D$16+I121*data!D$17-G120*(data!D$18+data!D$19+data!D$20))*$C121/60</f>
        <v>-1.4338230861529369</v>
      </c>
      <c r="G121" s="17">
        <f t="shared" si="6"/>
        <v>81.168000000000006</v>
      </c>
      <c r="H121" s="17">
        <f>H120+(data!D$19*G120-data!D$16*H120)*$C121/60</f>
        <v>87.519401139542651</v>
      </c>
      <c r="I121" s="17">
        <f>I120+(data!D$20*G120-data!D$17*I120)*$C121/60</f>
        <v>42.248455603002796</v>
      </c>
      <c r="J121" s="16">
        <f t="shared" si="4"/>
        <v>8.9166666666666661</v>
      </c>
      <c r="K121" s="14">
        <f>G121/data!D$8</f>
        <v>4</v>
      </c>
      <c r="L121" s="59">
        <f>C121*E121/3600/data!H$23+L120</f>
        <v>33.556976203174933</v>
      </c>
    </row>
    <row r="122" spans="1:12" ht="20.100000000000001" customHeight="1">
      <c r="A122" s="12">
        <f>'Eleveld TCI'!A122</f>
        <v>540</v>
      </c>
      <c r="B122" s="13">
        <f>'Eleveld TCI'!B122</f>
        <v>4</v>
      </c>
      <c r="C122" s="14">
        <f t="shared" si="5"/>
        <v>5</v>
      </c>
      <c r="D122" s="68">
        <f>3600*(B122*data!D$15/1000-F122-G121)/C122</f>
        <v>1031.1224295767556</v>
      </c>
      <c r="E122" s="68">
        <f>IF(A122+C122&lt;N$19,data!H$25,IF(A122&lt;N$19,data!H$25*(N$19-A122)/C122,IF(D122&gt;data!$H$25,data!$H$25,IF(D122&lt;0,0,D122))))</f>
        <v>1031.1224295767556</v>
      </c>
      <c r="F122" s="17">
        <f>(H122*data!D$16+I122*data!D$17-G121*(data!D$18+data!D$19+data!D$20))*$C122/60</f>
        <v>-1.4321144855232746</v>
      </c>
      <c r="G122" s="17">
        <f t="shared" si="6"/>
        <v>81.168000000000006</v>
      </c>
      <c r="H122" s="17">
        <f>H121+(data!D$19*G121-data!D$16*H121)*$C122/60</f>
        <v>87.875838550986415</v>
      </c>
      <c r="I122" s="17">
        <f>I121+(data!D$20*G121-data!D$17*I121)*$C122/60</f>
        <v>42.520925277711967</v>
      </c>
      <c r="J122" s="16">
        <f t="shared" si="4"/>
        <v>9</v>
      </c>
      <c r="K122" s="14">
        <f>G122/data!D$8</f>
        <v>4</v>
      </c>
      <c r="L122" s="59">
        <f>C122*E122/3600/data!H$23+L121</f>
        <v>33.700187651727262</v>
      </c>
    </row>
    <row r="123" spans="1:12" ht="20.100000000000001" customHeight="1">
      <c r="A123" s="12">
        <f>'Eleveld TCI'!A123</f>
        <v>545</v>
      </c>
      <c r="B123" s="13">
        <f>'Eleveld TCI'!B123</f>
        <v>4</v>
      </c>
      <c r="C123" s="14">
        <f t="shared" si="5"/>
        <v>5</v>
      </c>
      <c r="D123" s="68">
        <f>3600*(B123*data!D$15/1000-F123-G122)/C123</f>
        <v>1029.8976430752271</v>
      </c>
      <c r="E123" s="68">
        <f>IF(A123+C123&lt;N$19,data!H$25,IF(A123&lt;N$19,data!H$25*(N$19-A123)/C123,IF(D123&gt;data!$H$25,data!$H$25,IF(D123&lt;0,0,D123))))</f>
        <v>1029.8976430752271</v>
      </c>
      <c r="F123" s="17">
        <f>(H123*data!D$16+I123*data!D$17-G122*(data!D$18+data!D$19+data!D$20))*$C123/60</f>
        <v>-1.4304133931600316</v>
      </c>
      <c r="G123" s="17">
        <f t="shared" si="6"/>
        <v>81.168000000000006</v>
      </c>
      <c r="H123" s="17">
        <f>H122+(data!D$19*G122-data!D$16*H122)*$C123/60</f>
        <v>88.230642290961057</v>
      </c>
      <c r="I123" s="17">
        <f>I122+(data!D$20*G122-data!D$17*I122)*$C123/60</f>
        <v>42.793320023260598</v>
      </c>
      <c r="J123" s="16">
        <f t="shared" si="4"/>
        <v>9.0833333333333339</v>
      </c>
      <c r="K123" s="14">
        <f>G123/data!D$8</f>
        <v>4</v>
      </c>
      <c r="L123" s="59">
        <f>C123*E123/3600/data!H$23+L122</f>
        <v>33.843228991043269</v>
      </c>
    </row>
    <row r="124" spans="1:12" ht="20.100000000000001" customHeight="1">
      <c r="A124" s="12">
        <f>'Eleveld TCI'!A124</f>
        <v>550</v>
      </c>
      <c r="B124" s="13">
        <f>'Eleveld TCI'!B124</f>
        <v>4</v>
      </c>
      <c r="C124" s="14">
        <f t="shared" si="5"/>
        <v>5</v>
      </c>
      <c r="D124" s="68">
        <f>3600*(B124*data!D$15/1000-F124-G123)/C124</f>
        <v>1028.6782378121472</v>
      </c>
      <c r="E124" s="68">
        <f>IF(A124+C124&lt;N$19,data!H$25,IF(A124&lt;N$19,data!H$25*(N$19-A124)/C124,IF(D124&gt;data!$H$25,data!$H$25,IF(D124&lt;0,0,D124))))</f>
        <v>1028.6782378121472</v>
      </c>
      <c r="F124" s="17">
        <f>(H124*data!D$16+I124*data!D$17-G123*(data!D$18+data!D$19+data!D$20))*$C124/60</f>
        <v>-1.4287197747390958</v>
      </c>
      <c r="G124" s="17">
        <f t="shared" si="6"/>
        <v>81.168000000000006</v>
      </c>
      <c r="H124" s="17">
        <f>H123+(data!D$19*G123-data!D$16*H123)*$C124/60</f>
        <v>88.583819847127486</v>
      </c>
      <c r="I124" s="17">
        <f>I123+(data!D$20*G123-data!D$17*I123)*$C124/60</f>
        <v>43.065639860254201</v>
      </c>
      <c r="J124" s="16">
        <f t="shared" si="4"/>
        <v>9.1666666666666661</v>
      </c>
      <c r="K124" s="14">
        <f>G124/data!D$8</f>
        <v>4</v>
      </c>
      <c r="L124" s="59">
        <f>C124*E124/3600/data!H$23+L123</f>
        <v>33.986100968517178</v>
      </c>
    </row>
    <row r="125" spans="1:12" ht="20.100000000000001" customHeight="1">
      <c r="A125" s="12">
        <f>'Eleveld TCI'!A125</f>
        <v>555</v>
      </c>
      <c r="B125" s="13">
        <f>'Eleveld TCI'!B125</f>
        <v>4</v>
      </c>
      <c r="C125" s="14">
        <f t="shared" si="5"/>
        <v>5</v>
      </c>
      <c r="D125" s="68">
        <f>3600*(B125*data!D$15/1000-F125-G124)/C125</f>
        <v>1027.4641891874285</v>
      </c>
      <c r="E125" s="68">
        <f>IF(A125+C125&lt;N$19,data!H$25,IF(A125&lt;N$19,data!H$25*(N$19-A125)/C125,IF(D125&gt;data!$H$25,data!$H$25,IF(D125&lt;0,0,D125))))</f>
        <v>1027.4641891874285</v>
      </c>
      <c r="F125" s="17">
        <f>(H125*data!D$16+I125*data!D$17-G124*(data!D$18+data!D$19+data!D$20))*$C125/60</f>
        <v>-1.4270335960936484</v>
      </c>
      <c r="G125" s="17">
        <f t="shared" si="6"/>
        <v>81.168000000000006</v>
      </c>
      <c r="H125" s="17">
        <f>H124+(data!D$19*G124-data!D$16*H124)*$C125/60</f>
        <v>88.935378672828151</v>
      </c>
      <c r="I125" s="17">
        <f>I124+(data!D$20*G124-data!D$17*I124)*$C125/60</f>
        <v>43.337884809292632</v>
      </c>
      <c r="J125" s="16">
        <f t="shared" si="4"/>
        <v>9.25</v>
      </c>
      <c r="K125" s="14">
        <f>G125/data!D$8</f>
        <v>4</v>
      </c>
      <c r="L125" s="59">
        <f>C125*E125/3600/data!H$23+L124</f>
        <v>34.128804328126542</v>
      </c>
    </row>
    <row r="126" spans="1:12" ht="20.100000000000001" customHeight="1">
      <c r="A126" s="12">
        <f>'Eleveld TCI'!A126</f>
        <v>560</v>
      </c>
      <c r="B126" s="13">
        <f>'Eleveld TCI'!B126</f>
        <v>4</v>
      </c>
      <c r="C126" s="14">
        <f t="shared" si="5"/>
        <v>5</v>
      </c>
      <c r="D126" s="68">
        <f>3600*(B126*data!D$15/1000-F126-G125)/C126</f>
        <v>1026.2554727136762</v>
      </c>
      <c r="E126" s="68">
        <f>IF(A126+C126&lt;N$19,data!H$25,IF(A126&lt;N$19,data!H$25*(N$19-A126)/C126,IF(D126&gt;data!$H$25,data!$H$25,IF(D126&lt;0,0,D126))))</f>
        <v>1026.2554727136762</v>
      </c>
      <c r="F126" s="17">
        <f>(H126*data!D$16+I126*data!D$17-G125*(data!D$18+data!D$19+data!D$20))*$C126/60</f>
        <v>-1.4253548232134463</v>
      </c>
      <c r="G126" s="17">
        <f t="shared" si="6"/>
        <v>81.168000000000006</v>
      </c>
      <c r="H126" s="17">
        <f>H125+(data!D$19*G125-data!D$16*H125)*$C126/60</f>
        <v>89.285326187244351</v>
      </c>
      <c r="I126" s="17">
        <f>I125+(data!D$20*G125-data!D$17*I125)*$C126/60</f>
        <v>43.610054890970076</v>
      </c>
      <c r="J126" s="16">
        <f t="shared" si="4"/>
        <v>9.3333333333333339</v>
      </c>
      <c r="K126" s="14">
        <f>G126/data!D$8</f>
        <v>4</v>
      </c>
      <c r="L126" s="59">
        <f>C126*E126/3600/data!H$23+L125</f>
        <v>34.271339810447884</v>
      </c>
    </row>
    <row r="127" spans="1:12" ht="20.100000000000001" customHeight="1">
      <c r="A127" s="12">
        <f>'Eleveld TCI'!A127</f>
        <v>565</v>
      </c>
      <c r="B127" s="13">
        <f>'Eleveld TCI'!B127</f>
        <v>4</v>
      </c>
      <c r="C127" s="14">
        <f t="shared" si="5"/>
        <v>5</v>
      </c>
      <c r="D127" s="68">
        <f>3600*(B127*data!D$15/1000-F127-G126)/C127</f>
        <v>1025.0520640157492</v>
      </c>
      <c r="E127" s="68">
        <f>IF(A127+C127&lt;N$19,data!H$25,IF(A127&lt;N$19,data!H$25*(N$19-A127)/C127,IF(D127&gt;data!$H$25,data!$H$25,IF(D127&lt;0,0,D127))))</f>
        <v>1025.0520640157492</v>
      </c>
      <c r="F127" s="17">
        <f>(H127*data!D$16+I127*data!D$17-G126*(data!D$18+data!D$19+data!D$20))*$C127/60</f>
        <v>-1.4236834222441004</v>
      </c>
      <c r="G127" s="17">
        <f t="shared" si="6"/>
        <v>81.168000000000006</v>
      </c>
      <c r="H127" s="17">
        <f>H126+(data!D$19*G126-data!D$16*H126)*$C127/60</f>
        <v>89.633669775552818</v>
      </c>
      <c r="I127" s="17">
        <f>I126+(data!D$20*G126-data!D$17*I126)*$C127/60</f>
        <v>43.882150125875057</v>
      </c>
      <c r="J127" s="16">
        <f t="shared" si="4"/>
        <v>9.4166666666666661</v>
      </c>
      <c r="K127" s="14">
        <f>G127/data!D$8</f>
        <v>4</v>
      </c>
      <c r="L127" s="59">
        <f>C127*E127/3600/data!H$23+L126</f>
        <v>34.413708152672292</v>
      </c>
    </row>
    <row r="128" spans="1:12" ht="20.100000000000001" customHeight="1">
      <c r="A128" s="12">
        <f>'Eleveld TCI'!A128</f>
        <v>570</v>
      </c>
      <c r="B128" s="13">
        <f>'Eleveld TCI'!B128</f>
        <v>4</v>
      </c>
      <c r="C128" s="14">
        <f t="shared" si="5"/>
        <v>5</v>
      </c>
      <c r="D128" s="68">
        <f>3600*(B128*data!D$15/1000-F128-G127)/C128</f>
        <v>1023.8539388301866</v>
      </c>
      <c r="E128" s="68">
        <f>IF(A128+C128&lt;N$19,data!H$25,IF(A128&lt;N$19,data!H$25*(N$19-A128)/C128,IF(D128&gt;data!$H$25,data!$H$25,IF(D128&lt;0,0,D128))))</f>
        <v>1023.8539388301866</v>
      </c>
      <c r="F128" s="17">
        <f>(H128*data!D$16+I128*data!D$17-G127*(data!D$18+data!D$19+data!D$20))*$C128/60</f>
        <v>-1.4220193594863635</v>
      </c>
      <c r="G128" s="17">
        <f t="shared" si="6"/>
        <v>81.168000000000006</v>
      </c>
      <c r="H128" s="17">
        <f>H127+(data!D$19*G127-data!D$16*H127)*$C128/60</f>
        <v>89.980416789081531</v>
      </c>
      <c r="I128" s="17">
        <f>I127+(data!D$20*G127-data!D$17*I127)*$C128/60</f>
        <v>44.154170534590442</v>
      </c>
      <c r="J128" s="16">
        <f t="shared" si="4"/>
        <v>9.5</v>
      </c>
      <c r="K128" s="14">
        <f>G128/data!D$8</f>
        <v>4</v>
      </c>
      <c r="L128" s="59">
        <f>C128*E128/3600/data!H$23+L127</f>
        <v>34.555910088620927</v>
      </c>
    </row>
    <row r="129" spans="1:12" ht="20.100000000000001" customHeight="1">
      <c r="A129" s="12">
        <f>'Eleveld TCI'!A129</f>
        <v>575</v>
      </c>
      <c r="B129" s="13">
        <f>'Eleveld TCI'!B129</f>
        <v>4</v>
      </c>
      <c r="C129" s="14">
        <f t="shared" si="5"/>
        <v>5</v>
      </c>
      <c r="D129" s="68">
        <f>3600*(B129*data!D$15/1000-F129-G128)/C129</f>
        <v>1022.6610730047059</v>
      </c>
      <c r="E129" s="68">
        <f>IF(A129+C129&lt;N$19,data!H$25,IF(A129&lt;N$19,data!H$25*(N$19-A129)/C129,IF(D129&gt;data!$H$25,data!$H$25,IF(D129&lt;0,0,D129))))</f>
        <v>1022.6610730047059</v>
      </c>
      <c r="F129" s="17">
        <f>(H129*data!D$16+I129*data!D$17-G128*(data!D$18+data!D$19+data!D$20))*$C129/60</f>
        <v>-1.4203626013954203</v>
      </c>
      <c r="G129" s="17">
        <f t="shared" si="6"/>
        <v>81.168000000000006</v>
      </c>
      <c r="H129" s="17">
        <f>H128+(data!D$19*G128-data!D$16*H128)*$C129/60</f>
        <v>90.325574545464903</v>
      </c>
      <c r="I129" s="17">
        <f>I128+(data!D$20*G128-data!D$17*I128)*$C129/60</f>
        <v>44.426116137693427</v>
      </c>
      <c r="J129" s="16">
        <f t="shared" si="4"/>
        <v>9.5833333333333339</v>
      </c>
      <c r="K129" s="14">
        <f>G129/data!D$8</f>
        <v>4</v>
      </c>
      <c r="L129" s="59">
        <f>C129*E129/3600/data!H$23+L128</f>
        <v>34.697946348760468</v>
      </c>
    </row>
    <row r="130" spans="1:12" ht="20.100000000000001" customHeight="1">
      <c r="A130" s="12">
        <f>'Eleveld TCI'!A130</f>
        <v>580</v>
      </c>
      <c r="B130" s="13">
        <f>'Eleveld TCI'!B130</f>
        <v>4</v>
      </c>
      <c r="C130" s="14">
        <f t="shared" si="5"/>
        <v>5</v>
      </c>
      <c r="D130" s="68">
        <f>3600*(B130*data!D$15/1000-F130-G129)/C130</f>
        <v>1021.4734424977235</v>
      </c>
      <c r="E130" s="68">
        <f>IF(A130+C130&lt;N$19,data!H$25,IF(A130&lt;N$19,data!H$25*(N$19-A130)/C130,IF(D130&gt;data!$H$25,data!$H$25,IF(D130&lt;0,0,D130))))</f>
        <v>1021.4734424977235</v>
      </c>
      <c r="F130" s="17">
        <f>(H130*data!D$16+I130*data!D$17-G129*(data!D$18+data!D$19+data!D$20))*$C130/60</f>
        <v>-1.4187131145801752</v>
      </c>
      <c r="G130" s="17">
        <f t="shared" si="6"/>
        <v>81.168000000000006</v>
      </c>
      <c r="H130" s="17">
        <f>H129+(data!D$19*G129-data!D$16*H129)*$C130/60</f>
        <v>90.669150328798196</v>
      </c>
      <c r="I130" s="17">
        <f>I129+(data!D$20*G129-data!D$17*I129)*$C130/60</f>
        <v>44.69798695575556</v>
      </c>
      <c r="J130" s="16">
        <f t="shared" si="4"/>
        <v>9.6666666666666661</v>
      </c>
      <c r="K130" s="14">
        <f>G130/data!D$8</f>
        <v>4</v>
      </c>
      <c r="L130" s="59">
        <f>C130*E130/3600/data!H$23+L129</f>
        <v>34.839817660218486</v>
      </c>
    </row>
    <row r="131" spans="1:12" ht="20.100000000000001" customHeight="1">
      <c r="A131" s="12">
        <f>'Eleveld TCI'!A131</f>
        <v>585</v>
      </c>
      <c r="B131" s="13">
        <f>'Eleveld TCI'!B131</f>
        <v>4</v>
      </c>
      <c r="C131" s="14">
        <f t="shared" si="5"/>
        <v>5</v>
      </c>
      <c r="D131" s="68">
        <f>3600*(B131*data!D$15/1000-F131-G130)/C131</f>
        <v>1020.2910233778414</v>
      </c>
      <c r="E131" s="68">
        <f>IF(A131+C131&lt;N$19,data!H$25,IF(A131&lt;N$19,data!H$25*(N$19-A131)/C131,IF(D131&gt;data!$H$25,data!$H$25,IF(D131&lt;0,0,D131))))</f>
        <v>1020.2910233778414</v>
      </c>
      <c r="F131" s="17">
        <f>(H131*data!D$16+I131*data!D$17-G130*(data!D$18+data!D$19+data!D$20))*$C131/60</f>
        <v>-1.4170708658025541</v>
      </c>
      <c r="G131" s="17">
        <f t="shared" si="6"/>
        <v>81.168000000000006</v>
      </c>
      <c r="H131" s="17">
        <f>H130+(data!D$19*G130-data!D$16*H130)*$C131/60</f>
        <v>91.011151389791209</v>
      </c>
      <c r="I131" s="17">
        <f>I130+(data!D$20*G130-data!D$17*I130)*$C131/60</f>
        <v>44.969783009342727</v>
      </c>
      <c r="J131" s="16">
        <f t="shared" si="4"/>
        <v>9.75</v>
      </c>
      <c r="K131" s="14">
        <f>G131/data!D$8</f>
        <v>4</v>
      </c>
      <c r="L131" s="59">
        <f>C131*E131/3600/data!H$23+L130</f>
        <v>34.98152474679874</v>
      </c>
    </row>
    <row r="132" spans="1:12" ht="20.100000000000001" customHeight="1">
      <c r="A132" s="12">
        <f>'Eleveld TCI'!A132</f>
        <v>590</v>
      </c>
      <c r="B132" s="13">
        <f>'Eleveld TCI'!B132</f>
        <v>4</v>
      </c>
      <c r="C132" s="14">
        <f t="shared" si="5"/>
        <v>5</v>
      </c>
      <c r="D132" s="68">
        <f>3600*(B132*data!D$15/1000-F132-G131)/C132</f>
        <v>1019.113791823296</v>
      </c>
      <c r="E132" s="68">
        <f>IF(A132+C132&lt;N$19,data!H$25,IF(A132&lt;N$19,data!H$25*(N$19-A132)/C132,IF(D132&gt;data!$H$25,data!$H$25,IF(D132&lt;0,0,D132))))</f>
        <v>1019.113791823296</v>
      </c>
      <c r="F132" s="17">
        <f>(H132*data!D$16+I132*data!D$17-G131*(data!D$18+data!D$19+data!D$20))*$C132/60</f>
        <v>-1.4154358219767977</v>
      </c>
      <c r="G132" s="17">
        <f t="shared" si="6"/>
        <v>81.168000000000006</v>
      </c>
      <c r="H132" s="17">
        <f>H131+(data!D$19*G131-data!D$16*H131)*$C132/60</f>
        <v>91.351584945921331</v>
      </c>
      <c r="I132" s="17">
        <f>I131+(data!D$20*G131-data!D$17*I131)*$C132/60</f>
        <v>45.241504319015156</v>
      </c>
      <c r="J132" s="16">
        <f t="shared" ref="J132:J195" si="7">$A132/60</f>
        <v>9.8333333333333339</v>
      </c>
      <c r="K132" s="14">
        <f>G132/data!D$8</f>
        <v>4</v>
      </c>
      <c r="L132" s="59">
        <f>C132*E132/3600/data!H$23+L131</f>
        <v>35.123068328996418</v>
      </c>
    </row>
    <row r="133" spans="1:12" ht="20.100000000000001" customHeight="1">
      <c r="A133" s="12">
        <f>'Eleveld TCI'!A133</f>
        <v>595</v>
      </c>
      <c r="B133" s="13">
        <f>'Eleveld TCI'!B133</f>
        <v>4</v>
      </c>
      <c r="C133" s="14">
        <f t="shared" ref="C133:C196" si="8">A134-A133</f>
        <v>5</v>
      </c>
      <c r="D133" s="68">
        <f>3600*(B133*data!D$15/1000-F133-G132)/C133</f>
        <v>1017.9417241215071</v>
      </c>
      <c r="E133" s="68">
        <f>IF(A133+C133&lt;N$19,data!H$25,IF(A133&lt;N$19,data!H$25*(N$19-A133)/C133,IF(D133&gt;data!$H$25,data!$H$25,IF(D133&lt;0,0,D133))))</f>
        <v>1017.9417241215071</v>
      </c>
      <c r="F133" s="17">
        <f>(H133*data!D$16+I133*data!D$17-G132*(data!D$18+data!D$19+data!D$20))*$C133/60</f>
        <v>-1.4138079501687666</v>
      </c>
      <c r="G133" s="17">
        <f t="shared" ref="G133:G196" si="9">(E133/60)*$C133/60+F133+G132</f>
        <v>81.168000000000006</v>
      </c>
      <c r="H133" s="17">
        <f>H132+(data!D$19*G132-data!D$16*H132)*$C133/60</f>
        <v>91.690458181585853</v>
      </c>
      <c r="I133" s="17">
        <f>I132+(data!D$20*G132-data!D$17*I132)*$C133/60</f>
        <v>45.513150905327429</v>
      </c>
      <c r="J133" s="16">
        <f t="shared" si="7"/>
        <v>9.9166666666666661</v>
      </c>
      <c r="K133" s="14">
        <f>G133/data!D$8</f>
        <v>4</v>
      </c>
      <c r="L133" s="59">
        <f>C133*E133/3600/data!H$23+L132</f>
        <v>35.264449124013296</v>
      </c>
    </row>
    <row r="134" spans="1:12" ht="20.100000000000001" customHeight="1">
      <c r="A134" s="12">
        <f>'Eleveld TCI'!A134</f>
        <v>600</v>
      </c>
      <c r="B134" s="13">
        <f>'Eleveld TCI'!B134</f>
        <v>4</v>
      </c>
      <c r="C134" s="14">
        <f t="shared" si="8"/>
        <v>5</v>
      </c>
      <c r="D134" s="68">
        <f>3600*(B134*data!D$15/1000-F134-G133)/C134</f>
        <v>1016.7747966685772</v>
      </c>
      <c r="E134" s="68">
        <f>IF(A134+C134&lt;N$19,data!H$25,IF(A134&lt;N$19,data!H$25*(N$19-A134)/C134,IF(D134&gt;data!$H$25,data!$H$25,IF(D134&lt;0,0,D134))))</f>
        <v>1016.7747966685772</v>
      </c>
      <c r="F134" s="17">
        <f>(H134*data!D$16+I134*data!D$17-G133*(data!D$18+data!D$19+data!D$20))*$C134/60</f>
        <v>-1.4121872175952432</v>
      </c>
      <c r="G134" s="17">
        <f t="shared" si="9"/>
        <v>81.168000000000006</v>
      </c>
      <c r="H134" s="17">
        <f>H133+(data!D$19*G133-data!D$16*H133)*$C134/60</f>
        <v>92.027778248253583</v>
      </c>
      <c r="I134" s="17">
        <f>I133+(data!D$20*G133-data!D$17*I133)*$C134/60</f>
        <v>45.784722788828461</v>
      </c>
      <c r="J134" s="16">
        <f t="shared" si="7"/>
        <v>10</v>
      </c>
      <c r="K134" s="14">
        <f>G134/data!D$8</f>
        <v>4</v>
      </c>
      <c r="L134" s="59">
        <f>C134*E134/3600/data!H$23+L133</f>
        <v>35.405667845772818</v>
      </c>
    </row>
    <row r="135" spans="1:12" ht="20.100000000000001" customHeight="1">
      <c r="A135" s="12">
        <f>'Eleveld TCI'!A135</f>
        <v>605</v>
      </c>
      <c r="B135" s="13">
        <f>'Eleveld TCI'!B135</f>
        <v>4</v>
      </c>
      <c r="C135" s="14">
        <f t="shared" si="8"/>
        <v>5</v>
      </c>
      <c r="D135" s="68">
        <f>3600*(B135*data!D$15/1000-F135-G134)/C135</f>
        <v>1015.6129859687383</v>
      </c>
      <c r="E135" s="68">
        <f>IF(A135+C135&lt;N$19,data!H$25,IF(A135&lt;N$19,data!H$25*(N$19-A135)/C135,IF(D135&gt;data!$H$25,data!$H$25,IF(D135&lt;0,0,D135))))</f>
        <v>1015.6129859687383</v>
      </c>
      <c r="F135" s="17">
        <f>(H135*data!D$16+I135*data!D$17-G134*(data!D$18+data!D$19+data!D$20))*$C135/60</f>
        <v>-1.410573591623244</v>
      </c>
      <c r="G135" s="17">
        <f t="shared" si="9"/>
        <v>81.168000000000006</v>
      </c>
      <c r="H135" s="17">
        <f>H134+(data!D$19*G134-data!D$16*H134)*$C135/60</f>
        <v>92.363552264615748</v>
      </c>
      <c r="I135" s="17">
        <f>I134+(data!D$20*G134-data!D$17*I134)*$C135/60</f>
        <v>46.056219990061535</v>
      </c>
      <c r="J135" s="16">
        <f t="shared" si="7"/>
        <v>10.083333333333334</v>
      </c>
      <c r="K135" s="14">
        <f>G135/data!D$8</f>
        <v>4</v>
      </c>
      <c r="L135" s="59">
        <f>C135*E135/3600/data!H$23+L134</f>
        <v>35.546725204935143</v>
      </c>
    </row>
    <row r="136" spans="1:12" ht="20.100000000000001" customHeight="1">
      <c r="A136" s="12">
        <f>'Eleveld TCI'!A136</f>
        <v>610</v>
      </c>
      <c r="B136" s="13">
        <f>'Eleveld TCI'!B136</f>
        <v>4</v>
      </c>
      <c r="C136" s="14">
        <f t="shared" si="8"/>
        <v>5</v>
      </c>
      <c r="D136" s="68">
        <f>3600*(B136*data!D$15/1000-F136-G135)/C136</f>
        <v>1014.4562686339123</v>
      </c>
      <c r="E136" s="68">
        <f>IF(A136+C136&lt;N$19,data!H$25,IF(A136&lt;N$19,data!H$25*(N$19-A136)/C136,IF(D136&gt;data!$H$25,data!$H$25,IF(D136&lt;0,0,D136))))</f>
        <v>1014.4562686339123</v>
      </c>
      <c r="F136" s="17">
        <f>(H136*data!D$16+I136*data!D$17-G135*(data!D$18+data!D$19+data!D$20))*$C136/60</f>
        <v>-1.4089670397693286</v>
      </c>
      <c r="G136" s="17">
        <f t="shared" si="9"/>
        <v>81.168000000000006</v>
      </c>
      <c r="H136" s="17">
        <f>H135+(data!D$19*G135-data!D$16*H135)*$C136/60</f>
        <v>92.697787316736253</v>
      </c>
      <c r="I136" s="17">
        <f>I135+(data!D$20*G135-data!D$17*I135)*$C136/60</f>
        <v>46.327642529564265</v>
      </c>
      <c r="J136" s="16">
        <f t="shared" si="7"/>
        <v>10.166666666666666</v>
      </c>
      <c r="K136" s="14">
        <f>G136/data!D$8</f>
        <v>4</v>
      </c>
      <c r="L136" s="59">
        <f>C136*E136/3600/data!H$23+L135</f>
        <v>35.687621908912078</v>
      </c>
    </row>
    <row r="137" spans="1:12" ht="20.100000000000001" customHeight="1">
      <c r="A137" s="12">
        <f>'Eleveld TCI'!A137</f>
        <v>615</v>
      </c>
      <c r="B137" s="13">
        <f>'Eleveld TCI'!B137</f>
        <v>4</v>
      </c>
      <c r="C137" s="14">
        <f t="shared" si="8"/>
        <v>5</v>
      </c>
      <c r="D137" s="68">
        <f>3600*(B137*data!D$15/1000-F137-G136)/C137</f>
        <v>1013.30462138322</v>
      </c>
      <c r="E137" s="68">
        <f>IF(A137+C137&lt;N$19,data!H$25,IF(A137&lt;N$19,data!H$25*(N$19-A137)/C137,IF(D137&gt;data!$H$25,data!$H$25,IF(D137&lt;0,0,D137))))</f>
        <v>1013.30462138322</v>
      </c>
      <c r="F137" s="17">
        <f>(H137*data!D$16+I137*data!D$17-G136*(data!D$18+data!D$19+data!D$20))*$C137/60</f>
        <v>-1.4073675296989137</v>
      </c>
      <c r="G137" s="17">
        <f t="shared" si="9"/>
        <v>81.168000000000006</v>
      </c>
      <c r="H137" s="17">
        <f>H136+(data!D$19*G136-data!D$16*H136)*$C137/60</f>
        <v>93.030490458201214</v>
      </c>
      <c r="I137" s="17">
        <f>I136+(data!D$20*G136-data!D$17*I136)*$C137/60</f>
        <v>46.598990427868635</v>
      </c>
      <c r="J137" s="16">
        <f t="shared" si="7"/>
        <v>10.25</v>
      </c>
      <c r="K137" s="14">
        <f>G137/data!D$8</f>
        <v>4</v>
      </c>
      <c r="L137" s="59">
        <f>C137*E137/3600/data!H$23+L136</f>
        <v>35.828358661881971</v>
      </c>
    </row>
    <row r="138" spans="1:12" ht="20.100000000000001" customHeight="1">
      <c r="A138" s="12">
        <f>'Eleveld TCI'!A138</f>
        <v>620</v>
      </c>
      <c r="B138" s="13">
        <f>'Eleveld TCI'!B138</f>
        <v>4</v>
      </c>
      <c r="C138" s="14">
        <f t="shared" si="8"/>
        <v>5</v>
      </c>
      <c r="D138" s="68">
        <f>3600*(B138*data!D$15/1000-F138-G137)/C138</f>
        <v>1012.1580210424281</v>
      </c>
      <c r="E138" s="68">
        <f>IF(A138+C138&lt;N$19,data!H$25,IF(A138&lt;N$19,data!H$25*(N$19-A138)/C138,IF(D138&gt;data!$H$25,data!$H$25,IF(D138&lt;0,0,D138))))</f>
        <v>1012.1580210424281</v>
      </c>
      <c r="F138" s="17">
        <f>(H138*data!D$16+I138*data!D$17-G137*(data!D$18+data!D$19+data!D$20))*$C138/60</f>
        <v>-1.4057750292255926</v>
      </c>
      <c r="G138" s="17">
        <f t="shared" si="9"/>
        <v>81.168000000000006</v>
      </c>
      <c r="H138" s="17">
        <f>H137+(data!D$19*G137-data!D$16*H137)*$C138/60</f>
        <v>93.361668710267793</v>
      </c>
      <c r="I138" s="17">
        <f>I137+(data!D$20*G137-data!D$17*I137)*$C138/60</f>
        <v>46.870263705500975</v>
      </c>
      <c r="J138" s="16">
        <f t="shared" si="7"/>
        <v>10.333333333333334</v>
      </c>
      <c r="K138" s="14">
        <f>G138/data!D$8</f>
        <v>4</v>
      </c>
      <c r="L138" s="59">
        <f>C138*E138/3600/data!H$23+L137</f>
        <v>35.968936164804532</v>
      </c>
    </row>
    <row r="139" spans="1:12" ht="20.100000000000001" customHeight="1">
      <c r="A139" s="12">
        <f>'Eleveld TCI'!A139</f>
        <v>625</v>
      </c>
      <c r="B139" s="13">
        <f>'Eleveld TCI'!B139</f>
        <v>4</v>
      </c>
      <c r="C139" s="14">
        <f t="shared" si="8"/>
        <v>5</v>
      </c>
      <c r="D139" s="68">
        <f>3600*(B139*data!D$15/1000-F139-G138)/C139</f>
        <v>1011.0164445435305</v>
      </c>
      <c r="E139" s="68">
        <f>IF(A139+C139&lt;N$19,data!H$25,IF(A139&lt;N$19,data!H$25*(N$19-A139)/C139,IF(D139&gt;data!$H$25,data!$H$25,IF(D139&lt;0,0,D139))))</f>
        <v>1011.0164445435305</v>
      </c>
      <c r="F139" s="17">
        <f>(H139*data!D$16+I139*data!D$17-G138*(data!D$18+data!D$19+data!D$20))*$C139/60</f>
        <v>-1.4041895063104561</v>
      </c>
      <c r="G139" s="17">
        <f t="shared" si="9"/>
        <v>81.168000000000006</v>
      </c>
      <c r="H139" s="17">
        <f>H138+(data!D$19*G138-data!D$16*H138)*$C139/60</f>
        <v>93.6913290620124</v>
      </c>
      <c r="I139" s="17">
        <f>I138+(data!D$20*G138-data!D$17*I138)*$C139/60</f>
        <v>47.141462382981963</v>
      </c>
      <c r="J139" s="16">
        <f t="shared" si="7"/>
        <v>10.416666666666666</v>
      </c>
      <c r="K139" s="14">
        <f>G139/data!D$8</f>
        <v>4</v>
      </c>
      <c r="L139" s="59">
        <f>C139*E139/3600/data!H$23+L138</f>
        <v>36.109355115435577</v>
      </c>
    </row>
    <row r="140" spans="1:12" ht="20.100000000000001" customHeight="1">
      <c r="A140" s="12">
        <f>'Eleveld TCI'!A140</f>
        <v>630</v>
      </c>
      <c r="B140" s="13">
        <f>'Eleveld TCI'!B140</f>
        <v>4</v>
      </c>
      <c r="C140" s="14">
        <f t="shared" si="8"/>
        <v>5</v>
      </c>
      <c r="D140" s="68">
        <f>3600*(B140*data!D$15/1000-F140-G139)/C140</f>
        <v>1009.8798689242154</v>
      </c>
      <c r="E140" s="68">
        <f>IF(A140+C140&lt;N$19,data!H$25,IF(A140&lt;N$19,data!H$25*(N$19-A140)/C140,IF(D140&gt;data!$H$25,data!$H$25,IF(D140&lt;0,0,D140))))</f>
        <v>1009.8798689242154</v>
      </c>
      <c r="F140" s="17">
        <f>(H140*data!D$16+I140*data!D$17-G139*(data!D$18+data!D$19+data!D$20))*$C140/60</f>
        <v>-1.4026109290614144</v>
      </c>
      <c r="G140" s="17">
        <f t="shared" si="9"/>
        <v>81.168000000000006</v>
      </c>
      <c r="H140" s="17">
        <f>H139+(data!D$19*G139-data!D$16*H139)*$C140/60</f>
        <v>94.019478470478177</v>
      </c>
      <c r="I140" s="17">
        <f>I139+(data!D$20*G139-data!D$17*I139)*$C140/60</f>
        <v>47.41258648082664</v>
      </c>
      <c r="J140" s="16">
        <f t="shared" si="7"/>
        <v>10.5</v>
      </c>
      <c r="K140" s="14">
        <f>G140/data!D$8</f>
        <v>4</v>
      </c>
      <c r="L140" s="59">
        <f>C140*E140/3600/data!H$23+L139</f>
        <v>36.24961620834172</v>
      </c>
    </row>
    <row r="141" spans="1:12" ht="20.100000000000001" customHeight="1">
      <c r="A141" s="12">
        <f>'Eleveld TCI'!A141</f>
        <v>635</v>
      </c>
      <c r="B141" s="13">
        <f>'Eleveld TCI'!B141</f>
        <v>4</v>
      </c>
      <c r="C141" s="14">
        <f t="shared" si="8"/>
        <v>5</v>
      </c>
      <c r="D141" s="68">
        <f>3600*(B141*data!D$15/1000-F141-G140)/C141</f>
        <v>1008.7482713274152</v>
      </c>
      <c r="E141" s="68">
        <f>IF(A141+C141&lt;N$19,data!H$25,IF(A141&lt;N$19,data!H$25*(N$19-A141)/C141,IF(D141&gt;data!$H$25,data!$H$25,IF(D141&lt;0,0,D141))))</f>
        <v>1008.7482713274152</v>
      </c>
      <c r="F141" s="17">
        <f>(H141*data!D$16+I141*data!D$17-G140*(data!D$18+data!D$19+data!D$20))*$C141/60</f>
        <v>-1.401039265732525</v>
      </c>
      <c r="G141" s="17">
        <f t="shared" si="9"/>
        <v>81.168000000000006</v>
      </c>
      <c r="H141" s="17">
        <f>H140+(data!D$19*G140-data!D$16*H140)*$C141/60</f>
        <v>94.34612386082182</v>
      </c>
      <c r="I141" s="17">
        <f>I140+(data!D$20*G140-data!D$17*I140)*$C141/60</f>
        <v>47.683636019544416</v>
      </c>
      <c r="J141" s="16">
        <f t="shared" si="7"/>
        <v>10.583333333333334</v>
      </c>
      <c r="K141" s="14">
        <f>G141/data!D$8</f>
        <v>4</v>
      </c>
      <c r="L141" s="59">
        <f>C141*E141/3600/data!H$23+L140</f>
        <v>36.389720134914974</v>
      </c>
    </row>
    <row r="142" spans="1:12" ht="20.100000000000001" customHeight="1">
      <c r="A142" s="12">
        <f>'Eleveld TCI'!A142</f>
        <v>640</v>
      </c>
      <c r="B142" s="13">
        <f>'Eleveld TCI'!B142</f>
        <v>4</v>
      </c>
      <c r="C142" s="14">
        <f t="shared" si="8"/>
        <v>5</v>
      </c>
      <c r="D142" s="68">
        <f>3600*(B142*data!D$15/1000-F142-G141)/C142</f>
        <v>1007.621629000796</v>
      </c>
      <c r="E142" s="68">
        <f>IF(A142+C142&lt;N$19,data!H$25,IF(A142&lt;N$19,data!H$25*(N$19-A142)/C142,IF(D142&gt;data!$H$25,data!$H$25,IF(D142&lt;0,0,D142))))</f>
        <v>1007.621629000796</v>
      </c>
      <c r="F142" s="17">
        <f>(H142*data!D$16+I142*data!D$17-G141*(data!D$18+data!D$19+data!D$20))*$C142/60</f>
        <v>-1.3994744847233254</v>
      </c>
      <c r="G142" s="17">
        <f t="shared" si="9"/>
        <v>81.168000000000006</v>
      </c>
      <c r="H142" s="17">
        <f>H141+(data!D$19*G141-data!D$16*H141)*$C142/60</f>
        <v>94.671272126459726</v>
      </c>
      <c r="I142" s="17">
        <f>I141+(data!D$20*G141-data!D$17*I141)*$C142/60</f>
        <v>47.954611019639039</v>
      </c>
      <c r="J142" s="16">
        <f t="shared" si="7"/>
        <v>10.666666666666666</v>
      </c>
      <c r="K142" s="14">
        <f>G142/data!D$8</f>
        <v>4</v>
      </c>
      <c r="L142" s="59">
        <f>C142*E142/3600/data!H$23+L141</f>
        <v>36.529667583387308</v>
      </c>
    </row>
    <row r="143" spans="1:12" ht="20.100000000000001" customHeight="1">
      <c r="A143" s="12">
        <f>'Eleveld TCI'!A143</f>
        <v>645</v>
      </c>
      <c r="B143" s="13">
        <f>'Eleveld TCI'!B143</f>
        <v>4</v>
      </c>
      <c r="C143" s="14">
        <f t="shared" si="8"/>
        <v>5</v>
      </c>
      <c r="D143" s="68">
        <f>3600*(B143*data!D$15/1000-F143-G142)/C143</f>
        <v>1006.499919296275</v>
      </c>
      <c r="E143" s="68">
        <f>IF(A143+C143&lt;N$19,data!H$25,IF(A143&lt;N$19,data!H$25*(N$19-A143)/C143,IF(D143&gt;data!$H$25,data!$H$25,IF(D143&lt;0,0,D143))))</f>
        <v>1006.499919296275</v>
      </c>
      <c r="F143" s="17">
        <f>(H143*data!D$16+I143*data!D$17-G142*(data!D$18+data!D$19+data!D$20))*$C143/60</f>
        <v>-1.3979165545781624</v>
      </c>
      <c r="G143" s="17">
        <f t="shared" si="9"/>
        <v>81.168000000000006</v>
      </c>
      <c r="H143" s="17">
        <f>H142+(data!D$19*G142-data!D$16*H142)*$C143/60</f>
        <v>94.994930129213458</v>
      </c>
      <c r="I143" s="17">
        <f>I142+(data!D$20*G142-data!D$17*I142)*$C143/60</f>
        <v>48.225511501608636</v>
      </c>
      <c r="J143" s="16">
        <f t="shared" si="7"/>
        <v>10.75</v>
      </c>
      <c r="K143" s="14">
        <f>G143/data!D$8</f>
        <v>4</v>
      </c>
      <c r="L143" s="59">
        <f>C143*E143/3600/data!H$23+L142</f>
        <v>36.669459238845121</v>
      </c>
    </row>
    <row r="144" spans="1:12" ht="20.100000000000001" customHeight="1">
      <c r="A144" s="12">
        <f>'Eleveld TCI'!A144</f>
        <v>650</v>
      </c>
      <c r="B144" s="13">
        <f>'Eleveld TCI'!B144</f>
        <v>4</v>
      </c>
      <c r="C144" s="14">
        <f t="shared" si="8"/>
        <v>5</v>
      </c>
      <c r="D144" s="68">
        <f>3600*(B144*data!D$15/1000-F144-G143)/C144</f>
        <v>1005.3831196695819</v>
      </c>
      <c r="E144" s="68">
        <f>IF(A144+C144&lt;N$19,data!H$25,IF(A144&lt;N$19,data!H$25*(N$19-A144)/C144,IF(D144&gt;data!$H$25,data!$H$25,IF(D144&lt;0,0,D144))))</f>
        <v>1005.3831196695819</v>
      </c>
      <c r="F144" s="17">
        <f>(H144*data!D$16+I144*data!D$17-G143*(data!D$18+data!D$19+data!D$20))*$C144/60</f>
        <v>-1.3963654439855313</v>
      </c>
      <c r="G144" s="17">
        <f t="shared" si="9"/>
        <v>81.168000000000006</v>
      </c>
      <c r="H144" s="17">
        <f>H143+(data!D$19*G143-data!D$16*H143)*$C144/60</f>
        <v>95.317104699454561</v>
      </c>
      <c r="I144" s="17">
        <f>I143+(data!D$20*G143-data!D$17*I143)*$C144/60</f>
        <v>48.496337485945695</v>
      </c>
      <c r="J144" s="16">
        <f t="shared" si="7"/>
        <v>10.833333333333334</v>
      </c>
      <c r="K144" s="14">
        <f>G144/data!D$8</f>
        <v>4</v>
      </c>
      <c r="L144" s="59">
        <f>C144*E144/3600/data!H$23+L143</f>
        <v>36.809095783243677</v>
      </c>
    </row>
    <row r="145" spans="1:12" ht="20.100000000000001" customHeight="1">
      <c r="A145" s="12">
        <f>'Eleveld TCI'!A145</f>
        <v>655</v>
      </c>
      <c r="B145" s="13">
        <f>'Eleveld TCI'!B145</f>
        <v>4</v>
      </c>
      <c r="C145" s="14">
        <f t="shared" si="8"/>
        <v>5</v>
      </c>
      <c r="D145" s="68">
        <f>3600*(B145*data!D$15/1000-F145-G144)/C145</f>
        <v>1004.2712076797363</v>
      </c>
      <c r="E145" s="68">
        <f>IF(A145+C145&lt;N$19,data!H$25,IF(A145&lt;N$19,data!H$25*(N$19-A145)/C145,IF(D145&gt;data!$H$25,data!$H$25,IF(D145&lt;0,0,D145))))</f>
        <v>1004.2712076797363</v>
      </c>
      <c r="F145" s="17">
        <f>(H145*data!D$16+I145*data!D$17-G144*(data!D$18+data!D$19+data!D$20))*$C145/60</f>
        <v>-1.394821121777414</v>
      </c>
      <c r="G145" s="17">
        <f t="shared" si="9"/>
        <v>81.168000000000006</v>
      </c>
      <c r="H145" s="17">
        <f>H144+(data!D$19*G144-data!D$16*H144)*$C145/60</f>
        <v>95.637802636248722</v>
      </c>
      <c r="I145" s="17">
        <f>I144+(data!D$20*G144-data!D$17*I144)*$C145/60</f>
        <v>48.767088993137058</v>
      </c>
      <c r="J145" s="16">
        <f t="shared" si="7"/>
        <v>10.916666666666666</v>
      </c>
      <c r="K145" s="14">
        <f>G145/data!D$8</f>
        <v>4</v>
      </c>
      <c r="L145" s="59">
        <f>C145*E145/3600/data!H$23+L144</f>
        <v>36.948577895421415</v>
      </c>
    </row>
    <row r="146" spans="1:12" ht="20.100000000000001" customHeight="1">
      <c r="A146" s="12">
        <f>'Eleveld TCI'!A146</f>
        <v>660</v>
      </c>
      <c r="B146" s="13">
        <f>'Eleveld TCI'!B146</f>
        <v>4</v>
      </c>
      <c r="C146" s="14">
        <f t="shared" si="8"/>
        <v>5</v>
      </c>
      <c r="D146" s="68">
        <f>3600*(B146*data!D$15/1000-F146-G145)/C146</f>
        <v>1003.1641609886083</v>
      </c>
      <c r="E146" s="68">
        <f>IF(A146+C146&lt;N$19,data!H$25,IF(A146&lt;N$19,data!H$25*(N$19-A146)/C146,IF(D146&gt;data!$H$25,data!$H$25,IF(D146&lt;0,0,D146))))</f>
        <v>1003.1641609886083</v>
      </c>
      <c r="F146" s="17">
        <f>(H146*data!D$16+I146*data!D$17-G145*(data!D$18+data!D$19+data!D$20))*$C146/60</f>
        <v>-1.3932835569286206</v>
      </c>
      <c r="G146" s="17">
        <f t="shared" si="9"/>
        <v>81.168000000000006</v>
      </c>
      <c r="H146" s="17">
        <f>H145+(data!D$19*G145-data!D$16*H145)*$C146/60</f>
        <v>95.957030707499243</v>
      </c>
      <c r="I146" s="17">
        <f>I145+(data!D$20*G145-data!D$17*I145)*$C146/60</f>
        <v>49.037766043663943</v>
      </c>
      <c r="J146" s="16">
        <f t="shared" si="7"/>
        <v>11</v>
      </c>
      <c r="K146" s="14">
        <f>G146/data!D$8</f>
        <v>4</v>
      </c>
      <c r="L146" s="59">
        <f>C146*E146/3600/data!H$23+L145</f>
        <v>37.087906251114276</v>
      </c>
    </row>
    <row r="147" spans="1:12" ht="20.100000000000001" customHeight="1">
      <c r="A147" s="12">
        <f>'Eleveld TCI'!A147</f>
        <v>665</v>
      </c>
      <c r="B147" s="13">
        <f>'Eleveld TCI'!B147</f>
        <v>4</v>
      </c>
      <c r="C147" s="14">
        <f t="shared" si="8"/>
        <v>5</v>
      </c>
      <c r="D147" s="68">
        <f>3600*(B147*data!D$15/1000-F147-G146)/C147</f>
        <v>1002.0619573604165</v>
      </c>
      <c r="E147" s="68">
        <f>IF(A147+C147&lt;N$19,data!H$25,IF(A147&lt;N$19,data!H$25*(N$19-A147)/C147,IF(D147&gt;data!$H$25,data!$H$25,IF(D147&lt;0,0,D147))))</f>
        <v>1002.0619573604165</v>
      </c>
      <c r="F147" s="17">
        <f>(H147*data!D$16+I147*data!D$17-G146*(data!D$18+data!D$19+data!D$20))*$C147/60</f>
        <v>-1.3917527185561374</v>
      </c>
      <c r="G147" s="17">
        <f t="shared" si="9"/>
        <v>81.168000000000006</v>
      </c>
      <c r="H147" s="17">
        <f>H146+(data!D$19*G146-data!D$16*H146)*$C147/60</f>
        <v>96.274795650089871</v>
      </c>
      <c r="I147" s="17">
        <f>I146+(data!D$20*G146-data!D$17*I146)*$C147/60</f>
        <v>49.308368658001939</v>
      </c>
      <c r="J147" s="16">
        <f t="shared" si="7"/>
        <v>11.083333333333334</v>
      </c>
      <c r="K147" s="14">
        <f>G147/data!D$8</f>
        <v>4</v>
      </c>
      <c r="L147" s="59">
        <f>C147*E147/3600/data!H$23+L146</f>
        <v>37.22708152296989</v>
      </c>
    </row>
    <row r="148" spans="1:12" ht="20.100000000000001" customHeight="1">
      <c r="A148" s="12">
        <f>'Eleveld TCI'!A148</f>
        <v>670</v>
      </c>
      <c r="B148" s="13">
        <f>'Eleveld TCI'!B148</f>
        <v>4</v>
      </c>
      <c r="C148" s="14">
        <f t="shared" si="8"/>
        <v>5</v>
      </c>
      <c r="D148" s="68">
        <f>3600*(B148*data!D$15/1000-F148-G147)/C148</f>
        <v>1000.9645746612989</v>
      </c>
      <c r="E148" s="68">
        <f>IF(A148+C148&lt;N$19,data!H$25,IF(A148&lt;N$19,data!H$25*(N$19-A148)/C148,IF(D148&gt;data!$H$25,data!$H$25,IF(D148&lt;0,0,D148))))</f>
        <v>1000.9645746612989</v>
      </c>
      <c r="F148" s="17">
        <f>(H148*data!D$16+I148*data!D$17-G147*(data!D$18+data!D$19+data!D$20))*$C148/60</f>
        <v>-1.390228575918472</v>
      </c>
      <c r="G148" s="17">
        <f t="shared" si="9"/>
        <v>81.168000000000006</v>
      </c>
      <c r="H148" s="17">
        <f>H147+(data!D$19*G147-data!D$16*H147)*$C148/60</f>
        <v>96.591104170026952</v>
      </c>
      <c r="I148" s="17">
        <f>I147+(data!D$20*G147-data!D$17*I147)*$C148/60</f>
        <v>49.578896856620986</v>
      </c>
      <c r="J148" s="16">
        <f t="shared" si="7"/>
        <v>11.166666666666666</v>
      </c>
      <c r="K148" s="14">
        <f>G148/data!D$8</f>
        <v>4</v>
      </c>
      <c r="L148" s="59">
        <f>C148*E148/3600/data!H$23+L147</f>
        <v>37.366104380561737</v>
      </c>
    </row>
    <row r="149" spans="1:12" ht="20.100000000000001" customHeight="1">
      <c r="A149" s="12">
        <f>'Eleveld TCI'!A149</f>
        <v>675</v>
      </c>
      <c r="B149" s="13">
        <f>'Eleveld TCI'!B149</f>
        <v>4</v>
      </c>
      <c r="C149" s="14">
        <f t="shared" si="8"/>
        <v>5</v>
      </c>
      <c r="D149" s="68">
        <f>3600*(B149*data!D$15/1000-F149-G148)/C149</f>
        <v>999.87199085880093</v>
      </c>
      <c r="E149" s="68">
        <f>IF(A149+C149&lt;N$19,data!H$25,IF(A149&lt;N$19,data!H$25*(N$19-A149)/C149,IF(D149&gt;data!$H$25,data!$H$25,IF(D149&lt;0,0,D149))))</f>
        <v>999.87199085880093</v>
      </c>
      <c r="F149" s="17">
        <f>(H149*data!D$16+I149*data!D$17-G148*(data!D$18+data!D$19+data!D$20))*$C149/60</f>
        <v>-1.3887110984150075</v>
      </c>
      <c r="G149" s="17">
        <f t="shared" si="9"/>
        <v>81.168000000000006</v>
      </c>
      <c r="H149" s="17">
        <f>H148+(data!D$19*G148-data!D$16*H148)*$C149/60</f>
        <v>96.905962942580999</v>
      </c>
      <c r="I149" s="17">
        <f>I148+(data!D$20*G148-data!D$17*I148)*$C149/60</f>
        <v>49.849350659985419</v>
      </c>
      <c r="J149" s="16">
        <f t="shared" si="7"/>
        <v>11.25</v>
      </c>
      <c r="K149" s="14">
        <f>G149/data!D$8</f>
        <v>4</v>
      </c>
      <c r="L149" s="59">
        <f>C149*E149/3600/data!H$23+L148</f>
        <v>37.50497549040324</v>
      </c>
    </row>
    <row r="150" spans="1:12" ht="20.100000000000001" customHeight="1">
      <c r="A150" s="12">
        <f>'Eleveld TCI'!A150</f>
        <v>680</v>
      </c>
      <c r="B150" s="13">
        <f>'Eleveld TCI'!B150</f>
        <v>4</v>
      </c>
      <c r="C150" s="14">
        <f t="shared" si="8"/>
        <v>5</v>
      </c>
      <c r="D150" s="68">
        <f>3600*(B150*data!D$15/1000-F150-G149)/C150</f>
        <v>998.78418402145599</v>
      </c>
      <c r="E150" s="68">
        <f>IF(A150+C150&lt;N$19,data!H$25,IF(A150&lt;N$19,data!H$25*(N$19-A150)/C150,IF(D150&gt;data!$H$25,data!$H$25,IF(D150&lt;0,0,D150))))</f>
        <v>998.78418402145599</v>
      </c>
      <c r="F150" s="17">
        <f>(H150*data!D$16+I150*data!D$17-G149*(data!D$18+data!D$19+data!D$20))*$C150/60</f>
        <v>-1.3872002555853546</v>
      </c>
      <c r="G150" s="17">
        <f t="shared" si="9"/>
        <v>81.168000000000006</v>
      </c>
      <c r="H150" s="17">
        <f>H149+(data!D$19*G149-data!D$16*H149)*$C150/60</f>
        <v>97.219378612427505</v>
      </c>
      <c r="I150" s="17">
        <f>I149+(data!D$20*G149-data!D$17*I149)*$C150/60</f>
        <v>50.119730088553922</v>
      </c>
      <c r="J150" s="16">
        <f t="shared" si="7"/>
        <v>11.333333333333334</v>
      </c>
      <c r="K150" s="14">
        <f>G150/data!D$8</f>
        <v>4</v>
      </c>
      <c r="L150" s="59">
        <f>C150*E150/3600/data!H$23+L149</f>
        <v>37.643695515961774</v>
      </c>
    </row>
    <row r="151" spans="1:12" ht="20.100000000000001" customHeight="1">
      <c r="A151" s="12">
        <f>'Eleveld TCI'!A151</f>
        <v>685</v>
      </c>
      <c r="B151" s="13">
        <f>'Eleveld TCI'!B151</f>
        <v>4</v>
      </c>
      <c r="C151" s="14">
        <f t="shared" si="8"/>
        <v>5</v>
      </c>
      <c r="D151" s="68">
        <f>3600*(B151*data!D$15/1000-F151-G150)/C151</f>
        <v>997.70113231827395</v>
      </c>
      <c r="E151" s="68">
        <f>IF(A151+C151&lt;N$19,data!H$25,IF(A151&lt;N$19,data!H$25*(N$19-A151)/C151,IF(D151&gt;data!$H$25,data!$H$25,IF(D151&lt;0,0,D151))))</f>
        <v>997.70113231827395</v>
      </c>
      <c r="F151" s="17">
        <f>(H151*data!D$16+I151*data!D$17-G150*(data!D$18+data!D$19+data!D$20))*$C151/60</f>
        <v>-1.3856960171087109</v>
      </c>
      <c r="G151" s="17">
        <f t="shared" si="9"/>
        <v>81.168000000000006</v>
      </c>
      <c r="H151" s="17">
        <f>H150+(data!D$19*G150-data!D$16*H150)*$C151/60</f>
        <v>97.531357793787208</v>
      </c>
      <c r="I151" s="17">
        <f>I150+(data!D$20*G150-data!D$17*I150)*$C151/60</f>
        <v>50.390035162779569</v>
      </c>
      <c r="J151" s="16">
        <f t="shared" si="7"/>
        <v>11.416666666666666</v>
      </c>
      <c r="K151" s="14">
        <f>G151/data!D$8</f>
        <v>4</v>
      </c>
      <c r="L151" s="59">
        <f>C151*E151/3600/data!H$23+L150</f>
        <v>37.782265117672644</v>
      </c>
    </row>
    <row r="152" spans="1:12" ht="20.100000000000001" customHeight="1">
      <c r="A152" s="12">
        <f>'Eleveld TCI'!A152</f>
        <v>690</v>
      </c>
      <c r="B152" s="13">
        <f>'Eleveld TCI'!B152</f>
        <v>4</v>
      </c>
      <c r="C152" s="14">
        <f t="shared" si="8"/>
        <v>5</v>
      </c>
      <c r="D152" s="68">
        <f>3600*(B152*data!D$15/1000-F152-G151)/C152</f>
        <v>996.62281401832149</v>
      </c>
      <c r="E152" s="68">
        <f>IF(A152+C152&lt;N$19,data!H$25,IF(A152&lt;N$19,data!H$25*(N$19-A152)/C152,IF(D152&gt;data!$H$25,data!$H$25,IF(D152&lt;0,0,D152))))</f>
        <v>996.62281401832149</v>
      </c>
      <c r="F152" s="17">
        <f>(H152*data!D$16+I152*data!D$17-G151*(data!D$18+data!D$19+data!D$20))*$C152/60</f>
        <v>-1.3841983528032185</v>
      </c>
      <c r="G152" s="17">
        <f t="shared" si="9"/>
        <v>81.168000000000006</v>
      </c>
      <c r="H152" s="17">
        <f>H151+(data!D$19*G151-data!D$16*H151)*$C152/60</f>
        <v>97.841907070565682</v>
      </c>
      <c r="I152" s="17">
        <f>I151+(data!D$20*G151-data!D$17*I151)*$C152/60</f>
        <v>50.660265903109803</v>
      </c>
      <c r="J152" s="16">
        <f t="shared" si="7"/>
        <v>11.5</v>
      </c>
      <c r="K152" s="14">
        <f>G152/data!D$8</f>
        <v>4</v>
      </c>
      <c r="L152" s="59">
        <f>C152*E152/3600/data!H$23+L151</f>
        <v>37.920684952952968</v>
      </c>
    </row>
    <row r="153" spans="1:12" ht="20.100000000000001" customHeight="1">
      <c r="A153" s="12">
        <f>'Eleveld TCI'!A153</f>
        <v>695</v>
      </c>
      <c r="B153" s="13">
        <f>'Eleveld TCI'!B153</f>
        <v>4</v>
      </c>
      <c r="C153" s="14">
        <f t="shared" si="8"/>
        <v>5</v>
      </c>
      <c r="D153" s="68">
        <f>3600*(B153*data!D$15/1000-F153-G152)/C153</f>
        <v>995.54920749024166</v>
      </c>
      <c r="E153" s="68">
        <f>IF(A153+C153&lt;N$19,data!H$25,IF(A153&lt;N$19,data!H$25*(N$19-A153)/C153,IF(D153&gt;data!$H$25,data!$H$25,IF(D153&lt;0,0,D153))))</f>
        <v>995.54920749024166</v>
      </c>
      <c r="F153" s="17">
        <f>(H153*data!D$16+I153*data!D$17-G152*(data!D$18+data!D$19+data!D$20))*$C153/60</f>
        <v>-1.3827072326253309</v>
      </c>
      <c r="G153" s="17">
        <f t="shared" si="9"/>
        <v>81.168000000000006</v>
      </c>
      <c r="H153" s="17">
        <f>H152+(data!D$19*G152-data!D$16*H152)*$C153/60</f>
        <v>98.151032996492262</v>
      </c>
      <c r="I153" s="17">
        <f>I152+(data!D$20*G152-data!D$17*I152)*$C153/60</f>
        <v>50.930422329986449</v>
      </c>
      <c r="J153" s="16">
        <f t="shared" si="7"/>
        <v>11.583333333333334</v>
      </c>
      <c r="K153" s="14">
        <f>G153/data!D$8</f>
        <v>4</v>
      </c>
      <c r="L153" s="59">
        <f>C153*E153/3600/data!H$23+L152</f>
        <v>38.058955676215504</v>
      </c>
    </row>
    <row r="154" spans="1:12" ht="20.100000000000001" customHeight="1">
      <c r="A154" s="12">
        <f>'Eleveld TCI'!A154</f>
        <v>700</v>
      </c>
      <c r="B154" s="13">
        <f>'Eleveld TCI'!B154</f>
        <v>4</v>
      </c>
      <c r="C154" s="14">
        <f t="shared" si="8"/>
        <v>5</v>
      </c>
      <c r="D154" s="68">
        <f>3600*(B154*data!D$15/1000-F154-G153)/C154</f>
        <v>994.48029120180308</v>
      </c>
      <c r="E154" s="68">
        <f>IF(A154+C154&lt;N$19,data!H$25,IF(A154&lt;N$19,data!H$25*(N$19-A154)/C154,IF(D154&gt;data!$H$25,data!$H$25,IF(D154&lt;0,0,D154))))</f>
        <v>994.48029120180308</v>
      </c>
      <c r="F154" s="17">
        <f>(H154*data!D$16+I154*data!D$17-G153*(data!D$18+data!D$19+data!D$20))*$C154/60</f>
        <v>-1.3812226266691747</v>
      </c>
      <c r="G154" s="17">
        <f t="shared" si="9"/>
        <v>81.168000000000006</v>
      </c>
      <c r="H154" s="17">
        <f>H153+(data!D$19*G153-data!D$16*H153)*$C154/60</f>
        <v>98.458742095258344</v>
      </c>
      <c r="I154" s="17">
        <f>I153+(data!D$20*G153-data!D$17*I153)*$C154/60</f>
        <v>51.200504463845704</v>
      </c>
      <c r="J154" s="16">
        <f t="shared" si="7"/>
        <v>11.666666666666666</v>
      </c>
      <c r="K154" s="14">
        <f>G154/data!D$8</f>
        <v>4</v>
      </c>
      <c r="L154" s="59">
        <f>C154*E154/3600/data!H$23+L153</f>
        <v>38.197077938882423</v>
      </c>
    </row>
    <row r="155" spans="1:12" ht="20.100000000000001" customHeight="1">
      <c r="A155" s="12">
        <f>'Eleveld TCI'!A155</f>
        <v>705</v>
      </c>
      <c r="B155" s="13">
        <f>'Eleveld TCI'!B155</f>
        <v>4</v>
      </c>
      <c r="C155" s="14">
        <f t="shared" si="8"/>
        <v>5</v>
      </c>
      <c r="D155" s="68">
        <f>3600*(B155*data!D$15/1000-F155-G154)/C155</f>
        <v>993.41604371946016</v>
      </c>
      <c r="E155" s="68">
        <f>IF(A155+C155&lt;N$19,data!H$25,IF(A155&lt;N$19,data!H$25*(N$19-A155)/C155,IF(D155&gt;data!$H$25,data!$H$25,IF(D155&lt;0,0,D155))))</f>
        <v>993.41604371946016</v>
      </c>
      <c r="F155" s="17">
        <f>(H155*data!D$16+I155*data!D$17-G154*(data!D$18+data!D$19+data!D$20))*$C155/60</f>
        <v>-1.3797445051659234</v>
      </c>
      <c r="G155" s="17">
        <f t="shared" si="9"/>
        <v>81.168000000000006</v>
      </c>
      <c r="H155" s="17">
        <f>H154+(data!D$19*G154-data!D$16*H154)*$C155/60</f>
        <v>98.765040860655077</v>
      </c>
      <c r="I155" s="17">
        <f>I154+(data!D$20*G154-data!D$17*I154)*$C155/60</f>
        <v>51.470512325118143</v>
      </c>
      <c r="J155" s="16">
        <f t="shared" si="7"/>
        <v>11.75</v>
      </c>
      <c r="K155" s="14">
        <f>G155/data!D$8</f>
        <v>4</v>
      </c>
      <c r="L155" s="59">
        <f>C155*E155/3600/data!H$23+L154</f>
        <v>38.335052389399017</v>
      </c>
    </row>
    <row r="156" spans="1:12" ht="20.100000000000001" customHeight="1">
      <c r="A156" s="12">
        <f>'Eleveld TCI'!A156</f>
        <v>710</v>
      </c>
      <c r="B156" s="13">
        <f>'Eleveld TCI'!B156</f>
        <v>4</v>
      </c>
      <c r="C156" s="14">
        <f t="shared" si="8"/>
        <v>5</v>
      </c>
      <c r="D156" s="68">
        <f>3600*(B156*data!D$15/1000-F156-G155)/C156</f>
        <v>992.35644370788236</v>
      </c>
      <c r="E156" s="68">
        <f>IF(A156+C156&lt;N$19,data!H$25,IF(A156&lt;N$19,data!H$25*(N$19-A156)/C156,IF(D156&gt;data!$H$25,data!$H$25,IF(D156&lt;0,0,D156))))</f>
        <v>992.35644370788236</v>
      </c>
      <c r="F156" s="17">
        <f>(H156*data!D$16+I156*data!D$17-G155*(data!D$18+data!D$19+data!D$20))*$C156/60</f>
        <v>-1.378272838483164</v>
      </c>
      <c r="G156" s="17">
        <f t="shared" si="9"/>
        <v>81.168000000000006</v>
      </c>
      <c r="H156" s="17">
        <f>H155+(data!D$19*G155-data!D$16*H155)*$C156/60</f>
        <v>99.069935756710407</v>
      </c>
      <c r="I156" s="17">
        <f>I155+(data!D$20*G155-data!D$17*I155)*$C156/60</f>
        <v>51.740445934228738</v>
      </c>
      <c r="J156" s="16">
        <f t="shared" si="7"/>
        <v>11.833333333333334</v>
      </c>
      <c r="K156" s="14">
        <f>G156/data!D$8</f>
        <v>4</v>
      </c>
      <c r="L156" s="59">
        <f>C156*E156/3600/data!H$23+L155</f>
        <v>38.472879673247334</v>
      </c>
    </row>
    <row r="157" spans="1:12" ht="20.100000000000001" customHeight="1">
      <c r="A157" s="12">
        <f>'Eleveld TCI'!A157</f>
        <v>715</v>
      </c>
      <c r="B157" s="13">
        <f>'Eleveld TCI'!B157</f>
        <v>4</v>
      </c>
      <c r="C157" s="14">
        <f t="shared" si="8"/>
        <v>5</v>
      </c>
      <c r="D157" s="68">
        <f>3600*(B157*data!D$15/1000-F157-G156)/C157</f>
        <v>991.30146992948426</v>
      </c>
      <c r="E157" s="68">
        <f>IF(A157+C157&lt;N$19,data!H$25,IF(A157&lt;N$19,data!H$25*(N$19-A157)/C157,IF(D157&gt;data!$H$25,data!$H$25,IF(D157&lt;0,0,D157))))</f>
        <v>991.30146992948426</v>
      </c>
      <c r="F157" s="17">
        <f>(H157*data!D$16+I157*data!D$17-G156*(data!D$18+data!D$19+data!D$20))*$C157/60</f>
        <v>-1.376807597124277</v>
      </c>
      <c r="G157" s="17">
        <f t="shared" si="9"/>
        <v>81.168000000000006</v>
      </c>
      <c r="H157" s="17">
        <f>H156+(data!D$19*G156-data!D$16*H156)*$C157/60</f>
        <v>99.373433217825479</v>
      </c>
      <c r="I157" s="17">
        <f>I156+(data!D$20*G156-data!D$17*I156)*$C157/60</f>
        <v>52.010305311596824</v>
      </c>
      <c r="J157" s="16">
        <f t="shared" si="7"/>
        <v>11.916666666666666</v>
      </c>
      <c r="K157" s="14">
        <f>G157/data!D$8</f>
        <v>4</v>
      </c>
      <c r="L157" s="59">
        <f>C157*E157/3600/data!H$23+L156</f>
        <v>38.610560432959765</v>
      </c>
    </row>
    <row r="158" spans="1:12" ht="20.100000000000001" customHeight="1">
      <c r="A158" s="12">
        <f>'Eleveld TCI'!A158</f>
        <v>720</v>
      </c>
      <c r="B158" s="13">
        <f>'Eleveld TCI'!B158</f>
        <v>4</v>
      </c>
      <c r="C158" s="14">
        <f t="shared" si="8"/>
        <v>5</v>
      </c>
      <c r="D158" s="68">
        <f>3600*(B158*data!D$15/1000-F158-G157)/C158</f>
        <v>990.25110124402545</v>
      </c>
      <c r="E158" s="68">
        <f>IF(A158+C158&lt;N$19,data!H$25,IF(A158&lt;N$19,data!H$25*(N$19-A158)/C158,IF(D158&gt;data!$H$25,data!$H$25,IF(D158&lt;0,0,D158))))</f>
        <v>990.25110124402545</v>
      </c>
      <c r="F158" s="17">
        <f>(H158*data!D$16+I158*data!D$17-G157*(data!D$18+data!D$19+data!D$20))*$C158/60</f>
        <v>-1.3753487517278102</v>
      </c>
      <c r="G158" s="17">
        <f t="shared" si="9"/>
        <v>81.168000000000006</v>
      </c>
      <c r="H158" s="17">
        <f>H157+(data!D$19*G157-data!D$16*H157)*$C158/60</f>
        <v>99.675539648910444</v>
      </c>
      <c r="I158" s="17">
        <f>I157+(data!D$20*G157-data!D$17*I157)*$C158/60</f>
        <v>52.280090477636136</v>
      </c>
      <c r="J158" s="16">
        <f t="shared" si="7"/>
        <v>12</v>
      </c>
      <c r="K158" s="14">
        <f>G158/data!D$8</f>
        <v>4</v>
      </c>
      <c r="L158" s="59">
        <f>C158*E158/3600/data!H$23+L157</f>
        <v>38.748095308132548</v>
      </c>
    </row>
    <row r="159" spans="1:12" ht="20.100000000000001" customHeight="1">
      <c r="A159" s="12">
        <f>'Eleveld TCI'!A159</f>
        <v>725</v>
      </c>
      <c r="B159" s="13">
        <f>'Eleveld TCI'!B159</f>
        <v>4</v>
      </c>
      <c r="C159" s="14">
        <f t="shared" si="8"/>
        <v>5</v>
      </c>
      <c r="D159" s="68">
        <f>3600*(B159*data!D$15/1000-F159-G158)/C159</f>
        <v>989.20531660814049</v>
      </c>
      <c r="E159" s="68">
        <f>IF(A159+C159&lt;N$19,data!H$25,IF(A159&lt;N$19,data!H$25*(N$19-A159)/C159,IF(D159&gt;data!$H$25,data!$H$25,IF(D159&lt;0,0,D159))))</f>
        <v>989.20531660814049</v>
      </c>
      <c r="F159" s="17">
        <f>(H159*data!D$16+I159*data!D$17-G158*(data!D$18+data!D$19+data!D$20))*$C159/60</f>
        <v>-1.3738962730668607</v>
      </c>
      <c r="G159" s="17">
        <f t="shared" si="9"/>
        <v>81.168000000000006</v>
      </c>
      <c r="H159" s="17">
        <f>H158+(data!D$19*G158-data!D$16*H158)*$C159/60</f>
        <v>99.97626142551961</v>
      </c>
      <c r="I159" s="17">
        <f>I158+(data!D$20*G158-data!D$17*I158)*$C159/60</f>
        <v>52.549801452754785</v>
      </c>
      <c r="J159" s="16">
        <f t="shared" si="7"/>
        <v>12.083333333333334</v>
      </c>
      <c r="K159" s="14">
        <f>G159/data!D$8</f>
        <v>4</v>
      </c>
      <c r="L159" s="59">
        <f>C159*E159/3600/data!H$23+L158</f>
        <v>38.885484935439237</v>
      </c>
    </row>
    <row r="160" spans="1:12" ht="20.100000000000001" customHeight="1">
      <c r="A160" s="12">
        <f>'Eleveld TCI'!A160</f>
        <v>730</v>
      </c>
      <c r="B160" s="13">
        <f>'Eleveld TCI'!B160</f>
        <v>4</v>
      </c>
      <c r="C160" s="14">
        <f t="shared" si="8"/>
        <v>5</v>
      </c>
      <c r="D160" s="68">
        <f>3600*(B160*data!D$15/1000-F160-G159)/C160</f>
        <v>988.16409507488856</v>
      </c>
      <c r="E160" s="68">
        <f>IF(A160+C160&lt;N$19,data!H$25,IF(A160&lt;N$19,data!H$25*(N$19-A160)/C160,IF(D160&gt;data!$H$25,data!$H$25,IF(D160&lt;0,0,D160))))</f>
        <v>988.16409507488856</v>
      </c>
      <c r="F160" s="17">
        <f>(H160*data!D$16+I160*data!D$17-G159*(data!D$18+data!D$19+data!D$20))*$C160/60</f>
        <v>-1.3724501320484583</v>
      </c>
      <c r="G160" s="17">
        <f t="shared" si="9"/>
        <v>81.168000000000006</v>
      </c>
      <c r="H160" s="17">
        <f>H159+(data!D$19*G159-data!D$16*H159)*$C160/60</f>
        <v>100.27560489398599</v>
      </c>
      <c r="I160" s="17">
        <f>I159+(data!D$20*G159-data!D$17*I159)*$C160/60</f>
        <v>52.81943825735528</v>
      </c>
      <c r="J160" s="16">
        <f t="shared" si="7"/>
        <v>12.166666666666666</v>
      </c>
      <c r="K160" s="14">
        <f>G160/data!D$8</f>
        <v>4</v>
      </c>
      <c r="L160" s="59">
        <f>C160*E160/3600/data!H$23+L159</f>
        <v>39.022729948644084</v>
      </c>
    </row>
    <row r="161" spans="1:12" ht="20.100000000000001" customHeight="1">
      <c r="A161" s="12">
        <f>'Eleveld TCI'!A161</f>
        <v>735</v>
      </c>
      <c r="B161" s="13">
        <f>'Eleveld TCI'!B161</f>
        <v>4</v>
      </c>
      <c r="C161" s="14">
        <f t="shared" si="8"/>
        <v>5</v>
      </c>
      <c r="D161" s="68">
        <f>3600*(B161*data!D$15/1000-F161-G160)/C161</f>
        <v>987.12741579332373</v>
      </c>
      <c r="E161" s="68">
        <f>IF(A161+C161&lt;N$19,data!H$25,IF(A161&lt;N$19,data!H$25*(N$19-A161)/C161,IF(D161&gt;data!$H$25,data!$H$25,IF(D161&lt;0,0,D161))))</f>
        <v>987.12741579332373</v>
      </c>
      <c r="F161" s="17">
        <f>(H161*data!D$16+I161*data!D$17-G160*(data!D$18+data!D$19+data!D$20))*$C161/60</f>
        <v>-1.3710102997129505</v>
      </c>
      <c r="G161" s="17">
        <f t="shared" si="9"/>
        <v>81.168000000000006</v>
      </c>
      <c r="H161" s="17">
        <f>H160+(data!D$19*G160-data!D$16*H160)*$C161/60</f>
        <v>100.57357637155522</v>
      </c>
      <c r="I161" s="17">
        <f>I160+(data!D$20*G160-data!D$17*I160)*$C161/60</f>
        <v>53.089000911834511</v>
      </c>
      <c r="J161" s="16">
        <f t="shared" si="7"/>
        <v>12.25</v>
      </c>
      <c r="K161" s="14">
        <f>G161/data!D$8</f>
        <v>4</v>
      </c>
      <c r="L161" s="59">
        <f>C161*E161/3600/data!H$23+L160</f>
        <v>39.159830978615382</v>
      </c>
    </row>
    <row r="162" spans="1:12" ht="20.100000000000001" customHeight="1">
      <c r="A162" s="12">
        <f>'Eleveld TCI'!A162</f>
        <v>740</v>
      </c>
      <c r="B162" s="13">
        <f>'Eleveld TCI'!B162</f>
        <v>4</v>
      </c>
      <c r="C162" s="14">
        <f t="shared" si="8"/>
        <v>5</v>
      </c>
      <c r="D162" s="68">
        <f>3600*(B162*data!D$15/1000-F162-G161)/C162</f>
        <v>986.09525800804477</v>
      </c>
      <c r="E162" s="68">
        <f>IF(A162+C162&lt;N$19,data!H$25,IF(A162&lt;N$19,data!H$25*(N$19-A162)/C162,IF(D162&gt;data!$H$25,data!$H$25,IF(D162&lt;0,0,D162))))</f>
        <v>986.09525800804477</v>
      </c>
      <c r="F162" s="17">
        <f>(H162*data!D$16+I162*data!D$17-G161*(data!D$18+data!D$19+data!D$20))*$C162/60</f>
        <v>-1.3695767472333944</v>
      </c>
      <c r="G162" s="17">
        <f t="shared" si="9"/>
        <v>81.168000000000006</v>
      </c>
      <c r="H162" s="17">
        <f>H161+(data!D$19*G161-data!D$16*H161)*$C162/60</f>
        <v>100.87018214651893</v>
      </c>
      <c r="I162" s="17">
        <f>I161+(data!D$20*G161-data!D$17*I161)*$C162/60</f>
        <v>53.358489436583753</v>
      </c>
      <c r="J162" s="16">
        <f t="shared" si="7"/>
        <v>12.333333333333334</v>
      </c>
      <c r="K162" s="14">
        <f>G162/data!D$8</f>
        <v>4</v>
      </c>
      <c r="L162" s="59">
        <f>C162*E162/3600/data!H$23+L161</f>
        <v>39.296788653338723</v>
      </c>
    </row>
    <row r="163" spans="1:12" ht="20.100000000000001" customHeight="1">
      <c r="A163" s="12">
        <f>'Eleveld TCI'!A163</f>
        <v>745</v>
      </c>
      <c r="B163" s="13">
        <f>'Eleveld TCI'!B163</f>
        <v>4</v>
      </c>
      <c r="C163" s="14">
        <f t="shared" si="8"/>
        <v>5</v>
      </c>
      <c r="D163" s="68">
        <f>3600*(B163*data!D$15/1000-F163-G162)/C163</f>
        <v>985.06760105875514</v>
      </c>
      <c r="E163" s="68">
        <f>IF(A163+C163&lt;N$19,data!H$25,IF(A163&lt;N$19,data!H$25*(N$19-A163)/C163,IF(D163&gt;data!$H$25,data!$H$25,IF(D163&lt;0,0,D163))))</f>
        <v>985.06760105875514</v>
      </c>
      <c r="F163" s="17">
        <f>(H163*data!D$16+I163*data!D$17-G162*(data!D$18+data!D$19+data!D$20))*$C163/60</f>
        <v>-1.3681494459149444</v>
      </c>
      <c r="G163" s="17">
        <f t="shared" si="9"/>
        <v>81.168000000000006</v>
      </c>
      <c r="H163" s="17">
        <f>H162+(data!D$19*G162-data!D$16*H162)*$C163/60</f>
        <v>101.16542847834738</v>
      </c>
      <c r="I163" s="17">
        <f>I162+(data!D$20*G162-data!D$17*I162)*$C163/60</f>
        <v>53.627903851988691</v>
      </c>
      <c r="J163" s="16">
        <f t="shared" si="7"/>
        <v>12.416666666666666</v>
      </c>
      <c r="K163" s="14">
        <f>G163/data!D$8</f>
        <v>4</v>
      </c>
      <c r="L163" s="59">
        <f>C163*E163/3600/data!H$23+L162</f>
        <v>39.433603597930215</v>
      </c>
    </row>
    <row r="164" spans="1:12" ht="20.100000000000001" customHeight="1">
      <c r="A164" s="12">
        <f>'Eleveld TCI'!A164</f>
        <v>750</v>
      </c>
      <c r="B164" s="13">
        <f>'Eleveld TCI'!B164</f>
        <v>4</v>
      </c>
      <c r="C164" s="14">
        <f t="shared" si="8"/>
        <v>5</v>
      </c>
      <c r="D164" s="68">
        <f>3600*(B164*data!D$15/1000-F164-G163)/C164</f>
        <v>984.04442437986404</v>
      </c>
      <c r="E164" s="68">
        <f>IF(A164+C164&lt;N$19,data!H$25,IF(A164&lt;N$19,data!H$25*(N$19-A164)/C164,IF(D164&gt;data!$H$25,data!$H$25,IF(D164&lt;0,0,D164))))</f>
        <v>984.04442437986404</v>
      </c>
      <c r="F164" s="17">
        <f>(H164*data!D$16+I164*data!D$17-G163*(data!D$18+data!D$19+data!D$20))*$C164/60</f>
        <v>-1.3667283671942489</v>
      </c>
      <c r="G164" s="17">
        <f t="shared" si="9"/>
        <v>81.168000000000006</v>
      </c>
      <c r="H164" s="17">
        <f>H163+(data!D$19*G163-data!D$16*H163)*$C164/60</f>
        <v>101.45932159782163</v>
      </c>
      <c r="I164" s="17">
        <f>I163+(data!D$20*G163-data!D$17*I163)*$C164/60</f>
        <v>53.897244178429396</v>
      </c>
      <c r="J164" s="16">
        <f t="shared" si="7"/>
        <v>12.5</v>
      </c>
      <c r="K164" s="14">
        <f>G164/data!D$8</f>
        <v>4</v>
      </c>
      <c r="L164" s="59">
        <f>C164*E164/3600/data!H$23+L163</f>
        <v>39.570276434649642</v>
      </c>
    </row>
    <row r="165" spans="1:12" ht="20.100000000000001" customHeight="1">
      <c r="A165" s="12">
        <f>'Eleveld TCI'!A165</f>
        <v>755</v>
      </c>
      <c r="B165" s="13">
        <f>'Eleveld TCI'!B165</f>
        <v>4</v>
      </c>
      <c r="C165" s="14">
        <f t="shared" si="8"/>
        <v>5</v>
      </c>
      <c r="D165" s="68">
        <f>3600*(B165*data!D$15/1000-F165-G164)/C165</f>
        <v>983.02570749997471</v>
      </c>
      <c r="E165" s="68">
        <f>IF(A165+C165&lt;N$19,data!H$25,IF(A165&lt;N$19,data!H$25*(N$19-A165)/C165,IF(D165&gt;data!$H$25,data!$H$25,IF(D165&lt;0,0,D165))))</f>
        <v>983.02570749997471</v>
      </c>
      <c r="F165" s="17">
        <f>(H165*data!D$16+I165*data!D$17-G164*(data!D$18+data!D$19+data!D$20))*$C165/60</f>
        <v>-1.36531348263885</v>
      </c>
      <c r="G165" s="17">
        <f t="shared" si="9"/>
        <v>81.168000000000006</v>
      </c>
      <c r="H165" s="17">
        <f>H164+(data!D$19*G164-data!D$16*H164)*$C165/60</f>
        <v>101.75186770716495</v>
      </c>
      <c r="I165" s="17">
        <f>I164+(data!D$20*G164-data!D$17*I164)*$C165/60</f>
        <v>54.166510436280326</v>
      </c>
      <c r="J165" s="16">
        <f t="shared" si="7"/>
        <v>12.583333333333334</v>
      </c>
      <c r="K165" s="14">
        <f>G165/data!D$8</f>
        <v>4</v>
      </c>
      <c r="L165" s="59">
        <f>C165*E165/3600/data!H$23+L164</f>
        <v>39.706807782913529</v>
      </c>
    </row>
    <row r="166" spans="1:12" ht="20.100000000000001" customHeight="1">
      <c r="A166" s="12">
        <f>'Eleveld TCI'!A166</f>
        <v>760</v>
      </c>
      <c r="B166" s="13">
        <f>'Eleveld TCI'!B166</f>
        <v>4</v>
      </c>
      <c r="C166" s="14">
        <f t="shared" si="8"/>
        <v>5</v>
      </c>
      <c r="D166" s="68">
        <f>3600*(B166*data!D$15/1000-F166-G165)/C166</f>
        <v>982.01143004153676</v>
      </c>
      <c r="E166" s="68">
        <f>IF(A166+C166&lt;N$19,data!H$25,IF(A166&lt;N$19,data!H$25*(N$19-A166)/C166,IF(D166&gt;data!$H$25,data!$H$25,IF(D166&lt;0,0,D166))))</f>
        <v>982.01143004153676</v>
      </c>
      <c r="F166" s="17">
        <f>(H166*data!D$16+I166*data!D$17-G165*(data!D$18+data!D$19+data!D$20))*$C166/60</f>
        <v>-1.3639047639465782</v>
      </c>
      <c r="G166" s="17">
        <f t="shared" si="9"/>
        <v>81.168000000000006</v>
      </c>
      <c r="H166" s="17">
        <f>H165+(data!D$19*G165-data!D$16*H165)*$C166/60</f>
        <v>102.04307298017378</v>
      </c>
      <c r="I166" s="17">
        <f>I165+(data!D$20*G165-data!D$17*I165)*$C166/60</f>
        <v>54.435702645910347</v>
      </c>
      <c r="J166" s="16">
        <f t="shared" si="7"/>
        <v>12.666666666666666</v>
      </c>
      <c r="K166" s="14">
        <f>G166/data!D$8</f>
        <v>4</v>
      </c>
      <c r="L166" s="59">
        <f>C166*E166/3600/data!H$23+L165</f>
        <v>39.843198259308188</v>
      </c>
    </row>
    <row r="167" spans="1:12" ht="20.100000000000001" customHeight="1">
      <c r="A167" s="12">
        <f>'Eleveld TCI'!A167</f>
        <v>765</v>
      </c>
      <c r="B167" s="13">
        <f>'Eleveld TCI'!B167</f>
        <v>4</v>
      </c>
      <c r="C167" s="14">
        <f t="shared" si="8"/>
        <v>5</v>
      </c>
      <c r="D167" s="68">
        <f>3600*(B167*data!D$15/1000-F167-G166)/C167</f>
        <v>981.00157172037484</v>
      </c>
      <c r="E167" s="68">
        <f>IF(A167+C167&lt;N$19,data!H$25,IF(A167&lt;N$19,data!H$25*(N$19-A167)/C167,IF(D167&gt;data!$H$25,data!$H$25,IF(D167&lt;0,0,D167))))</f>
        <v>981.00157172037484</v>
      </c>
      <c r="F167" s="17">
        <f>(H167*data!D$16+I167*data!D$17-G166*(data!D$18+data!D$19+data!D$20))*$C167/60</f>
        <v>-1.3625021829449588</v>
      </c>
      <c r="G167" s="17">
        <f t="shared" si="9"/>
        <v>81.168000000000006</v>
      </c>
      <c r="H167" s="17">
        <f>H166+(data!D$19*G166-data!D$16*H166)*$C167/60</f>
        <v>102.33294356234798</v>
      </c>
      <c r="I167" s="17">
        <f>I166+(data!D$20*G166-data!D$17*I166)*$C167/60</f>
        <v>54.704820827682724</v>
      </c>
      <c r="J167" s="16">
        <f t="shared" si="7"/>
        <v>12.75</v>
      </c>
      <c r="K167" s="14">
        <f>G167/data!D$8</f>
        <v>4</v>
      </c>
      <c r="L167" s="59">
        <f>C167*E167/3600/data!H$23+L166</f>
        <v>39.979448477602688</v>
      </c>
    </row>
    <row r="168" spans="1:12" ht="20.100000000000001" customHeight="1">
      <c r="A168" s="12">
        <f>'Eleveld TCI'!A168</f>
        <v>770</v>
      </c>
      <c r="B168" s="13">
        <f>'Eleveld TCI'!B168</f>
        <v>4</v>
      </c>
      <c r="C168" s="14">
        <f t="shared" si="8"/>
        <v>5</v>
      </c>
      <c r="D168" s="68">
        <f>3600*(B168*data!D$15/1000-F168-G167)/C168</f>
        <v>979.99611234525003</v>
      </c>
      <c r="E168" s="68">
        <f>IF(A168+C168&lt;N$19,data!H$25,IF(A168&lt;N$19,data!H$25*(N$19-A168)/C168,IF(D168&gt;data!$H$25,data!$H$25,IF(D168&lt;0,0,D168))))</f>
        <v>979.99611234525003</v>
      </c>
      <c r="F168" s="17">
        <f>(H168*data!D$16+I168*data!D$17-G167*(data!D$18+data!D$19+data!D$20))*$C168/60</f>
        <v>-1.3611057115906178</v>
      </c>
      <c r="G168" s="17">
        <f t="shared" si="9"/>
        <v>81.168000000000021</v>
      </c>
      <c r="H168" s="17">
        <f>H167+(data!D$19*G167-data!D$16*H167)*$C168/60</f>
        <v>102.62148557102056</v>
      </c>
      <c r="I168" s="17">
        <f>I167+(data!D$20*G167-data!D$17*I167)*$C168/60</f>
        <v>54.973865001955112</v>
      </c>
      <c r="J168" s="16">
        <f t="shared" si="7"/>
        <v>12.833333333333334</v>
      </c>
      <c r="K168" s="14">
        <f>G168/data!D$8</f>
        <v>4.0000000000000009</v>
      </c>
      <c r="L168" s="59">
        <f>C168*E168/3600/data!H$23+L167</f>
        <v>40.115559048761753</v>
      </c>
    </row>
    <row r="169" spans="1:12" ht="20.100000000000001" customHeight="1">
      <c r="A169" s="12">
        <f>'Eleveld TCI'!A169</f>
        <v>775</v>
      </c>
      <c r="B169" s="13">
        <f>'Eleveld TCI'!B169</f>
        <v>4</v>
      </c>
      <c r="C169" s="14">
        <f t="shared" si="8"/>
        <v>5</v>
      </c>
      <c r="D169" s="68">
        <f>3600*(B169*data!D$15/1000-F169-G168)/C169</f>
        <v>978.99503181744876</v>
      </c>
      <c r="E169" s="68">
        <f>IF(A169+C169&lt;N$19,data!H$25,IF(A169&lt;N$19,data!H$25*(N$19-A169)/C169,IF(D169&gt;data!$H$25,data!$H$25,IF(D169&lt;0,0,D169))))</f>
        <v>978.99503181744876</v>
      </c>
      <c r="F169" s="17">
        <f>(H169*data!D$16+I169*data!D$17-G168*(data!D$18+data!D$19+data!D$20))*$C169/60</f>
        <v>-1.3597153219686893</v>
      </c>
      <c r="G169" s="17">
        <f t="shared" si="9"/>
        <v>81.168000000000006</v>
      </c>
      <c r="H169" s="17">
        <f>H168+(data!D$19*G168-data!D$16*H168)*$C169/60</f>
        <v>102.90870509548671</v>
      </c>
      <c r="I169" s="17">
        <f>I168+(data!D$20*G168-data!D$17*I168)*$C169/60</f>
        <v>55.242835189079571</v>
      </c>
      <c r="J169" s="16">
        <f t="shared" si="7"/>
        <v>12.916666666666666</v>
      </c>
      <c r="K169" s="14">
        <f>G169/data!D$8</f>
        <v>4</v>
      </c>
      <c r="L169" s="59">
        <f>C169*E169/3600/data!H$23+L168</f>
        <v>40.251530580958622</v>
      </c>
    </row>
    <row r="170" spans="1:12" ht="20.100000000000001" customHeight="1">
      <c r="A170" s="12">
        <f>'Eleveld TCI'!A170</f>
        <v>780</v>
      </c>
      <c r="B170" s="13">
        <f>'Eleveld TCI'!B170</f>
        <v>4</v>
      </c>
      <c r="C170" s="14">
        <f t="shared" si="8"/>
        <v>5</v>
      </c>
      <c r="D170" s="68">
        <f>3600*(B170*data!D$15/1000-F170-G169)/C170</f>
        <v>977.99831013040603</v>
      </c>
      <c r="E170" s="68">
        <f>IF(A170+C170&lt;N$19,data!H$25,IF(A170&lt;N$19,data!H$25*(N$19-A170)/C170,IF(D170&gt;data!$H$25,data!$H$25,IF(D170&lt;0,0,D170))))</f>
        <v>977.99831013040603</v>
      </c>
      <c r="F170" s="17">
        <f>(H170*data!D$16+I170*data!D$17-G169*(data!D$18+data!D$19+data!D$20))*$C170/60</f>
        <v>-1.3583309862922239</v>
      </c>
      <c r="G170" s="17">
        <f t="shared" si="9"/>
        <v>81.168000000000006</v>
      </c>
      <c r="H170" s="17">
        <f>H169+(data!D$19*G169-data!D$16*H169)*$C170/60</f>
        <v>103.1946081971324</v>
      </c>
      <c r="I170" s="17">
        <f>I169+(data!D$20*G169-data!D$17*I169)*$C170/60</f>
        <v>55.511731409402572</v>
      </c>
      <c r="J170" s="16">
        <f t="shared" si="7"/>
        <v>13</v>
      </c>
      <c r="K170" s="14">
        <f>G170/data!D$8</f>
        <v>4</v>
      </c>
      <c r="L170" s="59">
        <f>C170*E170/3600/data!H$23+L169</f>
        <v>40.387363679587843</v>
      </c>
    </row>
    <row r="171" spans="1:12" ht="20.100000000000001" customHeight="1">
      <c r="A171" s="12">
        <f>'Eleveld TCI'!A171</f>
        <v>785</v>
      </c>
      <c r="B171" s="13">
        <f>'Eleveld TCI'!B171</f>
        <v>4</v>
      </c>
      <c r="C171" s="14">
        <f t="shared" si="8"/>
        <v>5</v>
      </c>
      <c r="D171" s="68">
        <f>3600*(B171*data!D$15/1000-F171-G170)/C171</f>
        <v>977.0059273691619</v>
      </c>
      <c r="E171" s="68">
        <f>IF(A171+C171&lt;N$19,data!H$25,IF(A171&lt;N$19,data!H$25*(N$19-A171)/C171,IF(D171&gt;data!$H$25,data!$H$25,IF(D171&lt;0,0,D171))))</f>
        <v>977.0059273691619</v>
      </c>
      <c r="F171" s="17">
        <f>(H171*data!D$16+I171*data!D$17-G170*(data!D$18+data!D$19+data!D$20))*$C171/60</f>
        <v>-1.3569526769016085</v>
      </c>
      <c r="G171" s="17">
        <f t="shared" si="9"/>
        <v>81.168000000000006</v>
      </c>
      <c r="H171" s="17">
        <f>H170+(data!D$19*G170-data!D$16*H170)*$C171/60</f>
        <v>103.47920090956221</v>
      </c>
      <c r="I171" s="17">
        <f>I170+(data!D$20*G170-data!D$17*I170)*$C171/60</f>
        <v>55.780553683264984</v>
      </c>
      <c r="J171" s="16">
        <f t="shared" si="7"/>
        <v>13.083333333333334</v>
      </c>
      <c r="K171" s="14">
        <f>G171/data!D$8</f>
        <v>4</v>
      </c>
      <c r="L171" s="59">
        <f>C171*E171/3600/data!H$23+L170</f>
        <v>40.523058947278003</v>
      </c>
    </row>
    <row r="172" spans="1:12" ht="20.100000000000001" customHeight="1">
      <c r="A172" s="12">
        <f>'Eleveld TCI'!A172</f>
        <v>790</v>
      </c>
      <c r="B172" s="13">
        <f>'Eleveld TCI'!B172</f>
        <v>4</v>
      </c>
      <c r="C172" s="14">
        <f t="shared" si="8"/>
        <v>5</v>
      </c>
      <c r="D172" s="68">
        <f>3600*(B172*data!D$15/1000-F172-G171)/C172</f>
        <v>976.01786371006494</v>
      </c>
      <c r="E172" s="68">
        <f>IF(A172+C172&lt;N$19,data!H$25,IF(A172&lt;N$19,data!H$25*(N$19-A172)/C172,IF(D172&gt;data!$H$25,data!$H$25,IF(D172&lt;0,0,D172))))</f>
        <v>976.01786371006494</v>
      </c>
      <c r="F172" s="17">
        <f>(H172*data!D$16+I172*data!D$17-G171*(data!D$18+data!D$19+data!D$20))*$C172/60</f>
        <v>-1.3555803662639767</v>
      </c>
      <c r="G172" s="17">
        <f t="shared" si="9"/>
        <v>81.168000000000006</v>
      </c>
      <c r="H172" s="17">
        <f>H171+(data!D$19*G171-data!D$16*H171)*$C172/60</f>
        <v>103.76248923872672</v>
      </c>
      <c r="I172" s="17">
        <f>I171+(data!D$20*G171-data!D$17*I171)*$C172/60</f>
        <v>56.049302031002085</v>
      </c>
      <c r="J172" s="16">
        <f t="shared" si="7"/>
        <v>13.166666666666666</v>
      </c>
      <c r="K172" s="14">
        <f>G172/data!D$8</f>
        <v>4</v>
      </c>
      <c r="L172" s="59">
        <f>C172*E172/3600/data!H$23+L171</f>
        <v>40.658616983904402</v>
      </c>
    </row>
    <row r="173" spans="1:12" ht="20.100000000000001" customHeight="1">
      <c r="A173" s="12">
        <f>'Eleveld TCI'!A173</f>
        <v>795</v>
      </c>
      <c r="B173" s="13">
        <f>'Eleveld TCI'!B173</f>
        <v>4</v>
      </c>
      <c r="C173" s="14">
        <f t="shared" si="8"/>
        <v>5</v>
      </c>
      <c r="D173" s="68">
        <f>3600*(B173*data!D$15/1000-F173-G172)/C173</f>
        <v>975.0340994202918</v>
      </c>
      <c r="E173" s="68">
        <f>IF(A173+C173&lt;N$19,data!H$25,IF(A173&lt;N$19,data!H$25*(N$19-A173)/C173,IF(D173&gt;data!$H$25,data!$H$25,IF(D173&lt;0,0,D173))))</f>
        <v>975.0340994202918</v>
      </c>
      <c r="F173" s="17">
        <f>(H173*data!D$16+I173*data!D$17-G172*(data!D$18+data!D$19+data!D$20))*$C173/60</f>
        <v>-1.3542140269726313</v>
      </c>
      <c r="G173" s="17">
        <f t="shared" si="9"/>
        <v>81.168000000000006</v>
      </c>
      <c r="H173" s="17">
        <f>H172+(data!D$19*G172-data!D$16*H172)*$C173/60</f>
        <v>104.04447916304922</v>
      </c>
      <c r="I173" s="17">
        <f>I172+(data!D$20*G172-data!D$17*I172)*$C173/60</f>
        <v>56.317976472943563</v>
      </c>
      <c r="J173" s="16">
        <f t="shared" si="7"/>
        <v>13.25</v>
      </c>
      <c r="K173" s="14">
        <f>G173/data!D$8</f>
        <v>4</v>
      </c>
      <c r="L173" s="59">
        <f>C173*E173/3600/data!H$23+L172</f>
        <v>40.794038386601663</v>
      </c>
    </row>
    <row r="174" spans="1:12" ht="20.100000000000001" customHeight="1">
      <c r="A174" s="12">
        <f>'Eleveld TCI'!A174</f>
        <v>800</v>
      </c>
      <c r="B174" s="13">
        <f>'Eleveld TCI'!B174</f>
        <v>4</v>
      </c>
      <c r="C174" s="14">
        <f t="shared" si="8"/>
        <v>5</v>
      </c>
      <c r="D174" s="68">
        <f>3600*(B174*data!D$15/1000-F174-G173)/C174</f>
        <v>974.05461485745832</v>
      </c>
      <c r="E174" s="68">
        <f>IF(A174+C174&lt;N$19,data!H$25,IF(A174&lt;N$19,data!H$25*(N$19-A174)/C174,IF(D174&gt;data!$H$25,data!$H$25,IF(D174&lt;0,0,D174))))</f>
        <v>974.05461485745832</v>
      </c>
      <c r="F174" s="17">
        <f>(H174*data!D$16+I174*data!D$17-G173*(data!D$18+data!D$19+data!D$20))*$C174/60</f>
        <v>-1.352853631746465</v>
      </c>
      <c r="G174" s="17">
        <f t="shared" si="9"/>
        <v>81.168000000000006</v>
      </c>
      <c r="H174" s="17">
        <f>H173+(data!D$19*G173-data!D$16*H173)*$C174/60</f>
        <v>104.32517663355191</v>
      </c>
      <c r="I174" s="17">
        <f>I173+(data!D$20*G173-data!D$17*I173)*$C174/60</f>
        <v>56.586577029413505</v>
      </c>
      <c r="J174" s="16">
        <f t="shared" si="7"/>
        <v>13.333333333333334</v>
      </c>
      <c r="K174" s="14">
        <f>G174/data!D$8</f>
        <v>4</v>
      </c>
      <c r="L174" s="59">
        <f>C174*E174/3600/data!H$23+L173</f>
        <v>40.929323749776309</v>
      </c>
    </row>
    <row r="175" spans="1:12" ht="20.100000000000001" customHeight="1">
      <c r="A175" s="12">
        <f>'Eleveld TCI'!A175</f>
        <v>805</v>
      </c>
      <c r="B175" s="13">
        <f>'Eleveld TCI'!B175</f>
        <v>4</v>
      </c>
      <c r="C175" s="14">
        <f t="shared" si="8"/>
        <v>5</v>
      </c>
      <c r="D175" s="68">
        <f>3600*(B175*data!D$15/1000-F175-G174)/C175</f>
        <v>973.07939046915851</v>
      </c>
      <c r="E175" s="68">
        <f>IF(A175+C175&lt;N$19,data!H$25,IF(A175&lt;N$19,data!H$25*(N$19-A175)/C175,IF(D175&gt;data!$H$25,data!$H$25,IF(D175&lt;0,0,D175))))</f>
        <v>973.07939046915851</v>
      </c>
      <c r="F175" s="17">
        <f>(H175*data!D$16+I175*data!D$17-G174*(data!D$18+data!D$19+data!D$20))*$C175/60</f>
        <v>-1.3514991534293841</v>
      </c>
      <c r="G175" s="17">
        <f t="shared" si="9"/>
        <v>81.168000000000006</v>
      </c>
      <c r="H175" s="17">
        <f>H174+(data!D$19*G174-data!D$16*H174)*$C175/60</f>
        <v>104.60458757398146</v>
      </c>
      <c r="I175" s="17">
        <f>I174+(data!D$20*G174-data!D$17*I174)*$C175/60</f>
        <v>56.855103720730419</v>
      </c>
      <c r="J175" s="16">
        <f t="shared" si="7"/>
        <v>13.416666666666666</v>
      </c>
      <c r="K175" s="14">
        <f>G175/data!D$8</f>
        <v>4</v>
      </c>
      <c r="L175" s="59">
        <f>C175*E175/3600/data!H$23+L174</f>
        <v>41.064473665119245</v>
      </c>
    </row>
    <row r="176" spans="1:12" ht="20.100000000000001" customHeight="1">
      <c r="A176" s="12">
        <f>'Eleveld TCI'!A176</f>
        <v>810</v>
      </c>
      <c r="B176" s="13">
        <f>'Eleveld TCI'!B176</f>
        <v>4</v>
      </c>
      <c r="C176" s="14">
        <f t="shared" si="8"/>
        <v>5</v>
      </c>
      <c r="D176" s="68">
        <f>3600*(B176*data!D$15/1000-F176-G175)/C176</f>
        <v>972.10840679260741</v>
      </c>
      <c r="E176" s="68">
        <f>IF(A176+C176&lt;N$19,data!H$25,IF(A176&lt;N$19,data!H$25*(N$19-A176)/C176,IF(D176&gt;data!$H$25,data!$H$25,IF(D176&lt;0,0,D176))))</f>
        <v>972.10840679260741</v>
      </c>
      <c r="F176" s="17">
        <f>(H176*data!D$16+I176*data!D$17-G175*(data!D$18+data!D$19+data!D$20))*$C176/60</f>
        <v>-1.3501505649897367</v>
      </c>
      <c r="G176" s="17">
        <f t="shared" si="9"/>
        <v>81.168000000000006</v>
      </c>
      <c r="H176" s="17">
        <f>H175+(data!D$19*G175-data!D$16*H175)*$C176/60</f>
        <v>104.88271788093405</v>
      </c>
      <c r="I176" s="17">
        <f>I175+(data!D$20*G175-data!D$17*I175)*$C176/60</f>
        <v>57.123556567207217</v>
      </c>
      <c r="J176" s="16">
        <f t="shared" si="7"/>
        <v>13.5</v>
      </c>
      <c r="K176" s="14">
        <f>G176/data!D$8</f>
        <v>4</v>
      </c>
      <c r="L176" s="59">
        <f>C176*E176/3600/data!H$23+L175</f>
        <v>41.199488721618216</v>
      </c>
    </row>
    <row r="177" spans="1:12" ht="20.100000000000001" customHeight="1">
      <c r="A177" s="12">
        <f>'Eleveld TCI'!A177</f>
        <v>815</v>
      </c>
      <c r="B177" s="13">
        <f>'Eleveld TCI'!B177</f>
        <v>4</v>
      </c>
      <c r="C177" s="14">
        <f t="shared" si="8"/>
        <v>5</v>
      </c>
      <c r="D177" s="68">
        <f>3600*(B177*data!D$15/1000-F177-G176)/C177</f>
        <v>971.14164445421011</v>
      </c>
      <c r="E177" s="68">
        <f>IF(A177+C177&lt;N$19,data!H$25,IF(A177&lt;N$19,data!H$25*(N$19-A177)/C177,IF(D177&gt;data!$H$25,data!$H$25,IF(D177&lt;0,0,D177))))</f>
        <v>971.14164445421011</v>
      </c>
      <c r="F177" s="17">
        <f>(H177*data!D$16+I177*data!D$17-G176*(data!D$18+data!D$19+data!D$20))*$C177/60</f>
        <v>-1.3488078395197429</v>
      </c>
      <c r="G177" s="17">
        <f t="shared" si="9"/>
        <v>81.168000000000006</v>
      </c>
      <c r="H177" s="17">
        <f>H176+(data!D$19*G176-data!D$16*H176)*$C177/60</f>
        <v>105.15957342397977</v>
      </c>
      <c r="I177" s="17">
        <f>I176+(data!D$20*G176-data!D$17*I176)*$C177/60</f>
        <v>57.391935589151238</v>
      </c>
      <c r="J177" s="16">
        <f t="shared" si="7"/>
        <v>13.583333333333334</v>
      </c>
      <c r="K177" s="14">
        <f>G177/data!D$8</f>
        <v>4</v>
      </c>
      <c r="L177" s="59">
        <f>C177*E177/3600/data!H$23+L176</f>
        <v>41.334369505570187</v>
      </c>
    </row>
    <row r="178" spans="1:12" ht="20.100000000000001" customHeight="1">
      <c r="A178" s="12">
        <f>'Eleveld TCI'!A178</f>
        <v>820</v>
      </c>
      <c r="B178" s="13">
        <f>'Eleveld TCI'!B178</f>
        <v>4</v>
      </c>
      <c r="C178" s="14">
        <f t="shared" si="8"/>
        <v>5</v>
      </c>
      <c r="D178" s="68">
        <f>3600*(B178*data!D$15/1000-F178-G177)/C178</f>
        <v>970.17908416914338</v>
      </c>
      <c r="E178" s="68">
        <f>IF(A178+C178&lt;N$19,data!H$25,IF(A178&lt;N$19,data!H$25*(N$19-A178)/C178,IF(D178&gt;data!$H$25,data!$H$25,IF(D178&lt;0,0,D178))))</f>
        <v>970.17908416914338</v>
      </c>
      <c r="F178" s="17">
        <f>(H178*data!D$16+I178*data!D$17-G177*(data!D$18+data!D$19+data!D$20))*$C178/60</f>
        <v>-1.3474709502349238</v>
      </c>
      <c r="G178" s="17">
        <f t="shared" si="9"/>
        <v>81.168000000000006</v>
      </c>
      <c r="H178" s="17">
        <f>H177+(data!D$19*G177-data!D$16*H177)*$C178/60</f>
        <v>105.43516004578652</v>
      </c>
      <c r="I178" s="17">
        <f>I177+(data!D$20*G177-data!D$17*I177)*$C178/60</f>
        <v>57.660240806864223</v>
      </c>
      <c r="J178" s="16">
        <f t="shared" si="7"/>
        <v>13.666666666666666</v>
      </c>
      <c r="K178" s="14">
        <f>G178/data!D$8</f>
        <v>4</v>
      </c>
      <c r="L178" s="59">
        <f>C178*E178/3600/data!H$23+L177</f>
        <v>41.469116600593679</v>
      </c>
    </row>
    <row r="179" spans="1:12" ht="20.100000000000001" customHeight="1">
      <c r="A179" s="12">
        <f>'Eleveld TCI'!A179</f>
        <v>825</v>
      </c>
      <c r="B179" s="13">
        <f>'Eleveld TCI'!B179</f>
        <v>4</v>
      </c>
      <c r="C179" s="14">
        <f t="shared" si="8"/>
        <v>5</v>
      </c>
      <c r="D179" s="68">
        <f>3600*(B179*data!D$15/1000-F179-G178)/C179</f>
        <v>969.22070674094573</v>
      </c>
      <c r="E179" s="68">
        <f>IF(A179+C179&lt;N$19,data!H$25,IF(A179&lt;N$19,data!H$25*(N$19-A179)/C179,IF(D179&gt;data!$H$25,data!$H$25,IF(D179&lt;0,0,D179))))</f>
        <v>969.22070674094573</v>
      </c>
      <c r="F179" s="17">
        <f>(H179*data!D$16+I179*data!D$17-G178*(data!D$18+data!D$19+data!D$20))*$C179/60</f>
        <v>-1.346139870473541</v>
      </c>
      <c r="G179" s="17">
        <f t="shared" si="9"/>
        <v>81.168000000000006</v>
      </c>
      <c r="H179" s="17">
        <f>H178+(data!D$19*G178-data!D$16*H178)*$C179/60</f>
        <v>105.70948356224334</v>
      </c>
      <c r="I179" s="17">
        <f>I178+(data!D$20*G178-data!D$17*I178)*$C179/60</f>
        <v>57.928472240642336</v>
      </c>
      <c r="J179" s="16">
        <f t="shared" si="7"/>
        <v>13.75</v>
      </c>
      <c r="K179" s="14">
        <f>G179/data!D$8</f>
        <v>4</v>
      </c>
      <c r="L179" s="59">
        <f>C179*E179/3600/data!H$23+L178</f>
        <v>41.603730587641031</v>
      </c>
    </row>
    <row r="180" spans="1:12" ht="20.100000000000001" customHeight="1">
      <c r="A180" s="12">
        <f>'Eleveld TCI'!A180</f>
        <v>830</v>
      </c>
      <c r="B180" s="13">
        <f>'Eleveld TCI'!B180</f>
        <v>4</v>
      </c>
      <c r="C180" s="14">
        <f t="shared" si="8"/>
        <v>5</v>
      </c>
      <c r="D180" s="68">
        <f>3600*(B180*data!D$15/1000-F180-G179)/C180</f>
        <v>968.26649306113939</v>
      </c>
      <c r="E180" s="68">
        <f>IF(A180+C180&lt;N$19,data!H$25,IF(A180&lt;N$19,data!H$25*(N$19-A180)/C180,IF(D180&gt;data!$H$25,data!$H$25,IF(D180&lt;0,0,D180))))</f>
        <v>968.26649306113939</v>
      </c>
      <c r="F180" s="17">
        <f>(H180*data!D$16+I180*data!D$17-G179*(data!D$18+data!D$19+data!D$20))*$C180/60</f>
        <v>-1.3448145736960306</v>
      </c>
      <c r="G180" s="17">
        <f t="shared" si="9"/>
        <v>81.168000000000006</v>
      </c>
      <c r="H180" s="17">
        <f>H179+(data!D$19*G179-data!D$16*H179)*$C180/60</f>
        <v>105.98254976258305</v>
      </c>
      <c r="I180" s="17">
        <f>I179+(data!D$20*G179-data!D$17*I179)*$C180/60</f>
        <v>58.19662991077616</v>
      </c>
      <c r="J180" s="16">
        <f t="shared" si="7"/>
        <v>13.833333333333334</v>
      </c>
      <c r="K180" s="14">
        <f>G180/data!D$8</f>
        <v>4</v>
      </c>
      <c r="L180" s="59">
        <f>C180*E180/3600/data!H$23+L179</f>
        <v>41.738212045010634</v>
      </c>
    </row>
    <row r="181" spans="1:12" ht="20.100000000000001" customHeight="1">
      <c r="A181" s="12">
        <f>'Eleveld TCI'!A181</f>
        <v>835</v>
      </c>
      <c r="B181" s="13">
        <f>'Eleveld TCI'!B181</f>
        <v>4</v>
      </c>
      <c r="C181" s="14">
        <f t="shared" si="8"/>
        <v>5</v>
      </c>
      <c r="D181" s="68">
        <f>3600*(B181*data!D$15/1000-F181-G180)/C181</f>
        <v>967.31642410879999</v>
      </c>
      <c r="E181" s="68">
        <f>IF(A181+C181&lt;N$19,data!H$25,IF(A181&lt;N$19,data!H$25*(N$19-A181)/C181,IF(D181&gt;data!$H$25,data!$H$25,IF(D181&lt;0,0,D181))))</f>
        <v>967.31642410879999</v>
      </c>
      <c r="F181" s="17">
        <f>(H181*data!D$16+I181*data!D$17-G180*(data!D$18+data!D$19+data!D$20))*$C181/60</f>
        <v>-1.3434950334844442</v>
      </c>
      <c r="G181" s="17">
        <f t="shared" si="9"/>
        <v>81.168000000000006</v>
      </c>
      <c r="H181" s="17">
        <f>H180+(data!D$19*G180-data!D$16*H180)*$C181/60</f>
        <v>106.25436440950455</v>
      </c>
      <c r="I181" s="17">
        <f>I180+(data!D$20*G180-data!D$17*I180)*$C181/60</f>
        <v>58.464713837550697</v>
      </c>
      <c r="J181" s="16">
        <f t="shared" si="7"/>
        <v>13.916666666666666</v>
      </c>
      <c r="K181" s="14">
        <f>G181/data!D$8</f>
        <v>4</v>
      </c>
      <c r="L181" s="59">
        <f>C181*E181/3600/data!H$23+L180</f>
        <v>41.87256154835908</v>
      </c>
    </row>
    <row r="182" spans="1:12" ht="20.100000000000001" customHeight="1">
      <c r="A182" s="12">
        <f>'Eleveld TCI'!A182</f>
        <v>840</v>
      </c>
      <c r="B182" s="13">
        <f>'Eleveld TCI'!B182</f>
        <v>4</v>
      </c>
      <c r="C182" s="14">
        <f t="shared" si="8"/>
        <v>5</v>
      </c>
      <c r="D182" s="68">
        <f>3600*(B182*data!D$15/1000-F182-G181)/C182</f>
        <v>966.37048095015757</v>
      </c>
      <c r="E182" s="68">
        <f>IF(A182+C182&lt;N$19,data!H$25,IF(A182&lt;N$19,data!H$25*(N$19-A182)/C182,IF(D182&gt;data!$H$25,data!$H$25,IF(D182&lt;0,0,D182))))</f>
        <v>966.37048095015757</v>
      </c>
      <c r="F182" s="17">
        <f>(H182*data!D$16+I182*data!D$17-G181*(data!D$18+data!D$19+data!D$20))*$C182/60</f>
        <v>-1.3421812235418917</v>
      </c>
      <c r="G182" s="17">
        <f t="shared" si="9"/>
        <v>81.168000000000006</v>
      </c>
      <c r="H182" s="17">
        <f>H181+(data!D$19*G181-data!D$16*H181)*$C182/60</f>
        <v>106.52493323929431</v>
      </c>
      <c r="I182" s="17">
        <f>I181+(data!D$20*G181-data!D$17*I181)*$C182/60</f>
        <v>58.732724041245369</v>
      </c>
      <c r="J182" s="16">
        <f t="shared" si="7"/>
        <v>14</v>
      </c>
      <c r="K182" s="14">
        <f>G182/data!D$8</f>
        <v>4</v>
      </c>
      <c r="L182" s="59">
        <f>C182*E182/3600/data!H$23+L181</f>
        <v>42.006779670713271</v>
      </c>
    </row>
    <row r="183" spans="1:12" ht="20.100000000000001" customHeight="1">
      <c r="A183" s="12">
        <f>'Eleveld TCI'!A183</f>
        <v>845</v>
      </c>
      <c r="B183" s="13">
        <f>'Eleveld TCI'!B183</f>
        <v>4</v>
      </c>
      <c r="C183" s="14">
        <f t="shared" si="8"/>
        <v>5</v>
      </c>
      <c r="D183" s="68">
        <f>3600*(B183*data!D$15/1000-F183-G182)/C183</f>
        <v>965.42864473822885</v>
      </c>
      <c r="E183" s="68">
        <f>IF(A183+C183&lt;N$19,data!H$25,IF(A183&lt;N$19,data!H$25*(N$19-A183)/C183,IF(D183&gt;data!$H$25,data!$H$25,IF(D183&lt;0,0,D183))))</f>
        <v>965.42864473822885</v>
      </c>
      <c r="F183" s="17">
        <f>(H183*data!D$16+I183*data!D$17-G182*(data!D$18+data!D$19+data!D$20))*$C183/60</f>
        <v>-1.3408731176919868</v>
      </c>
      <c r="G183" s="17">
        <f t="shared" si="9"/>
        <v>81.168000000000006</v>
      </c>
      <c r="H183" s="17">
        <f>H182+(data!D$19*G182-data!D$16*H182)*$C183/60</f>
        <v>106.79426196194754</v>
      </c>
      <c r="I183" s="17">
        <f>I182+(data!D$20*G182-data!D$17*I182)*$C183/60</f>
        <v>59.000660542134028</v>
      </c>
      <c r="J183" s="16">
        <f t="shared" si="7"/>
        <v>14.083333333333334</v>
      </c>
      <c r="K183" s="14">
        <f>G183/data!D$8</f>
        <v>4</v>
      </c>
      <c r="L183" s="59">
        <f>C183*E183/3600/data!H$23+L182</f>
        <v>42.140866982482471</v>
      </c>
    </row>
    <row r="184" spans="1:12" ht="20.100000000000001" customHeight="1">
      <c r="A184" s="12">
        <f>'Eleveld TCI'!A184</f>
        <v>850</v>
      </c>
      <c r="B184" s="13">
        <f>'Eleveld TCI'!B184</f>
        <v>4</v>
      </c>
      <c r="C184" s="14">
        <f t="shared" si="8"/>
        <v>5</v>
      </c>
      <c r="D184" s="68">
        <f>3600*(B184*data!D$15/1000-F184-G183)/C184</f>
        <v>964.4908967123763</v>
      </c>
      <c r="E184" s="68">
        <f>IF(A184+C184&lt;N$19,data!H$25,IF(A184&lt;N$19,data!H$25*(N$19-A184)/C184,IF(D184&gt;data!$H$25,data!$H$25,IF(D184&lt;0,0,D184))))</f>
        <v>964.4908967123763</v>
      </c>
      <c r="F184" s="17">
        <f>(H184*data!D$16+I184*data!D$17-G183*(data!D$18+data!D$19+data!D$20))*$C184/60</f>
        <v>-1.3395706898782935</v>
      </c>
      <c r="G184" s="17">
        <f t="shared" si="9"/>
        <v>81.168000000000006</v>
      </c>
      <c r="H184" s="17">
        <f>H183+(data!D$19*G183-data!D$16*H183)*$C184/60</f>
        <v>107.06235626128861</v>
      </c>
      <c r="I184" s="17">
        <f>I183+(data!D$20*G183-data!D$17*I183)*$C184/60</f>
        <v>59.268523360484942</v>
      </c>
      <c r="J184" s="16">
        <f t="shared" si="7"/>
        <v>14.166666666666666</v>
      </c>
      <c r="K184" s="14">
        <f>G184/data!D$8</f>
        <v>4</v>
      </c>
      <c r="L184" s="59">
        <f>C184*E184/3600/data!H$23+L183</f>
        <v>42.274824051470304</v>
      </c>
    </row>
    <row r="185" spans="1:12" ht="20.100000000000001" customHeight="1">
      <c r="A185" s="12">
        <f>'Eleveld TCI'!A185</f>
        <v>855</v>
      </c>
      <c r="B185" s="13">
        <f>'Eleveld TCI'!B185</f>
        <v>4</v>
      </c>
      <c r="C185" s="14">
        <f t="shared" si="8"/>
        <v>5</v>
      </c>
      <c r="D185" s="68">
        <f>3600*(B185*data!D$15/1000-F185-G184)/C185</f>
        <v>963.55721819792052</v>
      </c>
      <c r="E185" s="68">
        <f>IF(A185+C185&lt;N$19,data!H$25,IF(A185&lt;N$19,data!H$25*(N$19-A185)/C185,IF(D185&gt;data!$H$25,data!$H$25,IF(D185&lt;0,0,D185))))</f>
        <v>963.55721819792052</v>
      </c>
      <c r="F185" s="17">
        <f>(H185*data!D$16+I185*data!D$17-G184*(data!D$18+data!D$19+data!D$20))*$C185/60</f>
        <v>-1.3382739141637783</v>
      </c>
      <c r="G185" s="17">
        <f t="shared" si="9"/>
        <v>81.168000000000006</v>
      </c>
      <c r="H185" s="17">
        <f>H184+(data!D$19*G184-data!D$16*H184)*$C185/60</f>
        <v>107.32922179509104</v>
      </c>
      <c r="I185" s="17">
        <f>I184+(data!D$20*G184-data!D$17*I184)*$C185/60</f>
        <v>59.536312516560805</v>
      </c>
      <c r="J185" s="16">
        <f t="shared" si="7"/>
        <v>14.25</v>
      </c>
      <c r="K185" s="14">
        <f>G185/data!D$8</f>
        <v>4</v>
      </c>
      <c r="L185" s="59">
        <f>C185*E185/3600/data!H$23+L184</f>
        <v>42.408651442886679</v>
      </c>
    </row>
    <row r="186" spans="1:12" ht="20.100000000000001" customHeight="1">
      <c r="A186" s="12">
        <f>'Eleveld TCI'!A186</f>
        <v>860</v>
      </c>
      <c r="B186" s="13">
        <f>'Eleveld TCI'!B186</f>
        <v>4</v>
      </c>
      <c r="C186" s="14">
        <f t="shared" si="8"/>
        <v>5</v>
      </c>
      <c r="D186" s="68">
        <f>3600*(B186*data!D$15/1000-F186-G185)/C186</f>
        <v>962.62759060579117</v>
      </c>
      <c r="E186" s="68">
        <f>IF(A186+C186&lt;N$19,data!H$25,IF(A186&lt;N$19,data!H$25*(N$19-A186)/C186,IF(D186&gt;data!$H$25,data!$H$25,IF(D186&lt;0,0,D186))))</f>
        <v>962.62759060579117</v>
      </c>
      <c r="F186" s="17">
        <f>(H186*data!D$16+I186*data!D$17-G185*(data!D$18+data!D$19+data!D$20))*$C186/60</f>
        <v>-1.3369827647302608</v>
      </c>
      <c r="G186" s="17">
        <f t="shared" si="9"/>
        <v>81.168000000000006</v>
      </c>
      <c r="H186" s="17">
        <f>H185+(data!D$19*G185-data!D$16*H185)*$C186/60</f>
        <v>107.59486419519688</v>
      </c>
      <c r="I186" s="17">
        <f>I185+(data!D$20*G185-data!D$17*I185)*$C186/60</f>
        <v>59.804028030618753</v>
      </c>
      <c r="J186" s="16">
        <f t="shared" si="7"/>
        <v>14.333333333333334</v>
      </c>
      <c r="K186" s="14">
        <f>G186/data!D$8</f>
        <v>4</v>
      </c>
      <c r="L186" s="59">
        <f>C186*E186/3600/data!H$23+L185</f>
        <v>42.542349719359706</v>
      </c>
    </row>
    <row r="187" spans="1:12" ht="20.100000000000001" customHeight="1">
      <c r="A187" s="12">
        <f>'Eleveld TCI'!A187</f>
        <v>865</v>
      </c>
      <c r="B187" s="13">
        <f>'Eleveld TCI'!B187</f>
        <v>4</v>
      </c>
      <c r="C187" s="14">
        <f t="shared" si="8"/>
        <v>5</v>
      </c>
      <c r="D187" s="68">
        <f>3600*(B187*data!D$15/1000-F187-G186)/C187</f>
        <v>961.70199543206763</v>
      </c>
      <c r="E187" s="68">
        <f>IF(A187+C187&lt;N$19,data!H$25,IF(A187&lt;N$19,data!H$25*(N$19-A187)/C187,IF(D187&gt;data!$H$25,data!$H$25,IF(D187&lt;0,0,D187))))</f>
        <v>961.70199543206763</v>
      </c>
      <c r="F187" s="17">
        <f>(H187*data!D$16+I187*data!D$17-G186*(data!D$18+data!D$19+data!D$20))*$C187/60</f>
        <v>-1.3356972158778697</v>
      </c>
      <c r="G187" s="17">
        <f t="shared" si="9"/>
        <v>81.168000000000006</v>
      </c>
      <c r="H187" s="17">
        <f>H186+(data!D$19*G186-data!D$16*H186)*$C187/60</f>
        <v>107.85928906763556</v>
      </c>
      <c r="I187" s="17">
        <f>I186+(data!D$20*G186-data!D$17*I186)*$C187/60</f>
        <v>60.071669922910331</v>
      </c>
      <c r="J187" s="16">
        <f t="shared" si="7"/>
        <v>14.416666666666666</v>
      </c>
      <c r="K187" s="14">
        <f>G187/data!D$8</f>
        <v>4</v>
      </c>
      <c r="L187" s="59">
        <f>C187*E187/3600/data!H$23+L186</f>
        <v>42.675919440947496</v>
      </c>
    </row>
    <row r="188" spans="1:12" ht="20.100000000000001" customHeight="1">
      <c r="A188" s="12">
        <f>'Eleveld TCI'!A188</f>
        <v>870</v>
      </c>
      <c r="B188" s="13">
        <f>'Eleveld TCI'!B188</f>
        <v>4</v>
      </c>
      <c r="C188" s="14">
        <f t="shared" si="8"/>
        <v>5</v>
      </c>
      <c r="D188" s="68">
        <f>3600*(B188*data!D$15/1000-F188-G187)/C188</f>
        <v>960.78041425764025</v>
      </c>
      <c r="E188" s="68">
        <f>IF(A188+C188&lt;N$19,data!H$25,IF(A188&lt;N$19,data!H$25*(N$19-A188)/C188,IF(D188&gt;data!$H$25,data!$H$25,IF(D188&lt;0,0,D188))))</f>
        <v>960.78041425764025</v>
      </c>
      <c r="F188" s="17">
        <f>(H188*data!D$16+I188*data!D$17-G187*(data!D$18+data!D$19+data!D$20))*$C188/60</f>
        <v>-1.3344172420245022</v>
      </c>
      <c r="G188" s="17">
        <f t="shared" si="9"/>
        <v>81.168000000000006</v>
      </c>
      <c r="H188" s="17">
        <f>H187+(data!D$19*G187-data!D$16*H187)*$C188/60</f>
        <v>108.12250199274223</v>
      </c>
      <c r="I188" s="17">
        <f>I187+(data!D$20*G187-data!D$17*I187)*$C188/60</f>
        <v>60.339238213681533</v>
      </c>
      <c r="J188" s="16">
        <f t="shared" si="7"/>
        <v>14.5</v>
      </c>
      <c r="K188" s="14">
        <f>G188/data!D$8</f>
        <v>4</v>
      </c>
      <c r="L188" s="59">
        <f>C188*E188/3600/data!H$23+L187</f>
        <v>42.809361165149944</v>
      </c>
    </row>
    <row r="189" spans="1:12" ht="20.100000000000001" customHeight="1">
      <c r="A189" s="12">
        <f>'Eleveld TCI'!A189</f>
        <v>875</v>
      </c>
      <c r="B189" s="13">
        <f>'Eleveld TCI'!B189</f>
        <v>4</v>
      </c>
      <c r="C189" s="14">
        <f t="shared" si="8"/>
        <v>5</v>
      </c>
      <c r="D189" s="68">
        <f>3600*(B189*data!D$15/1000-F189-G188)/C189</f>
        <v>959.86282874780159</v>
      </c>
      <c r="E189" s="68">
        <f>IF(A189+C189&lt;N$19,data!H$25,IF(A189&lt;N$19,data!H$25*(N$19-A189)/C189,IF(D189&gt;data!$H$25,data!$H$25,IF(D189&lt;0,0,D189))))</f>
        <v>959.86282874780159</v>
      </c>
      <c r="F189" s="17">
        <f>(H189*data!D$16+I189*data!D$17-G188*(data!D$18+data!D$19+data!D$20))*$C189/60</f>
        <v>-1.3331428177052811</v>
      </c>
      <c r="G189" s="17">
        <f t="shared" si="9"/>
        <v>81.168000000000006</v>
      </c>
      <c r="H189" s="17">
        <f>H188+(data!D$19*G188-data!D$16*H188)*$C189/60</f>
        <v>108.38450852527549</v>
      </c>
      <c r="I189" s="17">
        <f>I188+(data!D$20*G188-data!D$17*I188)*$C189/60</f>
        <v>60.606732923172771</v>
      </c>
      <c r="J189" s="16">
        <f t="shared" si="7"/>
        <v>14.583333333333334</v>
      </c>
      <c r="K189" s="14">
        <f>G189/data!D$8</f>
        <v>4</v>
      </c>
      <c r="L189" s="59">
        <f>C189*E189/3600/data!H$23+L188</f>
        <v>42.942675446920475</v>
      </c>
    </row>
    <row r="190" spans="1:12" ht="20.100000000000001" customHeight="1">
      <c r="A190" s="12">
        <f>'Eleveld TCI'!A190</f>
        <v>880</v>
      </c>
      <c r="B190" s="13">
        <f>'Eleveld TCI'!B190</f>
        <v>4</v>
      </c>
      <c r="C190" s="14">
        <f t="shared" si="8"/>
        <v>5</v>
      </c>
      <c r="D190" s="68">
        <f>3600*(B190*data!D$15/1000-F190-G189)/C190</f>
        <v>958.94922065185824</v>
      </c>
      <c r="E190" s="68">
        <f>IF(A190+C190&lt;N$19,data!H$25,IF(A190&lt;N$19,data!H$25*(N$19-A190)/C190,IF(D190&gt;data!$H$25,data!$H$25,IF(D190&lt;0,0,D190))))</f>
        <v>958.94922065185824</v>
      </c>
      <c r="F190" s="17">
        <f>(H190*data!D$16+I190*data!D$17-G189*(data!D$18+data!D$19+data!D$20))*$C190/60</f>
        <v>-1.3318739175720209</v>
      </c>
      <c r="G190" s="17">
        <f t="shared" si="9"/>
        <v>81.168000000000006</v>
      </c>
      <c r="H190" s="17">
        <f>H189+(data!D$19*G189-data!D$16*H189)*$C190/60</f>
        <v>108.64531419453465</v>
      </c>
      <c r="I190" s="17">
        <f>I189+(data!D$20*G189-data!D$17*I189)*$C190/60</f>
        <v>60.874154071618896</v>
      </c>
      <c r="J190" s="16">
        <f t="shared" si="7"/>
        <v>14.666666666666666</v>
      </c>
      <c r="K190" s="14">
        <f>G190/data!D$8</f>
        <v>4</v>
      </c>
      <c r="L190" s="59">
        <f>C190*E190/3600/data!H$23+L189</f>
        <v>43.075862838677679</v>
      </c>
    </row>
    <row r="191" spans="1:12" ht="20.100000000000001" customHeight="1">
      <c r="A191" s="12">
        <f>'Eleveld TCI'!A191</f>
        <v>885</v>
      </c>
      <c r="B191" s="13">
        <f>'Eleveld TCI'!B191</f>
        <v>4</v>
      </c>
      <c r="C191" s="14">
        <f t="shared" si="8"/>
        <v>5</v>
      </c>
      <c r="D191" s="68">
        <f>3600*(B191*data!D$15/1000-F191-G190)/C191</f>
        <v>958.03957180274097</v>
      </c>
      <c r="E191" s="68">
        <f>IF(A191+C191&lt;N$19,data!H$25,IF(A191&lt;N$19,data!H$25*(N$19-A191)/C191,IF(D191&gt;data!$H$25,data!$H$25,IF(D191&lt;0,0,D191))))</f>
        <v>958.03957180274097</v>
      </c>
      <c r="F191" s="17">
        <f>(H191*data!D$16+I191*data!D$17-G190*(data!D$18+data!D$19+data!D$20))*$C191/60</f>
        <v>-1.3306105163926896</v>
      </c>
      <c r="G191" s="17">
        <f t="shared" si="9"/>
        <v>81.168000000000006</v>
      </c>
      <c r="H191" s="17">
        <f>H190+(data!D$19*G190-data!D$16*H190)*$C191/60</f>
        <v>108.90492450447637</v>
      </c>
      <c r="I191" s="17">
        <f>I190+(data!D$20*G190-data!D$17*I190)*$C191/60</f>
        <v>61.141501679249203</v>
      </c>
      <c r="J191" s="16">
        <f t="shared" si="7"/>
        <v>14.75</v>
      </c>
      <c r="K191" s="14">
        <f>G191/data!D$8</f>
        <v>4</v>
      </c>
      <c r="L191" s="59">
        <f>C191*E191/3600/data!H$23+L190</f>
        <v>43.208923890316946</v>
      </c>
    </row>
    <row r="192" spans="1:12" ht="20.100000000000001" customHeight="1">
      <c r="A192" s="12">
        <f>'Eleveld TCI'!A192</f>
        <v>890</v>
      </c>
      <c r="B192" s="13">
        <f>'Eleveld TCI'!B192</f>
        <v>4</v>
      </c>
      <c r="C192" s="14">
        <f t="shared" si="8"/>
        <v>5</v>
      </c>
      <c r="D192" s="68">
        <f>3600*(B192*data!D$15/1000-F192-G191)/C192</f>
        <v>957.13386411663691</v>
      </c>
      <c r="E192" s="68">
        <f>IF(A192+C192&lt;N$19,data!H$25,IF(A192&lt;N$19,data!H$25*(N$19-A192)/C192,IF(D192&gt;data!$H$25,data!$H$25,IF(D192&lt;0,0,D192))))</f>
        <v>957.13386411663691</v>
      </c>
      <c r="F192" s="17">
        <f>(H192*data!D$16+I192*data!D$17-G191*(data!D$18+data!D$19+data!D$20))*$C192/60</f>
        <v>-1.3293525890508795</v>
      </c>
      <c r="G192" s="17">
        <f t="shared" si="9"/>
        <v>81.168000000000006</v>
      </c>
      <c r="H192" s="17">
        <f>H191+(data!D$19*G191-data!D$16*H191)*$C192/60</f>
        <v>109.16334493383086</v>
      </c>
      <c r="I192" s="17">
        <f>I191+(data!D$20*G191-data!D$17*I191)*$C192/60</f>
        <v>61.408775766287413</v>
      </c>
      <c r="J192" s="16">
        <f t="shared" si="7"/>
        <v>14.833333333333334</v>
      </c>
      <c r="K192" s="14">
        <f>G192/data!D$8</f>
        <v>4</v>
      </c>
      <c r="L192" s="59">
        <f>C192*E192/3600/data!H$23+L191</f>
        <v>43.341859149222032</v>
      </c>
    </row>
    <row r="193" spans="1:12" ht="20.100000000000001" customHeight="1">
      <c r="A193" s="12">
        <f>'Eleveld TCI'!A193</f>
        <v>895</v>
      </c>
      <c r="B193" s="13">
        <f>'Eleveld TCI'!B193</f>
        <v>4</v>
      </c>
      <c r="C193" s="14">
        <f t="shared" si="8"/>
        <v>5</v>
      </c>
      <c r="D193" s="68">
        <f>3600*(B193*data!D$15/1000-F193-G192)/C193</f>
        <v>956.23207959260071</v>
      </c>
      <c r="E193" s="68">
        <f>IF(A193+C193&lt;N$19,data!H$25,IF(A193&lt;N$19,data!H$25*(N$19-A193)/C193,IF(D193&gt;data!$H$25,data!$H$25,IF(D193&lt;0,0,D193))))</f>
        <v>956.23207959260071</v>
      </c>
      <c r="F193" s="17">
        <f>(H193*data!D$16+I193*data!D$17-G192*(data!D$18+data!D$19+data!D$20))*$C193/60</f>
        <v>-1.3281001105452748</v>
      </c>
      <c r="G193" s="17">
        <f t="shared" si="9"/>
        <v>81.168000000000006</v>
      </c>
      <c r="H193" s="17">
        <f>H192+(data!D$19*G192-data!D$16*H192)*$C193/60</f>
        <v>109.42058093621746</v>
      </c>
      <c r="I193" s="17">
        <f>I192+(data!D$20*G192-data!D$17*I192)*$C193/60</f>
        <v>61.675976352951686</v>
      </c>
      <c r="J193" s="16">
        <f t="shared" si="7"/>
        <v>14.916666666666666</v>
      </c>
      <c r="K193" s="14">
        <f>G193/data!D$8</f>
        <v>4</v>
      </c>
      <c r="L193" s="59">
        <f>C193*E193/3600/data!H$23+L192</f>
        <v>43.474669160276562</v>
      </c>
    </row>
    <row r="194" spans="1:12" ht="20.100000000000001" customHeight="1">
      <c r="A194" s="12">
        <f>'Eleveld TCI'!A194</f>
        <v>900</v>
      </c>
      <c r="B194" s="13">
        <f>'Eleveld TCI'!B194</f>
        <v>4</v>
      </c>
      <c r="C194" s="14">
        <f t="shared" si="8"/>
        <v>5</v>
      </c>
      <c r="D194" s="68">
        <f>3600*(B194*data!D$15/1000-F194-G193)/C194</f>
        <v>955.33420031216554</v>
      </c>
      <c r="E194" s="68">
        <f>IF(A194+C194&lt;N$19,data!H$25,IF(A194&lt;N$19,data!H$25*(N$19-A194)/C194,IF(D194&gt;data!$H$25,data!$H$25,IF(D194&lt;0,0,D194))))</f>
        <v>955.33420031216554</v>
      </c>
      <c r="F194" s="17">
        <f>(H194*data!D$16+I194*data!D$17-G193*(data!D$18+data!D$19+data!D$20))*$C194/60</f>
        <v>-1.3268530559891258</v>
      </c>
      <c r="G194" s="17">
        <f t="shared" si="9"/>
        <v>81.168000000000006</v>
      </c>
      <c r="H194" s="17">
        <f>H193+(data!D$19*G193-data!D$16*H193)*$C194/60</f>
        <v>109.67663794025979</v>
      </c>
      <c r="I194" s="17">
        <f>I193+(data!D$20*G193-data!D$17*I193)*$C194/60</f>
        <v>61.943103459454626</v>
      </c>
      <c r="J194" s="16">
        <f t="shared" si="7"/>
        <v>15</v>
      </c>
      <c r="K194" s="14">
        <f>G194/data!D$8</f>
        <v>4</v>
      </c>
      <c r="L194" s="59">
        <f>C194*E194/3600/data!H$23+L193</f>
        <v>43.607354465875474</v>
      </c>
    </row>
    <row r="195" spans="1:12" ht="20.100000000000001" customHeight="1">
      <c r="A195" s="12">
        <f>'Eleveld TCI'!A195</f>
        <v>905</v>
      </c>
      <c r="B195" s="13">
        <f>'Eleveld TCI'!B195</f>
        <v>4</v>
      </c>
      <c r="C195" s="14">
        <f t="shared" si="8"/>
        <v>5</v>
      </c>
      <c r="D195" s="68">
        <f>3600*(B195*data!D$15/1000-F195-G194)/C195</f>
        <v>954.4402084389958</v>
      </c>
      <c r="E195" s="68">
        <f>IF(A195+C195&lt;N$19,data!H$25,IF(A195&lt;N$19,data!H$25*(N$19-A195)/C195,IF(D195&gt;data!$H$25,data!$H$25,IF(D195&lt;0,0,D195))))</f>
        <v>954.4402084389958</v>
      </c>
      <c r="F195" s="17">
        <f>(H195*data!D$16+I195*data!D$17-G194*(data!D$18+data!D$19+data!D$20))*$C195/60</f>
        <v>-1.3256114006097226</v>
      </c>
      <c r="G195" s="17">
        <f t="shared" si="9"/>
        <v>81.168000000000006</v>
      </c>
      <c r="H195" s="17">
        <f>H194+(data!D$19*G194-data!D$16*H194)*$C195/60</f>
        <v>109.93152134970028</v>
      </c>
      <c r="I195" s="17">
        <f>I194+(data!D$20*G194-data!D$17*I194)*$C195/60</f>
        <v>62.21015710600328</v>
      </c>
      <c r="J195" s="16">
        <f t="shared" si="7"/>
        <v>15.083333333333334</v>
      </c>
      <c r="K195" s="14">
        <f>G195/data!D$8</f>
        <v>4</v>
      </c>
      <c r="L195" s="59">
        <f>C195*E195/3600/data!H$23+L194</f>
        <v>43.739915605936446</v>
      </c>
    </row>
    <row r="196" spans="1:12" ht="20.100000000000001" customHeight="1">
      <c r="A196" s="12">
        <f>'Eleveld TCI'!A196</f>
        <v>910</v>
      </c>
      <c r="B196" s="13">
        <f>'Eleveld TCI'!B196</f>
        <v>4</v>
      </c>
      <c r="C196" s="14">
        <f t="shared" si="8"/>
        <v>5</v>
      </c>
      <c r="D196" s="68">
        <f>3600*(B196*data!D$15/1000-F196-G195)/C196</f>
        <v>953.5500862184665</v>
      </c>
      <c r="E196" s="68">
        <f>IF(A196+C196&lt;N$19,data!H$25,IF(A196&lt;N$19,data!H$25*(N$19-A196)/C196,IF(D196&gt;data!$H$25,data!$H$25,IF(D196&lt;0,0,D196))))</f>
        <v>953.5500862184665</v>
      </c>
      <c r="F196" s="17">
        <f>(H196*data!D$16+I196*data!D$17-G195*(data!D$18+data!D$19+data!D$20))*$C196/60</f>
        <v>-1.3243751197478735</v>
      </c>
      <c r="G196" s="17">
        <f t="shared" si="9"/>
        <v>81.168000000000006</v>
      </c>
      <c r="H196" s="17">
        <f>H195+(data!D$19*G195-data!D$16*H195)*$C196/60</f>
        <v>110.18523654351415</v>
      </c>
      <c r="I196" s="17">
        <f>I195+(data!D$20*G195-data!D$17*I195)*$C196/60</f>
        <v>62.47713731279913</v>
      </c>
      <c r="J196" s="16">
        <f t="shared" ref="J196:J259" si="10">$A196/60</f>
        <v>15.166666666666666</v>
      </c>
      <c r="K196" s="14">
        <f>G196/data!D$8</f>
        <v>4</v>
      </c>
      <c r="L196" s="59">
        <f>C196*E196/3600/data!H$23+L195</f>
        <v>43.872353117911231</v>
      </c>
    </row>
    <row r="197" spans="1:12" ht="20.100000000000001" customHeight="1">
      <c r="A197" s="12">
        <f>'Eleveld TCI'!A197</f>
        <v>915</v>
      </c>
      <c r="B197" s="13">
        <f>'Eleveld TCI'!B197</f>
        <v>4</v>
      </c>
      <c r="C197" s="14">
        <f t="shared" ref="C197:C260" si="11">A198-A197</f>
        <v>5</v>
      </c>
      <c r="D197" s="68">
        <f>3600*(B197*data!D$15/1000-F197-G196)/C197</f>
        <v>952.66381597731652</v>
      </c>
      <c r="E197" s="68">
        <f>IF(A197+C197&lt;N$19,data!H$25,IF(A197&lt;N$19,data!H$25*(N$19-A197)/C197,IF(D197&gt;data!$H$25,data!$H$25,IF(D197&lt;0,0,D197))))</f>
        <v>952.66381597731652</v>
      </c>
      <c r="F197" s="17">
        <f>(H197*data!D$16+I197*data!D$17-G196*(data!D$18+data!D$19+data!D$20))*$C197/60</f>
        <v>-1.3231441888573838</v>
      </c>
      <c r="G197" s="17">
        <f t="shared" ref="G197:G260" si="12">(E197/60)*$C197/60+F197+G196</f>
        <v>81.168000000000006</v>
      </c>
      <c r="H197" s="17">
        <f>H196+(data!D$19*G196-data!D$16*H196)*$C197/60</f>
        <v>110.43778887602305</v>
      </c>
      <c r="I197" s="17">
        <f>I196+(data!D$20*G196-data!D$17*I196)*$C197/60</f>
        <v>62.74404410003811</v>
      </c>
      <c r="J197" s="16">
        <f t="shared" si="10"/>
        <v>15.25</v>
      </c>
      <c r="K197" s="14">
        <f>G197/data!D$8</f>
        <v>4</v>
      </c>
      <c r="L197" s="59">
        <f>C197*E197/3600/data!H$23+L196</f>
        <v>44.004667536796973</v>
      </c>
    </row>
    <row r="198" spans="1:12" ht="20.100000000000001" customHeight="1">
      <c r="A198" s="12">
        <f>'Eleveld TCI'!A198</f>
        <v>920</v>
      </c>
      <c r="B198" s="13">
        <f>'Eleveld TCI'!B198</f>
        <v>4</v>
      </c>
      <c r="C198" s="14">
        <f t="shared" si="11"/>
        <v>5</v>
      </c>
      <c r="D198" s="68">
        <f>3600*(B198*data!D$15/1000-F198-G197)/C198</f>
        <v>951.7813801232694</v>
      </c>
      <c r="E198" s="68">
        <f>IF(A198+C198&lt;N$19,data!H$25,IF(A198&lt;N$19,data!H$25*(N$19-A198)/C198,IF(D198&gt;data!$H$25,data!$H$25,IF(D198&lt;0,0,D198))))</f>
        <v>951.7813801232694</v>
      </c>
      <c r="F198" s="17">
        <f>(H198*data!D$16+I198*data!D$17-G197*(data!D$18+data!D$19+data!D$20))*$C198/60</f>
        <v>-1.3219185835045379</v>
      </c>
      <c r="G198" s="17">
        <f t="shared" si="12"/>
        <v>81.168000000000006</v>
      </c>
      <c r="H198" s="17">
        <f>H197+(data!D$19*G197-data!D$16*H197)*$C198/60</f>
        <v>110.68918367700795</v>
      </c>
      <c r="I198" s="17">
        <f>I197+(data!D$20*G197-data!D$17*I197)*$C198/60</f>
        <v>63.010877487910598</v>
      </c>
      <c r="J198" s="16">
        <f t="shared" si="10"/>
        <v>15.333333333333334</v>
      </c>
      <c r="K198" s="14">
        <f>G198/data!D$8</f>
        <v>4</v>
      </c>
      <c r="L198" s="59">
        <f>C198*E198/3600/data!H$23+L197</f>
        <v>44.136859395147425</v>
      </c>
    </row>
    <row r="199" spans="1:12" ht="20.100000000000001" customHeight="1">
      <c r="A199" s="12">
        <f>'Eleveld TCI'!A199</f>
        <v>925</v>
      </c>
      <c r="B199" s="13">
        <f>'Eleveld TCI'!B199</f>
        <v>4</v>
      </c>
      <c r="C199" s="14">
        <f t="shared" si="11"/>
        <v>5</v>
      </c>
      <c r="D199" s="68">
        <f>3600*(B199*data!D$15/1000-F199-G198)/C199</f>
        <v>950.90276114466519</v>
      </c>
      <c r="E199" s="68">
        <f>IF(A199+C199&lt;N$19,data!H$25,IF(A199&lt;N$19,data!H$25*(N$19-A199)/C199,IF(D199&gt;data!$H$25,data!$H$25,IF(D199&lt;0,0,D199))))</f>
        <v>950.90276114466519</v>
      </c>
      <c r="F199" s="17">
        <f>(H199*data!D$16+I199*data!D$17-G198*(data!D$18+data!D$19+data!D$20))*$C199/60</f>
        <v>-1.3206982793675854</v>
      </c>
      <c r="G199" s="17">
        <f t="shared" si="12"/>
        <v>81.168000000000006</v>
      </c>
      <c r="H199" s="17">
        <f>H198+(data!D$19*G198-data!D$16*H198)*$C199/60</f>
        <v>110.93942625182166</v>
      </c>
      <c r="I199" s="17">
        <f>I198+(data!D$20*G198-data!D$17*I198)*$C199/60</f>
        <v>63.277637496601422</v>
      </c>
      <c r="J199" s="16">
        <f t="shared" si="10"/>
        <v>15.416666666666666</v>
      </c>
      <c r="K199" s="14">
        <f>G199/data!D$8</f>
        <v>4</v>
      </c>
      <c r="L199" s="59">
        <f>C199*E199/3600/data!H$23+L198</f>
        <v>44.268929223084186</v>
      </c>
    </row>
    <row r="200" spans="1:12" ht="20.100000000000001" customHeight="1">
      <c r="A200" s="12">
        <f>'Eleveld TCI'!A200</f>
        <v>930</v>
      </c>
      <c r="B200" s="13">
        <f>'Eleveld TCI'!B200</f>
        <v>4</v>
      </c>
      <c r="C200" s="14">
        <f t="shared" si="11"/>
        <v>5</v>
      </c>
      <c r="D200" s="68">
        <f>3600*(B200*data!D$15/1000-F200-G199)/C200</f>
        <v>950.02794161008183</v>
      </c>
      <c r="E200" s="68">
        <f>IF(A200+C200&lt;N$19,data!H$25,IF(A200&lt;N$19,data!H$25*(N$19-A200)/C200,IF(D200&gt;data!$H$25,data!$H$25,IF(D200&lt;0,0,D200))))</f>
        <v>950.02794161008183</v>
      </c>
      <c r="F200" s="17">
        <f>(H200*data!D$16+I200*data!D$17-G199*(data!D$18+data!D$19+data!D$20))*$C200/60</f>
        <v>-1.3194832522362248</v>
      </c>
      <c r="G200" s="17">
        <f t="shared" si="12"/>
        <v>81.168000000000006</v>
      </c>
      <c r="H200" s="17">
        <f>H199+(data!D$19*G199-data!D$16*H199)*$C200/60</f>
        <v>111.1885218815008</v>
      </c>
      <c r="I200" s="17">
        <f>I199+(data!D$20*G199-data!D$17*I199)*$C200/60</f>
        <v>63.54432414628986</v>
      </c>
      <c r="J200" s="16">
        <f t="shared" si="10"/>
        <v>15.5</v>
      </c>
      <c r="K200" s="14">
        <f>G200/data!D$8</f>
        <v>4</v>
      </c>
      <c r="L200" s="59">
        <f>C200*E200/3600/data!H$23+L199</f>
        <v>44.400877548307811</v>
      </c>
    </row>
    <row r="201" spans="1:12" ht="20.100000000000001" customHeight="1">
      <c r="A201" s="12">
        <f>'Eleveld TCI'!A201</f>
        <v>935</v>
      </c>
      <c r="B201" s="13">
        <f>'Eleveld TCI'!B201</f>
        <v>4</v>
      </c>
      <c r="C201" s="14">
        <f t="shared" si="11"/>
        <v>5</v>
      </c>
      <c r="D201" s="68">
        <f>3600*(B201*data!D$15/1000-F201-G200)/C201</f>
        <v>949.15690416798714</v>
      </c>
      <c r="E201" s="68">
        <f>IF(A201+C201&lt;N$19,data!H$25,IF(A201&lt;N$19,data!H$25*(N$19-A201)/C201,IF(D201&gt;data!$H$25,data!$H$25,IF(D201&lt;0,0,D201))))</f>
        <v>949.15690416798714</v>
      </c>
      <c r="F201" s="17">
        <f>(H201*data!D$16+I201*data!D$17-G200*(data!D$18+data!D$19+data!D$20))*$C201/60</f>
        <v>-1.3182734780110963</v>
      </c>
      <c r="G201" s="17">
        <f t="shared" si="12"/>
        <v>81.168000000000006</v>
      </c>
      <c r="H201" s="17">
        <f>H200+(data!D$19*G200-data!D$16*H200)*$C201/60</f>
        <v>111.43647582287726</v>
      </c>
      <c r="I201" s="17">
        <f>I200+(data!D$20*G200-data!D$17*I200)*$C201/60</f>
        <v>63.810937457149628</v>
      </c>
      <c r="J201" s="16">
        <f t="shared" si="10"/>
        <v>15.583333333333334</v>
      </c>
      <c r="K201" s="14">
        <f>G201/data!D$8</f>
        <v>4</v>
      </c>
      <c r="L201" s="59">
        <f>C201*E201/3600/data!H$23+L200</f>
        <v>44.532704896108918</v>
      </c>
    </row>
    <row r="202" spans="1:12" ht="20.100000000000001" customHeight="1">
      <c r="A202" s="12">
        <f>'Eleveld TCI'!A202</f>
        <v>940</v>
      </c>
      <c r="B202" s="13">
        <f>'Eleveld TCI'!B202</f>
        <v>4</v>
      </c>
      <c r="C202" s="14">
        <f t="shared" si="11"/>
        <v>5</v>
      </c>
      <c r="D202" s="68">
        <f>3600*(B202*data!D$15/1000-F202-G201)/C202</f>
        <v>948.28963154635062</v>
      </c>
      <c r="E202" s="68">
        <f>IF(A202+C202&lt;N$19,data!H$25,IF(A202&lt;N$19,data!H$25*(N$19-A202)/C202,IF(D202&gt;data!$H$25,data!$H$25,IF(D202&lt;0,0,D202))))</f>
        <v>948.28963154635062</v>
      </c>
      <c r="F202" s="17">
        <f>(H202*data!D$16+I202*data!D$17-G201*(data!D$18+data!D$19+data!D$20))*$C202/60</f>
        <v>-1.3170689327032707</v>
      </c>
      <c r="G202" s="17">
        <f t="shared" si="12"/>
        <v>81.168000000000006</v>
      </c>
      <c r="H202" s="17">
        <f>H201+(data!D$19*G201-data!D$16*H201)*$C202/60</f>
        <v>111.68329330868907</v>
      </c>
      <c r="I202" s="17">
        <f>I201+(data!D$20*G201-data!D$17*I201)*$C202/60</f>
        <v>64.077477449348905</v>
      </c>
      <c r="J202" s="16">
        <f t="shared" si="10"/>
        <v>15.666666666666666</v>
      </c>
      <c r="K202" s="14">
        <f>G202/data!D$8</f>
        <v>4</v>
      </c>
      <c r="L202" s="59">
        <f>C202*E202/3600/data!H$23+L201</f>
        <v>44.664411789379244</v>
      </c>
    </row>
    <row r="203" spans="1:12" ht="20.100000000000001" customHeight="1">
      <c r="A203" s="12">
        <f>'Eleveld TCI'!A203</f>
        <v>945</v>
      </c>
      <c r="B203" s="13">
        <f>'Eleveld TCI'!B203</f>
        <v>4</v>
      </c>
      <c r="C203" s="14">
        <f t="shared" si="11"/>
        <v>5</v>
      </c>
      <c r="D203" s="68">
        <f>3600*(B203*data!D$15/1000-F203-G202)/C203</f>
        <v>947.42610655229441</v>
      </c>
      <c r="E203" s="68">
        <f>IF(A203+C203&lt;N$19,data!H$25,IF(A203&lt;N$19,data!H$25*(N$19-A203)/C203,IF(D203&gt;data!$H$25,data!$H$25,IF(D203&lt;0,0,D203))))</f>
        <v>947.42610655229441</v>
      </c>
      <c r="F203" s="17">
        <f>(H203*data!D$16+I203*data!D$17-G202*(data!D$18+data!D$19+data!D$20))*$C203/60</f>
        <v>-1.3158695924337445</v>
      </c>
      <c r="G203" s="17">
        <f t="shared" si="12"/>
        <v>81.168000000000006</v>
      </c>
      <c r="H203" s="17">
        <f>H202+(data!D$19*G202-data!D$16*H202)*$C203/60</f>
        <v>111.92897954769091</v>
      </c>
      <c r="I203" s="17">
        <f>I202+(data!D$20*G202-data!D$17*I202)*$C203/60</f>
        <v>64.343944143050336</v>
      </c>
      <c r="J203" s="16">
        <f t="shared" si="10"/>
        <v>15.75</v>
      </c>
      <c r="K203" s="14">
        <f>G203/data!D$8</f>
        <v>4</v>
      </c>
      <c r="L203" s="59">
        <f>C203*E203/3600/data!H$23+L202</f>
        <v>44.795998748622615</v>
      </c>
    </row>
    <row r="204" spans="1:12" ht="20.100000000000001" customHeight="1">
      <c r="A204" s="12">
        <f>'Eleveld TCI'!A204</f>
        <v>950</v>
      </c>
      <c r="B204" s="13">
        <f>'Eleveld TCI'!B204</f>
        <v>4</v>
      </c>
      <c r="C204" s="14">
        <f t="shared" si="11"/>
        <v>5</v>
      </c>
      <c r="D204" s="68">
        <f>3600*(B204*data!D$15/1000-F204-G203)/C204</f>
        <v>946.56631207171597</v>
      </c>
      <c r="E204" s="68">
        <f>IF(A204+C204&lt;N$19,data!H$25,IF(A204&lt;N$19,data!H$25*(N$19-A204)/C204,IF(D204&gt;data!$H$25,data!$H$25,IF(D204&lt;0,0,D204))))</f>
        <v>946.56631207171597</v>
      </c>
      <c r="F204" s="17">
        <f>(H204*data!D$16+I204*data!D$17-G203*(data!D$18+data!D$19+data!D$20))*$C204/60</f>
        <v>-1.3146754334329351</v>
      </c>
      <c r="G204" s="17">
        <f t="shared" si="12"/>
        <v>81.168000000000006</v>
      </c>
      <c r="H204" s="17">
        <f>H203+(data!D$19*G203-data!D$16*H203)*$C204/60</f>
        <v>112.173539724764</v>
      </c>
      <c r="I204" s="17">
        <f>I203+(data!D$20*G203-data!D$17*I203)*$C204/60</f>
        <v>64.610337558411004</v>
      </c>
      <c r="J204" s="16">
        <f t="shared" si="10"/>
        <v>15.833333333333334</v>
      </c>
      <c r="K204" s="14">
        <f>G204/data!D$8</f>
        <v>4</v>
      </c>
      <c r="L204" s="59">
        <f>C204*E204/3600/data!H$23+L203</f>
        <v>44.927466291965906</v>
      </c>
    </row>
    <row r="205" spans="1:12" ht="20.100000000000001" customHeight="1">
      <c r="A205" s="12">
        <f>'Eleveld TCI'!A205</f>
        <v>955</v>
      </c>
      <c r="B205" s="13">
        <f>'Eleveld TCI'!B205</f>
        <v>4</v>
      </c>
      <c r="C205" s="14">
        <f t="shared" si="11"/>
        <v>5</v>
      </c>
      <c r="D205" s="68">
        <f>3600*(B205*data!D$15/1000-F205-G204)/C205</f>
        <v>945.71023106892881</v>
      </c>
      <c r="E205" s="68">
        <f>IF(A205+C205&lt;N$19,data!H$25,IF(A205&lt;N$19,data!H$25*(N$19-A205)/C205,IF(D205&gt;data!$H$25,data!$H$25,IF(D205&lt;0,0,D205))))</f>
        <v>945.71023106892881</v>
      </c>
      <c r="F205" s="17">
        <f>(H205*data!D$16+I205*data!D$17-G204*(data!D$18+data!D$19+data!D$20))*$C205/60</f>
        <v>-1.3134864320401811</v>
      </c>
      <c r="G205" s="17">
        <f t="shared" si="12"/>
        <v>81.168000000000006</v>
      </c>
      <c r="H205" s="17">
        <f>H204+(data!D$19*G204-data!D$16*H204)*$C205/60</f>
        <v>112.4169790010255</v>
      </c>
      <c r="I205" s="17">
        <f>I204+(data!D$20*G204-data!D$17*I204)*$C205/60</f>
        <v>64.876657715582439</v>
      </c>
      <c r="J205" s="16">
        <f t="shared" si="10"/>
        <v>15.916666666666666</v>
      </c>
      <c r="K205" s="14">
        <f>G205/data!D$8</f>
        <v>4</v>
      </c>
      <c r="L205" s="59">
        <f>C205*E205/3600/data!H$23+L204</f>
        <v>45.058814935169927</v>
      </c>
    </row>
    <row r="206" spans="1:12" ht="20.100000000000001" customHeight="1">
      <c r="A206" s="12">
        <f>'Eleveld TCI'!A206</f>
        <v>960</v>
      </c>
      <c r="B206" s="13">
        <f>'Eleveld TCI'!B206</f>
        <v>4</v>
      </c>
      <c r="C206" s="14">
        <f t="shared" si="11"/>
        <v>5</v>
      </c>
      <c r="D206" s="68">
        <f>3600*(B206*data!D$15/1000-F206-G205)/C206</f>
        <v>944.85784658633634</v>
      </c>
      <c r="E206" s="68">
        <f>IF(A206+C206&lt;N$19,data!H$25,IF(A206&lt;N$19,data!H$25*(N$19-A206)/C206,IF(D206&gt;data!$H$25,data!$H$25,IF(D206&lt;0,0,D206))))</f>
        <v>944.85784658633634</v>
      </c>
      <c r="F206" s="17">
        <f>(H206*data!D$16+I206*data!D$17-G205*(data!D$18+data!D$19+data!D$20))*$C206/60</f>
        <v>-1.3123025647032411</v>
      </c>
      <c r="G206" s="17">
        <f t="shared" si="12"/>
        <v>81.168000000000006</v>
      </c>
      <c r="H206" s="17">
        <f>H205+(data!D$19*G205-data!D$16*H205)*$C206/60</f>
        <v>112.65930251393746</v>
      </c>
      <c r="I206" s="17">
        <f>I205+(data!D$20*G205-data!D$17*I205)*$C206/60</f>
        <v>65.142904634710661</v>
      </c>
      <c r="J206" s="16">
        <f t="shared" si="10"/>
        <v>16</v>
      </c>
      <c r="K206" s="14">
        <f>G206/data!D$8</f>
        <v>4</v>
      </c>
      <c r="L206" s="59">
        <f>C206*E206/3600/data!H$23+L205</f>
        <v>45.190045191640252</v>
      </c>
    </row>
    <row r="207" spans="1:12" ht="20.100000000000001" customHeight="1">
      <c r="A207" s="12">
        <f>'Eleveld TCI'!A207</f>
        <v>965</v>
      </c>
      <c r="B207" s="13">
        <f>'Eleveld TCI'!B207</f>
        <v>4</v>
      </c>
      <c r="C207" s="14">
        <f t="shared" si="11"/>
        <v>5</v>
      </c>
      <c r="D207" s="68">
        <f>3600*(B207*data!D$15/1000-F207-G206)/C207</f>
        <v>944.00914174401112</v>
      </c>
      <c r="E207" s="68">
        <f>IF(A207+C207&lt;N$19,data!H$25,IF(A207&lt;N$19,data!H$25*(N$19-A207)/C207,IF(D207&gt;data!$H$25,data!$H$25,IF(D207&lt;0,0,D207))))</f>
        <v>944.00914174401112</v>
      </c>
      <c r="F207" s="17">
        <f>(H207*data!D$16+I207*data!D$17-G206*(data!D$18+data!D$19+data!D$20))*$C207/60</f>
        <v>-1.3111238079777976</v>
      </c>
      <c r="G207" s="17">
        <f t="shared" si="12"/>
        <v>81.168000000000006</v>
      </c>
      <c r="H207" s="17">
        <f>H206+(data!D$19*G206-data!D$16*H206)*$C207/60</f>
        <v>112.90051537741525</v>
      </c>
      <c r="I207" s="17">
        <f>I206+(data!D$20*G206-data!D$17*I206)*$C207/60</f>
        <v>65.409078335936115</v>
      </c>
      <c r="J207" s="16">
        <f t="shared" si="10"/>
        <v>16.083333333333332</v>
      </c>
      <c r="K207" s="14">
        <f>G207/data!D$8</f>
        <v>4</v>
      </c>
      <c r="L207" s="59">
        <f>C207*E207/3600/data!H$23+L206</f>
        <v>45.321157572438032</v>
      </c>
    </row>
    <row r="208" spans="1:12" ht="20.100000000000001" customHeight="1">
      <c r="A208" s="12">
        <f>'Eleveld TCI'!A208</f>
        <v>970</v>
      </c>
      <c r="B208" s="13">
        <f>'Eleveld TCI'!B208</f>
        <v>4</v>
      </c>
      <c r="C208" s="14">
        <f t="shared" si="11"/>
        <v>5</v>
      </c>
      <c r="D208" s="68">
        <f>3600*(B208*data!D$15/1000-F208-G207)/C208</f>
        <v>943.16409973940949</v>
      </c>
      <c r="E208" s="68">
        <f>IF(A208+C208&lt;N$19,data!H$25,IF(A208&lt;N$19,data!H$25*(N$19-A208)/C208,IF(D208&gt;data!$H$25,data!$H$25,IF(D208&lt;0,0,D208))))</f>
        <v>943.16409973940949</v>
      </c>
      <c r="F208" s="17">
        <f>(H208*data!D$16+I208*data!D$17-G207*(data!D$18+data!D$19+data!D$20))*$C208/60</f>
        <v>-1.3099501385269625</v>
      </c>
      <c r="G208" s="17">
        <f t="shared" si="12"/>
        <v>81.168000000000006</v>
      </c>
      <c r="H208" s="17">
        <f>H207+(data!D$19*G207-data!D$16*H207)*$C208/60</f>
        <v>113.14062268193543</v>
      </c>
      <c r="I208" s="17">
        <f>I207+(data!D$20*G207-data!D$17*I207)*$C208/60</f>
        <v>65.675178839393737</v>
      </c>
      <c r="J208" s="16">
        <f t="shared" si="10"/>
        <v>16.166666666666668</v>
      </c>
      <c r="K208" s="14">
        <f>G208/data!D$8</f>
        <v>4</v>
      </c>
      <c r="L208" s="59">
        <f>C208*E208/3600/data!H$23+L207</f>
        <v>45.45215258629073</v>
      </c>
    </row>
    <row r="209" spans="1:12" ht="20.100000000000001" customHeight="1">
      <c r="A209" s="12">
        <f>'Eleveld TCI'!A209</f>
        <v>975</v>
      </c>
      <c r="B209" s="13">
        <f>'Eleveld TCI'!B209</f>
        <v>4</v>
      </c>
      <c r="C209" s="14">
        <f t="shared" si="11"/>
        <v>5</v>
      </c>
      <c r="D209" s="68">
        <f>3600*(B209*data!D$15/1000-F209-G208)/C209</f>
        <v>942.32270384696108</v>
      </c>
      <c r="E209" s="68">
        <f>IF(A209+C209&lt;N$19,data!H$25,IF(A209&lt;N$19,data!H$25*(N$19-A209)/C209,IF(D209&gt;data!$H$25,data!$H$25,IF(D209&lt;0,0,D209))))</f>
        <v>942.32270384696108</v>
      </c>
      <c r="F209" s="17">
        <f>(H209*data!D$16+I209*data!D$17-G208*(data!D$18+data!D$19+data!D$20))*$C209/60</f>
        <v>-1.308781533120785</v>
      </c>
      <c r="G209" s="17">
        <f t="shared" si="12"/>
        <v>81.168000000000006</v>
      </c>
      <c r="H209" s="17">
        <f>H208+(data!D$19*G208-data!D$16*H208)*$C209/60</f>
        <v>113.37962949464323</v>
      </c>
      <c r="I209" s="17">
        <f>I208+(data!D$20*G208-data!D$17*I208)*$C209/60</f>
        <v>65.941206165212904</v>
      </c>
      <c r="J209" s="16">
        <f t="shared" si="10"/>
        <v>16.25</v>
      </c>
      <c r="K209" s="14">
        <f>G209/data!D$8</f>
        <v>4</v>
      </c>
      <c r="L209" s="59">
        <f>C209*E209/3600/data!H$23+L208</f>
        <v>45.583030739602805</v>
      </c>
    </row>
    <row r="210" spans="1:12" ht="20.100000000000001" customHeight="1">
      <c r="A210" s="12">
        <f>'Eleveld TCI'!A210</f>
        <v>980</v>
      </c>
      <c r="B210" s="13">
        <f>'Eleveld TCI'!B210</f>
        <v>4</v>
      </c>
      <c r="C210" s="14">
        <f t="shared" si="11"/>
        <v>5</v>
      </c>
      <c r="D210" s="68">
        <f>3600*(B210*data!D$15/1000-F210-G209)/C210</f>
        <v>941.48493741774257</v>
      </c>
      <c r="E210" s="68">
        <f>IF(A210+C210&lt;N$19,data!H$25,IF(A210&lt;N$19,data!H$25*(N$19-A210)/C210,IF(D210&gt;data!$H$25,data!$H$25,IF(D210&lt;0,0,D210))))</f>
        <v>941.48493741774257</v>
      </c>
      <c r="F210" s="17">
        <f>(H210*data!D$16+I210*data!D$17-G209*(data!D$18+data!D$19+data!D$20))*$C210/60</f>
        <v>-1.3076179686357601</v>
      </c>
      <c r="G210" s="17">
        <f t="shared" si="12"/>
        <v>81.168000000000006</v>
      </c>
      <c r="H210" s="17">
        <f>H209+(data!D$19*G209-data!D$16*H209)*$C210/60</f>
        <v>113.61754085945944</v>
      </c>
      <c r="I210" s="17">
        <f>I209+(data!D$20*G209-data!D$17*I209)*$C210/60</f>
        <v>66.207160333517464</v>
      </c>
      <c r="J210" s="16">
        <f t="shared" si="10"/>
        <v>16.333333333333332</v>
      </c>
      <c r="K210" s="14">
        <f>G210/data!D$8</f>
        <v>4</v>
      </c>
      <c r="L210" s="59">
        <f>C210*E210/3600/data!H$23+L209</f>
        <v>45.713792536466379</v>
      </c>
    </row>
    <row r="211" spans="1:12" ht="20.100000000000001" customHeight="1">
      <c r="A211" s="12">
        <f>'Eleveld TCI'!A211</f>
        <v>985</v>
      </c>
      <c r="B211" s="13">
        <f>'Eleveld TCI'!B211</f>
        <v>4</v>
      </c>
      <c r="C211" s="14">
        <f t="shared" si="11"/>
        <v>5</v>
      </c>
      <c r="D211" s="68">
        <f>3600*(B211*data!D$15/1000-F211-G210)/C211</f>
        <v>940.65078387912877</v>
      </c>
      <c r="E211" s="68">
        <f>IF(A211+C211&lt;N$19,data!H$25,IF(A211&lt;N$19,data!H$25*(N$19-A211)/C211,IF(D211&gt;data!$H$25,data!$H$25,IF(D211&lt;0,0,D211))))</f>
        <v>940.65078387912877</v>
      </c>
      <c r="F211" s="17">
        <f>(H211*data!D$16+I211*data!D$17-G210*(data!D$18+data!D$19+data!D$20))*$C211/60</f>
        <v>-1.3064594220543428</v>
      </c>
      <c r="G211" s="17">
        <f t="shared" si="12"/>
        <v>81.168000000000006</v>
      </c>
      <c r="H211" s="17">
        <f>H210+(data!D$19*G210-data!D$16*H210)*$C211/60</f>
        <v>113.85436179718691</v>
      </c>
      <c r="I211" s="17">
        <f>I210+(data!D$20*G210-data!D$17*I210)*$C211/60</f>
        <v>66.473041364425754</v>
      </c>
      <c r="J211" s="16">
        <f t="shared" si="10"/>
        <v>16.416666666666668</v>
      </c>
      <c r="K211" s="14">
        <f>G211/data!D$8</f>
        <v>4</v>
      </c>
      <c r="L211" s="59">
        <f>C211*E211/3600/data!H$23+L210</f>
        <v>45.844438478671812</v>
      </c>
    </row>
    <row r="212" spans="1:12" ht="20.100000000000001" customHeight="1">
      <c r="A212" s="12">
        <f>'Eleveld TCI'!A212</f>
        <v>990</v>
      </c>
      <c r="B212" s="13">
        <f>'Eleveld TCI'!B212</f>
        <v>4</v>
      </c>
      <c r="C212" s="14">
        <f t="shared" si="11"/>
        <v>5</v>
      </c>
      <c r="D212" s="68">
        <f>3600*(B212*data!D$15/1000-F212-G211)/C212</f>
        <v>939.8202267344152</v>
      </c>
      <c r="E212" s="68">
        <f>IF(A212+C212&lt;N$19,data!H$25,IF(A212&lt;N$19,data!H$25*(N$19-A212)/C212,IF(D212&gt;data!$H$25,data!$H$25,IF(D212&lt;0,0,D212))))</f>
        <v>939.8202267344152</v>
      </c>
      <c r="F212" s="17">
        <f>(H212*data!D$16+I212*data!D$17-G211*(data!D$18+data!D$19+data!D$20))*$C212/60</f>
        <v>-1.3053058704644607</v>
      </c>
      <c r="G212" s="17">
        <f t="shared" si="12"/>
        <v>81.168000000000006</v>
      </c>
      <c r="H212" s="17">
        <f>H211+(data!D$19*G211-data!D$16*H211)*$C212/60</f>
        <v>114.09009730561647</v>
      </c>
      <c r="I212" s="17">
        <f>I211+(data!D$20*G211-data!D$17*I211)*$C212/60</f>
        <v>66.738849278050537</v>
      </c>
      <c r="J212" s="16">
        <f t="shared" si="10"/>
        <v>16.5</v>
      </c>
      <c r="K212" s="14">
        <f>G212/data!D$8</f>
        <v>4</v>
      </c>
      <c r="L212" s="59">
        <f>C212*E212/3600/data!H$23+L211</f>
        <v>45.974969065718255</v>
      </c>
    </row>
    <row r="213" spans="1:12" ht="20.100000000000001" customHeight="1">
      <c r="A213" s="12">
        <f>'Eleveld TCI'!A213</f>
        <v>995</v>
      </c>
      <c r="B213" s="13">
        <f>'Eleveld TCI'!B213</f>
        <v>4</v>
      </c>
      <c r="C213" s="14">
        <f t="shared" si="11"/>
        <v>5</v>
      </c>
      <c r="D213" s="68">
        <f>3600*(B213*data!D$15/1000-F213-G212)/C213</f>
        <v>938.99324956249984</v>
      </c>
      <c r="E213" s="68">
        <f>IF(A213+C213&lt;N$19,data!H$25,IF(A213&lt;N$19,data!H$25*(N$19-A213)/C213,IF(D213&gt;data!$H$25,data!$H$25,IF(D213&lt;0,0,D213))))</f>
        <v>938.99324956249984</v>
      </c>
      <c r="F213" s="17">
        <f>(H213*data!D$16+I213*data!D$17-G212*(data!D$18+data!D$19+data!D$20))*$C213/60</f>
        <v>-1.3041572910590309</v>
      </c>
      <c r="G213" s="17">
        <f t="shared" si="12"/>
        <v>81.168000000000006</v>
      </c>
      <c r="H213" s="17">
        <f>H212+(data!D$19*G212-data!D$16*H212)*$C213/60</f>
        <v>114.3247523596324</v>
      </c>
      <c r="I213" s="17">
        <f>I212+(data!D$20*G212-data!D$17*I212)*$C213/60</f>
        <v>67.00458409449908</v>
      </c>
      <c r="J213" s="16">
        <f t="shared" si="10"/>
        <v>16.583333333333332</v>
      </c>
      <c r="K213" s="14">
        <f>G213/data!D$8</f>
        <v>4</v>
      </c>
      <c r="L213" s="59">
        <f>C213*E213/3600/data!H$23+L212</f>
        <v>46.105384794824161</v>
      </c>
    </row>
    <row r="214" spans="1:12" ht="20.100000000000001" customHeight="1">
      <c r="A214" s="12">
        <f>'Eleveld TCI'!A214</f>
        <v>1000</v>
      </c>
      <c r="B214" s="13">
        <f>'Eleveld TCI'!B214</f>
        <v>4</v>
      </c>
      <c r="C214" s="14">
        <f t="shared" si="11"/>
        <v>5</v>
      </c>
      <c r="D214" s="68">
        <f>3600*(B214*data!D$15/1000-F214-G213)/C214</f>
        <v>938.169836017546</v>
      </c>
      <c r="E214" s="68">
        <f>IF(A214+C214&lt;N$19,data!H$25,IF(A214&lt;N$19,data!H$25*(N$19-A214)/C214,IF(D214&gt;data!$H$25,data!$H$25,IF(D214&lt;0,0,D214))))</f>
        <v>938.169836017546</v>
      </c>
      <c r="F214" s="17">
        <f>(H214*data!D$16+I214*data!D$17-G213*(data!D$18+data!D$19+data!D$20))*$C214/60</f>
        <v>-1.3030136611354801</v>
      </c>
      <c r="G214" s="17">
        <f t="shared" si="12"/>
        <v>81.168000000000006</v>
      </c>
      <c r="H214" s="17">
        <f>H213+(data!D$19*G213-data!D$16*H213)*$C214/60</f>
        <v>114.55833191131741</v>
      </c>
      <c r="I214" s="17">
        <f>I213+(data!D$20*G213-data!D$17*I213)*$C214/60</f>
        <v>67.270245833873091</v>
      </c>
      <c r="J214" s="16">
        <f t="shared" si="10"/>
        <v>16.666666666666668</v>
      </c>
      <c r="K214" s="14">
        <f>G214/data!D$8</f>
        <v>4</v>
      </c>
      <c r="L214" s="59">
        <f>C214*E214/3600/data!H$23+L213</f>
        <v>46.235686160937711</v>
      </c>
    </row>
    <row r="215" spans="1:12" ht="20.100000000000001" customHeight="1">
      <c r="A215" s="12">
        <f>'Eleveld TCI'!A215</f>
        <v>1005</v>
      </c>
      <c r="B215" s="13">
        <f>'Eleveld TCI'!B215</f>
        <v>4</v>
      </c>
      <c r="C215" s="14">
        <f t="shared" si="11"/>
        <v>5</v>
      </c>
      <c r="D215" s="68">
        <f>3600*(B215*data!D$15/1000-F215-G214)/C215</f>
        <v>937.34996982859343</v>
      </c>
      <c r="E215" s="68">
        <f>IF(A215+C215&lt;N$19,data!H$25,IF(A215&lt;N$19,data!H$25*(N$19-A215)/C215,IF(D215&gt;data!$H$25,data!$H$25,IF(D215&lt;0,0,D215))))</f>
        <v>937.34996982859343</v>
      </c>
      <c r="F215" s="17">
        <f>(H215*data!D$16+I215*data!D$17-G214*(data!D$18+data!D$19+data!D$20))*$C215/60</f>
        <v>-1.3018749580952638</v>
      </c>
      <c r="G215" s="17">
        <f t="shared" si="12"/>
        <v>81.168000000000006</v>
      </c>
      <c r="H215" s="17">
        <f>H214+(data!D$19*G214-data!D$16*H214)*$C215/60</f>
        <v>114.79084089005721</v>
      </c>
      <c r="I215" s="17">
        <f>I214+(data!D$20*G214-data!D$17*I214)*$C215/60</f>
        <v>67.535834516268778</v>
      </c>
      <c r="J215" s="16">
        <f t="shared" si="10"/>
        <v>16.75</v>
      </c>
      <c r="K215" s="14">
        <f>G215/data!D$8</f>
        <v>4</v>
      </c>
      <c r="L215" s="59">
        <f>C215*E215/3600/data!H$23+L214</f>
        <v>46.36587365674724</v>
      </c>
    </row>
    <row r="216" spans="1:12" ht="20.100000000000001" customHeight="1">
      <c r="A216" s="12">
        <f>'Eleveld TCI'!A216</f>
        <v>1010</v>
      </c>
      <c r="B216" s="13">
        <f>'Eleveld TCI'!B216</f>
        <v>4</v>
      </c>
      <c r="C216" s="14">
        <f t="shared" si="11"/>
        <v>5</v>
      </c>
      <c r="D216" s="68">
        <f>3600*(B216*data!D$15/1000-F216-G215)/C216</f>
        <v>936.53363479924121</v>
      </c>
      <c r="E216" s="68">
        <f>IF(A216+C216&lt;N$19,data!H$25,IF(A216&lt;N$19,data!H$25*(N$19-A216)/C216,IF(D216&gt;data!$H$25,data!$H$25,IF(D216&lt;0,0,D216))))</f>
        <v>936.53363479924121</v>
      </c>
      <c r="F216" s="17">
        <f>(H216*data!D$16+I216*data!D$17-G215*(data!D$18+data!D$19+data!D$20))*$C216/60</f>
        <v>-1.3007411594433909</v>
      </c>
      <c r="G216" s="17">
        <f t="shared" si="12"/>
        <v>81.168000000000006</v>
      </c>
      <c r="H216" s="17">
        <f>H215+(data!D$19*G215-data!D$16*H215)*$C216/60</f>
        <v>115.02228420264444</v>
      </c>
      <c r="I216" s="17">
        <f>I215+(data!D$20*G215-data!D$17*I215)*$C216/60</f>
        <v>67.80135016177681</v>
      </c>
      <c r="J216" s="16">
        <f t="shared" si="10"/>
        <v>16.833333333333332</v>
      </c>
      <c r="K216" s="14">
        <f>G216/data!D$8</f>
        <v>4</v>
      </c>
      <c r="L216" s="59">
        <f>C216*E216/3600/data!H$23+L215</f>
        <v>46.495947772691579</v>
      </c>
    </row>
    <row r="217" spans="1:12" ht="20.100000000000001" customHeight="1">
      <c r="A217" s="12">
        <f>'Eleveld TCI'!A217</f>
        <v>1015</v>
      </c>
      <c r="B217" s="13">
        <f>'Eleveld TCI'!B217</f>
        <v>4</v>
      </c>
      <c r="C217" s="14">
        <f t="shared" si="11"/>
        <v>5</v>
      </c>
      <c r="D217" s="68">
        <f>3600*(B217*data!D$15/1000-F217-G216)/C217</f>
        <v>935.72081480731981</v>
      </c>
      <c r="E217" s="68">
        <f>IF(A217+C217&lt;N$19,data!H$25,IF(A217&lt;N$19,data!H$25*(N$19-A217)/C217,IF(D217&gt;data!$H$25,data!$H$25,IF(D217&lt;0,0,D217))))</f>
        <v>935.72081480731981</v>
      </c>
      <c r="F217" s="17">
        <f>(H217*data!D$16+I217*data!D$17-G216*(data!D$18+data!D$19+data!D$20))*$C217/60</f>
        <v>-1.2996122427879482</v>
      </c>
      <c r="G217" s="17">
        <f t="shared" si="12"/>
        <v>81.168000000000006</v>
      </c>
      <c r="H217" s="17">
        <f>H216+(data!D$19*G216-data!D$16*H216)*$C217/60</f>
        <v>115.25266673338233</v>
      </c>
      <c r="I217" s="17">
        <f>I216+(data!D$20*G216-data!D$17*I216)*$C217/60</f>
        <v>68.066792790482324</v>
      </c>
      <c r="J217" s="16">
        <f t="shared" si="10"/>
        <v>16.916666666666668</v>
      </c>
      <c r="K217" s="14">
        <f>G217/data!D$8</f>
        <v>4</v>
      </c>
      <c r="L217" s="59">
        <f>C217*E217/3600/data!H$23+L216</f>
        <v>46.625908996970374</v>
      </c>
    </row>
    <row r="218" spans="1:12" ht="20.100000000000001" customHeight="1">
      <c r="A218" s="12">
        <f>'Eleveld TCI'!A218</f>
        <v>1020</v>
      </c>
      <c r="B218" s="13">
        <f>'Eleveld TCI'!B218</f>
        <v>4</v>
      </c>
      <c r="C218" s="14">
        <f t="shared" si="11"/>
        <v>5</v>
      </c>
      <c r="D218" s="68">
        <f>3600*(B218*data!D$15/1000-F218-G217)/C218</f>
        <v>934.91149380453408</v>
      </c>
      <c r="E218" s="68">
        <f>IF(A218+C218&lt;N$19,data!H$25,IF(A218&lt;N$19,data!H$25*(N$19-A218)/C218,IF(D218&gt;data!$H$25,data!$H$25,IF(D218&lt;0,0,D218))))</f>
        <v>934.91149380453408</v>
      </c>
      <c r="F218" s="17">
        <f>(H218*data!D$16+I218*data!D$17-G217*(data!D$18+data!D$19+data!D$20))*$C218/60</f>
        <v>-1.2984881858396284</v>
      </c>
      <c r="G218" s="17">
        <f t="shared" si="12"/>
        <v>81.168000000000006</v>
      </c>
      <c r="H218" s="17">
        <f>H217+(data!D$19*G217-data!D$16*H217)*$C218/60</f>
        <v>115.48199334418766</v>
      </c>
      <c r="I218" s="17">
        <f>I217+(data!D$20*G217-data!D$17*I217)*$C218/60</f>
        <v>68.332162422464947</v>
      </c>
      <c r="J218" s="16">
        <f t="shared" si="10"/>
        <v>17</v>
      </c>
      <c r="K218" s="14">
        <f>G218/data!D$8</f>
        <v>4</v>
      </c>
      <c r="L218" s="59">
        <f>C218*E218/3600/data!H$23+L217</f>
        <v>46.75575781555434</v>
      </c>
    </row>
    <row r="219" spans="1:12" ht="20.100000000000001" customHeight="1">
      <c r="A219" s="12">
        <f>'Eleveld TCI'!A219</f>
        <v>1025</v>
      </c>
      <c r="B219" s="13">
        <f>'Eleveld TCI'!B219</f>
        <v>4</v>
      </c>
      <c r="C219" s="14">
        <f t="shared" si="11"/>
        <v>5</v>
      </c>
      <c r="D219" s="68">
        <f>3600*(B219*data!D$15/1000-F219-G218)/C219</f>
        <v>934.10565581610388</v>
      </c>
      <c r="E219" s="68">
        <f>IF(A219+C219&lt;N$19,data!H$25,IF(A219&lt;N$19,data!H$25*(N$19-A219)/C219,IF(D219&gt;data!$H$25,data!$H$25,IF(D219&lt;0,0,D219))))</f>
        <v>934.10565581610388</v>
      </c>
      <c r="F219" s="17">
        <f>(H219*data!D$16+I219*data!D$17-G218*(data!D$18+data!D$19+data!D$20))*$C219/60</f>
        <v>-1.29736896641126</v>
      </c>
      <c r="G219" s="17">
        <f t="shared" si="12"/>
        <v>81.168000000000006</v>
      </c>
      <c r="H219" s="17">
        <f>H218+(data!D$19*G218-data!D$16*H218)*$C219/60</f>
        <v>115.71026887469347</v>
      </c>
      <c r="I219" s="17">
        <f>I218+(data!D$20*G218-data!D$17*I218)*$C219/60</f>
        <v>68.597459077798774</v>
      </c>
      <c r="J219" s="16">
        <f t="shared" si="10"/>
        <v>17.083333333333332</v>
      </c>
      <c r="K219" s="14">
        <f>G219/data!D$8</f>
        <v>4</v>
      </c>
      <c r="L219" s="59">
        <f>C219*E219/3600/data!H$23+L218</f>
        <v>46.885494712195467</v>
      </c>
    </row>
    <row r="220" spans="1:12" ht="20.100000000000001" customHeight="1">
      <c r="A220" s="12">
        <f>'Eleveld TCI'!A220</f>
        <v>1030</v>
      </c>
      <c r="B220" s="13">
        <f>'Eleveld TCI'!B220</f>
        <v>4</v>
      </c>
      <c r="C220" s="14">
        <f t="shared" si="11"/>
        <v>5</v>
      </c>
      <c r="D220" s="68">
        <f>3600*(B220*data!D$15/1000-F220-G219)/C220</f>
        <v>933.30328494047876</v>
      </c>
      <c r="E220" s="68">
        <f>IF(A220+C220&lt;N$19,data!H$25,IF(A220&lt;N$19,data!H$25*(N$19-A220)/C220,IF(D220&gt;data!$H$25,data!$H$25,IF(D220&lt;0,0,D220))))</f>
        <v>933.30328494047876</v>
      </c>
      <c r="F220" s="17">
        <f>(H220*data!D$16+I220*data!D$17-G219*(data!D$18+data!D$19+data!D$20))*$C220/60</f>
        <v>-1.2962545624173385</v>
      </c>
      <c r="G220" s="17">
        <f t="shared" si="12"/>
        <v>81.168000000000006</v>
      </c>
      <c r="H220" s="17">
        <f>H219+(data!D$19*G219-data!D$16*H219)*$C220/60</f>
        <v>115.93749814235112</v>
      </c>
      <c r="I220" s="17">
        <f>I219+(data!D$20*G219-data!D$17*I219)*$C220/60</f>
        <v>68.862682776552376</v>
      </c>
      <c r="J220" s="16">
        <f t="shared" si="10"/>
        <v>17.166666666666668</v>
      </c>
      <c r="K220" s="14">
        <f>G220/data!D$8</f>
        <v>4</v>
      </c>
      <c r="L220" s="59">
        <f>C220*E220/3600/data!H$23+L219</f>
        <v>47.0151201684372</v>
      </c>
    </row>
    <row r="221" spans="1:12" ht="20.100000000000001" customHeight="1">
      <c r="A221" s="12">
        <f>'Eleveld TCI'!A221</f>
        <v>1035</v>
      </c>
      <c r="B221" s="13">
        <f>'Eleveld TCI'!B221</f>
        <v>4</v>
      </c>
      <c r="C221" s="14">
        <f t="shared" si="11"/>
        <v>5</v>
      </c>
      <c r="D221" s="68">
        <f>3600*(B221*data!D$15/1000-F221-G220)/C221</f>
        <v>932.50436534896835</v>
      </c>
      <c r="E221" s="68">
        <f>IF(A221+C221&lt;N$19,data!H$25,IF(A221&lt;N$19,data!H$25*(N$19-A221)/C221,IF(D221&gt;data!$H$25,data!$H$25,IF(D221&lt;0,0,D221))))</f>
        <v>932.50436534896835</v>
      </c>
      <c r="F221" s="17">
        <f>(H221*data!D$16+I221*data!D$17-G220*(data!D$18+data!D$19+data!D$20))*$C221/60</f>
        <v>-1.2951449518735612</v>
      </c>
      <c r="G221" s="17">
        <f t="shared" si="12"/>
        <v>81.168000000000006</v>
      </c>
      <c r="H221" s="17">
        <f>H220+(data!D$19*G220-data!D$16*H220)*$C221/60</f>
        <v>116.16368594253201</v>
      </c>
      <c r="I221" s="17">
        <f>I220+(data!D$20*G220-data!D$17*I220)*$C221/60</f>
        <v>69.127833538788821</v>
      </c>
      <c r="J221" s="16">
        <f t="shared" si="10"/>
        <v>17.25</v>
      </c>
      <c r="K221" s="14">
        <f>G221/data!D$8</f>
        <v>4</v>
      </c>
      <c r="L221" s="59">
        <f>C221*E221/3600/data!H$23+L220</f>
        <v>47.144634663624558</v>
      </c>
    </row>
    <row r="222" spans="1:12" ht="20.100000000000001" customHeight="1">
      <c r="A222" s="12">
        <f>'Eleveld TCI'!A222</f>
        <v>1040</v>
      </c>
      <c r="B222" s="13">
        <f>'Eleveld TCI'!B222</f>
        <v>4</v>
      </c>
      <c r="C222" s="14">
        <f t="shared" si="11"/>
        <v>5</v>
      </c>
      <c r="D222" s="68">
        <f>3600*(B222*data!D$15/1000-F222-G221)/C222</f>
        <v>931.70888128538536</v>
      </c>
      <c r="E222" s="68">
        <f>IF(A222+C222&lt;N$19,data!H$25,IF(A222&lt;N$19,data!H$25*(N$19-A222)/C222,IF(D222&gt;data!$H$25,data!$H$25,IF(D222&lt;0,0,D222))))</f>
        <v>931.70888128538536</v>
      </c>
      <c r="F222" s="17">
        <f>(H222*data!D$16+I222*data!D$17-G221*(data!D$18+data!D$19+data!D$20))*$C222/60</f>
        <v>-1.2940401128963623</v>
      </c>
      <c r="G222" s="17">
        <f t="shared" si="12"/>
        <v>81.168000000000006</v>
      </c>
      <c r="H222" s="17">
        <f>H221+(data!D$19*G221-data!D$16*H221)*$C222/60</f>
        <v>116.38883704862874</v>
      </c>
      <c r="I222" s="17">
        <f>I221+(data!D$20*G221-data!D$17*I221)*$C222/60</f>
        <v>69.39291138456565</v>
      </c>
      <c r="J222" s="16">
        <f t="shared" si="10"/>
        <v>17.333333333333332</v>
      </c>
      <c r="K222" s="14">
        <f>G222/data!D$8</f>
        <v>4</v>
      </c>
      <c r="L222" s="59">
        <f>C222*E222/3600/data!H$23+L221</f>
        <v>47.274038674914195</v>
      </c>
    </row>
    <row r="223" spans="1:12" ht="20.100000000000001" customHeight="1">
      <c r="A223" s="12">
        <f>'Eleveld TCI'!A223</f>
        <v>1045</v>
      </c>
      <c r="B223" s="13">
        <f>'Eleveld TCI'!B223</f>
        <v>4</v>
      </c>
      <c r="C223" s="14">
        <f t="shared" si="11"/>
        <v>5</v>
      </c>
      <c r="D223" s="68">
        <f>3600*(B223*data!D$15/1000-F223-G222)/C223</f>
        <v>930.91681706576878</v>
      </c>
      <c r="E223" s="68">
        <f>IF(A223+C223&lt;N$19,data!H$25,IF(A223&lt;N$19,data!H$25*(N$19-A223)/C223,IF(D223&gt;data!$H$25,data!$H$25,IF(D223&lt;0,0,D223))))</f>
        <v>930.91681706576878</v>
      </c>
      <c r="F223" s="17">
        <f>(H223*data!D$16+I223*data!D$17-G222*(data!D$18+data!D$19+data!D$20))*$C223/60</f>
        <v>-1.2929400237024533</v>
      </c>
      <c r="G223" s="17">
        <f t="shared" si="12"/>
        <v>81.168000000000006</v>
      </c>
      <c r="H223" s="17">
        <f>H222+(data!D$19*G222-data!D$16*H222)*$C223/60</f>
        <v>116.61295621215586</v>
      </c>
      <c r="I223" s="17">
        <f>I222+(data!D$20*G222-data!D$17*I222)*$C223/60</f>
        <v>69.657916333934892</v>
      </c>
      <c r="J223" s="16">
        <f t="shared" si="10"/>
        <v>17.416666666666668</v>
      </c>
      <c r="K223" s="14">
        <f>G223/data!D$8</f>
        <v>4</v>
      </c>
      <c r="L223" s="59">
        <f>C223*E223/3600/data!H$23+L222</f>
        <v>47.403332677284439</v>
      </c>
    </row>
    <row r="224" spans="1:12" ht="20.100000000000001" customHeight="1">
      <c r="A224" s="12">
        <f>'Eleveld TCI'!A224</f>
        <v>1050</v>
      </c>
      <c r="B224" s="13">
        <f>'Eleveld TCI'!B224</f>
        <v>4</v>
      </c>
      <c r="C224" s="14">
        <f t="shared" si="11"/>
        <v>5</v>
      </c>
      <c r="D224" s="68">
        <f>3600*(B224*data!D$15/1000-F224-G223)/C224</f>
        <v>930.12815707801565</v>
      </c>
      <c r="E224" s="68">
        <f>IF(A224+C224&lt;N$19,data!H$25,IF(A224&lt;N$19,data!H$25*(N$19-A224)/C224,IF(D224&gt;data!$H$25,data!$H$25,IF(D224&lt;0,0,D224))))</f>
        <v>930.12815707801565</v>
      </c>
      <c r="F224" s="17">
        <f>(H224*data!D$16+I224*data!D$17-G223*(data!D$18+data!D$19+data!D$20))*$C224/60</f>
        <v>-1.2918446626083608</v>
      </c>
      <c r="G224" s="17">
        <f t="shared" si="12"/>
        <v>81.168000000000006</v>
      </c>
      <c r="H224" s="17">
        <f>H223+(data!D$19*G223-data!D$16*H223)*$C224/60</f>
        <v>116.83604816285015</v>
      </c>
      <c r="I224" s="17">
        <f>I223+(data!D$20*G223-data!D$17*I223)*$C224/60</f>
        <v>69.922848406943061</v>
      </c>
      <c r="J224" s="16">
        <f t="shared" si="10"/>
        <v>17.5</v>
      </c>
      <c r="K224" s="14">
        <f>G224/data!D$8</f>
        <v>4</v>
      </c>
      <c r="L224" s="59">
        <f>C224*E224/3600/data!H$23+L223</f>
        <v>47.532517143545277</v>
      </c>
    </row>
    <row r="225" spans="1:12" ht="20.100000000000001" customHeight="1">
      <c r="A225" s="12">
        <f>'Eleveld TCI'!A225</f>
        <v>1055</v>
      </c>
      <c r="B225" s="13">
        <f>'Eleveld TCI'!B225</f>
        <v>4</v>
      </c>
      <c r="C225" s="14">
        <f t="shared" si="11"/>
        <v>5</v>
      </c>
      <c r="D225" s="68">
        <f>3600*(B225*data!D$15/1000-F225-G224)/C225</f>
        <v>929.34288578157407</v>
      </c>
      <c r="E225" s="68">
        <f>IF(A225+C225&lt;N$19,data!H$25,IF(A225&lt;N$19,data!H$25*(N$19-A225)/C225,IF(D225&gt;data!$H$25,data!$H$25,IF(D225&lt;0,0,D225))))</f>
        <v>929.34288578157407</v>
      </c>
      <c r="F225" s="17">
        <f>(H225*data!D$16+I225*data!D$17-G224*(data!D$18+data!D$19+data!D$20))*$C225/60</f>
        <v>-1.2907540080299702</v>
      </c>
      <c r="G225" s="17">
        <f t="shared" si="12"/>
        <v>81.168000000000006</v>
      </c>
      <c r="H225" s="17">
        <f>H224+(data!D$19*G224-data!D$16*H224)*$C225/60</f>
        <v>117.05811760877042</v>
      </c>
      <c r="I225" s="17">
        <f>I224+(data!D$20*G224-data!D$17*I224)*$C225/60</f>
        <v>70.187707623631155</v>
      </c>
      <c r="J225" s="16">
        <f t="shared" si="10"/>
        <v>17.583333333333332</v>
      </c>
      <c r="K225" s="14">
        <f>G225/data!D$8</f>
        <v>4</v>
      </c>
      <c r="L225" s="59">
        <f>C225*E225/3600/data!H$23+L224</f>
        <v>47.661592544348274</v>
      </c>
    </row>
    <row r="226" spans="1:12" ht="20.100000000000001" customHeight="1">
      <c r="A226" s="12">
        <f>'Eleveld TCI'!A226</f>
        <v>1060</v>
      </c>
      <c r="B226" s="13">
        <f>'Eleveld TCI'!B226</f>
        <v>4</v>
      </c>
      <c r="C226" s="14">
        <f t="shared" si="11"/>
        <v>5</v>
      </c>
      <c r="D226" s="68">
        <f>3600*(B226*data!D$15/1000-F226-G225)/C226</f>
        <v>928.56098770709536</v>
      </c>
      <c r="E226" s="68">
        <f>IF(A226+C226&lt;N$19,data!H$25,IF(A226&lt;N$19,data!H$25*(N$19-A226)/C226,IF(D226&gt;data!$H$25,data!$H$25,IF(D226&lt;0,0,D226))))</f>
        <v>928.56098770709536</v>
      </c>
      <c r="F226" s="17">
        <f>(H226*data!D$16+I226*data!D$17-G225*(data!D$18+data!D$19+data!D$20))*$C226/60</f>
        <v>-1.2896680384820711</v>
      </c>
      <c r="G226" s="17">
        <f t="shared" si="12"/>
        <v>81.168000000000006</v>
      </c>
      <c r="H226" s="17">
        <f>H225+(data!D$19*G225-data!D$16*H225)*$C226/60</f>
        <v>117.27916923639688</v>
      </c>
      <c r="I226" s="17">
        <f>I225+(data!D$20*G225-data!D$17*I225)*$C226/60</f>
        <v>70.452494004034662</v>
      </c>
      <c r="J226" s="16">
        <f t="shared" si="10"/>
        <v>17.666666666666668</v>
      </c>
      <c r="K226" s="14">
        <f>G226/data!D$8</f>
        <v>4</v>
      </c>
      <c r="L226" s="59">
        <f>C226*E226/3600/data!H$23+L225</f>
        <v>47.790559348196481</v>
      </c>
    </row>
    <row r="227" spans="1:12" ht="20.100000000000001" customHeight="1">
      <c r="A227" s="12">
        <f>'Eleveld TCI'!A227</f>
        <v>1065</v>
      </c>
      <c r="B227" s="13">
        <f>'Eleveld TCI'!B227</f>
        <v>4</v>
      </c>
      <c r="C227" s="14">
        <f t="shared" si="11"/>
        <v>5</v>
      </c>
      <c r="D227" s="68">
        <f>3600*(B227*data!D$15/1000-F227-G226)/C227</f>
        <v>927.78244745608606</v>
      </c>
      <c r="E227" s="68">
        <f>IF(A227+C227&lt;N$19,data!H$25,IF(A227&lt;N$19,data!H$25*(N$19-A227)/C227,IF(D227&gt;data!$H$25,data!$H$25,IF(D227&lt;0,0,D227))))</f>
        <v>927.78244745608606</v>
      </c>
      <c r="F227" s="17">
        <f>(H227*data!D$16+I227*data!D$17-G226*(data!D$18+data!D$19+data!D$20))*$C227/60</f>
        <v>-1.2885867325779032</v>
      </c>
      <c r="G227" s="17">
        <f t="shared" si="12"/>
        <v>81.168000000000006</v>
      </c>
      <c r="H227" s="17">
        <f>H226+(data!D$19*G226-data!D$16*H226)*$C227/60</f>
        <v>117.49920771073006</v>
      </c>
      <c r="I227" s="17">
        <f>I226+(data!D$20*G226-data!D$17*I226)*$C227/60</f>
        <v>70.717207568183554</v>
      </c>
      <c r="J227" s="16">
        <f t="shared" si="10"/>
        <v>17.75</v>
      </c>
      <c r="K227" s="14">
        <f>G227/data!D$8</f>
        <v>4</v>
      </c>
      <c r="L227" s="59">
        <f>C227*E227/3600/data!H$23+L226</f>
        <v>47.91941802145427</v>
      </c>
    </row>
    <row r="228" spans="1:12" ht="20.100000000000001" customHeight="1">
      <c r="A228" s="12">
        <f>'Eleveld TCI'!A228</f>
        <v>1070</v>
      </c>
      <c r="B228" s="13">
        <f>'Eleveld TCI'!B228</f>
        <v>4</v>
      </c>
      <c r="C228" s="14">
        <f t="shared" si="11"/>
        <v>5</v>
      </c>
      <c r="D228" s="68">
        <f>3600*(B228*data!D$15/1000-F228-G227)/C228</f>
        <v>927.0072497006629</v>
      </c>
      <c r="E228" s="68">
        <f>IF(A228+C228&lt;N$19,data!H$25,IF(A228&lt;N$19,data!H$25*(N$19-A228)/C228,IF(D228&gt;data!$H$25,data!$H$25,IF(D228&lt;0,0,D228))))</f>
        <v>927.0072497006629</v>
      </c>
      <c r="F228" s="17">
        <f>(H228*data!D$16+I228*data!D$17-G227*(data!D$18+data!D$19+data!D$20))*$C228/60</f>
        <v>-1.2875100690287045</v>
      </c>
      <c r="G228" s="17">
        <f t="shared" si="12"/>
        <v>81.168000000000006</v>
      </c>
      <c r="H228" s="17">
        <f>H227+(data!D$19*G227-data!D$16*H227)*$C228/60</f>
        <v>117.71823767538922</v>
      </c>
      <c r="I228" s="17">
        <f>I227+(data!D$20*G227-data!D$17*I227)*$C228/60</f>
        <v>70.981848336102303</v>
      </c>
      <c r="J228" s="16">
        <f t="shared" si="10"/>
        <v>17.833333333333332</v>
      </c>
      <c r="K228" s="14">
        <f>G228/data!D$8</f>
        <v>4</v>
      </c>
      <c r="L228" s="59">
        <f>C228*E228/3600/data!H$23+L227</f>
        <v>48.048169028357137</v>
      </c>
    </row>
    <row r="229" spans="1:12" ht="20.100000000000001" customHeight="1">
      <c r="A229" s="12">
        <f>'Eleveld TCI'!A229</f>
        <v>1075</v>
      </c>
      <c r="B229" s="13">
        <f>'Eleveld TCI'!B229</f>
        <v>4</v>
      </c>
      <c r="C229" s="14">
        <f t="shared" si="11"/>
        <v>5</v>
      </c>
      <c r="D229" s="68">
        <f>3600*(B229*data!D$15/1000-F229-G228)/C229</f>
        <v>926.23537918315265</v>
      </c>
      <c r="E229" s="68">
        <f>IF(A229+C229&lt;N$19,data!H$25,IF(A229&lt;N$19,data!H$25*(N$19-A229)/C229,IF(D229&gt;data!$H$25,data!$H$25,IF(D229&lt;0,0,D229))))</f>
        <v>926.23537918315265</v>
      </c>
      <c r="F229" s="17">
        <f>(H229*data!D$16+I229*data!D$17-G228*(data!D$18+data!D$19+data!D$20))*$C229/60</f>
        <v>-1.2864380266432631</v>
      </c>
      <c r="G229" s="17">
        <f t="shared" si="12"/>
        <v>81.168000000000006</v>
      </c>
      <c r="H229" s="17">
        <f>H228+(data!D$19*G228-data!D$16*H228)*$C229/60</f>
        <v>117.93626375271035</v>
      </c>
      <c r="I229" s="17">
        <f>I228+(data!D$20*G228-data!D$17*I228)*$C229/60</f>
        <v>71.246416327809868</v>
      </c>
      <c r="J229" s="16">
        <f t="shared" si="10"/>
        <v>17.916666666666668</v>
      </c>
      <c r="K229" s="14">
        <f>G229/data!D$8</f>
        <v>4</v>
      </c>
      <c r="L229" s="59">
        <f>C229*E229/3600/data!H$23+L228</f>
        <v>48.176812831021465</v>
      </c>
    </row>
    <row r="230" spans="1:12" ht="20.100000000000001" customHeight="1">
      <c r="A230" s="12">
        <f>'Eleveld TCI'!A230</f>
        <v>1080</v>
      </c>
      <c r="B230" s="13">
        <f>'Eleveld TCI'!B230</f>
        <v>4</v>
      </c>
      <c r="C230" s="14">
        <f t="shared" si="11"/>
        <v>5</v>
      </c>
      <c r="D230" s="68">
        <f>3600*(B230*data!D$15/1000-F230-G229)/C230</f>
        <v>925.46682071577595</v>
      </c>
      <c r="E230" s="68">
        <f>IF(A230+C230&lt;N$19,data!H$25,IF(A230&lt;N$19,data!H$25*(N$19-A230)/C230,IF(D230&gt;data!$H$25,data!$H$25,IF(D230&lt;0,0,D230))))</f>
        <v>925.46682071577595</v>
      </c>
      <c r="F230" s="17">
        <f>(H230*data!D$16+I230*data!D$17-G229*(data!D$18+data!D$19+data!D$20))*$C230/60</f>
        <v>-1.2853705843274696</v>
      </c>
      <c r="G230" s="17">
        <f t="shared" si="12"/>
        <v>81.168000000000006</v>
      </c>
      <c r="H230" s="17">
        <f>H229+(data!D$19*G229-data!D$16*H229)*$C230/60</f>
        <v>118.15329054384375</v>
      </c>
      <c r="I230" s="17">
        <f>I229+(data!D$20*G229-data!D$17*I229)*$C230/60</f>
        <v>71.510911563319723</v>
      </c>
      <c r="J230" s="16">
        <f t="shared" si="10"/>
        <v>18</v>
      </c>
      <c r="K230" s="14">
        <f>G230/data!D$8</f>
        <v>4</v>
      </c>
      <c r="L230" s="59">
        <f>C230*E230/3600/data!H$23+L229</f>
        <v>48.305349889454213</v>
      </c>
    </row>
    <row r="231" spans="1:12" ht="20.100000000000001" customHeight="1">
      <c r="A231" s="12">
        <f>'Eleveld TCI'!A231</f>
        <v>1085</v>
      </c>
      <c r="B231" s="13">
        <f>'Eleveld TCI'!B231</f>
        <v>4</v>
      </c>
      <c r="C231" s="14">
        <f t="shared" si="11"/>
        <v>5</v>
      </c>
      <c r="D231" s="68">
        <f>3600*(B231*data!D$15/1000-F231-G230)/C231</f>
        <v>924.70155918039165</v>
      </c>
      <c r="E231" s="68">
        <f>IF(A231+C231&lt;N$19,data!H$25,IF(A231&lt;N$19,data!H$25*(N$19-A231)/C231,IF(D231&gt;data!$H$25,data!$H$25,IF(D231&lt;0,0,D231))))</f>
        <v>924.70155918039165</v>
      </c>
      <c r="F231" s="17">
        <f>(H231*data!D$16+I231*data!D$17-G230*(data!D$18+data!D$19+data!D$20))*$C231/60</f>
        <v>-1.2843077210838729</v>
      </c>
      <c r="G231" s="17">
        <f t="shared" si="12"/>
        <v>81.168000000000006</v>
      </c>
      <c r="H231" s="17">
        <f>H230+(data!D$19*G230-data!D$16*H230)*$C231/60</f>
        <v>118.36932262885114</v>
      </c>
      <c r="I231" s="17">
        <f>I230+(data!D$20*G230-data!D$17*I230)*$C231/60</f>
        <v>71.775334062639814</v>
      </c>
      <c r="J231" s="16">
        <f t="shared" si="10"/>
        <v>18.083333333333332</v>
      </c>
      <c r="K231" s="14">
        <f>G231/data!D$8</f>
        <v>4</v>
      </c>
      <c r="L231" s="59">
        <f>C231*E231/3600/data!H$23+L230</f>
        <v>48.433780661562601</v>
      </c>
    </row>
    <row r="232" spans="1:12" ht="20.100000000000001" customHeight="1">
      <c r="A232" s="12">
        <f>'Eleveld TCI'!A232</f>
        <v>1090</v>
      </c>
      <c r="B232" s="13">
        <f>'Eleveld TCI'!B232</f>
        <v>4</v>
      </c>
      <c r="C232" s="14">
        <f t="shared" si="11"/>
        <v>5</v>
      </c>
      <c r="D232" s="68">
        <f>3600*(B232*data!D$15/1000-F232-G231)/C232</f>
        <v>923.93957952808591</v>
      </c>
      <c r="E232" s="68">
        <f>IF(A232+C232&lt;N$19,data!H$25,IF(A232&lt;N$19,data!H$25*(N$19-A232)/C232,IF(D232&gt;data!$H$25,data!$H$25,IF(D232&lt;0,0,D232))))</f>
        <v>923.93957952808591</v>
      </c>
      <c r="F232" s="17">
        <f>(H232*data!D$16+I232*data!D$17-G231*(data!D$18+data!D$19+data!D$20))*$C232/60</f>
        <v>-1.2832494160112353</v>
      </c>
      <c r="G232" s="17">
        <f t="shared" si="12"/>
        <v>81.168000000000006</v>
      </c>
      <c r="H232" s="17">
        <f>H231+(data!D$19*G231-data!D$16*H231)*$C232/60</f>
        <v>118.58436456680224</v>
      </c>
      <c r="I232" s="17">
        <f>I231+(data!D$20*G231-data!D$17*I231)*$C232/60</f>
        <v>72.039683845772586</v>
      </c>
      <c r="J232" s="16">
        <f t="shared" si="10"/>
        <v>18.166666666666668</v>
      </c>
      <c r="K232" s="14">
        <f>G232/data!D$8</f>
        <v>4</v>
      </c>
      <c r="L232" s="59">
        <f>C232*E232/3600/data!H$23+L231</f>
        <v>48.562105603163722</v>
      </c>
    </row>
    <row r="233" spans="1:12" ht="20.100000000000001" customHeight="1">
      <c r="A233" s="12">
        <f>'Eleveld TCI'!A233</f>
        <v>1095</v>
      </c>
      <c r="B233" s="13">
        <f>'Eleveld TCI'!B233</f>
        <v>4</v>
      </c>
      <c r="C233" s="14">
        <f t="shared" si="11"/>
        <v>5</v>
      </c>
      <c r="D233" s="68">
        <f>3600*(B233*data!D$15/1000-F233-G232)/C233</f>
        <v>923.18086677894939</v>
      </c>
      <c r="E233" s="68">
        <f>IF(A233+C233&lt;N$19,data!H$25,IF(A233&lt;N$19,data!H$25*(N$19-A233)/C233,IF(D233&gt;data!$H$25,data!$H$25,IF(D233&lt;0,0,D233))))</f>
        <v>923.18086677894939</v>
      </c>
      <c r="F233" s="17">
        <f>(H233*data!D$16+I233*data!D$17-G232*(data!D$18+data!D$19+data!D$20))*$C233/60</f>
        <v>-1.2821956483040939</v>
      </c>
      <c r="G233" s="17">
        <f t="shared" si="12"/>
        <v>81.168000000000006</v>
      </c>
      <c r="H233" s="17">
        <f>H232+(data!D$19*G232-data!D$16*H232)*$C233/60</f>
        <v>118.79842089587106</v>
      </c>
      <c r="I233" s="17">
        <f>I232+(data!D$20*G232-data!D$17*I232)*$C233/60</f>
        <v>72.303960932715</v>
      </c>
      <c r="J233" s="16">
        <f t="shared" si="10"/>
        <v>18.25</v>
      </c>
      <c r="K233" s="14">
        <f>G233/data!D$8</f>
        <v>4</v>
      </c>
      <c r="L233" s="59">
        <f>C233*E233/3600/data!H$23+L232</f>
        <v>48.690325167994132</v>
      </c>
    </row>
    <row r="234" spans="1:12" ht="20.100000000000001" customHeight="1">
      <c r="A234" s="12">
        <f>'Eleveld TCI'!A234</f>
        <v>1100</v>
      </c>
      <c r="B234" s="13">
        <f>'Eleveld TCI'!B234</f>
        <v>4</v>
      </c>
      <c r="C234" s="14">
        <f t="shared" si="11"/>
        <v>5</v>
      </c>
      <c r="D234" s="68">
        <f>3600*(B234*data!D$15/1000-F234-G233)/C234</f>
        <v>922.42540602166628</v>
      </c>
      <c r="E234" s="68">
        <f>IF(A234+C234&lt;N$19,data!H$25,IF(A234&lt;N$19,data!H$25*(N$19-A234)/C234,IF(D234&gt;data!$H$25,data!$H$25,IF(D234&lt;0,0,D234))))</f>
        <v>922.42540602166628</v>
      </c>
      <c r="F234" s="17">
        <f>(H234*data!D$16+I234*data!D$17-G233*(data!D$18+data!D$19+data!D$20))*$C234/60</f>
        <v>-1.2811463972523205</v>
      </c>
      <c r="G234" s="17">
        <f t="shared" si="12"/>
        <v>81.168000000000006</v>
      </c>
      <c r="H234" s="17">
        <f>H233+(data!D$19*G233-data!D$16*H233)*$C234/60</f>
        <v>119.01149613343165</v>
      </c>
      <c r="I234" s="17">
        <f>I233+(data!D$20*G233-data!D$17*I233)*$C234/60</f>
        <v>72.568165343458503</v>
      </c>
      <c r="J234" s="16">
        <f t="shared" si="10"/>
        <v>18.333333333333332</v>
      </c>
      <c r="K234" s="14">
        <f>G234/data!D$8</f>
        <v>4</v>
      </c>
      <c r="L234" s="59">
        <f>C234*E234/3600/data!H$23+L233</f>
        <v>48.818439807719365</v>
      </c>
    </row>
    <row r="235" spans="1:12" ht="20.100000000000001" customHeight="1">
      <c r="A235" s="12">
        <f>'Eleveld TCI'!A235</f>
        <v>1105</v>
      </c>
      <c r="B235" s="13">
        <f>'Eleveld TCI'!B235</f>
        <v>4</v>
      </c>
      <c r="C235" s="14">
        <f t="shared" si="11"/>
        <v>5</v>
      </c>
      <c r="D235" s="68">
        <f>3600*(B235*data!D$15/1000-F235-G234)/C235</f>
        <v>921.67318241328974</v>
      </c>
      <c r="E235" s="68">
        <f>IF(A235+C235&lt;N$19,data!H$25,IF(A235&lt;N$19,data!H$25*(N$19-A235)/C235,IF(D235&gt;data!$H$25,data!$H$25,IF(D235&lt;0,0,D235))))</f>
        <v>921.67318241328974</v>
      </c>
      <c r="F235" s="17">
        <f>(H235*data!D$16+I235*data!D$17-G234*(data!D$18+data!D$19+data!D$20))*$C235/60</f>
        <v>-1.280101642240683</v>
      </c>
      <c r="G235" s="17">
        <f t="shared" si="12"/>
        <v>81.168000000000006</v>
      </c>
      <c r="H235" s="17">
        <f>H234+(data!D$19*G234-data!D$16*H234)*$C235/60</f>
        <v>119.22359477615342</v>
      </c>
      <c r="I235" s="17">
        <f>I234+(data!D$20*G234-data!D$17*I234)*$C235/60</f>
        <v>72.832297097989056</v>
      </c>
      <c r="J235" s="16">
        <f t="shared" si="10"/>
        <v>18.416666666666668</v>
      </c>
      <c r="K235" s="14">
        <f>G235/data!D$8</f>
        <v>4</v>
      </c>
      <c r="L235" s="59">
        <f>C235*E235/3600/data!H$23+L234</f>
        <v>48.94644997194343</v>
      </c>
    </row>
    <row r="236" spans="1:12" ht="20.100000000000001" customHeight="1">
      <c r="A236" s="12">
        <f>'Eleveld TCI'!A236</f>
        <v>1110</v>
      </c>
      <c r="B236" s="13">
        <f>'Eleveld TCI'!B236</f>
        <v>4</v>
      </c>
      <c r="C236" s="14">
        <f t="shared" si="11"/>
        <v>5</v>
      </c>
      <c r="D236" s="68">
        <f>3600*(B236*data!D$15/1000-F236-G235)/C236</f>
        <v>920.92418117885359</v>
      </c>
      <c r="E236" s="68">
        <f>IF(A236+C236&lt;N$19,data!H$25,IF(A236&lt;N$19,data!H$25*(N$19-A236)/C236,IF(D236&gt;data!$H$25,data!$H$25,IF(D236&lt;0,0,D236))))</f>
        <v>920.92418117885359</v>
      </c>
      <c r="F236" s="17">
        <f>(H236*data!D$16+I236*data!D$17-G235*(data!D$18+data!D$19+data!D$20))*$C236/60</f>
        <v>-1.279061362748414</v>
      </c>
      <c r="G236" s="17">
        <f t="shared" si="12"/>
        <v>81.168000000000006</v>
      </c>
      <c r="H236" s="17">
        <f>H235+(data!D$19*G235-data!D$16*H235)*$C236/60</f>
        <v>119.43472130009604</v>
      </c>
      <c r="I236" s="17">
        <f>I235+(data!D$20*G235-data!D$17*I235)*$C236/60</f>
        <v>73.096356216287106</v>
      </c>
      <c r="J236" s="16">
        <f t="shared" si="10"/>
        <v>18.5</v>
      </c>
      <c r="K236" s="14">
        <f>G236/data!D$8</f>
        <v>4</v>
      </c>
      <c r="L236" s="59">
        <f>C236*E236/3600/data!H$23+L235</f>
        <v>49.074356108218268</v>
      </c>
    </row>
    <row r="237" spans="1:12" ht="20.100000000000001" customHeight="1">
      <c r="A237" s="12">
        <f>'Eleveld TCI'!A237</f>
        <v>1115</v>
      </c>
      <c r="B237" s="13">
        <f>'Eleveld TCI'!B237</f>
        <v>4</v>
      </c>
      <c r="C237" s="14">
        <f t="shared" si="11"/>
        <v>5</v>
      </c>
      <c r="D237" s="68">
        <f>3600*(B237*data!D$15/1000-F237-G236)/C237</f>
        <v>920.17838761111523</v>
      </c>
      <c r="E237" s="68">
        <f>IF(A237+C237&lt;N$19,data!H$25,IF(A237&lt;N$19,data!H$25*(N$19-A237)/C237,IF(D237&gt;data!$H$25,data!$H$25,IF(D237&lt;0,0,D237))))</f>
        <v>920.17838761111523</v>
      </c>
      <c r="F237" s="17">
        <f>(H237*data!D$16+I237*data!D$17-G236*(data!D$18+data!D$19+data!D$20))*$C237/60</f>
        <v>-1.2780255383487749</v>
      </c>
      <c r="G237" s="17">
        <f t="shared" si="12"/>
        <v>81.168000000000006</v>
      </c>
      <c r="H237" s="17">
        <f>H236+(data!D$19*G236-data!D$16*H236)*$C237/60</f>
        <v>119.64488016080394</v>
      </c>
      <c r="I237" s="17">
        <f>I236+(data!D$20*G236-data!D$17*I236)*$C237/60</f>
        <v>73.36034271832763</v>
      </c>
      <c r="J237" s="16">
        <f t="shared" si="10"/>
        <v>18.583333333333332</v>
      </c>
      <c r="K237" s="14">
        <f>G237/data!D$8</f>
        <v>4</v>
      </c>
      <c r="L237" s="59">
        <f>C237*E237/3600/data!H$23+L236</f>
        <v>49.202158662053144</v>
      </c>
    </row>
    <row r="238" spans="1:12" ht="20.100000000000001" customHeight="1">
      <c r="A238" s="12">
        <f>'Eleveld TCI'!A238</f>
        <v>1120</v>
      </c>
      <c r="B238" s="13">
        <f>'Eleveld TCI'!B238</f>
        <v>4</v>
      </c>
      <c r="C238" s="14">
        <f t="shared" si="11"/>
        <v>5</v>
      </c>
      <c r="D238" s="68">
        <f>3600*(B238*data!D$15/1000-F238-G237)/C238</f>
        <v>919.43578707020947</v>
      </c>
      <c r="E238" s="68">
        <f>IF(A238+C238&lt;N$19,data!H$25,IF(A238&lt;N$19,data!H$25*(N$19-A238)/C238,IF(D238&gt;data!$H$25,data!$H$25,IF(D238&lt;0,0,D238))))</f>
        <v>919.43578707020947</v>
      </c>
      <c r="F238" s="17">
        <f>(H238*data!D$16+I238*data!D$17-G237*(data!D$18+data!D$19+data!D$20))*$C238/60</f>
        <v>-1.2769941487086267</v>
      </c>
      <c r="G238" s="17">
        <f t="shared" si="12"/>
        <v>81.168000000000006</v>
      </c>
      <c r="H238" s="17">
        <f>H237+(data!D$19*G237-data!D$16*H237)*$C238/60</f>
        <v>119.85407579340026</v>
      </c>
      <c r="I238" s="17">
        <f>I237+(data!D$20*G237-data!D$17*I237)*$C238/60</f>
        <v>73.62425662408009</v>
      </c>
      <c r="J238" s="16">
        <f t="shared" si="10"/>
        <v>18.666666666666668</v>
      </c>
      <c r="K238" s="14">
        <f>G238/data!D$8</f>
        <v>4</v>
      </c>
      <c r="L238" s="59">
        <f>C238*E238/3600/data!H$23+L237</f>
        <v>49.329858076924005</v>
      </c>
    </row>
    <row r="239" spans="1:12" ht="20.100000000000001" customHeight="1">
      <c r="A239" s="12">
        <f>'Eleveld TCI'!A239</f>
        <v>1125</v>
      </c>
      <c r="B239" s="13">
        <f>'Eleveld TCI'!B239</f>
        <v>4</v>
      </c>
      <c r="C239" s="14">
        <f t="shared" si="11"/>
        <v>5</v>
      </c>
      <c r="D239" s="68">
        <f>3600*(B239*data!D$15/1000-F239-G238)/C239</f>
        <v>918.69636498336035</v>
      </c>
      <c r="E239" s="68">
        <f>IF(A239+C239&lt;N$19,data!H$25,IF(A239&lt;N$19,data!H$25*(N$19-A239)/C239,IF(D239&gt;data!$H$25,data!$H$25,IF(D239&lt;0,0,D239))))</f>
        <v>918.69636498336035</v>
      </c>
      <c r="F239" s="17">
        <f>(H239*data!D$16+I239*data!D$17-G238*(data!D$18+data!D$19+data!D$20))*$C239/60</f>
        <v>-1.2759671735879994</v>
      </c>
      <c r="G239" s="17">
        <f t="shared" si="12"/>
        <v>81.168000000000006</v>
      </c>
      <c r="H239" s="17">
        <f>H238+(data!D$19*G238-data!D$16*H238)*$C239/60</f>
        <v>120.0623126126805</v>
      </c>
      <c r="I239" s="17">
        <f>I238+(data!D$20*G238-data!D$17*I238)*$C239/60</f>
        <v>73.888097953508463</v>
      </c>
      <c r="J239" s="16">
        <f t="shared" si="10"/>
        <v>18.75</v>
      </c>
      <c r="K239" s="14">
        <f>G239/data!D$8</f>
        <v>4</v>
      </c>
      <c r="L239" s="59">
        <f>C239*E239/3600/data!H$23+L238</f>
        <v>49.457454794282803</v>
      </c>
    </row>
    <row r="240" spans="1:12" ht="20.100000000000001" customHeight="1">
      <c r="A240" s="12">
        <f>'Eleveld TCI'!A240</f>
        <v>1130</v>
      </c>
      <c r="B240" s="13">
        <f>'Eleveld TCI'!B240</f>
        <v>4</v>
      </c>
      <c r="C240" s="14">
        <f t="shared" si="11"/>
        <v>5</v>
      </c>
      <c r="D240" s="68">
        <f>3600*(B240*data!D$15/1000-F240-G239)/C240</f>
        <v>917.96010684455507</v>
      </c>
      <c r="E240" s="68">
        <f>IF(A240+C240&lt;N$19,data!H$25,IF(A240&lt;N$19,data!H$25*(N$19-A240)/C240,IF(D240&gt;data!$H$25,data!$H$25,IF(D240&lt;0,0,D240))))</f>
        <v>917.96010684455507</v>
      </c>
      <c r="F240" s="17">
        <f>(H240*data!D$16+I240*data!D$17-G239*(data!D$18+data!D$19+data!D$20))*$C240/60</f>
        <v>-1.2749445928396665</v>
      </c>
      <c r="G240" s="17">
        <f t="shared" si="12"/>
        <v>81.168000000000006</v>
      </c>
      <c r="H240" s="17">
        <f>H239+(data!D$19*G239-data!D$16*H239)*$C240/60</f>
        <v>120.26959501320572</v>
      </c>
      <c r="I240" s="17">
        <f>I239+(data!D$20*G239-data!D$17*I239)*$C240/60</f>
        <v>74.151866726571242</v>
      </c>
      <c r="J240" s="16">
        <f t="shared" si="10"/>
        <v>18.833333333333332</v>
      </c>
      <c r="K240" s="14">
        <f>G240/data!D$8</f>
        <v>4</v>
      </c>
      <c r="L240" s="59">
        <f>C240*E240/3600/data!H$23+L239</f>
        <v>49.584949253566769</v>
      </c>
    </row>
    <row r="241" spans="1:12" ht="20.100000000000001" customHeight="1">
      <c r="A241" s="12">
        <f>'Eleveld TCI'!A241</f>
        <v>1135</v>
      </c>
      <c r="B241" s="13">
        <f>'Eleveld TCI'!B241</f>
        <v>4</v>
      </c>
      <c r="C241" s="14">
        <f t="shared" si="11"/>
        <v>5</v>
      </c>
      <c r="D241" s="68">
        <f>3600*(B241*data!D$15/1000-F241-G240)/C241</f>
        <v>917.22699821427682</v>
      </c>
      <c r="E241" s="68">
        <f>IF(A241+C241&lt;N$19,data!H$25,IF(A241&lt;N$19,data!H$25*(N$19-A241)/C241,IF(D241&gt;data!$H$25,data!$H$25,IF(D241&lt;0,0,D241))))</f>
        <v>917.22699821427682</v>
      </c>
      <c r="F241" s="17">
        <f>(H241*data!D$16+I241*data!D$17-G240*(data!D$18+data!D$19+data!D$20))*$C241/60</f>
        <v>-1.2739263864087191</v>
      </c>
      <c r="G241" s="17">
        <f t="shared" si="12"/>
        <v>81.168000000000006</v>
      </c>
      <c r="H241" s="17">
        <f>H240+(data!D$19*G240-data!D$16*H240)*$C241/60</f>
        <v>120.47592736939519</v>
      </c>
      <c r="I241" s="17">
        <f>I240+(data!D$20*G240-data!D$17*I240)*$C241/60</f>
        <v>74.415562963221433</v>
      </c>
      <c r="J241" s="16">
        <f t="shared" si="10"/>
        <v>18.916666666666668</v>
      </c>
      <c r="K241" s="14">
        <f>G241/data!D$8</f>
        <v>4</v>
      </c>
      <c r="L241" s="59">
        <f>C241*E241/3600/data!H$23+L240</f>
        <v>49.71234189220764</v>
      </c>
    </row>
    <row r="242" spans="1:12" ht="20.100000000000001" customHeight="1">
      <c r="A242" s="12">
        <f>'Eleveld TCI'!A242</f>
        <v>1140</v>
      </c>
      <c r="B242" s="13">
        <f>'Eleveld TCI'!B242</f>
        <v>4</v>
      </c>
      <c r="C242" s="14">
        <f t="shared" si="11"/>
        <v>5</v>
      </c>
      <c r="D242" s="68">
        <f>3600*(B242*data!D$15/1000-F242-G241)/C242</f>
        <v>916.49702471914793</v>
      </c>
      <c r="E242" s="68">
        <f>IF(A242+C242&lt;N$19,data!H$25,IF(A242&lt;N$19,data!H$25*(N$19-A242)/C242,IF(D242&gt;data!$H$25,data!$H$25,IF(D242&lt;0,0,D242))))</f>
        <v>916.49702471914793</v>
      </c>
      <c r="F242" s="17">
        <f>(H242*data!D$16+I242*data!D$17-G241*(data!D$18+data!D$19+data!D$20))*$C242/60</f>
        <v>-1.2729125343321435</v>
      </c>
      <c r="G242" s="17">
        <f t="shared" si="12"/>
        <v>81.168000000000006</v>
      </c>
      <c r="H242" s="17">
        <f>H241+(data!D$19*G241-data!D$16*H241)*$C242/60</f>
        <v>120.6813140356188</v>
      </c>
      <c r="I242" s="17">
        <f>I241+(data!D$20*G241-data!D$17*I241)*$C242/60</f>
        <v>74.679186683406542</v>
      </c>
      <c r="J242" s="16">
        <f t="shared" si="10"/>
        <v>19</v>
      </c>
      <c r="K242" s="14">
        <f>G242/data!D$8</f>
        <v>4</v>
      </c>
      <c r="L242" s="59">
        <f>C242*E242/3600/data!H$23+L241</f>
        <v>49.839633145640853</v>
      </c>
    </row>
    <row r="243" spans="1:12" ht="20.100000000000001" customHeight="1">
      <c r="A243" s="12">
        <f>'Eleveld TCI'!A243</f>
        <v>1145</v>
      </c>
      <c r="B243" s="13">
        <f>'Eleveld TCI'!B243</f>
        <v>4</v>
      </c>
      <c r="C243" s="14">
        <f t="shared" si="11"/>
        <v>5</v>
      </c>
      <c r="D243" s="68">
        <f>3600*(B243*data!D$15/1000-F243-G242)/C243</f>
        <v>915.77017205164225</v>
      </c>
      <c r="E243" s="68">
        <f>IF(A243+C243&lt;N$19,data!H$25,IF(A243&lt;N$19,data!H$25*(N$19-A243)/C243,IF(D243&gt;data!$H$25,data!$H$25,IF(D243&lt;0,0,D243))))</f>
        <v>915.77017205164225</v>
      </c>
      <c r="F243" s="17">
        <f>(H243*data!D$16+I243*data!D$17-G242*(data!D$18+data!D$19+data!D$20))*$C243/60</f>
        <v>-1.2719030167383987</v>
      </c>
      <c r="G243" s="17">
        <f t="shared" si="12"/>
        <v>81.168000000000006</v>
      </c>
      <c r="H243" s="17">
        <f>H242+(data!D$19*G242-data!D$16*H242)*$C243/60</f>
        <v>120.88575934628888</v>
      </c>
      <c r="I243" s="17">
        <f>I242+(data!D$20*G242-data!D$17*I242)*$C243/60</f>
        <v>74.942737907068604</v>
      </c>
      <c r="J243" s="16">
        <f t="shared" si="10"/>
        <v>19.083333333333332</v>
      </c>
      <c r="K243" s="14">
        <f>G243/data!D$8</f>
        <v>4</v>
      </c>
      <c r="L243" s="59">
        <f>C243*E243/3600/data!H$23+L242</f>
        <v>49.966823447314695</v>
      </c>
    </row>
    <row r="244" spans="1:12" ht="20.100000000000001" customHeight="1">
      <c r="A244" s="12">
        <f>'Eleveld TCI'!A244</f>
        <v>1150</v>
      </c>
      <c r="B244" s="13">
        <f>'Eleveld TCI'!B244</f>
        <v>4</v>
      </c>
      <c r="C244" s="14">
        <f t="shared" si="11"/>
        <v>5</v>
      </c>
      <c r="D244" s="68">
        <f>3600*(B244*data!D$15/1000-F244-G243)/C244</f>
        <v>915.04642596984013</v>
      </c>
      <c r="E244" s="68">
        <f>IF(A244+C244&lt;N$19,data!H$25,IF(A244&lt;N$19,data!H$25*(N$19-A244)/C244,IF(D244&gt;data!$H$25,data!$H$25,IF(D244&lt;0,0,D244))))</f>
        <v>915.04642596984013</v>
      </c>
      <c r="F244" s="17">
        <f>(H244*data!D$16+I244*data!D$17-G243*(data!D$18+data!D$19+data!D$20))*$C244/60</f>
        <v>-1.270897813846998</v>
      </c>
      <c r="G244" s="17">
        <f t="shared" si="12"/>
        <v>81.168000000000006</v>
      </c>
      <c r="H244" s="17">
        <f>H243+(data!D$19*G243-data!D$16*H243)*$C244/60</f>
        <v>121.08926761595173</v>
      </c>
      <c r="I244" s="17">
        <f>I243+(data!D$20*G243-data!D$17*I243)*$C244/60</f>
        <v>75.206216654144157</v>
      </c>
      <c r="J244" s="16">
        <f t="shared" si="10"/>
        <v>19.166666666666668</v>
      </c>
      <c r="K244" s="14">
        <f>G244/data!D$8</f>
        <v>4</v>
      </c>
      <c r="L244" s="59">
        <f>C244*E244/3600/data!H$23+L243</f>
        <v>50.093913228699392</v>
      </c>
    </row>
    <row r="245" spans="1:12" ht="20.100000000000001" customHeight="1">
      <c r="A245" s="12">
        <f>'Eleveld TCI'!A245</f>
        <v>1155</v>
      </c>
      <c r="B245" s="13">
        <f>'Eleveld TCI'!B245</f>
        <v>4</v>
      </c>
      <c r="C245" s="14">
        <f t="shared" si="11"/>
        <v>5</v>
      </c>
      <c r="D245" s="68">
        <f>3600*(B245*data!D$15/1000-F245-G244)/C245</f>
        <v>914.32577229702929</v>
      </c>
      <c r="E245" s="68">
        <f>IF(A245+C245&lt;N$19,data!H$25,IF(A245&lt;N$19,data!H$25*(N$19-A245)/C245,IF(D245&gt;data!$H$25,data!$H$25,IF(D245&lt;0,0,D245))))</f>
        <v>914.32577229702929</v>
      </c>
      <c r="F245" s="17">
        <f>(H245*data!D$16+I245*data!D$17-G244*(data!D$18+data!D$19+data!D$20))*$C245/60</f>
        <v>-1.2698969059680927</v>
      </c>
      <c r="G245" s="17">
        <f t="shared" si="12"/>
        <v>81.168000000000006</v>
      </c>
      <c r="H245" s="17">
        <f>H244+(data!D$19*G244-data!D$16*H244)*$C245/60</f>
        <v>121.29184313937861</v>
      </c>
      <c r="I245" s="17">
        <f>I244+(data!D$20*G244-data!D$17*I244)*$C245/60</f>
        <v>75.469622944564264</v>
      </c>
      <c r="J245" s="16">
        <f t="shared" si="10"/>
        <v>19.25</v>
      </c>
      <c r="K245" s="14">
        <f>G245/data!D$8</f>
        <v>4</v>
      </c>
      <c r="L245" s="59">
        <f>C245*E245/3600/data!H$23+L244</f>
        <v>50.220902919296201</v>
      </c>
    </row>
    <row r="246" spans="1:12" ht="20.100000000000001" customHeight="1">
      <c r="A246" s="12">
        <f>'Eleveld TCI'!A246</f>
        <v>1160</v>
      </c>
      <c r="B246" s="13">
        <f>'Eleveld TCI'!B246</f>
        <v>4</v>
      </c>
      <c r="C246" s="14">
        <f t="shared" si="11"/>
        <v>5</v>
      </c>
      <c r="D246" s="68">
        <f>3600*(B246*data!D$15/1000-F246-G245)/C246</f>
        <v>913.60819692147959</v>
      </c>
      <c r="E246" s="68">
        <f>IF(A246+C246&lt;N$19,data!H$25,IF(A246&lt;N$19,data!H$25*(N$19-A246)/C246,IF(D246&gt;data!$H$25,data!$H$25,IF(D246&lt;0,0,D246))))</f>
        <v>913.60819692147959</v>
      </c>
      <c r="F246" s="17">
        <f>(H246*data!D$16+I246*data!D$17-G245*(data!D$18+data!D$19+data!D$20))*$C246/60</f>
        <v>-1.2689002735020543</v>
      </c>
      <c r="G246" s="17">
        <f t="shared" si="12"/>
        <v>81.168000000000006</v>
      </c>
      <c r="H246" s="17">
        <f>H245+(data!D$19*G245-data!D$16*H245)*$C246/60</f>
        <v>121.49349019165646</v>
      </c>
      <c r="I246" s="17">
        <f>I245+(data!D$20*G245-data!D$17*I245)*$C246/60</f>
        <v>75.732956798254506</v>
      </c>
      <c r="J246" s="16">
        <f t="shared" si="10"/>
        <v>19.333333333333332</v>
      </c>
      <c r="K246" s="14">
        <f>G246/data!D$8</f>
        <v>4</v>
      </c>
      <c r="L246" s="59">
        <f>C246*E246/3600/data!H$23+L245</f>
        <v>50.347792946646408</v>
      </c>
    </row>
    <row r="247" spans="1:12" ht="20.100000000000001" customHeight="1">
      <c r="A247" s="12">
        <f>'Eleveld TCI'!A247</f>
        <v>1165</v>
      </c>
      <c r="B247" s="13">
        <f>'Eleveld TCI'!B247</f>
        <v>4</v>
      </c>
      <c r="C247" s="14">
        <f t="shared" si="11"/>
        <v>5</v>
      </c>
      <c r="D247" s="68">
        <f>3600*(B247*data!D$15/1000-F247-G246)/C247</f>
        <v>912.89368579612642</v>
      </c>
      <c r="E247" s="68">
        <f>IF(A247+C247&lt;N$19,data!H$25,IF(A247&lt;N$19,data!H$25*(N$19-A247)/C247,IF(D247&gt;data!$H$25,data!$H$25,IF(D247&lt;0,0,D247))))</f>
        <v>912.89368579612642</v>
      </c>
      <c r="F247" s="17">
        <f>(H247*data!D$16+I247*data!D$17-G246*(data!D$18+data!D$19+data!D$20))*$C247/60</f>
        <v>-1.2679078969390634</v>
      </c>
      <c r="G247" s="17">
        <f t="shared" si="12"/>
        <v>81.168000000000006</v>
      </c>
      <c r="H247" s="17">
        <f>H246+(data!D$19*G246-data!D$16*H246)*$C247/60</f>
        <v>121.69421302827804</v>
      </c>
      <c r="I247" s="17">
        <f>I246+(data!D$20*G246-data!D$17*I246)*$C247/60</f>
        <v>75.99621823513499</v>
      </c>
      <c r="J247" s="16">
        <f t="shared" si="10"/>
        <v>19.416666666666668</v>
      </c>
      <c r="K247" s="14">
        <f>G247/data!D$8</f>
        <v>4</v>
      </c>
      <c r="L247" s="59">
        <f>C247*E247/3600/data!H$23+L246</f>
        <v>50.474583736340314</v>
      </c>
    </row>
    <row r="248" spans="1:12" ht="20.100000000000001" customHeight="1">
      <c r="A248" s="12">
        <f>'Eleveld TCI'!A248</f>
        <v>1170</v>
      </c>
      <c r="B248" s="13">
        <f>'Eleveld TCI'!B248</f>
        <v>4</v>
      </c>
      <c r="C248" s="14">
        <f t="shared" si="11"/>
        <v>5</v>
      </c>
      <c r="D248" s="68">
        <f>3600*(B248*data!D$15/1000-F248-G247)/C248</f>
        <v>912.18222493826249</v>
      </c>
      <c r="E248" s="68">
        <f>IF(A248+C248&lt;N$19,data!H$25,IF(A248&lt;N$19,data!H$25*(N$19-A248)/C248,IF(D248&gt;data!$H$25,data!$H$25,IF(D248&lt;0,0,D248))))</f>
        <v>912.18222493826249</v>
      </c>
      <c r="F248" s="17">
        <f>(H248*data!D$16+I248*data!D$17-G247*(data!D$18+data!D$19+data!D$20))*$C248/60</f>
        <v>-1.2669197568586958</v>
      </c>
      <c r="G248" s="17">
        <f t="shared" si="12"/>
        <v>81.168000000000006</v>
      </c>
      <c r="H248" s="17">
        <f>H247+(data!D$19*G247-data!D$16*H247)*$C248/60</f>
        <v>121.89401588523177</v>
      </c>
      <c r="I248" s="17">
        <f>I247+(data!D$20*G247-data!D$17*I247)*$C248/60</f>
        <v>76.259407275120324</v>
      </c>
      <c r="J248" s="16">
        <f t="shared" si="10"/>
        <v>19.5</v>
      </c>
      <c r="K248" s="14">
        <f>G248/data!D$8</f>
        <v>4</v>
      </c>
      <c r="L248" s="59">
        <f>C248*E248/3600/data!H$23+L247</f>
        <v>50.601275712026187</v>
      </c>
    </row>
    <row r="249" spans="1:12" ht="20.100000000000001" customHeight="1">
      <c r="A249" s="12">
        <f>'Eleveld TCI'!A249</f>
        <v>1175</v>
      </c>
      <c r="B249" s="13">
        <f>'Eleveld TCI'!B249</f>
        <v>4</v>
      </c>
      <c r="C249" s="14">
        <f t="shared" si="11"/>
        <v>5</v>
      </c>
      <c r="D249" s="68">
        <f>3600*(B249*data!D$15/1000-F249-G248)/C249</f>
        <v>911.47380042925306</v>
      </c>
      <c r="E249" s="68">
        <f>IF(A249+C249&lt;N$19,data!H$25,IF(A249&lt;N$19,data!H$25*(N$19-A249)/C249,IF(D249&gt;data!$H$25,data!$H$25,IF(D249&lt;0,0,D249))))</f>
        <v>911.47380042925306</v>
      </c>
      <c r="F249" s="17">
        <f>(H249*data!D$16+I249*data!D$17-G248*(data!D$18+data!D$19+data!D$20))*$C249/60</f>
        <v>-1.2659358339295159</v>
      </c>
      <c r="G249" s="17">
        <f t="shared" si="12"/>
        <v>81.168000000000006</v>
      </c>
      <c r="H249" s="17">
        <f>H248+(data!D$19*G248-data!D$16*H248)*$C249/60</f>
        <v>122.09290297909112</v>
      </c>
      <c r="I249" s="17">
        <f>I248+(data!D$20*G248-data!D$17*I248)*$C249/60</f>
        <v>76.522523938119662</v>
      </c>
      <c r="J249" s="16">
        <f t="shared" si="10"/>
        <v>19.583333333333332</v>
      </c>
      <c r="K249" s="14">
        <f>G249/data!D$8</f>
        <v>4</v>
      </c>
      <c r="L249" s="59">
        <f>C249*E249/3600/data!H$23+L248</f>
        <v>50.72786929541914</v>
      </c>
    </row>
    <row r="250" spans="1:12" ht="20.100000000000001" customHeight="1">
      <c r="A250" s="12">
        <f>'Eleveld TCI'!A250</f>
        <v>1180</v>
      </c>
      <c r="B250" s="13">
        <f>'Eleveld TCI'!B250</f>
        <v>4</v>
      </c>
      <c r="C250" s="14">
        <f t="shared" si="11"/>
        <v>5</v>
      </c>
      <c r="D250" s="68">
        <f>3600*(B250*data!D$15/1000-F250-G249)/C250</f>
        <v>910.76839841423748</v>
      </c>
      <c r="E250" s="68">
        <f>IF(A250+C250&lt;N$19,data!H$25,IF(A250&lt;N$19,data!H$25*(N$19-A250)/C250,IF(D250&gt;data!$H$25,data!$H$25,IF(D250&lt;0,0,D250))))</f>
        <v>910.76839841423748</v>
      </c>
      <c r="F250" s="17">
        <f>(H250*data!D$16+I250*data!D$17-G249*(data!D$18+data!D$19+data!D$20))*$C250/60</f>
        <v>-1.2649561089086647</v>
      </c>
      <c r="G250" s="17">
        <f t="shared" si="12"/>
        <v>81.168000000000006</v>
      </c>
      <c r="H250" s="17">
        <f>H249+(data!D$19*G249-data!D$16*H249)*$C250/60</f>
        <v>122.29087850710363</v>
      </c>
      <c r="I250" s="17">
        <f>I249+(data!D$20*G249-data!D$17*I249)*$C250/60</f>
        <v>76.785568244036682</v>
      </c>
      <c r="J250" s="16">
        <f t="shared" si="10"/>
        <v>19.666666666666668</v>
      </c>
      <c r="K250" s="14">
        <f>G250/data!D$8</f>
        <v>4</v>
      </c>
      <c r="L250" s="59">
        <f>C250*E250/3600/data!H$23+L249</f>
        <v>50.854364906310003</v>
      </c>
    </row>
    <row r="251" spans="1:12" ht="20.100000000000001" customHeight="1">
      <c r="A251" s="12">
        <f>'Eleveld TCI'!A251</f>
        <v>1185</v>
      </c>
      <c r="B251" s="13">
        <f>'Eleveld TCI'!B251</f>
        <v>4</v>
      </c>
      <c r="C251" s="14">
        <f t="shared" si="11"/>
        <v>5</v>
      </c>
      <c r="D251" s="68">
        <f>3600*(B251*data!D$15/1000-F251-G250)/C251</f>
        <v>910.06600510185422</v>
      </c>
      <c r="E251" s="68">
        <f>IF(A251+C251&lt;N$19,data!H$25,IF(A251&lt;N$19,data!H$25*(N$19-A251)/C251,IF(D251&gt;data!$H$25,data!$H$25,IF(D251&lt;0,0,D251))))</f>
        <v>910.06600510185422</v>
      </c>
      <c r="F251" s="17">
        <f>(H251*data!D$16+I251*data!D$17-G250*(data!D$18+data!D$19+data!D$20))*$C251/60</f>
        <v>-1.2639805626414575</v>
      </c>
      <c r="G251" s="17">
        <f t="shared" si="12"/>
        <v>81.168000000000006</v>
      </c>
      <c r="H251" s="17">
        <f>H250+(data!D$19*G250-data!D$16*H250)*$C251/60</f>
        <v>122.4879466472794</v>
      </c>
      <c r="I251" s="17">
        <f>I250+(data!D$20*G250-data!D$17*I250)*$C251/60</f>
        <v>77.048540212769566</v>
      </c>
      <c r="J251" s="16">
        <f t="shared" si="10"/>
        <v>19.75</v>
      </c>
      <c r="K251" s="14">
        <f>G251/data!D$8</f>
        <v>4</v>
      </c>
      <c r="L251" s="59">
        <f>C251*E251/3600/data!H$23+L250</f>
        <v>50.980762962574147</v>
      </c>
    </row>
    <row r="252" spans="1:12" ht="20.100000000000001" customHeight="1">
      <c r="A252" s="12">
        <f>'Eleveld TCI'!A252</f>
        <v>1190</v>
      </c>
      <c r="B252" s="13">
        <f>'Eleveld TCI'!B252</f>
        <v>4</v>
      </c>
      <c r="C252" s="14">
        <f t="shared" si="11"/>
        <v>5</v>
      </c>
      <c r="D252" s="68">
        <f>3600*(B252*data!D$15/1000-F252-G251)/C252</f>
        <v>909.36660676390261</v>
      </c>
      <c r="E252" s="68">
        <f>IF(A252+C252&lt;N$19,data!H$25,IF(A252&lt;N$19,data!H$25*(N$19-A252)/C252,IF(D252&gt;data!$H$25,data!$H$25,IF(D252&lt;0,0,D252))))</f>
        <v>909.36660676390261</v>
      </c>
      <c r="F252" s="17">
        <f>(H252*data!D$16+I252*data!D$17-G251*(data!D$18+data!D$19+data!D$20))*$C252/60</f>
        <v>-1.2630091760609781</v>
      </c>
      <c r="G252" s="17">
        <f t="shared" si="12"/>
        <v>81.168000000000006</v>
      </c>
      <c r="H252" s="17">
        <f>H251+(data!D$19*G251-data!D$16*H251)*$C252/60</f>
        <v>122.68411155847937</v>
      </c>
      <c r="I252" s="17">
        <f>I251+(data!D$20*G251-data!D$17*I251)*$C252/60</f>
        <v>77.311439864211053</v>
      </c>
      <c r="J252" s="16">
        <f t="shared" si="10"/>
        <v>19.833333333333332</v>
      </c>
      <c r="K252" s="14">
        <f>G252/data!D$8</f>
        <v>4</v>
      </c>
      <c r="L252" s="59">
        <f>C252*E252/3600/data!H$23+L251</f>
        <v>51.107063880180242</v>
      </c>
    </row>
    <row r="253" spans="1:12" ht="20.100000000000001" customHeight="1">
      <c r="A253" s="12">
        <f>'Eleveld TCI'!A253</f>
        <v>1195</v>
      </c>
      <c r="B253" s="13">
        <f>'Eleveld TCI'!B253</f>
        <v>4</v>
      </c>
      <c r="C253" s="14">
        <f t="shared" si="11"/>
        <v>5</v>
      </c>
      <c r="D253" s="68">
        <f>3600*(B253*data!D$15/1000-F253-G252)/C253</f>
        <v>908.67018973512825</v>
      </c>
      <c r="E253" s="68">
        <f>IF(A253+C253&lt;N$19,data!H$25,IF(A253&lt;N$19,data!H$25*(N$19-A253)/C253,IF(D253&gt;data!$H$25,data!$H$25,IF(D253&lt;0,0,D253))))</f>
        <v>908.67018973512825</v>
      </c>
      <c r="F253" s="17">
        <f>(H253*data!D$16+I253*data!D$17-G252*(data!D$18+data!D$19+data!D$20))*$C253/60</f>
        <v>-1.262041930187676</v>
      </c>
      <c r="G253" s="17">
        <f t="shared" si="12"/>
        <v>81.168000000000006</v>
      </c>
      <c r="H253" s="17">
        <f>H252+(data!D$19*G252-data!D$16*H252)*$C253/60</f>
        <v>122.87937738050302</v>
      </c>
      <c r="I253" s="17">
        <f>I252+(data!D$20*G252-data!D$17*I252)*$C253/60</f>
        <v>77.574267218248394</v>
      </c>
      <c r="J253" s="16">
        <f t="shared" si="10"/>
        <v>19.916666666666668</v>
      </c>
      <c r="K253" s="14">
        <f>G253/data!D$8</f>
        <v>4</v>
      </c>
      <c r="L253" s="59">
        <f>C253*E253/3600/data!H$23+L252</f>
        <v>51.233268073199007</v>
      </c>
    </row>
    <row r="254" spans="1:12" ht="20.100000000000001" customHeight="1">
      <c r="A254" s="12">
        <f>'Eleveld TCI'!A254</f>
        <v>1200</v>
      </c>
      <c r="B254" s="13">
        <f>'Eleveld TCI'!B254</f>
        <v>4</v>
      </c>
      <c r="C254" s="14">
        <f t="shared" si="11"/>
        <v>5</v>
      </c>
      <c r="D254" s="68">
        <f>3600*(B254*data!D$15/1000-F254-G253)/C254</f>
        <v>907.97674041285404</v>
      </c>
      <c r="E254" s="68">
        <f>IF(A254+C254&lt;N$19,data!H$25,IF(A254&lt;N$19,data!H$25*(N$19-A254)/C254,IF(D254&gt;data!$H$25,data!$H$25,IF(D254&lt;0,0,D254))))</f>
        <v>907.97674041285404</v>
      </c>
      <c r="F254" s="17">
        <f>(H254*data!D$16+I254*data!D$17-G253*(data!D$18+data!D$19+data!D$20))*$C254/60</f>
        <v>-1.2610788061289677</v>
      </c>
      <c r="G254" s="17">
        <f t="shared" si="12"/>
        <v>81.168000000000006</v>
      </c>
      <c r="H254" s="17">
        <f>H253+(data!D$19*G253-data!D$16*H253)*$C254/60</f>
        <v>123.07374823417571</v>
      </c>
      <c r="I254" s="17">
        <f>I253+(data!D$20*G253-data!D$17*I253)*$C254/60</f>
        <v>77.837022294763372</v>
      </c>
      <c r="J254" s="16">
        <f t="shared" si="10"/>
        <v>20</v>
      </c>
      <c r="K254" s="14">
        <f>G254/data!D$8</f>
        <v>4</v>
      </c>
      <c r="L254" s="59">
        <f>C254*E254/3600/data!H$23+L253</f>
        <v>51.359375953811906</v>
      </c>
    </row>
    <row r="255" spans="1:12" ht="20.100000000000001" customHeight="1">
      <c r="A255" s="12">
        <f>'Eleveld TCI'!A255</f>
        <v>1205</v>
      </c>
      <c r="B255" s="13">
        <f>'Eleveld TCI'!B255</f>
        <v>4</v>
      </c>
      <c r="C255" s="14">
        <f t="shared" si="11"/>
        <v>5</v>
      </c>
      <c r="D255" s="68">
        <f>3600*(B255*data!D$15/1000-F255-G254)/C255</f>
        <v>907.28624525676639</v>
      </c>
      <c r="E255" s="68">
        <f>IF(A255+C255&lt;N$19,data!H$25,IF(A255&lt;N$19,data!H$25*(N$19-A255)/C255,IF(D255&gt;data!$H$25,data!$H$25,IF(D255&lt;0,0,D255))))</f>
        <v>907.28624525676639</v>
      </c>
      <c r="F255" s="17">
        <f>(H255*data!D$16+I255*data!D$17-G254*(data!D$18+data!D$19+data!D$20))*$C255/60</f>
        <v>-1.2601197850788373</v>
      </c>
      <c r="G255" s="17">
        <f t="shared" si="12"/>
        <v>81.168000000000006</v>
      </c>
      <c r="H255" s="17">
        <f>H254+(data!D$19*G254-data!D$16*H254)*$C255/60</f>
        <v>123.26722822143574</v>
      </c>
      <c r="I255" s="17">
        <f>I254+(data!D$20*G254-data!D$17*I254)*$C255/60</f>
        <v>78.099705113632311</v>
      </c>
      <c r="J255" s="16">
        <f t="shared" si="10"/>
        <v>20.083333333333332</v>
      </c>
      <c r="K255" s="14">
        <f>G255/data!D$8</f>
        <v>4</v>
      </c>
      <c r="L255" s="59">
        <f>C255*E255/3600/data!H$23+L254</f>
        <v>51.485387932319789</v>
      </c>
    </row>
    <row r="256" spans="1:12" ht="20.100000000000001" customHeight="1">
      <c r="A256" s="12">
        <f>'Eleveld TCI'!A256</f>
        <v>1210</v>
      </c>
      <c r="B256" s="13">
        <f>'Eleveld TCI'!B256</f>
        <v>4</v>
      </c>
      <c r="C256" s="14">
        <f t="shared" si="11"/>
        <v>5</v>
      </c>
      <c r="D256" s="68">
        <f>3600*(B256*data!D$15/1000-F256-G255)/C256</f>
        <v>906.5986907885565</v>
      </c>
      <c r="E256" s="68">
        <f>IF(A256+C256&lt;N$19,data!H$25,IF(A256&lt;N$19,data!H$25*(N$19-A256)/C256,IF(D256&gt;data!$H$25,data!$H$25,IF(D256&lt;0,0,D256))))</f>
        <v>906.5986907885565</v>
      </c>
      <c r="F256" s="17">
        <f>(H256*data!D$16+I256*data!D$17-G255*(data!D$18+data!D$19+data!D$20))*$C256/60</f>
        <v>-1.2591648483174382</v>
      </c>
      <c r="G256" s="17">
        <f t="shared" si="12"/>
        <v>81.168000000000006</v>
      </c>
      <c r="H256" s="17">
        <f>H255+(data!D$19*G255-data!D$16*H255)*$C256/60</f>
        <v>123.45982142542083</v>
      </c>
      <c r="I256" s="17">
        <f>I255+(data!D$20*G255-data!D$17*I255)*$C256/60</f>
        <v>78.362315694726064</v>
      </c>
      <c r="J256" s="16">
        <f t="shared" si="10"/>
        <v>20.166666666666668</v>
      </c>
      <c r="K256" s="14">
        <f>G256/data!D$8</f>
        <v>4</v>
      </c>
      <c r="L256" s="59">
        <f>C256*E256/3600/data!H$23+L255</f>
        <v>51.61130441715153</v>
      </c>
    </row>
    <row r="257" spans="1:12" ht="20.100000000000001" customHeight="1">
      <c r="A257" s="12">
        <f>'Eleveld TCI'!A257</f>
        <v>1215</v>
      </c>
      <c r="B257" s="13">
        <f>'Eleveld TCI'!B257</f>
        <v>4</v>
      </c>
      <c r="C257" s="14">
        <f t="shared" si="11"/>
        <v>5</v>
      </c>
      <c r="D257" s="68">
        <f>3600*(B257*data!D$15/1000-F257-G256)/C257</f>
        <v>905.91406359170492</v>
      </c>
      <c r="E257" s="68">
        <f>IF(A257+C257&lt;N$19,data!H$25,IF(A257&lt;N$19,data!H$25*(N$19-A257)/C257,IF(D257&gt;data!$H$25,data!$H$25,IF(D257&lt;0,0,D257))))</f>
        <v>905.91406359170492</v>
      </c>
      <c r="F257" s="17">
        <f>(H257*data!D$16+I257*data!D$17-G256*(data!D$18+data!D$19+data!D$20))*$C257/60</f>
        <v>-1.2582139772107008</v>
      </c>
      <c r="G257" s="17">
        <f t="shared" si="12"/>
        <v>81.168000000000006</v>
      </c>
      <c r="H257" s="17">
        <f>H256+(data!D$19*G256-data!D$16*H256)*$C257/60</f>
        <v>123.65153191055431</v>
      </c>
      <c r="I257" s="17">
        <f>I256+(data!D$20*G256-data!D$17*I256)*$C257/60</f>
        <v>78.624854057910014</v>
      </c>
      <c r="J257" s="16">
        <f t="shared" si="10"/>
        <v>20.25</v>
      </c>
      <c r="K257" s="14">
        <f>G257/data!D$8</f>
        <v>4</v>
      </c>
      <c r="L257" s="59">
        <f>C257*E257/3600/data!H$23+L256</f>
        <v>51.737125814872599</v>
      </c>
    </row>
    <row r="258" spans="1:12" ht="20.100000000000001" customHeight="1">
      <c r="A258" s="12">
        <f>'Eleveld TCI'!A258</f>
        <v>1220</v>
      </c>
      <c r="B258" s="13">
        <f>'Eleveld TCI'!B258</f>
        <v>4</v>
      </c>
      <c r="C258" s="14">
        <f t="shared" si="11"/>
        <v>5</v>
      </c>
      <c r="D258" s="68">
        <f>3600*(B258*data!D$15/1000-F258-G257)/C258</f>
        <v>905.23235031115507</v>
      </c>
      <c r="E258" s="68">
        <f>IF(A258+C258&lt;N$19,data!H$25,IF(A258&lt;N$19,data!H$25*(N$19-A258)/C258,IF(D258&gt;data!$H$25,data!$H$25,IF(D258&lt;0,0,D258))))</f>
        <v>905.23235031115507</v>
      </c>
      <c r="F258" s="17">
        <f>(H258*data!D$16+I258*data!D$17-G257*(data!D$18+data!D$19+data!D$20))*$C258/60</f>
        <v>-1.2572671532099375</v>
      </c>
      <c r="G258" s="17">
        <f t="shared" si="12"/>
        <v>81.168000000000006</v>
      </c>
      <c r="H258" s="17">
        <f>H257+(data!D$19*G257-data!D$16*H257)*$C258/60</f>
        <v>123.84236372263094</v>
      </c>
      <c r="I258" s="17">
        <f>I257+(data!D$20*G257-data!D$17*I257)*$C258/60</f>
        <v>78.887320223044085</v>
      </c>
      <c r="J258" s="16">
        <f t="shared" si="10"/>
        <v>20.333333333333332</v>
      </c>
      <c r="K258" s="14">
        <f>G258/data!D$8</f>
        <v>4</v>
      </c>
      <c r="L258" s="59">
        <f>C258*E258/3600/data!H$23+L257</f>
        <v>51.862852530193592</v>
      </c>
    </row>
    <row r="259" spans="1:12" ht="20.100000000000001" customHeight="1">
      <c r="A259" s="12">
        <f>'Eleveld TCI'!A259</f>
        <v>1225</v>
      </c>
      <c r="B259" s="13">
        <f>'Eleveld TCI'!B259</f>
        <v>4</v>
      </c>
      <c r="C259" s="14">
        <f t="shared" si="11"/>
        <v>5</v>
      </c>
      <c r="D259" s="68">
        <f>3600*(B259*data!D$15/1000-F259-G258)/C259</f>
        <v>904.55353765304721</v>
      </c>
      <c r="E259" s="68">
        <f>IF(A259+C259&lt;N$19,data!H$25,IF(A259&lt;N$19,data!H$25*(N$19-A259)/C259,IF(D259&gt;data!$H$25,data!$H$25,IF(D259&lt;0,0,D259))))</f>
        <v>904.55353765304721</v>
      </c>
      <c r="F259" s="17">
        <f>(H259*data!D$16+I259*data!D$17-G258*(data!D$18+data!D$19+data!D$20))*$C259/60</f>
        <v>-1.2563243578514525</v>
      </c>
      <c r="G259" s="17">
        <f t="shared" si="12"/>
        <v>81.168000000000006</v>
      </c>
      <c r="H259" s="17">
        <f>H258+(data!D$19*G258-data!D$16*H258)*$C259/60</f>
        <v>124.03232088890221</v>
      </c>
      <c r="I259" s="17">
        <f>I258+(data!D$20*G258-data!D$17*I258)*$C259/60</f>
        <v>79.149714209982747</v>
      </c>
      <c r="J259" s="16">
        <f t="shared" si="10"/>
        <v>20.416666666666668</v>
      </c>
      <c r="K259" s="14">
        <f>G259/data!D$8</f>
        <v>4</v>
      </c>
      <c r="L259" s="59">
        <f>C259*E259/3600/data!H$23+L258</f>
        <v>51.988484965978735</v>
      </c>
    </row>
    <row r="260" spans="1:12" ht="20.100000000000001" customHeight="1">
      <c r="A260" s="12">
        <f>'Eleveld TCI'!A260</f>
        <v>1230</v>
      </c>
      <c r="B260" s="13">
        <f>'Eleveld TCI'!B260</f>
        <v>4</v>
      </c>
      <c r="C260" s="14">
        <f t="shared" si="11"/>
        <v>5</v>
      </c>
      <c r="D260" s="68">
        <f>3600*(B260*data!D$15/1000-F260-G259)/C260</f>
        <v>903.8776123844309</v>
      </c>
      <c r="E260" s="68">
        <f>IF(A260+C260&lt;N$19,data!H$25,IF(A260&lt;N$19,data!H$25*(N$19-A260)/C260,IF(D260&gt;data!$H$25,data!$H$25,IF(D260&lt;0,0,D260))))</f>
        <v>903.8776123844309</v>
      </c>
      <c r="F260" s="17">
        <f>(H260*data!D$16+I260*data!D$17-G259*(data!D$18+data!D$19+data!D$20))*$C260/60</f>
        <v>-1.2553855727561518</v>
      </c>
      <c r="G260" s="17">
        <f t="shared" si="12"/>
        <v>81.168000000000006</v>
      </c>
      <c r="H260" s="17">
        <f>H259+(data!D$19*G259-data!D$16*H259)*$C260/60</f>
        <v>124.22140741816141</v>
      </c>
      <c r="I260" s="17">
        <f>I259+(data!D$20*G259-data!D$17*I259)*$C260/60</f>
        <v>79.412036038574996</v>
      </c>
      <c r="J260" s="16">
        <f t="shared" ref="J260:J323" si="13">$A260/60</f>
        <v>20.5</v>
      </c>
      <c r="K260" s="14">
        <f>G260/data!D$8</f>
        <v>4</v>
      </c>
      <c r="L260" s="59">
        <f>C260*E260/3600/data!H$23+L259</f>
        <v>52.114023523254353</v>
      </c>
    </row>
    <row r="261" spans="1:12" ht="20.100000000000001" customHeight="1">
      <c r="A261" s="12">
        <f>'Eleveld TCI'!A261</f>
        <v>1235</v>
      </c>
      <c r="B261" s="13">
        <f>'Eleveld TCI'!B261</f>
        <v>4</v>
      </c>
      <c r="C261" s="14">
        <f t="shared" ref="C261:C324" si="14">A262-A261</f>
        <v>5</v>
      </c>
      <c r="D261" s="68">
        <f>3600*(B261*data!D$15/1000-F261-G260)/C261</f>
        <v>903.2045613329899</v>
      </c>
      <c r="E261" s="68">
        <f>IF(A261+C261&lt;N$19,data!H$25,IF(A261&lt;N$19,data!H$25*(N$19-A261)/C261,IF(D261&gt;data!$H$25,data!$H$25,IF(D261&lt;0,0,D261))))</f>
        <v>903.2045613329899</v>
      </c>
      <c r="F261" s="17">
        <f>(H261*data!D$16+I261*data!D$17-G260*(data!D$18+data!D$19+data!D$20))*$C261/60</f>
        <v>-1.2544507796291549</v>
      </c>
      <c r="G261" s="17">
        <f t="shared" ref="G261:G324" si="15">(E261/60)*$C261/60+F261+G260</f>
        <v>81.168000000000006</v>
      </c>
      <c r="H261" s="17">
        <f>H260+(data!D$19*G260-data!D$16*H260)*$C261/60</f>
        <v>124.40962730082816</v>
      </c>
      <c r="I261" s="17">
        <f>I260+(data!D$20*G260-data!D$17*I260)*$C261/60</f>
        <v>79.674285728664387</v>
      </c>
      <c r="J261" s="16">
        <f t="shared" si="13"/>
        <v>20.583333333333332</v>
      </c>
      <c r="K261" s="14">
        <f>G261/data!D$8</f>
        <v>4</v>
      </c>
      <c r="L261" s="59">
        <f>C261*E261/3600/data!H$23+L260</f>
        <v>52.239468601217268</v>
      </c>
    </row>
    <row r="262" spans="1:12" ht="20.100000000000001" customHeight="1">
      <c r="A262" s="12">
        <f>'Eleveld TCI'!A262</f>
        <v>1240</v>
      </c>
      <c r="B262" s="13">
        <f>'Eleveld TCI'!B262</f>
        <v>4</v>
      </c>
      <c r="C262" s="14">
        <f t="shared" si="14"/>
        <v>5</v>
      </c>
      <c r="D262" s="68">
        <f>3600*(B262*data!D$15/1000-F262-G261)/C262</f>
        <v>902.53437138677543</v>
      </c>
      <c r="E262" s="68">
        <f>IF(A262+C262&lt;N$19,data!H$25,IF(A262&lt;N$19,data!H$25*(N$19-A262)/C262,IF(D262&gt;data!$H$25,data!$H$25,IF(D262&lt;0,0,D262))))</f>
        <v>902.53437138677543</v>
      </c>
      <c r="F262" s="17">
        <f>(H262*data!D$16+I262*data!D$17-G261*(data!D$18+data!D$19+data!D$20))*$C262/60</f>
        <v>-1.2535199602594085</v>
      </c>
      <c r="G262" s="17">
        <f t="shared" si="15"/>
        <v>81.168000000000006</v>
      </c>
      <c r="H262" s="17">
        <f>H261+(data!D$19*G261-data!D$16*H261)*$C262/60</f>
        <v>124.59698450903269</v>
      </c>
      <c r="I262" s="17">
        <f>I261+(data!D$20*G261-data!D$17*I261)*$C262/60</f>
        <v>79.936463300089002</v>
      </c>
      <c r="J262" s="16">
        <f t="shared" si="13"/>
        <v>20.666666666666668</v>
      </c>
      <c r="K262" s="14">
        <f>G262/data!D$8</f>
        <v>4</v>
      </c>
      <c r="L262" s="59">
        <f>C262*E262/3600/data!H$23+L261</f>
        <v>52.364820597243209</v>
      </c>
    </row>
    <row r="263" spans="1:12" ht="20.100000000000001" customHeight="1">
      <c r="A263" s="12">
        <f>'Eleveld TCI'!A263</f>
        <v>1245</v>
      </c>
      <c r="B263" s="13">
        <f>'Eleveld TCI'!B263</f>
        <v>4</v>
      </c>
      <c r="C263" s="14">
        <f t="shared" si="14"/>
        <v>5</v>
      </c>
      <c r="D263" s="68">
        <f>3600*(B263*data!D$15/1000-F263-G262)/C263</f>
        <v>901.86702949389996</v>
      </c>
      <c r="E263" s="68">
        <f>IF(A263+C263&lt;N$19,data!H$25,IF(A263&lt;N$19,data!H$25*(N$19-A263)/C263,IF(D263&gt;data!$H$25,data!$H$25,IF(D263&lt;0,0,D263))))</f>
        <v>901.86702949389996</v>
      </c>
      <c r="F263" s="17">
        <f>(H263*data!D$16+I263*data!D$17-G262*(data!D$18+data!D$19+data!D$20))*$C263/60</f>
        <v>-1.2525930965193057</v>
      </c>
      <c r="G263" s="17">
        <f t="shared" si="15"/>
        <v>81.168000000000006</v>
      </c>
      <c r="H263" s="17">
        <f>H262+(data!D$19*G262-data!D$16*H262)*$C263/60</f>
        <v>124.78348299669963</v>
      </c>
      <c r="I263" s="17">
        <f>I262+(data!D$20*G262-data!D$17*I262)*$C263/60</f>
        <v>80.198568772681483</v>
      </c>
      <c r="J263" s="16">
        <f t="shared" si="13"/>
        <v>20.75</v>
      </c>
      <c r="K263" s="14">
        <f>G263/data!D$8</f>
        <v>4</v>
      </c>
      <c r="L263" s="59">
        <f>C263*E263/3600/data!H$23+L262</f>
        <v>52.49007990689514</v>
      </c>
    </row>
    <row r="264" spans="1:12" ht="20.100000000000001" customHeight="1">
      <c r="A264" s="12">
        <f>'Eleveld TCI'!A264</f>
        <v>1250</v>
      </c>
      <c r="B264" s="13">
        <f>'Eleveld TCI'!B264</f>
        <v>4</v>
      </c>
      <c r="C264" s="14">
        <f t="shared" si="14"/>
        <v>5</v>
      </c>
      <c r="D264" s="68">
        <f>3600*(B264*data!D$15/1000-F264-G263)/C264</f>
        <v>901.20252266229033</v>
      </c>
      <c r="E264" s="68">
        <f>IF(A264+C264&lt;N$19,data!H$25,IF(A264&lt;N$19,data!H$25*(N$19-A264)/C264,IF(D264&gt;data!$H$25,data!$H$25,IF(D264&lt;0,0,D264))))</f>
        <v>901.20252266229033</v>
      </c>
      <c r="F264" s="17">
        <f>(H264*data!D$16+I264*data!D$17-G263*(data!D$18+data!D$19+data!D$20))*$C264/60</f>
        <v>-1.2516701703642985</v>
      </c>
      <c r="G264" s="17">
        <f t="shared" si="15"/>
        <v>81.168000000000006</v>
      </c>
      <c r="H264" s="17">
        <f>H263+(data!D$19*G263-data!D$16*H263)*$C264/60</f>
        <v>124.96912669963143</v>
      </c>
      <c r="I264" s="17">
        <f>I263+(data!D$20*G263-data!D$17*I263)*$C264/60</f>
        <v>80.460602166268998</v>
      </c>
      <c r="J264" s="16">
        <f t="shared" si="13"/>
        <v>20.833333333333332</v>
      </c>
      <c r="K264" s="14">
        <f>G264/data!D$8</f>
        <v>4</v>
      </c>
      <c r="L264" s="59">
        <f>C264*E264/3600/data!H$23+L263</f>
        <v>52.615246923931572</v>
      </c>
    </row>
    <row r="265" spans="1:12" ht="20.100000000000001" customHeight="1">
      <c r="A265" s="12">
        <f>'Eleveld TCI'!A265</f>
        <v>1255</v>
      </c>
      <c r="B265" s="13">
        <f>'Eleveld TCI'!B265</f>
        <v>4</v>
      </c>
      <c r="C265" s="14">
        <f t="shared" si="14"/>
        <v>5</v>
      </c>
      <c r="D265" s="68">
        <f>3600*(B265*data!D$15/1000-F265-G264)/C265</f>
        <v>900.54083795941335</v>
      </c>
      <c r="E265" s="68">
        <f>IF(A265+C265&lt;N$19,data!H$25,IF(A265&lt;N$19,data!H$25*(N$19-A265)/C265,IF(D265&gt;data!$H$25,data!$H$25,IF(D265&lt;0,0,D265))))</f>
        <v>900.54083795941335</v>
      </c>
      <c r="F265" s="17">
        <f>(H265*data!D$16+I265*data!D$17-G264*(data!D$18+data!D$19+data!D$20))*$C265/60</f>
        <v>-1.2507511638325206</v>
      </c>
      <c r="G265" s="17">
        <f t="shared" si="15"/>
        <v>81.168000000000006</v>
      </c>
      <c r="H265" s="17">
        <f>H264+(data!D$19*G264-data!D$16*H264)*$C265/60</f>
        <v>125.15391953559146</v>
      </c>
      <c r="I265" s="17">
        <f>I264+(data!D$20*G264-data!D$17*I264)*$C265/60</f>
        <v>80.722563500673274</v>
      </c>
      <c r="J265" s="16">
        <f t="shared" si="13"/>
        <v>20.916666666666668</v>
      </c>
      <c r="K265" s="14">
        <f>G265/data!D$8</f>
        <v>4</v>
      </c>
      <c r="L265" s="59">
        <f>C265*E265/3600/data!H$23+L264</f>
        <v>52.740322040314823</v>
      </c>
    </row>
    <row r="266" spans="1:12" ht="20.100000000000001" customHeight="1">
      <c r="A266" s="12">
        <f>'Eleveld TCI'!A266</f>
        <v>1260</v>
      </c>
      <c r="B266" s="13">
        <f>'Eleveld TCI'!B266</f>
        <v>4</v>
      </c>
      <c r="C266" s="14">
        <f t="shared" si="14"/>
        <v>5</v>
      </c>
      <c r="D266" s="68">
        <f>3600*(B266*data!D$15/1000-F266-G265)/C266</f>
        <v>899.88196251197678</v>
      </c>
      <c r="E266" s="68">
        <f>IF(A266+C266&lt;N$19,data!H$25,IF(A266&lt;N$19,data!H$25*(N$19-A266)/C266,IF(D266&gt;data!$H$25,data!$H$25,IF(D266&lt;0,0,D266))))</f>
        <v>899.88196251197678</v>
      </c>
      <c r="F266" s="17">
        <f>(H266*data!D$16+I266*data!D$17-G265*(data!D$18+data!D$19+data!D$20))*$C266/60</f>
        <v>-1.2498360590444073</v>
      </c>
      <c r="G266" s="17">
        <f t="shared" si="15"/>
        <v>81.168000000000006</v>
      </c>
      <c r="H266" s="17">
        <f>H265+(data!D$19*G265-data!D$16*H265)*$C266/60</f>
        <v>125.33786540438666</v>
      </c>
      <c r="I266" s="17">
        <f>I265+(data!D$20*G265-data!D$17*I265)*$C266/60</f>
        <v>80.984452795710595</v>
      </c>
      <c r="J266" s="16">
        <f t="shared" si="13"/>
        <v>21</v>
      </c>
      <c r="K266" s="14">
        <f>G266/data!D$8</f>
        <v>4</v>
      </c>
      <c r="L266" s="59">
        <f>C266*E266/3600/data!H$23+L265</f>
        <v>52.865305646219262</v>
      </c>
    </row>
    <row r="267" spans="1:12" ht="20.100000000000001" customHeight="1">
      <c r="A267" s="12">
        <f>'Eleveld TCI'!A267</f>
        <v>1265</v>
      </c>
      <c r="B267" s="13">
        <f>'Eleveld TCI'!B267</f>
        <v>4</v>
      </c>
      <c r="C267" s="14">
        <f t="shared" si="14"/>
        <v>5</v>
      </c>
      <c r="D267" s="68">
        <f>3600*(B267*data!D$15/1000-F267-G266)/C267</f>
        <v>899.22588350566571</v>
      </c>
      <c r="E267" s="68">
        <f>IF(A267+C267&lt;N$19,data!H$25,IF(A267&lt;N$19,data!H$25*(N$19-A267)/C267,IF(D267&gt;data!$H$25,data!$H$25,IF(D267&lt;0,0,D267))))</f>
        <v>899.22588350566571</v>
      </c>
      <c r="F267" s="17">
        <f>(H267*data!D$16+I267*data!D$17-G266*(data!D$18+data!D$19+data!D$20))*$C267/60</f>
        <v>-1.2489248382023184</v>
      </c>
      <c r="G267" s="17">
        <f t="shared" si="15"/>
        <v>81.168000000000006</v>
      </c>
      <c r="H267" s="17">
        <f>H266+(data!D$19*G266-data!D$16*H266)*$C267/60</f>
        <v>125.52096818794989</v>
      </c>
      <c r="I267" s="17">
        <f>I266+(data!D$20*G266-data!D$17*I266)*$C267/60</f>
        <v>81.246270071191773</v>
      </c>
      <c r="J267" s="16">
        <f t="shared" si="13"/>
        <v>21.083333333333332</v>
      </c>
      <c r="K267" s="14">
        <f>G267/data!D$8</f>
        <v>4</v>
      </c>
      <c r="L267" s="59">
        <f>C267*E267/3600/data!H$23+L266</f>
        <v>52.990198130039495</v>
      </c>
    </row>
    <row r="268" spans="1:12" ht="20.100000000000001" customHeight="1">
      <c r="A268" s="12">
        <f>'Eleveld TCI'!A268</f>
        <v>1270</v>
      </c>
      <c r="B268" s="13">
        <f>'Eleveld TCI'!B268</f>
        <v>4</v>
      </c>
      <c r="C268" s="14">
        <f t="shared" si="14"/>
        <v>5</v>
      </c>
      <c r="D268" s="68">
        <f>3600*(B268*data!D$15/1000-F268-G267)/C268</f>
        <v>898.57258818491573</v>
      </c>
      <c r="E268" s="68">
        <f>IF(A268+C268&lt;N$19,data!H$25,IF(A268&lt;N$19,data!H$25*(N$19-A268)/C268,IF(D268&gt;data!$H$25,data!$H$25,IF(D268&lt;0,0,D268))))</f>
        <v>898.57258818491573</v>
      </c>
      <c r="F268" s="17">
        <f>(H268*data!D$16+I268*data!D$17-G267*(data!D$18+data!D$19+data!D$20))*$C268/60</f>
        <v>-1.248017483590163</v>
      </c>
      <c r="G268" s="17">
        <f t="shared" si="15"/>
        <v>81.168000000000006</v>
      </c>
      <c r="H268" s="17">
        <f>H267+(data!D$19*G267-data!D$16*H267)*$C268/60</f>
        <v>125.70323175042179</v>
      </c>
      <c r="I268" s="17">
        <f>I267+(data!D$20*G267-data!D$17*I267)*$C268/60</f>
        <v>81.508015346922193</v>
      </c>
      <c r="J268" s="16">
        <f t="shared" si="13"/>
        <v>21.166666666666668</v>
      </c>
      <c r="K268" s="14">
        <f>G268/data!D$8</f>
        <v>4</v>
      </c>
      <c r="L268" s="59">
        <f>C268*E268/3600/data!H$23+L267</f>
        <v>53.114999878398514</v>
      </c>
    </row>
    <row r="269" spans="1:12" ht="20.100000000000001" customHeight="1">
      <c r="A269" s="12">
        <f>'Eleveld TCI'!A269</f>
        <v>1275</v>
      </c>
      <c r="B269" s="13">
        <f>'Eleveld TCI'!B269</f>
        <v>4</v>
      </c>
      <c r="C269" s="14">
        <f t="shared" si="14"/>
        <v>5</v>
      </c>
      <c r="D269" s="68">
        <f>3600*(B269*data!D$15/1000-F269-G268)/C269</f>
        <v>897.922063852576</v>
      </c>
      <c r="E269" s="68">
        <f>IF(A269+C269&lt;N$19,data!H$25,IF(A269&lt;N$19,data!H$25*(N$19-A269)/C269,IF(D269&gt;data!$H$25,data!$H$25,IF(D269&lt;0,0,D269))))</f>
        <v>897.922063852576</v>
      </c>
      <c r="F269" s="17">
        <f>(H269*data!D$16+I269*data!D$17-G268*(data!D$18+data!D$19+data!D$20))*$C269/60</f>
        <v>-1.2471139775730251</v>
      </c>
      <c r="G269" s="17">
        <f t="shared" si="15"/>
        <v>81.168000000000006</v>
      </c>
      <c r="H269" s="17">
        <f>H268+(data!D$19*G268-data!D$16*H268)*$C269/60</f>
        <v>125.88465993823236</v>
      </c>
      <c r="I269" s="17">
        <f>I268+(data!D$20*G268-data!D$17*I268)*$C269/60</f>
        <v>81.769688642701794</v>
      </c>
      <c r="J269" s="16">
        <f t="shared" si="13"/>
        <v>21.25</v>
      </c>
      <c r="K269" s="14">
        <f>G269/data!D$8</f>
        <v>4</v>
      </c>
      <c r="L269" s="59">
        <f>C269*E269/3600/data!H$23+L268</f>
        <v>53.239711276155816</v>
      </c>
    </row>
    <row r="270" spans="1:12" ht="20.100000000000001" customHeight="1">
      <c r="A270" s="12">
        <f>'Eleveld TCI'!A270</f>
        <v>1280</v>
      </c>
      <c r="B270" s="13">
        <f>'Eleveld TCI'!B270</f>
        <v>4</v>
      </c>
      <c r="C270" s="14">
        <f t="shared" si="14"/>
        <v>5</v>
      </c>
      <c r="D270" s="68">
        <f>3600*(B270*data!D$15/1000-F270-G269)/C270</f>
        <v>897.27429786969424</v>
      </c>
      <c r="E270" s="68">
        <f>IF(A270+C270&lt;N$19,data!H$25,IF(A270&lt;N$19,data!H$25*(N$19-A270)/C270,IF(D270&gt;data!$H$25,data!$H$25,IF(D270&lt;0,0,D270))))</f>
        <v>897.27429786969424</v>
      </c>
      <c r="F270" s="17">
        <f>(H270*data!D$16+I270*data!D$17-G269*(data!D$18+data!D$19+data!D$20))*$C270/60</f>
        <v>-1.2462143025967924</v>
      </c>
      <c r="G270" s="17">
        <f t="shared" si="15"/>
        <v>81.168000000000006</v>
      </c>
      <c r="H270" s="17">
        <f>H269+(data!D$19*G269-data!D$16*H269)*$C270/60</f>
        <v>126.06525658018212</v>
      </c>
      <c r="I270" s="17">
        <f>I269+(data!D$20*G269-data!D$17*I269)*$C270/60</f>
        <v>82.031289978325049</v>
      </c>
      <c r="J270" s="16">
        <f t="shared" si="13"/>
        <v>21.333333333333332</v>
      </c>
      <c r="K270" s="14">
        <f>G270/data!D$8</f>
        <v>4</v>
      </c>
      <c r="L270" s="59">
        <f>C270*E270/3600/data!H$23+L269</f>
        <v>53.364332706415496</v>
      </c>
    </row>
    <row r="271" spans="1:12" ht="20.100000000000001" customHeight="1">
      <c r="A271" s="12">
        <f>'Eleveld TCI'!A271</f>
        <v>1285</v>
      </c>
      <c r="B271" s="13">
        <f>'Eleveld TCI'!B271</f>
        <v>4</v>
      </c>
      <c r="C271" s="14">
        <f t="shared" si="14"/>
        <v>5</v>
      </c>
      <c r="D271" s="68">
        <f>3600*(B271*data!D$15/1000-F271-G270)/C271</f>
        <v>896.62927765520976</v>
      </c>
      <c r="E271" s="68">
        <f>IF(A271+C271&lt;N$19,data!H$25,IF(A271&lt;N$19,data!H$25*(N$19-A271)/C271,IF(D271&gt;data!$H$25,data!$H$25,IF(D271&lt;0,0,D271))))</f>
        <v>896.62927765520976</v>
      </c>
      <c r="F271" s="17">
        <f>(H271*data!D$16+I271*data!D$17-G270*(data!D$18+data!D$19+data!D$20))*$C271/60</f>
        <v>-1.2453184411877847</v>
      </c>
      <c r="G271" s="17">
        <f t="shared" si="15"/>
        <v>81.168000000000006</v>
      </c>
      <c r="H271" s="17">
        <f>H270+(data!D$19*G270-data!D$16*H270)*$C271/60</f>
        <v>126.24502548752295</v>
      </c>
      <c r="I271" s="17">
        <f>I270+(data!D$20*G270-data!D$17*I270)*$C271/60</f>
        <v>82.292819373581011</v>
      </c>
      <c r="J271" s="16">
        <f t="shared" si="13"/>
        <v>21.416666666666668</v>
      </c>
      <c r="K271" s="14">
        <f>G271/data!D$8</f>
        <v>4</v>
      </c>
      <c r="L271" s="59">
        <f>C271*E271/3600/data!H$23+L270</f>
        <v>53.488864550534274</v>
      </c>
    </row>
    <row r="272" spans="1:12" ht="20.100000000000001" customHeight="1">
      <c r="A272" s="12">
        <f>'Eleveld TCI'!A272</f>
        <v>1290</v>
      </c>
      <c r="B272" s="13">
        <f>'Eleveld TCI'!B272</f>
        <v>4</v>
      </c>
      <c r="C272" s="14">
        <f t="shared" si="14"/>
        <v>5</v>
      </c>
      <c r="D272" s="68">
        <f>3600*(B272*data!D$15/1000-F272-G271)/C272</f>
        <v>895.98699068571818</v>
      </c>
      <c r="E272" s="68">
        <f>IF(A272+C272&lt;N$19,data!H$25,IF(A272&lt;N$19,data!H$25*(N$19-A272)/C272,IF(D272&gt;data!$H$25,data!$H$25,IF(D272&lt;0,0,D272))))</f>
        <v>895.98699068571818</v>
      </c>
      <c r="F272" s="17">
        <f>(H272*data!D$16+I272*data!D$17-G271*(data!D$18+data!D$19+data!D$20))*$C272/60</f>
        <v>-1.2444263759523873</v>
      </c>
      <c r="G272" s="17">
        <f t="shared" si="15"/>
        <v>81.168000000000006</v>
      </c>
      <c r="H272" s="17">
        <f>H271+(data!D$19*G271-data!D$16*H271)*$C272/60</f>
        <v>126.42397045403847</v>
      </c>
      <c r="I272" s="17">
        <f>I271+(data!D$20*G271-data!D$17*I271)*$C272/60</f>
        <v>82.554276848253281</v>
      </c>
      <c r="J272" s="16">
        <f t="shared" si="13"/>
        <v>21.5</v>
      </c>
      <c r="K272" s="14">
        <f>G272/data!D$8</f>
        <v>4</v>
      </c>
      <c r="L272" s="59">
        <f>C272*E272/3600/data!H$23+L271</f>
        <v>53.613307188129511</v>
      </c>
    </row>
    <row r="273" spans="1:12" ht="20.100000000000001" customHeight="1">
      <c r="A273" s="12">
        <f>'Eleveld TCI'!A273</f>
        <v>1295</v>
      </c>
      <c r="B273" s="13">
        <f>'Eleveld TCI'!B273</f>
        <v>4</v>
      </c>
      <c r="C273" s="14">
        <f t="shared" si="14"/>
        <v>5</v>
      </c>
      <c r="D273" s="68">
        <f>3600*(B273*data!D$15/1000-F273-G272)/C273</f>
        <v>895.34742449520525</v>
      </c>
      <c r="E273" s="68">
        <f>IF(A273+C273&lt;N$19,data!H$25,IF(A273&lt;N$19,data!H$25*(N$19-A273)/C273,IF(D273&gt;data!$H$25,data!$H$25,IF(D273&lt;0,0,D273))))</f>
        <v>895.34742449520525</v>
      </c>
      <c r="F273" s="17">
        <f>(H273*data!D$16+I273*data!D$17-G272*(data!D$18+data!D$19+data!D$20))*$C273/60</f>
        <v>-1.2435380895766812</v>
      </c>
      <c r="G273" s="17">
        <f t="shared" si="15"/>
        <v>81.167999999999992</v>
      </c>
      <c r="H273" s="17">
        <f>H272+(data!D$19*G272-data!D$16*H272)*$C273/60</f>
        <v>126.60209525612413</v>
      </c>
      <c r="I273" s="17">
        <f>I272+(data!D$20*G272-data!D$17*I272)*$C273/60</f>
        <v>82.815662422120013</v>
      </c>
      <c r="J273" s="16">
        <f t="shared" si="13"/>
        <v>21.583333333333332</v>
      </c>
      <c r="K273" s="14">
        <f>G273/data!D$8</f>
        <v>3.9999999999999991</v>
      </c>
      <c r="L273" s="59">
        <f>C273*E273/3600/data!H$23+L272</f>
        <v>53.737660997087175</v>
      </c>
    </row>
    <row r="274" spans="1:12" ht="20.100000000000001" customHeight="1">
      <c r="A274" s="12">
        <f>'Eleveld TCI'!A274</f>
        <v>1300</v>
      </c>
      <c r="B274" s="13">
        <f>'Eleveld TCI'!B274</f>
        <v>4</v>
      </c>
      <c r="C274" s="14">
        <f t="shared" si="14"/>
        <v>5</v>
      </c>
      <c r="D274" s="68">
        <f>3600*(B274*data!D$15/1000-F274-G273)/C274</f>
        <v>894.71056667479172</v>
      </c>
      <c r="E274" s="68">
        <f>IF(A274+C274&lt;N$19,data!H$25,IF(A274&lt;N$19,data!H$25*(N$19-A274)/C274,IF(D274&gt;data!$H$25,data!$H$25,IF(D274&lt;0,0,D274))))</f>
        <v>894.71056667479172</v>
      </c>
      <c r="F274" s="17">
        <f>(H274*data!D$16+I274*data!D$17-G273*(data!D$18+data!D$19+data!D$20))*$C274/60</f>
        <v>-1.2426535648260806</v>
      </c>
      <c r="G274" s="17">
        <f t="shared" si="15"/>
        <v>81.168000000000006</v>
      </c>
      <c r="H274" s="17">
        <f>H273+(data!D$19*G273-data!D$16*H273)*$C274/60</f>
        <v>126.77940365286689</v>
      </c>
      <c r="I274" s="17">
        <f>I273+(data!D$20*G273-data!D$17*I273)*$C274/60</f>
        <v>83.076976114953936</v>
      </c>
      <c r="J274" s="16">
        <f t="shared" si="13"/>
        <v>21.666666666666668</v>
      </c>
      <c r="K274" s="14">
        <f>G274/data!D$8</f>
        <v>4</v>
      </c>
      <c r="L274" s="59">
        <f>C274*E274/3600/data!H$23+L273</f>
        <v>53.861926353569785</v>
      </c>
    </row>
    <row r="275" spans="1:12" ht="20.100000000000001" customHeight="1">
      <c r="A275" s="12">
        <f>'Eleveld TCI'!A275</f>
        <v>1305</v>
      </c>
      <c r="B275" s="13">
        <f>'Eleveld TCI'!B275</f>
        <v>4</v>
      </c>
      <c r="C275" s="14">
        <f t="shared" si="14"/>
        <v>5</v>
      </c>
      <c r="D275" s="68">
        <f>3600*(B275*data!D$15/1000-F275-G274)/C275</f>
        <v>894.0764048723737</v>
      </c>
      <c r="E275" s="68">
        <f>IF(A275+C275&lt;N$19,data!H$25,IF(A275&lt;N$19,data!H$25*(N$19-A275)/C275,IF(D275&gt;data!$H$25,data!$H$25,IF(D275&lt;0,0,D275))))</f>
        <v>894.0764048723737</v>
      </c>
      <c r="F275" s="17">
        <f>(H275*data!D$16+I275*data!D$17-G274*(data!D$18+data!D$19+data!D$20))*$C275/60</f>
        <v>-1.2417727845449684</v>
      </c>
      <c r="G275" s="17">
        <f t="shared" si="15"/>
        <v>81.168000000000006</v>
      </c>
      <c r="H275" s="17">
        <f>H274+(data!D$19*G274-data!D$16*H274)*$C275/60</f>
        <v>126.95589938612459</v>
      </c>
      <c r="I275" s="17">
        <f>I274+(data!D$20*G274-data!D$17*I274)*$C275/60</f>
        <v>83.33821794652232</v>
      </c>
      <c r="J275" s="16">
        <f t="shared" si="13"/>
        <v>21.75</v>
      </c>
      <c r="K275" s="14">
        <f>G275/data!D$8</f>
        <v>4</v>
      </c>
      <c r="L275" s="59">
        <f>C275*E275/3600/data!H$23+L274</f>
        <v>53.986103632024282</v>
      </c>
    </row>
    <row r="276" spans="1:12" ht="20.100000000000001" customHeight="1">
      <c r="A276" s="12">
        <f>'Eleveld TCI'!A276</f>
        <v>1310</v>
      </c>
      <c r="B276" s="13">
        <f>'Eleveld TCI'!B276</f>
        <v>4</v>
      </c>
      <c r="C276" s="14">
        <f t="shared" si="14"/>
        <v>5</v>
      </c>
      <c r="D276" s="68">
        <f>3600*(B276*data!D$15/1000-F276-G275)/C276</f>
        <v>893.44492679256291</v>
      </c>
      <c r="E276" s="68">
        <f>IF(A276+C276&lt;N$19,data!H$25,IF(A276&lt;N$19,data!H$25*(N$19-A276)/C276,IF(D276&gt;data!$H$25,data!$H$25,IF(D276&lt;0,0,D276))))</f>
        <v>893.44492679256291</v>
      </c>
      <c r="F276" s="17">
        <f>(H276*data!D$16+I276*data!D$17-G275*(data!D$18+data!D$19+data!D$20))*$C276/60</f>
        <v>-1.2408957316563329</v>
      </c>
      <c r="G276" s="17">
        <f t="shared" si="15"/>
        <v>81.168000000000006</v>
      </c>
      <c r="H276" s="17">
        <f>H275+(data!D$19*G275-data!D$16*H275)*$C276/60</f>
        <v>127.13158618060484</v>
      </c>
      <c r="I276" s="17">
        <f>I275+(data!D$20*G275-data!D$17*I275)*$C276/60</f>
        <v>83.599387936587021</v>
      </c>
      <c r="J276" s="16">
        <f t="shared" si="13"/>
        <v>21.833333333333332</v>
      </c>
      <c r="K276" s="14">
        <f>G276/data!D$8</f>
        <v>4</v>
      </c>
      <c r="L276" s="59">
        <f>C276*E276/3600/data!H$23+L275</f>
        <v>54.110193205189915</v>
      </c>
    </row>
    <row r="277" spans="1:12" ht="20.100000000000001" customHeight="1">
      <c r="A277" s="12">
        <f>'Eleveld TCI'!A277</f>
        <v>1315</v>
      </c>
      <c r="B277" s="13">
        <f>'Eleveld TCI'!B277</f>
        <v>4</v>
      </c>
      <c r="C277" s="14">
        <f t="shared" si="14"/>
        <v>5</v>
      </c>
      <c r="D277" s="68">
        <f>3600*(B277*data!D$15/1000-F277-G276)/C277</f>
        <v>892.81612019621548</v>
      </c>
      <c r="E277" s="68">
        <f>IF(A277+C277&lt;N$19,data!H$25,IF(A277&lt;N$19,data!H$25*(N$19-A277)/C277,IF(D277&gt;data!$H$25,data!$H$25,IF(D277&lt;0,0,D277))))</f>
        <v>892.81612019621548</v>
      </c>
      <c r="F277" s="17">
        <f>(H277*data!D$16+I277*data!D$17-G276*(data!D$18+data!D$19+data!D$20))*$C277/60</f>
        <v>-1.2400223891614091</v>
      </c>
      <c r="G277" s="17">
        <f t="shared" si="15"/>
        <v>81.168000000000006</v>
      </c>
      <c r="H277" s="17">
        <f>H276+(data!D$19*G276-data!D$16*H276)*$C277/60</f>
        <v>127.30646774394374</v>
      </c>
      <c r="I277" s="17">
        <f>I276+(data!D$20*G276-data!D$17*I276)*$C277/60</f>
        <v>83.860486104904453</v>
      </c>
      <c r="J277" s="16">
        <f t="shared" si="13"/>
        <v>21.916666666666668</v>
      </c>
      <c r="K277" s="14">
        <f>G277/data!D$8</f>
        <v>4</v>
      </c>
      <c r="L277" s="59">
        <f>C277*E277/3600/data!H$23+L276</f>
        <v>54.234195444106057</v>
      </c>
    </row>
    <row r="278" spans="1:12" ht="20.100000000000001" customHeight="1">
      <c r="A278" s="12">
        <f>'Eleveld TCI'!A278</f>
        <v>1320</v>
      </c>
      <c r="B278" s="13">
        <f>'Eleveld TCI'!B278</f>
        <v>4</v>
      </c>
      <c r="C278" s="14">
        <f t="shared" si="14"/>
        <v>5</v>
      </c>
      <c r="D278" s="68">
        <f>3600*(B278*data!D$15/1000-F278-G277)/C278</f>
        <v>892.1899729003087</v>
      </c>
      <c r="E278" s="68">
        <f>IF(A278+C278&lt;N$19,data!H$25,IF(A278&lt;N$19,data!H$25*(N$19-A278)/C278,IF(D278&gt;data!$H$25,data!$H$25,IF(D278&lt;0,0,D278))))</f>
        <v>892.1899729003087</v>
      </c>
      <c r="F278" s="17">
        <f>(H278*data!D$16+I278*data!D$17-G277*(data!D$18+data!D$19+data!D$20))*$C278/60</f>
        <v>-1.2391527401393196</v>
      </c>
      <c r="G278" s="17">
        <f t="shared" si="15"/>
        <v>81.168000000000006</v>
      </c>
      <c r="H278" s="17">
        <f>H277+(data!D$19*G277-data!D$16*H277)*$C278/60</f>
        <v>127.480547766784</v>
      </c>
      <c r="I278" s="17">
        <f>I277+(data!D$20*G277-data!D$17*I277)*$C278/60</f>
        <v>84.1215124712256</v>
      </c>
      <c r="J278" s="16">
        <f t="shared" si="13"/>
        <v>22</v>
      </c>
      <c r="K278" s="14">
        <f>G278/data!D$8</f>
        <v>4</v>
      </c>
      <c r="L278" s="59">
        <f>C278*E278/3600/data!H$23+L277</f>
        <v>54.358110718119988</v>
      </c>
    </row>
    <row r="279" spans="1:12" ht="20.100000000000001" customHeight="1">
      <c r="A279" s="12">
        <f>'Eleveld TCI'!A279</f>
        <v>1325</v>
      </c>
      <c r="B279" s="13">
        <f>'Eleveld TCI'!B279</f>
        <v>4</v>
      </c>
      <c r="C279" s="14">
        <f t="shared" si="14"/>
        <v>5</v>
      </c>
      <c r="D279" s="68">
        <f>3600*(B279*data!D$15/1000-F279-G278)/C279</f>
        <v>891.56647277763454</v>
      </c>
      <c r="E279" s="68">
        <f>IF(A279+C279&lt;N$19,data!H$25,IF(A279&lt;N$19,data!H$25*(N$19-A279)/C279,IF(D279&gt;data!$H$25,data!$H$25,IF(D279&lt;0,0,D279))))</f>
        <v>891.56647277763454</v>
      </c>
      <c r="F279" s="17">
        <f>(H279*data!D$16+I279*data!D$17-G278*(data!D$18+data!D$19+data!D$20))*$C279/60</f>
        <v>-1.2382867677467175</v>
      </c>
      <c r="G279" s="17">
        <f t="shared" si="15"/>
        <v>81.168000000000006</v>
      </c>
      <c r="H279" s="17">
        <f>H278+(data!D$19*G278-data!D$16*H278)*$C279/60</f>
        <v>127.65382992285291</v>
      </c>
      <c r="I279" s="17">
        <f>I278+(data!D$20*G278-data!D$17*I278)*$C279/60</f>
        <v>84.382467055296019</v>
      </c>
      <c r="J279" s="16">
        <f t="shared" si="13"/>
        <v>22.083333333333332</v>
      </c>
      <c r="K279" s="14">
        <f>G279/data!D$8</f>
        <v>4</v>
      </c>
      <c r="L279" s="59">
        <f>C279*E279/3600/data!H$23+L278</f>
        <v>54.48193939489466</v>
      </c>
    </row>
    <row r="280" spans="1:12" ht="20.100000000000001" customHeight="1">
      <c r="A280" s="12">
        <f>'Eleveld TCI'!A280</f>
        <v>1330</v>
      </c>
      <c r="B280" s="13">
        <f>'Eleveld TCI'!B280</f>
        <v>4</v>
      </c>
      <c r="C280" s="14">
        <f t="shared" si="14"/>
        <v>5</v>
      </c>
      <c r="D280" s="68">
        <f>3600*(B280*data!D$15/1000-F280-G279)/C280</f>
        <v>890.94560775655395</v>
      </c>
      <c r="E280" s="68">
        <f>IF(A280+C280&lt;N$19,data!H$25,IF(A280&lt;N$19,data!H$25*(N$19-A280)/C280,IF(D280&gt;data!$H$25,data!$H$25,IF(D280&lt;0,0,D280))))</f>
        <v>890.94560775655395</v>
      </c>
      <c r="F280" s="17">
        <f>(H280*data!D$16+I280*data!D$17-G279*(data!D$18+data!D$19+data!D$20))*$C280/60</f>
        <v>-1.2374244552174318</v>
      </c>
      <c r="G280" s="17">
        <f t="shared" si="15"/>
        <v>81.168000000000006</v>
      </c>
      <c r="H280" s="17">
        <f>H279+(data!D$19*G279-data!D$16*H279)*$C280/60</f>
        <v>127.82631786903983</v>
      </c>
      <c r="I280" s="17">
        <f>I279+(data!D$20*G279-data!D$17*I279)*$C280/60</f>
        <v>84.643349876855808</v>
      </c>
      <c r="J280" s="16">
        <f t="shared" si="13"/>
        <v>22.166666666666668</v>
      </c>
      <c r="K280" s="14">
        <f>G280/data!D$8</f>
        <v>4</v>
      </c>
      <c r="L280" s="59">
        <f>C280*E280/3600/data!H$23+L279</f>
        <v>54.605681840416402</v>
      </c>
    </row>
    <row r="281" spans="1:12" ht="20.100000000000001" customHeight="1">
      <c r="A281" s="12">
        <f>'Eleveld TCI'!A281</f>
        <v>1335</v>
      </c>
      <c r="B281" s="13">
        <f>'Eleveld TCI'!B281</f>
        <v>4</v>
      </c>
      <c r="C281" s="14">
        <f t="shared" si="14"/>
        <v>5</v>
      </c>
      <c r="D281" s="68">
        <f>3600*(B281*data!D$15/1000-F281-G280)/C281</f>
        <v>890.32736582072062</v>
      </c>
      <c r="E281" s="68">
        <f>IF(A281+C281&lt;N$19,data!H$25,IF(A281&lt;N$19,data!H$25*(N$19-A281)/C281,IF(D281&gt;data!$H$25,data!$H$25,IF(D281&lt;0,0,D281))))</f>
        <v>890.32736582072062</v>
      </c>
      <c r="F281" s="17">
        <f>(H281*data!D$16+I281*data!D$17-G280*(data!D$18+data!D$19+data!D$20))*$C281/60</f>
        <v>-1.2365657858621124</v>
      </c>
      <c r="G281" s="17">
        <f t="shared" si="15"/>
        <v>81.168000000000006</v>
      </c>
      <c r="H281" s="17">
        <f>H280+(data!D$19*G280-data!D$16*H280)*$C281/60</f>
        <v>127.9980152454734</v>
      </c>
      <c r="I281" s="17">
        <f>I280+(data!D$20*G280-data!D$17*I280)*$C281/60</f>
        <v>84.904160955639668</v>
      </c>
      <c r="J281" s="16">
        <f t="shared" si="13"/>
        <v>22.25</v>
      </c>
      <c r="K281" s="14">
        <f>G281/data!D$8</f>
        <v>4</v>
      </c>
      <c r="L281" s="59">
        <f>C281*E281/3600/data!H$23+L280</f>
        <v>54.729338419002616</v>
      </c>
    </row>
    <row r="282" spans="1:12" ht="20.100000000000001" customHeight="1">
      <c r="A282" s="12">
        <f>'Eleveld TCI'!A282</f>
        <v>1340</v>
      </c>
      <c r="B282" s="13">
        <f>'Eleveld TCI'!B282</f>
        <v>4</v>
      </c>
      <c r="C282" s="14">
        <f t="shared" si="14"/>
        <v>5</v>
      </c>
      <c r="D282" s="68">
        <f>3600*(B282*data!D$15/1000-F282-G281)/C282</f>
        <v>889.7117350088763</v>
      </c>
      <c r="E282" s="68">
        <f>IF(A282+C282&lt;N$19,data!H$25,IF(A282&lt;N$19,data!H$25*(N$19-A282)/C282,IF(D282&gt;data!$H$25,data!$H$25,IF(D282&lt;0,0,D282))))</f>
        <v>889.7117350088763</v>
      </c>
      <c r="F282" s="17">
        <f>(H282*data!D$16+I282*data!D$17-G281*(data!D$18+data!D$19+data!D$20))*$C282/60</f>
        <v>-1.2357107430678791</v>
      </c>
      <c r="G282" s="17">
        <f t="shared" si="15"/>
        <v>81.168000000000006</v>
      </c>
      <c r="H282" s="17">
        <f>H281+(data!D$19*G281-data!D$16*H281)*$C282/60</f>
        <v>128.1689256755983</v>
      </c>
      <c r="I282" s="17">
        <f>I281+(data!D$20*G281-data!D$17*I281)*$C282/60</f>
        <v>85.164900311376869</v>
      </c>
      <c r="J282" s="16">
        <f t="shared" si="13"/>
        <v>22.333333333333332</v>
      </c>
      <c r="K282" s="14">
        <f>G282/data!D$8</f>
        <v>4</v>
      </c>
      <c r="L282" s="59">
        <f>C282*E282/3600/data!H$23+L281</f>
        <v>54.852909493309404</v>
      </c>
    </row>
    <row r="283" spans="1:12" ht="20.100000000000001" customHeight="1">
      <c r="A283" s="12">
        <f>'Eleveld TCI'!A283</f>
        <v>1345</v>
      </c>
      <c r="B283" s="13">
        <f>'Eleveld TCI'!B283</f>
        <v>4</v>
      </c>
      <c r="C283" s="14">
        <f t="shared" si="14"/>
        <v>5</v>
      </c>
      <c r="D283" s="68">
        <f>3600*(B283*data!D$15/1000-F283-G282)/C283</f>
        <v>889.0987034145337</v>
      </c>
      <c r="E283" s="68">
        <f>IF(A283+C283&lt;N$19,data!H$25,IF(A283&lt;N$19,data!H$25*(N$19-A283)/C283,IF(D283&gt;data!$H$25,data!$H$25,IF(D283&lt;0,0,D283))))</f>
        <v>889.0987034145337</v>
      </c>
      <c r="F283" s="17">
        <f>(H283*data!D$16+I283*data!D$17-G282*(data!D$18+data!D$19+data!D$20))*$C283/60</f>
        <v>-1.2348593102979697</v>
      </c>
      <c r="G283" s="17">
        <f t="shared" si="15"/>
        <v>81.168000000000006</v>
      </c>
      <c r="H283" s="17">
        <f>H282+(data!D$19*G282-data!D$16*H282)*$C283/60</f>
        <v>128.3390527662518</v>
      </c>
      <c r="I283" s="17">
        <f>I282+(data!D$20*G282-data!D$17*I282)*$C283/60</f>
        <v>85.425567963791238</v>
      </c>
      <c r="J283" s="16">
        <f t="shared" si="13"/>
        <v>22.416666666666668</v>
      </c>
      <c r="K283" s="14">
        <f>G283/data!D$8</f>
        <v>4</v>
      </c>
      <c r="L283" s="59">
        <f>C283*E283/3600/data!H$23+L282</f>
        <v>54.976395424339202</v>
      </c>
    </row>
    <row r="284" spans="1:12" ht="20.100000000000001" customHeight="1">
      <c r="A284" s="12">
        <f>'Eleveld TCI'!A284</f>
        <v>1350</v>
      </c>
      <c r="B284" s="13">
        <f>'Eleveld TCI'!B284</f>
        <v>4</v>
      </c>
      <c r="C284" s="14">
        <f t="shared" si="14"/>
        <v>5</v>
      </c>
      <c r="D284" s="68">
        <f>3600*(B284*data!D$15/1000-F284-G283)/C284</f>
        <v>888.48825918580246</v>
      </c>
      <c r="E284" s="68">
        <f>IF(A284+C284&lt;N$19,data!H$25,IF(A284&lt;N$19,data!H$25*(N$19-A284)/C284,IF(D284&gt;data!$H$25,data!$H$25,IF(D284&lt;0,0,D284))))</f>
        <v>888.48825918580246</v>
      </c>
      <c r="F284" s="17">
        <f>(H284*data!D$16+I284*data!D$17-G283*(data!D$18+data!D$19+data!D$20))*$C284/60</f>
        <v>-1.2340114710913936</v>
      </c>
      <c r="G284" s="17">
        <f t="shared" si="15"/>
        <v>81.168000000000006</v>
      </c>
      <c r="H284" s="17">
        <f>H283+(data!D$19*G283-data!D$16*H283)*$C284/60</f>
        <v>128.50840010773982</v>
      </c>
      <c r="I284" s="17">
        <f>I283+(data!D$20*G283-data!D$17*I283)*$C284/60</f>
        <v>85.68616393260119</v>
      </c>
      <c r="J284" s="16">
        <f t="shared" si="13"/>
        <v>22.5</v>
      </c>
      <c r="K284" s="14">
        <f>G284/data!D$8</f>
        <v>4</v>
      </c>
      <c r="L284" s="59">
        <f>C284*E284/3600/data!H$23+L283</f>
        <v>55.099796571448344</v>
      </c>
    </row>
    <row r="285" spans="1:12" ht="20.100000000000001" customHeight="1">
      <c r="A285" s="12">
        <f>'Eleveld TCI'!A285</f>
        <v>1355</v>
      </c>
      <c r="B285" s="13">
        <f>'Eleveld TCI'!B285</f>
        <v>4</v>
      </c>
      <c r="C285" s="14">
        <f t="shared" si="14"/>
        <v>5</v>
      </c>
      <c r="D285" s="68">
        <f>3600*(B285*data!D$15/1000-F285-G284)/C285</f>
        <v>887.88039052506178</v>
      </c>
      <c r="E285" s="68">
        <f>IF(A285+C285&lt;N$19,data!H$25,IF(A285&lt;N$19,data!H$25*(N$19-A285)/C285,IF(D285&gt;data!$H$25,data!$H$25,IF(D285&lt;0,0,D285))))</f>
        <v>887.88039052506178</v>
      </c>
      <c r="F285" s="17">
        <f>(H285*data!D$16+I285*data!D$17-G284*(data!D$18+data!D$19+data!D$20))*$C285/60</f>
        <v>-1.2331672090625823</v>
      </c>
      <c r="G285" s="17">
        <f t="shared" si="15"/>
        <v>81.168000000000006</v>
      </c>
      <c r="H285" s="17">
        <f>H284+(data!D$19*G284-data!D$16*H284)*$C285/60</f>
        <v>128.67697127391267</v>
      </c>
      <c r="I285" s="17">
        <f>I284+(data!D$20*G284-data!D$17*I284)*$C285/60</f>
        <v>85.946688237519723</v>
      </c>
      <c r="J285" s="16">
        <f t="shared" si="13"/>
        <v>22.583333333333332</v>
      </c>
      <c r="K285" s="14">
        <f>G285/data!D$8</f>
        <v>4</v>
      </c>
      <c r="L285" s="59">
        <f>C285*E285/3600/data!H$23+L284</f>
        <v>55.223113292354604</v>
      </c>
    </row>
    <row r="286" spans="1:12" ht="20.100000000000001" customHeight="1">
      <c r="A286" s="12">
        <f>'Eleveld TCI'!A286</f>
        <v>1360</v>
      </c>
      <c r="B286" s="13">
        <f>'Eleveld TCI'!B286</f>
        <v>4</v>
      </c>
      <c r="C286" s="14">
        <f t="shared" si="14"/>
        <v>5</v>
      </c>
      <c r="D286" s="68">
        <f>3600*(B286*data!D$15/1000-F286-G285)/C286</f>
        <v>887.27508568875578</v>
      </c>
      <c r="E286" s="68">
        <f>IF(A286+C286&lt;N$19,data!H$25,IF(A286&lt;N$19,data!H$25*(N$19-A286)/C286,IF(D286&gt;data!$H$25,data!$H$25,IF(D286&lt;0,0,D286))))</f>
        <v>887.27508568875578</v>
      </c>
      <c r="F286" s="17">
        <f>(H286*data!D$16+I286*data!D$17-G285*(data!D$18+data!D$19+data!D$20))*$C286/60</f>
        <v>-1.2323265079010437</v>
      </c>
      <c r="G286" s="17">
        <f t="shared" si="15"/>
        <v>81.168000000000006</v>
      </c>
      <c r="H286" s="17">
        <f>H285+(data!D$19*G285-data!D$16*H285)*$C286/60</f>
        <v>128.84476982224058</v>
      </c>
      <c r="I286" s="17">
        <f>I285+(data!D$20*G285-data!D$17*I285)*$C286/60</f>
        <v>86.207140898254409</v>
      </c>
      <c r="J286" s="16">
        <f t="shared" si="13"/>
        <v>22.666666666666668</v>
      </c>
      <c r="K286" s="14">
        <f>G286/data!D$8</f>
        <v>4</v>
      </c>
      <c r="L286" s="59">
        <f>C286*E286/3600/data!H$23+L285</f>
        <v>55.346345943144712</v>
      </c>
    </row>
    <row r="287" spans="1:12" ht="20.100000000000001" customHeight="1">
      <c r="A287" s="12">
        <f>'Eleveld TCI'!A287</f>
        <v>1365</v>
      </c>
      <c r="B287" s="13">
        <f>'Eleveld TCI'!B287</f>
        <v>4</v>
      </c>
      <c r="C287" s="14">
        <f t="shared" si="14"/>
        <v>5</v>
      </c>
      <c r="D287" s="68">
        <f>3600*(B287*data!D$15/1000-F287-G286)/C287</f>
        <v>886.67233298713768</v>
      </c>
      <c r="E287" s="68">
        <f>IF(A287+C287&lt;N$19,data!H$25,IF(A287&lt;N$19,data!H$25*(N$19-A287)/C287,IF(D287&gt;data!$H$25,data!$H$25,IF(D287&lt;0,0,D287))))</f>
        <v>886.67233298713768</v>
      </c>
      <c r="F287" s="17">
        <f>(H287*data!D$16+I287*data!D$17-G286*(data!D$18+data!D$19+data!D$20))*$C287/60</f>
        <v>-1.2314893513710206</v>
      </c>
      <c r="G287" s="17">
        <f t="shared" si="15"/>
        <v>81.168000000000006</v>
      </c>
      <c r="H287" s="17">
        <f>H286+(data!D$19*G286-data!D$16*H286)*$C287/60</f>
        <v>129.01179929388866</v>
      </c>
      <c r="I287" s="17">
        <f>I286+(data!D$20*G286-data!D$17*I286)*$C287/60</f>
        <v>86.467521934507388</v>
      </c>
      <c r="J287" s="16">
        <f t="shared" si="13"/>
        <v>22.75</v>
      </c>
      <c r="K287" s="14">
        <f>G287/data!D$8</f>
        <v>4</v>
      </c>
      <c r="L287" s="59">
        <f>C287*E287/3600/data!H$23+L286</f>
        <v>55.469494878281814</v>
      </c>
    </row>
    <row r="288" spans="1:12" ht="20.100000000000001" customHeight="1">
      <c r="A288" s="12">
        <f>'Eleveld TCI'!A288</f>
        <v>1370</v>
      </c>
      <c r="B288" s="13">
        <f>'Eleveld TCI'!B288</f>
        <v>4</v>
      </c>
      <c r="C288" s="14">
        <f t="shared" si="14"/>
        <v>5</v>
      </c>
      <c r="D288" s="68">
        <f>3600*(B288*data!D$15/1000-F288-G287)/C288</f>
        <v>886.07212078402426</v>
      </c>
      <c r="E288" s="68">
        <f>IF(A288+C288&lt;N$19,data!H$25,IF(A288&lt;N$19,data!H$25*(N$19-A288)/C288,IF(D288&gt;data!$H$25,data!$H$25,IF(D288&lt;0,0,D288))))</f>
        <v>886.07212078402426</v>
      </c>
      <c r="F288" s="17">
        <f>(H288*data!D$16+I288*data!D$17-G287*(data!D$18+data!D$19+data!D$20))*$C288/60</f>
        <v>-1.2306557233111448</v>
      </c>
      <c r="G288" s="17">
        <f t="shared" si="15"/>
        <v>81.168000000000006</v>
      </c>
      <c r="H288" s="17">
        <f>H287+(data!D$19*G287-data!D$16*H287)*$C288/60</f>
        <v>129.17806321379166</v>
      </c>
      <c r="I288" s="17">
        <f>I287+(data!D$20*G287-data!D$17*I287)*$C288/60</f>
        <v>86.727831365975405</v>
      </c>
      <c r="J288" s="16">
        <f t="shared" si="13"/>
        <v>22.833333333333332</v>
      </c>
      <c r="K288" s="14">
        <f>G288/data!D$8</f>
        <v>4</v>
      </c>
      <c r="L288" s="59">
        <f>C288*E288/3600/data!H$23+L287</f>
        <v>55.592560450612929</v>
      </c>
    </row>
    <row r="289" spans="1:12" ht="20.100000000000001" customHeight="1">
      <c r="A289" s="12">
        <f>'Eleveld TCI'!A289</f>
        <v>1375</v>
      </c>
      <c r="B289" s="13">
        <f>'Eleveld TCI'!B289</f>
        <v>4</v>
      </c>
      <c r="C289" s="14">
        <f t="shared" si="14"/>
        <v>5</v>
      </c>
      <c r="D289" s="68">
        <f>3600*(B289*data!D$15/1000-F289-G288)/C289</f>
        <v>885.47443749655031</v>
      </c>
      <c r="E289" s="68">
        <f>IF(A289+C289&lt;N$19,data!H$25,IF(A289&lt;N$19,data!H$25*(N$19-A289)/C289,IF(D289&gt;data!$H$25,data!$H$25,IF(D289&lt;0,0,D289))))</f>
        <v>885.47443749655031</v>
      </c>
      <c r="F289" s="17">
        <f>(H289*data!D$16+I289*data!D$17-G288*(data!D$18+data!D$19+data!D$20))*$C289/60</f>
        <v>-1.2298256076340981</v>
      </c>
      <c r="G289" s="17">
        <f t="shared" si="15"/>
        <v>81.168000000000006</v>
      </c>
      <c r="H289" s="17">
        <f>H288+(data!D$19*G288-data!D$16*H288)*$C289/60</f>
        <v>129.34356509072845</v>
      </c>
      <c r="I289" s="17">
        <f>I288+(data!D$20*G288-data!D$17*I288)*$C289/60</f>
        <v>86.988069212349757</v>
      </c>
      <c r="J289" s="16">
        <f t="shared" si="13"/>
        <v>22.916666666666668</v>
      </c>
      <c r="K289" s="14">
        <f>G289/data!D$8</f>
        <v>4</v>
      </c>
      <c r="L289" s="59">
        <f>C289*E289/3600/data!H$23+L288</f>
        <v>55.71554301137634</v>
      </c>
    </row>
    <row r="290" spans="1:12" ht="20.100000000000001" customHeight="1">
      <c r="A290" s="12">
        <f>'Eleveld TCI'!A290</f>
        <v>1380</v>
      </c>
      <c r="B290" s="13">
        <f>'Eleveld TCI'!B290</f>
        <v>4</v>
      </c>
      <c r="C290" s="14">
        <f t="shared" si="14"/>
        <v>5</v>
      </c>
      <c r="D290" s="68">
        <f>3600*(B290*data!D$15/1000-F290-G289)/C290</f>
        <v>884.87927159491278</v>
      </c>
      <c r="E290" s="68">
        <f>IF(A290+C290&lt;N$19,data!H$25,IF(A290&lt;N$19,data!H$25*(N$19-A290)/C290,IF(D290&gt;data!$H$25,data!$H$25,IF(D290&lt;0,0,D290))))</f>
        <v>884.87927159491278</v>
      </c>
      <c r="F290" s="17">
        <f>(H290*data!D$16+I290*data!D$17-G289*(data!D$18+data!D$19+data!D$20))*$C290/60</f>
        <v>-1.2289989883262729</v>
      </c>
      <c r="G290" s="17">
        <f t="shared" si="15"/>
        <v>81.168000000000006</v>
      </c>
      <c r="H290" s="17">
        <f>H289+(data!D$19*G289-data!D$16*H289)*$C290/60</f>
        <v>129.50830841739594</v>
      </c>
      <c r="I290" s="17">
        <f>I289+(data!D$20*G289-data!D$17*I289)*$C290/60</f>
        <v>87.248235493316358</v>
      </c>
      <c r="J290" s="16">
        <f t="shared" si="13"/>
        <v>23</v>
      </c>
      <c r="K290" s="14">
        <f>G290/data!D$8</f>
        <v>4</v>
      </c>
      <c r="L290" s="59">
        <f>C290*E290/3600/data!H$23+L289</f>
        <v>55.838442910208968</v>
      </c>
    </row>
    <row r="291" spans="1:12" ht="20.100000000000001" customHeight="1">
      <c r="A291" s="12">
        <f>'Eleveld TCI'!A291</f>
        <v>1385</v>
      </c>
      <c r="B291" s="13">
        <f>'Eleveld TCI'!B291</f>
        <v>4</v>
      </c>
      <c r="C291" s="14">
        <f t="shared" si="14"/>
        <v>5</v>
      </c>
      <c r="D291" s="68">
        <f>3600*(B291*data!D$15/1000-F291-G290)/C291</f>
        <v>884.28661160215597</v>
      </c>
      <c r="E291" s="68">
        <f>IF(A291+C291&lt;N$19,data!H$25,IF(A291&lt;N$19,data!H$25*(N$19-A291)/C291,IF(D291&gt;data!$H$25,data!$H$25,IF(D291&lt;0,0,D291))))</f>
        <v>884.28661160215597</v>
      </c>
      <c r="F291" s="17">
        <f>(H291*data!D$16+I291*data!D$17-G290*(data!D$18+data!D$19+data!D$20))*$C291/60</f>
        <v>-1.228175849447434</v>
      </c>
      <c r="G291" s="17">
        <f t="shared" si="15"/>
        <v>81.168000000000006</v>
      </c>
      <c r="H291" s="17">
        <f>H290+(data!D$19*G290-data!D$16*H290)*$C291/60</f>
        <v>129.67229667048287</v>
      </c>
      <c r="I291" s="17">
        <f>I290+(data!D$20*G290-data!D$17*I290)*$C291/60</f>
        <v>87.508330228555693</v>
      </c>
      <c r="J291" s="16">
        <f t="shared" si="13"/>
        <v>23.083333333333332</v>
      </c>
      <c r="K291" s="14">
        <f>G291/data!D$8</f>
        <v>4</v>
      </c>
      <c r="L291" s="59">
        <f>C291*E291/3600/data!H$23+L290</f>
        <v>55.961260495153709</v>
      </c>
    </row>
    <row r="292" spans="1:12" ht="20.100000000000001" customHeight="1">
      <c r="A292" s="12">
        <f>'Eleveld TCI'!A292</f>
        <v>1390</v>
      </c>
      <c r="B292" s="13">
        <f>'Eleveld TCI'!B292</f>
        <v>4</v>
      </c>
      <c r="C292" s="14">
        <f t="shared" si="14"/>
        <v>5</v>
      </c>
      <c r="D292" s="68">
        <f>3600*(B292*data!D$15/1000-F292-G291)/C292</f>
        <v>883.69644609387467</v>
      </c>
      <c r="E292" s="68">
        <f>IF(A292+C292&lt;N$19,data!H$25,IF(A292&lt;N$19,data!H$25*(N$19-A292)/C292,IF(D292&gt;data!$H$25,data!$H$25,IF(D292&lt;0,0,D292))))</f>
        <v>883.69644609387467</v>
      </c>
      <c r="F292" s="17">
        <f>(H292*data!D$16+I292*data!D$17-G291*(data!D$18+data!D$19+data!D$20))*$C292/60</f>
        <v>-1.2273561751303812</v>
      </c>
      <c r="G292" s="17">
        <f t="shared" si="15"/>
        <v>81.168000000000006</v>
      </c>
      <c r="H292" s="17">
        <f>H291+(data!D$19*G291-data!D$16*H291)*$C292/60</f>
        <v>129.83553331074316</v>
      </c>
      <c r="I292" s="17">
        <f>I291+(data!D$20*G291-data!D$17*I291)*$C292/60</f>
        <v>87.768353437742846</v>
      </c>
      <c r="J292" s="16">
        <f t="shared" si="13"/>
        <v>23.166666666666668</v>
      </c>
      <c r="K292" s="14">
        <f>G292/data!D$8</f>
        <v>4</v>
      </c>
      <c r="L292" s="59">
        <f>C292*E292/3600/data!H$23+L291</f>
        <v>56.083996112666746</v>
      </c>
    </row>
    <row r="293" spans="1:12" ht="20.100000000000001" customHeight="1">
      <c r="A293" s="12">
        <f>'Eleveld TCI'!A293</f>
        <v>1395</v>
      </c>
      <c r="B293" s="13">
        <f>'Eleveld TCI'!B293</f>
        <v>4</v>
      </c>
      <c r="C293" s="14">
        <f t="shared" si="14"/>
        <v>5</v>
      </c>
      <c r="D293" s="68">
        <f>3600*(B293*data!D$15/1000-F293-G292)/C293</f>
        <v>883.10876369804078</v>
      </c>
      <c r="E293" s="68">
        <f>IF(A293+C293&lt;N$19,data!H$25,IF(A293&lt;N$19,data!H$25*(N$19-A293)/C293,IF(D293&gt;data!$H$25,data!$H$25,IF(D293&lt;0,0,D293))))</f>
        <v>883.10876369804078</v>
      </c>
      <c r="F293" s="17">
        <f>(H293*data!D$16+I293*data!D$17-G292*(data!D$18+data!D$19+data!D$20))*$C293/60</f>
        <v>-1.2265399495806166</v>
      </c>
      <c r="G293" s="17">
        <f t="shared" si="15"/>
        <v>81.168000000000006</v>
      </c>
      <c r="H293" s="17">
        <f>H292+(data!D$19*G292-data!D$16*H292)*$C293/60</f>
        <v>129.99802178306891</v>
      </c>
      <c r="I293" s="17">
        <f>I292+(data!D$20*G292-data!D$17*I292)*$C293/60</f>
        <v>88.028305140547474</v>
      </c>
      <c r="J293" s="16">
        <f t="shared" si="13"/>
        <v>23.25</v>
      </c>
      <c r="K293" s="14">
        <f>G293/data!D$8</f>
        <v>4</v>
      </c>
      <c r="L293" s="59">
        <f>C293*E293/3600/data!H$23+L292</f>
        <v>56.20665010762481</v>
      </c>
    </row>
    <row r="294" spans="1:12" ht="20.100000000000001" customHeight="1">
      <c r="A294" s="12">
        <f>'Eleveld TCI'!A294</f>
        <v>1400</v>
      </c>
      <c r="B294" s="13">
        <f>'Eleveld TCI'!B294</f>
        <v>4</v>
      </c>
      <c r="C294" s="14">
        <f t="shared" si="14"/>
        <v>5</v>
      </c>
      <c r="D294" s="68">
        <f>3600*(B294*data!D$15/1000-F294-G293)/C294</f>
        <v>882.52355309472591</v>
      </c>
      <c r="E294" s="68">
        <f>IF(A294+C294&lt;N$19,data!H$25,IF(A294&lt;N$19,data!H$25*(N$19-A294)/C294,IF(D294&gt;data!$H$25,data!$H$25,IF(D294&lt;0,0,D294))))</f>
        <v>882.52355309472591</v>
      </c>
      <c r="F294" s="17">
        <f>(H294*data!D$16+I294*data!D$17-G293*(data!D$18+data!D$19+data!D$20))*$C294/60</f>
        <v>-1.2257271570760111</v>
      </c>
      <c r="G294" s="17">
        <f t="shared" si="15"/>
        <v>81.168000000000006</v>
      </c>
      <c r="H294" s="17">
        <f>H293+(data!D$19*G293-data!D$16*H293)*$C294/60</f>
        <v>130.15976551656317</v>
      </c>
      <c r="I294" s="17">
        <f>I293+(data!D$20*G293-data!D$17*I293)*$C294/60</f>
        <v>88.288185356633818</v>
      </c>
      <c r="J294" s="16">
        <f t="shared" si="13"/>
        <v>23.333333333333332</v>
      </c>
      <c r="K294" s="14">
        <f>G294/data!D$8</f>
        <v>4</v>
      </c>
      <c r="L294" s="59">
        <f>C294*E294/3600/data!H$23+L293</f>
        <v>56.329222823332408</v>
      </c>
    </row>
    <row r="295" spans="1:12" ht="20.100000000000001" customHeight="1">
      <c r="A295" s="12">
        <f>'Eleveld TCI'!A295</f>
        <v>1405</v>
      </c>
      <c r="B295" s="13">
        <f>'Eleveld TCI'!B295</f>
        <v>4</v>
      </c>
      <c r="C295" s="14">
        <f t="shared" si="14"/>
        <v>5</v>
      </c>
      <c r="D295" s="68">
        <f>3600*(B295*data!D$15/1000-F295-G294)/C295</f>
        <v>881.94080301585711</v>
      </c>
      <c r="E295" s="68">
        <f>IF(A295+C295&lt;N$19,data!H$25,IF(A295&lt;N$19,data!H$25*(N$19-A295)/C295,IF(D295&gt;data!$H$25,data!$H$25,IF(D295&lt;0,0,D295))))</f>
        <v>881.94080301585711</v>
      </c>
      <c r="F295" s="17">
        <f>(H295*data!D$16+I295*data!D$17-G294*(data!D$18+data!D$19+data!D$20))*$C295/60</f>
        <v>-1.2249177819664703</v>
      </c>
      <c r="G295" s="17">
        <f t="shared" si="15"/>
        <v>81.168000000000006</v>
      </c>
      <c r="H295" s="17">
        <f>H294+(data!D$19*G294-data!D$16*H294)*$C295/60</f>
        <v>130.32076792461226</v>
      </c>
      <c r="I295" s="17">
        <f>I294+(data!D$20*G294-data!D$17*I294)*$C295/60</f>
        <v>88.547994105660749</v>
      </c>
      <c r="J295" s="16">
        <f t="shared" si="13"/>
        <v>23.416666666666668</v>
      </c>
      <c r="K295" s="14">
        <f>G295/data!D$8</f>
        <v>4</v>
      </c>
      <c r="L295" s="59">
        <f>C295*E295/3600/data!H$23+L294</f>
        <v>56.451714601529055</v>
      </c>
    </row>
    <row r="296" spans="1:12" ht="20.100000000000001" customHeight="1">
      <c r="A296" s="12">
        <f>'Eleveld TCI'!A296</f>
        <v>1410</v>
      </c>
      <c r="B296" s="13">
        <f>'Eleveld TCI'!B296</f>
        <v>4</v>
      </c>
      <c r="C296" s="14">
        <f t="shared" si="14"/>
        <v>5</v>
      </c>
      <c r="D296" s="68">
        <f>3600*(B296*data!D$15/1000-F296-G295)/C296</f>
        <v>881.36050224500082</v>
      </c>
      <c r="E296" s="68">
        <f>IF(A296+C296&lt;N$19,data!H$25,IF(A296&lt;N$19,data!H$25*(N$19-A296)/C296,IF(D296&gt;data!$H$25,data!$H$25,IF(D296&lt;0,0,D296))))</f>
        <v>881.36050224500082</v>
      </c>
      <c r="F296" s="17">
        <f>(H296*data!D$16+I296*data!D$17-G295*(data!D$18+data!D$19+data!D$20))*$C296/60</f>
        <v>-1.2241118086736076</v>
      </c>
      <c r="G296" s="17">
        <f t="shared" si="15"/>
        <v>81.168000000000006</v>
      </c>
      <c r="H296" s="17">
        <f>H295+(data!D$19*G295-data!D$16*H295)*$C296/60</f>
        <v>130.48103240495777</v>
      </c>
      <c r="I296" s="17">
        <f>I295+(data!D$20*G295-data!D$17*I295)*$C296/60</f>
        <v>88.807731407281693</v>
      </c>
      <c r="J296" s="16">
        <f t="shared" si="13"/>
        <v>23.5</v>
      </c>
      <c r="K296" s="14">
        <f>G296/data!D$8</f>
        <v>4</v>
      </c>
      <c r="L296" s="59">
        <f>C296*E296/3600/data!H$23+L295</f>
        <v>56.574125782396415</v>
      </c>
    </row>
    <row r="297" spans="1:12" ht="20.100000000000001" customHeight="1">
      <c r="A297" s="12">
        <f>'Eleveld TCI'!A297</f>
        <v>1415</v>
      </c>
      <c r="B297" s="13">
        <f>'Eleveld TCI'!B297</f>
        <v>4</v>
      </c>
      <c r="C297" s="14">
        <f t="shared" si="14"/>
        <v>5</v>
      </c>
      <c r="D297" s="68">
        <f>3600*(B297*data!D$15/1000-F297-G296)/C297</f>
        <v>880.7826396170982</v>
      </c>
      <c r="E297" s="68">
        <f>IF(A297+C297&lt;N$19,data!H$25,IF(A297&lt;N$19,data!H$25*(N$19-A297)/C297,IF(D297&gt;data!$H$25,data!$H$25,IF(D297&lt;0,0,D297))))</f>
        <v>880.7826396170982</v>
      </c>
      <c r="F297" s="17">
        <f>(H297*data!D$16+I297*data!D$17-G296*(data!D$18+data!D$19+data!D$20))*$C297/60</f>
        <v>-1.2233092216904131</v>
      </c>
      <c r="G297" s="17">
        <f t="shared" si="15"/>
        <v>81.168000000000006</v>
      </c>
      <c r="H297" s="17">
        <f>H296+(data!D$19*G296-data!D$16*H296)*$C297/60</f>
        <v>130.64056233976839</v>
      </c>
      <c r="I297" s="17">
        <f>I296+(data!D$20*G296-data!D$17*I296)*$C297/60</f>
        <v>89.067397281144693</v>
      </c>
      <c r="J297" s="16">
        <f t="shared" si="13"/>
        <v>23.583333333333332</v>
      </c>
      <c r="K297" s="14">
        <f>G297/data!D$8</f>
        <v>4</v>
      </c>
      <c r="L297" s="59">
        <f>C297*E297/3600/data!H$23+L296</f>
        <v>56.696456704565456</v>
      </c>
    </row>
    <row r="298" spans="1:12" ht="20.100000000000001" customHeight="1">
      <c r="A298" s="12">
        <f>'Eleveld TCI'!A298</f>
        <v>1420</v>
      </c>
      <c r="B298" s="13">
        <f>'Eleveld TCI'!B298</f>
        <v>4</v>
      </c>
      <c r="C298" s="14">
        <f t="shared" si="14"/>
        <v>5</v>
      </c>
      <c r="D298" s="68">
        <f>3600*(B298*data!D$15/1000-F298-G297)/C298</f>
        <v>880.20720401826907</v>
      </c>
      <c r="E298" s="68">
        <f>IF(A298+C298&lt;N$19,data!H$25,IF(A298&lt;N$19,data!H$25*(N$19-A298)/C298,IF(D298&gt;data!$H$25,data!$H$25,IF(D298&lt;0,0,D298))))</f>
        <v>880.20720401826907</v>
      </c>
      <c r="F298" s="17">
        <f>(H298*data!D$16+I298*data!D$17-G297*(data!D$18+data!D$19+data!D$20))*$C298/60</f>
        <v>-1.2225100055809284</v>
      </c>
      <c r="G298" s="17">
        <f t="shared" si="15"/>
        <v>81.168000000000006</v>
      </c>
      <c r="H298" s="17">
        <f>H297+(data!D$19*G297-data!D$16*H297)*$C298/60</f>
        <v>130.79936109571113</v>
      </c>
      <c r="I298" s="17">
        <f>I297+(data!D$20*G297-data!D$17*I297)*$C298/60</f>
        <v>89.326991746892375</v>
      </c>
      <c r="J298" s="16">
        <f t="shared" si="13"/>
        <v>23.666666666666668</v>
      </c>
      <c r="K298" s="14">
        <f>G298/data!D$8</f>
        <v>4</v>
      </c>
      <c r="L298" s="59">
        <f>C298*E298/3600/data!H$23+L297</f>
        <v>56.818707705123551</v>
      </c>
    </row>
    <row r="299" spans="1:12" ht="20.100000000000001" customHeight="1">
      <c r="A299" s="12">
        <f>'Eleveld TCI'!A299</f>
        <v>1425</v>
      </c>
      <c r="B299" s="13">
        <f>'Eleveld TCI'!B299</f>
        <v>4</v>
      </c>
      <c r="C299" s="14">
        <f t="shared" si="14"/>
        <v>5</v>
      </c>
      <c r="D299" s="68">
        <f>3600*(B299*data!D$15/1000-F299-G298)/C299</f>
        <v>879.63418438553731</v>
      </c>
      <c r="E299" s="68">
        <f>IF(A299+C299&lt;N$19,data!H$25,IF(A299&lt;N$19,data!H$25*(N$19-A299)/C299,IF(D299&gt;data!$H$25,data!$H$25,IF(D299&lt;0,0,D299))))</f>
        <v>879.63418438553731</v>
      </c>
      <c r="F299" s="17">
        <f>(H299*data!D$16+I299*data!D$17-G298*(data!D$18+data!D$19+data!D$20))*$C299/60</f>
        <v>-1.2217141449799189</v>
      </c>
      <c r="G299" s="17">
        <f t="shared" si="15"/>
        <v>81.168000000000006</v>
      </c>
      <c r="H299" s="17">
        <f>H298+(data!D$19*G298-data!D$16*H298)*$C299/60</f>
        <v>130.95743202402247</v>
      </c>
      <c r="I299" s="17">
        <f>I298+(data!D$20*G298-data!D$17*I298)*$C299/60</f>
        <v>89.586514824161981</v>
      </c>
      <c r="J299" s="16">
        <f t="shared" si="13"/>
        <v>23.75</v>
      </c>
      <c r="K299" s="14">
        <f>G299/data!D$8</f>
        <v>4</v>
      </c>
      <c r="L299" s="59">
        <f>C299*E299/3600/data!H$23+L298</f>
        <v>56.940879119621542</v>
      </c>
    </row>
    <row r="300" spans="1:12" ht="20.100000000000001" customHeight="1">
      <c r="A300" s="12">
        <f>'Eleveld TCI'!A300</f>
        <v>1430</v>
      </c>
      <c r="B300" s="13">
        <f>'Eleveld TCI'!B300</f>
        <v>4</v>
      </c>
      <c r="C300" s="14">
        <f t="shared" si="14"/>
        <v>5</v>
      </c>
      <c r="D300" s="68">
        <f>3600*(B300*data!D$15/1000-F300-G299)/C300</f>
        <v>879.06356970663523</v>
      </c>
      <c r="E300" s="68">
        <f>IF(A300+C300&lt;N$19,data!H$25,IF(A300&lt;N$19,data!H$25*(N$19-A300)/C300,IF(D300&gt;data!$H$25,data!$H$25,IF(D300&lt;0,0,D300))))</f>
        <v>879.06356970663523</v>
      </c>
      <c r="F300" s="17">
        <f>(H300*data!D$16+I300*data!D$17-G299*(data!D$18+data!D$19+data!D$20))*$C300/60</f>
        <v>-1.2209216245925516</v>
      </c>
      <c r="G300" s="17">
        <f t="shared" si="15"/>
        <v>81.168000000000006</v>
      </c>
      <c r="H300" s="17">
        <f>H299+(data!D$19*G299-data!D$16*H299)*$C300/60</f>
        <v>131.11477846057903</v>
      </c>
      <c r="I300" s="17">
        <f>I299+(data!D$20*G299-data!D$17*I299)*$C300/60</f>
        <v>89.845966532585336</v>
      </c>
      <c r="J300" s="16">
        <f t="shared" si="13"/>
        <v>23.833333333333332</v>
      </c>
      <c r="K300" s="14">
        <f>G300/data!D$8</f>
        <v>4</v>
      </c>
      <c r="L300" s="59">
        <f>C300*E300/3600/data!H$23+L299</f>
        <v>57.062971282080795</v>
      </c>
    </row>
    <row r="301" spans="1:12" ht="20.100000000000001" customHeight="1">
      <c r="A301" s="12">
        <f>'Eleveld TCI'!A301</f>
        <v>1435</v>
      </c>
      <c r="B301" s="13">
        <f>'Eleveld TCI'!B301</f>
        <v>4</v>
      </c>
      <c r="C301" s="14">
        <f t="shared" si="14"/>
        <v>5</v>
      </c>
      <c r="D301" s="68">
        <f>3600*(B301*data!D$15/1000-F301-G300)/C301</f>
        <v>878.49534901972788</v>
      </c>
      <c r="E301" s="68">
        <f>IF(A301+C301&lt;N$19,data!H$25,IF(A301&lt;N$19,data!H$25*(N$19-A301)/C301,IF(D301&gt;data!$H$25,data!$H$25,IF(D301&lt;0,0,D301))))</f>
        <v>878.49534901972788</v>
      </c>
      <c r="F301" s="17">
        <f>(H301*data!D$16+I301*data!D$17-G300*(data!D$18+data!D$19+data!D$20))*$C301/60</f>
        <v>-1.2201324291940709</v>
      </c>
      <c r="G301" s="17">
        <f t="shared" si="15"/>
        <v>81.168000000000006</v>
      </c>
      <c r="H301" s="17">
        <f>H300+(data!D$19*G300-data!D$16*H300)*$C301/60</f>
        <v>131.27140372596804</v>
      </c>
      <c r="I301" s="17">
        <f>I300+(data!D$20*G300-data!D$17*I300)*$C301/60</f>
        <v>90.105346891788869</v>
      </c>
      <c r="J301" s="16">
        <f t="shared" si="13"/>
        <v>23.916666666666668</v>
      </c>
      <c r="K301" s="14">
        <f>G301/data!D$8</f>
        <v>4</v>
      </c>
      <c r="L301" s="59">
        <f>C301*E301/3600/data!H$23+L300</f>
        <v>57.184984525000203</v>
      </c>
    </row>
    <row r="302" spans="1:12" ht="20.100000000000001" customHeight="1">
      <c r="A302" s="12">
        <f>'Eleveld TCI'!A302</f>
        <v>1440</v>
      </c>
      <c r="B302" s="13">
        <f>'Eleveld TCI'!B302</f>
        <v>4</v>
      </c>
      <c r="C302" s="14">
        <f t="shared" si="14"/>
        <v>5</v>
      </c>
      <c r="D302" s="68">
        <f>3600*(B302*data!D$15/1000-F302-G301)/C302</f>
        <v>877.92951141322885</v>
      </c>
      <c r="E302" s="68">
        <f>IF(A302+C302&lt;N$19,data!H$25,IF(A302&lt;N$19,data!H$25*(N$19-A302)/C302,IF(D302&gt;data!$H$25,data!$H$25,IF(D302&lt;0,0,D302))))</f>
        <v>877.92951141322885</v>
      </c>
      <c r="F302" s="17">
        <f>(H302*data!D$16+I302*data!D$17-G301*(data!D$18+data!D$19+data!D$20))*$C302/60</f>
        <v>-1.2193465436294786</v>
      </c>
      <c r="G302" s="17">
        <f t="shared" si="15"/>
        <v>81.168000000000006</v>
      </c>
      <c r="H302" s="17">
        <f>H301+(data!D$19*G301-data!D$16*H301)*$C302/60</f>
        <v>131.42731112555737</v>
      </c>
      <c r="I302" s="17">
        <f>I301+(data!D$20*G301-data!D$17*I301)*$C302/60</f>
        <v>90.364655921393634</v>
      </c>
      <c r="J302" s="16">
        <f t="shared" si="13"/>
        <v>24</v>
      </c>
      <c r="K302" s="14">
        <f>G302/data!D$8</f>
        <v>4</v>
      </c>
      <c r="L302" s="59">
        <f>C302*E302/3600/data!H$23+L301</f>
        <v>57.306919179363149</v>
      </c>
    </row>
    <row r="303" spans="1:12" ht="20.100000000000001" customHeight="1">
      <c r="A303" s="12">
        <f>'Eleveld TCI'!A303</f>
        <v>1445</v>
      </c>
      <c r="B303" s="13">
        <f>'Eleveld TCI'!B303</f>
        <v>4</v>
      </c>
      <c r="C303" s="14">
        <f t="shared" si="14"/>
        <v>5</v>
      </c>
      <c r="D303" s="68">
        <f>3600*(B303*data!D$15/1000-F303-G302)/C303</f>
        <v>877.36604602551324</v>
      </c>
      <c r="E303" s="68">
        <f>IF(A303+C303&lt;N$19,data!H$25,IF(A303&lt;N$19,data!H$25*(N$19-A303)/C303,IF(D303&gt;data!$H$25,data!$H$25,IF(D303&lt;0,0,D303))))</f>
        <v>877.36604602551324</v>
      </c>
      <c r="F303" s="17">
        <f>(H303*data!D$16+I303*data!D$17-G302*(data!D$18+data!D$19+data!D$20))*$C303/60</f>
        <v>-1.2185639528132133</v>
      </c>
      <c r="G303" s="17">
        <f t="shared" si="15"/>
        <v>81.168000000000006</v>
      </c>
      <c r="H303" s="17">
        <f>H302+(data!D$19*G302-data!D$16*H302)*$C303/60</f>
        <v>131.58250394956522</v>
      </c>
      <c r="I303" s="17">
        <f>I302+(data!D$20*G302-data!D$17*I302)*$C303/60</f>
        <v>90.623893641015258</v>
      </c>
      <c r="J303" s="16">
        <f t="shared" si="13"/>
        <v>24.083333333333332</v>
      </c>
      <c r="K303" s="14">
        <f>G303/data!D$8</f>
        <v>4</v>
      </c>
      <c r="L303" s="59">
        <f>C303*E303/3600/data!H$23+L302</f>
        <v>57.428775574644469</v>
      </c>
    </row>
    <row r="304" spans="1:12" ht="20.100000000000001" customHeight="1">
      <c r="A304" s="12">
        <f>'Eleveld TCI'!A304</f>
        <v>1450</v>
      </c>
      <c r="B304" s="13">
        <f>'Eleveld TCI'!B304</f>
        <v>4</v>
      </c>
      <c r="C304" s="14">
        <f t="shared" si="14"/>
        <v>5</v>
      </c>
      <c r="D304" s="68">
        <f>3600*(B304*data!D$15/1000-F304-G303)/C304</f>
        <v>876.80494204475508</v>
      </c>
      <c r="E304" s="68">
        <f>IF(A304+C304&lt;N$19,data!H$25,IF(A304&lt;N$19,data!H$25*(N$19-A304)/C304,IF(D304&gt;data!$H$25,data!$H$25,IF(D304&lt;0,0,D304))))</f>
        <v>876.80494204475508</v>
      </c>
      <c r="F304" s="17">
        <f>(H304*data!D$16+I304*data!D$17-G303*(data!D$18+data!D$19+data!D$20))*$C304/60</f>
        <v>-1.2177846417288327</v>
      </c>
      <c r="G304" s="17">
        <f t="shared" si="15"/>
        <v>81.168000000000006</v>
      </c>
      <c r="H304" s="17">
        <f>H303+(data!D$19*G303-data!D$16*H303)*$C304/60</f>
        <v>131.73698547312972</v>
      </c>
      <c r="I304" s="17">
        <f>I303+(data!D$20*G303-data!D$17*I303)*$C304/60</f>
        <v>90.88306007026398</v>
      </c>
      <c r="J304" s="16">
        <f t="shared" si="13"/>
        <v>24.166666666666668</v>
      </c>
      <c r="K304" s="14">
        <f>G304/data!D$8</f>
        <v>4</v>
      </c>
      <c r="L304" s="59">
        <f>C304*E304/3600/data!H$23+L303</f>
        <v>57.550554038817353</v>
      </c>
    </row>
    <row r="305" spans="1:12" ht="20.100000000000001" customHeight="1">
      <c r="A305" s="12">
        <f>'Eleveld TCI'!A305</f>
        <v>1455</v>
      </c>
      <c r="B305" s="13">
        <f>'Eleveld TCI'!B305</f>
        <v>4</v>
      </c>
      <c r="C305" s="14">
        <f t="shared" si="14"/>
        <v>5</v>
      </c>
      <c r="D305" s="68">
        <f>3600*(B305*data!D$15/1000-F305-G304)/C305</f>
        <v>876.24618870866016</v>
      </c>
      <c r="E305" s="68">
        <f>IF(A305+C305&lt;N$19,data!H$25,IF(A305&lt;N$19,data!H$25*(N$19-A305)/C305,IF(D305&gt;data!$H$25,data!$H$25,IF(D305&lt;0,0,D305))))</f>
        <v>876.24618870866016</v>
      </c>
      <c r="F305" s="17">
        <f>(H305*data!D$16+I305*data!D$17-G304*(data!D$18+data!D$19+data!D$20))*$C305/60</f>
        <v>-1.2170085954286967</v>
      </c>
      <c r="G305" s="17">
        <f t="shared" si="15"/>
        <v>81.168000000000006</v>
      </c>
      <c r="H305" s="17">
        <f>H304+(data!D$19*G304-data!D$16*H304)*$C305/60</f>
        <v>131.89075895637788</v>
      </c>
      <c r="I305" s="17">
        <f>I304+(data!D$20*G304-data!D$17*I304)*$C305/60</f>
        <v>91.142155228744656</v>
      </c>
      <c r="J305" s="16">
        <f t="shared" si="13"/>
        <v>24.25</v>
      </c>
      <c r="K305" s="14">
        <f>G305/data!D$8</f>
        <v>4</v>
      </c>
      <c r="L305" s="59">
        <f>C305*E305/3600/data!H$23+L304</f>
        <v>57.672254898360222</v>
      </c>
    </row>
    <row r="306" spans="1:12" ht="20.100000000000001" customHeight="1">
      <c r="A306" s="12">
        <f>'Eleveld TCI'!A306</f>
        <v>1460</v>
      </c>
      <c r="B306" s="13">
        <f>'Eleveld TCI'!B306</f>
        <v>4</v>
      </c>
      <c r="C306" s="14">
        <f t="shared" si="14"/>
        <v>5</v>
      </c>
      <c r="D306" s="68">
        <f>3600*(B306*data!D$15/1000-F306-G305)/C306</f>
        <v>875.68977530423126</v>
      </c>
      <c r="E306" s="68">
        <f>IF(A306+C306&lt;N$19,data!H$25,IF(A306&lt;N$19,data!H$25*(N$19-A306)/C306,IF(D306&gt;data!$H$25,data!$H$25,IF(D306&lt;0,0,D306))))</f>
        <v>875.68977530423126</v>
      </c>
      <c r="F306" s="17">
        <f>(H306*data!D$16+I306*data!D$17-G305*(data!D$18+data!D$19+data!D$20))*$C306/60</f>
        <v>-1.2162357990336512</v>
      </c>
      <c r="G306" s="17">
        <f t="shared" si="15"/>
        <v>81.168000000000006</v>
      </c>
      <c r="H306" s="17">
        <f>H305+(data!D$19*G305-data!D$16*H305)*$C306/60</f>
        <v>132.04382764449448</v>
      </c>
      <c r="I306" s="17">
        <f>I305+(data!D$20*G305-data!D$17*I305)*$C306/60</f>
        <v>91.401179136056754</v>
      </c>
      <c r="J306" s="16">
        <f t="shared" si="13"/>
        <v>24.333333333333332</v>
      </c>
      <c r="K306" s="14">
        <f>G306/data!D$8</f>
        <v>4</v>
      </c>
      <c r="L306" s="59">
        <f>C306*E306/3600/data!H$23+L305</f>
        <v>57.793878478263586</v>
      </c>
    </row>
    <row r="307" spans="1:12" ht="20.100000000000001" customHeight="1">
      <c r="A307" s="12">
        <f>'Eleveld TCI'!A307</f>
        <v>1465</v>
      </c>
      <c r="B307" s="13">
        <f>'Eleveld TCI'!B307</f>
        <v>4</v>
      </c>
      <c r="C307" s="14">
        <f t="shared" si="14"/>
        <v>5</v>
      </c>
      <c r="D307" s="68">
        <f>3600*(B307*data!D$15/1000-F307-G306)/C307</f>
        <v>875.1356911675532</v>
      </c>
      <c r="E307" s="68">
        <f>IF(A307+C307&lt;N$19,data!H$25,IF(A307&lt;N$19,data!H$25*(N$19-A307)/C307,IF(D307&gt;data!$H$25,data!$H$25,IF(D307&lt;0,0,D307))))</f>
        <v>875.1356911675532</v>
      </c>
      <c r="F307" s="17">
        <f>(H307*data!D$16+I307*data!D$17-G306*(data!D$18+data!D$19+data!D$20))*$C307/60</f>
        <v>-1.2154662377327163</v>
      </c>
      <c r="G307" s="17">
        <f t="shared" si="15"/>
        <v>81.168000000000006</v>
      </c>
      <c r="H307" s="17">
        <f>H306+(data!D$19*G306-data!D$16*H306)*$C307/60</f>
        <v>132.19619476779056</v>
      </c>
      <c r="I307" s="17">
        <f>I306+(data!D$20*G306-data!D$17*I306)*$C307/60</f>
        <v>91.660131811794344</v>
      </c>
      <c r="J307" s="16">
        <f t="shared" si="13"/>
        <v>24.416666666666668</v>
      </c>
      <c r="K307" s="14">
        <f>G307/data!D$8</f>
        <v>4</v>
      </c>
      <c r="L307" s="59">
        <f>C307*E307/3600/data!H$23+L306</f>
        <v>57.915425102036856</v>
      </c>
    </row>
    <row r="308" spans="1:12" ht="20.100000000000001" customHeight="1">
      <c r="A308" s="12">
        <f>'Eleveld TCI'!A308</f>
        <v>1470</v>
      </c>
      <c r="B308" s="13">
        <f>'Eleveld TCI'!B308</f>
        <v>4</v>
      </c>
      <c r="C308" s="14">
        <f t="shared" si="14"/>
        <v>5</v>
      </c>
      <c r="D308" s="68">
        <f>3600*(B308*data!D$15/1000-F308-G307)/C308</f>
        <v>874.58392568359852</v>
      </c>
      <c r="E308" s="68">
        <f>IF(A308+C308&lt;N$19,data!H$25,IF(A308&lt;N$19,data!H$25*(N$19-A308)/C308,IF(D308&gt;data!$H$25,data!$H$25,IF(D308&lt;0,0,D308))))</f>
        <v>874.58392568359852</v>
      </c>
      <c r="F308" s="17">
        <f>(H308*data!D$16+I308*data!D$17-G307*(data!D$18+data!D$19+data!D$20))*$C308/60</f>
        <v>-1.2146998967827718</v>
      </c>
      <c r="G308" s="17">
        <f t="shared" si="15"/>
        <v>81.168000000000006</v>
      </c>
      <c r="H308" s="17">
        <f>H307+(data!D$19*G307-data!D$16*H307)*$C308/60</f>
        <v>132.34786354177152</v>
      </c>
      <c r="I308" s="17">
        <f>I307+(data!D$20*G307-data!D$17*I307)*$C308/60</f>
        <v>91.919013275546106</v>
      </c>
      <c r="J308" s="16">
        <f t="shared" si="13"/>
        <v>24.5</v>
      </c>
      <c r="K308" s="14">
        <f>G308/data!D$8</f>
        <v>4</v>
      </c>
      <c r="L308" s="59">
        <f>C308*E308/3600/data!H$23+L307</f>
        <v>58.036895091715131</v>
      </c>
    </row>
    <row r="309" spans="1:12" ht="20.100000000000001" customHeight="1">
      <c r="A309" s="12">
        <f>'Eleveld TCI'!A309</f>
        <v>1475</v>
      </c>
      <c r="B309" s="13">
        <f>'Eleveld TCI'!B309</f>
        <v>4</v>
      </c>
      <c r="C309" s="14">
        <f t="shared" si="14"/>
        <v>5</v>
      </c>
      <c r="D309" s="68">
        <f>3600*(B309*data!D$15/1000-F309-G308)/C309</f>
        <v>874.03446828594042</v>
      </c>
      <c r="E309" s="68">
        <f>IF(A309+C309&lt;N$19,data!H$25,IF(A309&lt;N$19,data!H$25*(N$19-A309)/C309,IF(D309&gt;data!$H$25,data!$H$25,IF(D309&lt;0,0,D309))))</f>
        <v>874.03446828594042</v>
      </c>
      <c r="F309" s="17">
        <f>(H309*data!D$16+I309*data!D$17-G308*(data!D$18+data!D$19+data!D$20))*$C309/60</f>
        <v>-1.213936761508247</v>
      </c>
      <c r="G309" s="17">
        <f t="shared" si="15"/>
        <v>81.168000000000006</v>
      </c>
      <c r="H309" s="17">
        <f>H308+(data!D$19*G308-data!D$16*H308)*$C309/60</f>
        <v>132.49883716720507</v>
      </c>
      <c r="I309" s="17">
        <f>I308+(data!D$20*G308-data!D$17*I308)*$C309/60</f>
        <v>92.177823546895326</v>
      </c>
      <c r="J309" s="16">
        <f t="shared" si="13"/>
        <v>24.583333333333332</v>
      </c>
      <c r="K309" s="14">
        <f>G309/data!D$8</f>
        <v>4</v>
      </c>
      <c r="L309" s="59">
        <f>C309*E309/3600/data!H$23+L308</f>
        <v>58.158288767865955</v>
      </c>
    </row>
    <row r="310" spans="1:12" ht="20.100000000000001" customHeight="1">
      <c r="A310" s="12">
        <f>'Eleveld TCI'!A310</f>
        <v>1480</v>
      </c>
      <c r="B310" s="13">
        <f>'Eleveld TCI'!B310</f>
        <v>4</v>
      </c>
      <c r="C310" s="14">
        <f t="shared" si="14"/>
        <v>5</v>
      </c>
      <c r="D310" s="68">
        <f>3600*(B310*data!D$15/1000-F310-G309)/C310</f>
        <v>873.48730845657997</v>
      </c>
      <c r="E310" s="68">
        <f>IF(A310+C310&lt;N$19,data!H$25,IF(A310&lt;N$19,data!H$25*(N$19-A310)/C310,IF(D310&gt;data!$H$25,data!$H$25,IF(D310&lt;0,0,D310))))</f>
        <v>873.48730845657997</v>
      </c>
      <c r="F310" s="17">
        <f>(H310*data!D$16+I310*data!D$17-G309*(data!D$18+data!D$19+data!D$20))*$C310/60</f>
        <v>-1.2131768173008113</v>
      </c>
      <c r="G310" s="17">
        <f t="shared" si="15"/>
        <v>81.168000000000006</v>
      </c>
      <c r="H310" s="17">
        <f>H309+(data!D$19*G309-data!D$16*H309)*$C310/60</f>
        <v>132.64911883018871</v>
      </c>
      <c r="I310" s="17">
        <f>I309+(data!D$20*G309-data!D$17*I309)*$C310/60</f>
        <v>92.436562645419926</v>
      </c>
      <c r="J310" s="16">
        <f t="shared" si="13"/>
        <v>24.666666666666668</v>
      </c>
      <c r="K310" s="14">
        <f>G310/data!D$8</f>
        <v>4</v>
      </c>
      <c r="L310" s="59">
        <f>C310*E310/3600/data!H$23+L309</f>
        <v>58.279606449596038</v>
      </c>
    </row>
    <row r="311" spans="1:12" ht="20.100000000000001" customHeight="1">
      <c r="A311" s="12">
        <f>'Eleveld TCI'!A311</f>
        <v>1485</v>
      </c>
      <c r="B311" s="13">
        <f>'Eleveld TCI'!B311</f>
        <v>4</v>
      </c>
      <c r="C311" s="14">
        <f t="shared" si="14"/>
        <v>5</v>
      </c>
      <c r="D311" s="68">
        <f>3600*(B311*data!D$15/1000-F311-G310)/C311</f>
        <v>872.94243572573009</v>
      </c>
      <c r="E311" s="68">
        <f>IF(A311+C311&lt;N$19,data!H$25,IF(A311&lt;N$19,data!H$25*(N$19-A311)/C311,IF(D311&gt;data!$H$25,data!$H$25,IF(D311&lt;0,0,D311))))</f>
        <v>872.94243572573009</v>
      </c>
      <c r="F311" s="17">
        <f>(H311*data!D$16+I311*data!D$17-G310*(data!D$18+data!D$19+data!D$20))*$C311/60</f>
        <v>-1.2124200496190649</v>
      </c>
      <c r="G311" s="17">
        <f t="shared" si="15"/>
        <v>81.168000000000006</v>
      </c>
      <c r="H311" s="17">
        <f>H310+(data!D$19*G310-data!D$16*H310)*$C311/60</f>
        <v>132.79871170221702</v>
      </c>
      <c r="I311" s="17">
        <f>I310+(data!D$20*G310-data!D$17*I310)*$C311/60</f>
        <v>92.695230590692432</v>
      </c>
      <c r="J311" s="16">
        <f t="shared" si="13"/>
        <v>24.75</v>
      </c>
      <c r="K311" s="14">
        <f>G311/data!D$8</f>
        <v>4</v>
      </c>
      <c r="L311" s="59">
        <f>C311*E311/3600/data!H$23+L310</f>
        <v>58.400848454557945</v>
      </c>
    </row>
    <row r="312" spans="1:12" ht="20.100000000000001" customHeight="1">
      <c r="A312" s="12">
        <f>'Eleveld TCI'!A312</f>
        <v>1490</v>
      </c>
      <c r="B312" s="13">
        <f>'Eleveld TCI'!B312</f>
        <v>4</v>
      </c>
      <c r="C312" s="14">
        <f t="shared" si="14"/>
        <v>5</v>
      </c>
      <c r="D312" s="68">
        <f>3600*(B312*data!D$15/1000-F312-G311)/C312</f>
        <v>872.39983967152966</v>
      </c>
      <c r="E312" s="68">
        <f>IF(A312+C312&lt;N$19,data!H$25,IF(A312&lt;N$19,data!H$25*(N$19-A312)/C312,IF(D312&gt;data!$H$25,data!$H$25,IF(D312&lt;0,0,D312))))</f>
        <v>872.39983967152966</v>
      </c>
      <c r="F312" s="17">
        <f>(H312*data!D$16+I312*data!D$17-G311*(data!D$18+data!D$19+data!D$20))*$C312/60</f>
        <v>-1.2116664439882336</v>
      </c>
      <c r="G312" s="17">
        <f t="shared" si="15"/>
        <v>81.168000000000006</v>
      </c>
      <c r="H312" s="17">
        <f>H311+(data!D$19*G311-data!D$16*H311)*$C312/60</f>
        <v>132.94761894024853</v>
      </c>
      <c r="I312" s="17">
        <f>I311+(data!D$20*G311-data!D$17*I311)*$C312/60</f>
        <v>92.953827402279998</v>
      </c>
      <c r="J312" s="16">
        <f t="shared" si="13"/>
        <v>24.833333333333332</v>
      </c>
      <c r="K312" s="14">
        <f>G312/data!D$8</f>
        <v>4</v>
      </c>
      <c r="L312" s="59">
        <f>C312*E312/3600/data!H$23+L311</f>
        <v>58.522015098956771</v>
      </c>
    </row>
    <row r="313" spans="1:12" ht="20.100000000000001" customHeight="1">
      <c r="A313" s="12">
        <f>'Eleveld TCI'!A313</f>
        <v>1495</v>
      </c>
      <c r="B313" s="13">
        <f>'Eleveld TCI'!B313</f>
        <v>4</v>
      </c>
      <c r="C313" s="14">
        <f t="shared" si="14"/>
        <v>5</v>
      </c>
      <c r="D313" s="68">
        <f>3600*(B313*data!D$15/1000-F313-G312)/C313</f>
        <v>871.85950991990012</v>
      </c>
      <c r="E313" s="68">
        <f>IF(A313+C313&lt;N$19,data!H$25,IF(A313&lt;N$19,data!H$25*(N$19-A313)/C313,IF(D313&gt;data!$H$25,data!$H$25,IF(D313&lt;0,0,D313))))</f>
        <v>871.85950991990012</v>
      </c>
      <c r="F313" s="17">
        <f>(H313*data!D$16+I313*data!D$17-G312*(data!D$18+data!D$19+data!D$20))*$C313/60</f>
        <v>-1.2109159859998635</v>
      </c>
      <c r="G313" s="17">
        <f t="shared" si="15"/>
        <v>81.168000000000006</v>
      </c>
      <c r="H313" s="17">
        <f>H312+(data!D$19*G312-data!D$16*H312)*$C313/60</f>
        <v>133.09584368677238</v>
      </c>
      <c r="I313" s="17">
        <f>I312+(data!D$20*G312-data!D$17*I312)*$C313/60</f>
        <v>93.212353099744377</v>
      </c>
      <c r="J313" s="16">
        <f t="shared" si="13"/>
        <v>24.916666666666668</v>
      </c>
      <c r="K313" s="14">
        <f>G313/data!D$8</f>
        <v>4</v>
      </c>
      <c r="L313" s="59">
        <f>C313*E313/3600/data!H$23+L312</f>
        <v>58.64310669755676</v>
      </c>
    </row>
    <row r="314" spans="1:12" ht="20.100000000000001" customHeight="1">
      <c r="A314" s="12">
        <f>'Eleveld TCI'!A314</f>
        <v>1500</v>
      </c>
      <c r="B314" s="13">
        <f>'Eleveld TCI'!B314</f>
        <v>4</v>
      </c>
      <c r="C314" s="14">
        <f t="shared" si="14"/>
        <v>5</v>
      </c>
      <c r="D314" s="68">
        <f>3600*(B314*data!D$15/1000-F314-G313)/C314</f>
        <v>871.32143614428969</v>
      </c>
      <c r="E314" s="68">
        <f>IF(A314+C314&lt;N$19,data!H$25,IF(A314&lt;N$19,data!H$25*(N$19-A314)/C314,IF(D314&gt;data!$H$25,data!$H$25,IF(D314&lt;0,0,D314))))</f>
        <v>871.32143614428969</v>
      </c>
      <c r="F314" s="17">
        <f>(H314*data!D$16+I314*data!D$17-G313*(data!D$18+data!D$19+data!D$20))*$C314/60</f>
        <v>-1.2101686613115143</v>
      </c>
      <c r="G314" s="17">
        <f t="shared" si="15"/>
        <v>81.168000000000006</v>
      </c>
      <c r="H314" s="17">
        <f>H313+(data!D$19*G313-data!D$16*H313)*$C314/60</f>
        <v>133.24338906987467</v>
      </c>
      <c r="I314" s="17">
        <f>I313+(data!D$20*G313-data!D$17*I313)*$C314/60</f>
        <v>93.470807702641949</v>
      </c>
      <c r="J314" s="16">
        <f t="shared" si="13"/>
        <v>25</v>
      </c>
      <c r="K314" s="14">
        <f>G314/data!D$8</f>
        <v>4</v>
      </c>
      <c r="L314" s="59">
        <f>C314*E314/3600/data!H$23+L313</f>
        <v>58.76412356368791</v>
      </c>
    </row>
    <row r="315" spans="1:12" ht="20.100000000000001" customHeight="1">
      <c r="A315" s="12">
        <f>'Eleveld TCI'!A315</f>
        <v>1505</v>
      </c>
      <c r="B315" s="13">
        <f>'Eleveld TCI'!B315</f>
        <v>4</v>
      </c>
      <c r="C315" s="14">
        <f t="shared" si="14"/>
        <v>5</v>
      </c>
      <c r="D315" s="68">
        <f>3600*(B315*data!D$15/1000-F315-G314)/C315</f>
        <v>870.78560806544829</v>
      </c>
      <c r="E315" s="68">
        <f>IF(A315+C315&lt;N$19,data!H$25,IF(A315&lt;N$19,data!H$25*(N$19-A315)/C315,IF(D315&gt;data!$H$25,data!$H$25,IF(D315&lt;0,0,D315))))</f>
        <v>870.78560806544829</v>
      </c>
      <c r="F315" s="17">
        <f>(H315*data!D$16+I315*data!D$17-G314*(data!D$18+data!D$19+data!D$20))*$C315/60</f>
        <v>-1.2094244556464606</v>
      </c>
      <c r="G315" s="17">
        <f t="shared" si="15"/>
        <v>81.168000000000006</v>
      </c>
      <c r="H315" s="17">
        <f>H314+(data!D$19*G314-data!D$16*H314)*$C315/60</f>
        <v>133.3902582033044</v>
      </c>
      <c r="I315" s="17">
        <f>I314+(data!D$20*G314-data!D$17*I314)*$C315/60</f>
        <v>93.729191230523725</v>
      </c>
      <c r="J315" s="16">
        <f t="shared" si="13"/>
        <v>25.083333333333332</v>
      </c>
      <c r="K315" s="14">
        <f>G315/data!D$8</f>
        <v>4</v>
      </c>
      <c r="L315" s="59">
        <f>C315*E315/3600/data!H$23+L314</f>
        <v>58.885066009252554</v>
      </c>
    </row>
    <row r="316" spans="1:12" ht="20.100000000000001" customHeight="1">
      <c r="A316" s="12">
        <f>'Eleveld TCI'!A316</f>
        <v>1510</v>
      </c>
      <c r="B316" s="13">
        <f>'Eleveld TCI'!B316</f>
        <v>4</v>
      </c>
      <c r="C316" s="14">
        <f t="shared" si="14"/>
        <v>5</v>
      </c>
      <c r="D316" s="68">
        <f>3600*(B316*data!D$15/1000-F316-G315)/C316</f>
        <v>870.25201545124332</v>
      </c>
      <c r="E316" s="68">
        <f>IF(A316+C316&lt;N$19,data!H$25,IF(A316&lt;N$19,data!H$25*(N$19-A316)/C316,IF(D316&gt;data!$H$25,data!$H$25,IF(D316&lt;0,0,D316))))</f>
        <v>870.25201545124332</v>
      </c>
      <c r="F316" s="17">
        <f>(H316*data!D$16+I316*data!D$17-G315*(data!D$18+data!D$19+data!D$20))*$C316/60</f>
        <v>-1.2086833547933875</v>
      </c>
      <c r="G316" s="17">
        <f t="shared" si="15"/>
        <v>81.168000000000006</v>
      </c>
      <c r="H316" s="17">
        <f>H315+(data!D$19*G315-data!D$16*H315)*$C316/60</f>
        <v>133.53645418653926</v>
      </c>
      <c r="I316" s="17">
        <f>I315+(data!D$20*G315-data!D$17*I315)*$C316/60</f>
        <v>93.987503702935328</v>
      </c>
      <c r="J316" s="16">
        <f t="shared" si="13"/>
        <v>25.166666666666668</v>
      </c>
      <c r="K316" s="14">
        <f>G316/data!D$8</f>
        <v>4</v>
      </c>
      <c r="L316" s="59">
        <f>C316*E316/3600/data!H$23+L315</f>
        <v>59.005934344731891</v>
      </c>
    </row>
    <row r="317" spans="1:12" ht="20.100000000000001" customHeight="1">
      <c r="A317" s="12">
        <f>'Eleveld TCI'!A317</f>
        <v>1515</v>
      </c>
      <c r="B317" s="13">
        <f>'Eleveld TCI'!B317</f>
        <v>4</v>
      </c>
      <c r="C317" s="14">
        <f t="shared" si="14"/>
        <v>5</v>
      </c>
      <c r="D317" s="68">
        <f>3600*(B317*data!D$15/1000-F317-G316)/C317</f>
        <v>869.72064811638336</v>
      </c>
      <c r="E317" s="68">
        <f>IF(A317+C317&lt;N$19,data!H$25,IF(A317&lt;N$19,data!H$25*(N$19-A317)/C317,IF(D317&gt;data!$H$25,data!$H$25,IF(D317&lt;0,0,D317))))</f>
        <v>869.72064811638336</v>
      </c>
      <c r="F317" s="17">
        <f>(H317*data!D$16+I317*data!D$17-G316*(data!D$18+data!D$19+data!D$20))*$C317/60</f>
        <v>-1.207945344606093</v>
      </c>
      <c r="G317" s="17">
        <f t="shared" si="15"/>
        <v>81.168000000000006</v>
      </c>
      <c r="H317" s="17">
        <f>H316+(data!D$19*G316-data!D$16*H316)*$C317/60</f>
        <v>133.68198010485096</v>
      </c>
      <c r="I317" s="17">
        <f>I316+(data!D$20*G316-data!D$17*I316)*$C317/60</f>
        <v>94.245745139417025</v>
      </c>
      <c r="J317" s="16">
        <f t="shared" si="13"/>
        <v>25.25</v>
      </c>
      <c r="K317" s="14">
        <f>G317/data!D$8</f>
        <v>4</v>
      </c>
      <c r="L317" s="59">
        <f>C317*E317/3600/data!H$23+L316</f>
        <v>59.126728879192498</v>
      </c>
    </row>
    <row r="318" spans="1:12" ht="20.100000000000001" customHeight="1">
      <c r="A318" s="12">
        <f>'Eleveld TCI'!A318</f>
        <v>1520</v>
      </c>
      <c r="B318" s="13">
        <f>'Eleveld TCI'!B318</f>
        <v>4</v>
      </c>
      <c r="C318" s="14">
        <f t="shared" si="14"/>
        <v>5</v>
      </c>
      <c r="D318" s="68">
        <f>3600*(B318*data!D$15/1000-F318-G317)/C318</f>
        <v>869.19149592229587</v>
      </c>
      <c r="E318" s="68">
        <f>IF(A318+C318&lt;N$19,data!H$25,IF(A318&lt;N$19,data!H$25*(N$19-A318)/C318,IF(D318&gt;data!$H$25,data!$H$25,IF(D318&lt;0,0,D318))))</f>
        <v>869.19149592229587</v>
      </c>
      <c r="F318" s="17">
        <f>(H318*data!D$16+I318*data!D$17-G317*(data!D$18+data!D$19+data!D$20))*$C318/60</f>
        <v>-1.2072104110031885</v>
      </c>
      <c r="G318" s="17">
        <f t="shared" si="15"/>
        <v>81.168000000000006</v>
      </c>
      <c r="H318" s="17">
        <f>H317+(data!D$19*G317-data!D$16*H317)*$C318/60</f>
        <v>133.8268390293704</v>
      </c>
      <c r="I318" s="17">
        <f>I317+(data!D$20*G317-data!D$17*I317)*$C318/60</f>
        <v>94.503915559503682</v>
      </c>
      <c r="J318" s="16">
        <f t="shared" si="13"/>
        <v>25.333333333333332</v>
      </c>
      <c r="K318" s="14">
        <f>G318/data!D$8</f>
        <v>4</v>
      </c>
      <c r="L318" s="59">
        <f>C318*E318/3600/data!H$23+L317</f>
        <v>59.247449920292816</v>
      </c>
    </row>
    <row r="319" spans="1:12" ht="20.100000000000001" customHeight="1">
      <c r="A319" s="12">
        <f>'Eleveld TCI'!A319</f>
        <v>1525</v>
      </c>
      <c r="B319" s="13">
        <f>'Eleveld TCI'!B319</f>
        <v>4</v>
      </c>
      <c r="C319" s="14">
        <f t="shared" si="14"/>
        <v>5</v>
      </c>
      <c r="D319" s="68">
        <f>3600*(B319*data!D$15/1000-F319-G318)/C319</f>
        <v>868.66454877681917</v>
      </c>
      <c r="E319" s="68">
        <f>IF(A319+C319&lt;N$19,data!H$25,IF(A319&lt;N$19,data!H$25*(N$19-A319)/C319,IF(D319&gt;data!$H$25,data!$H$25,IF(D319&lt;0,0,D319))))</f>
        <v>868.66454877681917</v>
      </c>
      <c r="F319" s="17">
        <f>(H319*data!D$16+I319*data!D$17-G318*(data!D$18+data!D$19+data!D$20))*$C319/60</f>
        <v>-1.2064785399678017</v>
      </c>
      <c r="G319" s="17">
        <f t="shared" si="15"/>
        <v>81.168000000000006</v>
      </c>
      <c r="H319" s="17">
        <f>H318+(data!D$19*G318-data!D$16*H318)*$C319/60</f>
        <v>133.97103401715245</v>
      </c>
      <c r="I319" s="17">
        <f>I318+(data!D$20*G318-data!D$17*I318)*$C319/60</f>
        <v>94.762014982724821</v>
      </c>
      <c r="J319" s="16">
        <f t="shared" si="13"/>
        <v>25.416666666666668</v>
      </c>
      <c r="K319" s="14">
        <f>G319/data!D$8</f>
        <v>4</v>
      </c>
      <c r="L319" s="59">
        <f>C319*E319/3600/data!H$23+L318</f>
        <v>59.368097774289595</v>
      </c>
    </row>
    <row r="320" spans="1:12" ht="20.100000000000001" customHeight="1">
      <c r="A320" s="12">
        <f>'Eleveld TCI'!A320</f>
        <v>1530</v>
      </c>
      <c r="B320" s="13">
        <f>'Eleveld TCI'!B320</f>
        <v>4</v>
      </c>
      <c r="C320" s="14">
        <f t="shared" si="14"/>
        <v>5</v>
      </c>
      <c r="D320" s="68">
        <f>3600*(B320*data!D$15/1000-F320-G319)/C320</f>
        <v>868.13979663403984</v>
      </c>
      <c r="E320" s="68">
        <f>IF(A320+C320&lt;N$19,data!H$25,IF(A320&lt;N$19,data!H$25*(N$19-A320)/C320,IF(D320&gt;data!$H$25,data!$H$25,IF(D320&lt;0,0,D320))))</f>
        <v>868.13979663403984</v>
      </c>
      <c r="F320" s="17">
        <f>(H320*data!D$16+I320*data!D$17-G319*(data!D$18+data!D$19+data!D$20))*$C320/60</f>
        <v>-1.2057497175472813</v>
      </c>
      <c r="G320" s="17">
        <f t="shared" si="15"/>
        <v>81.168000000000006</v>
      </c>
      <c r="H320" s="17">
        <f>H319+(data!D$19*G319-data!D$16*H319)*$C320/60</f>
        <v>134.11456811124049</v>
      </c>
      <c r="I320" s="17">
        <f>I319+(data!D$20*G319-data!D$17*I319)*$C320/60</f>
        <v>95.020043428604566</v>
      </c>
      <c r="J320" s="16">
        <f t="shared" si="13"/>
        <v>25.5</v>
      </c>
      <c r="K320" s="14">
        <f>G320/data!D$8</f>
        <v>4</v>
      </c>
      <c r="L320" s="59">
        <f>C320*E320/3600/data!H$23+L319</f>
        <v>59.488672746044323</v>
      </c>
    </row>
    <row r="321" spans="1:12" ht="20.100000000000001" customHeight="1">
      <c r="A321" s="12">
        <f>'Eleveld TCI'!A321</f>
        <v>1535</v>
      </c>
      <c r="B321" s="13">
        <f>'Eleveld TCI'!B321</f>
        <v>4</v>
      </c>
      <c r="C321" s="14">
        <f t="shared" si="14"/>
        <v>5</v>
      </c>
      <c r="D321" s="68">
        <f>3600*(B321*data!D$15/1000-F321-G320)/C321</f>
        <v>867.61722949408761</v>
      </c>
      <c r="E321" s="68">
        <f>IF(A321+C321&lt;N$19,data!H$25,IF(A321&lt;N$19,data!H$25*(N$19-A321)/C321,IF(D321&gt;data!$H$25,data!$H$25,IF(D321&lt;0,0,D321))))</f>
        <v>867.61722949408761</v>
      </c>
      <c r="F321" s="17">
        <f>(H321*data!D$16+I321*data!D$17-G320*(data!D$18+data!D$19+data!D$20))*$C321/60</f>
        <v>-1.2050239298529024</v>
      </c>
      <c r="G321" s="17">
        <f t="shared" si="15"/>
        <v>81.168000000000006</v>
      </c>
      <c r="H321" s="17">
        <f>H320+(data!D$19*G320-data!D$16*H320)*$C321/60</f>
        <v>134.25744434073064</v>
      </c>
      <c r="I321" s="17">
        <f>I320+(data!D$20*G320-data!D$17*I320)*$C321/60</f>
        <v>95.278000916661696</v>
      </c>
      <c r="J321" s="16">
        <f t="shared" si="13"/>
        <v>25.583333333333332</v>
      </c>
      <c r="K321" s="14">
        <f>G321/data!D$8</f>
        <v>4</v>
      </c>
      <c r="L321" s="59">
        <f>C321*E321/3600/data!H$23+L320</f>
        <v>59.60917513902961</v>
      </c>
    </row>
    <row r="322" spans="1:12" ht="20.100000000000001" customHeight="1">
      <c r="A322" s="12">
        <f>'Eleveld TCI'!A322</f>
        <v>1540</v>
      </c>
      <c r="B322" s="13">
        <f>'Eleveld TCI'!B322</f>
        <v>4</v>
      </c>
      <c r="C322" s="14">
        <f t="shared" si="14"/>
        <v>5</v>
      </c>
      <c r="D322" s="68">
        <f>3600*(B322*data!D$15/1000-F322-G321)/C322</f>
        <v>867.09683740288926</v>
      </c>
      <c r="E322" s="68">
        <f>IF(A322+C322&lt;N$19,data!H$25,IF(A322&lt;N$19,data!H$25*(N$19-A322)/C322,IF(D322&gt;data!$H$25,data!$H$25,IF(D322&lt;0,0,D322))))</f>
        <v>867.09683740288926</v>
      </c>
      <c r="F322" s="17">
        <f>(H322*data!D$16+I322*data!D$17-G321*(data!D$18+data!D$19+data!D$20))*$C322/60</f>
        <v>-1.2043011630595737</v>
      </c>
      <c r="G322" s="17">
        <f t="shared" si="15"/>
        <v>81.168000000000006</v>
      </c>
      <c r="H322" s="17">
        <f>H321+(data!D$19*G321-data!D$16*H321)*$C322/60</f>
        <v>134.39966572083563</v>
      </c>
      <c r="I322" s="17">
        <f>I321+(data!D$20*G321-data!D$17*I321)*$C322/60</f>
        <v>95.535887466409619</v>
      </c>
      <c r="J322" s="16">
        <f t="shared" si="13"/>
        <v>25.666666666666668</v>
      </c>
      <c r="K322" s="14">
        <f>G322/data!D$8</f>
        <v>4</v>
      </c>
      <c r="L322" s="59">
        <f>C322*E322/3600/data!H$23+L321</f>
        <v>59.729605255335564</v>
      </c>
    </row>
    <row r="323" spans="1:12" ht="20.100000000000001" customHeight="1">
      <c r="A323" s="12">
        <f>'Eleveld TCI'!A323</f>
        <v>1545</v>
      </c>
      <c r="B323" s="13">
        <f>'Eleveld TCI'!B323</f>
        <v>4</v>
      </c>
      <c r="C323" s="14">
        <f t="shared" si="14"/>
        <v>5</v>
      </c>
      <c r="D323" s="68">
        <f>3600*(B323*data!D$15/1000-F323-G322)/C323</f>
        <v>866.57861045199638</v>
      </c>
      <c r="E323" s="68">
        <f>IF(A323+C323&lt;N$19,data!H$25,IF(A323&lt;N$19,data!H$25*(N$19-A323)/C323,IF(D323&gt;data!$H$25,data!$H$25,IF(D323&lt;0,0,D323))))</f>
        <v>866.57861045199638</v>
      </c>
      <c r="F323" s="17">
        <f>(H323*data!D$16+I323*data!D$17-G322*(data!D$18+data!D$19+data!D$20))*$C323/60</f>
        <v>-1.2035814034055463</v>
      </c>
      <c r="G323" s="17">
        <f t="shared" si="15"/>
        <v>81.168000000000006</v>
      </c>
      <c r="H323" s="17">
        <f>H322+(data!D$19*G322-data!D$16*H322)*$C323/60</f>
        <v>134.54123525294847</v>
      </c>
      <c r="I323" s="17">
        <f>I322+(data!D$20*G322-data!D$17*I322)*$C323/60</f>
        <v>95.793703097356357</v>
      </c>
      <c r="J323" s="16">
        <f t="shared" si="13"/>
        <v>25.75</v>
      </c>
      <c r="K323" s="14">
        <f>G323/data!D$8</f>
        <v>4</v>
      </c>
      <c r="L323" s="59">
        <f>C323*E323/3600/data!H$23+L322</f>
        <v>59.84996339567612</v>
      </c>
    </row>
    <row r="324" spans="1:12" ht="20.100000000000001" customHeight="1">
      <c r="A324" s="12">
        <f>'Eleveld TCI'!A324</f>
        <v>1550</v>
      </c>
      <c r="B324" s="13">
        <f>'Eleveld TCI'!B324</f>
        <v>4</v>
      </c>
      <c r="C324" s="14">
        <f t="shared" si="14"/>
        <v>5</v>
      </c>
      <c r="D324" s="68">
        <f>3600*(B324*data!D$15/1000-F324-G323)/C324</f>
        <v>866.06253877832728</v>
      </c>
      <c r="E324" s="68">
        <f>IF(A324+C324&lt;N$19,data!H$25,IF(A324&lt;N$19,data!H$25*(N$19-A324)/C324,IF(D324&gt;data!$H$25,data!$H$25,IF(D324&lt;0,0,D324))))</f>
        <v>866.06253877832728</v>
      </c>
      <c r="F324" s="17">
        <f>(H324*data!D$16+I324*data!D$17-G323*(data!D$18+data!D$19+data!D$20))*$C324/60</f>
        <v>-1.2028646371921219</v>
      </c>
      <c r="G324" s="17">
        <f t="shared" si="15"/>
        <v>81.168000000000006</v>
      </c>
      <c r="H324" s="17">
        <f>H323+(data!D$19*G323-data!D$16*H323)*$C324/60</f>
        <v>134.6821559247058</v>
      </c>
      <c r="I324" s="17">
        <f>I323+(data!D$20*G323-data!D$17*I323)*$C324/60</f>
        <v>96.051447829004587</v>
      </c>
      <c r="J324" s="16">
        <f t="shared" ref="J324:J387" si="16">$A324/60</f>
        <v>25.833333333333332</v>
      </c>
      <c r="K324" s="14">
        <f>G324/data!D$8</f>
        <v>4</v>
      </c>
      <c r="L324" s="59">
        <f>C324*E324/3600/data!H$23+L323</f>
        <v>59.970249859395331</v>
      </c>
    </row>
    <row r="325" spans="1:12" ht="20.100000000000001" customHeight="1">
      <c r="A325" s="12">
        <f>'Eleveld TCI'!A325</f>
        <v>1555</v>
      </c>
      <c r="B325" s="13">
        <f>'Eleveld TCI'!B325</f>
        <v>4</v>
      </c>
      <c r="C325" s="14">
        <f t="shared" ref="C325:C388" si="17">A326-A325</f>
        <v>5</v>
      </c>
      <c r="D325" s="68">
        <f>3600*(B325*data!D$15/1000-F325-G324)/C325</f>
        <v>865.54861256402546</v>
      </c>
      <c r="E325" s="68">
        <f>IF(A325+C325&lt;N$19,data!H$25,IF(A325&lt;N$19,data!H$25*(N$19-A325)/C325,IF(D325&gt;data!$H$25,data!$H$25,IF(D325&lt;0,0,D325))))</f>
        <v>865.54861256402546</v>
      </c>
      <c r="F325" s="17">
        <f>(H325*data!D$16+I325*data!D$17-G324*(data!D$18+data!D$19+data!D$20))*$C325/60</f>
        <v>-1.2021508507833658</v>
      </c>
      <c r="G325" s="17">
        <f t="shared" ref="G325:G388" si="18">(E325/60)*$C325/60+F325+G324</f>
        <v>81.168000000000006</v>
      </c>
      <c r="H325" s="17">
        <f>H324+(data!D$19*G324-data!D$16*H324)*$C325/60</f>
        <v>134.8224307100509</v>
      </c>
      <c r="I325" s="17">
        <f>I324+(data!D$20*G324-data!D$17*I324)*$C325/60</f>
        <v>96.309121680851618</v>
      </c>
      <c r="J325" s="16">
        <f t="shared" si="16"/>
        <v>25.916666666666668</v>
      </c>
      <c r="K325" s="14">
        <f>G325/data!D$8</f>
        <v>4</v>
      </c>
      <c r="L325" s="59">
        <f>C325*E325/3600/data!H$23+L324</f>
        <v>60.090464944473666</v>
      </c>
    </row>
    <row r="326" spans="1:12" ht="20.100000000000001" customHeight="1">
      <c r="A326" s="12">
        <f>'Eleveld TCI'!A326</f>
        <v>1560</v>
      </c>
      <c r="B326" s="13">
        <f>'Eleveld TCI'!B326</f>
        <v>4</v>
      </c>
      <c r="C326" s="14">
        <f t="shared" si="17"/>
        <v>5</v>
      </c>
      <c r="D326" s="68">
        <f>3600*(B326*data!D$15/1000-F326-G325)/C326</f>
        <v>865.0368220361928</v>
      </c>
      <c r="E326" s="68">
        <f>IF(A326+C326&lt;N$19,data!H$25,IF(A326&lt;N$19,data!H$25*(N$19-A326)/C326,IF(D326&gt;data!$H$25,data!$H$25,IF(D326&lt;0,0,D326))))</f>
        <v>865.0368220361928</v>
      </c>
      <c r="F326" s="17">
        <f>(H326*data!D$16+I326*data!D$17-G325*(data!D$18+data!D$19+data!D$20))*$C326/60</f>
        <v>-1.2014400306058168</v>
      </c>
      <c r="G326" s="17">
        <f t="shared" si="18"/>
        <v>81.168000000000006</v>
      </c>
      <c r="H326" s="17">
        <f>H325+(data!D$19*G325-data!D$16*H325)*$C326/60</f>
        <v>134.96206256929651</v>
      </c>
      <c r="I326" s="17">
        <f>I325+(data!D$20*G325-data!D$17*I325)*$C326/60</f>
        <v>96.566724672389384</v>
      </c>
      <c r="J326" s="16">
        <f t="shared" si="16"/>
        <v>26</v>
      </c>
      <c r="K326" s="14">
        <f>G326/data!D$8</f>
        <v>4</v>
      </c>
      <c r="L326" s="59">
        <f>C326*E326/3600/data!H$23+L325</f>
        <v>60.210608947534247</v>
      </c>
    </row>
    <row r="327" spans="1:12" ht="20.100000000000001" customHeight="1">
      <c r="A327" s="12">
        <f>'Eleveld TCI'!A327</f>
        <v>1565</v>
      </c>
      <c r="B327" s="13">
        <f>'Eleveld TCI'!B327</f>
        <v>4</v>
      </c>
      <c r="C327" s="14">
        <f t="shared" si="17"/>
        <v>5</v>
      </c>
      <c r="D327" s="68">
        <f>3600*(B327*data!D$15/1000-F327-G326)/C327</f>
        <v>864.52715746670606</v>
      </c>
      <c r="E327" s="68">
        <f>IF(A327+C327&lt;N$19,data!H$25,IF(A327&lt;N$19,data!H$25*(N$19-A327)/C327,IF(D327&gt;data!$H$25,data!$H$25,IF(D327&lt;0,0,D327))))</f>
        <v>864.52715746670606</v>
      </c>
      <c r="F327" s="17">
        <f>(H327*data!D$16+I327*data!D$17-G326*(data!D$18+data!D$19+data!D$20))*$C327/60</f>
        <v>-1.2007321631482049</v>
      </c>
      <c r="G327" s="17">
        <f t="shared" si="18"/>
        <v>81.168000000000006</v>
      </c>
      <c r="H327" s="17">
        <f>H326+(data!D$19*G326-data!D$16*H326)*$C327/60</f>
        <v>135.10105444918722</v>
      </c>
      <c r="I327" s="17">
        <f>I326+(data!D$20*G326-data!D$17*I326)*$C327/60</f>
        <v>96.824256823104477</v>
      </c>
      <c r="J327" s="16">
        <f t="shared" si="16"/>
        <v>26.083333333333332</v>
      </c>
      <c r="K327" s="14">
        <f>G327/data!D$8</f>
        <v>4</v>
      </c>
      <c r="L327" s="59">
        <f>C327*E327/3600/data!H$23+L326</f>
        <v>60.330682163849069</v>
      </c>
    </row>
    <row r="328" spans="1:12" ht="20.100000000000001" customHeight="1">
      <c r="A328" s="12">
        <f>'Eleveld TCI'!A328</f>
        <v>1570</v>
      </c>
      <c r="B328" s="13">
        <f>'Eleveld TCI'!B328</f>
        <v>4</v>
      </c>
      <c r="C328" s="14">
        <f t="shared" si="17"/>
        <v>5</v>
      </c>
      <c r="D328" s="68">
        <f>3600*(B328*data!D$15/1000-F328-G327)/C328</f>
        <v>864.01960917203155</v>
      </c>
      <c r="E328" s="68">
        <f>IF(A328+C328&lt;N$19,data!H$25,IF(A328&lt;N$19,data!H$25*(N$19-A328)/C328,IF(D328&gt;data!$H$25,data!$H$25,IF(D328&lt;0,0,D328))))</f>
        <v>864.01960917203155</v>
      </c>
      <c r="F328" s="17">
        <f>(H328*data!D$16+I328*data!D$17-G327*(data!D$18+data!D$19+data!D$20))*$C328/60</f>
        <v>-1.20002723496116</v>
      </c>
      <c r="G328" s="17">
        <f t="shared" si="18"/>
        <v>81.168000000000006</v>
      </c>
      <c r="H328" s="17">
        <f>H327+(data!D$19*G327-data!D$16*H327)*$C328/60</f>
        <v>135.23940928296179</v>
      </c>
      <c r="I328" s="17">
        <f>I327+(data!D$20*G327-data!D$17*I327)*$C328/60</f>
        <v>97.081718152478118</v>
      </c>
      <c r="J328" s="16">
        <f t="shared" si="16"/>
        <v>26.166666666666668</v>
      </c>
      <c r="K328" s="14">
        <f>G328/data!D$8</f>
        <v>4</v>
      </c>
      <c r="L328" s="59">
        <f>C328*E328/3600/data!H$23+L327</f>
        <v>60.450684887345183</v>
      </c>
    </row>
    <row r="329" spans="1:12" ht="20.100000000000001" customHeight="1">
      <c r="A329" s="12">
        <f>'Eleveld TCI'!A329</f>
        <v>1575</v>
      </c>
      <c r="B329" s="13">
        <f>'Eleveld TCI'!B329</f>
        <v>4</v>
      </c>
      <c r="C329" s="14">
        <f t="shared" si="17"/>
        <v>5</v>
      </c>
      <c r="D329" s="68">
        <f>3600*(B329*data!D$15/1000-F329-G328)/C329</f>
        <v>863.51416751299098</v>
      </c>
      <c r="E329" s="68">
        <f>IF(A329+C329&lt;N$19,data!H$25,IF(A329&lt;N$19,data!H$25*(N$19-A329)/C329,IF(D329&gt;data!$H$25,data!$H$25,IF(D329&lt;0,0,D329))))</f>
        <v>863.51416751299098</v>
      </c>
      <c r="F329" s="17">
        <f>(H329*data!D$16+I329*data!D$17-G328*(data!D$18+data!D$19+data!D$20))*$C329/60</f>
        <v>-1.1993252326569352</v>
      </c>
      <c r="G329" s="17">
        <f t="shared" si="18"/>
        <v>81.168000000000006</v>
      </c>
      <c r="H329" s="17">
        <f>H328+(data!D$19*G328-data!D$16*H328)*$C329/60</f>
        <v>135.37712999041489</v>
      </c>
      <c r="I329" s="17">
        <f>I328+(data!D$20*G328-data!D$17*I328)*$C329/60</f>
        <v>97.339108679986182</v>
      </c>
      <c r="J329" s="16">
        <f t="shared" si="16"/>
        <v>26.25</v>
      </c>
      <c r="K329" s="14">
        <f>G329/data!D$8</f>
        <v>4</v>
      </c>
      <c r="L329" s="59">
        <f>C329*E329/3600/data!H$23+L328</f>
        <v>60.570617410610879</v>
      </c>
    </row>
    <row r="330" spans="1:12" ht="20.100000000000001" customHeight="1">
      <c r="A330" s="12">
        <f>'Eleveld TCI'!A330</f>
        <v>1580</v>
      </c>
      <c r="B330" s="13">
        <f>'Eleveld TCI'!B330</f>
        <v>4</v>
      </c>
      <c r="C330" s="14">
        <f t="shared" si="17"/>
        <v>5</v>
      </c>
      <c r="D330" s="68">
        <f>3600*(B330*data!D$15/1000-F330-G329)/C330</f>
        <v>863.01082289456645</v>
      </c>
      <c r="E330" s="68">
        <f>IF(A330+C330&lt;N$19,data!H$25,IF(A330&lt;N$19,data!H$25*(N$19-A330)/C330,IF(D330&gt;data!$H$25,data!$H$25,IF(D330&lt;0,0,D330))))</f>
        <v>863.01082289456645</v>
      </c>
      <c r="F330" s="17">
        <f>(H330*data!D$16+I330*data!D$17-G329*(data!D$18+data!D$19+data!D$20))*$C330/60</f>
        <v>-1.1986261429091196</v>
      </c>
      <c r="G330" s="17">
        <f t="shared" si="18"/>
        <v>81.168000000000006</v>
      </c>
      <c r="H330" s="17">
        <f>H329+(data!D$19*G329-data!D$16*H329)*$C330/60</f>
        <v>135.51421947795882</v>
      </c>
      <c r="I330" s="17">
        <f>I329+(data!D$20*G329-data!D$17*I329)*$C330/60</f>
        <v>97.596428425099191</v>
      </c>
      <c r="J330" s="16">
        <f t="shared" si="16"/>
        <v>26.333333333333332</v>
      </c>
      <c r="K330" s="14">
        <f>G330/data!D$8</f>
        <v>4</v>
      </c>
      <c r="L330" s="59">
        <f>C330*E330/3600/data!H$23+L329</f>
        <v>60.690480024901788</v>
      </c>
    </row>
    <row r="331" spans="1:12" ht="20.100000000000001" customHeight="1">
      <c r="A331" s="12">
        <f>'Eleveld TCI'!A331</f>
        <v>1585</v>
      </c>
      <c r="B331" s="13">
        <f>'Eleveld TCI'!B331</f>
        <v>4</v>
      </c>
      <c r="C331" s="14">
        <f t="shared" si="17"/>
        <v>5</v>
      </c>
      <c r="D331" s="68">
        <f>3600*(B331*data!D$15/1000-F331-G330)/C331</f>
        <v>862.50956576569592</v>
      </c>
      <c r="E331" s="68">
        <f>IF(A331+C331&lt;N$19,data!H$25,IF(A331&lt;N$19,data!H$25*(N$19-A331)/C331,IF(D331&gt;data!$H$25,data!$H$25,IF(D331&lt;0,0,D331))))</f>
        <v>862.50956576569592</v>
      </c>
      <c r="F331" s="17">
        <f>(H331*data!D$16+I331*data!D$17-G330*(data!D$18+data!D$19+data!D$20))*$C331/60</f>
        <v>-1.1979299524523583</v>
      </c>
      <c r="G331" s="17">
        <f t="shared" si="18"/>
        <v>81.168000000000006</v>
      </c>
      <c r="H331" s="17">
        <f>H330+(data!D$19*G330-data!D$16*H330)*$C331/60</f>
        <v>135.65068063868483</v>
      </c>
      <c r="I331" s="17">
        <f>I330+(data!D$20*G330-data!D$17*I330)*$C331/60</f>
        <v>97.853677407282291</v>
      </c>
      <c r="J331" s="16">
        <f t="shared" si="16"/>
        <v>26.416666666666668</v>
      </c>
      <c r="K331" s="14">
        <f>G331/data!D$8</f>
        <v>4</v>
      </c>
      <c r="L331" s="59">
        <f>C331*E331/3600/data!H$23+L330</f>
        <v>60.810273020147022</v>
      </c>
    </row>
    <row r="332" spans="1:12" ht="20.100000000000001" customHeight="1">
      <c r="A332" s="12">
        <f>'Eleveld TCI'!A332</f>
        <v>1590</v>
      </c>
      <c r="B332" s="13">
        <f>'Eleveld TCI'!B332</f>
        <v>4</v>
      </c>
      <c r="C332" s="14">
        <f t="shared" si="17"/>
        <v>5</v>
      </c>
      <c r="D332" s="68">
        <f>3600*(B332*data!D$15/1000-F332-G331)/C332</f>
        <v>862.0103866190891</v>
      </c>
      <c r="E332" s="68">
        <f>IF(A332+C332&lt;N$19,data!H$25,IF(A332&lt;N$19,data!H$25*(N$19-A332)/C332,IF(D332&gt;data!$H$25,data!$H$25,IF(D332&lt;0,0,D332))))</f>
        <v>862.0103866190891</v>
      </c>
      <c r="F332" s="17">
        <f>(H332*data!D$16+I332*data!D$17-G331*(data!D$18+data!D$19+data!D$20))*$C332/60</f>
        <v>-1.1972366480820733</v>
      </c>
      <c r="G332" s="17">
        <f t="shared" si="18"/>
        <v>81.168000000000006</v>
      </c>
      <c r="H332" s="17">
        <f>H331+(data!D$19*G331-data!D$16*H331)*$C332/60</f>
        <v>135.7865163524242</v>
      </c>
      <c r="I332" s="17">
        <f>I331+(data!D$20*G331-data!D$17*I331)*$C332/60</f>
        <v>98.110855645995287</v>
      </c>
      <c r="J332" s="16">
        <f t="shared" si="16"/>
        <v>26.5</v>
      </c>
      <c r="K332" s="14">
        <f>G332/data!D$8</f>
        <v>4</v>
      </c>
      <c r="L332" s="59">
        <f>C332*E332/3600/data!H$23+L331</f>
        <v>60.929996684955228</v>
      </c>
    </row>
    <row r="333" spans="1:12" ht="20.100000000000001" customHeight="1">
      <c r="A333" s="12">
        <f>'Eleveld TCI'!A333</f>
        <v>1595</v>
      </c>
      <c r="B333" s="13">
        <f>'Eleveld TCI'!B333</f>
        <v>4</v>
      </c>
      <c r="C333" s="14">
        <f t="shared" si="17"/>
        <v>5</v>
      </c>
      <c r="D333" s="68">
        <f>3600*(B333*data!D$15/1000-F333-G332)/C333</f>
        <v>861.51327599101239</v>
      </c>
      <c r="E333" s="68">
        <f>IF(A333+C333&lt;N$19,data!H$25,IF(A333&lt;N$19,data!H$25*(N$19-A333)/C333,IF(D333&gt;data!$H$25,data!$H$25,IF(D333&lt;0,0,D333))))</f>
        <v>861.51327599101239</v>
      </c>
      <c r="F333" s="17">
        <f>(H333*data!D$16+I333*data!D$17-G332*(data!D$18+data!D$19+data!D$20))*$C333/60</f>
        <v>-1.1965462166541851</v>
      </c>
      <c r="G333" s="17">
        <f t="shared" si="18"/>
        <v>81.168000000000006</v>
      </c>
      <c r="H333" s="17">
        <f>H332+(data!D$19*G332-data!D$16*H332)*$C333/60</f>
        <v>135.92172948580892</v>
      </c>
      <c r="I333" s="17">
        <f>I332+(data!D$20*G332-data!D$17*I332)*$C333/60</f>
        <v>98.367963160692639</v>
      </c>
      <c r="J333" s="16">
        <f t="shared" si="16"/>
        <v>26.583333333333332</v>
      </c>
      <c r="K333" s="14">
        <f>G333/data!D$8</f>
        <v>4</v>
      </c>
      <c r="L333" s="59">
        <f>C333*E333/3600/data!H$23+L332</f>
        <v>61.049651306620646</v>
      </c>
    </row>
    <row r="334" spans="1:12" ht="20.100000000000001" customHeight="1">
      <c r="A334" s="12">
        <f>'Eleveld TCI'!A334</f>
        <v>1600</v>
      </c>
      <c r="B334" s="13">
        <f>'Eleveld TCI'!B334</f>
        <v>4</v>
      </c>
      <c r="C334" s="14">
        <f t="shared" si="17"/>
        <v>5</v>
      </c>
      <c r="D334" s="68">
        <f>3600*(B334*data!D$15/1000-F334-G333)/C334</f>
        <v>861.01822446108486</v>
      </c>
      <c r="E334" s="68">
        <f>IF(A334+C334&lt;N$19,data!H$25,IF(A334&lt;N$19,data!H$25*(N$19-A334)/C334,IF(D334&gt;data!$H$25,data!$H$25,IF(D334&lt;0,0,D334))))</f>
        <v>861.01822446108486</v>
      </c>
      <c r="F334" s="17">
        <f>(H334*data!D$16+I334*data!D$17-G333*(data!D$18+data!D$19+data!D$20))*$C334/60</f>
        <v>-1.1958586450848334</v>
      </c>
      <c r="G334" s="17">
        <f t="shared" si="18"/>
        <v>81.168000000000006</v>
      </c>
      <c r="H334" s="17">
        <f>H333+(data!D$19*G333-data!D$16*H333)*$C334/60</f>
        <v>136.0563228923323</v>
      </c>
      <c r="I334" s="17">
        <f>I333+(data!D$20*G333-data!D$17*I333)*$C334/60</f>
        <v>98.624999970823453</v>
      </c>
      <c r="J334" s="16">
        <f t="shared" si="16"/>
        <v>26.666666666666668</v>
      </c>
      <c r="K334" s="14">
        <f>G334/data!D$8</f>
        <v>4</v>
      </c>
      <c r="L334" s="59">
        <f>C334*E334/3600/data!H$23+L333</f>
        <v>61.169237171129133</v>
      </c>
    </row>
    <row r="335" spans="1:12" ht="20.100000000000001" customHeight="1">
      <c r="A335" s="12">
        <f>'Eleveld TCI'!A335</f>
        <v>1605</v>
      </c>
      <c r="B335" s="13">
        <f>'Eleveld TCI'!B335</f>
        <v>4</v>
      </c>
      <c r="C335" s="14">
        <f t="shared" si="17"/>
        <v>5</v>
      </c>
      <c r="D335" s="68">
        <f>3600*(B335*data!D$15/1000-F335-G334)/C335</f>
        <v>860.52522265207244</v>
      </c>
      <c r="E335" s="68">
        <f>IF(A335+C335&lt;N$19,data!H$25,IF(A335&lt;N$19,data!H$25*(N$19-A335)/C335,IF(D335&gt;data!$H$25,data!$H$25,IF(D335&lt;0,0,D335))))</f>
        <v>860.52522265207244</v>
      </c>
      <c r="F335" s="17">
        <f>(H335*data!D$16+I335*data!D$17-G334*(data!D$18+data!D$19+data!D$20))*$C335/60</f>
        <v>-1.1951739203501044</v>
      </c>
      <c r="G335" s="17">
        <f t="shared" si="18"/>
        <v>81.168000000000006</v>
      </c>
      <c r="H335" s="17">
        <f>H334+(data!D$19*G334-data!D$16*H334)*$C335/60</f>
        <v>136.1902994124091</v>
      </c>
      <c r="I335" s="17">
        <f>I334+(data!D$20*G334-data!D$17*I334)*$C335/60</f>
        <v>98.881966095831473</v>
      </c>
      <c r="J335" s="16">
        <f t="shared" si="16"/>
        <v>26.75</v>
      </c>
      <c r="K335" s="14">
        <f>G335/data!D$8</f>
        <v>4</v>
      </c>
      <c r="L335" s="59">
        <f>C335*E335/3600/data!H$23+L334</f>
        <v>61.28875456316414</v>
      </c>
    </row>
    <row r="336" spans="1:12" ht="20.100000000000001" customHeight="1">
      <c r="A336" s="12">
        <f>'Eleveld TCI'!A336</f>
        <v>1610</v>
      </c>
      <c r="B336" s="13">
        <f>'Eleveld TCI'!B336</f>
        <v>4</v>
      </c>
      <c r="C336" s="14">
        <f t="shared" si="17"/>
        <v>5</v>
      </c>
      <c r="D336" s="68">
        <f>3600*(B336*data!D$15/1000-F336-G335)/C336</f>
        <v>860.03426122974599</v>
      </c>
      <c r="E336" s="68">
        <f>IF(A336+C336&lt;N$19,data!H$25,IF(A336&lt;N$19,data!H$25*(N$19-A336)/C336,IF(D336&gt;data!$H$25,data!$H$25,IF(D336&lt;0,0,D336))))</f>
        <v>860.03426122974599</v>
      </c>
      <c r="F336" s="17">
        <f>(H336*data!D$16+I336*data!D$17-G335*(data!D$18+data!D$19+data!D$20))*$C336/60</f>
        <v>-1.1944920294857524</v>
      </c>
      <c r="G336" s="17">
        <f t="shared" si="18"/>
        <v>81.168000000000006</v>
      </c>
      <c r="H336" s="17">
        <f>H335+(data!D$19*G335-data!D$16*H335)*$C336/60</f>
        <v>136.32366187343555</v>
      </c>
      <c r="I336" s="17">
        <f>I335+(data!D$20*G335-data!D$17*I335)*$C336/60</f>
        <v>99.138861555155117</v>
      </c>
      <c r="J336" s="16">
        <f t="shared" si="16"/>
        <v>26.833333333333332</v>
      </c>
      <c r="K336" s="14">
        <f>G336/data!D$8</f>
        <v>4</v>
      </c>
      <c r="L336" s="59">
        <f>C336*E336/3600/data!H$23+L335</f>
        <v>61.408203766112713</v>
      </c>
    </row>
    <row r="337" spans="1:12" ht="20.100000000000001" customHeight="1">
      <c r="A337" s="12">
        <f>'Eleveld TCI'!A337</f>
        <v>1615</v>
      </c>
      <c r="B337" s="13">
        <f>'Eleveld TCI'!B337</f>
        <v>4</v>
      </c>
      <c r="C337" s="14">
        <f t="shared" si="17"/>
        <v>5</v>
      </c>
      <c r="D337" s="68">
        <f>3600*(B337*data!D$15/1000-F337-G336)/C337</f>
        <v>859.54533090259361</v>
      </c>
      <c r="E337" s="68">
        <f>IF(A337+C337&lt;N$19,data!H$25,IF(A337&lt;N$19,data!H$25*(N$19-A337)/C337,IF(D337&gt;data!$H$25,data!$H$25,IF(D337&lt;0,0,D337))))</f>
        <v>859.54533090259361</v>
      </c>
      <c r="F337" s="17">
        <f>(H337*data!D$16+I337*data!D$17-G336*(data!D$18+data!D$19+data!D$20))*$C337/60</f>
        <v>-1.1938129595869293</v>
      </c>
      <c r="G337" s="17">
        <f t="shared" si="18"/>
        <v>81.168000000000006</v>
      </c>
      <c r="H337" s="17">
        <f>H336+(data!D$19*G336-data!D$16*H336)*$C337/60</f>
        <v>136.45641308984898</v>
      </c>
      <c r="I337" s="17">
        <f>I336+(data!D$20*G336-data!D$17*I336)*$C337/60</f>
        <v>99.395686368227445</v>
      </c>
      <c r="J337" s="16">
        <f t="shared" si="16"/>
        <v>26.916666666666668</v>
      </c>
      <c r="K337" s="14">
        <f>G337/data!D$8</f>
        <v>4</v>
      </c>
      <c r="L337" s="59">
        <f>C337*E337/3600/data!H$23+L336</f>
        <v>61.52758506207141</v>
      </c>
    </row>
    <row r="338" spans="1:12" ht="20.100000000000001" customHeight="1">
      <c r="A338" s="12">
        <f>'Eleveld TCI'!A338</f>
        <v>1620</v>
      </c>
      <c r="B338" s="13">
        <f>'Eleveld TCI'!B338</f>
        <v>4</v>
      </c>
      <c r="C338" s="14">
        <f t="shared" si="17"/>
        <v>5</v>
      </c>
      <c r="D338" s="68">
        <f>3600*(B338*data!D$15/1000-F338-G337)/C338</f>
        <v>859.05842242169911</v>
      </c>
      <c r="E338" s="68">
        <f>IF(A338+C338&lt;N$19,data!H$25,IF(A338&lt;N$19,data!H$25*(N$19-A338)/C338,IF(D338&gt;data!$H$25,data!$H$25,IF(D338&lt;0,0,D338))))</f>
        <v>859.05842242169911</v>
      </c>
      <c r="F338" s="17">
        <f>(H338*data!D$16+I338*data!D$17-G337*(data!D$18+data!D$19+data!D$20))*$C338/60</f>
        <v>-1.193136697807911</v>
      </c>
      <c r="G338" s="17">
        <f t="shared" si="18"/>
        <v>81.168000000000006</v>
      </c>
      <c r="H338" s="17">
        <f>H337+(data!D$19*G337-data!D$16*H337)*$C338/60</f>
        <v>136.58855586318717</v>
      </c>
      <c r="I338" s="17">
        <f>I337+(data!D$20*G337-data!D$17*I337)*$C338/60</f>
        <v>99.652440554476186</v>
      </c>
      <c r="J338" s="16">
        <f t="shared" si="16"/>
        <v>27</v>
      </c>
      <c r="K338" s="14">
        <f>G338/data!D$8</f>
        <v>4</v>
      </c>
      <c r="L338" s="59">
        <f>C338*E338/3600/data!H$23+L337</f>
        <v>61.646898731852204</v>
      </c>
    </row>
    <row r="339" spans="1:12" ht="20.100000000000001" customHeight="1">
      <c r="A339" s="12">
        <f>'Eleveld TCI'!A339</f>
        <v>1625</v>
      </c>
      <c r="B339" s="13">
        <f>'Eleveld TCI'!B339</f>
        <v>4</v>
      </c>
      <c r="C339" s="14">
        <f t="shared" si="17"/>
        <v>5</v>
      </c>
      <c r="D339" s="68">
        <f>3600*(B339*data!D$15/1000-F339-G338)/C339</f>
        <v>858.57352658051582</v>
      </c>
      <c r="E339" s="68">
        <f>IF(A339+C339&lt;N$19,data!H$25,IF(A339&lt;N$19,data!H$25*(N$19-A339)/C339,IF(D339&gt;data!$H$25,data!$H$25,IF(D339&lt;0,0,D339))))</f>
        <v>858.57352658051582</v>
      </c>
      <c r="F339" s="17">
        <f>(H339*data!D$16+I339*data!D$17-G338*(data!D$18+data!D$19+data!D$20))*$C339/60</f>
        <v>-1.1924632313618262</v>
      </c>
      <c r="G339" s="17">
        <f t="shared" si="18"/>
        <v>81.168000000000006</v>
      </c>
      <c r="H339" s="17">
        <f>H338+(data!D$19*G338-data!D$16*H338)*$C339/60</f>
        <v>136.72009298214755</v>
      </c>
      <c r="I339" s="17">
        <f>I338+(data!D$20*G338-data!D$17*I338)*$C339/60</f>
        <v>99.909124133323701</v>
      </c>
      <c r="J339" s="16">
        <f t="shared" si="16"/>
        <v>27.083333333333332</v>
      </c>
      <c r="K339" s="14">
        <f>G339/data!D$8</f>
        <v>4</v>
      </c>
      <c r="L339" s="59">
        <f>C339*E339/3600/data!H$23+L338</f>
        <v>61.766145054988385</v>
      </c>
    </row>
    <row r="340" spans="1:12" ht="20.100000000000001" customHeight="1">
      <c r="A340" s="12">
        <f>'Eleveld TCI'!A340</f>
        <v>1630</v>
      </c>
      <c r="B340" s="13">
        <f>'Eleveld TCI'!B340</f>
        <v>4</v>
      </c>
      <c r="C340" s="14">
        <f t="shared" si="17"/>
        <v>5</v>
      </c>
      <c r="D340" s="68">
        <f>3600*(B340*data!D$15/1000-F340-G339)/C340</f>
        <v>858.09063421468295</v>
      </c>
      <c r="E340" s="68">
        <f>IF(A340+C340&lt;N$19,data!H$25,IF(A340&lt;N$19,data!H$25*(N$19-A340)/C340,IF(D340&gt;data!$H$25,data!$H$25,IF(D340&lt;0,0,D340))))</f>
        <v>858.09063421468295</v>
      </c>
      <c r="F340" s="17">
        <f>(H340*data!D$16+I340*data!D$17-G339*(data!D$18+data!D$19+data!D$20))*$C340/60</f>
        <v>-1.1917925475203872</v>
      </c>
      <c r="G340" s="17">
        <f t="shared" si="18"/>
        <v>81.168000000000006</v>
      </c>
      <c r="H340" s="17">
        <f>H339+(data!D$19*G339-data!D$16*H339)*$C340/60</f>
        <v>136.85102722264605</v>
      </c>
      <c r="I340" s="17">
        <f>I339+(data!D$20*G339-data!D$17*I339)*$C340/60</f>
        <v>100.16573712418703</v>
      </c>
      <c r="J340" s="16">
        <f t="shared" si="16"/>
        <v>27.166666666666668</v>
      </c>
      <c r="K340" s="14">
        <f>G340/data!D$8</f>
        <v>4</v>
      </c>
      <c r="L340" s="59">
        <f>C340*E340/3600/data!H$23+L339</f>
        <v>61.885324309740426</v>
      </c>
    </row>
    <row r="341" spans="1:12" ht="20.100000000000001" customHeight="1">
      <c r="A341" s="12">
        <f>'Eleveld TCI'!A341</f>
        <v>1635</v>
      </c>
      <c r="B341" s="13">
        <f>'Eleveld TCI'!B341</f>
        <v>4</v>
      </c>
      <c r="C341" s="14">
        <f t="shared" si="17"/>
        <v>5</v>
      </c>
      <c r="D341" s="68">
        <f>3600*(B341*data!D$15/1000-F341-G340)/C341</f>
        <v>857.60973620181062</v>
      </c>
      <c r="E341" s="68">
        <f>IF(A341+C341&lt;N$19,data!H$25,IF(A341&lt;N$19,data!H$25*(N$19-A341)/C341,IF(D341&gt;data!$H$25,data!$H$25,IF(D341&lt;0,0,D341))))</f>
        <v>857.60973620181062</v>
      </c>
      <c r="F341" s="17">
        <f>(H341*data!D$16+I341*data!D$17-G340*(data!D$18+data!D$19+data!D$20))*$C341/60</f>
        <v>-1.1911246336136219</v>
      </c>
      <c r="G341" s="17">
        <f t="shared" si="18"/>
        <v>81.168000000000006</v>
      </c>
      <c r="H341" s="17">
        <f>H340+(data!D$19*G340-data!D$16*H340)*$C341/60</f>
        <v>136.98136134787561</v>
      </c>
      <c r="I341" s="17">
        <f>I340+(data!D$20*G340-data!D$17*I340)*$C341/60</f>
        <v>100.42227954647788</v>
      </c>
      <c r="J341" s="16">
        <f t="shared" si="16"/>
        <v>27.25</v>
      </c>
      <c r="K341" s="14">
        <f>G341/data!D$8</f>
        <v>4</v>
      </c>
      <c r="L341" s="59">
        <f>C341*E341/3600/data!H$23+L340</f>
        <v>62.004436773101787</v>
      </c>
    </row>
    <row r="342" spans="1:12" ht="20.100000000000001" customHeight="1">
      <c r="A342" s="12">
        <f>'Eleveld TCI'!A342</f>
        <v>1640</v>
      </c>
      <c r="B342" s="13">
        <f>'Eleveld TCI'!B342</f>
        <v>4</v>
      </c>
      <c r="C342" s="14">
        <f t="shared" si="17"/>
        <v>5</v>
      </c>
      <c r="D342" s="68">
        <f>3600*(B342*data!D$15/1000-F342-G341)/C342</f>
        <v>857.13082346131614</v>
      </c>
      <c r="E342" s="68">
        <f>IF(A342+C342&lt;N$19,data!H$25,IF(A342&lt;N$19,data!H$25*(N$19-A342)/C342,IF(D342&gt;data!$H$25,data!$H$25,IF(D342&lt;0,0,D342))))</f>
        <v>857.13082346131614</v>
      </c>
      <c r="F342" s="17">
        <f>(H342*data!D$16+I342*data!D$17-G341*(data!D$18+data!D$19+data!D$20))*$C342/60</f>
        <v>-1.1904594770296053</v>
      </c>
      <c r="G342" s="17">
        <f t="shared" si="18"/>
        <v>81.168000000000006</v>
      </c>
      <c r="H342" s="17">
        <f>H341+(data!D$19*G341-data!D$16*H341)*$C342/60</f>
        <v>137.1110981083645</v>
      </c>
      <c r="I342" s="17">
        <f>I341+(data!D$20*G341-data!D$17*I341)*$C342/60</f>
        <v>100.67875141960261</v>
      </c>
      <c r="J342" s="16">
        <f t="shared" si="16"/>
        <v>27.333333333333332</v>
      </c>
      <c r="K342" s="14">
        <f>G342/data!D$8</f>
        <v>4</v>
      </c>
      <c r="L342" s="59">
        <f>C342*E342/3600/data!H$23+L341</f>
        <v>62.123482720804745</v>
      </c>
    </row>
    <row r="343" spans="1:12" ht="20.100000000000001" customHeight="1">
      <c r="A343" s="12">
        <f>'Eleveld TCI'!A343</f>
        <v>1645</v>
      </c>
      <c r="B343" s="13">
        <f>'Eleveld TCI'!B343</f>
        <v>4</v>
      </c>
      <c r="C343" s="14">
        <f t="shared" si="17"/>
        <v>5</v>
      </c>
      <c r="D343" s="68">
        <f>3600*(B343*data!D$15/1000-F343-G342)/C343</f>
        <v>856.65388695421939</v>
      </c>
      <c r="E343" s="68">
        <f>IF(A343+C343&lt;N$19,data!H$25,IF(A343&lt;N$19,data!H$25*(N$19-A343)/C343,IF(D343&gt;data!$H$25,data!$H$25,IF(D343&lt;0,0,D343))))</f>
        <v>856.65388695421939</v>
      </c>
      <c r="F343" s="17">
        <f>(H343*data!D$16+I343*data!D$17-G342*(data!D$18+data!D$19+data!D$20))*$C343/60</f>
        <v>-1.1897970652141938</v>
      </c>
      <c r="G343" s="17">
        <f t="shared" si="18"/>
        <v>81.168000000000006</v>
      </c>
      <c r="H343" s="17">
        <f>H342+(data!D$19*G342-data!D$16*H342)*$C343/60</f>
        <v>137.2402402420345</v>
      </c>
      <c r="I343" s="17">
        <f>I342+(data!D$20*G342-data!D$17*I342)*$C343/60</f>
        <v>100.93515276296222</v>
      </c>
      <c r="J343" s="16">
        <f t="shared" si="16"/>
        <v>27.416666666666668</v>
      </c>
      <c r="K343" s="14">
        <f>G343/data!D$8</f>
        <v>4</v>
      </c>
      <c r="L343" s="59">
        <f>C343*E343/3600/data!H$23+L342</f>
        <v>62.242462427326167</v>
      </c>
    </row>
    <row r="344" spans="1:12" ht="20.100000000000001" customHeight="1">
      <c r="A344" s="12">
        <f>'Eleveld TCI'!A344</f>
        <v>1650</v>
      </c>
      <c r="B344" s="13">
        <f>'Eleveld TCI'!B344</f>
        <v>4</v>
      </c>
      <c r="C344" s="14">
        <f t="shared" si="17"/>
        <v>5</v>
      </c>
      <c r="D344" s="68">
        <f>3600*(B344*data!D$15/1000-F344-G343)/C344</f>
        <v>856.17891768294828</v>
      </c>
      <c r="E344" s="68">
        <f>IF(A344+C344&lt;N$19,data!H$25,IF(A344&lt;N$19,data!H$25*(N$19-A344)/C344,IF(D344&gt;data!$H$25,data!$H$25,IF(D344&lt;0,0,D344))))</f>
        <v>856.17891768294828</v>
      </c>
      <c r="F344" s="17">
        <f>(H344*data!D$16+I344*data!D$17-G343*(data!D$18+data!D$19+data!D$20))*$C344/60</f>
        <v>-1.1891373856707614</v>
      </c>
      <c r="G344" s="17">
        <f t="shared" si="18"/>
        <v>81.168000000000006</v>
      </c>
      <c r="H344" s="17">
        <f>H343+(data!D$19*G343-data!D$16*H343)*$C344/60</f>
        <v>137.3687904742585</v>
      </c>
      <c r="I344" s="17">
        <f>I343+(data!D$20*G343-data!D$17*I343)*$C344/60</f>
        <v>101.19148359595241</v>
      </c>
      <c r="J344" s="16">
        <f t="shared" si="16"/>
        <v>27.5</v>
      </c>
      <c r="K344" s="14">
        <f>G344/data!D$8</f>
        <v>4</v>
      </c>
      <c r="L344" s="59">
        <f>C344*E344/3600/data!H$23+L343</f>
        <v>62.36137616589324</v>
      </c>
    </row>
    <row r="345" spans="1:12" ht="20.100000000000001" customHeight="1">
      <c r="A345" s="12">
        <f>'Eleveld TCI'!A345</f>
        <v>1655</v>
      </c>
      <c r="B345" s="13">
        <f>'Eleveld TCI'!B345</f>
        <v>4</v>
      </c>
      <c r="C345" s="14">
        <f t="shared" si="17"/>
        <v>5</v>
      </c>
      <c r="D345" s="68">
        <f>3600*(B345*data!D$15/1000-F345-G344)/C345</f>
        <v>855.70590669115518</v>
      </c>
      <c r="E345" s="68">
        <f>IF(A345+C345&lt;N$19,data!H$25,IF(A345&lt;N$19,data!H$25*(N$19-A345)/C345,IF(D345&gt;data!$H$25,data!$H$25,IF(D345&lt;0,0,D345))))</f>
        <v>855.70590669115518</v>
      </c>
      <c r="F345" s="17">
        <f>(H345*data!D$16+I345*data!D$17-G344*(data!D$18+data!D$19+data!D$20))*$C345/60</f>
        <v>-1.1884804259599351</v>
      </c>
      <c r="G345" s="17">
        <f t="shared" si="18"/>
        <v>81.168000000000006</v>
      </c>
      <c r="H345" s="17">
        <f>H344+(data!D$19*G344-data!D$16*H344)*$C345/60</f>
        <v>137.49675151791814</v>
      </c>
      <c r="I345" s="17">
        <f>I344+(data!D$20*G344-data!D$17*I344)*$C345/60</f>
        <v>101.44774393796352</v>
      </c>
      <c r="J345" s="16">
        <f t="shared" si="16"/>
        <v>27.583333333333332</v>
      </c>
      <c r="K345" s="14">
        <f>G345/data!D$8</f>
        <v>4</v>
      </c>
      <c r="L345" s="59">
        <f>C345*E345/3600/data!H$23+L344</f>
        <v>62.480224208489233</v>
      </c>
    </row>
    <row r="346" spans="1:12" ht="20.100000000000001" customHeight="1">
      <c r="A346" s="12">
        <f>'Eleveld TCI'!A346</f>
        <v>1660</v>
      </c>
      <c r="B346" s="13">
        <f>'Eleveld TCI'!B346</f>
        <v>4</v>
      </c>
      <c r="C346" s="14">
        <f t="shared" si="17"/>
        <v>5</v>
      </c>
      <c r="D346" s="68">
        <f>3600*(B346*data!D$15/1000-F346-G345)/C346</f>
        <v>855.23484506352145</v>
      </c>
      <c r="E346" s="68">
        <f>IF(A346+C346&lt;N$19,data!H$25,IF(A346&lt;N$19,data!H$25*(N$19-A346)/C346,IF(D346&gt;data!$H$25,data!$H$25,IF(D346&lt;0,0,D346))))</f>
        <v>855.23484506352145</v>
      </c>
      <c r="F346" s="17">
        <f>(H346*data!D$16+I346*data!D$17-G345*(data!D$18+data!D$19+data!D$20))*$C346/60</f>
        <v>-1.1878261736993323</v>
      </c>
      <c r="G346" s="17">
        <f t="shared" si="18"/>
        <v>81.168000000000006</v>
      </c>
      <c r="H346" s="17">
        <f>H345+(data!D$19*G345-data!D$16*H345)*$C346/60</f>
        <v>137.62412607346101</v>
      </c>
      <c r="I346" s="17">
        <f>I345+(data!D$20*G345-data!D$17*I345)*$C346/60</f>
        <v>101.70393380838058</v>
      </c>
      <c r="J346" s="16">
        <f t="shared" si="16"/>
        <v>27.666666666666668</v>
      </c>
      <c r="K346" s="14">
        <f>G346/data!D$8</f>
        <v>4</v>
      </c>
      <c r="L346" s="59">
        <f>C346*E346/3600/data!H$23+L345</f>
        <v>62.599006825859163</v>
      </c>
    </row>
    <row r="347" spans="1:12" ht="20.100000000000001" customHeight="1">
      <c r="A347" s="12">
        <f>'Eleveld TCI'!A347</f>
        <v>1665</v>
      </c>
      <c r="B347" s="13">
        <f>'Eleveld TCI'!B347</f>
        <v>4</v>
      </c>
      <c r="C347" s="14">
        <f t="shared" si="17"/>
        <v>5</v>
      </c>
      <c r="D347" s="68">
        <f>3600*(B347*data!D$15/1000-F347-G346)/C347</f>
        <v>854.76572392557387</v>
      </c>
      <c r="E347" s="68">
        <f>IF(A347+C347&lt;N$19,data!H$25,IF(A347&lt;N$19,data!H$25*(N$19-A347)/C347,IF(D347&gt;data!$H$25,data!$H$25,IF(D347&lt;0,0,D347))))</f>
        <v>854.76572392557387</v>
      </c>
      <c r="F347" s="17">
        <f>(H347*data!D$16+I347*data!D$17-G346*(data!D$18+data!D$19+data!D$20))*$C347/60</f>
        <v>-1.1871746165633001</v>
      </c>
      <c r="G347" s="17">
        <f t="shared" si="18"/>
        <v>81.168000000000006</v>
      </c>
      <c r="H347" s="17">
        <f>H346+(data!D$19*G346-data!D$16*H346)*$C347/60</f>
        <v>137.75091682895766</v>
      </c>
      <c r="I347" s="17">
        <f>I346+(data!D$20*G346-data!D$17*I346)*$C347/60</f>
        <v>101.96005322658328</v>
      </c>
      <c r="J347" s="16">
        <f t="shared" si="16"/>
        <v>27.75</v>
      </c>
      <c r="K347" s="14">
        <f>G347/data!D$8</f>
        <v>4</v>
      </c>
      <c r="L347" s="59">
        <f>C347*E347/3600/data!H$23+L346</f>
        <v>62.717724287515495</v>
      </c>
    </row>
    <row r="348" spans="1:12" ht="20.100000000000001" customHeight="1">
      <c r="A348" s="12">
        <f>'Eleveld TCI'!A348</f>
        <v>1670</v>
      </c>
      <c r="B348" s="13">
        <f>'Eleveld TCI'!B348</f>
        <v>4</v>
      </c>
      <c r="C348" s="14">
        <f t="shared" si="17"/>
        <v>5</v>
      </c>
      <c r="D348" s="68">
        <f>3600*(B348*data!D$15/1000-F348-G347)/C348</f>
        <v>854.29853444351124</v>
      </c>
      <c r="E348" s="68">
        <f>IF(A348+C348&lt;N$19,data!H$25,IF(A348&lt;N$19,data!H$25*(N$19-A348)/C348,IF(D348&gt;data!$H$25,data!$H$25,IF(D348&lt;0,0,D348))))</f>
        <v>854.29853444351124</v>
      </c>
      <c r="F348" s="17">
        <f>(H348*data!D$16+I348*data!D$17-G347*(data!D$18+data!D$19+data!D$20))*$C348/60</f>
        <v>-1.1865257422826558</v>
      </c>
      <c r="G348" s="17">
        <f t="shared" si="18"/>
        <v>81.168000000000006</v>
      </c>
      <c r="H348" s="17">
        <f>H347+(data!D$19*G347-data!D$16*H347)*$C348/60</f>
        <v>137.87712646015828</v>
      </c>
      <c r="I348" s="17">
        <f>I347+(data!D$20*G347-data!D$17*I347)*$C348/60</f>
        <v>102.21610221194598</v>
      </c>
      <c r="J348" s="16">
        <f t="shared" si="16"/>
        <v>27.833333333333332</v>
      </c>
      <c r="K348" s="14">
        <f>G348/data!D$8</f>
        <v>4</v>
      </c>
      <c r="L348" s="59">
        <f>C348*E348/3600/data!H$23+L347</f>
        <v>62.836376861743759</v>
      </c>
    </row>
    <row r="349" spans="1:12" ht="20.100000000000001" customHeight="1">
      <c r="A349" s="12">
        <f>'Eleveld TCI'!A349</f>
        <v>1675</v>
      </c>
      <c r="B349" s="13">
        <f>'Eleveld TCI'!B349</f>
        <v>4</v>
      </c>
      <c r="C349" s="14">
        <f t="shared" si="17"/>
        <v>5</v>
      </c>
      <c r="D349" s="68">
        <f>3600*(B349*data!D$15/1000-F349-G348)/C349</f>
        <v>853.83326782398854</v>
      </c>
      <c r="E349" s="68">
        <f>IF(A349+C349&lt;N$19,data!H$25,IF(A349&lt;N$19,data!H$25*(N$19-A349)/C349,IF(D349&gt;data!$H$25,data!$H$25,IF(D349&lt;0,0,D349))))</f>
        <v>853.83326782398854</v>
      </c>
      <c r="F349" s="17">
        <f>(H349*data!D$16+I349*data!D$17-G348*(data!D$18+data!D$19+data!D$20))*$C349/60</f>
        <v>-1.1858795386444272</v>
      </c>
      <c r="G349" s="17">
        <f t="shared" si="18"/>
        <v>81.168000000000006</v>
      </c>
      <c r="H349" s="17">
        <f>H348+(data!D$19*G348-data!D$16*H348)*$C349/60</f>
        <v>138.00275763054921</v>
      </c>
      <c r="I349" s="17">
        <f>I348+(data!D$20*G348-data!D$17*I348)*$C349/60</f>
        <v>102.4720807838377</v>
      </c>
      <c r="J349" s="16">
        <f t="shared" si="16"/>
        <v>27.916666666666668</v>
      </c>
      <c r="K349" s="14">
        <f>G349/data!D$8</f>
        <v>4</v>
      </c>
      <c r="L349" s="59">
        <f>C349*E349/3600/data!H$23+L348</f>
        <v>62.9549648156082</v>
      </c>
    </row>
    <row r="350" spans="1:12" ht="20.100000000000001" customHeight="1">
      <c r="A350" s="12">
        <f>'Eleveld TCI'!A350</f>
        <v>1680</v>
      </c>
      <c r="B350" s="13">
        <f>'Eleveld TCI'!B350</f>
        <v>4</v>
      </c>
      <c r="C350" s="14">
        <f t="shared" si="17"/>
        <v>5</v>
      </c>
      <c r="D350" s="68">
        <f>3600*(B350*data!D$15/1000-F350-G349)/C350</f>
        <v>853.36991531394347</v>
      </c>
      <c r="E350" s="68">
        <f>IF(A350+C350&lt;N$19,data!H$25,IF(A350&lt;N$19,data!H$25*(N$19-A350)/C350,IF(D350&gt;data!$H$25,data!$H$25,IF(D350&lt;0,0,D350))))</f>
        <v>853.36991531394347</v>
      </c>
      <c r="F350" s="17">
        <f>(H350*data!D$16+I350*data!D$17-G349*(data!D$18+data!D$19+data!D$20))*$C350/60</f>
        <v>-1.185235993491595</v>
      </c>
      <c r="G350" s="17">
        <f t="shared" si="18"/>
        <v>81.168000000000006</v>
      </c>
      <c r="H350" s="17">
        <f>H349+(data!D$19*G349-data!D$16*H349)*$C350/60</f>
        <v>138.1278129914092</v>
      </c>
      <c r="I350" s="17">
        <f>I349+(data!D$20*G349-data!D$17*I349)*$C350/60</f>
        <v>102.72798896162215</v>
      </c>
      <c r="J350" s="16">
        <f t="shared" si="16"/>
        <v>28</v>
      </c>
      <c r="K350" s="14">
        <f>G350/data!D$8</f>
        <v>4</v>
      </c>
      <c r="L350" s="59">
        <f>C350*E350/3600/data!H$23+L349</f>
        <v>63.07348841495736</v>
      </c>
    </row>
    <row r="351" spans="1:12" ht="20.100000000000001" customHeight="1">
      <c r="A351" s="12">
        <f>'Eleveld TCI'!A351</f>
        <v>1685</v>
      </c>
      <c r="B351" s="13">
        <f>'Eleveld TCI'!B351</f>
        <v>4</v>
      </c>
      <c r="C351" s="14">
        <f t="shared" si="17"/>
        <v>5</v>
      </c>
      <c r="D351" s="68">
        <f>3600*(B351*data!D$15/1000-F351-G350)/C351</f>
        <v>852.90846820044294</v>
      </c>
      <c r="E351" s="68">
        <f>IF(A351+C351&lt;N$19,data!H$25,IF(A351&lt;N$19,data!H$25*(N$19-A351)/C351,IF(D351&gt;data!$H$25,data!$H$25,IF(D351&lt;0,0,D351))))</f>
        <v>852.90846820044294</v>
      </c>
      <c r="F351" s="17">
        <f>(H351*data!D$16+I351*data!D$17-G350*(data!D$18+data!D$19+data!D$20))*$C351/60</f>
        <v>-1.1845950947228365</v>
      </c>
      <c r="G351" s="17">
        <f t="shared" si="18"/>
        <v>81.168000000000006</v>
      </c>
      <c r="H351" s="17">
        <f>H350+(data!D$19*G350-data!D$16*H350)*$C351/60</f>
        <v>138.25229518186524</v>
      </c>
      <c r="I351" s="17">
        <f>I350+(data!D$20*G350-data!D$17*I350)*$C351/60</f>
        <v>102.98382676465769</v>
      </c>
      <c r="J351" s="16">
        <f t="shared" si="16"/>
        <v>28.083333333333332</v>
      </c>
      <c r="K351" s="14">
        <f>G351/data!D$8</f>
        <v>4</v>
      </c>
      <c r="L351" s="59">
        <f>C351*E351/3600/data!H$23+L350</f>
        <v>63.191947924429641</v>
      </c>
    </row>
    <row r="352" spans="1:12" ht="20.100000000000001" customHeight="1">
      <c r="A352" s="12">
        <f>'Eleveld TCI'!A352</f>
        <v>1690</v>
      </c>
      <c r="B352" s="13">
        <f>'Eleveld TCI'!B352</f>
        <v>4</v>
      </c>
      <c r="C352" s="14">
        <f t="shared" si="17"/>
        <v>5</v>
      </c>
      <c r="D352" s="68">
        <f>3600*(B352*data!D$15/1000-F352-G351)/C352</f>
        <v>852.44891781043748</v>
      </c>
      <c r="E352" s="68">
        <f>IF(A352+C352&lt;N$19,data!H$25,IF(A352&lt;N$19,data!H$25*(N$19-A352)/C352,IF(D352&gt;data!$H$25,data!$H$25,IF(D352&lt;0,0,D352))))</f>
        <v>852.44891781043748</v>
      </c>
      <c r="F352" s="17">
        <f>(H352*data!D$16+I352*data!D$17-G351*(data!D$18+data!D$19+data!D$20))*$C352/60</f>
        <v>-1.1839568302922714</v>
      </c>
      <c r="G352" s="17">
        <f t="shared" si="18"/>
        <v>81.168000000000006</v>
      </c>
      <c r="H352" s="17">
        <f>H351+(data!D$19*G351-data!D$16*H351)*$C352/60</f>
        <v>138.37620682894834</v>
      </c>
      <c r="I352" s="17">
        <f>I351+(data!D$20*G351-data!D$17*I351)*$C352/60</f>
        <v>103.2395942122974</v>
      </c>
      <c r="J352" s="16">
        <f t="shared" si="16"/>
        <v>28.166666666666668</v>
      </c>
      <c r="K352" s="14">
        <f>G352/data!D$8</f>
        <v>4</v>
      </c>
      <c r="L352" s="59">
        <f>C352*E352/3600/data!H$23+L351</f>
        <v>63.310343607458869</v>
      </c>
    </row>
    <row r="353" spans="1:12" ht="20.100000000000001" customHeight="1">
      <c r="A353" s="12">
        <f>'Eleveld TCI'!A353</f>
        <v>1695</v>
      </c>
      <c r="B353" s="13">
        <f>'Eleveld TCI'!B353</f>
        <v>4</v>
      </c>
      <c r="C353" s="14">
        <f t="shared" si="17"/>
        <v>5</v>
      </c>
      <c r="D353" s="68">
        <f>3600*(B353*data!D$15/1000-F353-G352)/C353</f>
        <v>851.99125551062821</v>
      </c>
      <c r="E353" s="68">
        <f>IF(A353+C353&lt;N$19,data!H$25,IF(A353&lt;N$19,data!H$25*(N$19-A353)/C353,IF(D353&gt;data!$H$25,data!$H$25,IF(D353&lt;0,0,D353))))</f>
        <v>851.99125551062821</v>
      </c>
      <c r="F353" s="17">
        <f>(H353*data!D$16+I353*data!D$17-G352*(data!D$18+data!D$19+data!D$20))*$C353/60</f>
        <v>-1.1833211882092058</v>
      </c>
      <c r="G353" s="17">
        <f t="shared" si="18"/>
        <v>81.168000000000006</v>
      </c>
      <c r="H353" s="17">
        <f>H352+(data!D$19*G352-data!D$16*H352)*$C353/60</f>
        <v>138.49955054764899</v>
      </c>
      <c r="I353" s="17">
        <f>I352+(data!D$20*G352-data!D$17*I352)*$C353/60</f>
        <v>103.49529132388902</v>
      </c>
      <c r="J353" s="16">
        <f t="shared" si="16"/>
        <v>28.25</v>
      </c>
      <c r="K353" s="14">
        <f>G353/data!D$8</f>
        <v>4</v>
      </c>
      <c r="L353" s="59">
        <f>C353*E353/3600/data!H$23+L352</f>
        <v>63.428675726279792</v>
      </c>
    </row>
    <row r="354" spans="1:12" ht="20.100000000000001" customHeight="1">
      <c r="A354" s="12">
        <f>'Eleveld TCI'!A354</f>
        <v>1700</v>
      </c>
      <c r="B354" s="13">
        <f>'Eleveld TCI'!B354</f>
        <v>4</v>
      </c>
      <c r="C354" s="14">
        <f t="shared" si="17"/>
        <v>5</v>
      </c>
      <c r="D354" s="68">
        <f>3600*(B354*data!D$15/1000-F354-G353)/C354</f>
        <v>851.53547270727245</v>
      </c>
      <c r="E354" s="68">
        <f>IF(A354+C354&lt;N$19,data!H$25,IF(A354&lt;N$19,data!H$25*(N$19-A354)/C354,IF(D354&gt;data!$H$25,data!$H$25,IF(D354&lt;0,0,D354))))</f>
        <v>851.53547270727245</v>
      </c>
      <c r="F354" s="17">
        <f>(H354*data!D$16+I354*data!D$17-G353*(data!D$18+data!D$19+data!D$20))*$C354/60</f>
        <v>-1.1826881565378806</v>
      </c>
      <c r="G354" s="17">
        <f t="shared" si="18"/>
        <v>81.168000000000006</v>
      </c>
      <c r="H354" s="17">
        <f>H353+(data!D$19*G353-data!D$16*H353)*$C354/60</f>
        <v>138.62232894097227</v>
      </c>
      <c r="I354" s="17">
        <f>I353+(data!D$20*G353-data!D$17*I353)*$C354/60</f>
        <v>103.75091811877495</v>
      </c>
      <c r="J354" s="16">
        <f t="shared" si="16"/>
        <v>28.333333333333332</v>
      </c>
      <c r="K354" s="14">
        <f>G354/data!D$8</f>
        <v>4</v>
      </c>
      <c r="L354" s="59">
        <f>C354*E354/3600/data!H$23+L353</f>
        <v>63.546944541933577</v>
      </c>
    </row>
    <row r="355" spans="1:12" ht="20.100000000000001" customHeight="1">
      <c r="A355" s="12">
        <f>'Eleveld TCI'!A355</f>
        <v>1705</v>
      </c>
      <c r="B355" s="13">
        <f>'Eleveld TCI'!B355</f>
        <v>4</v>
      </c>
      <c r="C355" s="14">
        <f t="shared" si="17"/>
        <v>5</v>
      </c>
      <c r="D355" s="68">
        <f>3600*(B355*data!D$15/1000-F355-G354)/C355</f>
        <v>851.08156084599955</v>
      </c>
      <c r="E355" s="68">
        <f>IF(A355+C355&lt;N$19,data!H$25,IF(A355&lt;N$19,data!H$25*(N$19-A355)/C355,IF(D355&gt;data!$H$25,data!$H$25,IF(D355&lt;0,0,D355))))</f>
        <v>851.08156084599955</v>
      </c>
      <c r="F355" s="17">
        <f>(H355*data!D$16+I355*data!D$17-G354*(data!D$18+data!D$19+data!D$20))*$C355/60</f>
        <v>-1.1820577233972189</v>
      </c>
      <c r="G355" s="17">
        <f t="shared" si="18"/>
        <v>81.168000000000006</v>
      </c>
      <c r="H355" s="17">
        <f>H354+(data!D$19*G354-data!D$16*H354)*$C355/60</f>
        <v>138.74454459999282</v>
      </c>
      <c r="I355" s="17">
        <f>I354+(data!D$20*G354-data!D$17*I354)*$C355/60</f>
        <v>104.00647461629228</v>
      </c>
      <c r="J355" s="16">
        <f t="shared" si="16"/>
        <v>28.416666666666668</v>
      </c>
      <c r="K355" s="14">
        <f>G355/data!D$8</f>
        <v>4</v>
      </c>
      <c r="L355" s="59">
        <f>C355*E355/3600/data!H$23+L354</f>
        <v>63.665150314273298</v>
      </c>
    </row>
    <row r="356" spans="1:12" ht="20.100000000000001" customHeight="1">
      <c r="A356" s="12">
        <f>'Eleveld TCI'!A356</f>
        <v>1710</v>
      </c>
      <c r="B356" s="13">
        <f>'Eleveld TCI'!B356</f>
        <v>4</v>
      </c>
      <c r="C356" s="14">
        <f t="shared" si="17"/>
        <v>5</v>
      </c>
      <c r="D356" s="68">
        <f>3600*(B356*data!D$15/1000-F356-G355)/C356</f>
        <v>850.62951141161648</v>
      </c>
      <c r="E356" s="68">
        <f>IF(A356+C356&lt;N$19,data!H$25,IF(A356&lt;N$19,data!H$25*(N$19-A356)/C356,IF(D356&gt;data!$H$25,data!$H$25,IF(D356&lt;0,0,D356))))</f>
        <v>850.62951141161648</v>
      </c>
      <c r="F356" s="17">
        <f>(H356*data!D$16+I356*data!D$17-G355*(data!D$18+data!D$19+data!D$20))*$C356/60</f>
        <v>-1.1814298769605771</v>
      </c>
      <c r="G356" s="17">
        <f t="shared" si="18"/>
        <v>81.168000000000006</v>
      </c>
      <c r="H356" s="17">
        <f>H355+(data!D$19*G355-data!D$16*H355)*$C356/60</f>
        <v>138.86620010390953</v>
      </c>
      <c r="I356" s="17">
        <f>I355+(data!D$20*G355-data!D$17*I355)*$C356/60</f>
        <v>104.2619608357728</v>
      </c>
      <c r="J356" s="16">
        <f t="shared" si="16"/>
        <v>28.5</v>
      </c>
      <c r="K356" s="14">
        <f>G356/data!D$8</f>
        <v>4</v>
      </c>
      <c r="L356" s="59">
        <f>C356*E356/3600/data!H$23+L355</f>
        <v>63.783293301969358</v>
      </c>
    </row>
    <row r="357" spans="1:12" ht="20.100000000000001" customHeight="1">
      <c r="A357" s="12">
        <f>'Eleveld TCI'!A357</f>
        <v>1715</v>
      </c>
      <c r="B357" s="13">
        <f>'Eleveld TCI'!B357</f>
        <v>4</v>
      </c>
      <c r="C357" s="14">
        <f t="shared" si="17"/>
        <v>5</v>
      </c>
      <c r="D357" s="68">
        <f>3600*(B357*data!D$15/1000-F357-G356)/C357</f>
        <v>850.17931592795435</v>
      </c>
      <c r="E357" s="68">
        <f>IF(A357+C357&lt;N$19,data!H$25,IF(A357&lt;N$19,data!H$25*(N$19-A357)/C357,IF(D357&gt;data!$H$25,data!$H$25,IF(D357&lt;0,0,D357))))</f>
        <v>850.17931592795435</v>
      </c>
      <c r="F357" s="17">
        <f>(H357*data!D$16+I357*data!D$17-G356*(data!D$18+data!D$19+data!D$20))*$C357/60</f>
        <v>-1.1808046054554924</v>
      </c>
      <c r="G357" s="17">
        <f t="shared" si="18"/>
        <v>81.168000000000006</v>
      </c>
      <c r="H357" s="17">
        <f>H356+(data!D$19*G356-data!D$16*H356)*$C357/60</f>
        <v>138.98729802009996</v>
      </c>
      <c r="I357" s="17">
        <f>I356+(data!D$20*G356-data!D$17*I356)*$C357/60</f>
        <v>104.51737679654296</v>
      </c>
      <c r="J357" s="16">
        <f t="shared" si="16"/>
        <v>28.583333333333332</v>
      </c>
      <c r="K357" s="14">
        <f>G357/data!D$8</f>
        <v>4</v>
      </c>
      <c r="L357" s="59">
        <f>C357*E357/3600/data!H$23+L356</f>
        <v>63.901373762514908</v>
      </c>
    </row>
    <row r="358" spans="1:12" ht="20.100000000000001" customHeight="1">
      <c r="A358" s="12">
        <f>'Eleveld TCI'!A358</f>
        <v>1720</v>
      </c>
      <c r="B358" s="13">
        <f>'Eleveld TCI'!B358</f>
        <v>4</v>
      </c>
      <c r="C358" s="14">
        <f t="shared" si="17"/>
        <v>5</v>
      </c>
      <c r="D358" s="68">
        <f>3600*(B358*data!D$15/1000-F358-G357)/C358</f>
        <v>849.73096595767402</v>
      </c>
      <c r="E358" s="68">
        <f>IF(A358+C358&lt;N$19,data!H$25,IF(A358&lt;N$19,data!H$25*(N$19-A358)/C358,IF(D358&gt;data!$H$25,data!$H$25,IF(D358&lt;0,0,D358))))</f>
        <v>849.73096595767402</v>
      </c>
      <c r="F358" s="17">
        <f>(H358*data!D$16+I358*data!D$17-G357*(data!D$18+data!D$19+data!D$20))*$C358/60</f>
        <v>-1.1801818971634375</v>
      </c>
      <c r="G358" s="17">
        <f t="shared" si="18"/>
        <v>81.168000000000006</v>
      </c>
      <c r="H358" s="17">
        <f>H357+(data!D$19*G357-data!D$16*H357)*$C358/60</f>
        <v>139.10784090417451</v>
      </c>
      <c r="I358" s="17">
        <f>I357+(data!D$20*G357-data!D$17*I357)*$C358/60</f>
        <v>104.77272251792391</v>
      </c>
      <c r="J358" s="16">
        <f t="shared" si="16"/>
        <v>28.666666666666668</v>
      </c>
      <c r="K358" s="14">
        <f>G358/data!D$8</f>
        <v>4</v>
      </c>
      <c r="L358" s="59">
        <f>C358*E358/3600/data!H$23+L357</f>
        <v>64.019391952231246</v>
      </c>
    </row>
    <row r="359" spans="1:12" ht="20.100000000000001" customHeight="1">
      <c r="A359" s="12">
        <f>'Eleveld TCI'!A359</f>
        <v>1725</v>
      </c>
      <c r="B359" s="13">
        <f>'Eleveld TCI'!B359</f>
        <v>4</v>
      </c>
      <c r="C359" s="14">
        <f t="shared" si="17"/>
        <v>5</v>
      </c>
      <c r="D359" s="68">
        <f>3600*(B359*data!D$15/1000-F359-G358)/C359</f>
        <v>849.28445310209213</v>
      </c>
      <c r="E359" s="68">
        <f>IF(A359+C359&lt;N$19,data!H$25,IF(A359&lt;N$19,data!H$25*(N$19-A359)/C359,IF(D359&gt;data!$H$25,data!$H$25,IF(D359&lt;0,0,D359))))</f>
        <v>849.28445310209213</v>
      </c>
      <c r="F359" s="17">
        <f>(H359*data!D$16+I359*data!D$17-G358*(data!D$18+data!D$19+data!D$20))*$C359/60</f>
        <v>-1.179561740419572</v>
      </c>
      <c r="G359" s="17">
        <f t="shared" si="18"/>
        <v>81.168000000000006</v>
      </c>
      <c r="H359" s="17">
        <f>H358+(data!D$19*G358-data!D$16*H358)*$C359/60</f>
        <v>139.22783130003037</v>
      </c>
      <c r="I359" s="17">
        <f>I358+(data!D$20*G358-data!D$17*I358)*$C359/60</f>
        <v>105.02799801923148</v>
      </c>
      <c r="J359" s="16">
        <f t="shared" si="16"/>
        <v>28.75</v>
      </c>
      <c r="K359" s="14">
        <f>G359/data!D$8</f>
        <v>4</v>
      </c>
      <c r="L359" s="59">
        <f>C359*E359/3600/data!H$23+L358</f>
        <v>64.137348126273196</v>
      </c>
    </row>
    <row r="360" spans="1:12" ht="20.100000000000001" customHeight="1">
      <c r="A360" s="12">
        <f>'Eleveld TCI'!A360</f>
        <v>1730</v>
      </c>
      <c r="B360" s="13">
        <f>'Eleveld TCI'!B360</f>
        <v>4</v>
      </c>
      <c r="C360" s="14">
        <f t="shared" si="17"/>
        <v>5</v>
      </c>
      <c r="D360" s="68">
        <f>3600*(B360*data!D$15/1000-F360-G359)/C360</f>
        <v>848.83976900099697</v>
      </c>
      <c r="E360" s="68">
        <f>IF(A360+C360&lt;N$19,data!H$25,IF(A360&lt;N$19,data!H$25*(N$19-A360)/C360,IF(D360&gt;data!$H$25,data!$H$25,IF(D360&lt;0,0,D360))))</f>
        <v>848.83976900099697</v>
      </c>
      <c r="F360" s="17">
        <f>(H360*data!D$16+I360*data!D$17-G359*(data!D$18+data!D$19+data!D$20))*$C360/60</f>
        <v>-1.1789441236124956</v>
      </c>
      <c r="G360" s="17">
        <f t="shared" si="18"/>
        <v>81.168000000000006</v>
      </c>
      <c r="H360" s="17">
        <f>H359+(data!D$19*G359-data!D$16*H359)*$C360/60</f>
        <v>139.34727173990524</v>
      </c>
      <c r="I360" s="17">
        <f>I359+(data!D$20*G359-data!D$17*I359)*$C360/60</f>
        <v>105.28320331977619</v>
      </c>
      <c r="J360" s="16">
        <f t="shared" si="16"/>
        <v>28.833333333333332</v>
      </c>
      <c r="K360" s="14">
        <f>G360/data!D$8</f>
        <v>4</v>
      </c>
      <c r="L360" s="59">
        <f>C360*E360/3600/data!H$23+L359</f>
        <v>64.255242538634448</v>
      </c>
    </row>
    <row r="361" spans="1:12" ht="20.100000000000001" customHeight="1">
      <c r="A361" s="12">
        <f>'Eleveld TCI'!A361</f>
        <v>1735</v>
      </c>
      <c r="B361" s="13">
        <f>'Eleveld TCI'!B361</f>
        <v>4</v>
      </c>
      <c r="C361" s="14">
        <f t="shared" si="17"/>
        <v>5</v>
      </c>
      <c r="D361" s="68">
        <f>3600*(B361*data!D$15/1000-F361-G360)/C361</f>
        <v>848.39690533248472</v>
      </c>
      <c r="E361" s="68">
        <f>IF(A361+C361&lt;N$19,data!H$25,IF(A361&lt;N$19,data!H$25*(N$19-A361)/C361,IF(D361&gt;data!$H$25,data!$H$25,IF(D361&lt;0,0,D361))))</f>
        <v>848.39690533248472</v>
      </c>
      <c r="F361" s="17">
        <f>(H361*data!D$16+I361*data!D$17-G360*(data!D$18+data!D$19+data!D$20))*$C361/60</f>
        <v>-1.1783290351840052</v>
      </c>
      <c r="G361" s="17">
        <f t="shared" si="18"/>
        <v>81.168000000000006</v>
      </c>
      <c r="H361" s="17">
        <f>H360+(data!D$19*G360-data!D$16*H360)*$C361/60</f>
        <v>139.46616474443067</v>
      </c>
      <c r="I361" s="17">
        <f>I360+(data!D$20*G360-data!D$17*I360)*$C361/60</f>
        <v>105.53833843886325</v>
      </c>
      <c r="J361" s="16">
        <f t="shared" si="16"/>
        <v>28.916666666666668</v>
      </c>
      <c r="K361" s="14">
        <f>G361/data!D$8</f>
        <v>4</v>
      </c>
      <c r="L361" s="59">
        <f>C361*E361/3600/data!H$23+L360</f>
        <v>64.373075442152853</v>
      </c>
    </row>
    <row r="362" spans="1:12" ht="20.100000000000001" customHeight="1">
      <c r="A362" s="12">
        <f>'Eleveld TCI'!A362</f>
        <v>1740</v>
      </c>
      <c r="B362" s="13">
        <f>'Eleveld TCI'!B362</f>
        <v>4</v>
      </c>
      <c r="C362" s="14">
        <f t="shared" si="17"/>
        <v>5</v>
      </c>
      <c r="D362" s="68">
        <f>3600*(B362*data!D$15/1000-F362-G361)/C362</f>
        <v>847.95585381277522</v>
      </c>
      <c r="E362" s="68">
        <f>IF(A362+C362&lt;N$19,data!H$25,IF(A362&lt;N$19,data!H$25*(N$19-A362)/C362,IF(D362&gt;data!$H$25,data!$H$25,IF(D362&lt;0,0,D362))))</f>
        <v>847.95585381277522</v>
      </c>
      <c r="F362" s="17">
        <f>(H362*data!D$16+I362*data!D$17-G361*(data!D$18+data!D$19+data!D$20))*$C362/60</f>
        <v>-1.1777164636288489</v>
      </c>
      <c r="G362" s="17">
        <f t="shared" si="18"/>
        <v>81.168000000000006</v>
      </c>
      <c r="H362" s="17">
        <f>H361+(data!D$19*G361-data!D$16*H361)*$C362/60</f>
        <v>139.58451282268535</v>
      </c>
      <c r="I362" s="17">
        <f>I361+(data!D$20*G361-data!D$17*I361)*$C362/60</f>
        <v>105.79340339579257</v>
      </c>
      <c r="J362" s="16">
        <f t="shared" si="16"/>
        <v>29</v>
      </c>
      <c r="K362" s="14">
        <f>G362/data!D$8</f>
        <v>4</v>
      </c>
      <c r="L362" s="59">
        <f>C362*E362/3600/data!H$23+L361</f>
        <v>64.490847088515736</v>
      </c>
    </row>
    <row r="363" spans="1:12" ht="20.100000000000001" customHeight="1">
      <c r="A363" s="12">
        <f>'Eleveld TCI'!A363</f>
        <v>1745</v>
      </c>
      <c r="B363" s="13">
        <f>'Eleveld TCI'!B363</f>
        <v>4</v>
      </c>
      <c r="C363" s="14">
        <f t="shared" si="17"/>
        <v>5</v>
      </c>
      <c r="D363" s="68">
        <f>3600*(B363*data!D$15/1000-F363-G362)/C363</f>
        <v>847.51660619602831</v>
      </c>
      <c r="E363" s="68">
        <f>IF(A363+C363&lt;N$19,data!H$25,IF(A363&lt;N$19,data!H$25*(N$19-A363)/C363,IF(D363&gt;data!$H$25,data!$H$25,IF(D363&lt;0,0,D363))))</f>
        <v>847.51660619602831</v>
      </c>
      <c r="F363" s="17">
        <f>(H363*data!D$16+I363*data!D$17-G362*(data!D$18+data!D$19+data!D$20))*$C363/60</f>
        <v>-1.1771063974944851</v>
      </c>
      <c r="G363" s="17">
        <f t="shared" si="18"/>
        <v>81.168000000000006</v>
      </c>
      <c r="H363" s="17">
        <f>H362+(data!D$19*G362-data!D$16*H362)*$C363/60</f>
        <v>139.70231847224804</v>
      </c>
      <c r="I363" s="17">
        <f>I362+(data!D$20*G362-data!D$17*I362)*$C363/60</f>
        <v>106.04839820985872</v>
      </c>
      <c r="J363" s="16">
        <f t="shared" si="16"/>
        <v>29.083333333333332</v>
      </c>
      <c r="K363" s="14">
        <f>G363/data!D$8</f>
        <v>4</v>
      </c>
      <c r="L363" s="59">
        <f>C363*E363/3600/data!H$23+L362</f>
        <v>64.608557728265183</v>
      </c>
    </row>
    <row r="364" spans="1:12" ht="20.100000000000001" customHeight="1">
      <c r="A364" s="12">
        <f>'Eleveld TCI'!A364</f>
        <v>1750</v>
      </c>
      <c r="B364" s="13">
        <f>'Eleveld TCI'!B364</f>
        <v>4</v>
      </c>
      <c r="C364" s="14">
        <f t="shared" si="17"/>
        <v>5</v>
      </c>
      <c r="D364" s="68">
        <f>3600*(B364*data!D$15/1000-F364-G363)/C364</f>
        <v>847.07915427419937</v>
      </c>
      <c r="E364" s="68">
        <f>IF(A364+C364&lt;N$19,data!H$25,IF(A364&lt;N$19,data!H$25*(N$19-A364)/C364,IF(D364&gt;data!$H$25,data!$H$25,IF(D364&lt;0,0,D364))))</f>
        <v>847.07915427419937</v>
      </c>
      <c r="F364" s="17">
        <f>(H364*data!D$16+I364*data!D$17-G363*(data!D$18+data!D$19+data!D$20))*$C364/60</f>
        <v>-1.1764988253808397</v>
      </c>
      <c r="G364" s="17">
        <f t="shared" si="18"/>
        <v>81.167999999999992</v>
      </c>
      <c r="H364" s="17">
        <f>H363+(data!D$19*G363-data!D$16*H363)*$C364/60</f>
        <v>139.81958417925023</v>
      </c>
      <c r="I364" s="17">
        <f>I363+(data!D$20*G363-data!D$17*I363)*$C364/60</f>
        <v>106.30332290035101</v>
      </c>
      <c r="J364" s="16">
        <f t="shared" si="16"/>
        <v>29.166666666666668</v>
      </c>
      <c r="K364" s="14">
        <f>G364/data!D$8</f>
        <v>3.9999999999999991</v>
      </c>
      <c r="L364" s="59">
        <f>C364*E364/3600/data!H$23+L363</f>
        <v>64.726207610803272</v>
      </c>
    </row>
    <row r="365" spans="1:12" ht="20.100000000000001" customHeight="1">
      <c r="A365" s="12">
        <f>'Eleveld TCI'!A365</f>
        <v>1755</v>
      </c>
      <c r="B365" s="13">
        <f>'Eleveld TCI'!B365</f>
        <v>4</v>
      </c>
      <c r="C365" s="14">
        <f t="shared" si="17"/>
        <v>5</v>
      </c>
      <c r="D365" s="68">
        <f>3600*(B365*data!D$15/1000-F365-G364)/C365</f>
        <v>846.64348987685685</v>
      </c>
      <c r="E365" s="68">
        <f>IF(A365+C365&lt;N$19,data!H$25,IF(A365&lt;N$19,data!H$25*(N$19-A365)/C365,IF(D365&gt;data!$H$25,data!$H$25,IF(D365&lt;0,0,D365))))</f>
        <v>846.64348987685685</v>
      </c>
      <c r="F365" s="17">
        <f>(H365*data!D$16+I365*data!D$17-G364*(data!D$18+data!D$19+data!D$20))*$C365/60</f>
        <v>-1.1758937359400661</v>
      </c>
      <c r="G365" s="17">
        <f t="shared" si="18"/>
        <v>81.168000000000006</v>
      </c>
      <c r="H365" s="17">
        <f>H364+(data!D$19*G364-data!D$16*H364)*$C365/60</f>
        <v>139.93631241842866</v>
      </c>
      <c r="I365" s="17">
        <f>I364+(data!D$20*G364-data!D$17*I364)*$C365/60</f>
        <v>106.5581774865534</v>
      </c>
      <c r="J365" s="16">
        <f t="shared" si="16"/>
        <v>29.25</v>
      </c>
      <c r="K365" s="14">
        <f>G365/data!D$8</f>
        <v>4</v>
      </c>
      <c r="L365" s="59">
        <f>C365*E365/3600/data!H$23+L364</f>
        <v>64.843796984397272</v>
      </c>
    </row>
    <row r="366" spans="1:12" ht="20.100000000000001" customHeight="1">
      <c r="A366" s="12">
        <f>'Eleveld TCI'!A366</f>
        <v>1760</v>
      </c>
      <c r="B366" s="13">
        <f>'Eleveld TCI'!B366</f>
        <v>4</v>
      </c>
      <c r="C366" s="14">
        <f t="shared" si="17"/>
        <v>5</v>
      </c>
      <c r="D366" s="68">
        <f>3600*(B366*data!D$15/1000-F366-G365)/C366</f>
        <v>846.20960487094521</v>
      </c>
      <c r="E366" s="68">
        <f>IF(A366+C366&lt;N$19,data!H$25,IF(A366&lt;N$19,data!H$25*(N$19-A366)/C366,IF(D366&gt;data!$H$25,data!$H$25,IF(D366&lt;0,0,D366))))</f>
        <v>846.20960487094521</v>
      </c>
      <c r="F366" s="17">
        <f>(H366*data!D$16+I366*data!D$17-G365*(data!D$18+data!D$19+data!D$20))*$C366/60</f>
        <v>-1.1752911178763064</v>
      </c>
      <c r="G366" s="17">
        <f t="shared" si="18"/>
        <v>81.168000000000006</v>
      </c>
      <c r="H366" s="17">
        <f>H365+(data!D$19*G365-data!D$16*H365)*$C366/60</f>
        <v>140.05250565317752</v>
      </c>
      <c r="I366" s="17">
        <f>I365+(data!D$20*G365-data!D$17*I365)*$C366/60</f>
        <v>106.8129619877446</v>
      </c>
      <c r="J366" s="16">
        <f t="shared" si="16"/>
        <v>29.333333333333332</v>
      </c>
      <c r="K366" s="14">
        <f>G366/data!D$8</f>
        <v>4</v>
      </c>
      <c r="L366" s="59">
        <f>C366*E366/3600/data!H$23+L365</f>
        <v>64.961326096184905</v>
      </c>
    </row>
    <row r="367" spans="1:12" ht="20.100000000000001" customHeight="1">
      <c r="A367" s="12">
        <f>'Eleveld TCI'!A367</f>
        <v>1765</v>
      </c>
      <c r="B367" s="13">
        <f>'Eleveld TCI'!B367</f>
        <v>4</v>
      </c>
      <c r="C367" s="14">
        <f t="shared" si="17"/>
        <v>5</v>
      </c>
      <c r="D367" s="68">
        <f>3600*(B367*data!D$15/1000-F367-G366)/C367</f>
        <v>845.77749116072482</v>
      </c>
      <c r="E367" s="68">
        <f>IF(A367+C367&lt;N$19,data!H$25,IF(A367&lt;N$19,data!H$25*(N$19-A367)/C367,IF(D367&gt;data!$H$25,data!$H$25,IF(D367&lt;0,0,D367))))</f>
        <v>845.77749116072482</v>
      </c>
      <c r="F367" s="17">
        <f>(H367*data!D$16+I367*data!D$17-G366*(data!D$18+data!D$19+data!D$20))*$C367/60</f>
        <v>-1.1746909599454516</v>
      </c>
      <c r="G367" s="17">
        <f t="shared" si="18"/>
        <v>81.168000000000006</v>
      </c>
      <c r="H367" s="17">
        <f>H366+(data!D$19*G366-data!D$16*H366)*$C367/60</f>
        <v>140.16816633560046</v>
      </c>
      <c r="I367" s="17">
        <f>I366+(data!D$20*G366-data!D$17*I366)*$C367/60</f>
        <v>107.06767642319797</v>
      </c>
      <c r="J367" s="16">
        <f t="shared" si="16"/>
        <v>29.416666666666668</v>
      </c>
      <c r="K367" s="14">
        <f>G367/data!D$8</f>
        <v>4</v>
      </c>
      <c r="L367" s="59">
        <f>C367*E367/3600/data!H$23+L366</f>
        <v>65.078795192179456</v>
      </c>
    </row>
    <row r="368" spans="1:12" ht="20.100000000000001" customHeight="1">
      <c r="A368" s="12">
        <f>'Eleveld TCI'!A368</f>
        <v>1770</v>
      </c>
      <c r="B368" s="13">
        <f>'Eleveld TCI'!B368</f>
        <v>4</v>
      </c>
      <c r="C368" s="14">
        <f t="shared" si="17"/>
        <v>5</v>
      </c>
      <c r="D368" s="68">
        <f>3600*(B368*data!D$15/1000-F368-G367)/C368</f>
        <v>845.34714068753601</v>
      </c>
      <c r="E368" s="68">
        <f>IF(A368+C368&lt;N$19,data!H$25,IF(A368&lt;N$19,data!H$25*(N$19-A368)/C368,IF(D368&gt;data!$H$25,data!$H$25,IF(D368&lt;0,0,D368))))</f>
        <v>845.34714068753601</v>
      </c>
      <c r="F368" s="17">
        <f>(H368*data!D$16+I368*data!D$17-G367*(data!D$18+data!D$19+data!D$20))*$C368/60</f>
        <v>-1.174093250954906</v>
      </c>
      <c r="G368" s="17">
        <f t="shared" si="18"/>
        <v>81.168000000000006</v>
      </c>
      <c r="H368" s="17">
        <f>H367+(data!D$19*G367-data!D$16*H367)*$C368/60</f>
        <v>140.2832969065623</v>
      </c>
      <c r="I368" s="17">
        <f>I367+(data!D$20*G367-data!D$17*I367)*$C368/60</f>
        <v>107.32232081218159</v>
      </c>
      <c r="J368" s="16">
        <f t="shared" si="16"/>
        <v>29.5</v>
      </c>
      <c r="K368" s="14">
        <f>G368/data!D$8</f>
        <v>4</v>
      </c>
      <c r="L368" s="59">
        <f>C368*E368/3600/data!H$23+L367</f>
        <v>65.19620451727495</v>
      </c>
    </row>
    <row r="369" spans="1:12" ht="20.100000000000001" customHeight="1">
      <c r="A369" s="12">
        <f>'Eleveld TCI'!A369</f>
        <v>1775</v>
      </c>
      <c r="B369" s="13">
        <f>'Eleveld TCI'!B369</f>
        <v>4</v>
      </c>
      <c r="C369" s="14">
        <f t="shared" si="17"/>
        <v>5</v>
      </c>
      <c r="D369" s="68">
        <f>3600*(B369*data!D$15/1000-F369-G368)/C369</f>
        <v>844.91854542961505</v>
      </c>
      <c r="E369" s="68">
        <f>IF(A369+C369&lt;N$19,data!H$25,IF(A369&lt;N$19,data!H$25*(N$19-A369)/C369,IF(D369&gt;data!$H$25,data!$H$25,IF(D369&lt;0,0,D369))))</f>
        <v>844.91854542961505</v>
      </c>
      <c r="F369" s="17">
        <f>(H369*data!D$16+I369*data!D$17-G368*(data!D$18+data!D$19+data!D$20))*$C369/60</f>
        <v>-1.1734979797633505</v>
      </c>
      <c r="G369" s="17">
        <f t="shared" si="18"/>
        <v>81.168000000000006</v>
      </c>
      <c r="H369" s="17">
        <f>H368+(data!D$19*G368-data!D$16*H368)*$C369/60</f>
        <v>140.39789979574056</v>
      </c>
      <c r="I369" s="17">
        <f>I368+(data!D$20*G368-data!D$17*I368)*$C369/60</f>
        <v>107.57689517395823</v>
      </c>
      <c r="J369" s="16">
        <f t="shared" si="16"/>
        <v>29.583333333333332</v>
      </c>
      <c r="K369" s="14">
        <f>G369/data!D$8</f>
        <v>4</v>
      </c>
      <c r="L369" s="59">
        <f>C369*E369/3600/data!H$23+L368</f>
        <v>65.313554315251281</v>
      </c>
    </row>
    <row r="370" spans="1:12" ht="20.100000000000001" customHeight="1">
      <c r="A370" s="12">
        <f>'Eleveld TCI'!A370</f>
        <v>1780</v>
      </c>
      <c r="B370" s="13">
        <f>'Eleveld TCI'!B370</f>
        <v>4</v>
      </c>
      <c r="C370" s="14">
        <f t="shared" si="17"/>
        <v>5</v>
      </c>
      <c r="D370" s="68">
        <f>3600*(B370*data!D$15/1000-F370-G369)/C370</f>
        <v>844.49169740196123</v>
      </c>
      <c r="E370" s="68">
        <f>IF(A370+C370&lt;N$19,data!H$25,IF(A370&lt;N$19,data!H$25*(N$19-A370)/C370,IF(D370&gt;data!$H$25,data!$H$25,IF(D370&lt;0,0,D370))))</f>
        <v>844.49169740196123</v>
      </c>
      <c r="F370" s="17">
        <f>(H370*data!D$16+I370*data!D$17-G369*(data!D$18+data!D$19+data!D$20))*$C370/60</f>
        <v>-1.1729051352805071</v>
      </c>
      <c r="G370" s="17">
        <f t="shared" si="18"/>
        <v>81.168000000000006</v>
      </c>
      <c r="H370" s="17">
        <f>H369+(data!D$19*G369-data!D$16*H369)*$C370/60</f>
        <v>140.51197742167673</v>
      </c>
      <c r="I370" s="17">
        <f>I369+(data!D$20*G369-data!D$17*I369)*$C370/60</f>
        <v>107.83139952778539</v>
      </c>
      <c r="J370" s="16">
        <f t="shared" si="16"/>
        <v>29.666666666666668</v>
      </c>
      <c r="K370" s="14">
        <f>G370/data!D$8</f>
        <v>4</v>
      </c>
      <c r="L370" s="59">
        <f>C370*E370/3600/data!H$23+L369</f>
        <v>65.430844828779328</v>
      </c>
    </row>
    <row r="371" spans="1:12" ht="20.100000000000001" customHeight="1">
      <c r="A371" s="12">
        <f>'Eleveld TCI'!A371</f>
        <v>1785</v>
      </c>
      <c r="B371" s="13">
        <f>'Eleveld TCI'!B371</f>
        <v>4</v>
      </c>
      <c r="C371" s="14">
        <f t="shared" si="17"/>
        <v>5</v>
      </c>
      <c r="D371" s="68">
        <f>3600*(B371*data!D$15/1000-F371-G370)/C371</f>
        <v>844.0665886561726</v>
      </c>
      <c r="E371" s="68">
        <f>IF(A371+C371&lt;N$19,data!H$25,IF(A371&lt;N$19,data!H$25*(N$19-A371)/C371,IF(D371&gt;data!$H$25,data!$H$25,IF(D371&lt;0,0,D371))))</f>
        <v>844.0665886561726</v>
      </c>
      <c r="F371" s="17">
        <f>(H371*data!D$16+I371*data!D$17-G370*(data!D$18+data!D$19+data!D$20))*$C371/60</f>
        <v>-1.1723147064669059</v>
      </c>
      <c r="G371" s="17">
        <f t="shared" si="18"/>
        <v>81.168000000000006</v>
      </c>
      <c r="H371" s="17">
        <f>H370+(data!D$19*G370-data!D$16*H370)*$C371/60</f>
        <v>140.62553219182738</v>
      </c>
      <c r="I371" s="17">
        <f>I370+(data!D$20*G370-data!D$17*I370)*$C371/60</f>
        <v>108.08583389291525</v>
      </c>
      <c r="J371" s="16">
        <f t="shared" si="16"/>
        <v>29.75</v>
      </c>
      <c r="K371" s="14">
        <f>G371/data!D$8</f>
        <v>4</v>
      </c>
      <c r="L371" s="59">
        <f>C371*E371/3600/data!H$23+L370</f>
        <v>65.548076299426015</v>
      </c>
    </row>
    <row r="372" spans="1:12" ht="20.100000000000001" customHeight="1">
      <c r="A372" s="12">
        <f>'Eleveld TCI'!A372</f>
        <v>1790</v>
      </c>
      <c r="B372" s="13">
        <f>'Eleveld TCI'!B372</f>
        <v>4</v>
      </c>
      <c r="C372" s="14">
        <f t="shared" si="17"/>
        <v>5</v>
      </c>
      <c r="D372" s="68">
        <f>3600*(B372*data!D$15/1000-F372-G371)/C372</f>
        <v>843.64321128023221</v>
      </c>
      <c r="E372" s="68">
        <f>IF(A372+C372&lt;N$19,data!H$25,IF(A372&lt;N$19,data!H$25*(N$19-A372)/C372,IF(D372&gt;data!$H$25,data!$H$25,IF(D372&lt;0,0,D372))))</f>
        <v>843.64321128023221</v>
      </c>
      <c r="F372" s="17">
        <f>(H372*data!D$16+I372*data!D$17-G371*(data!D$18+data!D$19+data!D$20))*$C372/60</f>
        <v>-1.1717266823336516</v>
      </c>
      <c r="G372" s="17">
        <f t="shared" si="18"/>
        <v>81.168000000000006</v>
      </c>
      <c r="H372" s="17">
        <f>H371+(data!D$19*G371-data!D$16*H371)*$C372/60</f>
        <v>140.73856650261484</v>
      </c>
      <c r="I372" s="17">
        <f>I371+(data!D$20*G371-data!D$17*I371)*$C372/60</f>
        <v>108.34019828859469</v>
      </c>
      <c r="J372" s="16">
        <f t="shared" si="16"/>
        <v>29.833333333333332</v>
      </c>
      <c r="K372" s="14">
        <f>G372/data!D$8</f>
        <v>4</v>
      </c>
      <c r="L372" s="59">
        <f>C372*E372/3600/data!H$23+L371</f>
        <v>65.66524896765938</v>
      </c>
    </row>
    <row r="373" spans="1:12" ht="20.100000000000001" customHeight="1">
      <c r="A373" s="12">
        <f>'Eleveld TCI'!A373</f>
        <v>1795</v>
      </c>
      <c r="B373" s="13">
        <f>'Eleveld TCI'!B373</f>
        <v>4</v>
      </c>
      <c r="C373" s="14">
        <f t="shared" si="17"/>
        <v>5</v>
      </c>
      <c r="D373" s="68">
        <f>3600*(B373*data!D$15/1000-F373-G372)/C373</f>
        <v>843.22155739837399</v>
      </c>
      <c r="E373" s="68">
        <f>IF(A373+C373&lt;N$19,data!H$25,IF(A373&lt;N$19,data!H$25*(N$19-A373)/C373,IF(D373&gt;data!$H$25,data!$H$25,IF(D373&lt;0,0,D373))))</f>
        <v>843.22155739837399</v>
      </c>
      <c r="F373" s="17">
        <f>(H373*data!D$16+I373*data!D$17-G372*(data!D$18+data!D$19+data!D$20))*$C373/60</f>
        <v>-1.1711410519421919</v>
      </c>
      <c r="G373" s="17">
        <f t="shared" si="18"/>
        <v>81.168000000000006</v>
      </c>
      <c r="H373" s="17">
        <f>H372+(data!D$19*G372-data!D$16*H372)*$C373/60</f>
        <v>140.85108273947785</v>
      </c>
      <c r="I373" s="17">
        <f>I372+(data!D$20*G372-data!D$17*I372)*$C373/60</f>
        <v>108.59449273406533</v>
      </c>
      <c r="J373" s="16">
        <f t="shared" si="16"/>
        <v>29.916666666666668</v>
      </c>
      <c r="K373" s="14">
        <f>G373/data!D$8</f>
        <v>4</v>
      </c>
      <c r="L373" s="59">
        <f>C373*E373/3600/data!H$23+L372</f>
        <v>65.782363072853599</v>
      </c>
    </row>
    <row r="374" spans="1:12" ht="20.100000000000001" customHeight="1">
      <c r="A374" s="12">
        <f>'Eleveld TCI'!A374</f>
        <v>1800</v>
      </c>
      <c r="B374" s="13">
        <f>'Eleveld TCI'!B374</f>
        <v>4</v>
      </c>
      <c r="C374" s="14">
        <f t="shared" si="17"/>
        <v>5</v>
      </c>
      <c r="D374" s="68">
        <f>3600*(B374*data!D$15/1000-F374-G373)/C374</f>
        <v>842.80161917094006</v>
      </c>
      <c r="E374" s="68">
        <f>IF(A374+C374&lt;N$19,data!H$25,IF(A374&lt;N$19,data!H$25*(N$19-A374)/C374,IF(D374&gt;data!$H$25,data!$H$25,IF(D374&lt;0,0,D374))))</f>
        <v>842.80161917094006</v>
      </c>
      <c r="F374" s="17">
        <f>(H374*data!D$16+I374*data!D$17-G373*(data!D$18+data!D$19+data!D$20))*$C374/60</f>
        <v>-1.1705578044040861</v>
      </c>
      <c r="G374" s="17">
        <f t="shared" si="18"/>
        <v>81.168000000000006</v>
      </c>
      <c r="H374" s="17">
        <f>H373+(data!D$19*G373-data!D$16*H373)*$C374/60</f>
        <v>140.96308327692191</v>
      </c>
      <c r="I374" s="17">
        <f>I373+(data!D$20*G373-data!D$17*I373)*$C374/60</f>
        <v>108.84871724856346</v>
      </c>
      <c r="J374" s="16">
        <f t="shared" si="16"/>
        <v>30</v>
      </c>
      <c r="K374" s="14">
        <f>G374/data!D$8</f>
        <v>4</v>
      </c>
      <c r="L374" s="59">
        <f>C374*E374/3600/data!H$23+L373</f>
        <v>65.899418853294009</v>
      </c>
    </row>
    <row r="375" spans="1:12" ht="20.100000000000001" customHeight="1">
      <c r="A375" s="12">
        <f>'Eleveld TCI'!A375</f>
        <v>1805</v>
      </c>
      <c r="B375" s="13">
        <f>'Eleveld TCI'!B375</f>
        <v>4</v>
      </c>
      <c r="C375" s="14">
        <f t="shared" si="17"/>
        <v>5</v>
      </c>
      <c r="D375" s="68">
        <f>3600*(B375*data!D$15/1000-F375-G374)/C375</f>
        <v>842.38338879415551</v>
      </c>
      <c r="E375" s="68">
        <f>IF(A375+C375&lt;N$19,data!H$25,IF(A375&lt;N$19,data!H$25*(N$19-A375)/C375,IF(D375&gt;data!$H$25,data!$H$25,IF(D375&lt;0,0,D375))))</f>
        <v>842.38338879415551</v>
      </c>
      <c r="F375" s="17">
        <f>(H375*data!D$16+I375*data!D$17-G374*(data!D$18+data!D$19+data!D$20))*$C375/60</f>
        <v>-1.1699769288807773</v>
      </c>
      <c r="G375" s="17">
        <f t="shared" si="18"/>
        <v>81.168000000000006</v>
      </c>
      <c r="H375" s="17">
        <f>H374+(data!D$19*G374-data!D$16*H374)*$C375/60</f>
        <v>141.07457047856934</v>
      </c>
      <c r="I375" s="17">
        <f>I374+(data!D$20*G374-data!D$17*I374)*$C375/60</f>
        <v>109.1028718513201</v>
      </c>
      <c r="J375" s="16">
        <f t="shared" si="16"/>
        <v>30.083333333333332</v>
      </c>
      <c r="K375" s="14">
        <f>G375/data!D$8</f>
        <v>4</v>
      </c>
      <c r="L375" s="59">
        <f>C375*E375/3600/data!H$23+L374</f>
        <v>66.016416546182086</v>
      </c>
    </row>
    <row r="376" spans="1:12" ht="20.100000000000001" customHeight="1">
      <c r="A376" s="12">
        <f>'Eleveld TCI'!A376</f>
        <v>1810</v>
      </c>
      <c r="B376" s="13">
        <f>'Eleveld TCI'!B376</f>
        <v>4</v>
      </c>
      <c r="C376" s="14">
        <f t="shared" si="17"/>
        <v>5</v>
      </c>
      <c r="D376" s="68">
        <f>3600*(B376*data!D$15/1000-F376-G375)/C376</f>
        <v>841.96685850001597</v>
      </c>
      <c r="E376" s="68">
        <f>IF(A376+C376&lt;N$19,data!H$25,IF(A376&lt;N$19,data!H$25*(N$19-A376)/C376,IF(D376&gt;data!$H$25,data!$H$25,IF(D376&lt;0,0,D376))))</f>
        <v>841.96685850001597</v>
      </c>
      <c r="F376" s="17">
        <f>(H376*data!D$16+I376*data!D$17-G375*(data!D$18+data!D$19+data!D$20))*$C376/60</f>
        <v>-1.1693984145833616</v>
      </c>
      <c r="G376" s="17">
        <f t="shared" si="18"/>
        <v>81.168000000000006</v>
      </c>
      <c r="H376" s="17">
        <f>H375+(data!D$19*G375-data!D$16*H375)*$C376/60</f>
        <v>141.18554669720922</v>
      </c>
      <c r="I376" s="17">
        <f>I375+(data!D$20*G375-data!D$17*I375)*$C376/60</f>
        <v>109.35695656156099</v>
      </c>
      <c r="J376" s="16">
        <f t="shared" si="16"/>
        <v>30.166666666666668</v>
      </c>
      <c r="K376" s="14">
        <f>G376/data!D$8</f>
        <v>4</v>
      </c>
      <c r="L376" s="59">
        <f>C376*E376/3600/data!H$23+L375</f>
        <v>66.133356387640418</v>
      </c>
    </row>
    <row r="377" spans="1:12" ht="20.100000000000001" customHeight="1">
      <c r="A377" s="12">
        <f>'Eleveld TCI'!A377</f>
        <v>1815</v>
      </c>
      <c r="B377" s="13">
        <f>'Eleveld TCI'!B377</f>
        <v>4</v>
      </c>
      <c r="C377" s="14">
        <f t="shared" si="17"/>
        <v>5</v>
      </c>
      <c r="D377" s="68">
        <f>3600*(B377*data!D$15/1000-F377-G376)/C377</f>
        <v>841.55202055610278</v>
      </c>
      <c r="E377" s="68">
        <f>IF(A377+C377&lt;N$19,data!H$25,IF(A377&lt;N$19,data!H$25*(N$19-A377)/C377,IF(D377&gt;data!$H$25,data!$H$25,IF(D377&lt;0,0,D377))))</f>
        <v>841.55202055610278</v>
      </c>
      <c r="F377" s="17">
        <f>(H377*data!D$16+I377*data!D$17-G376*(data!D$18+data!D$19+data!D$20))*$C377/60</f>
        <v>-1.1688222507723618</v>
      </c>
      <c r="G377" s="17">
        <f t="shared" si="18"/>
        <v>81.168000000000006</v>
      </c>
      <c r="H377" s="17">
        <f>H376+(data!D$19*G376-data!D$16*H376)*$C377/60</f>
        <v>141.29601427484701</v>
      </c>
      <c r="I377" s="17">
        <f>I376+(data!D$20*G376-data!D$17*I376)*$C377/60</f>
        <v>109.61097139850656</v>
      </c>
      <c r="J377" s="16">
        <f t="shared" si="16"/>
        <v>30.25</v>
      </c>
      <c r="K377" s="14">
        <f>G377/data!D$8</f>
        <v>4</v>
      </c>
      <c r="L377" s="59">
        <f>C377*E377/3600/data!H$23+L376</f>
        <v>66.250238612717652</v>
      </c>
    </row>
    <row r="378" spans="1:12" ht="20.100000000000001" customHeight="1">
      <c r="A378" s="12">
        <f>'Eleveld TCI'!A378</f>
        <v>1820</v>
      </c>
      <c r="B378" s="13">
        <f>'Eleveld TCI'!B378</f>
        <v>4</v>
      </c>
      <c r="C378" s="14">
        <f t="shared" si="17"/>
        <v>5</v>
      </c>
      <c r="D378" s="68">
        <f>3600*(B378*data!D$15/1000-F378-G377)/C378</f>
        <v>841.13886726540045</v>
      </c>
      <c r="E378" s="68">
        <f>IF(A378+C378&lt;N$19,data!H$25,IF(A378&lt;N$19,data!H$25*(N$19-A378)/C378,IF(D378&gt;data!$H$25,data!$H$25,IF(D378&lt;0,0,D378))))</f>
        <v>841.13886726540045</v>
      </c>
      <c r="F378" s="17">
        <f>(H378*data!D$16+I378*data!D$17-G377*(data!D$18+data!D$19+data!D$20))*$C378/60</f>
        <v>-1.1682484267575002</v>
      </c>
      <c r="G378" s="17">
        <f t="shared" si="18"/>
        <v>81.168000000000006</v>
      </c>
      <c r="H378" s="17">
        <f>H377+(data!D$19*G377-data!D$16*H377)*$C378/60</f>
        <v>141.40597554275396</v>
      </c>
      <c r="I378" s="17">
        <f>I377+(data!D$20*G377-data!D$17*I377)*$C378/60</f>
        <v>109.86491638137197</v>
      </c>
      <c r="J378" s="16">
        <f t="shared" si="16"/>
        <v>30.333333333333332</v>
      </c>
      <c r="K378" s="14">
        <f>G378/data!D$8</f>
        <v>4</v>
      </c>
      <c r="L378" s="59">
        <f>C378*E378/3600/data!H$23+L377</f>
        <v>66.367063455393406</v>
      </c>
    </row>
    <row r="379" spans="1:12" ht="20.100000000000001" customHeight="1">
      <c r="A379" s="12">
        <f>'Eleveld TCI'!A379</f>
        <v>1825</v>
      </c>
      <c r="B379" s="13">
        <f>'Eleveld TCI'!B379</f>
        <v>4</v>
      </c>
      <c r="C379" s="14">
        <f t="shared" si="17"/>
        <v>5</v>
      </c>
      <c r="D379" s="68">
        <f>3600*(B379*data!D$15/1000-F379-G378)/C379</f>
        <v>840.72739096618193</v>
      </c>
      <c r="E379" s="68">
        <f>IF(A379+C379&lt;N$19,data!H$25,IF(A379&lt;N$19,data!H$25*(N$19-A379)/C379,IF(D379&gt;data!$H$25,data!$H$25,IF(D379&lt;0,0,D379))))</f>
        <v>840.72739096618193</v>
      </c>
      <c r="F379" s="17">
        <f>(H379*data!D$16+I379*data!D$17-G378*(data!D$18+data!D$19+data!D$20))*$C379/60</f>
        <v>-1.167676931897474</v>
      </c>
      <c r="G379" s="17">
        <f t="shared" si="18"/>
        <v>81.168000000000006</v>
      </c>
      <c r="H379" s="17">
        <f>H378+(data!D$19*G378-data!D$16*H378)*$C379/60</f>
        <v>141.51543282151636</v>
      </c>
      <c r="I379" s="17">
        <f>I378+(data!D$20*G378-data!D$17*I378)*$C379/60</f>
        <v>110.11879152936709</v>
      </c>
      <c r="J379" s="16">
        <f t="shared" si="16"/>
        <v>30.416666666666668</v>
      </c>
      <c r="K379" s="14">
        <f>G379/data!D$8</f>
        <v>4</v>
      </c>
      <c r="L379" s="59">
        <f>C379*E379/3600/data!H$23+L378</f>
        <v>66.48383114858315</v>
      </c>
    </row>
    <row r="380" spans="1:12" ht="20.100000000000001" customHeight="1">
      <c r="A380" s="12">
        <f>'Eleveld TCI'!A380</f>
        <v>1830</v>
      </c>
      <c r="B380" s="13">
        <f>'Eleveld TCI'!B380</f>
        <v>4</v>
      </c>
      <c r="C380" s="14">
        <f t="shared" si="17"/>
        <v>5</v>
      </c>
      <c r="D380" s="68">
        <f>3600*(B380*data!D$15/1000-F380-G379)/C380</f>
        <v>840.31758403180561</v>
      </c>
      <c r="E380" s="68">
        <f>IF(A380+C380&lt;N$19,data!H$25,IF(A380&lt;N$19,data!H$25*(N$19-A380)/C380,IF(D380&gt;data!$H$25,data!$H$25,IF(D380&lt;0,0,D380))))</f>
        <v>840.31758403180561</v>
      </c>
      <c r="F380" s="17">
        <f>(H380*data!D$16+I380*data!D$17-G379*(data!D$18+data!D$19+data!D$20))*$C380/60</f>
        <v>-1.1671077555997298</v>
      </c>
      <c r="G380" s="17">
        <f t="shared" si="18"/>
        <v>81.168000000000006</v>
      </c>
      <c r="H380" s="17">
        <f>H379+(data!D$19*G379-data!D$16*H379)*$C380/60</f>
        <v>141.6243884210844</v>
      </c>
      <c r="I380" s="17">
        <f>I379+(data!D$20*G379-data!D$17*I379)*$C380/60</f>
        <v>110.37259686169651</v>
      </c>
      <c r="J380" s="16">
        <f t="shared" si="16"/>
        <v>30.5</v>
      </c>
      <c r="K380" s="14">
        <f>G380/data!D$8</f>
        <v>4</v>
      </c>
      <c r="L380" s="59">
        <f>C380*E380/3600/data!H$23+L379</f>
        <v>66.60054192414313</v>
      </c>
    </row>
    <row r="381" spans="1:12" ht="20.100000000000001" customHeight="1">
      <c r="A381" s="12">
        <f>'Eleveld TCI'!A381</f>
        <v>1835</v>
      </c>
      <c r="B381" s="13">
        <f>'Eleveld TCI'!B381</f>
        <v>4</v>
      </c>
      <c r="C381" s="14">
        <f t="shared" si="17"/>
        <v>5</v>
      </c>
      <c r="D381" s="68">
        <f>3600*(B381*data!D$15/1000-F381-G380)/C381</f>
        <v>839.90943887057142</v>
      </c>
      <c r="E381" s="68">
        <f>IF(A381+C381&lt;N$19,data!H$25,IF(A381&lt;N$19,data!H$25*(N$19-A381)/C381,IF(D381&gt;data!$H$25,data!$H$25,IF(D381&lt;0,0,D381))))</f>
        <v>839.90943887057142</v>
      </c>
      <c r="F381" s="17">
        <f>(H381*data!D$16+I381*data!D$17-G380*(data!D$18+data!D$19+data!D$20))*$C381/60</f>
        <v>-1.166540887320241</v>
      </c>
      <c r="G381" s="17">
        <f t="shared" si="18"/>
        <v>81.168000000000006</v>
      </c>
      <c r="H381" s="17">
        <f>H380+(data!D$19*G380-data!D$16*H380)*$C381/60</f>
        <v>141.7328446408211</v>
      </c>
      <c r="I381" s="17">
        <f>I380+(data!D$20*G380-data!D$17*I380)*$C381/60</f>
        <v>110.62633239755954</v>
      </c>
      <c r="J381" s="16">
        <f t="shared" si="16"/>
        <v>30.583333333333332</v>
      </c>
      <c r="K381" s="14">
        <f>G381/data!D$8</f>
        <v>4</v>
      </c>
      <c r="L381" s="59">
        <f>C381*E381/3600/data!H$23+L380</f>
        <v>66.717196012875149</v>
      </c>
    </row>
    <row r="382" spans="1:12" ht="20.100000000000001" customHeight="1">
      <c r="A382" s="12">
        <f>'Eleveld TCI'!A382</f>
        <v>1840</v>
      </c>
      <c r="B382" s="13">
        <f>'Eleveld TCI'!B382</f>
        <v>4</v>
      </c>
      <c r="C382" s="14">
        <f t="shared" si="17"/>
        <v>5</v>
      </c>
      <c r="D382" s="68">
        <f>3600*(B382*data!D$15/1000-F382-G381)/C382</f>
        <v>839.50294792556747</v>
      </c>
      <c r="E382" s="68">
        <f>IF(A382+C382&lt;N$19,data!H$25,IF(A382&lt;N$19,data!H$25*(N$19-A382)/C382,IF(D382&gt;data!$H$25,data!$H$25,IF(D382&lt;0,0,D382))))</f>
        <v>839.50294792556747</v>
      </c>
      <c r="F382" s="17">
        <f>(H382*data!D$16+I382*data!D$17-G381*(data!D$18+data!D$19+data!D$20))*$C382/60</f>
        <v>-1.1659763165632846</v>
      </c>
      <c r="G382" s="17">
        <f t="shared" si="18"/>
        <v>81.168000000000006</v>
      </c>
      <c r="H382" s="17">
        <f>H381+(data!D$19*G381-data!D$16*H381)*$C382/60</f>
        <v>141.84080376955066</v>
      </c>
      <c r="I382" s="17">
        <f>I381+(data!D$20*G381-data!D$17*I381)*$C382/60</f>
        <v>110.87999815615021</v>
      </c>
      <c r="J382" s="16">
        <f t="shared" si="16"/>
        <v>30.666666666666668</v>
      </c>
      <c r="K382" s="14">
        <f>G382/data!D$8</f>
        <v>4</v>
      </c>
      <c r="L382" s="59">
        <f>C382*E382/3600/data!H$23+L381</f>
        <v>66.833793644531482</v>
      </c>
    </row>
    <row r="383" spans="1:12" ht="20.100000000000001" customHeight="1">
      <c r="A383" s="12">
        <f>'Eleveld TCI'!A383</f>
        <v>1845</v>
      </c>
      <c r="B383" s="13">
        <f>'Eleveld TCI'!B383</f>
        <v>4</v>
      </c>
      <c r="C383" s="14">
        <f t="shared" si="17"/>
        <v>5</v>
      </c>
      <c r="D383" s="68">
        <f>3600*(B383*data!D$15/1000-F383-G382)/C383</f>
        <v>839.09810367447574</v>
      </c>
      <c r="E383" s="68">
        <f>IF(A383+C383&lt;N$19,data!H$25,IF(A383&lt;N$19,data!H$25*(N$19-A383)/C383,IF(D383&gt;data!$H$25,data!$H$25,IF(D383&lt;0,0,D383))))</f>
        <v>839.09810367447574</v>
      </c>
      <c r="F383" s="17">
        <f>(H383*data!D$16+I383*data!D$17-G382*(data!D$18+data!D$19+data!D$20))*$C383/60</f>
        <v>-1.1654140328812208</v>
      </c>
      <c r="G383" s="17">
        <f t="shared" si="18"/>
        <v>81.168000000000006</v>
      </c>
      <c r="H383" s="17">
        <f>H382+(data!D$19*G382-data!D$16*H382)*$C383/60</f>
        <v>141.94826808560688</v>
      </c>
      <c r="I383" s="17">
        <f>I382+(data!D$20*G382-data!D$17*I382)*$C383/60</f>
        <v>111.13359415665727</v>
      </c>
      <c r="J383" s="16">
        <f t="shared" si="16"/>
        <v>30.75</v>
      </c>
      <c r="K383" s="14">
        <f>G383/data!D$8</f>
        <v>4</v>
      </c>
      <c r="L383" s="59">
        <f>C383*E383/3600/data!H$23+L382</f>
        <v>66.950335047819607</v>
      </c>
    </row>
    <row r="384" spans="1:12" ht="20.100000000000001" customHeight="1">
      <c r="A384" s="12">
        <f>'Eleveld TCI'!A384</f>
        <v>1850</v>
      </c>
      <c r="B384" s="13">
        <f>'Eleveld TCI'!B384</f>
        <v>4</v>
      </c>
      <c r="C384" s="14">
        <f t="shared" si="17"/>
        <v>5</v>
      </c>
      <c r="D384" s="68">
        <f>3600*(B384*data!D$15/1000-F384-G383)/C384</f>
        <v>838.69489862947944</v>
      </c>
      <c r="E384" s="68">
        <f>IF(A384+C384&lt;N$19,data!H$25,IF(A384&lt;N$19,data!H$25*(N$19-A384)/C384,IF(D384&gt;data!$H$25,data!$H$25,IF(D384&lt;0,0,D384))))</f>
        <v>838.69489862947944</v>
      </c>
      <c r="F384" s="17">
        <f>(H384*data!D$16+I384*data!D$17-G383*(data!D$18+data!D$19+data!D$20))*$C384/60</f>
        <v>-1.1648540258742719</v>
      </c>
      <c r="G384" s="17">
        <f t="shared" si="18"/>
        <v>81.168000000000006</v>
      </c>
      <c r="H384" s="17">
        <f>H383+(data!D$19*G383-data!D$16*H383)*$C384/60</f>
        <v>142.05523985688117</v>
      </c>
      <c r="I384" s="17">
        <f>I383+(data!D$20*G383-data!D$17*I383)*$C384/60</f>
        <v>111.38712041826419</v>
      </c>
      <c r="J384" s="16">
        <f t="shared" si="16"/>
        <v>30.833333333333332</v>
      </c>
      <c r="K384" s="14">
        <f>G384/data!D$8</f>
        <v>4</v>
      </c>
      <c r="L384" s="59">
        <f>C384*E384/3600/data!H$23+L383</f>
        <v>67.066820450407036</v>
      </c>
    </row>
    <row r="385" spans="1:12" ht="20.100000000000001" customHeight="1">
      <c r="A385" s="12">
        <f>'Eleveld TCI'!A385</f>
        <v>1855</v>
      </c>
      <c r="B385" s="13">
        <f>'Eleveld TCI'!B385</f>
        <v>4</v>
      </c>
      <c r="C385" s="14">
        <f t="shared" si="17"/>
        <v>5</v>
      </c>
      <c r="D385" s="68">
        <f>3600*(B385*data!D$15/1000-F385-G384)/C385</f>
        <v>838.29332533701859</v>
      </c>
      <c r="E385" s="68">
        <f>IF(A385+C385&lt;N$19,data!H$25,IF(A385&lt;N$19,data!H$25*(N$19-A385)/C385,IF(D385&gt;data!$H$25,data!$H$25,IF(D385&lt;0,0,D385))))</f>
        <v>838.29332533701859</v>
      </c>
      <c r="F385" s="17">
        <f>(H385*data!D$16+I385*data!D$17-G384*(data!D$18+data!D$19+data!D$20))*$C385/60</f>
        <v>-1.1642962851903027</v>
      </c>
      <c r="G385" s="17">
        <f t="shared" si="18"/>
        <v>81.168000000000006</v>
      </c>
      <c r="H385" s="17">
        <f>H384+(data!D$19*G384-data!D$16*H384)*$C385/60</f>
        <v>142.16172134087046</v>
      </c>
      <c r="I385" s="17">
        <f>I384+(data!D$20*G384-data!D$17*I384)*$C385/60</f>
        <v>111.64057696014916</v>
      </c>
      <c r="J385" s="16">
        <f t="shared" si="16"/>
        <v>30.916666666666668</v>
      </c>
      <c r="K385" s="14">
        <f>G385/data!D$8</f>
        <v>4</v>
      </c>
      <c r="L385" s="59">
        <f>C385*E385/3600/data!H$23+L384</f>
        <v>67.183250078926065</v>
      </c>
    </row>
    <row r="386" spans="1:12" ht="20.100000000000001" customHeight="1">
      <c r="A386" s="12">
        <f>'Eleveld TCI'!A386</f>
        <v>1860</v>
      </c>
      <c r="B386" s="13">
        <f>'Eleveld TCI'!B386</f>
        <v>4</v>
      </c>
      <c r="C386" s="14">
        <f t="shared" si="17"/>
        <v>5</v>
      </c>
      <c r="D386" s="68">
        <f>3600*(B386*data!D$15/1000-F386-G385)/C386</f>
        <v>837.89337637771712</v>
      </c>
      <c r="E386" s="68">
        <f>IF(A386+C386&lt;N$19,data!H$25,IF(A386&lt;N$19,data!H$25*(N$19-A386)/C386,IF(D386&gt;data!$H$25,data!$H$25,IF(D386&lt;0,0,D386))))</f>
        <v>837.89337637771712</v>
      </c>
      <c r="F386" s="17">
        <f>(H386*data!D$16+I386*data!D$17-G385*(data!D$18+data!D$19+data!D$20))*$C386/60</f>
        <v>-1.1637408005246028</v>
      </c>
      <c r="G386" s="17">
        <f t="shared" si="18"/>
        <v>81.168000000000006</v>
      </c>
      <c r="H386" s="17">
        <f>H385+(data!D$19*G385-data!D$16*H385)*$C386/60</f>
        <v>142.2677147847248</v>
      </c>
      <c r="I386" s="17">
        <f>I385+(data!D$20*G385-data!D$17*I385)*$C386/60</f>
        <v>111.89396380148511</v>
      </c>
      <c r="J386" s="16">
        <f t="shared" si="16"/>
        <v>31</v>
      </c>
      <c r="K386" s="14">
        <f>G386/data!D$8</f>
        <v>4</v>
      </c>
      <c r="L386" s="59">
        <f>C386*E386/3600/data!H$23+L385</f>
        <v>67.299624158978531</v>
      </c>
    </row>
    <row r="387" spans="1:12" ht="20.100000000000001" customHeight="1">
      <c r="A387" s="12">
        <f>'Eleveld TCI'!A387</f>
        <v>1865</v>
      </c>
      <c r="B387" s="13">
        <f>'Eleveld TCI'!B387</f>
        <v>4</v>
      </c>
      <c r="C387" s="14">
        <f t="shared" si="17"/>
        <v>5</v>
      </c>
      <c r="D387" s="68">
        <f>3600*(B387*data!D$15/1000-F387-G386)/C387</f>
        <v>837.49504436615894</v>
      </c>
      <c r="E387" s="68">
        <f>IF(A387+C387&lt;N$19,data!H$25,IF(A387&lt;N$19,data!H$25*(N$19-A387)/C387,IF(D387&gt;data!$H$25,data!$H$25,IF(D387&lt;0,0,D387))))</f>
        <v>837.49504436615894</v>
      </c>
      <c r="F387" s="17">
        <f>(H387*data!D$16+I387*data!D$17-G386*(data!D$18+data!D$19+data!D$20))*$C387/60</f>
        <v>-1.1631875616196694</v>
      </c>
      <c r="G387" s="17">
        <f t="shared" si="18"/>
        <v>81.168000000000006</v>
      </c>
      <c r="H387" s="17">
        <f>H386+(data!D$19*G386-data!D$16*H386)*$C387/60</f>
        <v>142.37322242529481</v>
      </c>
      <c r="I387" s="17">
        <f>I386+(data!D$20*G386-data!D$17*I386)*$C387/60</f>
        <v>112.14728096143971</v>
      </c>
      <c r="J387" s="16">
        <f t="shared" si="16"/>
        <v>31.083333333333332</v>
      </c>
      <c r="K387" s="14">
        <f>G387/data!D$8</f>
        <v>4</v>
      </c>
      <c r="L387" s="59">
        <f>C387*E387/3600/data!H$23+L386</f>
        <v>67.415942915140505</v>
      </c>
    </row>
    <row r="388" spans="1:12" ht="20.100000000000001" customHeight="1">
      <c r="A388" s="12">
        <f>'Eleveld TCI'!A388</f>
        <v>1870</v>
      </c>
      <c r="B388" s="13">
        <f>'Eleveld TCI'!B388</f>
        <v>4</v>
      </c>
      <c r="C388" s="14">
        <f t="shared" si="17"/>
        <v>5</v>
      </c>
      <c r="D388" s="68">
        <f>3600*(B388*data!D$15/1000-F388-G387)/C388</f>
        <v>837.09832195079457</v>
      </c>
      <c r="E388" s="68">
        <f>IF(A388+C388&lt;N$19,data!H$25,IF(A388&lt;N$19,data!H$25*(N$19-A388)/C388,IF(D388&gt;data!$H$25,data!$H$25,IF(D388&lt;0,0,D388))))</f>
        <v>837.09832195079457</v>
      </c>
      <c r="F388" s="17">
        <f>(H388*data!D$16+I388*data!D$17-G387*(data!D$18+data!D$19+data!D$20))*$C388/60</f>
        <v>-1.16263655826499</v>
      </c>
      <c r="G388" s="17">
        <f t="shared" si="18"/>
        <v>81.168000000000006</v>
      </c>
      <c r="H388" s="17">
        <f>H387+(data!D$19*G387-data!D$16*H387)*$C388/60</f>
        <v>142.47824648917887</v>
      </c>
      <c r="I388" s="17">
        <f>I387+(data!D$20*G387-data!D$17*I387)*$C388/60</f>
        <v>112.40052845917531</v>
      </c>
      <c r="J388" s="16">
        <f t="shared" ref="J388:J451" si="19">$A388/60</f>
        <v>31.166666666666668</v>
      </c>
      <c r="K388" s="14">
        <f>G388/data!D$8</f>
        <v>4</v>
      </c>
      <c r="L388" s="59">
        <f>C388*E388/3600/data!H$23+L387</f>
        <v>67.532206570967006</v>
      </c>
    </row>
    <row r="389" spans="1:12" ht="20.100000000000001" customHeight="1">
      <c r="A389" s="12">
        <f>'Eleveld TCI'!A389</f>
        <v>1875</v>
      </c>
      <c r="B389" s="13">
        <f>'Eleveld TCI'!B389</f>
        <v>4</v>
      </c>
      <c r="C389" s="14">
        <f t="shared" ref="C389:C452" si="20">A390-A389</f>
        <v>5</v>
      </c>
      <c r="D389" s="68">
        <f>3600*(B389*data!D$15/1000-F389-G388)/C389</f>
        <v>836.70320181371721</v>
      </c>
      <c r="E389" s="68">
        <f>IF(A389+C389&lt;N$19,data!H$25,IF(A389&lt;N$19,data!H$25*(N$19-A389)/C389,IF(D389&gt;data!$H$25,data!$H$25,IF(D389&lt;0,0,D389))))</f>
        <v>836.70320181371721</v>
      </c>
      <c r="F389" s="17">
        <f>(H389*data!D$16+I389*data!D$17-G388*(data!D$18+data!D$19+data!D$20))*$C389/60</f>
        <v>-1.1620877802968284</v>
      </c>
      <c r="G389" s="17">
        <f t="shared" ref="G389:G452" si="21">(E389/60)*$C389/60+F389+G388</f>
        <v>81.168000000000006</v>
      </c>
      <c r="H389" s="17">
        <f>H388+(data!D$19*G388-data!D$16*H388)*$C389/60</f>
        <v>142.58278919277012</v>
      </c>
      <c r="I389" s="17">
        <f>I388+(data!D$20*G388-data!D$17*I388)*$C389/60</f>
        <v>112.65370631384903</v>
      </c>
      <c r="J389" s="16">
        <f t="shared" si="19"/>
        <v>31.25</v>
      </c>
      <c r="K389" s="14">
        <f>G389/data!D$8</f>
        <v>4</v>
      </c>
      <c r="L389" s="59">
        <f>C389*E389/3600/data!H$23+L388</f>
        <v>67.648415348996693</v>
      </c>
    </row>
    <row r="390" spans="1:12" ht="20.100000000000001" customHeight="1">
      <c r="A390" s="12">
        <f>'Eleveld TCI'!A390</f>
        <v>1880</v>
      </c>
      <c r="B390" s="13">
        <f>'Eleveld TCI'!B390</f>
        <v>4</v>
      </c>
      <c r="C390" s="14">
        <f t="shared" si="20"/>
        <v>5</v>
      </c>
      <c r="D390" s="68">
        <f>3600*(B390*data!D$15/1000-F390-G389)/C390</f>
        <v>836.30967667057007</v>
      </c>
      <c r="E390" s="68">
        <f>IF(A390+C390&lt;N$19,data!H$25,IF(A390&lt;N$19,data!H$25*(N$19-A390)/C390,IF(D390&gt;data!$H$25,data!$H$25,IF(D390&lt;0,0,D390))))</f>
        <v>836.30967667057007</v>
      </c>
      <c r="F390" s="17">
        <f>(H390*data!D$16+I390*data!D$17-G389*(data!D$18+data!D$19+data!D$20))*$C390/60</f>
        <v>-1.161541217598008</v>
      </c>
      <c r="G390" s="17">
        <f t="shared" si="21"/>
        <v>81.168000000000006</v>
      </c>
      <c r="H390" s="17">
        <f>H389+(data!D$19*G389-data!D$16*H389)*$C390/60</f>
        <v>142.68685274230324</v>
      </c>
      <c r="I390" s="17">
        <f>I389+(data!D$20*G389-data!D$17*I389)*$C390/60</f>
        <v>112.90681454461271</v>
      </c>
      <c r="J390" s="16">
        <f t="shared" si="19"/>
        <v>31.333333333333332</v>
      </c>
      <c r="K390" s="14">
        <f>G390/data!D$8</f>
        <v>4</v>
      </c>
      <c r="L390" s="59">
        <f>C390*E390/3600/data!H$23+L389</f>
        <v>67.764569470756499</v>
      </c>
    </row>
    <row r="391" spans="1:12" ht="20.100000000000001" customHeight="1">
      <c r="A391" s="12">
        <f>'Eleveld TCI'!A391</f>
        <v>1885</v>
      </c>
      <c r="B391" s="13">
        <f>'Eleveld TCI'!B391</f>
        <v>4</v>
      </c>
      <c r="C391" s="14">
        <f t="shared" si="20"/>
        <v>5</v>
      </c>
      <c r="D391" s="68">
        <f>3600*(B391*data!D$15/1000-F391-G390)/C391</f>
        <v>835.91773927034194</v>
      </c>
      <c r="E391" s="68">
        <f>IF(A391+C391&lt;N$19,data!H$25,IF(A391&lt;N$19,data!H$25*(N$19-A391)/C391,IF(D391&gt;data!$H$25,data!$H$25,IF(D391&lt;0,0,D391))))</f>
        <v>835.91773927034194</v>
      </c>
      <c r="F391" s="17">
        <f>(H391*data!D$16+I391*data!D$17-G390*(data!D$18+data!D$19+data!D$20))*$C391/60</f>
        <v>-1.1609968600977014</v>
      </c>
      <c r="G391" s="17">
        <f t="shared" si="21"/>
        <v>81.168000000000006</v>
      </c>
      <c r="H391" s="17">
        <f>H390+(data!D$19*G390-data!D$16*H390)*$C391/60</f>
        <v>142.79043933390102</v>
      </c>
      <c r="I391" s="17">
        <f>I390+(data!D$20*G390-data!D$17*I390)*$C391/60</f>
        <v>113.15985317061295</v>
      </c>
      <c r="J391" s="16">
        <f t="shared" si="19"/>
        <v>31.416666666666668</v>
      </c>
      <c r="K391" s="14">
        <f>G391/data!D$8</f>
        <v>4</v>
      </c>
      <c r="L391" s="59">
        <f>C391*E391/3600/data!H$23+L390</f>
        <v>67.880669156766274</v>
      </c>
    </row>
    <row r="392" spans="1:12" ht="20.100000000000001" customHeight="1">
      <c r="A392" s="12">
        <f>'Eleveld TCI'!A392</f>
        <v>1890</v>
      </c>
      <c r="B392" s="13">
        <f>'Eleveld TCI'!B392</f>
        <v>4</v>
      </c>
      <c r="C392" s="14">
        <f t="shared" si="20"/>
        <v>5</v>
      </c>
      <c r="D392" s="68">
        <f>3600*(B392*data!D$15/1000-F392-G391)/C392</f>
        <v>835.52738239527457</v>
      </c>
      <c r="E392" s="68">
        <f>IF(A392+C392&lt;N$19,data!H$25,IF(A392&lt;N$19,data!H$25*(N$19-A392)/C392,IF(D392&gt;data!$H$25,data!$H$25,IF(D392&lt;0,0,D392))))</f>
        <v>835.52738239527457</v>
      </c>
      <c r="F392" s="17">
        <f>(H392*data!D$16+I392*data!D$17-G391*(data!D$18+data!D$19+data!D$20))*$C392/60</f>
        <v>-1.160454697771216</v>
      </c>
      <c r="G392" s="17">
        <f t="shared" si="21"/>
        <v>81.168000000000006</v>
      </c>
      <c r="H392" s="17">
        <f>H391+(data!D$19*G391-data!D$16*H391)*$C392/60</f>
        <v>142.89355115362065</v>
      </c>
      <c r="I392" s="17">
        <f>I391+(data!D$20*G391-data!D$17*I391)*$C392/60</f>
        <v>113.41282221099102</v>
      </c>
      <c r="J392" s="16">
        <f t="shared" si="19"/>
        <v>31.5</v>
      </c>
      <c r="K392" s="14">
        <f>G392/data!D$8</f>
        <v>4</v>
      </c>
      <c r="L392" s="59">
        <f>C392*E392/3600/data!H$23+L391</f>
        <v>67.996714626543394</v>
      </c>
    </row>
    <row r="393" spans="1:12" ht="20.100000000000001" customHeight="1">
      <c r="A393" s="12">
        <f>'Eleveld TCI'!A393</f>
        <v>1895</v>
      </c>
      <c r="B393" s="13">
        <f>'Eleveld TCI'!B393</f>
        <v>4</v>
      </c>
      <c r="C393" s="14">
        <f t="shared" si="20"/>
        <v>5</v>
      </c>
      <c r="D393" s="68">
        <f>3600*(B393*data!D$15/1000-F393-G392)/C393</f>
        <v>835.13859886063869</v>
      </c>
      <c r="E393" s="68">
        <f>IF(A393+C393&lt;N$19,data!H$25,IF(A393&lt;N$19,data!H$25*(N$19-A393)/C393,IF(D393&gt;data!$H$25,data!$H$25,IF(D393&lt;0,0,D393))))</f>
        <v>835.13859886063869</v>
      </c>
      <c r="F393" s="17">
        <f>(H393*data!D$16+I393*data!D$17-G392*(data!D$18+data!D$19+data!D$20))*$C393/60</f>
        <v>-1.1599147206397826</v>
      </c>
      <c r="G393" s="17">
        <f t="shared" si="21"/>
        <v>81.168000000000006</v>
      </c>
      <c r="H393" s="17">
        <f>H392+(data!D$19*G392-data!D$16*H392)*$C393/60</f>
        <v>142.99619037749989</v>
      </c>
      <c r="I393" s="17">
        <f>I392+(data!D$20*G392-data!D$17*I392)*$C393/60</f>
        <v>113.665721684883</v>
      </c>
      <c r="J393" s="16">
        <f t="shared" si="19"/>
        <v>31.583333333333332</v>
      </c>
      <c r="K393" s="14">
        <f>G393/data!D$8</f>
        <v>4</v>
      </c>
      <c r="L393" s="59">
        <f>C393*E393/3600/data!H$23+L392</f>
        <v>68.112706098607376</v>
      </c>
    </row>
    <row r="394" spans="1:12" ht="20.100000000000001" customHeight="1">
      <c r="A394" s="12">
        <f>'Eleveld TCI'!A394</f>
        <v>1900</v>
      </c>
      <c r="B394" s="13">
        <f>'Eleveld TCI'!B394</f>
        <v>4</v>
      </c>
      <c r="C394" s="14">
        <f t="shared" si="20"/>
        <v>5</v>
      </c>
      <c r="D394" s="68">
        <f>3600*(B394*data!D$15/1000-F394-G393)/C394</f>
        <v>834.75138151465103</v>
      </c>
      <c r="E394" s="68">
        <f>IF(A394+C394&lt;N$19,data!H$25,IF(A394&lt;N$19,data!H$25*(N$19-A394)/C394,IF(D394&gt;data!$H$25,data!$H$25,IF(D394&lt;0,0,D394))))</f>
        <v>834.75138151465103</v>
      </c>
      <c r="F394" s="17">
        <f>(H394*data!D$16+I394*data!D$17-G393*(data!D$18+data!D$19+data!D$20))*$C394/60</f>
        <v>-1.1593769187703455</v>
      </c>
      <c r="G394" s="17">
        <f t="shared" si="21"/>
        <v>81.168000000000006</v>
      </c>
      <c r="H394" s="17">
        <f>H393+(data!D$19*G393-data!D$16*H393)*$C394/60</f>
        <v>143.09835917160302</v>
      </c>
      <c r="I394" s="17">
        <f>I393+(data!D$20*G393-data!D$17*I393)*$C394/60</f>
        <v>113.91855161141966</v>
      </c>
      <c r="J394" s="16">
        <f t="shared" si="19"/>
        <v>31.666666666666668</v>
      </c>
      <c r="K394" s="14">
        <f>G394/data!D$8</f>
        <v>4</v>
      </c>
      <c r="L394" s="59">
        <f>C394*E394/3600/data!H$23+L393</f>
        <v>68.228643790484412</v>
      </c>
    </row>
    <row r="395" spans="1:12" ht="20.100000000000001" customHeight="1">
      <c r="A395" s="12">
        <f>'Eleveld TCI'!A395</f>
        <v>1905</v>
      </c>
      <c r="B395" s="13">
        <f>'Eleveld TCI'!B395</f>
        <v>4</v>
      </c>
      <c r="C395" s="14">
        <f t="shared" si="20"/>
        <v>5</v>
      </c>
      <c r="D395" s="68">
        <f>3600*(B395*data!D$15/1000-F395-G394)/C395</f>
        <v>834.36572323824987</v>
      </c>
      <c r="E395" s="68">
        <f>IF(A395+C395&lt;N$19,data!H$25,IF(A395&lt;N$19,data!H$25*(N$19-A395)/C395,IF(D395&gt;data!$H$25,data!$H$25,IF(D395&lt;0,0,D395))))</f>
        <v>834.36572323824987</v>
      </c>
      <c r="F395" s="17">
        <f>(H395*data!D$16+I395*data!D$17-G394*(data!D$18+data!D$19+data!D$20))*$C395/60</f>
        <v>-1.1588412822753535</v>
      </c>
      <c r="G395" s="17">
        <f t="shared" si="21"/>
        <v>81.168000000000006</v>
      </c>
      <c r="H395" s="17">
        <f>H394+(data!D$19*G394-data!D$16*H394)*$C395/60</f>
        <v>143.2000596920665</v>
      </c>
      <c r="I395" s="17">
        <f>I394+(data!D$20*G394-data!D$17*I394)*$C395/60</f>
        <v>114.17131200972652</v>
      </c>
      <c r="J395" s="16">
        <f t="shared" si="19"/>
        <v>31.75</v>
      </c>
      <c r="K395" s="14">
        <f>G395/data!D$8</f>
        <v>4</v>
      </c>
      <c r="L395" s="59">
        <f>C395*E395/3600/data!H$23+L394</f>
        <v>68.344527918711947</v>
      </c>
    </row>
    <row r="396" spans="1:12" ht="20.100000000000001" customHeight="1">
      <c r="A396" s="12">
        <f>'Eleveld TCI'!A396</f>
        <v>1910</v>
      </c>
      <c r="B396" s="13">
        <f>'Eleveld TCI'!B396</f>
        <v>4</v>
      </c>
      <c r="C396" s="14">
        <f t="shared" si="20"/>
        <v>5</v>
      </c>
      <c r="D396" s="68">
        <f>3600*(B396*data!D$15/1000-F396-G395)/C396</f>
        <v>833.98161694503301</v>
      </c>
      <c r="E396" s="68">
        <f>IF(A396+C396&lt;N$19,data!H$25,IF(A396&lt;N$19,data!H$25*(N$19-A396)/C396,IF(D396&gt;data!$H$25,data!$H$25,IF(D396&lt;0,0,D396))))</f>
        <v>833.98161694503301</v>
      </c>
      <c r="F396" s="17">
        <f>(H396*data!D$16+I396*data!D$17-G395*(data!D$18+data!D$19+data!D$20))*$C396/60</f>
        <v>-1.1583078013125501</v>
      </c>
      <c r="G396" s="17">
        <f t="shared" si="21"/>
        <v>81.168000000000006</v>
      </c>
      <c r="H396" s="17">
        <f>H395+(data!D$19*G395-data!D$16*H395)*$C396/60</f>
        <v>143.30129408514452</v>
      </c>
      <c r="I396" s="17">
        <f>I395+(data!D$20*G395-data!D$17*I395)*$C396/60</f>
        <v>114.42400289892385</v>
      </c>
      <c r="J396" s="16">
        <f t="shared" si="19"/>
        <v>31.833333333333332</v>
      </c>
      <c r="K396" s="14">
        <f>G396/data!D$8</f>
        <v>4</v>
      </c>
      <c r="L396" s="59">
        <f>C396*E396/3600/data!H$23+L395</f>
        <v>68.460358698843208</v>
      </c>
    </row>
    <row r="397" spans="1:12" ht="20.100000000000001" customHeight="1">
      <c r="A397" s="12">
        <f>'Eleveld TCI'!A397</f>
        <v>1915</v>
      </c>
      <c r="B397" s="13">
        <f>'Eleveld TCI'!B397</f>
        <v>4</v>
      </c>
      <c r="C397" s="14">
        <f t="shared" si="20"/>
        <v>5</v>
      </c>
      <c r="D397" s="68">
        <f>3600*(B397*data!D$15/1000-F397-G396)/C397</f>
        <v>833.59905558103378</v>
      </c>
      <c r="E397" s="68">
        <f>IF(A397+C397&lt;N$19,data!H$25,IF(A397&lt;N$19,data!H$25*(N$19-A397)/C397,IF(D397&gt;data!$H$25,data!$H$25,IF(D397&lt;0,0,D397))))</f>
        <v>833.59905558103378</v>
      </c>
      <c r="F397" s="17">
        <f>(H397*data!D$16+I397*data!D$17-G396*(data!D$18+data!D$19+data!D$20))*$C397/60</f>
        <v>-1.1577764660847663</v>
      </c>
      <c r="G397" s="17">
        <f t="shared" si="21"/>
        <v>81.168000000000006</v>
      </c>
      <c r="H397" s="17">
        <f>H396+(data!D$19*G396-data!D$16*H396)*$C397/60</f>
        <v>143.40206448725428</v>
      </c>
      <c r="I397" s="17">
        <f>I396+(data!D$20*G396-data!D$17*I396)*$C397/60</f>
        <v>114.67662429812664</v>
      </c>
      <c r="J397" s="16">
        <f t="shared" si="19"/>
        <v>31.916666666666668</v>
      </c>
      <c r="K397" s="14">
        <f>G397/data!D$8</f>
        <v>4</v>
      </c>
      <c r="L397" s="59">
        <f>C397*E397/3600/data!H$23+L396</f>
        <v>68.576136345451687</v>
      </c>
    </row>
    <row r="398" spans="1:12" ht="20.100000000000001" customHeight="1">
      <c r="A398" s="12">
        <f>'Eleveld TCI'!A398</f>
        <v>1920</v>
      </c>
      <c r="B398" s="13">
        <f>'Eleveld TCI'!B398</f>
        <v>4</v>
      </c>
      <c r="C398" s="14">
        <f t="shared" si="20"/>
        <v>5</v>
      </c>
      <c r="D398" s="68">
        <f>3600*(B398*data!D$15/1000-F398-G397)/C398</f>
        <v>833.21803212459713</v>
      </c>
      <c r="E398" s="68">
        <f>IF(A398+C398&lt;N$19,data!H$25,IF(A398&lt;N$19,data!H$25*(N$19-A398)/C398,IF(D398&gt;data!$H$25,data!$H$25,IF(D398&lt;0,0,D398))))</f>
        <v>833.21803212459713</v>
      </c>
      <c r="F398" s="17">
        <f>(H398*data!D$16+I398*data!D$17-G397*(data!D$18+data!D$19+data!D$20))*$C398/60</f>
        <v>-1.1572472668397145</v>
      </c>
      <c r="G398" s="17">
        <f t="shared" si="21"/>
        <v>81.168000000000006</v>
      </c>
      <c r="H398" s="17">
        <f>H397+(data!D$19*G397-data!D$16*H397)*$C398/60</f>
        <v>143.50237302502103</v>
      </c>
      <c r="I398" s="17">
        <f>I397+(data!D$20*G397-data!D$17*I397)*$C398/60</f>
        <v>114.92917622644465</v>
      </c>
      <c r="J398" s="16">
        <f t="shared" si="19"/>
        <v>32</v>
      </c>
      <c r="K398" s="14">
        <f>G398/data!D$8</f>
        <v>4</v>
      </c>
      <c r="L398" s="59">
        <f>C398*E398/3600/data!H$23+L397</f>
        <v>68.691861072135652</v>
      </c>
    </row>
    <row r="399" spans="1:12" ht="20.100000000000001" customHeight="1">
      <c r="A399" s="12">
        <f>'Eleveld TCI'!A399</f>
        <v>1925</v>
      </c>
      <c r="B399" s="13">
        <f>'Eleveld TCI'!B399</f>
        <v>4</v>
      </c>
      <c r="C399" s="14">
        <f t="shared" si="20"/>
        <v>5</v>
      </c>
      <c r="D399" s="68">
        <f>3600*(B399*data!D$15/1000-F399-G398)/C399</f>
        <v>832.83853958624718</v>
      </c>
      <c r="E399" s="68">
        <f>IF(A399+C399&lt;N$19,data!H$25,IF(A399&lt;N$19,data!H$25*(N$19-A399)/C399,IF(D399&gt;data!$H$25,data!$H$25,IF(D399&lt;0,0,D399))))</f>
        <v>832.83853958624718</v>
      </c>
      <c r="F399" s="17">
        <f>(H399*data!D$16+I399*data!D$17-G398*(data!D$18+data!D$19+data!D$20))*$C399/60</f>
        <v>-1.1567201938697826</v>
      </c>
      <c r="G399" s="17">
        <f t="shared" si="21"/>
        <v>81.168000000000006</v>
      </c>
      <c r="H399" s="17">
        <f>H398+(data!D$19*G398-data!D$16*H398)*$C399/60</f>
        <v>143.60222181532302</v>
      </c>
      <c r="I399" s="17">
        <f>I398+(data!D$20*G398-data!D$17*I398)*$C399/60</f>
        <v>115.18165870298238</v>
      </c>
      <c r="J399" s="16">
        <f t="shared" si="19"/>
        <v>32.083333333333336</v>
      </c>
      <c r="K399" s="14">
        <f>G399/data!D$8</f>
        <v>4</v>
      </c>
      <c r="L399" s="59">
        <f>C399*E399/3600/data!H$23+L398</f>
        <v>68.807533091522629</v>
      </c>
    </row>
    <row r="400" spans="1:12" ht="20.100000000000001" customHeight="1">
      <c r="A400" s="12">
        <f>'Eleveld TCI'!A400</f>
        <v>1930</v>
      </c>
      <c r="B400" s="13">
        <f>'Eleveld TCI'!B400</f>
        <v>4</v>
      </c>
      <c r="C400" s="14">
        <f t="shared" si="20"/>
        <v>5</v>
      </c>
      <c r="D400" s="68">
        <f>3600*(B400*data!D$15/1000-F400-G399)/C400</f>
        <v>832.46057100851317</v>
      </c>
      <c r="E400" s="68">
        <f>IF(A400+C400&lt;N$19,data!H$25,IF(A400&lt;N$19,data!H$25*(N$19-A400)/C400,IF(D400&gt;data!$H$25,data!$H$25,IF(D400&lt;0,0,D400))))</f>
        <v>832.46057100851317</v>
      </c>
      <c r="F400" s="17">
        <f>(H400*data!D$16+I400*data!D$17-G399*(data!D$18+data!D$19+data!D$20))*$C400/60</f>
        <v>-1.1561952375118285</v>
      </c>
      <c r="G400" s="17">
        <f t="shared" si="21"/>
        <v>81.168000000000006</v>
      </c>
      <c r="H400" s="17">
        <f>H399+(data!D$19*G399-data!D$16*H399)*$C400/60</f>
        <v>143.70161296533612</v>
      </c>
      <c r="I400" s="17">
        <f>I399+(data!D$20*G399-data!D$17*I399)*$C400/60</f>
        <v>115.43407174683905</v>
      </c>
      <c r="J400" s="16">
        <f t="shared" si="19"/>
        <v>32.166666666666664</v>
      </c>
      <c r="K400" s="14">
        <f>G400/data!D$8</f>
        <v>4</v>
      </c>
      <c r="L400" s="59">
        <f>C400*E400/3600/data!H$23+L399</f>
        <v>68.923152615273807</v>
      </c>
    </row>
    <row r="401" spans="1:12" ht="20.100000000000001" customHeight="1">
      <c r="A401" s="12">
        <f>'Eleveld TCI'!A401</f>
        <v>1935</v>
      </c>
      <c r="B401" s="13">
        <f>'Eleveld TCI'!B401</f>
        <v>4</v>
      </c>
      <c r="C401" s="14">
        <f t="shared" si="20"/>
        <v>5</v>
      </c>
      <c r="D401" s="68">
        <f>3600*(B401*data!D$15/1000-F401-G400)/C401</f>
        <v>832.08411946582714</v>
      </c>
      <c r="E401" s="68">
        <f>IF(A401+C401&lt;N$19,data!H$25,IF(A401&lt;N$19,data!H$25*(N$19-A401)/C401,IF(D401&gt;data!$H$25,data!$H$25,IF(D401&lt;0,0,D401))))</f>
        <v>832.08411946582714</v>
      </c>
      <c r="F401" s="17">
        <f>(H401*data!D$16+I401*data!D$17-G400*(data!D$18+data!D$19+data!D$20))*$C401/60</f>
        <v>-1.1556723881469777</v>
      </c>
      <c r="G401" s="17">
        <f t="shared" si="21"/>
        <v>81.168000000000006</v>
      </c>
      <c r="H401" s="17">
        <f>H400+(data!D$19*G400-data!D$16*H400)*$C401/60</f>
        <v>143.80054857257832</v>
      </c>
      <c r="I401" s="17">
        <f>I400+(data!D$20*G400-data!D$17*I400)*$C401/60</f>
        <v>115.68641537710867</v>
      </c>
      <c r="J401" s="16">
        <f t="shared" si="19"/>
        <v>32.25</v>
      </c>
      <c r="K401" s="14">
        <f>G401/data!D$8</f>
        <v>4</v>
      </c>
      <c r="L401" s="59">
        <f>C401*E401/3600/data!H$23+L400</f>
        <v>69.038719854088498</v>
      </c>
    </row>
    <row r="402" spans="1:12" ht="20.100000000000001" customHeight="1">
      <c r="A402" s="12">
        <f>'Eleveld TCI'!A402</f>
        <v>1940</v>
      </c>
      <c r="B402" s="13">
        <f>'Eleveld TCI'!B402</f>
        <v>4</v>
      </c>
      <c r="C402" s="14">
        <f t="shared" si="20"/>
        <v>5</v>
      </c>
      <c r="D402" s="68">
        <f>3600*(B402*data!D$15/1000-F402-G401)/C402</f>
        <v>831.70917806429884</v>
      </c>
      <c r="E402" s="68">
        <f>IF(A402+C402&lt;N$19,data!H$25,IF(A402&lt;N$19,data!H$25*(N$19-A402)/C402,IF(D402&gt;data!$H$25,data!$H$25,IF(D402&lt;0,0,D402))))</f>
        <v>831.70917806429884</v>
      </c>
      <c r="F402" s="17">
        <f>(H402*data!D$16+I402*data!D$17-G401*(data!D$18+data!D$19+data!D$20))*$C402/60</f>
        <v>-1.1551516362004186</v>
      </c>
      <c r="G402" s="17">
        <f t="shared" si="21"/>
        <v>81.168000000000006</v>
      </c>
      <c r="H402" s="17">
        <f>H401+(data!D$19*G401-data!D$16*H401)*$C402/60</f>
        <v>143.899030724954</v>
      </c>
      <c r="I402" s="17">
        <f>I401+(data!D$20*G401-data!D$17*I401)*$C402/60</f>
        <v>115.93868961287997</v>
      </c>
      <c r="J402" s="16">
        <f t="shared" si="19"/>
        <v>32.333333333333336</v>
      </c>
      <c r="K402" s="14">
        <f>G402/data!D$8</f>
        <v>4</v>
      </c>
      <c r="L402" s="59">
        <f>C402*E402/3600/data!H$23+L401</f>
        <v>69.154235017708544</v>
      </c>
    </row>
    <row r="403" spans="1:12" ht="20.100000000000001" customHeight="1">
      <c r="A403" s="12">
        <f>'Eleveld TCI'!A403</f>
        <v>1945</v>
      </c>
      <c r="B403" s="13">
        <f>'Eleveld TCI'!B403</f>
        <v>4</v>
      </c>
      <c r="C403" s="14">
        <f t="shared" si="20"/>
        <v>5</v>
      </c>
      <c r="D403" s="68">
        <f>3600*(B403*data!D$15/1000-F403-G402)/C403</f>
        <v>831.33573994166454</v>
      </c>
      <c r="E403" s="68">
        <f>IF(A403+C403&lt;N$19,data!H$25,IF(A403&lt;N$19,data!H$25*(N$19-A403)/C403,IF(D403&gt;data!$H$25,data!$H$25,IF(D403&lt;0,0,D403))))</f>
        <v>831.33573994166454</v>
      </c>
      <c r="F403" s="17">
        <f>(H403*data!D$16+I403*data!D$17-G402*(data!D$18+data!D$19+data!D$20))*$C403/60</f>
        <v>-1.1546329721412023</v>
      </c>
      <c r="G403" s="17">
        <f t="shared" si="21"/>
        <v>81.168000000000006</v>
      </c>
      <c r="H403" s="17">
        <f>H402+(data!D$19*G402-data!D$16*H402)*$C403/60</f>
        <v>143.99706150079797</v>
      </c>
      <c r="I403" s="17">
        <f>I402+(data!D$20*G402-data!D$17*I402)*$C403/60</f>
        <v>116.19089447323643</v>
      </c>
      <c r="J403" s="16">
        <f t="shared" si="19"/>
        <v>32.416666666666664</v>
      </c>
      <c r="K403" s="14">
        <f>G403/data!D$8</f>
        <v>4</v>
      </c>
      <c r="L403" s="59">
        <f>C403*E403/3600/data!H$23+L402</f>
        <v>69.269698314922664</v>
      </c>
    </row>
    <row r="404" spans="1:12" ht="20.100000000000001" customHeight="1">
      <c r="A404" s="12">
        <f>'Eleveld TCI'!A404</f>
        <v>1950</v>
      </c>
      <c r="B404" s="13">
        <f>'Eleveld TCI'!B404</f>
        <v>4</v>
      </c>
      <c r="C404" s="14">
        <f t="shared" si="20"/>
        <v>5</v>
      </c>
      <c r="D404" s="68">
        <f>3600*(B404*data!D$15/1000-F404-G403)/C404</f>
        <v>830.96379826707221</v>
      </c>
      <c r="E404" s="68">
        <f>IF(A404+C404&lt;N$19,data!H$25,IF(A404&lt;N$19,data!H$25*(N$19-A404)/C404,IF(D404&gt;data!$H$25,data!$H$25,IF(D404&lt;0,0,D404))))</f>
        <v>830.96379826707221</v>
      </c>
      <c r="F404" s="17">
        <f>(H404*data!D$16+I404*data!D$17-G403*(data!D$18+data!D$19+data!D$20))*$C404/60</f>
        <v>-1.154116386482041</v>
      </c>
      <c r="G404" s="17">
        <f t="shared" si="21"/>
        <v>81.168000000000006</v>
      </c>
      <c r="H404" s="17">
        <f>H403+(data!D$19*G403-data!D$16*H403)*$C404/60</f>
        <v>144.09464296891932</v>
      </c>
      <c r="I404" s="17">
        <f>I403+(data!D$20*G403-data!D$17*I403)*$C404/60</f>
        <v>116.44302997725629</v>
      </c>
      <c r="J404" s="16">
        <f t="shared" si="19"/>
        <v>32.5</v>
      </c>
      <c r="K404" s="14">
        <f>G404/data!D$8</f>
        <v>4</v>
      </c>
      <c r="L404" s="59">
        <f>C404*E404/3600/data!H$23+L403</f>
        <v>69.385109953570861</v>
      </c>
    </row>
    <row r="405" spans="1:12" ht="20.100000000000001" customHeight="1">
      <c r="A405" s="12">
        <f>'Eleveld TCI'!A405</f>
        <v>1955</v>
      </c>
      <c r="B405" s="13">
        <f>'Eleveld TCI'!B405</f>
        <v>4</v>
      </c>
      <c r="C405" s="14">
        <f t="shared" si="20"/>
        <v>5</v>
      </c>
      <c r="D405" s="68">
        <f>3600*(B405*data!D$15/1000-F405-G404)/C405</f>
        <v>830.59334624095868</v>
      </c>
      <c r="E405" s="68">
        <f>IF(A405+C405&lt;N$19,data!H$25,IF(A405&lt;N$19,data!H$25*(N$19-A405)/C405,IF(D405&gt;data!$H$25,data!$H$25,IF(D405&lt;0,0,D405))))</f>
        <v>830.59334624095868</v>
      </c>
      <c r="F405" s="17">
        <f>(H405*data!D$16+I405*data!D$17-G404*(data!D$18+data!D$19+data!D$20))*$C405/60</f>
        <v>-1.1536018697791064</v>
      </c>
      <c r="G405" s="17">
        <f t="shared" si="21"/>
        <v>81.168000000000006</v>
      </c>
      <c r="H405" s="17">
        <f>H404+(data!D$19*G404-data!D$16*H404)*$C405/60</f>
        <v>144.19177718864509</v>
      </c>
      <c r="I405" s="17">
        <f>I404+(data!D$20*G404-data!D$17*I404)*$C405/60</f>
        <v>116.69509614401254</v>
      </c>
      <c r="J405" s="16">
        <f t="shared" si="19"/>
        <v>32.583333333333336</v>
      </c>
      <c r="K405" s="14">
        <f>G405/data!D$8</f>
        <v>4</v>
      </c>
      <c r="L405" s="59">
        <f>C405*E405/3600/data!H$23+L404</f>
        <v>69.500470140548771</v>
      </c>
    </row>
    <row r="406" spans="1:12" ht="20.100000000000001" customHeight="1">
      <c r="A406" s="12">
        <f>'Eleveld TCI'!A406</f>
        <v>1960</v>
      </c>
      <c r="B406" s="13">
        <f>'Eleveld TCI'!B406</f>
        <v>4</v>
      </c>
      <c r="C406" s="14">
        <f t="shared" si="20"/>
        <v>5</v>
      </c>
      <c r="D406" s="68">
        <f>3600*(B406*data!D$15/1000-F406-G405)/C406</f>
        <v>830.2243770949168</v>
      </c>
      <c r="E406" s="68">
        <f>IF(A406+C406&lt;N$19,data!H$25,IF(A406&lt;N$19,data!H$25*(N$19-A406)/C406,IF(D406&gt;data!$H$25,data!$H$25,IF(D406&lt;0,0,D406))))</f>
        <v>830.2243770949168</v>
      </c>
      <c r="F406" s="17">
        <f>(H406*data!D$16+I406*data!D$17-G405*(data!D$18+data!D$19+data!D$20))*$C406/60</f>
        <v>-1.1530894126318332</v>
      </c>
      <c r="G406" s="17">
        <f t="shared" si="21"/>
        <v>81.168000000000006</v>
      </c>
      <c r="H406" s="17">
        <f>H405+(data!D$19*G405-data!D$16*H405)*$C406/60</f>
        <v>144.2884662098638</v>
      </c>
      <c r="I406" s="17">
        <f>I405+(data!D$20*G405-data!D$17*I405)*$C406/60</f>
        <v>116.94709299257293</v>
      </c>
      <c r="J406" s="16">
        <f t="shared" si="19"/>
        <v>32.666666666666664</v>
      </c>
      <c r="K406" s="14">
        <f>G406/data!D$8</f>
        <v>4</v>
      </c>
      <c r="L406" s="59">
        <f>C406*E406/3600/data!H$23+L405</f>
        <v>69.615779081811951</v>
      </c>
    </row>
    <row r="407" spans="1:12" ht="20.100000000000001" customHeight="1">
      <c r="A407" s="12">
        <f>'Eleveld TCI'!A407</f>
        <v>1965</v>
      </c>
      <c r="B407" s="13">
        <f>'Eleveld TCI'!B407</f>
        <v>4</v>
      </c>
      <c r="C407" s="14">
        <f t="shared" si="20"/>
        <v>5</v>
      </c>
      <c r="D407" s="68">
        <f>3600*(B407*data!D$15/1000-F407-G406)/C407</f>
        <v>829.85688409156171</v>
      </c>
      <c r="E407" s="68">
        <f>IF(A407+C407&lt;N$19,data!H$25,IF(A407&lt;N$19,data!H$25*(N$19-A407)/C407,IF(D407&gt;data!$H$25,data!$H$25,IF(D407&lt;0,0,D407))))</f>
        <v>829.85688409156171</v>
      </c>
      <c r="F407" s="17">
        <f>(H407*data!D$16+I407*data!D$17-G406*(data!D$18+data!D$19+data!D$20))*$C407/60</f>
        <v>-1.1525790056827188</v>
      </c>
      <c r="G407" s="17">
        <f t="shared" si="21"/>
        <v>81.168000000000006</v>
      </c>
      <c r="H407" s="17">
        <f>H406+(data!D$19*G406-data!D$16*H406)*$C407/60</f>
        <v>144.38471207306858</v>
      </c>
      <c r="I407" s="17">
        <f>I406+(data!D$20*G406-data!D$17*I406)*$C407/60</f>
        <v>117.19902054199997</v>
      </c>
      <c r="J407" s="16">
        <f t="shared" si="19"/>
        <v>32.75</v>
      </c>
      <c r="K407" s="14">
        <f>G407/data!D$8</f>
        <v>4</v>
      </c>
      <c r="L407" s="59">
        <f>C407*E407/3600/data!H$23+L406</f>
        <v>69.731036982380218</v>
      </c>
    </row>
    <row r="408" spans="1:12" ht="20.100000000000001" customHeight="1">
      <c r="A408" s="12">
        <f>'Eleveld TCI'!A408</f>
        <v>1970</v>
      </c>
      <c r="B408" s="13">
        <f>'Eleveld TCI'!B408</f>
        <v>4</v>
      </c>
      <c r="C408" s="14">
        <f t="shared" si="20"/>
        <v>5</v>
      </c>
      <c r="D408" s="68">
        <f>3600*(B408*data!D$15/1000-F408-G407)/C408</f>
        <v>829.4908605243279</v>
      </c>
      <c r="E408" s="68">
        <f>IF(A408+C408&lt;N$19,data!H$25,IF(A408&lt;N$19,data!H$25*(N$19-A408)/C408,IF(D408&gt;data!$H$25,data!$H$25,IF(D408&lt;0,0,D408))))</f>
        <v>829.4908605243279</v>
      </c>
      <c r="F408" s="17">
        <f>(H408*data!D$16+I408*data!D$17-G407*(data!D$18+data!D$19+data!D$20))*$C408/60</f>
        <v>-1.1520706396171265</v>
      </c>
      <c r="G408" s="17">
        <f t="shared" si="21"/>
        <v>81.168000000000006</v>
      </c>
      <c r="H408" s="17">
        <f>H407+(data!D$19*G407-data!D$16*H407)*$C408/60</f>
        <v>144.48051680940034</v>
      </c>
      <c r="I408" s="17">
        <f>I407+(data!D$20*G407-data!D$17*I407)*$C408/60</f>
        <v>117.45087881135092</v>
      </c>
      <c r="J408" s="16">
        <f t="shared" si="19"/>
        <v>32.833333333333336</v>
      </c>
      <c r="K408" s="14">
        <f>G408/data!D$8</f>
        <v>4</v>
      </c>
      <c r="L408" s="59">
        <f>C408*E408/3600/data!H$23+L407</f>
        <v>69.846244046341923</v>
      </c>
    </row>
    <row r="409" spans="1:12" ht="20.100000000000001" customHeight="1">
      <c r="A409" s="12">
        <f>'Eleveld TCI'!A409</f>
        <v>1975</v>
      </c>
      <c r="B409" s="13">
        <f>'Eleveld TCI'!B409</f>
        <v>4</v>
      </c>
      <c r="C409" s="14">
        <f t="shared" si="20"/>
        <v>5</v>
      </c>
      <c r="D409" s="68">
        <f>3600*(B409*data!D$15/1000-F409-G408)/C409</f>
        <v>829.12629971742604</v>
      </c>
      <c r="E409" s="68">
        <f>IF(A409+C409&lt;N$19,data!H$25,IF(A409&lt;N$19,data!H$25*(N$19-A409)/C409,IF(D409&gt;data!$H$25,data!$H$25,IF(D409&lt;0,0,D409))))</f>
        <v>829.12629971742604</v>
      </c>
      <c r="F409" s="17">
        <f>(H409*data!D$16+I409*data!D$17-G408*(data!D$18+data!D$19+data!D$20))*$C409/60</f>
        <v>-1.1515643051630897</v>
      </c>
      <c r="G409" s="17">
        <f t="shared" si="21"/>
        <v>81.168000000000006</v>
      </c>
      <c r="H409" s="17">
        <f>H408+(data!D$19*G408-data!D$16*H408)*$C409/60</f>
        <v>144.57588244069058</v>
      </c>
      <c r="I409" s="17">
        <f>I408+(data!D$20*G408-data!D$17*I408)*$C409/60</f>
        <v>117.7026678196778</v>
      </c>
      <c r="J409" s="16">
        <f t="shared" si="19"/>
        <v>32.916666666666664</v>
      </c>
      <c r="K409" s="14">
        <f>G409/data!D$8</f>
        <v>4</v>
      </c>
      <c r="L409" s="59">
        <f>C409*E409/3600/data!H$23+L408</f>
        <v>69.96140047685823</v>
      </c>
    </row>
    <row r="410" spans="1:12" ht="20.100000000000001" customHeight="1">
      <c r="A410" s="12">
        <f>'Eleveld TCI'!A410</f>
        <v>1980</v>
      </c>
      <c r="B410" s="13">
        <f>'Eleveld TCI'!B410</f>
        <v>4</v>
      </c>
      <c r="C410" s="14">
        <f t="shared" si="20"/>
        <v>5</v>
      </c>
      <c r="D410" s="68">
        <f>3600*(B410*data!D$15/1000-F410-G409)/C410</f>
        <v>828.76319502559909</v>
      </c>
      <c r="E410" s="68">
        <f>IF(A410+C410&lt;N$19,data!H$25,IF(A410&lt;N$19,data!H$25*(N$19-A410)/C410,IF(D410&gt;data!$H$25,data!$H$25,IF(D410&lt;0,0,D410))))</f>
        <v>828.76319502559909</v>
      </c>
      <c r="F410" s="17">
        <f>(H410*data!D$16+I410*data!D$17-G409*(data!D$18+data!D$19+data!D$20))*$C410/60</f>
        <v>-1.1510599930911154</v>
      </c>
      <c r="G410" s="17">
        <f t="shared" si="21"/>
        <v>81.168000000000006</v>
      </c>
      <c r="H410" s="17">
        <f>H409+(data!D$19*G409-data!D$16*H409)*$C410/60</f>
        <v>144.67081097950407</v>
      </c>
      <c r="I410" s="17">
        <f>I409+(data!D$20*G409-data!D$17*I409)*$C410/60</f>
        <v>117.95438758602739</v>
      </c>
      <c r="J410" s="16">
        <f t="shared" si="19"/>
        <v>33</v>
      </c>
      <c r="K410" s="14">
        <f>G410/data!D$8</f>
        <v>4</v>
      </c>
      <c r="L410" s="59">
        <f>C410*E410/3600/data!H$23+L409</f>
        <v>70.076506476167339</v>
      </c>
    </row>
    <row r="411" spans="1:12" ht="20.100000000000001" customHeight="1">
      <c r="A411" s="12">
        <f>'Eleveld TCI'!A411</f>
        <v>1985</v>
      </c>
      <c r="B411" s="13">
        <f>'Eleveld TCI'!B411</f>
        <v>4</v>
      </c>
      <c r="C411" s="14">
        <f t="shared" si="20"/>
        <v>5</v>
      </c>
      <c r="D411" s="68">
        <f>3600*(B411*data!D$15/1000-F411-G410)/C411</f>
        <v>828.40153983407049</v>
      </c>
      <c r="E411" s="68">
        <f>IF(A411+C411&lt;N$19,data!H$25,IF(A411&lt;N$19,data!H$25*(N$19-A411)/C411,IF(D411&gt;data!$H$25,data!$H$25,IF(D411&lt;0,0,D411))))</f>
        <v>828.40153983407049</v>
      </c>
      <c r="F411" s="17">
        <f>(H411*data!D$16+I411*data!D$17-G410*(data!D$18+data!D$19+data!D$20))*$C411/60</f>
        <v>-1.150557694213989</v>
      </c>
      <c r="G411" s="17">
        <f t="shared" si="21"/>
        <v>81.168000000000006</v>
      </c>
      <c r="H411" s="17">
        <f>H410+(data!D$19*G410-data!D$16*H410)*$C411/60</f>
        <v>144.76530442918133</v>
      </c>
      <c r="I411" s="17">
        <f>I410+(data!D$20*G410-data!D$17*I410)*$C411/60</f>
        <v>118.20603812944124</v>
      </c>
      <c r="J411" s="16">
        <f t="shared" si="19"/>
        <v>33.083333333333336</v>
      </c>
      <c r="K411" s="14">
        <f>G411/data!D$8</f>
        <v>4</v>
      </c>
      <c r="L411" s="59">
        <f>C411*E411/3600/data!H$23+L410</f>
        <v>70.191562245588742</v>
      </c>
    </row>
    <row r="412" spans="1:12" ht="20.100000000000001" customHeight="1">
      <c r="A412" s="12">
        <f>'Eleveld TCI'!A412</f>
        <v>1990</v>
      </c>
      <c r="B412" s="13">
        <f>'Eleveld TCI'!B412</f>
        <v>4</v>
      </c>
      <c r="C412" s="14">
        <f t="shared" si="20"/>
        <v>5</v>
      </c>
      <c r="D412" s="68">
        <f>3600*(B412*data!D$15/1000-F412-G411)/C412</f>
        <v>828.04132755833962</v>
      </c>
      <c r="E412" s="68">
        <f>IF(A412+C412&lt;N$19,data!H$25,IF(A412&lt;N$19,data!H$25*(N$19-A412)/C412,IF(D412&gt;data!$H$25,data!$H$25,IF(D412&lt;0,0,D412))))</f>
        <v>828.04132755833962</v>
      </c>
      <c r="F412" s="17">
        <f>(H412*data!D$16+I412*data!D$17-G411*(data!D$18+data!D$19+data!D$20))*$C412/60</f>
        <v>-1.1500573993865828</v>
      </c>
      <c r="G412" s="17">
        <f t="shared" si="21"/>
        <v>81.168000000000006</v>
      </c>
      <c r="H412" s="17">
        <f>H411+(data!D$19*G411-data!D$16*H411)*$C412/60</f>
        <v>144.85936478388092</v>
      </c>
      <c r="I412" s="17">
        <f>I411+(data!D$20*G411-data!D$17*I411)*$C412/60</f>
        <v>118.45761946895564</v>
      </c>
      <c r="J412" s="16">
        <f t="shared" si="19"/>
        <v>33.166666666666664</v>
      </c>
      <c r="K412" s="14">
        <f>G412/data!D$8</f>
        <v>4</v>
      </c>
      <c r="L412" s="59">
        <f>C412*E412/3600/data!H$23+L411</f>
        <v>70.306567985527394</v>
      </c>
    </row>
    <row r="413" spans="1:12" ht="20.100000000000001" customHeight="1">
      <c r="A413" s="12">
        <f>'Eleveld TCI'!A413</f>
        <v>1995</v>
      </c>
      <c r="B413" s="13">
        <f>'Eleveld TCI'!B413</f>
        <v>4</v>
      </c>
      <c r="C413" s="14">
        <f t="shared" si="20"/>
        <v>5</v>
      </c>
      <c r="D413" s="68">
        <f>3600*(B413*data!D$15/1000-F413-G412)/C413</f>
        <v>827.68255164407947</v>
      </c>
      <c r="E413" s="68">
        <f>IF(A413+C413&lt;N$19,data!H$25,IF(A413&lt;N$19,data!H$25*(N$19-A413)/C413,IF(D413&gt;data!$H$25,data!$H$25,IF(D413&lt;0,0,D413))))</f>
        <v>827.68255164407947</v>
      </c>
      <c r="F413" s="17">
        <f>(H413*data!D$16+I413*data!D$17-G412*(data!D$18+data!D$19+data!D$20))*$C413/60</f>
        <v>-1.149559099505661</v>
      </c>
      <c r="G413" s="17">
        <f t="shared" si="21"/>
        <v>81.168000000000006</v>
      </c>
      <c r="H413" s="17">
        <f>H412+(data!D$19*G412-data!D$16*H412)*$C413/60</f>
        <v>144.95299402862148</v>
      </c>
      <c r="I413" s="17">
        <f>I412+(data!D$20*G412-data!D$17*I412)*$C413/60</f>
        <v>118.70913162360168</v>
      </c>
      <c r="J413" s="16">
        <f t="shared" si="19"/>
        <v>33.25</v>
      </c>
      <c r="K413" s="14">
        <f>G413/data!D$8</f>
        <v>4</v>
      </c>
      <c r="L413" s="59">
        <f>C413*E413/3600/data!H$23+L412</f>
        <v>70.421523895477961</v>
      </c>
    </row>
    <row r="414" spans="1:12" ht="20.100000000000001" customHeight="1">
      <c r="A414" s="12">
        <f>'Eleveld TCI'!A414</f>
        <v>2000</v>
      </c>
      <c r="B414" s="13">
        <f>'Eleveld TCI'!B414</f>
        <v>4</v>
      </c>
      <c r="C414" s="14">
        <f t="shared" si="20"/>
        <v>5</v>
      </c>
      <c r="D414" s="68">
        <f>3600*(B414*data!D$15/1000-F414-G413)/C414</f>
        <v>827.32520556697295</v>
      </c>
      <c r="E414" s="68">
        <f>IF(A414+C414&lt;N$19,data!H$25,IF(A414&lt;N$19,data!H$25*(N$19-A414)/C414,IF(D414&gt;data!$H$25,data!$H$25,IF(D414&lt;0,0,D414))))</f>
        <v>827.32520556697295</v>
      </c>
      <c r="F414" s="17">
        <f>(H414*data!D$16+I414*data!D$17-G413*(data!D$18+data!D$19+data!D$20))*$C414/60</f>
        <v>-1.1490627855096884</v>
      </c>
      <c r="G414" s="17">
        <f t="shared" si="21"/>
        <v>81.168000000000006</v>
      </c>
      <c r="H414" s="17">
        <f>H413+(data!D$19*G413-data!D$16*H413)*$C414/60</f>
        <v>145.04619413932363</v>
      </c>
      <c r="I414" s="17">
        <f>I413+(data!D$20*G413-data!D$17*I413)*$C414/60</f>
        <v>118.96057461240518</v>
      </c>
      <c r="J414" s="16">
        <f t="shared" si="19"/>
        <v>33.333333333333336</v>
      </c>
      <c r="K414" s="14">
        <f>G414/data!D$8</f>
        <v>4</v>
      </c>
      <c r="L414" s="59">
        <f>C414*E414/3600/data!H$23+L413</f>
        <v>70.536430174028936</v>
      </c>
    </row>
    <row r="415" spans="1:12" ht="20.100000000000001" customHeight="1">
      <c r="A415" s="12">
        <f>'Eleveld TCI'!A415</f>
        <v>2005</v>
      </c>
      <c r="B415" s="13">
        <f>'Eleveld TCI'!B415</f>
        <v>4</v>
      </c>
      <c r="C415" s="14">
        <f t="shared" si="20"/>
        <v>5</v>
      </c>
      <c r="D415" s="68">
        <f>3600*(B415*data!D$15/1000-F415-G414)/C415</f>
        <v>826.96928283262082</v>
      </c>
      <c r="E415" s="68">
        <f>IF(A415+C415&lt;N$19,data!H$25,IF(A415&lt;N$19,data!H$25*(N$19-A415)/C415,IF(D415&gt;data!$H$25,data!$H$25,IF(D415&lt;0,0,D415))))</f>
        <v>826.96928283262082</v>
      </c>
      <c r="F415" s="17">
        <f>(H415*data!D$16+I415*data!D$17-G414*(data!D$18+data!D$19+data!D$20))*$C415/60</f>
        <v>-1.1485684483786398</v>
      </c>
      <c r="G415" s="17">
        <f t="shared" si="21"/>
        <v>81.168000000000006</v>
      </c>
      <c r="H415" s="17">
        <f>H414+(data!D$19*G414-data!D$16*H414)*$C415/60</f>
        <v>145.13896708285174</v>
      </c>
      <c r="I415" s="17">
        <f>I414+(data!D$20*G414-data!D$17*I414)*$C415/60</f>
        <v>119.21194845438677</v>
      </c>
      <c r="J415" s="16">
        <f t="shared" si="19"/>
        <v>33.416666666666664</v>
      </c>
      <c r="K415" s="14">
        <f>G415/data!D$8</f>
        <v>4</v>
      </c>
      <c r="L415" s="59">
        <f>C415*E415/3600/data!H$23+L414</f>
        <v>70.651287018866796</v>
      </c>
    </row>
    <row r="416" spans="1:12" ht="20.100000000000001" customHeight="1">
      <c r="A416" s="12">
        <f>'Eleveld TCI'!A416</f>
        <v>2010</v>
      </c>
      <c r="B416" s="13">
        <f>'Eleveld TCI'!B416</f>
        <v>4</v>
      </c>
      <c r="C416" s="14">
        <f t="shared" si="20"/>
        <v>5</v>
      </c>
      <c r="D416" s="68">
        <f>3600*(B416*data!D$15/1000-F416-G415)/C416</f>
        <v>826.61477697633711</v>
      </c>
      <c r="E416" s="68">
        <f>IF(A416+C416&lt;N$19,data!H$25,IF(A416&lt;N$19,data!H$25*(N$19-A416)/C416,IF(D416&gt;data!$H$25,data!$H$25,IF(D416&lt;0,0,D416))))</f>
        <v>826.61477697633711</v>
      </c>
      <c r="F416" s="17">
        <f>(H416*data!D$16+I416*data!D$17-G415*(data!D$18+data!D$19+data!D$20))*$C416/60</f>
        <v>-1.1480760791338083</v>
      </c>
      <c r="G416" s="17">
        <f t="shared" si="21"/>
        <v>81.168000000000006</v>
      </c>
      <c r="H416" s="17">
        <f>H415+(data!D$19*G415-data!D$16*H415)*$C416/60</f>
        <v>145.23131481705533</v>
      </c>
      <c r="I416" s="17">
        <f>I415+(data!D$20*G415-data!D$17*I415)*$C416/60</f>
        <v>119.46325316856182</v>
      </c>
      <c r="J416" s="16">
        <f t="shared" si="19"/>
        <v>33.5</v>
      </c>
      <c r="K416" s="14">
        <f>G416/data!D$8</f>
        <v>4</v>
      </c>
      <c r="L416" s="59">
        <f>C416*E416/3600/data!H$23+L415</f>
        <v>70.766094626780173</v>
      </c>
    </row>
    <row r="417" spans="1:12" ht="20.100000000000001" customHeight="1">
      <c r="A417" s="12">
        <f>'Eleveld TCI'!A417</f>
        <v>2015</v>
      </c>
      <c r="B417" s="13">
        <f>'Eleveld TCI'!B417</f>
        <v>4</v>
      </c>
      <c r="C417" s="14">
        <f t="shared" si="20"/>
        <v>5</v>
      </c>
      <c r="D417" s="68">
        <f>3600*(B417*data!D$15/1000-F417-G416)/C417</f>
        <v>826.26168156308722</v>
      </c>
      <c r="E417" s="68">
        <f>IF(A417+C417&lt;N$19,data!H$25,IF(A417&lt;N$19,data!H$25*(N$19-A417)/C417,IF(D417&gt;data!$H$25,data!$H$25,IF(D417&lt;0,0,D417))))</f>
        <v>826.26168156308722</v>
      </c>
      <c r="F417" s="17">
        <f>(H417*data!D$16+I417*data!D$17-G416*(data!D$18+data!D$19+data!D$20))*$C417/60</f>
        <v>-1.147585668837618</v>
      </c>
      <c r="G417" s="17">
        <f t="shared" si="21"/>
        <v>81.168000000000006</v>
      </c>
      <c r="H417" s="17">
        <f>H416+(data!D$19*G416-data!D$16*H416)*$C417/60</f>
        <v>145.32323929081051</v>
      </c>
      <c r="I417" s="17">
        <f>I416+(data!D$20*G416-data!D$17*I416)*$C417/60</f>
        <v>119.71448877394046</v>
      </c>
      <c r="J417" s="16">
        <f t="shared" si="19"/>
        <v>33.583333333333336</v>
      </c>
      <c r="K417" s="14">
        <f>G417/data!D$8</f>
        <v>4</v>
      </c>
      <c r="L417" s="59">
        <f>C417*E417/3600/data!H$23+L416</f>
        <v>70.880853193663938</v>
      </c>
    </row>
    <row r="418" spans="1:12" ht="20.100000000000001" customHeight="1">
      <c r="A418" s="12">
        <f>'Eleveld TCI'!A418</f>
        <v>2020</v>
      </c>
      <c r="B418" s="13">
        <f>'Eleveld TCI'!B418</f>
        <v>4</v>
      </c>
      <c r="C418" s="14">
        <f t="shared" si="20"/>
        <v>5</v>
      </c>
      <c r="D418" s="68">
        <f>3600*(B418*data!D$15/1000-F418-G417)/C418</f>
        <v>825.90999018727416</v>
      </c>
      <c r="E418" s="68">
        <f>IF(A418+C418&lt;N$19,data!H$25,IF(A418&lt;N$19,data!H$25*(N$19-A418)/C418,IF(D418&gt;data!$H$25,data!$H$25,IF(D418&lt;0,0,D418))))</f>
        <v>825.90999018727416</v>
      </c>
      <c r="F418" s="17">
        <f>(H418*data!D$16+I418*data!D$17-G417*(data!D$18+data!D$19+data!D$20))*$C418/60</f>
        <v>-1.1470972085934337</v>
      </c>
      <c r="G418" s="17">
        <f t="shared" si="21"/>
        <v>81.168000000000006</v>
      </c>
      <c r="H418" s="17">
        <f>H417+(data!D$19*G417-data!D$16*H417)*$C418/60</f>
        <v>145.41474244406095</v>
      </c>
      <c r="I418" s="17">
        <f>I417+(data!D$20*G417-data!D$17*I417)*$C418/60</f>
        <v>119.96565528952763</v>
      </c>
      <c r="J418" s="16">
        <f t="shared" si="19"/>
        <v>33.666666666666664</v>
      </c>
      <c r="K418" s="14">
        <f>G418/data!D$8</f>
        <v>4</v>
      </c>
      <c r="L418" s="59">
        <f>C418*E418/3600/data!H$23+L417</f>
        <v>70.995562914523276</v>
      </c>
    </row>
    <row r="419" spans="1:12" ht="20.100000000000001" customHeight="1">
      <c r="A419" s="12">
        <f>'Eleveld TCI'!A419</f>
        <v>2025</v>
      </c>
      <c r="B419" s="13">
        <f>'Eleveld TCI'!B419</f>
        <v>4</v>
      </c>
      <c r="C419" s="14">
        <f t="shared" si="20"/>
        <v>5</v>
      </c>
      <c r="D419" s="68">
        <f>3600*(B419*data!D$15/1000-F419-G418)/C419</f>
        <v>825.55969647266579</v>
      </c>
      <c r="E419" s="68">
        <f>IF(A419+C419&lt;N$19,data!H$25,IF(A419&lt;N$19,data!H$25*(N$19-A419)/C419,IF(D419&gt;data!$H$25,data!$H$25,IF(D419&lt;0,0,D419))))</f>
        <v>825.55969647266579</v>
      </c>
      <c r="F419" s="17">
        <f>(H419*data!D$16+I419*data!D$17-G418*(data!D$18+data!D$19+data!D$20))*$C419/60</f>
        <v>-1.1466106895453738</v>
      </c>
      <c r="G419" s="17">
        <f t="shared" si="21"/>
        <v>81.168000000000006</v>
      </c>
      <c r="H419" s="17">
        <f>H418+(data!D$19*G418-data!D$16*H418)*$C419/60</f>
        <v>145.505826207859</v>
      </c>
      <c r="I419" s="17">
        <f>I418+(data!D$20*G418-data!D$17*I418)*$C419/60</f>
        <v>120.21675273432301</v>
      </c>
      <c r="J419" s="16">
        <f t="shared" si="19"/>
        <v>33.75</v>
      </c>
      <c r="K419" s="14">
        <f>G419/data!D$8</f>
        <v>4</v>
      </c>
      <c r="L419" s="59">
        <f>C419*E419/3600/data!H$23+L418</f>
        <v>71.110223983477809</v>
      </c>
    </row>
    <row r="420" spans="1:12" ht="20.100000000000001" customHeight="1">
      <c r="A420" s="12">
        <f>'Eleveld TCI'!A420</f>
        <v>2030</v>
      </c>
      <c r="B420" s="13">
        <f>'Eleveld TCI'!B420</f>
        <v>4</v>
      </c>
      <c r="C420" s="14">
        <f t="shared" si="20"/>
        <v>5</v>
      </c>
      <c r="D420" s="68">
        <f>3600*(B420*data!D$15/1000-F420-G419)/C420</f>
        <v>825.21079407225227</v>
      </c>
      <c r="E420" s="68">
        <f>IF(A420+C420&lt;N$19,data!H$25,IF(A420&lt;N$19,data!H$25*(N$19-A420)/C420,IF(D420&gt;data!$H$25,data!$H$25,IF(D420&lt;0,0,D420))))</f>
        <v>825.21079407225227</v>
      </c>
      <c r="F420" s="17">
        <f>(H420*data!D$16+I420*data!D$17-G419*(data!D$18+data!D$19+data!D$20))*$C420/60</f>
        <v>-1.1461261028781242</v>
      </c>
      <c r="G420" s="17">
        <f t="shared" si="21"/>
        <v>81.168000000000006</v>
      </c>
      <c r="H420" s="17">
        <f>H419+(data!D$19*G419-data!D$16*H419)*$C420/60</f>
        <v>145.59649250440631</v>
      </c>
      <c r="I420" s="17">
        <f>I419+(data!D$20*G419-data!D$17*I419)*$C420/60</f>
        <v>120.46778112732108</v>
      </c>
      <c r="J420" s="16">
        <f t="shared" si="19"/>
        <v>33.833333333333336</v>
      </c>
      <c r="K420" s="14">
        <f>G420/data!D$8</f>
        <v>4</v>
      </c>
      <c r="L420" s="59">
        <f>C420*E420/3600/data!H$23+L419</f>
        <v>71.224836593765616</v>
      </c>
    </row>
    <row r="421" spans="1:12" ht="20.100000000000001" customHeight="1">
      <c r="A421" s="12">
        <f>'Eleveld TCI'!A421</f>
        <v>2035</v>
      </c>
      <c r="B421" s="13">
        <f>'Eleveld TCI'!B421</f>
        <v>4</v>
      </c>
      <c r="C421" s="14">
        <f t="shared" si="20"/>
        <v>5</v>
      </c>
      <c r="D421" s="68">
        <f>3600*(B421*data!D$15/1000-F421-G420)/C421</f>
        <v>824.86327666806119</v>
      </c>
      <c r="E421" s="68">
        <f>IF(A421+C421&lt;N$19,data!H$25,IF(A421&lt;N$19,data!H$25*(N$19-A421)/C421,IF(D421&gt;data!$H$25,data!$H$25,IF(D421&lt;0,0,D421))))</f>
        <v>824.86327666806119</v>
      </c>
      <c r="F421" s="17">
        <f>(H421*data!D$16+I421*data!D$17-G420*(data!D$18+data!D$19+data!D$20))*$C421/60</f>
        <v>-1.1456434398167512</v>
      </c>
      <c r="G421" s="17">
        <f t="shared" si="21"/>
        <v>81.168000000000006</v>
      </c>
      <c r="H421" s="17">
        <f>H420+(data!D$19*G420-data!D$16*H420)*$C421/60</f>
        <v>145.68674324709446</v>
      </c>
      <c r="I421" s="17">
        <f>I420+(data!D$20*G420-data!D$17*I420)*$C421/60</f>
        <v>120.71874048751106</v>
      </c>
      <c r="J421" s="16">
        <f t="shared" si="19"/>
        <v>33.916666666666664</v>
      </c>
      <c r="K421" s="14">
        <f>G421/data!D$8</f>
        <v>4</v>
      </c>
      <c r="L421" s="59">
        <f>C421*E421/3600/data!H$23+L420</f>
        <v>71.339400937747286</v>
      </c>
    </row>
    <row r="422" spans="1:12" ht="20.100000000000001" customHeight="1">
      <c r="A422" s="12">
        <f>'Eleveld TCI'!A422</f>
        <v>2040</v>
      </c>
      <c r="B422" s="13">
        <f>'Eleveld TCI'!B422</f>
        <v>4</v>
      </c>
      <c r="C422" s="14">
        <f t="shared" si="20"/>
        <v>5</v>
      </c>
      <c r="D422" s="68">
        <f>3600*(B422*data!D$15/1000-F422-G421)/C422</f>
        <v>824.51713797109733</v>
      </c>
      <c r="E422" s="68">
        <f>IF(A422+C422&lt;N$19,data!H$25,IF(A422&lt;N$19,data!H$25*(N$19-A422)/C422,IF(D422&gt;data!$H$25,data!$H$25,IF(D422&lt;0,0,D422))))</f>
        <v>824.51713797109733</v>
      </c>
      <c r="F422" s="17">
        <f>(H422*data!D$16+I422*data!D$17-G421*(data!D$18+data!D$19+data!D$20))*$C422/60</f>
        <v>-1.1451626916265178</v>
      </c>
      <c r="G422" s="17">
        <f t="shared" si="21"/>
        <v>81.168000000000006</v>
      </c>
      <c r="H422" s="17">
        <f>H421+(data!D$19*G421-data!D$16*H421)*$C422/60</f>
        <v>145.77658034054528</v>
      </c>
      <c r="I422" s="17">
        <f>I421+(data!D$20*G421-data!D$17*I421)*$C422/60</f>
        <v>120.96963083387699</v>
      </c>
      <c r="J422" s="16">
        <f t="shared" si="19"/>
        <v>34</v>
      </c>
      <c r="K422" s="14">
        <f>G422/data!D$8</f>
        <v>4</v>
      </c>
      <c r="L422" s="59">
        <f>C422*E422/3600/data!H$23+L421</f>
        <v>71.453917206909935</v>
      </c>
    </row>
    <row r="423" spans="1:12" ht="20.100000000000001" customHeight="1">
      <c r="A423" s="12">
        <f>'Eleveld TCI'!A423</f>
        <v>2045</v>
      </c>
      <c r="B423" s="13">
        <f>'Eleveld TCI'!B423</f>
        <v>4</v>
      </c>
      <c r="C423" s="14">
        <f t="shared" si="20"/>
        <v>5</v>
      </c>
      <c r="D423" s="68">
        <f>3600*(B423*data!D$15/1000-F423-G422)/C423</f>
        <v>824.1723717211471</v>
      </c>
      <c r="E423" s="68">
        <f>IF(A423+C423&lt;N$19,data!H$25,IF(A423&lt;N$19,data!H$25*(N$19-A423)/C423,IF(D423&gt;data!$H$25,data!$H$25,IF(D423&lt;0,0,D423))))</f>
        <v>824.1723717211471</v>
      </c>
      <c r="F423" s="17">
        <f>(H423*data!D$16+I423*data!D$17-G422*(data!D$18+data!D$19+data!D$20))*$C423/60</f>
        <v>-1.1446838496126976</v>
      </c>
      <c r="G423" s="17">
        <f t="shared" si="21"/>
        <v>81.168000000000006</v>
      </c>
      <c r="H423" s="17">
        <f>H422+(data!D$19*G422-data!D$16*H422)*$C423/60</f>
        <v>145.86600568065111</v>
      </c>
      <c r="I423" s="17">
        <f>I422+(data!D$20*G422-data!D$17*I422)*$C423/60</f>
        <v>121.22045218539768</v>
      </c>
      <c r="J423" s="16">
        <f t="shared" si="19"/>
        <v>34.083333333333336</v>
      </c>
      <c r="K423" s="14">
        <f>G423/data!D$8</f>
        <v>4</v>
      </c>
      <c r="L423" s="59">
        <f>C423*E423/3600/data!H$23+L422</f>
        <v>71.568385591871206</v>
      </c>
    </row>
    <row r="424" spans="1:12" ht="20.100000000000001" customHeight="1">
      <c r="A424" s="12">
        <f>'Eleveld TCI'!A424</f>
        <v>2050</v>
      </c>
      <c r="B424" s="13">
        <f>'Eleveld TCI'!B424</f>
        <v>4</v>
      </c>
      <c r="C424" s="14">
        <f t="shared" si="20"/>
        <v>5</v>
      </c>
      <c r="D424" s="68">
        <f>3600*(B424*data!D$15/1000-F424-G423)/C424</f>
        <v>823.82897168668717</v>
      </c>
      <c r="E424" s="68">
        <f>IF(A424+C424&lt;N$19,data!H$25,IF(A424&lt;N$19,data!H$25*(N$19-A424)/C424,IF(D424&gt;data!$H$25,data!$H$25,IF(D424&lt;0,0,D424))))</f>
        <v>823.82897168668717</v>
      </c>
      <c r="F424" s="17">
        <f>(H424*data!D$16+I424*data!D$17-G423*(data!D$18+data!D$19+data!D$20))*$C424/60</f>
        <v>-1.1442069051203942</v>
      </c>
      <c r="G424" s="17">
        <f t="shared" si="21"/>
        <v>81.168000000000006</v>
      </c>
      <c r="H424" s="17">
        <f>H423+(data!D$19*G423-data!D$16*H423)*$C424/60</f>
        <v>145.9550211546148</v>
      </c>
      <c r="I424" s="17">
        <f>I423+(data!D$20*G423-data!D$17*I423)*$C424/60</f>
        <v>121.47120456104669</v>
      </c>
      <c r="J424" s="16">
        <f t="shared" si="19"/>
        <v>34.166666666666664</v>
      </c>
      <c r="K424" s="14">
        <f>G424/data!D$8</f>
        <v>4</v>
      </c>
      <c r="L424" s="59">
        <f>C424*E424/3600/data!H$23+L423</f>
        <v>71.68280628238324</v>
      </c>
    </row>
    <row r="425" spans="1:12" ht="20.100000000000001" customHeight="1">
      <c r="A425" s="12">
        <f>'Eleveld TCI'!A425</f>
        <v>2055</v>
      </c>
      <c r="B425" s="13">
        <f>'Eleveld TCI'!B425</f>
        <v>4</v>
      </c>
      <c r="C425" s="14">
        <f t="shared" si="20"/>
        <v>5</v>
      </c>
      <c r="D425" s="68">
        <f>3600*(B425*data!D$15/1000-F425-G424)/C425</f>
        <v>823.48693166474038</v>
      </c>
      <c r="E425" s="68">
        <f>IF(A425+C425&lt;N$19,data!H$25,IF(A425&lt;N$19,data!H$25*(N$19-A425)/C425,IF(D425&gt;data!$H$25,data!$H$25,IF(D425&lt;0,0,D425))))</f>
        <v>823.48693166474038</v>
      </c>
      <c r="F425" s="17">
        <f>(H425*data!D$16+I425*data!D$17-G424*(data!D$18+data!D$19+data!D$20))*$C425/60</f>
        <v>-1.1437318495343551</v>
      </c>
      <c r="G425" s="17">
        <f t="shared" si="21"/>
        <v>81.168000000000006</v>
      </c>
      <c r="H425" s="17">
        <f>H424+(data!D$19*G424-data!D$16*H424)*$C425/60</f>
        <v>146.04362864098948</v>
      </c>
      <c r="I425" s="17">
        <f>I424+(data!D$20*G424-data!D$17*I424)*$C425/60</f>
        <v>121.7218879797924</v>
      </c>
      <c r="J425" s="16">
        <f t="shared" si="19"/>
        <v>34.25</v>
      </c>
      <c r="K425" s="14">
        <f>G425/data!D$8</f>
        <v>4</v>
      </c>
      <c r="L425" s="59">
        <f>C425*E425/3600/data!H$23+L424</f>
        <v>71.797179467336676</v>
      </c>
    </row>
    <row r="426" spans="1:12" ht="20.100000000000001" customHeight="1">
      <c r="A426" s="12">
        <f>'Eleveld TCI'!A426</f>
        <v>2060</v>
      </c>
      <c r="B426" s="13">
        <f>'Eleveld TCI'!B426</f>
        <v>4</v>
      </c>
      <c r="C426" s="14">
        <f t="shared" si="20"/>
        <v>5</v>
      </c>
      <c r="D426" s="68">
        <f>3600*(B426*data!D$15/1000-F426-G425)/C426</f>
        <v>823.14624548073425</v>
      </c>
      <c r="E426" s="68">
        <f>IF(A426+C426&lt;N$19,data!H$25,IF(A426&lt;N$19,data!H$25*(N$19-A426)/C426,IF(D426&gt;data!$H$25,data!$H$25,IF(D426&lt;0,0,D426))))</f>
        <v>823.14624548073425</v>
      </c>
      <c r="F426" s="17">
        <f>(H426*data!D$16+I426*data!D$17-G425*(data!D$18+data!D$19+data!D$20))*$C426/60</f>
        <v>-1.1432586742787934</v>
      </c>
      <c r="G426" s="17">
        <f t="shared" si="21"/>
        <v>81.168000000000006</v>
      </c>
      <c r="H426" s="17">
        <f>H425+(data!D$19*G425-data!D$16*H425)*$C426/60</f>
        <v>146.13183000971827</v>
      </c>
      <c r="I426" s="17">
        <f>I425+(data!D$20*G425-data!D$17*I425)*$C426/60</f>
        <v>121.97250246059795</v>
      </c>
      <c r="J426" s="16">
        <f t="shared" si="19"/>
        <v>34.333333333333336</v>
      </c>
      <c r="K426" s="14">
        <f>G426/data!D$8</f>
        <v>4</v>
      </c>
      <c r="L426" s="59">
        <f>C426*E426/3600/data!H$23+L425</f>
        <v>71.911505334764556</v>
      </c>
    </row>
    <row r="427" spans="1:12" ht="20.100000000000001" customHeight="1">
      <c r="A427" s="12">
        <f>'Eleveld TCI'!A427</f>
        <v>2065</v>
      </c>
      <c r="B427" s="13">
        <f>'Eleveld TCI'!B427</f>
        <v>4</v>
      </c>
      <c r="C427" s="14">
        <f t="shared" si="20"/>
        <v>5</v>
      </c>
      <c r="D427" s="68">
        <f>3600*(B427*data!D$15/1000-F427-G426)/C427</f>
        <v>822.80690698838612</v>
      </c>
      <c r="E427" s="68">
        <f>IF(A427+C427&lt;N$19,data!H$25,IF(A427&lt;N$19,data!H$25*(N$19-A427)/C427,IF(D427&gt;data!$H$25,data!$H$25,IF(D427&lt;0,0,D427))))</f>
        <v>822.80690698838612</v>
      </c>
      <c r="F427" s="17">
        <f>(H427*data!D$16+I427*data!D$17-G426*(data!D$18+data!D$19+data!D$20))*$C427/60</f>
        <v>-1.1427873708172043</v>
      </c>
      <c r="G427" s="17">
        <f t="shared" si="21"/>
        <v>81.168000000000006</v>
      </c>
      <c r="H427" s="17">
        <f>H426+(data!D$19*G426-data!D$16*H426)*$C427/60</f>
        <v>146.21962712217373</v>
      </c>
      <c r="I427" s="17">
        <f>I426+(data!D$20*G426-data!D$17*I426)*$C427/60</f>
        <v>122.22304802242128</v>
      </c>
      <c r="J427" s="16">
        <f t="shared" si="19"/>
        <v>34.416666666666664</v>
      </c>
      <c r="K427" s="14">
        <f>G427/data!D$8</f>
        <v>4</v>
      </c>
      <c r="L427" s="59">
        <f>C427*E427/3600/data!H$23+L426</f>
        <v>72.025784071846275</v>
      </c>
    </row>
    <row r="428" spans="1:12" ht="20.100000000000001" customHeight="1">
      <c r="A428" s="12">
        <f>'Eleveld TCI'!A428</f>
        <v>2070</v>
      </c>
      <c r="B428" s="13">
        <f>'Eleveld TCI'!B428</f>
        <v>4</v>
      </c>
      <c r="C428" s="14">
        <f t="shared" si="20"/>
        <v>5</v>
      </c>
      <c r="D428" s="68">
        <f>3600*(B428*data!D$15/1000-F428-G427)/C428</f>
        <v>822.46891006957196</v>
      </c>
      <c r="E428" s="68">
        <f>IF(A428+C428&lt;N$19,data!H$25,IF(A428&lt;N$19,data!H$25*(N$19-A428)/C428,IF(D428&gt;data!$H$25,data!$H$25,IF(D428&lt;0,0,D428))))</f>
        <v>822.46891006957196</v>
      </c>
      <c r="F428" s="17">
        <f>(H428*data!D$16+I428*data!D$17-G427*(data!D$18+data!D$19+data!D$20))*$C428/60</f>
        <v>-1.1423179306521873</v>
      </c>
      <c r="G428" s="17">
        <f t="shared" si="21"/>
        <v>81.168000000000006</v>
      </c>
      <c r="H428" s="17">
        <f>H427+(data!D$19*G427-data!D$16*H427)*$C428/60</f>
        <v>146.30702183119709</v>
      </c>
      <c r="I428" s="17">
        <f>I427+(data!D$20*G427-data!D$17*I427)*$C428/60</f>
        <v>122.47352468421512</v>
      </c>
      <c r="J428" s="16">
        <f t="shared" si="19"/>
        <v>34.5</v>
      </c>
      <c r="K428" s="14">
        <f>G428/data!D$8</f>
        <v>4</v>
      </c>
      <c r="L428" s="59">
        <f>C428*E428/3600/data!H$23+L427</f>
        <v>72.14001586491149</v>
      </c>
    </row>
    <row r="429" spans="1:12" ht="20.100000000000001" customHeight="1">
      <c r="A429" s="12">
        <f>'Eleveld TCI'!A429</f>
        <v>2075</v>
      </c>
      <c r="B429" s="13">
        <f>'Eleveld TCI'!B429</f>
        <v>4</v>
      </c>
      <c r="C429" s="14">
        <f t="shared" si="20"/>
        <v>5</v>
      </c>
      <c r="D429" s="68">
        <f>3600*(B429*data!D$15/1000-F429-G428)/C429</f>
        <v>822.13224863419214</v>
      </c>
      <c r="E429" s="68">
        <f>IF(A429+C429&lt;N$19,data!H$25,IF(A429&lt;N$19,data!H$25*(N$19-A429)/C429,IF(D429&gt;data!$H$25,data!$H$25,IF(D429&lt;0,0,D429))))</f>
        <v>822.13224863419214</v>
      </c>
      <c r="F429" s="17">
        <f>(H429*data!D$16+I429*data!D$17-G428*(data!D$18+data!D$19+data!D$20))*$C429/60</f>
        <v>-1.1418503453252649</v>
      </c>
      <c r="G429" s="17">
        <f t="shared" si="21"/>
        <v>81.168000000000006</v>
      </c>
      <c r="H429" s="17">
        <f>H428+(data!D$19*G428-data!D$16*H428)*$C429/60</f>
        <v>146.39401598113744</v>
      </c>
      <c r="I429" s="17">
        <f>I428+(data!D$20*G428-data!D$17*I428)*$C429/60</f>
        <v>122.72393246492696</v>
      </c>
      <c r="J429" s="16">
        <f t="shared" si="19"/>
        <v>34.583333333333336</v>
      </c>
      <c r="K429" s="14">
        <f>G429/data!D$8</f>
        <v>4</v>
      </c>
      <c r="L429" s="59">
        <f>C429*E429/3600/data!H$23+L428</f>
        <v>72.254200899444015</v>
      </c>
    </row>
    <row r="430" spans="1:12" ht="20.100000000000001" customHeight="1">
      <c r="A430" s="12">
        <f>'Eleveld TCI'!A430</f>
        <v>2080</v>
      </c>
      <c r="B430" s="13">
        <f>'Eleveld TCI'!B430</f>
        <v>4</v>
      </c>
      <c r="C430" s="14">
        <f t="shared" si="20"/>
        <v>5</v>
      </c>
      <c r="D430" s="68">
        <f>3600*(B430*data!D$15/1000-F430-G429)/C430</f>
        <v>821.79691662002938</v>
      </c>
      <c r="E430" s="68">
        <f>IF(A430+C430&lt;N$19,data!H$25,IF(A430&lt;N$19,data!H$25*(N$19-A430)/C430,IF(D430&gt;data!$H$25,data!$H$25,IF(D430&lt;0,0,D430))))</f>
        <v>821.79691662002938</v>
      </c>
      <c r="F430" s="17">
        <f>(H430*data!D$16+I430*data!D$17-G429*(data!D$18+data!D$19+data!D$20))*$C430/60</f>
        <v>-1.1413846064167059</v>
      </c>
      <c r="G430" s="17">
        <f t="shared" si="21"/>
        <v>81.168000000000006</v>
      </c>
      <c r="H430" s="17">
        <f>H429+(data!D$19*G429-data!D$16*H429)*$C430/60</f>
        <v>146.48061140789056</v>
      </c>
      <c r="I430" s="17">
        <f>I429+(data!D$20*G429-data!D$17*I429)*$C430/60</f>
        <v>122.9742713834991</v>
      </c>
      <c r="J430" s="16">
        <f t="shared" si="19"/>
        <v>34.666666666666664</v>
      </c>
      <c r="K430" s="14">
        <f>G430/data!D$8</f>
        <v>4</v>
      </c>
      <c r="L430" s="59">
        <f>C430*E430/3600/data!H$23+L429</f>
        <v>72.368339360085685</v>
      </c>
    </row>
    <row r="431" spans="1:12" ht="20.100000000000001" customHeight="1">
      <c r="A431" s="12">
        <f>'Eleveld TCI'!A431</f>
        <v>2085</v>
      </c>
      <c r="B431" s="13">
        <f>'Eleveld TCI'!B431</f>
        <v>4</v>
      </c>
      <c r="C431" s="14">
        <f t="shared" si="20"/>
        <v>5</v>
      </c>
      <c r="D431" s="68">
        <f>3600*(B431*data!D$15/1000-F431-G430)/C431</f>
        <v>821.46290799264534</v>
      </c>
      <c r="E431" s="68">
        <f>IF(A431+C431&lt;N$19,data!H$25,IF(A431&lt;N$19,data!H$25*(N$19-A431)/C431,IF(D431&gt;data!$H$25,data!$H$25,IF(D431&lt;0,0,D431))))</f>
        <v>821.46290799264534</v>
      </c>
      <c r="F431" s="17">
        <f>(H431*data!D$16+I431*data!D$17-G430*(data!D$18+data!D$19+data!D$20))*$C431/60</f>
        <v>-1.1409207055453465</v>
      </c>
      <c r="G431" s="17">
        <f t="shared" si="21"/>
        <v>81.168000000000006</v>
      </c>
      <c r="H431" s="17">
        <f>H430+(data!D$19*G430-data!D$16*H430)*$C431/60</f>
        <v>146.56680993893772</v>
      </c>
      <c r="I431" s="17">
        <f>I430+(data!D$20*G430-data!D$17*I430)*$C431/60</f>
        <v>123.22454145886864</v>
      </c>
      <c r="J431" s="16">
        <f t="shared" si="19"/>
        <v>34.75</v>
      </c>
      <c r="K431" s="14">
        <f>G431/data!D$8</f>
        <v>4</v>
      </c>
      <c r="L431" s="59">
        <f>C431*E431/3600/data!H$23+L430</f>
        <v>72.482431430640219</v>
      </c>
    </row>
    <row r="432" spans="1:12" ht="20.100000000000001" customHeight="1">
      <c r="A432" s="12">
        <f>'Eleveld TCI'!A432</f>
        <v>2090</v>
      </c>
      <c r="B432" s="13">
        <f>'Eleveld TCI'!B432</f>
        <v>4</v>
      </c>
      <c r="C432" s="14">
        <f t="shared" si="20"/>
        <v>5</v>
      </c>
      <c r="D432" s="68">
        <f>3600*(B432*data!D$15/1000-F432-G431)/C432</f>
        <v>821.13021674525839</v>
      </c>
      <c r="E432" s="68">
        <f>IF(A432+C432&lt;N$19,data!H$25,IF(A432&lt;N$19,data!H$25*(N$19-A432)/C432,IF(D432&gt;data!$H$25,data!$H$25,IF(D432&lt;0,0,D432))))</f>
        <v>821.13021674525839</v>
      </c>
      <c r="F432" s="17">
        <f>(H432*data!D$16+I432*data!D$17-G431*(data!D$18+data!D$19+data!D$20))*$C432/60</f>
        <v>-1.1404586343684142</v>
      </c>
      <c r="G432" s="17">
        <f t="shared" si="21"/>
        <v>81.168000000000006</v>
      </c>
      <c r="H432" s="17">
        <f>H431+(data!D$19*G431-data!D$16*H431)*$C432/60</f>
        <v>146.65261339338426</v>
      </c>
      <c r="I432" s="17">
        <f>I431+(data!D$20*G431-data!D$17*I431)*$C432/60</f>
        <v>123.47474270996746</v>
      </c>
      <c r="J432" s="16">
        <f t="shared" si="19"/>
        <v>34.833333333333336</v>
      </c>
      <c r="K432" s="14">
        <f>G432/data!D$8</f>
        <v>4</v>
      </c>
      <c r="L432" s="59">
        <f>C432*E432/3600/data!H$23+L431</f>
        <v>72.596477294077062</v>
      </c>
    </row>
    <row r="433" spans="1:12" ht="20.100000000000001" customHeight="1">
      <c r="A433" s="12">
        <f>'Eleveld TCI'!A433</f>
        <v>2095</v>
      </c>
      <c r="B433" s="13">
        <f>'Eleveld TCI'!B433</f>
        <v>4</v>
      </c>
      <c r="C433" s="14">
        <f t="shared" si="20"/>
        <v>5</v>
      </c>
      <c r="D433" s="68">
        <f>3600*(B433*data!D$15/1000-F433-G432)/C433</f>
        <v>820.79883689856956</v>
      </c>
      <c r="E433" s="68">
        <f>IF(A433+C433&lt;N$19,data!H$25,IF(A433&lt;N$19,data!H$25*(N$19-A433)/C433,IF(D433&gt;data!$H$25,data!$H$25,IF(D433&lt;0,0,D433))))</f>
        <v>820.79883689856956</v>
      </c>
      <c r="F433" s="17">
        <f>(H433*data!D$16+I433*data!D$17-G432*(data!D$18+data!D$19+data!D$20))*$C433/60</f>
        <v>-1.1399983845813524</v>
      </c>
      <c r="G433" s="17">
        <f t="shared" si="21"/>
        <v>81.168000000000006</v>
      </c>
      <c r="H433" s="17">
        <f>H432+(data!D$19*G432-data!D$16*H432)*$C433/60</f>
        <v>146.73802358199791</v>
      </c>
      <c r="I433" s="17">
        <f>I432+(data!D$20*G432-data!D$17*I432)*$C433/60</f>
        <v>123.72487515572222</v>
      </c>
      <c r="J433" s="16">
        <f t="shared" si="19"/>
        <v>34.916666666666664</v>
      </c>
      <c r="K433" s="14">
        <f>G433/data!D$8</f>
        <v>4</v>
      </c>
      <c r="L433" s="59">
        <f>C433*E433/3600/data!H$23+L432</f>
        <v>72.710477132535203</v>
      </c>
    </row>
    <row r="434" spans="1:12" ht="20.100000000000001" customHeight="1">
      <c r="A434" s="12">
        <f>'Eleveld TCI'!A434</f>
        <v>2100</v>
      </c>
      <c r="B434" s="13">
        <f>'Eleveld TCI'!B434</f>
        <v>4</v>
      </c>
      <c r="C434" s="14">
        <f t="shared" si="20"/>
        <v>5</v>
      </c>
      <c r="D434" s="68">
        <f>3600*(B434*data!D$15/1000-F434-G433)/C434</f>
        <v>820.46876250070113</v>
      </c>
      <c r="E434" s="68">
        <f>IF(A434+C434&lt;N$19,data!H$25,IF(A434&lt;N$19,data!H$25*(N$19-A434)/C434,IF(D434&gt;data!$H$25,data!$H$25,IF(D434&lt;0,0,D434))))</f>
        <v>820.46876250070113</v>
      </c>
      <c r="F434" s="17">
        <f>(H434*data!D$16+I434*data!D$17-G433*(data!D$18+data!D$19+data!D$20))*$C434/60</f>
        <v>-1.139539947917644</v>
      </c>
      <c r="G434" s="17">
        <f t="shared" si="21"/>
        <v>81.168000000000006</v>
      </c>
      <c r="H434" s="17">
        <f>H433+(data!D$19*G433-data!D$16*H433)*$C434/60</f>
        <v>146.82304230724708</v>
      </c>
      <c r="I434" s="17">
        <f>I433+(data!D$20*G433-data!D$17*I433)*$C434/60</f>
        <v>123.97493881505439</v>
      </c>
      <c r="J434" s="16">
        <f t="shared" si="19"/>
        <v>35</v>
      </c>
      <c r="K434" s="14">
        <f>G434/data!D$8</f>
        <v>4</v>
      </c>
      <c r="L434" s="59">
        <f>C434*E434/3600/data!H$23+L433</f>
        <v>72.82443112732696</v>
      </c>
    </row>
    <row r="435" spans="1:12" ht="20.100000000000001" customHeight="1">
      <c r="A435" s="12">
        <f>'Eleveld TCI'!A435</f>
        <v>2105</v>
      </c>
      <c r="B435" s="13">
        <f>'Eleveld TCI'!B435</f>
        <v>4</v>
      </c>
      <c r="C435" s="14">
        <f t="shared" si="20"/>
        <v>5</v>
      </c>
      <c r="D435" s="68">
        <f>3600*(B435*data!D$15/1000-F435-G434)/C435</f>
        <v>820.13998762702272</v>
      </c>
      <c r="E435" s="68">
        <f>IF(A435+C435&lt;N$19,data!H$25,IF(A435&lt;N$19,data!H$25*(N$19-A435)/C435,IF(D435&gt;data!$H$25,data!$H$25,IF(D435&lt;0,0,D435))))</f>
        <v>820.13998762702272</v>
      </c>
      <c r="F435" s="17">
        <f>(H435*data!D$16+I435*data!D$17-G434*(data!D$18+data!D$19+data!D$20))*$C435/60</f>
        <v>-1.139083316148638</v>
      </c>
      <c r="G435" s="17">
        <f t="shared" si="21"/>
        <v>81.168000000000006</v>
      </c>
      <c r="H435" s="17">
        <f>H434+(data!D$19*G434-data!D$16*H434)*$C435/60</f>
        <v>146.90767136333886</v>
      </c>
      <c r="I435" s="17">
        <f>I434+(data!D$20*G434-data!D$17*I434)*$C435/60</f>
        <v>124.22493370688025</v>
      </c>
      <c r="J435" s="16">
        <f t="shared" si="19"/>
        <v>35.083333333333336</v>
      </c>
      <c r="K435" s="14">
        <f>G435/data!D$8</f>
        <v>4</v>
      </c>
      <c r="L435" s="59">
        <f>C435*E435/3600/data!H$23+L434</f>
        <v>72.938339458941826</v>
      </c>
    </row>
    <row r="436" spans="1:12" ht="20.100000000000001" customHeight="1">
      <c r="A436" s="12">
        <f>'Eleveld TCI'!A436</f>
        <v>2110</v>
      </c>
      <c r="B436" s="13">
        <f>'Eleveld TCI'!B436</f>
        <v>4</v>
      </c>
      <c r="C436" s="14">
        <f t="shared" si="20"/>
        <v>5</v>
      </c>
      <c r="D436" s="68">
        <f>3600*(B436*data!D$15/1000-F436-G435)/C436</f>
        <v>819.81250638002859</v>
      </c>
      <c r="E436" s="68">
        <f>IF(A436+C436&lt;N$19,data!H$25,IF(A436&lt;N$19,data!H$25*(N$19-A436)/C436,IF(D436&gt;data!$H$25,data!$H$25,IF(D436&lt;0,0,D436))))</f>
        <v>819.81250638002859</v>
      </c>
      <c r="F436" s="17">
        <f>(H436*data!D$16+I436*data!D$17-G435*(data!D$18+data!D$19+data!D$20))*$C436/60</f>
        <v>-1.1386284810833751</v>
      </c>
      <c r="G436" s="17">
        <f t="shared" si="21"/>
        <v>81.168000000000006</v>
      </c>
      <c r="H436" s="17">
        <f>H435+(data!D$19*G435-data!D$16*H435)*$C436/60</f>
        <v>146.9919125362569</v>
      </c>
      <c r="I436" s="17">
        <f>I435+(data!D$20*G435-data!D$17*I435)*$C436/60</f>
        <v>124.47485985011086</v>
      </c>
      <c r="J436" s="16">
        <f t="shared" si="19"/>
        <v>35.166666666666664</v>
      </c>
      <c r="K436" s="14">
        <f>G436/data!D$8</f>
        <v>4</v>
      </c>
      <c r="L436" s="59">
        <f>C436*E436/3600/data!H$23+L435</f>
        <v>73.052202307050166</v>
      </c>
    </row>
    <row r="437" spans="1:12" ht="20.100000000000001" customHeight="1">
      <c r="A437" s="12">
        <f>'Eleveld TCI'!A437</f>
        <v>2115</v>
      </c>
      <c r="B437" s="13">
        <f>'Eleveld TCI'!B437</f>
        <v>4</v>
      </c>
      <c r="C437" s="14">
        <f t="shared" si="20"/>
        <v>5</v>
      </c>
      <c r="D437" s="68">
        <f>3600*(B437*data!D$15/1000-F437-G436)/C437</f>
        <v>819.48631288925537</v>
      </c>
      <c r="E437" s="68">
        <f>IF(A437+C437&lt;N$19,data!H$25,IF(A437&lt;N$19,data!H$25*(N$19-A437)/C437,IF(D437&gt;data!$H$25,data!$H$25,IF(D437&lt;0,0,D437))))</f>
        <v>819.48631288925537</v>
      </c>
      <c r="F437" s="17">
        <f>(H437*data!D$16+I437*data!D$17-G436*(data!D$18+data!D$19+data!D$20))*$C437/60</f>
        <v>-1.1381754345684165</v>
      </c>
      <c r="G437" s="17">
        <f t="shared" si="21"/>
        <v>81.168000000000006</v>
      </c>
      <c r="H437" s="17">
        <f>H436+(data!D$19*G436-data!D$16*H436)*$C437/60</f>
        <v>147.07576760379905</v>
      </c>
      <c r="I437" s="17">
        <f>I436+(data!D$20*G436-data!D$17*I436)*$C437/60</f>
        <v>124.72471726365208</v>
      </c>
      <c r="J437" s="16">
        <f t="shared" si="19"/>
        <v>35.25</v>
      </c>
      <c r="K437" s="14">
        <f>G437/data!D$8</f>
        <v>4</v>
      </c>
      <c r="L437" s="59">
        <f>C437*E437/3600/data!H$23+L436</f>
        <v>73.166019850507013</v>
      </c>
    </row>
    <row r="438" spans="1:12" ht="20.100000000000001" customHeight="1">
      <c r="A438" s="12">
        <f>'Eleveld TCI'!A438</f>
        <v>2120</v>
      </c>
      <c r="B438" s="13">
        <f>'Eleveld TCI'!B438</f>
        <v>4</v>
      </c>
      <c r="C438" s="14">
        <f t="shared" si="20"/>
        <v>5</v>
      </c>
      <c r="D438" s="68">
        <f>3600*(B438*data!D$15/1000-F438-G437)/C438</f>
        <v>819.16140131111888</v>
      </c>
      <c r="E438" s="68">
        <f>IF(A438+C438&lt;N$19,data!H$25,IF(A438&lt;N$19,data!H$25*(N$19-A438)/C438,IF(D438&gt;data!$H$25,data!$H$25,IF(D438&lt;0,0,D438))))</f>
        <v>819.16140131111888</v>
      </c>
      <c r="F438" s="17">
        <f>(H438*data!D$16+I438*data!D$17-G437*(data!D$18+data!D$19+data!D$20))*$C438/60</f>
        <v>-1.1377241684876698</v>
      </c>
      <c r="G438" s="17">
        <f t="shared" si="21"/>
        <v>81.168000000000006</v>
      </c>
      <c r="H438" s="17">
        <f>H437+(data!D$19*G437-data!D$16*H437)*$C438/60</f>
        <v>147.15923833561496</v>
      </c>
      <c r="I438" s="17">
        <f>I437+(data!D$20*G437-data!D$17*I437)*$C438/60</f>
        <v>124.97450596640458</v>
      </c>
      <c r="J438" s="16">
        <f t="shared" si="19"/>
        <v>35.333333333333336</v>
      </c>
      <c r="K438" s="14">
        <f>G438/data!D$8</f>
        <v>4</v>
      </c>
      <c r="L438" s="59">
        <f>C438*E438/3600/data!H$23+L437</f>
        <v>73.279792267355774</v>
      </c>
    </row>
    <row r="439" spans="1:12" ht="20.100000000000001" customHeight="1">
      <c r="A439" s="12">
        <f>'Eleveld TCI'!A439</f>
        <v>2125</v>
      </c>
      <c r="B439" s="13">
        <f>'Eleveld TCI'!B439</f>
        <v>4</v>
      </c>
      <c r="C439" s="14">
        <f t="shared" si="20"/>
        <v>5</v>
      </c>
      <c r="D439" s="68">
        <f>3600*(B439*data!D$15/1000-F439-G438)/C439</f>
        <v>818.83776582880159</v>
      </c>
      <c r="E439" s="68">
        <f>IF(A439+C439&lt;N$19,data!H$25,IF(A439&lt;N$19,data!H$25*(N$19-A439)/C439,IF(D439&gt;data!$H$25,data!$H$25,IF(D439&lt;0,0,D439))))</f>
        <v>818.83776582880159</v>
      </c>
      <c r="F439" s="17">
        <f>(H439*data!D$16+I439*data!D$17-G438*(data!D$18+data!D$19+data!D$20))*$C439/60</f>
        <v>-1.13727467476222</v>
      </c>
      <c r="G439" s="17">
        <f t="shared" si="21"/>
        <v>81.168000000000006</v>
      </c>
      <c r="H439" s="17">
        <f>H438+(data!D$19*G438-data!D$16*H438)*$C439/60</f>
        <v>147.24232649324338</v>
      </c>
      <c r="I439" s="17">
        <f>I438+(data!D$20*G438-data!D$17*I438)*$C439/60</f>
        <v>125.22422597726381</v>
      </c>
      <c r="J439" s="16">
        <f t="shared" si="19"/>
        <v>35.416666666666664</v>
      </c>
      <c r="K439" s="14">
        <f>G439/data!D$8</f>
        <v>4</v>
      </c>
      <c r="L439" s="59">
        <f>C439*E439/3600/data!H$23+L438</f>
        <v>73.393519734831997</v>
      </c>
    </row>
    <row r="440" spans="1:12" ht="20.100000000000001" customHeight="1">
      <c r="A440" s="12">
        <f>'Eleveld TCI'!A440</f>
        <v>2130</v>
      </c>
      <c r="B440" s="13">
        <f>'Eleveld TCI'!B440</f>
        <v>4</v>
      </c>
      <c r="C440" s="14">
        <f t="shared" si="20"/>
        <v>5</v>
      </c>
      <c r="D440" s="68">
        <f>3600*(B440*data!D$15/1000-F440-G439)/C440</f>
        <v>818.51540065210884</v>
      </c>
      <c r="E440" s="68">
        <f>IF(A440+C440&lt;N$19,data!H$25,IF(A440&lt;N$19,data!H$25*(N$19-A440)/C440,IF(D440&gt;data!$H$25,data!$H$25,IF(D440&lt;0,0,D440))))</f>
        <v>818.51540065210884</v>
      </c>
      <c r="F440" s="17">
        <f>(H440*data!D$16+I440*data!D$17-G439*(data!D$18+data!D$19+data!D$20))*$C440/60</f>
        <v>-1.1368269453501574</v>
      </c>
      <c r="G440" s="17">
        <f t="shared" si="21"/>
        <v>81.168000000000006</v>
      </c>
      <c r="H440" s="17">
        <f>H439+(data!D$19*G439-data!D$16*H439)*$C440/60</f>
        <v>147.32503383014935</v>
      </c>
      <c r="I440" s="17">
        <f>I439+(data!D$20*G439-data!D$17*I439)*$C440/60</f>
        <v>125.47387731512006</v>
      </c>
      <c r="J440" s="16">
        <f t="shared" si="19"/>
        <v>35.5</v>
      </c>
      <c r="K440" s="14">
        <f>G440/data!D$8</f>
        <v>4</v>
      </c>
      <c r="L440" s="59">
        <f>C440*E440/3600/data!H$23+L439</f>
        <v>73.507202429367013</v>
      </c>
    </row>
    <row r="441" spans="1:12" ht="20.100000000000001" customHeight="1">
      <c r="A441" s="12">
        <f>'Eleveld TCI'!A441</f>
        <v>2135</v>
      </c>
      <c r="B441" s="13">
        <f>'Eleveld TCI'!B441</f>
        <v>4</v>
      </c>
      <c r="C441" s="14">
        <f t="shared" si="20"/>
        <v>5</v>
      </c>
      <c r="D441" s="68">
        <f>3600*(B441*data!D$15/1000-F441-G440)/C441</f>
        <v>818.19430001741807</v>
      </c>
      <c r="E441" s="68">
        <f>IF(A441+C441&lt;N$19,data!H$25,IF(A441&lt;N$19,data!H$25*(N$19-A441)/C441,IF(D441&gt;data!$H$25,data!$H$25,IF(D441&lt;0,0,D441))))</f>
        <v>818.19430001741807</v>
      </c>
      <c r="F441" s="17">
        <f>(H441*data!D$16+I441*data!D$17-G440*(data!D$18+data!D$19+data!D$20))*$C441/60</f>
        <v>-1.1363809722464082</v>
      </c>
      <c r="G441" s="17">
        <f t="shared" si="21"/>
        <v>81.168000000000006</v>
      </c>
      <c r="H441" s="17">
        <f>H440+(data!D$19*G440-data!D$16*H440)*$C441/60</f>
        <v>147.40736209176117</v>
      </c>
      <c r="I441" s="17">
        <f>I440+(data!D$20*G440-data!D$17*I440)*$C441/60</f>
        <v>125.7234599988584</v>
      </c>
      <c r="J441" s="16">
        <f t="shared" si="19"/>
        <v>35.583333333333336</v>
      </c>
      <c r="K441" s="14">
        <f>G441/data!D$8</f>
        <v>4</v>
      </c>
      <c r="L441" s="59">
        <f>C441*E441/3600/data!H$23+L440</f>
        <v>73.62084052659165</v>
      </c>
    </row>
    <row r="442" spans="1:12" ht="20.100000000000001" customHeight="1">
      <c r="A442" s="12">
        <f>'Eleveld TCI'!A442</f>
        <v>2140</v>
      </c>
      <c r="B442" s="13">
        <f>'Eleveld TCI'!B442</f>
        <v>4</v>
      </c>
      <c r="C442" s="14">
        <f t="shared" si="20"/>
        <v>5</v>
      </c>
      <c r="D442" s="68">
        <f>3600*(B442*data!D$15/1000-F442-G441)/C442</f>
        <v>817.87445818745368</v>
      </c>
      <c r="E442" s="68">
        <f>IF(A442+C442&lt;N$19,data!H$25,IF(A442&lt;N$19,data!H$25*(N$19-A442)/C442,IF(D442&gt;data!$H$25,data!$H$25,IF(D442&lt;0,0,D442))))</f>
        <v>817.87445818745368</v>
      </c>
      <c r="F442" s="17">
        <f>(H442*data!D$16+I442*data!D$17-G441*(data!D$18+data!D$19+data!D$20))*$C442/60</f>
        <v>-1.1359367474825677</v>
      </c>
      <c r="G442" s="17">
        <f t="shared" si="21"/>
        <v>81.168000000000006</v>
      </c>
      <c r="H442" s="17">
        <f>H441+(data!D$19*G441-data!D$16*H441)*$C442/60</f>
        <v>147.48931301550726</v>
      </c>
      <c r="I442" s="17">
        <f>I441+(data!D$20*G441-data!D$17*I441)*$C442/60</f>
        <v>125.97297404735872</v>
      </c>
      <c r="J442" s="16">
        <f t="shared" si="19"/>
        <v>35.666666666666664</v>
      </c>
      <c r="K442" s="14">
        <f>G442/data!D$8</f>
        <v>4</v>
      </c>
      <c r="L442" s="59">
        <f>C442*E442/3600/data!H$23+L441</f>
        <v>73.734434201339909</v>
      </c>
    </row>
    <row r="443" spans="1:12" ht="20.100000000000001" customHeight="1">
      <c r="A443" s="12">
        <f>'Eleveld TCI'!A443</f>
        <v>2145</v>
      </c>
      <c r="B443" s="13">
        <f>'Eleveld TCI'!B443</f>
        <v>4</v>
      </c>
      <c r="C443" s="14">
        <f t="shared" si="20"/>
        <v>5</v>
      </c>
      <c r="D443" s="68">
        <f>3600*(B443*data!D$15/1000-F443-G442)/C443</f>
        <v>817.55586945124605</v>
      </c>
      <c r="E443" s="68">
        <f>IF(A443+C443&lt;N$19,data!H$25,IF(A443&lt;N$19,data!H$25*(N$19-A443)/C443,IF(D443&gt;data!$H$25,data!$H$25,IF(D443&lt;0,0,D443))))</f>
        <v>817.55586945124605</v>
      </c>
      <c r="F443" s="17">
        <f>(H443*data!D$16+I443*data!D$17-G442*(data!D$18+data!D$19+data!D$20))*$C443/60</f>
        <v>-1.1354942631267297</v>
      </c>
      <c r="G443" s="17">
        <f t="shared" si="21"/>
        <v>81.168000000000006</v>
      </c>
      <c r="H443" s="17">
        <f>H442+(data!D$19*G442-data!D$16*H442)*$C443/60</f>
        <v>147.57088833085285</v>
      </c>
      <c r="I443" s="17">
        <f>I442+(data!D$20*G442-data!D$17*I442)*$C443/60</f>
        <v>126.2224194794957</v>
      </c>
      <c r="J443" s="16">
        <f t="shared" si="19"/>
        <v>35.75</v>
      </c>
      <c r="K443" s="14">
        <f>G443/data!D$8</f>
        <v>4</v>
      </c>
      <c r="L443" s="59">
        <f>C443*E443/3600/data!H$23+L442</f>
        <v>73.847983627652582</v>
      </c>
    </row>
    <row r="444" spans="1:12" ht="20.100000000000001" customHeight="1">
      <c r="A444" s="12">
        <f>'Eleveld TCI'!A444</f>
        <v>2150</v>
      </c>
      <c r="B444" s="13">
        <f>'Eleveld TCI'!B444</f>
        <v>4</v>
      </c>
      <c r="C444" s="14">
        <f t="shared" si="20"/>
        <v>5</v>
      </c>
      <c r="D444" s="68">
        <f>3600*(B444*data!D$15/1000-F444-G443)/C444</f>
        <v>817.23852812398832</v>
      </c>
      <c r="E444" s="68">
        <f>IF(A444+C444&lt;N$19,data!H$25,IF(A444&lt;N$19,data!H$25*(N$19-A444)/C444,IF(D444&gt;data!$H$25,data!$H$25,IF(D444&lt;0,0,D444))))</f>
        <v>817.23852812398832</v>
      </c>
      <c r="F444" s="17">
        <f>(H444*data!D$16+I444*data!D$17-G443*(data!D$18+data!D$19+data!D$20))*$C444/60</f>
        <v>-1.1350535112833198</v>
      </c>
      <c r="G444" s="17">
        <f t="shared" si="21"/>
        <v>81.168000000000006</v>
      </c>
      <c r="H444" s="17">
        <f>H443+(data!D$19*G443-data!D$16*H443)*$C444/60</f>
        <v>147.65208975933643</v>
      </c>
      <c r="I444" s="17">
        <f>I443+(data!D$20*G443-data!D$17*I443)*$C444/60</f>
        <v>126.47179631413884</v>
      </c>
      <c r="J444" s="16">
        <f t="shared" si="19"/>
        <v>35.833333333333336</v>
      </c>
      <c r="K444" s="14">
        <f>G444/data!D$8</f>
        <v>4</v>
      </c>
      <c r="L444" s="59">
        <f>C444*E444/3600/data!H$23+L443</f>
        <v>73.96148897878092</v>
      </c>
    </row>
    <row r="445" spans="1:12" ht="20.100000000000001" customHeight="1">
      <c r="A445" s="12">
        <f>'Eleveld TCI'!A445</f>
        <v>2155</v>
      </c>
      <c r="B445" s="13">
        <f>'Eleveld TCI'!B445</f>
        <v>4</v>
      </c>
      <c r="C445" s="14">
        <f t="shared" si="20"/>
        <v>5</v>
      </c>
      <c r="D445" s="68">
        <f>3600*(B445*data!D$15/1000-F445-G444)/C445</f>
        <v>816.92242854691358</v>
      </c>
      <c r="E445" s="68">
        <f>IF(A445+C445&lt;N$19,data!H$25,IF(A445&lt;N$19,data!H$25*(N$19-A445)/C445,IF(D445&gt;data!$H$25,data!$H$25,IF(D445&lt;0,0,D445))))</f>
        <v>816.92242854691358</v>
      </c>
      <c r="F445" s="17">
        <f>(H445*data!D$16+I445*data!D$17-G444*(data!D$18+data!D$19+data!D$20))*$C445/60</f>
        <v>-1.1346144840929295</v>
      </c>
      <c r="G445" s="17">
        <f t="shared" si="21"/>
        <v>81.168000000000006</v>
      </c>
      <c r="H445" s="17">
        <f>H444+(data!D$19*G444-data!D$16*H444)*$C445/60</f>
        <v>147.73291901460615</v>
      </c>
      <c r="I445" s="17">
        <f>I444+(data!D$20*G444-data!D$17*I444)*$C445/60</f>
        <v>126.72110457015245</v>
      </c>
      <c r="J445" s="16">
        <f t="shared" si="19"/>
        <v>35.916666666666664</v>
      </c>
      <c r="K445" s="14">
        <f>G445/data!D$8</f>
        <v>4</v>
      </c>
      <c r="L445" s="59">
        <f>C445*E445/3600/data!H$23+L444</f>
        <v>74.074950427190217</v>
      </c>
    </row>
    <row r="446" spans="1:12" ht="20.100000000000001" customHeight="1">
      <c r="A446" s="12">
        <f>'Eleveld TCI'!A446</f>
        <v>2160</v>
      </c>
      <c r="B446" s="13">
        <f>'Eleveld TCI'!B446</f>
        <v>4</v>
      </c>
      <c r="C446" s="14">
        <f t="shared" si="20"/>
        <v>5</v>
      </c>
      <c r="D446" s="68">
        <f>3600*(B446*data!D$15/1000-F446-G445)/C446</f>
        <v>816.60756508715167</v>
      </c>
      <c r="E446" s="68">
        <f>IF(A446+C446&lt;N$19,data!H$25,IF(A446&lt;N$19,data!H$25*(N$19-A446)/C446,IF(D446&gt;data!$H$25,data!$H$25,IF(D446&lt;0,0,D446))))</f>
        <v>816.60756508715167</v>
      </c>
      <c r="F446" s="17">
        <f>(H446*data!D$16+I446*data!D$17-G445*(data!D$18+data!D$19+data!D$20))*$C446/60</f>
        <v>-1.1341771737321515</v>
      </c>
      <c r="G446" s="17">
        <f t="shared" si="21"/>
        <v>81.168000000000006</v>
      </c>
      <c r="H446" s="17">
        <f>H445+(data!D$19*G445-data!D$16*H445)*$C446/60</f>
        <v>147.81337780245588</v>
      </c>
      <c r="I446" s="17">
        <f>I445+(data!D$20*G445-data!D$17*I445)*$C446/60</f>
        <v>126.97034426639566</v>
      </c>
      <c r="J446" s="16">
        <f t="shared" si="19"/>
        <v>36</v>
      </c>
      <c r="K446" s="14">
        <f>G446/data!D$8</f>
        <v>4</v>
      </c>
      <c r="L446" s="59">
        <f>C446*E446/3600/data!H$23+L445</f>
        <v>74.188368144563427</v>
      </c>
    </row>
    <row r="447" spans="1:12" ht="20.100000000000001" customHeight="1">
      <c r="A447" s="12">
        <f>'Eleveld TCI'!A447</f>
        <v>2165</v>
      </c>
      <c r="B447" s="13">
        <f>'Eleveld TCI'!B447</f>
        <v>4</v>
      </c>
      <c r="C447" s="14">
        <f t="shared" si="20"/>
        <v>5</v>
      </c>
      <c r="D447" s="68">
        <f>3600*(B447*data!D$15/1000-F447-G446)/C447</f>
        <v>816.29393213765752</v>
      </c>
      <c r="E447" s="68">
        <f>IF(A447+C447&lt;N$19,data!H$25,IF(A447&lt;N$19,data!H$25*(N$19-A447)/C447,IF(D447&gt;data!$H$25,data!$H$25,IF(D447&lt;0,0,D447))))</f>
        <v>816.29393213765752</v>
      </c>
      <c r="F447" s="17">
        <f>(H447*data!D$16+I447*data!D$17-G446*(data!D$18+data!D$19+data!D$20))*$C447/60</f>
        <v>-1.1337415724134119</v>
      </c>
      <c r="G447" s="17">
        <f t="shared" si="21"/>
        <v>81.168000000000006</v>
      </c>
      <c r="H447" s="17">
        <f>H446+(data!D$19*G446-data!D$16*H446)*$C447/60</f>
        <v>147.89346782086128</v>
      </c>
      <c r="I447" s="17">
        <f>I446+(data!D$20*G446-data!D$17*I446)*$C447/60</f>
        <v>127.21951542172239</v>
      </c>
      <c r="J447" s="16">
        <f t="shared" si="19"/>
        <v>36.083333333333336</v>
      </c>
      <c r="K447" s="14">
        <f>G447/data!D$8</f>
        <v>4</v>
      </c>
      <c r="L447" s="59">
        <f>C447*E447/3600/data!H$23+L446</f>
        <v>74.301742301804765</v>
      </c>
    </row>
    <row r="448" spans="1:12" ht="20.100000000000001" customHeight="1">
      <c r="A448" s="12">
        <f>'Eleveld TCI'!A448</f>
        <v>2170</v>
      </c>
      <c r="B448" s="13">
        <f>'Eleveld TCI'!B448</f>
        <v>4</v>
      </c>
      <c r="C448" s="14">
        <f t="shared" si="20"/>
        <v>5</v>
      </c>
      <c r="D448" s="68">
        <f>3600*(B448*data!D$15/1000-F448-G447)/C448</f>
        <v>815.98152411705769</v>
      </c>
      <c r="E448" s="68">
        <f>IF(A448+C448&lt;N$19,data!H$25,IF(A448&lt;N$19,data!H$25*(N$19-A448)/C448,IF(D448&gt;data!$H$25,data!$H$25,IF(D448&lt;0,0,D448))))</f>
        <v>815.98152411705769</v>
      </c>
      <c r="F448" s="17">
        <f>(H448*data!D$16+I448*data!D$17-G447*(data!D$18+data!D$19+data!D$20))*$C448/60</f>
        <v>-1.1333076723848081</v>
      </c>
      <c r="G448" s="17">
        <f t="shared" si="21"/>
        <v>81.168000000000006</v>
      </c>
      <c r="H448" s="17">
        <f>H447+(data!D$19*G447-data!D$16*H447)*$C448/60</f>
        <v>147.97319076001565</v>
      </c>
      <c r="I448" s="17">
        <f>I447+(data!D$20*G447-data!D$17*I447)*$C448/60</f>
        <v>127.46861805498142</v>
      </c>
      <c r="J448" s="16">
        <f t="shared" si="19"/>
        <v>36.166666666666664</v>
      </c>
      <c r="K448" s="14">
        <f>G448/data!D$8</f>
        <v>4</v>
      </c>
      <c r="L448" s="59">
        <f>C448*E448/3600/data!H$23+L447</f>
        <v>74.415073069043245</v>
      </c>
    </row>
    <row r="449" spans="1:12" ht="20.100000000000001" customHeight="1">
      <c r="A449" s="12">
        <f>'Eleveld TCI'!A449</f>
        <v>2175</v>
      </c>
      <c r="B449" s="13">
        <f>'Eleveld TCI'!B449</f>
        <v>4</v>
      </c>
      <c r="C449" s="14">
        <f t="shared" si="20"/>
        <v>5</v>
      </c>
      <c r="D449" s="68">
        <f>3600*(B449*data!D$15/1000-F449-G448)/C449</f>
        <v>815.67033546955827</v>
      </c>
      <c r="E449" s="68">
        <f>IF(A449+C449&lt;N$19,data!H$25,IF(A449&lt;N$19,data!H$25*(N$19-A449)/C449,IF(D449&gt;data!$H$25,data!$H$25,IF(D449&lt;0,0,D449))))</f>
        <v>815.67033546955827</v>
      </c>
      <c r="F449" s="17">
        <f>(H449*data!D$16+I449*data!D$17-G448*(data!D$18+data!D$19+data!D$20))*$C449/60</f>
        <v>-1.1328754659299447</v>
      </c>
      <c r="G449" s="17">
        <f t="shared" si="21"/>
        <v>81.168000000000006</v>
      </c>
      <c r="H449" s="17">
        <f>H448+(data!D$19*G448-data!D$16*H448)*$C449/60</f>
        <v>148.05254830236558</v>
      </c>
      <c r="I449" s="17">
        <f>I448+(data!D$20*G448-data!D$17*I448)*$C449/60</f>
        <v>127.71765218501631</v>
      </c>
      <c r="J449" s="16">
        <f t="shared" si="19"/>
        <v>36.25</v>
      </c>
      <c r="K449" s="14">
        <f>G449/data!D$8</f>
        <v>4</v>
      </c>
      <c r="L449" s="59">
        <f>C449*E449/3600/data!H$23+L448</f>
        <v>74.528360615636245</v>
      </c>
    </row>
    <row r="450" spans="1:12" ht="20.100000000000001" customHeight="1">
      <c r="A450" s="12">
        <f>'Eleveld TCI'!A450</f>
        <v>2180</v>
      </c>
      <c r="B450" s="13">
        <f>'Eleveld TCI'!B450</f>
        <v>4</v>
      </c>
      <c r="C450" s="14">
        <f t="shared" si="20"/>
        <v>5</v>
      </c>
      <c r="D450" s="68">
        <f>3600*(B450*data!D$15/1000-F450-G449)/C450</f>
        <v>815.36036066479141</v>
      </c>
      <c r="E450" s="68">
        <f>IF(A450+C450&lt;N$19,data!H$25,IF(A450&lt;N$19,data!H$25*(N$19-A450)/C450,IF(D450&gt;data!$H$25,data!$H$25,IF(D450&lt;0,0,D450))))</f>
        <v>815.36036066479141</v>
      </c>
      <c r="F450" s="17">
        <f>(H450*data!D$16+I450*data!D$17-G449*(data!D$18+data!D$19+data!D$20))*$C450/60</f>
        <v>-1.1324449453677707</v>
      </c>
      <c r="G450" s="17">
        <f t="shared" si="21"/>
        <v>81.168000000000006</v>
      </c>
      <c r="H450" s="17">
        <f>H449+(data!D$19*G449-data!D$16*H449)*$C450/60</f>
        <v>148.13154212264641</v>
      </c>
      <c r="I450" s="17">
        <f>I449+(data!D$20*G449-data!D$17*I449)*$C450/60</f>
        <v>127.96661783066543</v>
      </c>
      <c r="J450" s="16">
        <f t="shared" si="19"/>
        <v>36.333333333333336</v>
      </c>
      <c r="K450" s="14">
        <f>G450/data!D$8</f>
        <v>4</v>
      </c>
      <c r="L450" s="59">
        <f>C450*E450/3600/data!H$23+L449</f>
        <v>74.641605110173018</v>
      </c>
    </row>
    <row r="451" spans="1:12" ht="20.100000000000001" customHeight="1">
      <c r="A451" s="12">
        <f>'Eleveld TCI'!A451</f>
        <v>2185</v>
      </c>
      <c r="B451" s="13">
        <f>'Eleveld TCI'!B451</f>
        <v>4</v>
      </c>
      <c r="C451" s="14">
        <f t="shared" si="20"/>
        <v>5</v>
      </c>
      <c r="D451" s="68">
        <f>3600*(B451*data!D$15/1000-F451-G450)/C451</f>
        <v>815.05159419774373</v>
      </c>
      <c r="E451" s="68">
        <f>IF(A451+C451&lt;N$19,data!H$25,IF(A451&lt;N$19,data!H$25*(N$19-A451)/C451,IF(D451&gt;data!$H$25,data!$H$25,IF(D451&lt;0,0,D451))))</f>
        <v>815.05159419774373</v>
      </c>
      <c r="F451" s="17">
        <f>(H451*data!D$16+I451*data!D$17-G450*(data!D$18+data!D$19+data!D$20))*$C451/60</f>
        <v>-1.1320161030524178</v>
      </c>
      <c r="G451" s="17">
        <f t="shared" si="21"/>
        <v>81.168000000000006</v>
      </c>
      <c r="H451" s="17">
        <f>H450+(data!D$19*G450-data!D$16*H450)*$C451/60</f>
        <v>148.21017388791762</v>
      </c>
      <c r="I451" s="17">
        <f>I450+(data!D$20*G450-data!D$17*I450)*$C451/60</f>
        <v>128.215515010762</v>
      </c>
      <c r="J451" s="16">
        <f t="shared" si="19"/>
        <v>36.416666666666664</v>
      </c>
      <c r="K451" s="14">
        <f>G451/data!D$8</f>
        <v>4</v>
      </c>
      <c r="L451" s="59">
        <f>C451*E451/3600/data!H$23+L450</f>
        <v>74.754806720478257</v>
      </c>
    </row>
    <row r="452" spans="1:12" ht="20.100000000000001" customHeight="1">
      <c r="A452" s="12">
        <f>'Eleveld TCI'!A452</f>
        <v>2190</v>
      </c>
      <c r="B452" s="13">
        <f>'Eleveld TCI'!B452</f>
        <v>4</v>
      </c>
      <c r="C452" s="14">
        <f t="shared" si="20"/>
        <v>5</v>
      </c>
      <c r="D452" s="68">
        <f>3600*(B452*data!D$15/1000-F452-G451)/C452</f>
        <v>814.74403058859252</v>
      </c>
      <c r="E452" s="68">
        <f>IF(A452+C452&lt;N$19,data!H$25,IF(A452&lt;N$19,data!H$25*(N$19-A452)/C452,IF(D452&gt;data!$H$25,data!$H$25,IF(D452&lt;0,0,D452))))</f>
        <v>814.74403058859252</v>
      </c>
      <c r="F452" s="17">
        <f>(H452*data!D$16+I452*data!D$17-G451*(data!D$18+data!D$19+data!D$20))*$C452/60</f>
        <v>-1.1315889313730387</v>
      </c>
      <c r="G452" s="17">
        <f t="shared" si="21"/>
        <v>81.168000000000006</v>
      </c>
      <c r="H452" s="17">
        <f>H451+(data!D$19*G451-data!D$16*H451)*$C452/60</f>
        <v>148.288445257598</v>
      </c>
      <c r="I452" s="17">
        <f>I451+(data!D$20*G451-data!D$17*I451)*$C452/60</f>
        <v>128.46434374413406</v>
      </c>
      <c r="J452" s="16">
        <f t="shared" ref="J452:J515" si="22">$A452/60</f>
        <v>36.5</v>
      </c>
      <c r="K452" s="14">
        <f>G452/data!D$8</f>
        <v>4</v>
      </c>
      <c r="L452" s="59">
        <f>C452*E452/3600/data!H$23+L451</f>
        <v>74.867965613615567</v>
      </c>
    </row>
    <row r="453" spans="1:12" ht="20.100000000000001" customHeight="1">
      <c r="A453" s="12">
        <f>'Eleveld TCI'!A453</f>
        <v>2195</v>
      </c>
      <c r="B453" s="13">
        <f>'Eleveld TCI'!B453</f>
        <v>4</v>
      </c>
      <c r="C453" s="14">
        <f t="shared" ref="C453:C516" si="23">A454-A453</f>
        <v>5</v>
      </c>
      <c r="D453" s="68">
        <f>3600*(B453*data!D$15/1000-F453-G452)/C453</f>
        <v>814.43766438262401</v>
      </c>
      <c r="E453" s="68">
        <f>IF(A453+C453&lt;N$19,data!H$25,IF(A453&lt;N$19,data!H$25*(N$19-A453)/C453,IF(D453&gt;data!$H$25,data!$H$25,IF(D453&lt;0,0,D453))))</f>
        <v>814.43766438262401</v>
      </c>
      <c r="F453" s="17">
        <f>(H453*data!D$16+I453*data!D$17-G452*(data!D$18+data!D$19+data!D$20))*$C453/60</f>
        <v>-1.1311634227536471</v>
      </c>
      <c r="G453" s="17">
        <f t="shared" ref="G453:G516" si="24">(E453/60)*$C453/60+F453+G452</f>
        <v>81.168000000000006</v>
      </c>
      <c r="H453" s="17">
        <f>H452+(data!D$19*G452-data!D$16*H452)*$C453/60</f>
        <v>148.36635788350068</v>
      </c>
      <c r="I453" s="17">
        <f>I452+(data!D$20*G452-data!D$17*I452)*$C453/60</f>
        <v>128.71310404960442</v>
      </c>
      <c r="J453" s="16">
        <f t="shared" si="22"/>
        <v>36.583333333333336</v>
      </c>
      <c r="K453" s="14">
        <f>G453/data!D$8</f>
        <v>4</v>
      </c>
      <c r="L453" s="59">
        <f>C453*E453/3600/data!H$23+L452</f>
        <v>74.981081955890929</v>
      </c>
    </row>
    <row r="454" spans="1:12" ht="20.100000000000001" customHeight="1">
      <c r="A454" s="12">
        <f>'Eleveld TCI'!A454</f>
        <v>2200</v>
      </c>
      <c r="B454" s="13">
        <f>'Eleveld TCI'!B454</f>
        <v>4</v>
      </c>
      <c r="C454" s="14">
        <f t="shared" si="23"/>
        <v>5</v>
      </c>
      <c r="D454" s="68">
        <f>3600*(B454*data!D$15/1000-F454-G453)/C454</f>
        <v>814.13249015013093</v>
      </c>
      <c r="E454" s="68">
        <f>IF(A454+C454&lt;N$19,data!H$25,IF(A454&lt;N$19,data!H$25*(N$19-A454)/C454,IF(D454&gt;data!$H$25,data!$H$25,IF(D454&lt;0,0,D454))))</f>
        <v>814.13249015013093</v>
      </c>
      <c r="F454" s="17">
        <f>(H454*data!D$16+I454*data!D$17-G453*(data!D$18+data!D$19+data!D$20))*$C454/60</f>
        <v>-1.1307395696529574</v>
      </c>
      <c r="G454" s="17">
        <f t="shared" si="24"/>
        <v>81.168000000000006</v>
      </c>
      <c r="H454" s="17">
        <f>H453+(data!D$19*G453-data!D$16*H453)*$C454/60</f>
        <v>148.44391340986797</v>
      </c>
      <c r="I454" s="17">
        <f>I453+(data!D$20*G453-data!D$17*I453)*$C454/60</f>
        <v>128.96179594599079</v>
      </c>
      <c r="J454" s="16">
        <f t="shared" si="22"/>
        <v>36.666666666666664</v>
      </c>
      <c r="K454" s="14">
        <f>G454/data!D$8</f>
        <v>4</v>
      </c>
      <c r="L454" s="59">
        <f>C454*E454/3600/data!H$23+L453</f>
        <v>75.094155912856223</v>
      </c>
    </row>
    <row r="455" spans="1:12" ht="20.100000000000001" customHeight="1">
      <c r="A455" s="12">
        <f>'Eleveld TCI'!A455</f>
        <v>2205</v>
      </c>
      <c r="B455" s="13">
        <f>'Eleveld TCI'!B455</f>
        <v>4</v>
      </c>
      <c r="C455" s="14">
        <f t="shared" si="23"/>
        <v>5</v>
      </c>
      <c r="D455" s="68">
        <f>3600*(B455*data!D$15/1000-F455-G454)/C455</f>
        <v>813.82850248623868</v>
      </c>
      <c r="E455" s="68">
        <f>IF(A455+C455&lt;N$19,data!H$25,IF(A455&lt;N$19,data!H$25*(N$19-A455)/C455,IF(D455&gt;data!$H$25,data!$H$25,IF(D455&lt;0,0,D455))))</f>
        <v>813.82850248623868</v>
      </c>
      <c r="F455" s="17">
        <f>(H455*data!D$16+I455*data!D$17-G454*(data!D$18+data!D$19+data!D$20))*$C455/60</f>
        <v>-1.1303173645642264</v>
      </c>
      <c r="G455" s="17">
        <f t="shared" si="24"/>
        <v>81.168000000000006</v>
      </c>
      <c r="H455" s="17">
        <f>H454+(data!D$19*G454-data!D$16*H454)*$C455/60</f>
        <v>148.52111347340607</v>
      </c>
      <c r="I455" s="17">
        <f>I454+(data!D$20*G454-data!D$17*I454)*$C455/60</f>
        <v>129.21041945210564</v>
      </c>
      <c r="J455" s="16">
        <f t="shared" si="22"/>
        <v>36.75</v>
      </c>
      <c r="K455" s="14">
        <f>G455/data!D$8</f>
        <v>4</v>
      </c>
      <c r="L455" s="59">
        <f>C455*E455/3600/data!H$23+L454</f>
        <v>75.207187649312644</v>
      </c>
    </row>
    <row r="456" spans="1:12" ht="20.100000000000001" customHeight="1">
      <c r="A456" s="12">
        <f>'Eleveld TCI'!A456</f>
        <v>2210</v>
      </c>
      <c r="B456" s="13">
        <f>'Eleveld TCI'!B456</f>
        <v>4</v>
      </c>
      <c r="C456" s="14">
        <f t="shared" si="23"/>
        <v>5</v>
      </c>
      <c r="D456" s="68">
        <f>3600*(B456*data!D$15/1000-F456-G455)/C456</f>
        <v>813.52569601086429</v>
      </c>
      <c r="E456" s="68">
        <f>IF(A456+C456&lt;N$19,data!H$25,IF(A456&lt;N$19,data!H$25*(N$19-A456)/C456,IF(D456&gt;data!$H$25,data!$H$25,IF(D456&lt;0,0,D456))))</f>
        <v>813.52569601086429</v>
      </c>
      <c r="F456" s="17">
        <f>(H456*data!D$16+I456*data!D$17-G455*(data!D$18+data!D$19+data!D$20))*$C456/60</f>
        <v>-1.1298968000150935</v>
      </c>
      <c r="G456" s="17">
        <f t="shared" si="24"/>
        <v>81.168000000000006</v>
      </c>
      <c r="H456" s="17">
        <f>H455+(data!D$19*G455-data!D$16*H455)*$C456/60</f>
        <v>148.59795970331962</v>
      </c>
      <c r="I456" s="17">
        <f>I455+(data!D$20*G455-data!D$17*I455)*$C456/60</f>
        <v>129.45897458675631</v>
      </c>
      <c r="J456" s="16">
        <f t="shared" si="22"/>
        <v>36.833333333333336</v>
      </c>
      <c r="K456" s="14">
        <f>G456/data!D$8</f>
        <v>4</v>
      </c>
      <c r="L456" s="59">
        <f>C456*E456/3600/data!H$23+L455</f>
        <v>75.320177329314149</v>
      </c>
    </row>
    <row r="457" spans="1:12" ht="20.100000000000001" customHeight="1">
      <c r="A457" s="12">
        <f>'Eleveld TCI'!A457</f>
        <v>2215</v>
      </c>
      <c r="B457" s="13">
        <f>'Eleveld TCI'!B457</f>
        <v>4</v>
      </c>
      <c r="C457" s="14">
        <f t="shared" si="23"/>
        <v>5</v>
      </c>
      <c r="D457" s="68">
        <f>3600*(B457*data!D$15/1000-F457-G456)/C457</f>
        <v>813.2240653685426</v>
      </c>
      <c r="E457" s="68">
        <f>IF(A457+C457&lt;N$19,data!H$25,IF(A457&lt;N$19,data!H$25*(N$19-A457)/C457,IF(D457&gt;data!$H$25,data!$H$25,IF(D457&lt;0,0,D457))))</f>
        <v>813.2240653685426</v>
      </c>
      <c r="F457" s="17">
        <f>(H457*data!D$16+I457*data!D$17-G456*(data!D$18+data!D$19+data!D$20))*$C457/60</f>
        <v>-1.1294778685674254</v>
      </c>
      <c r="G457" s="17">
        <f t="shared" si="24"/>
        <v>81.168000000000006</v>
      </c>
      <c r="H457" s="17">
        <f>H456+(data!D$19*G456-data!D$16*H456)*$C457/60</f>
        <v>148.67445372134608</v>
      </c>
      <c r="I457" s="17">
        <f>I456+(data!D$20*G456-data!D$17*I456)*$C457/60</f>
        <v>129.70746136874496</v>
      </c>
      <c r="J457" s="16">
        <f t="shared" si="22"/>
        <v>36.916666666666664</v>
      </c>
      <c r="K457" s="14">
        <f>G457/data!D$8</f>
        <v>4</v>
      </c>
      <c r="L457" s="59">
        <f>C457*E457/3600/data!H$23+L456</f>
        <v>75.433125116170885</v>
      </c>
    </row>
    <row r="458" spans="1:12" ht="20.100000000000001" customHeight="1">
      <c r="A458" s="12">
        <f>'Eleveld TCI'!A458</f>
        <v>2220</v>
      </c>
      <c r="B458" s="13">
        <f>'Eleveld TCI'!B458</f>
        <v>4</v>
      </c>
      <c r="C458" s="14">
        <f t="shared" si="23"/>
        <v>5</v>
      </c>
      <c r="D458" s="68">
        <f>3600*(B458*data!D$15/1000-F458-G457)/C458</f>
        <v>812.92360522835452</v>
      </c>
      <c r="E458" s="68">
        <f>IF(A458+C458&lt;N$19,data!H$25,IF(A458&lt;N$19,data!H$25*(N$19-A458)/C458,IF(D458&gt;data!$H$25,data!$H$25,IF(D458&lt;0,0,D458))))</f>
        <v>812.92360522835452</v>
      </c>
      <c r="F458" s="17">
        <f>(H458*data!D$16+I458*data!D$17-G457*(data!D$18+data!D$19+data!D$20))*$C458/60</f>
        <v>-1.1290605628171571</v>
      </c>
      <c r="G458" s="17">
        <f t="shared" si="24"/>
        <v>81.168000000000006</v>
      </c>
      <c r="H458" s="17">
        <f>H457+(data!D$19*G457-data!D$16*H457)*$C458/60</f>
        <v>148.75059714178991</v>
      </c>
      <c r="I458" s="17">
        <f>I457+(data!D$20*G457-data!D$17*I457)*$C458/60</f>
        <v>129.95587981686856</v>
      </c>
      <c r="J458" s="16">
        <f t="shared" si="22"/>
        <v>37</v>
      </c>
      <c r="K458" s="14">
        <f>G458/data!D$8</f>
        <v>4</v>
      </c>
      <c r="L458" s="59">
        <f>C458*E458/3600/data!H$23+L457</f>
        <v>75.546031172452601</v>
      </c>
    </row>
    <row r="459" spans="1:12" ht="20.100000000000001" customHeight="1">
      <c r="A459" s="12">
        <f>'Eleveld TCI'!A459</f>
        <v>2225</v>
      </c>
      <c r="B459" s="13">
        <f>'Eleveld TCI'!B459</f>
        <v>4</v>
      </c>
      <c r="C459" s="14">
        <f t="shared" si="23"/>
        <v>5</v>
      </c>
      <c r="D459" s="68">
        <f>3600*(B459*data!D$15/1000-F459-G458)/C459</f>
        <v>812.62431028378387</v>
      </c>
      <c r="E459" s="68">
        <f>IF(A459+C459&lt;N$19,data!H$25,IF(A459&lt;N$19,data!H$25*(N$19-A459)/C459,IF(D459&gt;data!$H$25,data!$H$25,IF(D459&lt;0,0,D459))))</f>
        <v>812.62431028378387</v>
      </c>
      <c r="F459" s="17">
        <f>(H459*data!D$16+I459*data!D$17-G458*(data!D$18+data!D$19+data!D$20))*$C459/60</f>
        <v>-1.1286448753941372</v>
      </c>
      <c r="G459" s="17">
        <f t="shared" si="24"/>
        <v>81.168000000000006</v>
      </c>
      <c r="H459" s="17">
        <f>H458+(data!D$19*G458-data!D$16*H458)*$C459/60</f>
        <v>148.82639157155671</v>
      </c>
      <c r="I459" s="17">
        <f>I458+(data!D$20*G458-data!D$17*I458)*$C459/60</f>
        <v>130.20422994991893</v>
      </c>
      <c r="J459" s="16">
        <f t="shared" si="22"/>
        <v>37.083333333333336</v>
      </c>
      <c r="K459" s="14">
        <f>G459/data!D$8</f>
        <v>4</v>
      </c>
      <c r="L459" s="59">
        <f>C459*E459/3600/data!H$23+L458</f>
        <v>75.658895659992012</v>
      </c>
    </row>
    <row r="460" spans="1:12" ht="20.100000000000001" customHeight="1">
      <c r="A460" s="12">
        <f>'Eleveld TCI'!A460</f>
        <v>2230</v>
      </c>
      <c r="B460" s="13">
        <f>'Eleveld TCI'!B460</f>
        <v>4</v>
      </c>
      <c r="C460" s="14">
        <f t="shared" si="23"/>
        <v>5</v>
      </c>
      <c r="D460" s="68">
        <f>3600*(B460*data!D$15/1000-F460-G459)/C460</f>
        <v>812.32617525261503</v>
      </c>
      <c r="E460" s="68">
        <f>IF(A460+C460&lt;N$19,data!H$25,IF(A460&lt;N$19,data!H$25*(N$19-A460)/C460,IF(D460&gt;data!$H$25,data!$H$25,IF(D460&lt;0,0,D460))))</f>
        <v>812.32617525261503</v>
      </c>
      <c r="F460" s="17">
        <f>(H460*data!D$16+I460*data!D$17-G459*(data!D$18+data!D$19+data!D$20))*$C460/60</f>
        <v>-1.1282307989619715</v>
      </c>
      <c r="G460" s="17">
        <f t="shared" si="24"/>
        <v>81.168000000000006</v>
      </c>
      <c r="H460" s="17">
        <f>H459+(data!D$19*G459-data!D$16*H459)*$C460/60</f>
        <v>148.90183861018707</v>
      </c>
      <c r="I460" s="17">
        <f>I459+(data!D$20*G459-data!D$17*I459)*$C460/60</f>
        <v>130.45251178668269</v>
      </c>
      <c r="J460" s="16">
        <f t="shared" si="22"/>
        <v>37.166666666666664</v>
      </c>
      <c r="K460" s="14">
        <f>G460/data!D$8</f>
        <v>4</v>
      </c>
      <c r="L460" s="59">
        <f>C460*E460/3600/data!H$23+L459</f>
        <v>75.771718739888215</v>
      </c>
    </row>
    <row r="461" spans="1:12" ht="20.100000000000001" customHeight="1">
      <c r="A461" s="12">
        <f>'Eleveld TCI'!A461</f>
        <v>2235</v>
      </c>
      <c r="B461" s="13">
        <f>'Eleveld TCI'!B461</f>
        <v>4</v>
      </c>
      <c r="C461" s="14">
        <f t="shared" si="23"/>
        <v>5</v>
      </c>
      <c r="D461" s="68">
        <f>3600*(B461*data!D$15/1000-F461-G460)/C461</f>
        <v>812.02919487686131</v>
      </c>
      <c r="E461" s="68">
        <f>IF(A461+C461&lt;N$19,data!H$25,IF(A461&lt;N$19,data!H$25*(N$19-A461)/C461,IF(D461&gt;data!$H$25,data!$H$25,IF(D461&lt;0,0,D461))))</f>
        <v>812.02919487686131</v>
      </c>
      <c r="F461" s="17">
        <f>(H461*data!D$16+I461*data!D$17-G460*(data!D$18+data!D$19+data!D$20))*$C461/60</f>
        <v>-1.127818326217868</v>
      </c>
      <c r="G461" s="17">
        <f t="shared" si="24"/>
        <v>81.168000000000006</v>
      </c>
      <c r="H461" s="17">
        <f>H460+(data!D$19*G460-data!D$16*H460)*$C461/60</f>
        <v>148.97693984989039</v>
      </c>
      <c r="I461" s="17">
        <f>I460+(data!D$20*G460-data!D$17*I460)*$C461/60</f>
        <v>130.70072534594135</v>
      </c>
      <c r="J461" s="16">
        <f t="shared" si="22"/>
        <v>37.25</v>
      </c>
      <c r="K461" s="14">
        <f>G461/data!D$8</f>
        <v>4</v>
      </c>
      <c r="L461" s="59">
        <f>C461*E461/3600/data!H$23+L460</f>
        <v>75.884500572510007</v>
      </c>
    </row>
    <row r="462" spans="1:12" ht="20.100000000000001" customHeight="1">
      <c r="A462" s="12">
        <f>'Eleveld TCI'!A462</f>
        <v>2240</v>
      </c>
      <c r="B462" s="13">
        <f>'Eleveld TCI'!B462</f>
        <v>4</v>
      </c>
      <c r="C462" s="14">
        <f t="shared" si="23"/>
        <v>5</v>
      </c>
      <c r="D462" s="68">
        <f>3600*(B462*data!D$15/1000-F462-G461)/C462</f>
        <v>811.73336392259102</v>
      </c>
      <c r="E462" s="68">
        <f>IF(A462+C462&lt;N$19,data!H$25,IF(A462&lt;N$19,data!H$25*(N$19-A462)/C462,IF(D462&gt;data!$H$25,data!$H$25,IF(D462&lt;0,0,D462))))</f>
        <v>811.73336392259102</v>
      </c>
      <c r="F462" s="17">
        <f>(H462*data!D$16+I462*data!D$17-G461*(data!D$18+data!D$19+data!D$20))*$C462/60</f>
        <v>-1.1274074498924862</v>
      </c>
      <c r="G462" s="17">
        <f t="shared" si="24"/>
        <v>81.168000000000006</v>
      </c>
      <c r="H462" s="17">
        <f>H461+(data!D$19*G461-data!D$16*H461)*$C462/60</f>
        <v>149.05169687557839</v>
      </c>
      <c r="I462" s="17">
        <f>I461+(data!D$20*G461-data!D$17*I461)*$C462/60</f>
        <v>130.94887064647122</v>
      </c>
      <c r="J462" s="16">
        <f t="shared" si="22"/>
        <v>37.333333333333336</v>
      </c>
      <c r="K462" s="14">
        <f>G462/data!D$8</f>
        <v>4</v>
      </c>
      <c r="L462" s="59">
        <f>C462*E462/3600/data!H$23+L461</f>
        <v>75.99724131749926</v>
      </c>
    </row>
    <row r="463" spans="1:12" ht="20.100000000000001" customHeight="1">
      <c r="A463" s="12">
        <f>'Eleveld TCI'!A463</f>
        <v>2245</v>
      </c>
      <c r="B463" s="13">
        <f>'Eleveld TCI'!B463</f>
        <v>4</v>
      </c>
      <c r="C463" s="14">
        <f t="shared" si="23"/>
        <v>5</v>
      </c>
      <c r="D463" s="68">
        <f>3600*(B463*data!D$15/1000-F463-G462)/C463</f>
        <v>811.43867717983539</v>
      </c>
      <c r="E463" s="68">
        <f>IF(A463+C463&lt;N$19,data!H$25,IF(A463&lt;N$19,data!H$25*(N$19-A463)/C463,IF(D463&gt;data!$H$25,data!$H$25,IF(D463&lt;0,0,D463))))</f>
        <v>811.43867717983539</v>
      </c>
      <c r="F463" s="17">
        <f>(H463*data!D$16+I463*data!D$17-G462*(data!D$18+data!D$19+data!D$20))*$C463/60</f>
        <v>-1.1269981627497776</v>
      </c>
      <c r="G463" s="17">
        <f t="shared" si="24"/>
        <v>81.168000000000006</v>
      </c>
      <c r="H463" s="17">
        <f>H462+(data!D$19*G462-data!D$16*H462)*$C463/60</f>
        <v>149.12611126489864</v>
      </c>
      <c r="I463" s="17">
        <f>I462+(data!D$20*G462-data!D$17*I462)*$C463/60</f>
        <v>131.19694770704345</v>
      </c>
      <c r="J463" s="16">
        <f t="shared" si="22"/>
        <v>37.416666666666664</v>
      </c>
      <c r="K463" s="14">
        <f>G463/data!D$8</f>
        <v>4</v>
      </c>
      <c r="L463" s="59">
        <f>C463*E463/3600/data!H$23+L462</f>
        <v>76.109941133774242</v>
      </c>
    </row>
    <row r="464" spans="1:12" ht="20.100000000000001" customHeight="1">
      <c r="A464" s="12">
        <f>'Eleveld TCI'!A464</f>
        <v>2250</v>
      </c>
      <c r="B464" s="13">
        <f>'Eleveld TCI'!B464</f>
        <v>4</v>
      </c>
      <c r="C464" s="14">
        <f t="shared" si="23"/>
        <v>5</v>
      </c>
      <c r="D464" s="68">
        <f>3600*(B464*data!D$15/1000-F464-G463)/C464</f>
        <v>811.14512946252717</v>
      </c>
      <c r="E464" s="68">
        <f>IF(A464+C464&lt;N$19,data!H$25,IF(A464&lt;N$19,data!H$25*(N$19-A464)/C464,IF(D464&gt;data!$H$25,data!$H$25,IF(D464&lt;0,0,D464))))</f>
        <v>811.14512946252717</v>
      </c>
      <c r="F464" s="17">
        <f>(H464*data!D$16+I464*data!D$17-G463*(data!D$18+data!D$19+data!D$20))*$C464/60</f>
        <v>-1.1265904575868388</v>
      </c>
      <c r="G464" s="17">
        <f t="shared" si="24"/>
        <v>81.168000000000006</v>
      </c>
      <c r="H464" s="17">
        <f>H463+(data!D$19*G463-data!D$16*H463)*$C464/60</f>
        <v>149.20018458826786</v>
      </c>
      <c r="I464" s="17">
        <f>I463+(data!D$20*G463-data!D$17*I463)*$C464/60</f>
        <v>131.44495654642401</v>
      </c>
      <c r="J464" s="16">
        <f t="shared" si="22"/>
        <v>37.5</v>
      </c>
      <c r="K464" s="14">
        <f>G464/data!D$8</f>
        <v>4</v>
      </c>
      <c r="L464" s="59">
        <f>C464*E464/3600/data!H$23+L463</f>
        <v>76.222600179532932</v>
      </c>
    </row>
    <row r="465" spans="1:12" ht="20.100000000000001" customHeight="1">
      <c r="A465" s="12">
        <f>'Eleveld TCI'!A465</f>
        <v>2255</v>
      </c>
      <c r="B465" s="13">
        <f>'Eleveld TCI'!B465</f>
        <v>4</v>
      </c>
      <c r="C465" s="14">
        <f t="shared" si="23"/>
        <v>5</v>
      </c>
      <c r="D465" s="68">
        <f>3600*(B465*data!D$15/1000-F465-G464)/C465</f>
        <v>810.8527156083062</v>
      </c>
      <c r="E465" s="68">
        <f>IF(A465+C465&lt;N$19,data!H$25,IF(A465&lt;N$19,data!H$25*(N$19-A465)/C465,IF(D465&gt;data!$H$25,data!$H$25,IF(D465&lt;0,0,D465))))</f>
        <v>810.8527156083062</v>
      </c>
      <c r="F465" s="17">
        <f>(H465*data!D$16+I465*data!D$17-G464*(data!D$18+data!D$19+data!D$20))*$C465/60</f>
        <v>-1.1261843272337577</v>
      </c>
      <c r="G465" s="17">
        <f t="shared" si="24"/>
        <v>81.168000000000006</v>
      </c>
      <c r="H465" s="17">
        <f>H464+(data!D$19*G464-data!D$16*H464)*$C465/60</f>
        <v>149.27391840890496</v>
      </c>
      <c r="I465" s="17">
        <f>I464+(data!D$20*G464-data!D$17*I464)*$C465/60</f>
        <v>131.69289718337373</v>
      </c>
      <c r="J465" s="16">
        <f t="shared" si="22"/>
        <v>37.583333333333336</v>
      </c>
      <c r="K465" s="14">
        <f>G465/data!D$8</f>
        <v>4</v>
      </c>
      <c r="L465" s="59">
        <f>C465*E465/3600/data!H$23+L464</f>
        <v>76.335218612256313</v>
      </c>
    </row>
    <row r="466" spans="1:12" ht="20.100000000000001" customHeight="1">
      <c r="A466" s="12">
        <f>'Eleveld TCI'!A466</f>
        <v>2260</v>
      </c>
      <c r="B466" s="13">
        <f>'Eleveld TCI'!B466</f>
        <v>4</v>
      </c>
      <c r="C466" s="14">
        <f t="shared" si="23"/>
        <v>5</v>
      </c>
      <c r="D466" s="68">
        <f>3600*(B466*data!D$15/1000-F466-G465)/C466</f>
        <v>810.56143047848877</v>
      </c>
      <c r="E466" s="68">
        <f>IF(A466+C466&lt;N$19,data!H$25,IF(A466&lt;N$19,data!H$25*(N$19-A466)/C466,IF(D466&gt;data!$H$25,data!$H$25,IF(D466&lt;0,0,D466))))</f>
        <v>810.56143047848877</v>
      </c>
      <c r="F466" s="17">
        <f>(H466*data!D$16+I466*data!D$17-G465*(data!D$18+data!D$19+data!D$20))*$C466/60</f>
        <v>-1.1257797645534608</v>
      </c>
      <c r="G466" s="17">
        <f t="shared" si="24"/>
        <v>81.168000000000006</v>
      </c>
      <c r="H466" s="17">
        <f>H465+(data!D$19*G465-data!D$16*H465)*$C466/60</f>
        <v>149.34731428286415</v>
      </c>
      <c r="I466" s="17">
        <f>I465+(data!D$20*G465-data!D$17*I465)*$C466/60</f>
        <v>131.9407696366483</v>
      </c>
      <c r="J466" s="16">
        <f t="shared" si="22"/>
        <v>37.666666666666664</v>
      </c>
      <c r="K466" s="14">
        <f>G466/data!D$8</f>
        <v>4</v>
      </c>
      <c r="L466" s="59">
        <f>C466*E466/3600/data!H$23+L465</f>
        <v>76.447796588711654</v>
      </c>
    </row>
    <row r="467" spans="1:12" ht="20.100000000000001" customHeight="1">
      <c r="A467" s="12">
        <f>'Eleveld TCI'!A467</f>
        <v>2265</v>
      </c>
      <c r="B467" s="13">
        <f>'Eleveld TCI'!B467</f>
        <v>4</v>
      </c>
      <c r="C467" s="14">
        <f t="shared" si="23"/>
        <v>5</v>
      </c>
      <c r="D467" s="68">
        <f>3600*(B467*data!D$15/1000-F467-G466)/C467</f>
        <v>810.27126895792435</v>
      </c>
      <c r="E467" s="68">
        <f>IF(A467+C467&lt;N$19,data!H$25,IF(A467&lt;N$19,data!H$25*(N$19-A467)/C467,IF(D467&gt;data!$H$25,data!$H$25,IF(D467&lt;0,0,D467))))</f>
        <v>810.27126895792435</v>
      </c>
      <c r="F467" s="17">
        <f>(H467*data!D$16+I467*data!D$17-G466*(data!D$18+data!D$19+data!D$20))*$C467/60</f>
        <v>-1.1253767624415651</v>
      </c>
      <c r="G467" s="17">
        <f t="shared" si="24"/>
        <v>81.168000000000006</v>
      </c>
      <c r="H467" s="17">
        <f>H466+(data!D$19*G466-data!D$16*H466)*$C467/60</f>
        <v>149.42037375906767</v>
      </c>
      <c r="I467" s="17">
        <f>I466+(data!D$20*G466-data!D$17*I466)*$C467/60</f>
        <v>132.18857392499822</v>
      </c>
      <c r="J467" s="16">
        <f t="shared" si="22"/>
        <v>37.75</v>
      </c>
      <c r="K467" s="14">
        <f>G467/data!D$8</f>
        <v>4</v>
      </c>
      <c r="L467" s="59">
        <f>C467*E467/3600/data!H$23+L466</f>
        <v>76.560334264955813</v>
      </c>
    </row>
    <row r="468" spans="1:12" ht="20.100000000000001" customHeight="1">
      <c r="A468" s="12">
        <f>'Eleveld TCI'!A468</f>
        <v>2270</v>
      </c>
      <c r="B468" s="13">
        <f>'Eleveld TCI'!B468</f>
        <v>4</v>
      </c>
      <c r="C468" s="14">
        <f t="shared" si="23"/>
        <v>5</v>
      </c>
      <c r="D468" s="68">
        <f>3600*(B468*data!D$15/1000-F468-G467)/C468</f>
        <v>809.98222595488301</v>
      </c>
      <c r="E468" s="68">
        <f>IF(A468+C468&lt;N$19,data!H$25,IF(A468&lt;N$19,data!H$25*(N$19-A468)/C468,IF(D468&gt;data!$H$25,data!$H$25,IF(D468&lt;0,0,D468))))</f>
        <v>809.98222595488301</v>
      </c>
      <c r="F468" s="17">
        <f>(H468*data!D$16+I468*data!D$17-G467*(data!D$18+data!D$19+data!D$20))*$C468/60</f>
        <v>-1.1249753138262264</v>
      </c>
      <c r="G468" s="17">
        <f t="shared" si="24"/>
        <v>81.168000000000006</v>
      </c>
      <c r="H468" s="17">
        <f>H467+(data!D$19*G467-data!D$16*H467)*$C468/60</f>
        <v>149.49309837933862</v>
      </c>
      <c r="I468" s="17">
        <f>I467+(data!D$20*G467-data!D$17*I467)*$C468/60</f>
        <v>132.43631006716885</v>
      </c>
      <c r="J468" s="16">
        <f t="shared" si="22"/>
        <v>37.833333333333336</v>
      </c>
      <c r="K468" s="14">
        <f>G468/data!D$8</f>
        <v>4</v>
      </c>
      <c r="L468" s="59">
        <f>C468*E468/3600/data!H$23+L467</f>
        <v>76.672831796338443</v>
      </c>
    </row>
    <row r="469" spans="1:12" ht="20.100000000000001" customHeight="1">
      <c r="A469" s="12">
        <f>'Eleveld TCI'!A469</f>
        <v>2275</v>
      </c>
      <c r="B469" s="13">
        <f>'Eleveld TCI'!B469</f>
        <v>4</v>
      </c>
      <c r="C469" s="14">
        <f t="shared" si="23"/>
        <v>5</v>
      </c>
      <c r="D469" s="68">
        <f>3600*(B469*data!D$15/1000-F469-G468)/C469</f>
        <v>809.69429640095314</v>
      </c>
      <c r="E469" s="68">
        <f>IF(A469+C469&lt;N$19,data!H$25,IF(A469&lt;N$19,data!H$25*(N$19-A469)/C469,IF(D469&gt;data!$H$25,data!$H$25,IF(D469&lt;0,0,D469))))</f>
        <v>809.69429640095314</v>
      </c>
      <c r="F469" s="17">
        <f>(H469*data!D$16+I469*data!D$17-G468*(data!D$18+data!D$19+data!D$20))*$C469/60</f>
        <v>-1.1245754116679909</v>
      </c>
      <c r="G469" s="17">
        <f t="shared" si="24"/>
        <v>81.168000000000006</v>
      </c>
      <c r="H469" s="17">
        <f>H468+(data!D$19*G468-data!D$16*H468)*$C469/60</f>
        <v>149.56548967843332</v>
      </c>
      <c r="I469" s="17">
        <f>I468+(data!D$20*G468-data!D$17*I468)*$C469/60</f>
        <v>132.68397808190036</v>
      </c>
      <c r="J469" s="16">
        <f t="shared" si="22"/>
        <v>37.916666666666664</v>
      </c>
      <c r="K469" s="14">
        <f>G469/data!D$8</f>
        <v>4</v>
      </c>
      <c r="L469" s="59">
        <f>C469*E469/3600/data!H$23+L468</f>
        <v>76.785289337505247</v>
      </c>
    </row>
    <row r="470" spans="1:12" ht="20.100000000000001" customHeight="1">
      <c r="A470" s="12">
        <f>'Eleveld TCI'!A470</f>
        <v>2280</v>
      </c>
      <c r="B470" s="13">
        <f>'Eleveld TCI'!B470</f>
        <v>4</v>
      </c>
      <c r="C470" s="14">
        <f t="shared" si="23"/>
        <v>5</v>
      </c>
      <c r="D470" s="68">
        <f>3600*(B470*data!D$15/1000-F470-G469)/C470</f>
        <v>809.40747525094935</v>
      </c>
      <c r="E470" s="68">
        <f>IF(A470+C470&lt;N$19,data!H$25,IF(A470&lt;N$19,data!H$25*(N$19-A470)/C470,IF(D470&gt;data!$H$25,data!$H$25,IF(D470&lt;0,0,D470))))</f>
        <v>809.40747525094935</v>
      </c>
      <c r="F470" s="17">
        <f>(H470*data!D$16+I470*data!D$17-G469*(data!D$18+data!D$19+data!D$20))*$C470/60</f>
        <v>-1.1241770489596479</v>
      </c>
      <c r="G470" s="17">
        <f t="shared" si="24"/>
        <v>81.168000000000006</v>
      </c>
      <c r="H470" s="17">
        <f>H469+(data!D$19*G469-data!D$16*H469)*$C470/60</f>
        <v>149.63754918407383</v>
      </c>
      <c r="I470" s="17">
        <f>I469+(data!D$20*G469-data!D$17*I469)*$C470/60</f>
        <v>132.93157798792785</v>
      </c>
      <c r="J470" s="16">
        <f t="shared" si="22"/>
        <v>38</v>
      </c>
      <c r="K470" s="14">
        <f>G470/data!D$8</f>
        <v>4</v>
      </c>
      <c r="L470" s="59">
        <f>C470*E470/3600/data!H$23+L469</f>
        <v>76.897707042401208</v>
      </c>
    </row>
    <row r="471" spans="1:12" ht="20.100000000000001" customHeight="1">
      <c r="A471" s="12">
        <f>'Eleveld TCI'!A471</f>
        <v>2285</v>
      </c>
      <c r="B471" s="13">
        <f>'Eleveld TCI'!B471</f>
        <v>4</v>
      </c>
      <c r="C471" s="14">
        <f t="shared" si="23"/>
        <v>5</v>
      </c>
      <c r="D471" s="68">
        <f>3600*(B471*data!D$15/1000-F471-G470)/C471</f>
        <v>809.12175748277946</v>
      </c>
      <c r="E471" s="68">
        <f>IF(A471+C471&lt;N$19,data!H$25,IF(A471&lt;N$19,data!H$25*(N$19-A471)/C471,IF(D471&gt;data!$H$25,data!$H$25,IF(D471&lt;0,0,D471))))</f>
        <v>809.12175748277946</v>
      </c>
      <c r="F471" s="17">
        <f>(H471*data!D$16+I471*data!D$17-G470*(data!D$18+data!D$19+data!D$20))*$C471/60</f>
        <v>-1.1237802187260792</v>
      </c>
      <c r="G471" s="17">
        <f t="shared" si="24"/>
        <v>81.168000000000006</v>
      </c>
      <c r="H471" s="17">
        <f>H470+(data!D$19*G470-data!D$16*H470)*$C471/60</f>
        <v>149.70927841698017</v>
      </c>
      <c r="I471" s="17">
        <f>I470+(data!D$20*G470-data!D$17*I470)*$C471/60</f>
        <v>133.17910980398116</v>
      </c>
      <c r="J471" s="16">
        <f t="shared" si="22"/>
        <v>38.083333333333336</v>
      </c>
      <c r="K471" s="14">
        <f>G471/data!D$8</f>
        <v>4</v>
      </c>
      <c r="L471" s="59">
        <f>C471*E471/3600/data!H$23+L470</f>
        <v>77.010085064273824</v>
      </c>
    </row>
    <row r="472" spans="1:12" ht="20.100000000000001" customHeight="1">
      <c r="A472" s="12">
        <f>'Eleveld TCI'!A472</f>
        <v>2290</v>
      </c>
      <c r="B472" s="13">
        <f>'Eleveld TCI'!B472</f>
        <v>4</v>
      </c>
      <c r="C472" s="14">
        <f t="shared" si="23"/>
        <v>5</v>
      </c>
      <c r="D472" s="68">
        <f>3600*(B472*data!D$15/1000-F472-G471)/C472</f>
        <v>808.83713809736264</v>
      </c>
      <c r="E472" s="68">
        <f>IF(A472+C472&lt;N$19,data!H$25,IF(A472&lt;N$19,data!H$25*(N$19-A472)/C472,IF(D472&gt;data!$H$25,data!$H$25,IF(D472&lt;0,0,D472))))</f>
        <v>808.83713809736264</v>
      </c>
      <c r="F472" s="17">
        <f>(H472*data!D$16+I472*data!D$17-G471*(data!D$18+data!D$19+data!D$20))*$C472/60</f>
        <v>-1.1233849140241148</v>
      </c>
      <c r="G472" s="17">
        <f t="shared" si="24"/>
        <v>81.168000000000006</v>
      </c>
      <c r="H472" s="17">
        <f>H471+(data!D$19*G471-data!D$16*H471)*$C472/60</f>
        <v>149.78067889090235</v>
      </c>
      <c r="I472" s="17">
        <f>I471+(data!D$20*G471-data!D$17*I471)*$C472/60</f>
        <v>133.42657354878506</v>
      </c>
      <c r="J472" s="16">
        <f t="shared" si="22"/>
        <v>38.166666666666664</v>
      </c>
      <c r="K472" s="14">
        <f>G472/data!D$8</f>
        <v>4</v>
      </c>
      <c r="L472" s="59">
        <f>C472*E472/3600/data!H$23+L471</f>
        <v>77.122423555676235</v>
      </c>
    </row>
    <row r="473" spans="1:12" ht="20.100000000000001" customHeight="1">
      <c r="A473" s="12">
        <f>'Eleveld TCI'!A473</f>
        <v>2295</v>
      </c>
      <c r="B473" s="13">
        <f>'Eleveld TCI'!B473</f>
        <v>4</v>
      </c>
      <c r="C473" s="14">
        <f t="shared" si="23"/>
        <v>5</v>
      </c>
      <c r="D473" s="68">
        <f>3600*(B473*data!D$15/1000-F473-G472)/C473</f>
        <v>808.55361211851687</v>
      </c>
      <c r="E473" s="68">
        <f>IF(A473+C473&lt;N$19,data!H$25,IF(A473&lt;N$19,data!H$25*(N$19-A473)/C473,IF(D473&gt;data!$H$25,data!$H$25,IF(D473&lt;0,0,D473))))</f>
        <v>808.55361211851687</v>
      </c>
      <c r="F473" s="17">
        <f>(H473*data!D$16+I473*data!D$17-G472*(data!D$18+data!D$19+data!D$20))*$C473/60</f>
        <v>-1.122991127942385</v>
      </c>
      <c r="G473" s="17">
        <f t="shared" si="24"/>
        <v>81.168000000000006</v>
      </c>
      <c r="H473" s="17">
        <f>H472+(data!D$19*G472-data!D$16*H472)*$C473/60</f>
        <v>149.85175211265238</v>
      </c>
      <c r="I473" s="17">
        <f>I472+(data!D$20*G472-data!D$17*I472)*$C473/60</f>
        <v>133.67396924105915</v>
      </c>
      <c r="J473" s="16">
        <f t="shared" si="22"/>
        <v>38.25</v>
      </c>
      <c r="K473" s="14">
        <f>G473/data!D$8</f>
        <v>4</v>
      </c>
      <c r="L473" s="59">
        <f>C473*E473/3600/data!H$23+L472</f>
        <v>77.234722668470468</v>
      </c>
    </row>
    <row r="474" spans="1:12" ht="20.100000000000001" customHeight="1">
      <c r="A474" s="12">
        <f>'Eleveld TCI'!A474</f>
        <v>2300</v>
      </c>
      <c r="B474" s="13">
        <f>'Eleveld TCI'!B474</f>
        <v>4</v>
      </c>
      <c r="C474" s="14">
        <f t="shared" si="23"/>
        <v>5</v>
      </c>
      <c r="D474" s="68">
        <f>3600*(B474*data!D$15/1000-F474-G473)/C474</f>
        <v>808.27117459284636</v>
      </c>
      <c r="E474" s="68">
        <f>IF(A474+C474&lt;N$19,data!H$25,IF(A474&lt;N$19,data!H$25*(N$19-A474)/C474,IF(D474&gt;data!$H$25,data!$H$25,IF(D474&lt;0,0,D474))))</f>
        <v>808.27117459284636</v>
      </c>
      <c r="F474" s="17">
        <f>(H474*data!D$16+I474*data!D$17-G473*(data!D$18+data!D$19+data!D$20))*$C474/60</f>
        <v>-1.1225988536011755</v>
      </c>
      <c r="G474" s="17">
        <f t="shared" si="24"/>
        <v>81.168000000000006</v>
      </c>
      <c r="H474" s="17">
        <f>H473+(data!D$19*G473-data!D$16*H473)*$C474/60</f>
        <v>149.92249958213606</v>
      </c>
      <c r="I474" s="17">
        <f>I473+(data!D$20*G473-data!D$17*I473)*$C474/60</f>
        <v>133.92129689951787</v>
      </c>
      <c r="J474" s="16">
        <f t="shared" si="22"/>
        <v>38.333333333333336</v>
      </c>
      <c r="K474" s="14">
        <f>G474/data!D$8</f>
        <v>4</v>
      </c>
      <c r="L474" s="59">
        <f>C474*E474/3600/data!H$23+L473</f>
        <v>77.346982553830586</v>
      </c>
    </row>
    <row r="475" spans="1:12" ht="20.100000000000001" customHeight="1">
      <c r="A475" s="12">
        <f>'Eleveld TCI'!A475</f>
        <v>2305</v>
      </c>
      <c r="B475" s="13">
        <f>'Eleveld TCI'!B475</f>
        <v>4</v>
      </c>
      <c r="C475" s="14">
        <f t="shared" si="23"/>
        <v>5</v>
      </c>
      <c r="D475" s="68">
        <f>3600*(B475*data!D$15/1000-F475-G474)/C475</f>
        <v>807.98982058963929</v>
      </c>
      <c r="E475" s="68">
        <f>IF(A475+C475&lt;N$19,data!H$25,IF(A475&lt;N$19,data!H$25*(N$19-A475)/C475,IF(D475&gt;data!$H$25,data!$H$25,IF(D475&lt;0,0,D475))))</f>
        <v>807.98982058963929</v>
      </c>
      <c r="F475" s="17">
        <f>(H475*data!D$16+I475*data!D$17-G474*(data!D$18+data!D$19+data!D$20))*$C475/60</f>
        <v>-1.122208084152281</v>
      </c>
      <c r="G475" s="17">
        <f t="shared" si="24"/>
        <v>81.168000000000006</v>
      </c>
      <c r="H475" s="17">
        <f>H474+(data!D$19*G474-data!D$16*H474)*$C475/60</f>
        <v>149.9929227923846</v>
      </c>
      <c r="I475" s="17">
        <f>I474+(data!D$20*G474-data!D$17*I474)*$C475/60</f>
        <v>134.1685565428705</v>
      </c>
      <c r="J475" s="16">
        <f t="shared" si="22"/>
        <v>38.416666666666664</v>
      </c>
      <c r="K475" s="14">
        <f>G475/data!D$8</f>
        <v>4</v>
      </c>
      <c r="L475" s="59">
        <f>C475*E475/3600/data!H$23+L474</f>
        <v>77.459203362245816</v>
      </c>
    </row>
    <row r="476" spans="1:12" ht="20.100000000000001" customHeight="1">
      <c r="A476" s="12">
        <f>'Eleveld TCI'!A476</f>
        <v>2310</v>
      </c>
      <c r="B476" s="13">
        <f>'Eleveld TCI'!B476</f>
        <v>4</v>
      </c>
      <c r="C476" s="14">
        <f t="shared" si="23"/>
        <v>5</v>
      </c>
      <c r="D476" s="68">
        <f>3600*(B476*data!D$15/1000-F476-G475)/C476</f>
        <v>807.7095452007859</v>
      </c>
      <c r="E476" s="68">
        <f>IF(A476+C476&lt;N$19,data!H$25,IF(A476&lt;N$19,data!H$25*(N$19-A476)/C476,IF(D476&gt;data!$H$25,data!$H$25,IF(D476&lt;0,0,D476))))</f>
        <v>807.7095452007859</v>
      </c>
      <c r="F476" s="17">
        <f>(H476*data!D$16+I476*data!D$17-G475*(data!D$18+data!D$19+data!D$20))*$C476/60</f>
        <v>-1.1218188127788624</v>
      </c>
      <c r="G476" s="17">
        <f t="shared" si="24"/>
        <v>81.168000000000006</v>
      </c>
      <c r="H476" s="17">
        <f>H475+(data!D$19*G475-data!D$16*H475)*$C476/60</f>
        <v>150.06302322958618</v>
      </c>
      <c r="I476" s="17">
        <f>I475+(data!D$20*G475-data!D$17*I475)*$C476/60</f>
        <v>134.41574818982122</v>
      </c>
      <c r="J476" s="16">
        <f t="shared" si="22"/>
        <v>38.5</v>
      </c>
      <c r="K476" s="14">
        <f>G476/data!D$8</f>
        <v>4</v>
      </c>
      <c r="L476" s="59">
        <f>C476*E476/3600/data!H$23+L475</f>
        <v>77.571385243523707</v>
      </c>
    </row>
    <row r="477" spans="1:12" ht="20.100000000000001" customHeight="1">
      <c r="A477" s="12">
        <f>'Eleveld TCI'!A477</f>
        <v>2315</v>
      </c>
      <c r="B477" s="13">
        <f>'Eleveld TCI'!B477</f>
        <v>4</v>
      </c>
      <c r="C477" s="14">
        <f t="shared" si="23"/>
        <v>5</v>
      </c>
      <c r="D477" s="68">
        <f>3600*(B477*data!D$15/1000-F477-G476)/C477</f>
        <v>807.43034354061479</v>
      </c>
      <c r="E477" s="68">
        <f>IF(A477+C477&lt;N$19,data!H$25,IF(A477&lt;N$19,data!H$25*(N$19-A477)/C477,IF(D477&gt;data!$H$25,data!$H$25,IF(D477&lt;0,0,D477))))</f>
        <v>807.43034354061479</v>
      </c>
      <c r="F477" s="17">
        <f>(H477*data!D$16+I477*data!D$17-G476*(data!D$18+data!D$19+data!D$20))*$C477/60</f>
        <v>-1.1214310326953016</v>
      </c>
      <c r="G477" s="17">
        <f t="shared" si="24"/>
        <v>81.168000000000006</v>
      </c>
      <c r="H477" s="17">
        <f>H476+(data!D$19*G476-data!D$16*H476)*$C477/60</f>
        <v>150.13280237311724</v>
      </c>
      <c r="I477" s="17">
        <f>I476+(data!D$20*G476-data!D$17*I476)*$C477/60</f>
        <v>134.66287185906901</v>
      </c>
      <c r="J477" s="16">
        <f t="shared" si="22"/>
        <v>38.583333333333336</v>
      </c>
      <c r="K477" s="14">
        <f>G477/data!D$8</f>
        <v>4</v>
      </c>
      <c r="L477" s="59">
        <f>C477*E477/3600/data!H$23+L476</f>
        <v>77.683528346793238</v>
      </c>
    </row>
    <row r="478" spans="1:12" ht="20.100000000000001" customHeight="1">
      <c r="A478" s="12">
        <f>'Eleveld TCI'!A478</f>
        <v>2320</v>
      </c>
      <c r="B478" s="13">
        <f>'Eleveld TCI'!B478</f>
        <v>4</v>
      </c>
      <c r="C478" s="14">
        <f t="shared" si="23"/>
        <v>5</v>
      </c>
      <c r="D478" s="68">
        <f>3600*(B478*data!D$15/1000-F478-G477)/C478</f>
        <v>807.15221074588271</v>
      </c>
      <c r="E478" s="68">
        <f>IF(A478+C478&lt;N$19,data!H$25,IF(A478&lt;N$19,data!H$25*(N$19-A478)/C478,IF(D478&gt;data!$H$25,data!$H$25,IF(D478&lt;0,0,D478))))</f>
        <v>807.15221074588271</v>
      </c>
      <c r="F478" s="17">
        <f>(H478*data!D$16+I478*data!D$17-G477*(data!D$18+data!D$19+data!D$20))*$C478/60</f>
        <v>-1.1210447371470602</v>
      </c>
      <c r="G478" s="17">
        <f t="shared" si="24"/>
        <v>81.168000000000006</v>
      </c>
      <c r="H478" s="17">
        <f>H477+(data!D$19*G477-data!D$16*H477)*$C478/60</f>
        <v>150.20226169557378</v>
      </c>
      <c r="I478" s="17">
        <f>I477+(data!D$20*G477-data!D$17*I477)*$C478/60</f>
        <v>134.90992756930777</v>
      </c>
      <c r="J478" s="16">
        <f t="shared" si="22"/>
        <v>38.666666666666664</v>
      </c>
      <c r="K478" s="14">
        <f>G478/data!D$8</f>
        <v>4</v>
      </c>
      <c r="L478" s="59">
        <f>C478*E478/3600/data!H$23+L477</f>
        <v>77.795632820507947</v>
      </c>
    </row>
    <row r="479" spans="1:12" ht="20.100000000000001" customHeight="1">
      <c r="A479" s="12">
        <f>'Eleveld TCI'!A479</f>
        <v>2325</v>
      </c>
      <c r="B479" s="13">
        <f>'Eleveld TCI'!B479</f>
        <v>4</v>
      </c>
      <c r="C479" s="14">
        <f t="shared" si="23"/>
        <v>5</v>
      </c>
      <c r="D479" s="68">
        <f>3600*(B479*data!D$15/1000-F479-G478)/C479</f>
        <v>806.87514197558016</v>
      </c>
      <c r="E479" s="68">
        <f>IF(A479+C479&lt;N$19,data!H$25,IF(A479&lt;N$19,data!H$25*(N$19-A479)/C479,IF(D479&gt;data!$H$25,data!$H$25,IF(D479&lt;0,0,D479))))</f>
        <v>806.87514197558016</v>
      </c>
      <c r="F479" s="17">
        <f>(H479*data!D$16+I479*data!D$17-G478*(data!D$18+data!D$19+data!D$20))*$C479/60</f>
        <v>-1.1206599194105349</v>
      </c>
      <c r="G479" s="17">
        <f t="shared" si="24"/>
        <v>81.168000000000006</v>
      </c>
      <c r="H479" s="17">
        <f>H478+(data!D$19*G478-data!D$16*H478)*$C479/60</f>
        <v>150.27140266280242</v>
      </c>
      <c r="I479" s="17">
        <f>I478+(data!D$20*G478-data!D$17*I478)*$C479/60</f>
        <v>135.1569153392262</v>
      </c>
      <c r="J479" s="16">
        <f t="shared" si="22"/>
        <v>38.75</v>
      </c>
      <c r="K479" s="14">
        <f>G479/data!D$8</f>
        <v>4</v>
      </c>
      <c r="L479" s="59">
        <f>C479*E479/3600/data!H$23+L478</f>
        <v>77.907698812448999</v>
      </c>
    </row>
    <row r="480" spans="1:12" ht="20.100000000000001" customHeight="1">
      <c r="A480" s="12">
        <f>'Eleveld TCI'!A480</f>
        <v>2330</v>
      </c>
      <c r="B480" s="13">
        <f>'Eleveld TCI'!B480</f>
        <v>4</v>
      </c>
      <c r="C480" s="14">
        <f t="shared" si="23"/>
        <v>5</v>
      </c>
      <c r="D480" s="68">
        <f>3600*(B480*data!D$15/1000-F480-G479)/C480</f>
        <v>806.59913241090067</v>
      </c>
      <c r="E480" s="68">
        <f>IF(A480+C480&lt;N$19,data!H$25,IF(A480&lt;N$19,data!H$25*(N$19-A480)/C480,IF(D480&gt;data!$H$25,data!$H$25,IF(D480&lt;0,0,D480))))</f>
        <v>806.59913241090067</v>
      </c>
      <c r="F480" s="17">
        <f>(H480*data!D$16+I480*data!D$17-G479*(data!D$18+data!D$19+data!D$20))*$C480/60</f>
        <v>-1.1202765727929171</v>
      </c>
      <c r="G480" s="17">
        <f t="shared" si="24"/>
        <v>81.168000000000006</v>
      </c>
      <c r="H480" s="17">
        <f>H479+(data!D$19*G479-data!D$16*H479)*$C480/60</f>
        <v>150.34022673393125</v>
      </c>
      <c r="I480" s="17">
        <f>I479+(data!D$20*G479-data!D$17*I479)*$C480/60</f>
        <v>135.40383518750792</v>
      </c>
      <c r="J480" s="16">
        <f t="shared" si="22"/>
        <v>38.833333333333336</v>
      </c>
      <c r="K480" s="14">
        <f>G480/data!D$8</f>
        <v>4</v>
      </c>
      <c r="L480" s="59">
        <f>C480*E480/3600/data!H$23+L479</f>
        <v>78.019726469728283</v>
      </c>
    </row>
    <row r="481" spans="1:12" ht="20.100000000000001" customHeight="1">
      <c r="A481" s="12">
        <f>'Eleveld TCI'!A481</f>
        <v>2335</v>
      </c>
      <c r="B481" s="13">
        <f>'Eleveld TCI'!B481</f>
        <v>4</v>
      </c>
      <c r="C481" s="14">
        <f t="shared" si="23"/>
        <v>5</v>
      </c>
      <c r="D481" s="68">
        <f>3600*(B481*data!D$15/1000-F481-G480)/C481</f>
        <v>806.32417725507707</v>
      </c>
      <c r="E481" s="68">
        <f>IF(A481+C481&lt;N$19,data!H$25,IF(A481&lt;N$19,data!H$25*(N$19-A481)/C481,IF(D481&gt;data!$H$25,data!$H$25,IF(D481&lt;0,0,D481))))</f>
        <v>806.32417725507707</v>
      </c>
      <c r="F481" s="17">
        <f>(H481*data!D$16+I481*data!D$17-G480*(data!D$18+data!D$19+data!D$20))*$C481/60</f>
        <v>-1.1198946906320513</v>
      </c>
      <c r="G481" s="17">
        <f t="shared" si="24"/>
        <v>81.168000000000006</v>
      </c>
      <c r="H481" s="17">
        <f>H480+(data!D$19*G480-data!D$16*H480)*$C481/60</f>
        <v>150.40873536140072</v>
      </c>
      <c r="I481" s="17">
        <f>I480+(data!D$20*G480-data!D$17*I480)*$C481/60</f>
        <v>135.65068713283137</v>
      </c>
      <c r="J481" s="16">
        <f t="shared" si="22"/>
        <v>38.916666666666664</v>
      </c>
      <c r="K481" s="14">
        <f>G481/data!D$8</f>
        <v>4</v>
      </c>
      <c r="L481" s="59">
        <f>C481*E481/3600/data!H$23+L480</f>
        <v>78.131715938791487</v>
      </c>
    </row>
    <row r="482" spans="1:12" ht="20.100000000000001" customHeight="1">
      <c r="A482" s="12">
        <f>'Eleveld TCI'!A482</f>
        <v>2340</v>
      </c>
      <c r="B482" s="13">
        <f>'Eleveld TCI'!B482</f>
        <v>4</v>
      </c>
      <c r="C482" s="14">
        <f t="shared" si="23"/>
        <v>5</v>
      </c>
      <c r="D482" s="68">
        <f>3600*(B482*data!D$15/1000-F482-G481)/C482</f>
        <v>806.05027173333042</v>
      </c>
      <c r="E482" s="68">
        <f>IF(A482+C482&lt;N$19,data!H$25,IF(A482&lt;N$19,data!H$25*(N$19-A482)/C482,IF(D482&gt;data!$H$25,data!$H$25,IF(D482&lt;0,0,D482))))</f>
        <v>806.05027173333042</v>
      </c>
      <c r="F482" s="17">
        <f>(H482*data!D$16+I482*data!D$17-G481*(data!D$18+data!D$19+data!D$20))*$C482/60</f>
        <v>-1.1195142662962951</v>
      </c>
      <c r="G482" s="17">
        <f t="shared" si="24"/>
        <v>81.168000000000006</v>
      </c>
      <c r="H482" s="17">
        <f>H481+(data!D$19*G481-data!D$16*H481)*$C482/60</f>
        <v>150.47692999099431</v>
      </c>
      <c r="I482" s="17">
        <f>I481+(data!D$20*G481-data!D$17*I481)*$C482/60</f>
        <v>135.89747119386985</v>
      </c>
      <c r="J482" s="16">
        <f t="shared" si="22"/>
        <v>39</v>
      </c>
      <c r="K482" s="14">
        <f>G482/data!D$8</f>
        <v>4</v>
      </c>
      <c r="L482" s="59">
        <f>C482*E482/3600/data!H$23+L481</f>
        <v>78.243667365421118</v>
      </c>
    </row>
    <row r="483" spans="1:12" ht="20.100000000000001" customHeight="1">
      <c r="A483" s="12">
        <f>'Eleveld TCI'!A483</f>
        <v>2345</v>
      </c>
      <c r="B483" s="13">
        <f>'Eleveld TCI'!B483</f>
        <v>4</v>
      </c>
      <c r="C483" s="14">
        <f t="shared" si="23"/>
        <v>5</v>
      </c>
      <c r="D483" s="68">
        <f>3600*(B483*data!D$15/1000-F483-G482)/C483</f>
        <v>805.77741109275735</v>
      </c>
      <c r="E483" s="68">
        <f>IF(A483+C483&lt;N$19,data!H$25,IF(A483&lt;N$19,data!H$25*(N$19-A483)/C483,IF(D483&gt;data!$H$25,data!$H$25,IF(D483&lt;0,0,D483))))</f>
        <v>805.77741109275735</v>
      </c>
      <c r="F483" s="17">
        <f>(H483*data!D$16+I483*data!D$17-G482*(data!D$18+data!D$19+data!D$20))*$C483/60</f>
        <v>-1.1191352931843788</v>
      </c>
      <c r="G483" s="17">
        <f t="shared" si="24"/>
        <v>81.168000000000006</v>
      </c>
      <c r="H483" s="17">
        <f>H482+(data!D$19*G482-data!D$16*H482)*$C483/60</f>
        <v>150.54481206186892</v>
      </c>
      <c r="I483" s="17">
        <f>I482+(data!D$20*G482-data!D$17*I482)*$C483/60</f>
        <v>136.14418738929155</v>
      </c>
      <c r="J483" s="16">
        <f t="shared" si="22"/>
        <v>39.083333333333336</v>
      </c>
      <c r="K483" s="14">
        <f>G483/data!D$8</f>
        <v>4</v>
      </c>
      <c r="L483" s="59">
        <f>C483*E483/3600/data!H$23+L482</f>
        <v>78.35558089473956</v>
      </c>
    </row>
    <row r="484" spans="1:12" ht="20.100000000000001" customHeight="1">
      <c r="A484" s="12">
        <f>'Eleveld TCI'!A484</f>
        <v>2350</v>
      </c>
      <c r="B484" s="13">
        <f>'Eleveld TCI'!B484</f>
        <v>4</v>
      </c>
      <c r="C484" s="14">
        <f t="shared" si="23"/>
        <v>5</v>
      </c>
      <c r="D484" s="68">
        <f>3600*(B484*data!D$15/1000-F484-G483)/C484</f>
        <v>805.50559060218689</v>
      </c>
      <c r="E484" s="68">
        <f>IF(A484+C484&lt;N$19,data!H$25,IF(A484&lt;N$19,data!H$25*(N$19-A484)/C484,IF(D484&gt;data!$H$25,data!$H$25,IF(D484&lt;0,0,D484))))</f>
        <v>805.50559060218689</v>
      </c>
      <c r="F484" s="17">
        <f>(H484*data!D$16+I484*data!D$17-G483*(data!D$18+data!D$19+data!D$20))*$C484/60</f>
        <v>-1.1187577647252664</v>
      </c>
      <c r="G484" s="17">
        <f t="shared" si="24"/>
        <v>81.168000000000006</v>
      </c>
      <c r="H484" s="17">
        <f>H483+(data!D$19*G483-data!D$16*H483)*$C484/60</f>
        <v>150.61238300658536</v>
      </c>
      <c r="I484" s="17">
        <f>I483+(data!D$20*G483-data!D$17*I483)*$C484/60</f>
        <v>136.39083573775949</v>
      </c>
      <c r="J484" s="16">
        <f t="shared" si="22"/>
        <v>39.166666666666664</v>
      </c>
      <c r="K484" s="14">
        <f>G484/data!D$8</f>
        <v>4</v>
      </c>
      <c r="L484" s="59">
        <f>C484*E484/3600/data!H$23+L483</f>
        <v>78.467456671212091</v>
      </c>
    </row>
    <row r="485" spans="1:12" ht="20.100000000000001" customHeight="1">
      <c r="A485" s="12">
        <f>'Eleveld TCI'!A485</f>
        <v>2355</v>
      </c>
      <c r="B485" s="13">
        <f>'Eleveld TCI'!B485</f>
        <v>4</v>
      </c>
      <c r="C485" s="14">
        <f t="shared" si="23"/>
        <v>5</v>
      </c>
      <c r="D485" s="68">
        <f>3600*(B485*data!D$15/1000-F485-G484)/C485</f>
        <v>805.2348055521702</v>
      </c>
      <c r="E485" s="68">
        <f>IF(A485+C485&lt;N$19,data!H$25,IF(A485&lt;N$19,data!H$25*(N$19-A485)/C485,IF(D485&gt;data!$H$25,data!$H$25,IF(D485&lt;0,0,D485))))</f>
        <v>805.2348055521702</v>
      </c>
      <c r="F485" s="17">
        <f>(H485*data!D$16+I485*data!D$17-G484*(data!D$18+data!D$19+data!D$20))*$C485/60</f>
        <v>-1.1183816743780171</v>
      </c>
      <c r="G485" s="17">
        <f t="shared" si="24"/>
        <v>81.168000000000006</v>
      </c>
      <c r="H485" s="17">
        <f>H484+(data!D$19*G484-data!D$16*H484)*$C485/60</f>
        <v>150.67964425113851</v>
      </c>
      <c r="I485" s="17">
        <f>I484+(data!D$20*G484-data!D$17*I484)*$C485/60</f>
        <v>136.63741625793159</v>
      </c>
      <c r="J485" s="16">
        <f t="shared" si="22"/>
        <v>39.25</v>
      </c>
      <c r="K485" s="14">
        <f>G485/data!D$8</f>
        <v>4</v>
      </c>
      <c r="L485" s="59">
        <f>C485*E485/3600/data!H$23+L484</f>
        <v>78.579294838649886</v>
      </c>
    </row>
    <row r="486" spans="1:12" ht="20.100000000000001" customHeight="1">
      <c r="A486" s="12">
        <f>'Eleveld TCI'!A486</f>
        <v>2360</v>
      </c>
      <c r="B486" s="13">
        <f>'Eleveld TCI'!B486</f>
        <v>4</v>
      </c>
      <c r="C486" s="14">
        <f t="shared" si="23"/>
        <v>5</v>
      </c>
      <c r="D486" s="68">
        <f>3600*(B486*data!D$15/1000-F486-G485)/C486</f>
        <v>804.9650512547862</v>
      </c>
      <c r="E486" s="68">
        <f>IF(A486+C486&lt;N$19,data!H$25,IF(A486&lt;N$19,data!H$25*(N$19-A486)/C486,IF(D486&gt;data!$H$25,data!$H$25,IF(D486&lt;0,0,D486))))</f>
        <v>804.9650512547862</v>
      </c>
      <c r="F486" s="17">
        <f>(H486*data!D$16+I486*data!D$17-G485*(data!D$18+data!D$19+data!D$20))*$C486/60</f>
        <v>-1.1180070156316473</v>
      </c>
      <c r="G486" s="17">
        <f t="shared" si="24"/>
        <v>81.168000000000006</v>
      </c>
      <c r="H486" s="17">
        <f>H485+(data!D$19*G485-data!D$16*H485)*$C486/60</f>
        <v>150.74659721498747</v>
      </c>
      <c r="I486" s="17">
        <f>I485+(data!D$20*G485-data!D$17*I485)*$C486/60</f>
        <v>136.88392896846065</v>
      </c>
      <c r="J486" s="16">
        <f t="shared" si="22"/>
        <v>39.333333333333336</v>
      </c>
      <c r="K486" s="14">
        <f>G486/data!D$8</f>
        <v>4</v>
      </c>
      <c r="L486" s="59">
        <f>C486*E486/3600/data!H$23+L485</f>
        <v>78.691095540213055</v>
      </c>
    </row>
    <row r="487" spans="1:12" ht="20.100000000000001" customHeight="1">
      <c r="A487" s="12">
        <f>'Eleveld TCI'!A487</f>
        <v>2365</v>
      </c>
      <c r="B487" s="13">
        <f>'Eleveld TCI'!B487</f>
        <v>4</v>
      </c>
      <c r="C487" s="14">
        <f t="shared" si="23"/>
        <v>5</v>
      </c>
      <c r="D487" s="68">
        <f>3600*(B487*data!D$15/1000-F487-G486)/C487</f>
        <v>804.69632304359038</v>
      </c>
      <c r="E487" s="68">
        <f>IF(A487+C487&lt;N$19,data!H$25,IF(A487&lt;N$19,data!H$25*(N$19-A487)/C487,IF(D487&gt;data!$H$25,data!$H$25,IF(D487&lt;0,0,D487))))</f>
        <v>804.69632304359038</v>
      </c>
      <c r="F487" s="17">
        <f>(H487*data!D$16+I487*data!D$17-G486*(data!D$18+data!D$19+data!D$20))*$C487/60</f>
        <v>-1.1176337820049931</v>
      </c>
      <c r="G487" s="17">
        <f t="shared" si="24"/>
        <v>81.168000000000006</v>
      </c>
      <c r="H487" s="17">
        <f>H486+(data!D$19*G486-data!D$16*H486)*$C487/60</f>
        <v>150.81324331108544</v>
      </c>
      <c r="I487" s="17">
        <f>I486+(data!D$20*G486-data!D$17*I486)*$C487/60</f>
        <v>137.13037388799432</v>
      </c>
      <c r="J487" s="16">
        <f t="shared" si="22"/>
        <v>39.416666666666664</v>
      </c>
      <c r="K487" s="14">
        <f>G487/data!D$8</f>
        <v>4</v>
      </c>
      <c r="L487" s="59">
        <f>C487*E487/3600/data!H$23+L486</f>
        <v>78.802858918413548</v>
      </c>
    </row>
    <row r="488" spans="1:12" ht="20.100000000000001" customHeight="1">
      <c r="A488" s="12">
        <f>'Eleveld TCI'!A488</f>
        <v>2370</v>
      </c>
      <c r="B488" s="13">
        <f>'Eleveld TCI'!B488</f>
        <v>4</v>
      </c>
      <c r="C488" s="14">
        <f t="shared" si="23"/>
        <v>5</v>
      </c>
      <c r="D488" s="68">
        <f>3600*(B488*data!D$15/1000-F488-G487)/C488</f>
        <v>804.42861627353295</v>
      </c>
      <c r="E488" s="68">
        <f>IF(A488+C488&lt;N$19,data!H$25,IF(A488&lt;N$19,data!H$25*(N$19-A488)/C488,IF(D488&gt;data!$H$25,data!$H$25,IF(D488&lt;0,0,D488))))</f>
        <v>804.42861627353295</v>
      </c>
      <c r="F488" s="17">
        <f>(H488*data!D$16+I488*data!D$17-G487*(data!D$18+data!D$19+data!D$20))*$C488/60</f>
        <v>-1.117261967046574</v>
      </c>
      <c r="G488" s="17">
        <f t="shared" si="24"/>
        <v>81.168000000000006</v>
      </c>
      <c r="H488" s="17">
        <f>H487+(data!D$19*G487-data!D$16*H487)*$C488/60</f>
        <v>150.87958394590964</v>
      </c>
      <c r="I488" s="17">
        <f>I487+(data!D$20*G487-data!D$17*I487)*$C488/60</f>
        <v>137.37675103517512</v>
      </c>
      <c r="J488" s="16">
        <f t="shared" si="22"/>
        <v>39.5</v>
      </c>
      <c r="K488" s="14">
        <f>G488/data!D$8</f>
        <v>4</v>
      </c>
      <c r="L488" s="59">
        <f>C488*E488/3600/data!H$23+L487</f>
        <v>78.9145851151182</v>
      </c>
    </row>
    <row r="489" spans="1:12" ht="20.100000000000001" customHeight="1">
      <c r="A489" s="12">
        <f>'Eleveld TCI'!A489</f>
        <v>2375</v>
      </c>
      <c r="B489" s="13">
        <f>'Eleveld TCI'!B489</f>
        <v>4</v>
      </c>
      <c r="C489" s="14">
        <f t="shared" si="23"/>
        <v>5</v>
      </c>
      <c r="D489" s="68">
        <f>3600*(B489*data!D$15/1000-F489-G488)/C489</f>
        <v>804.16192632080538</v>
      </c>
      <c r="E489" s="68">
        <f>IF(A489+C489&lt;N$19,data!H$25,IF(A489&lt;N$19,data!H$25*(N$19-A489)/C489,IF(D489&gt;data!$H$25,data!$H$25,IF(D489&lt;0,0,D489))))</f>
        <v>804.16192632080538</v>
      </c>
      <c r="F489" s="17">
        <f>(H489*data!D$16+I489*data!D$17-G488*(data!D$18+data!D$19+data!D$20))*$C489/60</f>
        <v>-1.116891564334457</v>
      </c>
      <c r="G489" s="17">
        <f t="shared" si="24"/>
        <v>81.168000000000006</v>
      </c>
      <c r="H489" s="17">
        <f>H488+(data!D$19*G488-data!D$16*H488)*$C489/60</f>
        <v>150.94562051949089</v>
      </c>
      <c r="I489" s="17">
        <f>I488+(data!D$20*G488-data!D$17*I488)*$C489/60</f>
        <v>137.62306042864046</v>
      </c>
      <c r="J489" s="16">
        <f t="shared" si="22"/>
        <v>39.583333333333336</v>
      </c>
      <c r="K489" s="14">
        <f>G489/data!D$8</f>
        <v>4</v>
      </c>
      <c r="L489" s="59">
        <f>C489*E489/3600/data!H$23+L488</f>
        <v>79.026274271551642</v>
      </c>
    </row>
    <row r="490" spans="1:12" ht="20.100000000000001" customHeight="1">
      <c r="A490" s="12">
        <f>'Eleveld TCI'!A490</f>
        <v>2380</v>
      </c>
      <c r="B490" s="13">
        <f>'Eleveld TCI'!B490</f>
        <v>4</v>
      </c>
      <c r="C490" s="14">
        <f t="shared" si="23"/>
        <v>5</v>
      </c>
      <c r="D490" s="68">
        <f>3600*(B490*data!D$15/1000-F490-G489)/C490</f>
        <v>803.89624858280968</v>
      </c>
      <c r="E490" s="68">
        <f>IF(A490+C490&lt;N$19,data!H$25,IF(A490&lt;N$19,data!H$25*(N$19-A490)/C490,IF(D490&gt;data!$H$25,data!$H$25,IF(D490&lt;0,0,D490))))</f>
        <v>803.89624858280968</v>
      </c>
      <c r="F490" s="17">
        <f>(H490*data!D$16+I490*data!D$17-G489*(data!D$18+data!D$19+data!D$20))*$C490/60</f>
        <v>-1.1165225674761206</v>
      </c>
      <c r="G490" s="17">
        <f t="shared" si="24"/>
        <v>81.168000000000006</v>
      </c>
      <c r="H490" s="17">
        <f>H489+(data!D$19*G489-data!D$16*H489)*$C490/60</f>
        <v>151.01135442544322</v>
      </c>
      <c r="I490" s="17">
        <f>I489+(data!D$20*G489-data!D$17*I489)*$C490/60</f>
        <v>137.86930208702259</v>
      </c>
      <c r="J490" s="16">
        <f t="shared" si="22"/>
        <v>39.666666666666664</v>
      </c>
      <c r="K490" s="14">
        <f>G490/data!D$8</f>
        <v>4</v>
      </c>
      <c r="L490" s="59">
        <f>C490*E490/3600/data!H$23+L489</f>
        <v>79.137926528299261</v>
      </c>
    </row>
    <row r="491" spans="1:12" ht="20.100000000000001" customHeight="1">
      <c r="A491" s="12">
        <f>'Eleveld TCI'!A491</f>
        <v>2385</v>
      </c>
      <c r="B491" s="13">
        <f>'Eleveld TCI'!B491</f>
        <v>4</v>
      </c>
      <c r="C491" s="14">
        <f t="shared" si="23"/>
        <v>5</v>
      </c>
      <c r="D491" s="68">
        <f>3600*(B491*data!D$15/1000-F491-G490)/C491</f>
        <v>803.63157847799471</v>
      </c>
      <c r="E491" s="68">
        <f>IF(A491+C491&lt;N$19,data!H$25,IF(A491&lt;N$19,data!H$25*(N$19-A491)/C491,IF(D491&gt;data!$H$25,data!$H$25,IF(D491&lt;0,0,D491))))</f>
        <v>803.63157847799471</v>
      </c>
      <c r="F491" s="17">
        <f>(H491*data!D$16+I491*data!D$17-G490*(data!D$18+data!D$19+data!D$20))*$C491/60</f>
        <v>-1.1161549701083198</v>
      </c>
      <c r="G491" s="17">
        <f t="shared" si="24"/>
        <v>81.168000000000006</v>
      </c>
      <c r="H491" s="17">
        <f>H490+(data!D$19*G490-data!D$16*H490)*$C491/60</f>
        <v>151.07678705099326</v>
      </c>
      <c r="I491" s="17">
        <f>I490+(data!D$20*G490-data!D$17*I490)*$C491/60</f>
        <v>138.11547602894865</v>
      </c>
      <c r="J491" s="16">
        <f t="shared" si="22"/>
        <v>39.75</v>
      </c>
      <c r="K491" s="14">
        <f>G491/data!D$8</f>
        <v>4</v>
      </c>
      <c r="L491" s="59">
        <f>C491*E491/3600/data!H$23+L490</f>
        <v>79.249542025310092</v>
      </c>
    </row>
    <row r="492" spans="1:12" ht="20.100000000000001" customHeight="1">
      <c r="A492" s="12">
        <f>'Eleveld TCI'!A492</f>
        <v>2390</v>
      </c>
      <c r="B492" s="13">
        <f>'Eleveld TCI'!B492</f>
        <v>4</v>
      </c>
      <c r="C492" s="14">
        <f t="shared" si="23"/>
        <v>5</v>
      </c>
      <c r="D492" s="68">
        <f>3600*(B492*data!D$15/1000-F492-G491)/C492</f>
        <v>803.36791144580502</v>
      </c>
      <c r="E492" s="68">
        <f>IF(A492+C492&lt;N$19,data!H$25,IF(A492&lt;N$19,data!H$25*(N$19-A492)/C492,IF(D492&gt;data!$H$25,data!$H$25,IF(D492&lt;0,0,D492))))</f>
        <v>803.36791144580502</v>
      </c>
      <c r="F492" s="17">
        <f>(H492*data!D$16+I492*data!D$17-G491*(data!D$18+data!D$19+data!D$20))*$C492/60</f>
        <v>-1.1157887658969534</v>
      </c>
      <c r="G492" s="17">
        <f t="shared" si="24"/>
        <v>81.168000000000006</v>
      </c>
      <c r="H492" s="17">
        <f>H491+(data!D$19*G491-data!D$16*H491)*$C492/60</f>
        <v>151.14191977700955</v>
      </c>
      <c r="I492" s="17">
        <f>I491+(data!D$20*G491-data!D$17*I491)*$C492/60</f>
        <v>138.36158227304068</v>
      </c>
      <c r="J492" s="16">
        <f t="shared" si="22"/>
        <v>39.833333333333336</v>
      </c>
      <c r="K492" s="14">
        <f>G492/data!D$8</f>
        <v>4</v>
      </c>
      <c r="L492" s="59">
        <f>C492*E492/3600/data!H$23+L491</f>
        <v>79.361120901899781</v>
      </c>
    </row>
    <row r="493" spans="1:12" ht="20.100000000000001" customHeight="1">
      <c r="A493" s="12">
        <f>'Eleveld TCI'!A493</f>
        <v>2395</v>
      </c>
      <c r="B493" s="13">
        <f>'Eleveld TCI'!B493</f>
        <v>4</v>
      </c>
      <c r="C493" s="14">
        <f t="shared" si="23"/>
        <v>5</v>
      </c>
      <c r="D493" s="68">
        <f>3600*(B493*data!D$15/1000-F493-G492)/C493</f>
        <v>803.10524294658876</v>
      </c>
      <c r="E493" s="68">
        <f>IF(A493+C493&lt;N$19,data!H$25,IF(A493&lt;N$19,data!H$25*(N$19-A493)/C493,IF(D493&gt;data!$H$25,data!$H$25,IF(D493&lt;0,0,D493))))</f>
        <v>803.10524294658876</v>
      </c>
      <c r="F493" s="17">
        <f>(H493*data!D$16+I493*data!D$17-G492*(data!D$18+data!D$19+data!D$20))*$C493/60</f>
        <v>-1.1154239485369284</v>
      </c>
      <c r="G493" s="17">
        <f t="shared" si="24"/>
        <v>81.168000000000006</v>
      </c>
      <c r="H493" s="17">
        <f>H492+(data!D$19*G492-data!D$16*H492)*$C493/60</f>
        <v>151.2067539780316</v>
      </c>
      <c r="I493" s="17">
        <f>I492+(data!D$20*G492-data!D$17*I492)*$C493/60</f>
        <v>138.60762083791559</v>
      </c>
      <c r="J493" s="16">
        <f t="shared" si="22"/>
        <v>39.916666666666664</v>
      </c>
      <c r="K493" s="14">
        <f>G493/data!D$8</f>
        <v>4</v>
      </c>
      <c r="L493" s="59">
        <f>C493*E493/3600/data!H$23+L492</f>
        <v>79.472663296753467</v>
      </c>
    </row>
    <row r="494" spans="1:12" ht="20.100000000000001" customHeight="1">
      <c r="A494" s="12">
        <f>'Eleveld TCI'!A494</f>
        <v>2400</v>
      </c>
      <c r="B494" s="13">
        <f>'Eleveld TCI'!B494</f>
        <v>4</v>
      </c>
      <c r="C494" s="14">
        <f t="shared" si="23"/>
        <v>5</v>
      </c>
      <c r="D494" s="68">
        <f>3600*(B494*data!D$15/1000-F494-G493)/C494</f>
        <v>802.84356846146466</v>
      </c>
      <c r="E494" s="68">
        <f>IF(A494+C494&lt;N$19,data!H$25,IF(A494&lt;N$19,data!H$25*(N$19-A494)/C494,IF(D494&gt;data!$H$25,data!$H$25,IF(D494&lt;0,0,D494))))</f>
        <v>802.84356846146466</v>
      </c>
      <c r="F494" s="17">
        <f>(H494*data!D$16+I494*data!D$17-G493*(data!D$18+data!D$19+data!D$20))*$C494/60</f>
        <v>-1.1150605117520285</v>
      </c>
      <c r="G494" s="17">
        <f t="shared" si="24"/>
        <v>81.168000000000006</v>
      </c>
      <c r="H494" s="17">
        <f>H493+(data!D$19*G493-data!D$16*H493)*$C494/60</f>
        <v>151.27129102229895</v>
      </c>
      <c r="I494" s="17">
        <f>I493+(data!D$20*G493-data!D$17*I493)*$C494/60</f>
        <v>138.85359174218516</v>
      </c>
      <c r="J494" s="16">
        <f t="shared" si="22"/>
        <v>40</v>
      </c>
      <c r="K494" s="14">
        <f>G494/data!D$8</f>
        <v>4</v>
      </c>
      <c r="L494" s="59">
        <f>C494*E494/3600/data!H$23+L493</f>
        <v>79.584169347928665</v>
      </c>
    </row>
    <row r="495" spans="1:12" ht="20.100000000000001" customHeight="1">
      <c r="A495" s="12">
        <f>'Eleveld TCI'!A495</f>
        <v>2405</v>
      </c>
      <c r="B495" s="13">
        <f>'Eleveld TCI'!B495</f>
        <v>4</v>
      </c>
      <c r="C495" s="14">
        <f t="shared" si="23"/>
        <v>5</v>
      </c>
      <c r="D495" s="68">
        <f>3600*(B495*data!D$15/1000-F495-G494)/C495</f>
        <v>802.58288349224017</v>
      </c>
      <c r="E495" s="68">
        <f>IF(A495+C495&lt;N$19,data!H$25,IF(A495&lt;N$19,data!H$25*(N$19-A495)/C495,IF(D495&gt;data!$H$25,data!$H$25,IF(D495&lt;0,0,D495))))</f>
        <v>802.58288349224017</v>
      </c>
      <c r="F495" s="17">
        <f>(H495*data!D$16+I495*data!D$17-G494*(data!D$18+data!D$19+data!D$20))*$C495/60</f>
        <v>-1.1146984492947822</v>
      </c>
      <c r="G495" s="17">
        <f t="shared" si="24"/>
        <v>81.168000000000006</v>
      </c>
      <c r="H495" s="17">
        <f>H494+(data!D$19*G494-data!D$16*H494)*$C495/60</f>
        <v>151.3355322717801</v>
      </c>
      <c r="I495" s="17">
        <f>I494+(data!D$20*G494-data!D$17*I494)*$C495/60</f>
        <v>139.09949500445606</v>
      </c>
      <c r="J495" s="16">
        <f t="shared" si="22"/>
        <v>40.083333333333336</v>
      </c>
      <c r="K495" s="14">
        <f>G495/data!D$8</f>
        <v>4</v>
      </c>
      <c r="L495" s="59">
        <f>C495*E495/3600/data!H$23+L494</f>
        <v>79.695639192858138</v>
      </c>
    </row>
    <row r="496" spans="1:12" ht="20.100000000000001" customHeight="1">
      <c r="A496" s="12">
        <f>'Eleveld TCI'!A496</f>
        <v>2410</v>
      </c>
      <c r="B496" s="13">
        <f>'Eleveld TCI'!B496</f>
        <v>4</v>
      </c>
      <c r="C496" s="14">
        <f t="shared" si="23"/>
        <v>5</v>
      </c>
      <c r="D496" s="68">
        <f>3600*(B496*data!D$15/1000-F496-G495)/C496</f>
        <v>802.32318356136034</v>
      </c>
      <c r="E496" s="68">
        <f>IF(A496+C496&lt;N$19,data!H$25,IF(A496&lt;N$19,data!H$25*(N$19-A496)/C496,IF(D496&gt;data!$H$25,data!$H$25,IF(D496&lt;0,0,D496))))</f>
        <v>802.32318356136034</v>
      </c>
      <c r="F496" s="17">
        <f>(H496*data!D$16+I496*data!D$17-G495*(data!D$18+data!D$19+data!D$20))*$C496/60</f>
        <v>-1.1143377549463289</v>
      </c>
      <c r="G496" s="17">
        <f t="shared" si="24"/>
        <v>81.168000000000006</v>
      </c>
      <c r="H496" s="17">
        <f>H495+(data!D$19*G495-data!D$16*H495)*$C496/60</f>
        <v>151.39947908220111</v>
      </c>
      <c r="I496" s="17">
        <f>I495+(data!D$20*G495-data!D$17*I495)*$C496/60</f>
        <v>139.34533064332985</v>
      </c>
      <c r="J496" s="16">
        <f t="shared" si="22"/>
        <v>40.166666666666664</v>
      </c>
      <c r="K496" s="14">
        <f>G496/data!D$8</f>
        <v>4</v>
      </c>
      <c r="L496" s="59">
        <f>C496*E496/3600/data!H$23+L495</f>
        <v>79.80707296835277</v>
      </c>
    </row>
    <row r="497" spans="1:12" ht="20.100000000000001" customHeight="1">
      <c r="A497" s="12">
        <f>'Eleveld TCI'!A497</f>
        <v>2415</v>
      </c>
      <c r="B497" s="13">
        <f>'Eleveld TCI'!B497</f>
        <v>4</v>
      </c>
      <c r="C497" s="14">
        <f t="shared" si="23"/>
        <v>5</v>
      </c>
      <c r="D497" s="68">
        <f>3600*(B497*data!D$15/1000-F497-G496)/C497</f>
        <v>802.06446421172359</v>
      </c>
      <c r="E497" s="68">
        <f>IF(A497+C497&lt;N$19,data!H$25,IF(A497&lt;N$19,data!H$25*(N$19-A497)/C497,IF(D497&gt;data!$H$25,data!$H$25,IF(D497&lt;0,0,D497))))</f>
        <v>802.06446421172359</v>
      </c>
      <c r="F497" s="17">
        <f>(H497*data!D$16+I497*data!D$17-G496*(data!D$18+data!D$19+data!D$20))*$C497/60</f>
        <v>-1.1139784225162899</v>
      </c>
      <c r="G497" s="17">
        <f t="shared" si="24"/>
        <v>81.168000000000006</v>
      </c>
      <c r="H497" s="17">
        <f>H496+(data!D$19*G496-data!D$16*H496)*$C497/60</f>
        <v>151.46313280307436</v>
      </c>
      <c r="I497" s="17">
        <f>I496+(data!D$20*G496-data!D$17*I496)*$C497/60</f>
        <v>139.59109867740293</v>
      </c>
      <c r="J497" s="16">
        <f t="shared" si="22"/>
        <v>40.25</v>
      </c>
      <c r="K497" s="14">
        <f>G497/data!D$8</f>
        <v>4</v>
      </c>
      <c r="L497" s="59">
        <f>C497*E497/3600/data!H$23+L496</f>
        <v>79.918470810604404</v>
      </c>
    </row>
    <row r="498" spans="1:12" ht="20.100000000000001" customHeight="1">
      <c r="A498" s="12">
        <f>'Eleveld TCI'!A498</f>
        <v>2420</v>
      </c>
      <c r="B498" s="13">
        <f>'Eleveld TCI'!B498</f>
        <v>4</v>
      </c>
      <c r="C498" s="14">
        <f t="shared" si="23"/>
        <v>5</v>
      </c>
      <c r="D498" s="68">
        <f>3600*(B498*data!D$15/1000-F498-G497)/C498</f>
        <v>801.80672100670222</v>
      </c>
      <c r="E498" s="68">
        <f>IF(A498+C498&lt;N$19,data!H$25,IF(A498&lt;N$19,data!H$25*(N$19-A498)/C498,IF(D498&gt;data!$H$25,data!$H$25,IF(D498&lt;0,0,D498))))</f>
        <v>801.80672100670222</v>
      </c>
      <c r="F498" s="17">
        <f>(H498*data!D$16+I498*data!D$17-G497*(data!D$18+data!D$19+data!D$20))*$C498/60</f>
        <v>-1.1136204458426362</v>
      </c>
      <c r="G498" s="17">
        <f t="shared" si="24"/>
        <v>81.168000000000006</v>
      </c>
      <c r="H498" s="17">
        <f>H497+(data!D$19*G497-data!D$16*H497)*$C498/60</f>
        <v>151.52649477772692</v>
      </c>
      <c r="I498" s="17">
        <f>I497+(data!D$20*G497-data!D$17*I497)*$C498/60</f>
        <v>139.83679912526665</v>
      </c>
      <c r="J498" s="16">
        <f t="shared" si="22"/>
        <v>40.333333333333336</v>
      </c>
      <c r="K498" s="14">
        <f>G498/data!D$8</f>
        <v>4</v>
      </c>
      <c r="L498" s="59">
        <f>C498*E498/3600/data!H$23+L497</f>
        <v>80.029832855188673</v>
      </c>
    </row>
    <row r="499" spans="1:12" ht="20.100000000000001" customHeight="1">
      <c r="A499" s="12">
        <f>'Eleveld TCI'!A499</f>
        <v>2425</v>
      </c>
      <c r="B499" s="13">
        <f>'Eleveld TCI'!B499</f>
        <v>4</v>
      </c>
      <c r="C499" s="14">
        <f t="shared" si="23"/>
        <v>5</v>
      </c>
      <c r="D499" s="68">
        <f>3600*(B499*data!D$15/1000-F499-G498)/C499</f>
        <v>801.54994952992752</v>
      </c>
      <c r="E499" s="68">
        <f>IF(A499+C499&lt;N$19,data!H$25,IF(A499&lt;N$19,data!H$25*(N$19-A499)/C499,IF(D499&gt;data!$H$25,data!$H$25,IF(D499&lt;0,0,D499))))</f>
        <v>801.54994952992752</v>
      </c>
      <c r="F499" s="17">
        <f>(H499*data!D$16+I499*data!D$17-G498*(data!D$18+data!D$19+data!D$20))*$C499/60</f>
        <v>-1.1132638187915609</v>
      </c>
      <c r="G499" s="17">
        <f t="shared" si="24"/>
        <v>81.168000000000006</v>
      </c>
      <c r="H499" s="17">
        <f>H498+(data!D$19*G498-data!D$16*H498)*$C499/60</f>
        <v>151.58956634332901</v>
      </c>
      <c r="I499" s="17">
        <f>I498+(data!D$20*G498-data!D$17*I498)*$C499/60</f>
        <v>140.0824320055072</v>
      </c>
      <c r="J499" s="16">
        <f t="shared" si="22"/>
        <v>40.416666666666664</v>
      </c>
      <c r="K499" s="14">
        <f>G499/data!D$8</f>
        <v>4</v>
      </c>
      <c r="L499" s="59">
        <f>C499*E499/3600/data!H$23+L498</f>
        <v>80.141159237067825</v>
      </c>
    </row>
    <row r="500" spans="1:12" ht="20.100000000000001" customHeight="1">
      <c r="A500" s="12">
        <f>'Eleveld TCI'!A500</f>
        <v>2430</v>
      </c>
      <c r="B500" s="13">
        <f>'Eleveld TCI'!B500</f>
        <v>4</v>
      </c>
      <c r="C500" s="14">
        <f t="shared" si="23"/>
        <v>5</v>
      </c>
      <c r="D500" s="68">
        <f>3600*(B500*data!D$15/1000-F500-G499)/C500</f>
        <v>801.29414538528977</v>
      </c>
      <c r="E500" s="68">
        <f>IF(A500+C500&lt;N$19,data!H$25,IF(A500&lt;N$19,data!H$25*(N$19-A500)/C500,IF(D500&gt;data!$H$25,data!$H$25,IF(D500&lt;0,0,D500))))</f>
        <v>801.29414538528977</v>
      </c>
      <c r="F500" s="17">
        <f>(H500*data!D$16+I500*data!D$17-G499*(data!D$18+data!D$19+data!D$20))*$C500/60</f>
        <v>-1.1129085352573462</v>
      </c>
      <c r="G500" s="17">
        <f t="shared" si="24"/>
        <v>81.168000000000006</v>
      </c>
      <c r="H500" s="17">
        <f>H499+(data!D$19*G499-data!D$16*H499)*$C500/60</f>
        <v>151.65234883092208</v>
      </c>
      <c r="I500" s="17">
        <f>I499+(data!D$20*G499-data!D$17*I499)*$C500/60</f>
        <v>140.32799733670569</v>
      </c>
      <c r="J500" s="16">
        <f t="shared" si="22"/>
        <v>40.5</v>
      </c>
      <c r="K500" s="14">
        <f>G500/data!D$8</f>
        <v>4</v>
      </c>
      <c r="L500" s="59">
        <f>C500*E500/3600/data!H$23+L499</f>
        <v>80.252450090593555</v>
      </c>
    </row>
    <row r="501" spans="1:12" ht="20.100000000000001" customHeight="1">
      <c r="A501" s="12">
        <f>'Eleveld TCI'!A501</f>
        <v>2435</v>
      </c>
      <c r="B501" s="13">
        <f>'Eleveld TCI'!B501</f>
        <v>4</v>
      </c>
      <c r="C501" s="14">
        <f t="shared" si="23"/>
        <v>5</v>
      </c>
      <c r="D501" s="68">
        <f>3600*(B501*data!D$15/1000-F501-G500)/C501</f>
        <v>801.03930419681546</v>
      </c>
      <c r="E501" s="68">
        <f>IF(A501+C501&lt;N$19,data!H$25,IF(A501&lt;N$19,data!H$25*(N$19-A501)/C501,IF(D501&gt;data!$H$25,data!$H$25,IF(D501&lt;0,0,D501))))</f>
        <v>801.03930419681546</v>
      </c>
      <c r="F501" s="17">
        <f>(H501*data!D$16+I501*data!D$17-G500*(data!D$18+data!D$19+data!D$20))*$C501/60</f>
        <v>-1.1125545891622388</v>
      </c>
      <c r="G501" s="17">
        <f t="shared" si="24"/>
        <v>81.168000000000006</v>
      </c>
      <c r="H501" s="17">
        <f>H500+(data!D$19*G500-data!D$16*H500)*$C501/60</f>
        <v>151.71484356544701</v>
      </c>
      <c r="I501" s="17">
        <f>I500+(data!D$20*G500-data!D$17*I500)*$C501/60</f>
        <v>140.5734951374381</v>
      </c>
      <c r="J501" s="16">
        <f t="shared" si="22"/>
        <v>40.583333333333336</v>
      </c>
      <c r="K501" s="14">
        <f>G501/data!D$8</f>
        <v>4</v>
      </c>
      <c r="L501" s="59">
        <f>C501*E501/3600/data!H$23+L500</f>
        <v>80.363705549509774</v>
      </c>
    </row>
    <row r="502" spans="1:12" ht="20.100000000000001" customHeight="1">
      <c r="A502" s="12">
        <f>'Eleveld TCI'!A502</f>
        <v>2440</v>
      </c>
      <c r="B502" s="13">
        <f>'Eleveld TCI'!B502</f>
        <v>4</v>
      </c>
      <c r="C502" s="14">
        <f t="shared" si="23"/>
        <v>5</v>
      </c>
      <c r="D502" s="68">
        <f>3600*(B502*data!D$15/1000-F502-G501)/C502</f>
        <v>800.78542160854454</v>
      </c>
      <c r="E502" s="68">
        <f>IF(A502+C502&lt;N$19,data!H$25,IF(A502&lt;N$19,data!H$25*(N$19-A502)/C502,IF(D502&gt;data!$H$25,data!$H$25,IF(D502&lt;0,0,D502))))</f>
        <v>800.78542160854454</v>
      </c>
      <c r="F502" s="17">
        <f>(H502*data!D$16+I502*data!D$17-G501*(data!D$18+data!D$19+data!D$20))*$C502/60</f>
        <v>-1.1122019744563187</v>
      </c>
      <c r="G502" s="17">
        <f t="shared" si="24"/>
        <v>81.168000000000006</v>
      </c>
      <c r="H502" s="17">
        <f>H501+(data!D$19*G501-data!D$16*H501)*$C502/60</f>
        <v>151.77705186577205</v>
      </c>
      <c r="I502" s="17">
        <f>I501+(data!D$20*G501-data!D$17*I501)*$C502/60</f>
        <v>140.81892542627531</v>
      </c>
      <c r="J502" s="16">
        <f t="shared" si="22"/>
        <v>40.666666666666664</v>
      </c>
      <c r="K502" s="14">
        <f>G502/data!D$8</f>
        <v>4</v>
      </c>
      <c r="L502" s="59">
        <f>C502*E502/3600/data!H$23+L501</f>
        <v>80.474925746955407</v>
      </c>
    </row>
    <row r="503" spans="1:12" ht="20.100000000000001" customHeight="1">
      <c r="A503" s="12">
        <f>'Eleveld TCI'!A503</f>
        <v>2445</v>
      </c>
      <c r="B503" s="13">
        <f>'Eleveld TCI'!B503</f>
        <v>4</v>
      </c>
      <c r="C503" s="14">
        <f t="shared" si="23"/>
        <v>5</v>
      </c>
      <c r="D503" s="68">
        <f>3600*(B503*data!D$15/1000-F503-G502)/C503</f>
        <v>800.53249328450988</v>
      </c>
      <c r="E503" s="68">
        <f>IF(A503+C503&lt;N$19,data!H$25,IF(A503&lt;N$19,data!H$25*(N$19-A503)/C503,IF(D503&gt;data!$H$25,data!$H$25,IF(D503&lt;0,0,D503))))</f>
        <v>800.53249328450988</v>
      </c>
      <c r="F503" s="17">
        <f>(H503*data!D$16+I503*data!D$17-G502*(data!D$18+data!D$19+data!D$20))*$C503/60</f>
        <v>-1.1118506851173735</v>
      </c>
      <c r="G503" s="17">
        <f t="shared" si="24"/>
        <v>81.168000000000006</v>
      </c>
      <c r="H503" s="17">
        <f>H502+(data!D$19*G502-data!D$16*H502)*$C503/60</f>
        <v>151.8389750447206</v>
      </c>
      <c r="I503" s="17">
        <f>I502+(data!D$20*G502-data!D$17*I502)*$C503/60</f>
        <v>141.0642882217831</v>
      </c>
      <c r="J503" s="16">
        <f t="shared" si="22"/>
        <v>40.75</v>
      </c>
      <c r="K503" s="14">
        <f>G503/data!D$8</f>
        <v>4</v>
      </c>
      <c r="L503" s="59">
        <f>C503*E503/3600/data!H$23+L502</f>
        <v>80.586110815467151</v>
      </c>
    </row>
    <row r="504" spans="1:12" ht="20.100000000000001" customHeight="1">
      <c r="A504" s="12">
        <f>'Eleveld TCI'!A504</f>
        <v>2450</v>
      </c>
      <c r="B504" s="13">
        <f>'Eleveld TCI'!B504</f>
        <v>4</v>
      </c>
      <c r="C504" s="14">
        <f t="shared" si="23"/>
        <v>5</v>
      </c>
      <c r="D504" s="68">
        <f>3600*(B504*data!D$15/1000-F504-G503)/C504</f>
        <v>800.28051490855319</v>
      </c>
      <c r="E504" s="68">
        <f>IF(A504+C504&lt;N$19,data!H$25,IF(A504&lt;N$19,data!H$25*(N$19-A504)/C504,IF(D504&gt;data!$H$25,data!$H$25,IF(D504&lt;0,0,D504))))</f>
        <v>800.28051490855319</v>
      </c>
      <c r="F504" s="17">
        <f>(H504*data!D$16+I504*data!D$17-G503*(data!D$18+data!D$19+data!D$20))*$C504/60</f>
        <v>-1.1115007151507692</v>
      </c>
      <c r="G504" s="17">
        <f t="shared" si="24"/>
        <v>81.168000000000006</v>
      </c>
      <c r="H504" s="17">
        <f>H503+(data!D$19*G503-data!D$16*H503)*$C504/60</f>
        <v>151.90061440909895</v>
      </c>
      <c r="I504" s="17">
        <f>I503+(data!D$20*G503-data!D$17*I503)*$C504/60</f>
        <v>141.30958354252212</v>
      </c>
      <c r="J504" s="16">
        <f t="shared" si="22"/>
        <v>40.833333333333336</v>
      </c>
      <c r="K504" s="14">
        <f>G504/data!D$8</f>
        <v>4</v>
      </c>
      <c r="L504" s="59">
        <f>C504*E504/3600/data!H$23+L503</f>
        <v>80.697260886982235</v>
      </c>
    </row>
    <row r="505" spans="1:12" ht="20.100000000000001" customHeight="1">
      <c r="A505" s="12">
        <f>'Eleveld TCI'!A505</f>
        <v>2455</v>
      </c>
      <c r="B505" s="13">
        <f>'Eleveld TCI'!B505</f>
        <v>4</v>
      </c>
      <c r="C505" s="14">
        <f t="shared" si="23"/>
        <v>5</v>
      </c>
      <c r="D505" s="68">
        <f>3600*(B505*data!D$15/1000-F505-G504)/C505</f>
        <v>800.0294821843147</v>
      </c>
      <c r="E505" s="68">
        <f>IF(A505+C505&lt;N$19,data!H$25,IF(A505&lt;N$19,data!H$25*(N$19-A505)/C505,IF(D505&gt;data!$H$25,data!$H$25,IF(D505&lt;0,0,D505))))</f>
        <v>800.0294821843147</v>
      </c>
      <c r="F505" s="17">
        <f>(H505*data!D$16+I505*data!D$17-G504*(data!D$18+data!D$19+data!D$20))*$C505/60</f>
        <v>-1.1111520585893269</v>
      </c>
      <c r="G505" s="17">
        <f t="shared" si="24"/>
        <v>81.168000000000006</v>
      </c>
      <c r="H505" s="17">
        <f>H504+(data!D$19*G504-data!D$16*H504)*$C505/60</f>
        <v>151.96197125972392</v>
      </c>
      <c r="I505" s="17">
        <f>I504+(data!D$20*G504-data!D$17*I504)*$C505/60</f>
        <v>141.55481140704794</v>
      </c>
      <c r="J505" s="16">
        <f t="shared" si="22"/>
        <v>40.916666666666664</v>
      </c>
      <c r="K505" s="14">
        <f>G505/data!D$8</f>
        <v>4</v>
      </c>
      <c r="L505" s="59">
        <f>C505*E505/3600/data!H$23+L504</f>
        <v>80.808376092841172</v>
      </c>
    </row>
    <row r="506" spans="1:12" ht="20.100000000000001" customHeight="1">
      <c r="A506" s="12">
        <f>'Eleveld TCI'!A506</f>
        <v>2460</v>
      </c>
      <c r="B506" s="13">
        <f>'Eleveld TCI'!B506</f>
        <v>4</v>
      </c>
      <c r="C506" s="14">
        <f t="shared" si="23"/>
        <v>5</v>
      </c>
      <c r="D506" s="68">
        <f>3600*(B506*data!D$15/1000-F506-G505)/C506</f>
        <v>799.77939083510023</v>
      </c>
      <c r="E506" s="68">
        <f>IF(A506+C506&lt;N$19,data!H$25,IF(A506&lt;N$19,data!H$25*(N$19-A506)/C506,IF(D506&gt;data!$H$25,data!$H$25,IF(D506&lt;0,0,D506))))</f>
        <v>799.77939083510023</v>
      </c>
      <c r="F506" s="17">
        <f>(H506*data!D$16+I506*data!D$17-G505*(data!D$18+data!D$19+data!D$20))*$C506/60</f>
        <v>-1.1108047094931943</v>
      </c>
      <c r="G506" s="17">
        <f t="shared" si="24"/>
        <v>81.168000000000006</v>
      </c>
      <c r="H506" s="17">
        <f>H505+(data!D$19*G505-data!D$16*H505)*$C506/60</f>
        <v>152.02304689145018</v>
      </c>
      <c r="I506" s="17">
        <f>I505+(data!D$20*G505-data!D$17*I505)*$C506/60</f>
        <v>141.799971833911</v>
      </c>
      <c r="J506" s="16">
        <f t="shared" si="22"/>
        <v>41</v>
      </c>
      <c r="K506" s="14">
        <f>G506/data!D$8</f>
        <v>4</v>
      </c>
      <c r="L506" s="59">
        <f>C506*E506/3600/data!H$23+L505</f>
        <v>80.91945656379049</v>
      </c>
    </row>
    <row r="507" spans="1:12" ht="20.100000000000001" customHeight="1">
      <c r="A507" s="12">
        <f>'Eleveld TCI'!A507</f>
        <v>2465</v>
      </c>
      <c r="B507" s="13">
        <f>'Eleveld TCI'!B507</f>
        <v>4</v>
      </c>
      <c r="C507" s="14">
        <f t="shared" si="23"/>
        <v>5</v>
      </c>
      <c r="D507" s="68">
        <f>3600*(B507*data!D$15/1000-F507-G506)/C507</f>
        <v>799.53023660379927</v>
      </c>
      <c r="E507" s="68">
        <f>IF(A507+C507&lt;N$19,data!H$25,IF(A507&lt;N$19,data!H$25*(N$19-A507)/C507,IF(D507&gt;data!$H$25,data!$H$25,IF(D507&lt;0,0,D507))))</f>
        <v>799.53023660379927</v>
      </c>
      <c r="F507" s="17">
        <f>(H507*data!D$16+I507*data!D$17-G506*(data!D$18+data!D$19+data!D$20))*$C507/60</f>
        <v>-1.1104586619497214</v>
      </c>
      <c r="G507" s="17">
        <f t="shared" si="24"/>
        <v>81.168000000000006</v>
      </c>
      <c r="H507" s="17">
        <f>H506+(data!D$19*G506-data!D$16*H506)*$C507/60</f>
        <v>152.08384259319769</v>
      </c>
      <c r="I507" s="17">
        <f>I506+(data!D$20*G506-data!D$17*I506)*$C507/60</f>
        <v>142.04506484165668</v>
      </c>
      <c r="J507" s="16">
        <f t="shared" si="22"/>
        <v>41.083333333333336</v>
      </c>
      <c r="K507" s="14">
        <f>G507/data!D$8</f>
        <v>4</v>
      </c>
      <c r="L507" s="59">
        <f>C507*E507/3600/data!H$23+L506</f>
        <v>81.030502429985461</v>
      </c>
    </row>
    <row r="508" spans="1:12" ht="20.100000000000001" customHeight="1">
      <c r="A508" s="12">
        <f>'Eleveld TCI'!A508</f>
        <v>2470</v>
      </c>
      <c r="B508" s="13">
        <f>'Eleveld TCI'!B508</f>
        <v>4</v>
      </c>
      <c r="C508" s="14">
        <f t="shared" si="23"/>
        <v>5</v>
      </c>
      <c r="D508" s="68">
        <f>3600*(B508*data!D$15/1000-F508-G507)/C508</f>
        <v>799.28201525280315</v>
      </c>
      <c r="E508" s="68">
        <f>IF(A508+C508&lt;N$19,data!H$25,IF(A508&lt;N$19,data!H$25*(N$19-A508)/C508,IF(D508&gt;data!$H$25,data!$H$25,IF(D508&lt;0,0,D508))))</f>
        <v>799.28201525280315</v>
      </c>
      <c r="F508" s="17">
        <f>(H508*data!D$16+I508*data!D$17-G507*(data!D$18+data!D$19+data!D$20))*$C508/60</f>
        <v>-1.1101139100733366</v>
      </c>
      <c r="G508" s="17">
        <f t="shared" si="24"/>
        <v>81.168000000000006</v>
      </c>
      <c r="H508" s="17">
        <f>H507+(data!D$19*G507-data!D$16*H507)*$C508/60</f>
        <v>152.14435964797886</v>
      </c>
      <c r="I508" s="17">
        <f>I507+(data!D$20*G507-data!D$17*I507)*$C508/60</f>
        <v>142.29009044882523</v>
      </c>
      <c r="J508" s="16">
        <f t="shared" si="22"/>
        <v>41.166666666666664</v>
      </c>
      <c r="K508" s="14">
        <f>G508/data!D$8</f>
        <v>4</v>
      </c>
      <c r="L508" s="59">
        <f>C508*E508/3600/data!H$23+L507</f>
        <v>81.141513820992799</v>
      </c>
    </row>
    <row r="509" spans="1:12" ht="20.100000000000001" customHeight="1">
      <c r="A509" s="12">
        <f>'Eleveld TCI'!A509</f>
        <v>2475</v>
      </c>
      <c r="B509" s="13">
        <f>'Eleveld TCI'!B509</f>
        <v>4</v>
      </c>
      <c r="C509" s="14">
        <f t="shared" si="23"/>
        <v>5</v>
      </c>
      <c r="D509" s="68">
        <f>3600*(B509*data!D$15/1000-F509-G508)/C509</f>
        <v>799.03472256390273</v>
      </c>
      <c r="E509" s="68">
        <f>IF(A509+C509&lt;N$19,data!H$25,IF(A509&lt;N$19,data!H$25*(N$19-A509)/C509,IF(D509&gt;data!$H$25,data!$H$25,IF(D509&lt;0,0,D509))))</f>
        <v>799.03472256390273</v>
      </c>
      <c r="F509" s="17">
        <f>(H509*data!D$16+I509*data!D$17-G508*(data!D$18+data!D$19+data!D$20))*$C509/60</f>
        <v>-1.1097704480054207</v>
      </c>
      <c r="G509" s="17">
        <f t="shared" si="24"/>
        <v>81.168000000000006</v>
      </c>
      <c r="H509" s="17">
        <f>H508+(data!D$19*G508-data!D$16*H508)*$C509/60</f>
        <v>152.20459933292562</v>
      </c>
      <c r="I509" s="17">
        <f>I508+(data!D$20*G508-data!D$17*I508)*$C509/60</f>
        <v>142.53504867395179</v>
      </c>
      <c r="J509" s="16">
        <f t="shared" si="22"/>
        <v>41.25</v>
      </c>
      <c r="K509" s="14">
        <f>G509/data!D$8</f>
        <v>4</v>
      </c>
      <c r="L509" s="59">
        <f>C509*E509/3600/data!H$23+L508</f>
        <v>81.252490865793334</v>
      </c>
    </row>
    <row r="510" spans="1:12" ht="20.100000000000001" customHeight="1">
      <c r="A510" s="12">
        <f>'Eleveld TCI'!A510</f>
        <v>2480</v>
      </c>
      <c r="B510" s="13">
        <f>'Eleveld TCI'!B510</f>
        <v>4</v>
      </c>
      <c r="C510" s="14">
        <f t="shared" si="23"/>
        <v>5</v>
      </c>
      <c r="D510" s="68">
        <f>3600*(B510*data!D$15/1000-F510-G509)/C510</f>
        <v>798.78835433821678</v>
      </c>
      <c r="E510" s="68">
        <f>IF(A510+C510&lt;N$19,data!H$25,IF(A510&lt;N$19,data!H$25*(N$19-A510)/C510,IF(D510&gt;data!$H$25,data!$H$25,IF(D510&lt;0,0,D510))))</f>
        <v>798.78835433821678</v>
      </c>
      <c r="F510" s="17">
        <f>(H510*data!D$16+I510*data!D$17-G509*(data!D$18+data!D$19+data!D$20))*$C510/60</f>
        <v>-1.1094282699141857</v>
      </c>
      <c r="G510" s="17">
        <f t="shared" si="24"/>
        <v>81.168000000000006</v>
      </c>
      <c r="H510" s="17">
        <f>H509+(data!D$19*G509-data!D$16*H509)*$C510/60</f>
        <v>152.26456291931638</v>
      </c>
      <c r="I510" s="17">
        <f>I509+(data!D$20*G509-data!D$17*I509)*$C510/60</f>
        <v>142.77993953556646</v>
      </c>
      <c r="J510" s="16">
        <f t="shared" si="22"/>
        <v>41.333333333333336</v>
      </c>
      <c r="K510" s="14">
        <f>G510/data!D$8</f>
        <v>4</v>
      </c>
      <c r="L510" s="59">
        <f>C510*E510/3600/data!H$23+L509</f>
        <v>81.363433692784753</v>
      </c>
    </row>
    <row r="511" spans="1:12" ht="20.100000000000001" customHeight="1">
      <c r="A511" s="12">
        <f>'Eleveld TCI'!A511</f>
        <v>2485</v>
      </c>
      <c r="B511" s="13">
        <f>'Eleveld TCI'!B511</f>
        <v>4</v>
      </c>
      <c r="C511" s="14">
        <f t="shared" si="23"/>
        <v>5</v>
      </c>
      <c r="D511" s="68">
        <f>3600*(B511*data!D$15/1000-F511-G510)/C511</f>
        <v>798.54290639607939</v>
      </c>
      <c r="E511" s="68">
        <f>IF(A511+C511&lt;N$19,data!H$25,IF(A511&lt;N$19,data!H$25*(N$19-A511)/C511,IF(D511&gt;data!$H$25,data!$H$25,IF(D511&lt;0,0,D511))))</f>
        <v>798.54290639607939</v>
      </c>
      <c r="F511" s="17">
        <f>(H511*data!D$16+I511*data!D$17-G510*(data!D$18+data!D$19+data!D$20))*$C511/60</f>
        <v>-1.10908736999455</v>
      </c>
      <c r="G511" s="17">
        <f t="shared" si="24"/>
        <v>81.168000000000006</v>
      </c>
      <c r="H511" s="17">
        <f>H510+(data!D$19*G510-data!D$16*H510)*$C511/60</f>
        <v>152.32425167260286</v>
      </c>
      <c r="I511" s="17">
        <f>I510+(data!D$20*G510-data!D$17*I510)*$C511/60</f>
        <v>143.02476305219417</v>
      </c>
      <c r="J511" s="16">
        <f t="shared" si="22"/>
        <v>41.416666666666664</v>
      </c>
      <c r="K511" s="14">
        <f>G511/data!D$8</f>
        <v>4</v>
      </c>
      <c r="L511" s="59">
        <f>C511*E511/3600/data!H$23+L510</f>
        <v>81.474342429784201</v>
      </c>
    </row>
    <row r="512" spans="1:12" ht="20.100000000000001" customHeight="1">
      <c r="A512" s="12">
        <f>'Eleveld TCI'!A512</f>
        <v>2490</v>
      </c>
      <c r="B512" s="13">
        <f>'Eleveld TCI'!B512</f>
        <v>4</v>
      </c>
      <c r="C512" s="14">
        <f t="shared" si="23"/>
        <v>5</v>
      </c>
      <c r="D512" s="68">
        <f>3600*(B512*data!D$15/1000-F512-G511)/C512</f>
        <v>798.2983745769684</v>
      </c>
      <c r="E512" s="68">
        <f>IF(A512+C512&lt;N$19,data!H$25,IF(A512&lt;N$19,data!H$25*(N$19-A512)/C512,IF(D512&gt;data!$H$25,data!$H$25,IF(D512&lt;0,0,D512))))</f>
        <v>798.2983745769684</v>
      </c>
      <c r="F512" s="17">
        <f>(H512*data!D$16+I512*data!D$17-G511*(data!D$18+data!D$19+data!D$20))*$C512/60</f>
        <v>-1.1087477424680172</v>
      </c>
      <c r="G512" s="17">
        <f t="shared" si="24"/>
        <v>81.168000000000006</v>
      </c>
      <c r="H512" s="17">
        <f>H511+(data!D$19*G511-data!D$16*H511)*$C512/60</f>
        <v>152.38366685243676</v>
      </c>
      <c r="I512" s="17">
        <f>I511+(data!D$20*G511-data!D$17*I511)*$C512/60</f>
        <v>143.26951924235482</v>
      </c>
      <c r="J512" s="16">
        <f t="shared" si="22"/>
        <v>41.5</v>
      </c>
      <c r="K512" s="14">
        <f>G512/data!D$8</f>
        <v>4</v>
      </c>
      <c r="L512" s="59">
        <f>C512*E512/3600/data!H$23+L511</f>
        <v>81.585217204030997</v>
      </c>
    </row>
    <row r="513" spans="1:12" ht="20.100000000000001" customHeight="1">
      <c r="A513" s="12">
        <f>'Eleveld TCI'!A513</f>
        <v>2495</v>
      </c>
      <c r="B513" s="13">
        <f>'Eleveld TCI'!B513</f>
        <v>4</v>
      </c>
      <c r="C513" s="14">
        <f t="shared" si="23"/>
        <v>5</v>
      </c>
      <c r="D513" s="68">
        <f>3600*(B513*data!D$15/1000-F513-G512)/C513</f>
        <v>798.05475473943375</v>
      </c>
      <c r="E513" s="68">
        <f>IF(A513+C513&lt;N$19,data!H$25,IF(A513&lt;N$19,data!H$25*(N$19-A513)/C513,IF(D513&gt;data!$H$25,data!$H$25,IF(D513&lt;0,0,D513))))</f>
        <v>798.05475473943375</v>
      </c>
      <c r="F513" s="17">
        <f>(H513*data!D$16+I513*data!D$17-G512*(data!D$18+data!D$19+data!D$20))*$C513/60</f>
        <v>-1.1084093815825531</v>
      </c>
      <c r="G513" s="17">
        <f t="shared" si="24"/>
        <v>81.168000000000006</v>
      </c>
      <c r="H513" s="17">
        <f>H512+(data!D$19*G512-data!D$16*H512)*$C513/60</f>
        <v>152.44280971269643</v>
      </c>
      <c r="I513" s="17">
        <f>I512+(data!D$20*G512-data!D$17*I512)*$C513/60</f>
        <v>143.51420812456317</v>
      </c>
      <c r="J513" s="16">
        <f t="shared" si="22"/>
        <v>41.583333333333336</v>
      </c>
      <c r="K513" s="14">
        <f>G513/data!D$8</f>
        <v>4</v>
      </c>
      <c r="L513" s="59">
        <f>C513*E513/3600/data!H$23+L512</f>
        <v>81.696058142189258</v>
      </c>
    </row>
    <row r="514" spans="1:12" ht="20.100000000000001" customHeight="1">
      <c r="A514" s="12">
        <f>'Eleveld TCI'!A514</f>
        <v>2500</v>
      </c>
      <c r="B514" s="13">
        <f>'Eleveld TCI'!B514</f>
        <v>4</v>
      </c>
      <c r="C514" s="14">
        <f t="shared" si="23"/>
        <v>5</v>
      </c>
      <c r="D514" s="68">
        <f>3600*(B514*data!D$15/1000-F514-G513)/C514</f>
        <v>797.81204276097469</v>
      </c>
      <c r="E514" s="68">
        <f>IF(A514+C514&lt;N$19,data!H$25,IF(A514&lt;N$19,data!H$25*(N$19-A514)/C514,IF(D514&gt;data!$H$25,data!$H$25,IF(D514&lt;0,0,D514))))</f>
        <v>797.81204276097469</v>
      </c>
      <c r="F514" s="17">
        <f>(H514*data!D$16+I514*data!D$17-G513*(data!D$18+data!D$19+data!D$20))*$C514/60</f>
        <v>-1.1080722816124653</v>
      </c>
      <c r="G514" s="17">
        <f t="shared" si="24"/>
        <v>81.168000000000006</v>
      </c>
      <c r="H514" s="17">
        <f>H513+(data!D$19*G513-data!D$16*H513)*$C514/60</f>
        <v>152.50168150151325</v>
      </c>
      <c r="I514" s="17">
        <f>I513+(data!D$20*G513-data!D$17*I513)*$C514/60</f>
        <v>143.75882971732892</v>
      </c>
      <c r="J514" s="16">
        <f t="shared" si="22"/>
        <v>41.666666666666664</v>
      </c>
      <c r="K514" s="14">
        <f>G514/data!D$8</f>
        <v>4</v>
      </c>
      <c r="L514" s="59">
        <f>C514*E514/3600/data!H$23+L513</f>
        <v>81.806865370350508</v>
      </c>
    </row>
    <row r="515" spans="1:12" ht="20.100000000000001" customHeight="1">
      <c r="A515" s="12">
        <f>'Eleveld TCI'!A515</f>
        <v>2505</v>
      </c>
      <c r="B515" s="13">
        <f>'Eleveld TCI'!B515</f>
        <v>4</v>
      </c>
      <c r="C515" s="14">
        <f t="shared" si="23"/>
        <v>5</v>
      </c>
      <c r="D515" s="68">
        <f>3600*(B515*data!D$15/1000-F515-G514)/C515</f>
        <v>797.57023453796819</v>
      </c>
      <c r="E515" s="68">
        <f>IF(A515+C515&lt;N$19,data!H$25,IF(A515&lt;N$19,data!H$25*(N$19-A515)/C515,IF(D515&gt;data!$H$25,data!$H$25,IF(D515&lt;0,0,D515))))</f>
        <v>797.57023453796819</v>
      </c>
      <c r="F515" s="17">
        <f>(H515*data!D$16+I515*data!D$17-G514*(data!D$18+data!D$19+data!D$20))*$C515/60</f>
        <v>-1.1077364368582825</v>
      </c>
      <c r="G515" s="17">
        <f t="shared" si="24"/>
        <v>81.168000000000006</v>
      </c>
      <c r="H515" s="17">
        <f>H514+(data!D$19*G514-data!D$16*H514)*$C515/60</f>
        <v>152.56028346129798</v>
      </c>
      <c r="I515" s="17">
        <f>I514+(data!D$20*G514-data!D$17*I514)*$C515/60</f>
        <v>144.00338403915666</v>
      </c>
      <c r="J515" s="16">
        <f t="shared" si="22"/>
        <v>41.75</v>
      </c>
      <c r="K515" s="14">
        <f>G515/data!D$8</f>
        <v>4</v>
      </c>
      <c r="L515" s="59">
        <f>C515*E515/3600/data!H$23+L514</f>
        <v>81.91763901403634</v>
      </c>
    </row>
    <row r="516" spans="1:12" ht="20.100000000000001" customHeight="1">
      <c r="A516" s="12">
        <f>'Eleveld TCI'!A516</f>
        <v>2510</v>
      </c>
      <c r="B516" s="13">
        <f>'Eleveld TCI'!B516</f>
        <v>4</v>
      </c>
      <c r="C516" s="14">
        <f t="shared" si="23"/>
        <v>5</v>
      </c>
      <c r="D516" s="68">
        <f>3600*(B516*data!D$15/1000-F516-G515)/C516</f>
        <v>797.32932598557682</v>
      </c>
      <c r="E516" s="68">
        <f>IF(A516+C516&lt;N$19,data!H$25,IF(A516&lt;N$19,data!H$25*(N$19-A516)/C516,IF(D516&gt;data!$H$25,data!$H$25,IF(D516&lt;0,0,D516))))</f>
        <v>797.32932598557682</v>
      </c>
      <c r="F516" s="17">
        <f>(H516*data!D$16+I516*data!D$17-G515*(data!D$18+data!D$19+data!D$20))*$C516/60</f>
        <v>-1.107401841646634</v>
      </c>
      <c r="G516" s="17">
        <f t="shared" si="24"/>
        <v>81.168000000000006</v>
      </c>
      <c r="H516" s="17">
        <f>H515+(data!D$19*G515-data!D$16*H515)*$C516/60</f>
        <v>152.61861682876705</v>
      </c>
      <c r="I516" s="17">
        <f>I515+(data!D$20*G515-data!D$17*I515)*$C516/60</f>
        <v>144.24787110854589</v>
      </c>
      <c r="J516" s="16">
        <f t="shared" ref="J516:J579" si="25">$A516/60</f>
        <v>41.833333333333336</v>
      </c>
      <c r="K516" s="14">
        <f>G516/data!D$8</f>
        <v>4</v>
      </c>
      <c r="L516" s="59">
        <f>C516*E516/3600/data!H$23+L515</f>
        <v>82.028379198201009</v>
      </c>
    </row>
    <row r="517" spans="1:12" ht="20.100000000000001" customHeight="1">
      <c r="A517" s="12">
        <f>'Eleveld TCI'!A517</f>
        <v>2515</v>
      </c>
      <c r="B517" s="13">
        <f>'Eleveld TCI'!B517</f>
        <v>4</v>
      </c>
      <c r="C517" s="14">
        <f t="shared" ref="C517:C580" si="26">A518-A517</f>
        <v>5</v>
      </c>
      <c r="D517" s="68">
        <f>3600*(B517*data!D$15/1000-F517-G516)/C517</f>
        <v>797.08931303769759</v>
      </c>
      <c r="E517" s="68">
        <f>IF(A517+C517&lt;N$19,data!H$25,IF(A517&lt;N$19,data!H$25*(N$19-A517)/C517,IF(D517&gt;data!$H$25,data!$H$25,IF(D517&lt;0,0,D517))))</f>
        <v>797.08931303769759</v>
      </c>
      <c r="F517" s="17">
        <f>(H517*data!D$16+I517*data!D$17-G516*(data!D$18+data!D$19+data!D$20))*$C517/60</f>
        <v>-1.1070684903301298</v>
      </c>
      <c r="G517" s="17">
        <f t="shared" ref="G517:G580" si="27">(E517/60)*$C517/60+F517+G516</f>
        <v>81.168000000000006</v>
      </c>
      <c r="H517" s="17">
        <f>H516+(data!D$19*G516-data!D$16*H516)*$C517/60</f>
        <v>152.67668283496852</v>
      </c>
      <c r="I517" s="17">
        <f>I516+(data!D$20*G516-data!D$17*I516)*$C517/60</f>
        <v>144.49229094399104</v>
      </c>
      <c r="J517" s="16">
        <f t="shared" si="25"/>
        <v>41.916666666666664</v>
      </c>
      <c r="K517" s="14">
        <f>G517/data!D$8</f>
        <v>4</v>
      </c>
      <c r="L517" s="59">
        <f>C517*E517/3600/data!H$23+L516</f>
        <v>82.139086047234017</v>
      </c>
    </row>
    <row r="518" spans="1:12" ht="20.100000000000001" customHeight="1">
      <c r="A518" s="12">
        <f>'Eleveld TCI'!A518</f>
        <v>2520</v>
      </c>
      <c r="B518" s="13">
        <f>'Eleveld TCI'!B518</f>
        <v>4</v>
      </c>
      <c r="C518" s="14">
        <f t="shared" si="26"/>
        <v>5</v>
      </c>
      <c r="D518" s="68">
        <f>3600*(B518*data!D$15/1000-F518-G517)/C518</f>
        <v>796.85019164681876</v>
      </c>
      <c r="E518" s="68">
        <f>IF(A518+C518&lt;N$19,data!H$25,IF(A518&lt;N$19,data!H$25*(N$19-A518)/C518,IF(D518&gt;data!$H$25,data!$H$25,IF(D518&lt;0,0,D518))))</f>
        <v>796.85019164681876</v>
      </c>
      <c r="F518" s="17">
        <f>(H518*data!D$16+I518*data!D$17-G517*(data!D$18+data!D$19+data!D$20))*$C518/60</f>
        <v>-1.1067363772872421</v>
      </c>
      <c r="G518" s="17">
        <f t="shared" si="27"/>
        <v>81.168000000000006</v>
      </c>
      <c r="H518" s="17">
        <f>H517+(data!D$19*G517-data!D$16*H517)*$C518/60</f>
        <v>152.73448270530824</v>
      </c>
      <c r="I518" s="17">
        <f>I517+(data!D$20*G517-data!D$17*I517)*$C518/60</f>
        <v>144.73664356398143</v>
      </c>
      <c r="J518" s="16">
        <f t="shared" si="25"/>
        <v>42</v>
      </c>
      <c r="K518" s="14">
        <f>G518/data!D$8</f>
        <v>4</v>
      </c>
      <c r="L518" s="59">
        <f>C518*E518/3600/data!H$23+L517</f>
        <v>82.24975968496274</v>
      </c>
    </row>
    <row r="519" spans="1:12" ht="20.100000000000001" customHeight="1">
      <c r="A519" s="12">
        <f>'Eleveld TCI'!A519</f>
        <v>2525</v>
      </c>
      <c r="B519" s="13">
        <f>'Eleveld TCI'!B519</f>
        <v>4</v>
      </c>
      <c r="C519" s="14">
        <f t="shared" si="26"/>
        <v>5</v>
      </c>
      <c r="D519" s="68">
        <f>3600*(B519*data!D$15/1000-F519-G518)/C519</f>
        <v>796.61195778397882</v>
      </c>
      <c r="E519" s="68">
        <f>IF(A519+C519&lt;N$19,data!H$25,IF(A519&lt;N$19,data!H$25*(N$19-A519)/C519,IF(D519&gt;data!$H$25,data!$H$25,IF(D519&lt;0,0,D519))))</f>
        <v>796.61195778397882</v>
      </c>
      <c r="F519" s="17">
        <f>(H519*data!D$16+I519*data!D$17-G518*(data!D$18+data!D$19+data!D$20))*$C519/60</f>
        <v>-1.1064054969221864</v>
      </c>
      <c r="G519" s="17">
        <f t="shared" si="27"/>
        <v>81.168000000000006</v>
      </c>
      <c r="H519" s="17">
        <f>H518+(data!D$19*G518-data!D$16*H518)*$C519/60</f>
        <v>152.79201765957558</v>
      </c>
      <c r="I519" s="17">
        <f>I518+(data!D$20*G518-data!D$17*I518)*$C519/60</f>
        <v>144.98092898700133</v>
      </c>
      <c r="J519" s="16">
        <f t="shared" si="25"/>
        <v>42.083333333333336</v>
      </c>
      <c r="K519" s="14">
        <f>G519/data!D$8</f>
        <v>4</v>
      </c>
      <c r="L519" s="59">
        <f>C519*E519/3600/data!H$23+L518</f>
        <v>82.360400234654961</v>
      </c>
    </row>
    <row r="520" spans="1:12" ht="20.100000000000001" customHeight="1">
      <c r="A520" s="12">
        <f>'Eleveld TCI'!A520</f>
        <v>2530</v>
      </c>
      <c r="B520" s="13">
        <f>'Eleveld TCI'!B520</f>
        <v>4</v>
      </c>
      <c r="C520" s="14">
        <f t="shared" si="26"/>
        <v>5</v>
      </c>
      <c r="D520" s="68">
        <f>3600*(B520*data!D$15/1000-F520-G519)/C520</f>
        <v>796.37460743865404</v>
      </c>
      <c r="E520" s="68">
        <f>IF(A520+C520&lt;N$19,data!H$25,IF(A520&lt;N$19,data!H$25*(N$19-A520)/C520,IF(D520&gt;data!$H$25,data!$H$25,IF(D520&lt;0,0,D520))))</f>
        <v>796.37460743865404</v>
      </c>
      <c r="F520" s="17">
        <f>(H520*data!D$16+I520*data!D$17-G519*(data!D$18+data!D$19+data!D$20))*$C520/60</f>
        <v>-1.1060758436648037</v>
      </c>
      <c r="G520" s="17">
        <f t="shared" si="27"/>
        <v>81.168000000000006</v>
      </c>
      <c r="H520" s="17">
        <f>H519+(data!D$19*G519-data!D$16*H519)*$C520/60</f>
        <v>152.84928891196918</v>
      </c>
      <c r="I520" s="17">
        <f>I519+(data!D$20*G519-data!D$17*I519)*$C520/60</f>
        <v>145.22514723152992</v>
      </c>
      <c r="J520" s="16">
        <f t="shared" si="25"/>
        <v>42.166666666666664</v>
      </c>
      <c r="K520" s="14">
        <f>G520/data!D$8</f>
        <v>4</v>
      </c>
      <c r="L520" s="59">
        <f>C520*E520/3600/data!H$23+L519</f>
        <v>82.471007819021438</v>
      </c>
    </row>
    <row r="521" spans="1:12" ht="20.100000000000001" customHeight="1">
      <c r="A521" s="12">
        <f>'Eleveld TCI'!A521</f>
        <v>2535</v>
      </c>
      <c r="B521" s="13">
        <f>'Eleveld TCI'!B521</f>
        <v>4</v>
      </c>
      <c r="C521" s="14">
        <f t="shared" si="26"/>
        <v>5</v>
      </c>
      <c r="D521" s="68">
        <f>3600*(B521*data!D$15/1000-F521-G520)/C521</f>
        <v>796.13813661871745</v>
      </c>
      <c r="E521" s="68">
        <f>IF(A521+C521&lt;N$19,data!H$25,IF(A521&lt;N$19,data!H$25*(N$19-A521)/C521,IF(D521&gt;data!$H$25,data!$H$25,IF(D521&lt;0,0,D521))))</f>
        <v>796.13813661871745</v>
      </c>
      <c r="F521" s="17">
        <f>(H521*data!D$16+I521*data!D$17-G520*(data!D$18+data!D$19+data!D$20))*$C521/60</f>
        <v>-1.1057474119704431</v>
      </c>
      <c r="G521" s="17">
        <f t="shared" si="27"/>
        <v>81.168000000000006</v>
      </c>
      <c r="H521" s="17">
        <f>H520+(data!D$19*G520-data!D$16*H520)*$C521/60</f>
        <v>152.90629767112264</v>
      </c>
      <c r="I521" s="17">
        <f>I520+(data!D$20*G520-data!D$17*I520)*$C521/60</f>
        <v>145.46929831604123</v>
      </c>
      <c r="J521" s="16">
        <f t="shared" si="25"/>
        <v>42.25</v>
      </c>
      <c r="K521" s="14">
        <f>G521/data!D$8</f>
        <v>4</v>
      </c>
      <c r="L521" s="59">
        <f>C521*E521/3600/data!H$23+L520</f>
        <v>82.581582560218479</v>
      </c>
    </row>
    <row r="522" spans="1:12" ht="20.100000000000001" customHeight="1">
      <c r="A522" s="12">
        <f>'Eleveld TCI'!A522</f>
        <v>2540</v>
      </c>
      <c r="B522" s="13">
        <f>'Eleveld TCI'!B522</f>
        <v>4</v>
      </c>
      <c r="C522" s="14">
        <f t="shared" si="26"/>
        <v>5</v>
      </c>
      <c r="D522" s="68">
        <f>3600*(B522*data!D$15/1000-F522-G521)/C522</f>
        <v>795.90254135028545</v>
      </c>
      <c r="E522" s="68">
        <f>IF(A522+C522&lt;N$19,data!H$25,IF(A522&lt;N$19,data!H$25*(N$19-A522)/C522,IF(D522&gt;data!$H$25,data!$H$25,IF(D522&lt;0,0,D522))))</f>
        <v>795.90254135028545</v>
      </c>
      <c r="F522" s="17">
        <f>(H522*data!D$16+I522*data!D$17-G521*(data!D$18+data!D$19+data!D$20))*$C522/60</f>
        <v>-1.1054201963198447</v>
      </c>
      <c r="G522" s="17">
        <f t="shared" si="27"/>
        <v>81.168000000000006</v>
      </c>
      <c r="H522" s="17">
        <f>H521+(data!D$19*G521-data!D$16*H521)*$C522/60</f>
        <v>152.96304514012999</v>
      </c>
      <c r="I522" s="17">
        <f>I521+(data!D$20*G521-data!D$17*I521)*$C522/60</f>
        <v>145.71338225900433</v>
      </c>
      <c r="J522" s="16">
        <f t="shared" si="25"/>
        <v>42.333333333333336</v>
      </c>
      <c r="K522" s="14">
        <f>G522/data!D$8</f>
        <v>4</v>
      </c>
      <c r="L522" s="59">
        <f>C522*E522/3600/data!H$23+L521</f>
        <v>82.692124579850457</v>
      </c>
    </row>
    <row r="523" spans="1:12" ht="20.100000000000001" customHeight="1">
      <c r="A523" s="12">
        <f>'Eleveld TCI'!A523</f>
        <v>2545</v>
      </c>
      <c r="B523" s="13">
        <f>'Eleveld TCI'!B523</f>
        <v>4</v>
      </c>
      <c r="C523" s="14">
        <f t="shared" si="26"/>
        <v>5</v>
      </c>
      <c r="D523" s="68">
        <f>3600*(B523*data!D$15/1000-F523-G522)/C523</f>
        <v>795.66781767769726</v>
      </c>
      <c r="E523" s="68">
        <f>IF(A523+C523&lt;N$19,data!H$25,IF(A523&lt;N$19,data!H$25*(N$19-A523)/C523,IF(D523&gt;data!$H$25,data!$H$25,IF(D523&lt;0,0,D523))))</f>
        <v>795.66781767769726</v>
      </c>
      <c r="F523" s="17">
        <f>(H523*data!D$16+I523*data!D$17-G522*(data!D$18+data!D$19+data!D$20))*$C523/60</f>
        <v>-1.1050941912190231</v>
      </c>
      <c r="G523" s="17">
        <f t="shared" si="27"/>
        <v>81.168000000000006</v>
      </c>
      <c r="H523" s="17">
        <f>H522+(data!D$19*G522-data!D$16*H522)*$C523/60</f>
        <v>153.01953251657108</v>
      </c>
      <c r="I523" s="17">
        <f>I522+(data!D$20*G522-data!D$17*I522)*$C523/60</f>
        <v>145.9573990788831</v>
      </c>
      <c r="J523" s="16">
        <f t="shared" si="25"/>
        <v>42.416666666666664</v>
      </c>
      <c r="K523" s="14">
        <f>G523/data!D$8</f>
        <v>4</v>
      </c>
      <c r="L523" s="59">
        <f>C523*E523/3600/data!H$23+L522</f>
        <v>82.802633998972354</v>
      </c>
    </row>
    <row r="524" spans="1:12" ht="20.100000000000001" customHeight="1">
      <c r="A524" s="12">
        <f>'Eleveld TCI'!A524</f>
        <v>2550</v>
      </c>
      <c r="B524" s="13">
        <f>'Eleveld TCI'!B524</f>
        <v>4</v>
      </c>
      <c r="C524" s="14">
        <f t="shared" si="26"/>
        <v>5</v>
      </c>
      <c r="D524" s="68">
        <f>3600*(B524*data!D$15/1000-F524-G523)/C524</f>
        <v>795.43396166339221</v>
      </c>
      <c r="E524" s="68">
        <f>IF(A524+C524&lt;N$19,data!H$25,IF(A524&lt;N$19,data!H$25*(N$19-A524)/C524,IF(D524&gt;data!$H$25,data!$H$25,IF(D524&lt;0,0,D524))))</f>
        <v>795.43396166339221</v>
      </c>
      <c r="F524" s="17">
        <f>(H524*data!D$16+I524*data!D$17-G523*(data!D$18+data!D$19+data!D$20))*$C524/60</f>
        <v>-1.1047693911991521</v>
      </c>
      <c r="G524" s="17">
        <f t="shared" si="27"/>
        <v>81.168000000000006</v>
      </c>
      <c r="H524" s="17">
        <f>H523+(data!D$19*G523-data!D$16*H523)*$C524/60</f>
        <v>153.0757609925368</v>
      </c>
      <c r="I524" s="17">
        <f>I523+(data!D$20*G523-data!D$17*I523)*$C524/60</f>
        <v>146.20134879413641</v>
      </c>
      <c r="J524" s="16">
        <f t="shared" si="25"/>
        <v>42.5</v>
      </c>
      <c r="K524" s="14">
        <f>G524/data!D$8</f>
        <v>4</v>
      </c>
      <c r="L524" s="59">
        <f>C524*E524/3600/data!H$23+L523</f>
        <v>82.913110938092274</v>
      </c>
    </row>
    <row r="525" spans="1:12" ht="20.100000000000001" customHeight="1">
      <c r="A525" s="12">
        <f>'Eleveld TCI'!A525</f>
        <v>2555</v>
      </c>
      <c r="B525" s="13">
        <f>'Eleveld TCI'!B525</f>
        <v>4</v>
      </c>
      <c r="C525" s="14">
        <f t="shared" si="26"/>
        <v>5</v>
      </c>
      <c r="D525" s="68">
        <f>3600*(B525*data!D$15/1000-F525-G524)/C525</f>
        <v>795.20096938784832</v>
      </c>
      <c r="E525" s="68">
        <f>IF(A525+C525&lt;N$19,data!H$25,IF(A525&lt;N$19,data!H$25*(N$19-A525)/C525,IF(D525&gt;data!$H$25,data!$H$25,IF(D525&lt;0,0,D525))))</f>
        <v>795.20096938784832</v>
      </c>
      <c r="F525" s="17">
        <f>(H525*data!D$16+I525*data!D$17-G524*(data!D$18+data!D$19+data!D$20))*$C525/60</f>
        <v>-1.1044457908164491</v>
      </c>
      <c r="G525" s="17">
        <f t="shared" si="27"/>
        <v>81.168000000000006</v>
      </c>
      <c r="H525" s="17">
        <f>H524+(data!D$19*G524-data!D$16*H524)*$C525/60</f>
        <v>153.13173175465434</v>
      </c>
      <c r="I525" s="17">
        <f>I524+(data!D$20*G524-data!D$17*I524)*$C525/60</f>
        <v>146.44523142321802</v>
      </c>
      <c r="J525" s="16">
        <f t="shared" si="25"/>
        <v>42.583333333333336</v>
      </c>
      <c r="K525" s="14">
        <f>G525/data!D$8</f>
        <v>4</v>
      </c>
      <c r="L525" s="59">
        <f>C525*E525/3600/data!H$23+L524</f>
        <v>83.023555517173918</v>
      </c>
    </row>
    <row r="526" spans="1:12" ht="20.100000000000001" customHeight="1">
      <c r="A526" s="12">
        <f>'Eleveld TCI'!A526</f>
        <v>2560</v>
      </c>
      <c r="B526" s="13">
        <f>'Eleveld TCI'!B526</f>
        <v>4</v>
      </c>
      <c r="C526" s="14">
        <f t="shared" si="26"/>
        <v>5</v>
      </c>
      <c r="D526" s="68">
        <f>3600*(B526*data!D$15/1000-F526-G525)/C526</f>
        <v>794.96883694947996</v>
      </c>
      <c r="E526" s="68">
        <f>IF(A526+C526&lt;N$19,data!H$25,IF(A526&lt;N$19,data!H$25*(N$19-A526)/C526,IF(D526&gt;data!$H$25,data!$H$25,IF(D526&lt;0,0,D526))))</f>
        <v>794.96883694947996</v>
      </c>
      <c r="F526" s="17">
        <f>(H526*data!D$16+I526*data!D$17-G525*(data!D$18+data!D$19+data!D$20))*$C526/60</f>
        <v>-1.1041233846520604</v>
      </c>
      <c r="G526" s="17">
        <f t="shared" si="27"/>
        <v>81.168000000000006</v>
      </c>
      <c r="H526" s="17">
        <f>H525+(data!D$19*G525-data!D$16*H525)*$C526/60</f>
        <v>153.18744598411217</v>
      </c>
      <c r="I526" s="17">
        <f>I525+(data!D$20*G525-data!D$17*I525)*$C526/60</f>
        <v>146.68904698457663</v>
      </c>
      <c r="J526" s="16">
        <f t="shared" si="25"/>
        <v>42.666666666666664</v>
      </c>
      <c r="K526" s="14">
        <f>G526/data!D$8</f>
        <v>4</v>
      </c>
      <c r="L526" s="59">
        <f>C526*E526/3600/data!H$23+L525</f>
        <v>83.133967855639128</v>
      </c>
    </row>
    <row r="527" spans="1:12" ht="20.100000000000001" customHeight="1">
      <c r="A527" s="12">
        <f>'Eleveld TCI'!A527</f>
        <v>2565</v>
      </c>
      <c r="B527" s="13">
        <f>'Eleveld TCI'!B527</f>
        <v>4</v>
      </c>
      <c r="C527" s="14">
        <f t="shared" si="26"/>
        <v>5</v>
      </c>
      <c r="D527" s="68">
        <f>3600*(B527*data!D$15/1000-F527-G526)/C527</f>
        <v>794.73756046459698</v>
      </c>
      <c r="E527" s="68">
        <f>IF(A527+C527&lt;N$19,data!H$25,IF(A527&lt;N$19,data!H$25*(N$19-A527)/C527,IF(D527&gt;data!$H$25,data!$H$25,IF(D527&lt;0,0,D527))))</f>
        <v>794.73756046459698</v>
      </c>
      <c r="F527" s="17">
        <f>(H527*data!D$16+I527*data!D$17-G526*(data!D$18+data!D$19+data!D$20))*$C527/60</f>
        <v>-1.1038021673119467</v>
      </c>
      <c r="G527" s="17">
        <f t="shared" si="27"/>
        <v>81.168000000000006</v>
      </c>
      <c r="H527" s="17">
        <f>H526+(data!D$19*G526-data!D$16*H526)*$C527/60</f>
        <v>153.24290485668499</v>
      </c>
      <c r="I527" s="17">
        <f>I526+(data!D$20*G526-data!D$17*I526)*$C527/60</f>
        <v>146.93279549665587</v>
      </c>
      <c r="J527" s="16">
        <f t="shared" si="25"/>
        <v>42.75</v>
      </c>
      <c r="K527" s="14">
        <f>G527/data!D$8</f>
        <v>4</v>
      </c>
      <c r="L527" s="59">
        <f>C527*E527/3600/data!H$23+L526</f>
        <v>83.244348072370315</v>
      </c>
    </row>
    <row r="528" spans="1:12" ht="20.100000000000001" customHeight="1">
      <c r="A528" s="12">
        <f>'Eleveld TCI'!A528</f>
        <v>2570</v>
      </c>
      <c r="B528" s="13">
        <f>'Eleveld TCI'!B528</f>
        <v>4</v>
      </c>
      <c r="C528" s="14">
        <f t="shared" si="26"/>
        <v>5</v>
      </c>
      <c r="D528" s="68">
        <f>3600*(B528*data!D$15/1000-F528-G527)/C528</f>
        <v>794.50713606727163</v>
      </c>
      <c r="E528" s="68">
        <f>IF(A528+C528&lt;N$19,data!H$25,IF(A528&lt;N$19,data!H$25*(N$19-A528)/C528,IF(D528&gt;data!$H$25,data!$H$25,IF(D528&lt;0,0,D528))))</f>
        <v>794.50713606727163</v>
      </c>
      <c r="F528" s="17">
        <f>(H528*data!D$16+I528*data!D$17-G527*(data!D$18+data!D$19+data!D$20))*$C528/60</f>
        <v>-1.103482133426769</v>
      </c>
      <c r="G528" s="17">
        <f t="shared" si="27"/>
        <v>81.168000000000006</v>
      </c>
      <c r="H528" s="17">
        <f>H527+(data!D$19*G527-data!D$16*H527)*$C528/60</f>
        <v>153.29810954275851</v>
      </c>
      <c r="I528" s="17">
        <f>I527+(data!D$20*G527-data!D$17*I527)*$C528/60</f>
        <v>147.17647697789428</v>
      </c>
      <c r="J528" s="16">
        <f t="shared" si="25"/>
        <v>42.833333333333336</v>
      </c>
      <c r="K528" s="14">
        <f>G528/data!D$8</f>
        <v>4</v>
      </c>
      <c r="L528" s="59">
        <f>C528*E528/3600/data!H$23+L527</f>
        <v>83.35469628571299</v>
      </c>
    </row>
    <row r="529" spans="1:12" ht="20.100000000000001" customHeight="1">
      <c r="A529" s="12">
        <f>'Eleveld TCI'!A529</f>
        <v>2575</v>
      </c>
      <c r="B529" s="13">
        <f>'Eleveld TCI'!B529</f>
        <v>4</v>
      </c>
      <c r="C529" s="14">
        <f t="shared" si="26"/>
        <v>5</v>
      </c>
      <c r="D529" s="68">
        <f>3600*(B529*data!D$15/1000-F529-G528)/C529</f>
        <v>794.27755990927722</v>
      </c>
      <c r="E529" s="68">
        <f>IF(A529+C529&lt;N$19,data!H$25,IF(A529&lt;N$19,data!H$25*(N$19-A529)/C529,IF(D529&gt;data!$H$25,data!$H$25,IF(D529&lt;0,0,D529))))</f>
        <v>794.27755990927722</v>
      </c>
      <c r="F529" s="17">
        <f>(H529*data!D$16+I529*data!D$17-G528*(data!D$18+data!D$19+data!D$20))*$C529/60</f>
        <v>-1.1031632776517768</v>
      </c>
      <c r="G529" s="17">
        <f t="shared" si="27"/>
        <v>81.168000000000006</v>
      </c>
      <c r="H529" s="17">
        <f>H528+(data!D$19*G528-data!D$16*H528)*$C529/60</f>
        <v>153.35306120735419</v>
      </c>
      <c r="I529" s="17">
        <f>I528+(data!D$20*G528-data!D$17*I528)*$C529/60</f>
        <v>147.42009144672537</v>
      </c>
      <c r="J529" s="16">
        <f t="shared" si="25"/>
        <v>42.916666666666664</v>
      </c>
      <c r="K529" s="14">
        <f>G529/data!D$8</f>
        <v>4</v>
      </c>
      <c r="L529" s="59">
        <f>C529*E529/3600/data!H$23+L528</f>
        <v>83.465012613478166</v>
      </c>
    </row>
    <row r="530" spans="1:12" ht="20.100000000000001" customHeight="1">
      <c r="A530" s="12">
        <f>'Eleveld TCI'!A530</f>
        <v>2580</v>
      </c>
      <c r="B530" s="13">
        <f>'Eleveld TCI'!B530</f>
        <v>4</v>
      </c>
      <c r="C530" s="14">
        <f t="shared" si="26"/>
        <v>5</v>
      </c>
      <c r="D530" s="68">
        <f>3600*(B530*data!D$15/1000-F530-G529)/C530</f>
        <v>794.04882816001646</v>
      </c>
      <c r="E530" s="68">
        <f>IF(A530+C530&lt;N$19,data!H$25,IF(A530&lt;N$19,data!H$25*(N$19-A530)/C530,IF(D530&gt;data!$H$25,data!$H$25,IF(D530&lt;0,0,D530))))</f>
        <v>794.04882816001646</v>
      </c>
      <c r="F530" s="17">
        <f>(H530*data!D$16+I530*data!D$17-G529*(data!D$18+data!D$19+data!D$20))*$C530/60</f>
        <v>-1.1028455946666942</v>
      </c>
      <c r="G530" s="17">
        <f t="shared" si="27"/>
        <v>81.168000000000006</v>
      </c>
      <c r="H530" s="17">
        <f>H529+(data!D$19*G529-data!D$16*H529)*$C530/60</f>
        <v>153.40776101015382</v>
      </c>
      <c r="I530" s="17">
        <f>I529+(data!D$20*G529-data!D$17*I529)*$C530/60</f>
        <v>147.66363892157753</v>
      </c>
      <c r="J530" s="16">
        <f t="shared" si="25"/>
        <v>43</v>
      </c>
      <c r="K530" s="14">
        <f>G530/data!D$8</f>
        <v>4</v>
      </c>
      <c r="L530" s="59">
        <f>C530*E530/3600/data!H$23+L529</f>
        <v>83.575297172944829</v>
      </c>
    </row>
    <row r="531" spans="1:12" ht="20.100000000000001" customHeight="1">
      <c r="A531" s="12">
        <f>'Eleveld TCI'!A531</f>
        <v>2585</v>
      </c>
      <c r="B531" s="13">
        <f>'Eleveld TCI'!B531</f>
        <v>4</v>
      </c>
      <c r="C531" s="14">
        <f t="shared" si="26"/>
        <v>5</v>
      </c>
      <c r="D531" s="68">
        <f>3600*(B531*data!D$15/1000-F531-G530)/C531</f>
        <v>793.82093700643964</v>
      </c>
      <c r="E531" s="68">
        <f>IF(A531+C531&lt;N$19,data!H$25,IF(A531&lt;N$19,data!H$25*(N$19-A531)/C531,IF(D531&gt;data!$H$25,data!$H$25,IF(D531&lt;0,0,D531))))</f>
        <v>793.82093700643964</v>
      </c>
      <c r="F531" s="17">
        <f>(H531*data!D$16+I531*data!D$17-G530*(data!D$18+data!D$19+data!D$20))*$C531/60</f>
        <v>-1.1025290791756079</v>
      </c>
      <c r="G531" s="17">
        <f t="shared" si="27"/>
        <v>81.168000000000006</v>
      </c>
      <c r="H531" s="17">
        <f>H530+(data!D$19*G530-data!D$16*H530)*$C531/60</f>
        <v>153.46221010552395</v>
      </c>
      <c r="I531" s="17">
        <f>I530+(data!D$20*G530-data!D$17*I530)*$C531/60</f>
        <v>147.9071194208741</v>
      </c>
      <c r="J531" s="16">
        <f t="shared" si="25"/>
        <v>43.083333333333336</v>
      </c>
      <c r="K531" s="14">
        <f>G531/data!D$8</f>
        <v>4</v>
      </c>
      <c r="L531" s="59">
        <f>C531*E531/3600/data!H$23+L530</f>
        <v>83.685550080862384</v>
      </c>
    </row>
    <row r="532" spans="1:12" ht="20.100000000000001" customHeight="1">
      <c r="A532" s="12">
        <f>'Eleveld TCI'!A532</f>
        <v>2590</v>
      </c>
      <c r="B532" s="13">
        <f>'Eleveld TCI'!B532</f>
        <v>4</v>
      </c>
      <c r="C532" s="14">
        <f t="shared" si="26"/>
        <v>5</v>
      </c>
      <c r="D532" s="68">
        <f>3600*(B532*data!D$15/1000-F532-G531)/C532</f>
        <v>793.59388265293205</v>
      </c>
      <c r="E532" s="68">
        <f>IF(A532+C532&lt;N$19,data!H$25,IF(A532&lt;N$19,data!H$25*(N$19-A532)/C532,IF(D532&gt;data!$H$25,data!$H$25,IF(D532&lt;0,0,D532))))</f>
        <v>793.59388265293205</v>
      </c>
      <c r="F532" s="17">
        <f>(H532*data!D$16+I532*data!D$17-G531*(data!D$18+data!D$19+data!D$20))*$C532/60</f>
        <v>-1.1022137259068558</v>
      </c>
      <c r="G532" s="17">
        <f t="shared" si="27"/>
        <v>81.168000000000006</v>
      </c>
      <c r="H532" s="17">
        <f>H531+(data!D$19*G531-data!D$16*H531)*$C532/60</f>
        <v>153.51640964254031</v>
      </c>
      <c r="I532" s="17">
        <f>I531+(data!D$20*G531-data!D$17*I531)*$C532/60</f>
        <v>148.15053296303336</v>
      </c>
      <c r="J532" s="16">
        <f t="shared" si="25"/>
        <v>43.166666666666664</v>
      </c>
      <c r="K532" s="14">
        <f>G532/data!D$8</f>
        <v>4</v>
      </c>
      <c r="L532" s="59">
        <f>C532*E532/3600/data!H$23+L531</f>
        <v>83.795771453453071</v>
      </c>
    </row>
    <row r="533" spans="1:12" ht="20.100000000000001" customHeight="1">
      <c r="A533" s="12">
        <f>'Eleveld TCI'!A533</f>
        <v>2595</v>
      </c>
      <c r="B533" s="13">
        <f>'Eleveld TCI'!B533</f>
        <v>4</v>
      </c>
      <c r="C533" s="14">
        <f t="shared" si="26"/>
        <v>5</v>
      </c>
      <c r="D533" s="68">
        <f>3600*(B533*data!D$15/1000-F533-G532)/C533</f>
        <v>793.36766132130379</v>
      </c>
      <c r="E533" s="68">
        <f>IF(A533+C533&lt;N$19,data!H$25,IF(A533&lt;N$19,data!H$25*(N$19-A533)/C533,IF(D533&gt;data!$H$25,data!$H$25,IF(D533&lt;0,0,D533))))</f>
        <v>793.36766132130379</v>
      </c>
      <c r="F533" s="17">
        <f>(H533*data!D$16+I533*data!D$17-G532*(data!D$18+data!D$19+data!D$20))*$C533/60</f>
        <v>-1.1018995296129159</v>
      </c>
      <c r="G533" s="17">
        <f t="shared" si="27"/>
        <v>81.168000000000006</v>
      </c>
      <c r="H533" s="17">
        <f>H532+(data!D$19*G532-data!D$16*H532)*$C533/60</f>
        <v>153.570360765012</v>
      </c>
      <c r="I533" s="17">
        <f>I532+(data!D$20*G532-data!D$17*I532)*$C533/60</f>
        <v>148.39387956646851</v>
      </c>
      <c r="J533" s="16">
        <f t="shared" si="25"/>
        <v>43.25</v>
      </c>
      <c r="K533" s="14">
        <f>G533/data!D$8</f>
        <v>4</v>
      </c>
      <c r="L533" s="59">
        <f>C533*E533/3600/data!H$23+L532</f>
        <v>83.905961406414363</v>
      </c>
    </row>
    <row r="534" spans="1:12" ht="20.100000000000001" customHeight="1">
      <c r="A534" s="12">
        <f>'Eleveld TCI'!A534</f>
        <v>2600</v>
      </c>
      <c r="B534" s="13">
        <f>'Eleveld TCI'!B534</f>
        <v>4</v>
      </c>
      <c r="C534" s="14">
        <f t="shared" si="26"/>
        <v>5</v>
      </c>
      <c r="D534" s="68">
        <f>3600*(B534*data!D$15/1000-F534-G533)/C534</f>
        <v>793.14226925061575</v>
      </c>
      <c r="E534" s="68">
        <f>IF(A534+C534&lt;N$19,data!H$25,IF(A534&lt;N$19,data!H$25*(N$19-A534)/C534,IF(D534&gt;data!$H$25,data!$H$25,IF(D534&lt;0,0,D534))))</f>
        <v>793.14226925061575</v>
      </c>
      <c r="F534" s="17">
        <f>(H534*data!D$16+I534*data!D$17-G533*(data!D$18+data!D$19+data!D$20))*$C534/60</f>
        <v>-1.1015864850702954</v>
      </c>
      <c r="G534" s="17">
        <f t="shared" si="27"/>
        <v>81.168000000000006</v>
      </c>
      <c r="H534" s="17">
        <f>H533+(data!D$19*G533-data!D$16*H533)*$C534/60</f>
        <v>153.6240646115057</v>
      </c>
      <c r="I534" s="17">
        <f>I533+(data!D$20*G533-data!D$17*I533)*$C534/60</f>
        <v>148.63715924958774</v>
      </c>
      <c r="J534" s="16">
        <f t="shared" si="25"/>
        <v>43.333333333333336</v>
      </c>
      <c r="K534" s="14">
        <f>G534/data!D$8</f>
        <v>4</v>
      </c>
      <c r="L534" s="59">
        <f>C534*E534/3600/data!H$23+L533</f>
        <v>84.016120054921387</v>
      </c>
    </row>
    <row r="535" spans="1:12" ht="20.100000000000001" customHeight="1">
      <c r="A535" s="12">
        <f>'Eleveld TCI'!A535</f>
        <v>2605</v>
      </c>
      <c r="B535" s="13">
        <f>'Eleveld TCI'!B535</f>
        <v>4</v>
      </c>
      <c r="C535" s="14">
        <f t="shared" si="26"/>
        <v>5</v>
      </c>
      <c r="D535" s="68">
        <f>3600*(B535*data!D$15/1000-F535-G534)/C535</f>
        <v>792.91770269717972</v>
      </c>
      <c r="E535" s="68">
        <f>IF(A535+C535&lt;N$19,data!H$25,IF(A535&lt;N$19,data!H$25*(N$19-A535)/C535,IF(D535&gt;data!$H$25,data!$H$25,IF(D535&lt;0,0,D535))))</f>
        <v>792.91770269717972</v>
      </c>
      <c r="F535" s="17">
        <f>(H535*data!D$16+I535*data!D$17-G534*(data!D$18+data!D$19+data!D$20))*$C535/60</f>
        <v>-1.1012745870794207</v>
      </c>
      <c r="G535" s="17">
        <f t="shared" si="27"/>
        <v>81.168000000000006</v>
      </c>
      <c r="H535" s="17">
        <f>H534+(data!D$19*G534-data!D$16*H534)*$C535/60</f>
        <v>153.67752231536963</v>
      </c>
      <c r="I535" s="17">
        <f>I534+(data!D$20*G534-data!D$17*I534)*$C535/60</f>
        <v>148.88037203079409</v>
      </c>
      <c r="J535" s="16">
        <f t="shared" si="25"/>
        <v>43.416666666666664</v>
      </c>
      <c r="K535" s="14">
        <f>G535/data!D$8</f>
        <v>4</v>
      </c>
      <c r="L535" s="59">
        <f>C535*E535/3600/data!H$23+L534</f>
        <v>84.126247513629323</v>
      </c>
    </row>
    <row r="536" spans="1:12" ht="20.100000000000001" customHeight="1">
      <c r="A536" s="12">
        <f>'Eleveld TCI'!A536</f>
        <v>2610</v>
      </c>
      <c r="B536" s="13">
        <f>'Eleveld TCI'!B536</f>
        <v>4</v>
      </c>
      <c r="C536" s="14">
        <f t="shared" si="26"/>
        <v>5</v>
      </c>
      <c r="D536" s="68">
        <f>3600*(B536*data!D$15/1000-F536-G535)/C536</f>
        <v>792.69395793445597</v>
      </c>
      <c r="E536" s="68">
        <f>IF(A536+C536&lt;N$19,data!H$25,IF(A536&lt;N$19,data!H$25*(N$19-A536)/C536,IF(D536&gt;data!$H$25,data!$H$25,IF(D536&lt;0,0,D536))))</f>
        <v>792.69395793445597</v>
      </c>
      <c r="F536" s="17">
        <f>(H536*data!D$16+I536*data!D$17-G535*(data!D$18+data!D$19+data!D$20))*$C536/60</f>
        <v>-1.1009638304645277</v>
      </c>
      <c r="G536" s="17">
        <f t="shared" si="27"/>
        <v>81.168000000000006</v>
      </c>
      <c r="H536" s="17">
        <f>H535+(data!D$19*G535-data!D$16*H535)*$C536/60</f>
        <v>153.73073500475752</v>
      </c>
      <c r="I536" s="17">
        <f>I535+(data!D$20*G535-data!D$17*I535)*$C536/60</f>
        <v>149.12351792848563</v>
      </c>
      <c r="J536" s="16">
        <f t="shared" si="25"/>
        <v>43.5</v>
      </c>
      <c r="K536" s="14">
        <f>G536/data!D$8</f>
        <v>4</v>
      </c>
      <c r="L536" s="59">
        <f>C536*E536/3600/data!H$23+L535</f>
        <v>84.236343896675777</v>
      </c>
    </row>
    <row r="537" spans="1:12" ht="20.100000000000001" customHeight="1">
      <c r="A537" s="12">
        <f>'Eleveld TCI'!A537</f>
        <v>2615</v>
      </c>
      <c r="B537" s="13">
        <f>'Eleveld TCI'!B537</f>
        <v>4</v>
      </c>
      <c r="C537" s="14">
        <f t="shared" si="26"/>
        <v>5</v>
      </c>
      <c r="D537" s="68">
        <f>3600*(B537*data!D$15/1000-F537-G536)/C537</f>
        <v>792.47103125296121</v>
      </c>
      <c r="E537" s="68">
        <f>IF(A537+C537&lt;N$19,data!H$25,IF(A537&lt;N$19,data!H$25*(N$19-A537)/C537,IF(D537&gt;data!$H$25,data!$H$25,IF(D537&lt;0,0,D537))))</f>
        <v>792.47103125296121</v>
      </c>
      <c r="F537" s="17">
        <f>(H537*data!D$16+I537*data!D$17-G536*(data!D$18+data!D$19+data!D$20))*$C537/60</f>
        <v>-1.1006542100735528</v>
      </c>
      <c r="G537" s="17">
        <f t="shared" si="27"/>
        <v>81.168000000000006</v>
      </c>
      <c r="H537" s="17">
        <f>H536+(data!D$19*G536-data!D$16*H536)*$C537/60</f>
        <v>153.78370380265238</v>
      </c>
      <c r="I537" s="17">
        <f>I536+(data!D$20*G536-data!D$17*I536)*$C537/60</f>
        <v>149.36659696105528</v>
      </c>
      <c r="J537" s="16">
        <f t="shared" si="25"/>
        <v>43.583333333333336</v>
      </c>
      <c r="K537" s="14">
        <f>G537/data!D$8</f>
        <v>4</v>
      </c>
      <c r="L537" s="59">
        <f>C537*E537/3600/data!H$23+L536</f>
        <v>84.34640931768314</v>
      </c>
    </row>
    <row r="538" spans="1:12" ht="20.100000000000001" customHeight="1">
      <c r="A538" s="12">
        <f>'Eleveld TCI'!A538</f>
        <v>2620</v>
      </c>
      <c r="B538" s="13">
        <f>'Eleveld TCI'!B538</f>
        <v>4</v>
      </c>
      <c r="C538" s="14">
        <f t="shared" si="26"/>
        <v>5</v>
      </c>
      <c r="D538" s="68">
        <f>3600*(B538*data!D$15/1000-F538-G537)/C538</f>
        <v>792.24891896017652</v>
      </c>
      <c r="E538" s="68">
        <f>IF(A538+C538&lt;N$19,data!H$25,IF(A538&lt;N$19,data!H$25*(N$19-A538)/C538,IF(D538&gt;data!$H$25,data!$H$25,IF(D538&lt;0,0,D538))))</f>
        <v>792.24891896017652</v>
      </c>
      <c r="F538" s="17">
        <f>(H538*data!D$16+I538*data!D$17-G537*(data!D$18+data!D$19+data!D$20))*$C538/60</f>
        <v>-1.1003457207780245</v>
      </c>
      <c r="G538" s="17">
        <f t="shared" si="27"/>
        <v>81.168000000000006</v>
      </c>
      <c r="H538" s="17">
        <f>H537+(data!D$19*G537-data!D$16*H537)*$C538/60</f>
        <v>153.83642982689022</v>
      </c>
      <c r="I538" s="17">
        <f>I537+(data!D$20*G537-data!D$17*I537)*$C538/60</f>
        <v>149.60960914689099</v>
      </c>
      <c r="J538" s="16">
        <f t="shared" si="25"/>
        <v>43.666666666666664</v>
      </c>
      <c r="K538" s="14">
        <f>G538/data!D$8</f>
        <v>4</v>
      </c>
      <c r="L538" s="59">
        <f>C538*E538/3600/data!H$23+L537</f>
        <v>84.456443889760948</v>
      </c>
    </row>
    <row r="539" spans="1:12" ht="20.100000000000001" customHeight="1">
      <c r="A539" s="12">
        <f>'Eleveld TCI'!A539</f>
        <v>2625</v>
      </c>
      <c r="B539" s="13">
        <f>'Eleveld TCI'!B539</f>
        <v>4</v>
      </c>
      <c r="C539" s="14">
        <f t="shared" si="26"/>
        <v>5</v>
      </c>
      <c r="D539" s="68">
        <f>3600*(B539*data!D$15/1000-F539-G538)/C539</f>
        <v>792.02761738052686</v>
      </c>
      <c r="E539" s="68">
        <f>IF(A539+C539&lt;N$19,data!H$25,IF(A539&lt;N$19,data!H$25*(N$19-A539)/C539,IF(D539&gt;data!$H$25,data!$H$25,IF(D539&lt;0,0,D539))))</f>
        <v>792.02761738052686</v>
      </c>
      <c r="F539" s="17">
        <f>(H539*data!D$16+I539*data!D$17-G538*(data!D$18+data!D$19+data!D$20))*$C539/60</f>
        <v>-1.1000383574729549</v>
      </c>
      <c r="G539" s="17">
        <f t="shared" si="27"/>
        <v>81.168000000000006</v>
      </c>
      <c r="H539" s="17">
        <f>H538+(data!D$19*G538-data!D$16*H538)*$C539/60</f>
        <v>153.88891419018364</v>
      </c>
      <c r="I539" s="17">
        <f>I538+(data!D$20*G538-data!D$17*I538)*$C539/60</f>
        <v>149.8525545043756</v>
      </c>
      <c r="J539" s="16">
        <f t="shared" si="25"/>
        <v>43.75</v>
      </c>
      <c r="K539" s="14">
        <f>G539/data!D$8</f>
        <v>4</v>
      </c>
      <c r="L539" s="59">
        <f>C539*E539/3600/data!H$23+L538</f>
        <v>84.56644772550824</v>
      </c>
    </row>
    <row r="540" spans="1:12" ht="20.100000000000001" customHeight="1">
      <c r="A540" s="12">
        <f>'Eleveld TCI'!A540</f>
        <v>2630</v>
      </c>
      <c r="B540" s="13">
        <f>'Eleveld TCI'!B540</f>
        <v>4</v>
      </c>
      <c r="C540" s="14">
        <f t="shared" si="26"/>
        <v>5</v>
      </c>
      <c r="D540" s="68">
        <f>3600*(B540*data!D$15/1000-F540-G539)/C540</f>
        <v>791.80712285524805</v>
      </c>
      <c r="E540" s="68">
        <f>IF(A540+C540&lt;N$19,data!H$25,IF(A540&lt;N$19,data!H$25*(N$19-A540)/C540,IF(D540&gt;data!$H$25,data!$H$25,IF(D540&lt;0,0,D540))))</f>
        <v>791.80712285524805</v>
      </c>
      <c r="F540" s="17">
        <f>(H540*data!D$16+I540*data!D$17-G539*(data!D$18+data!D$19+data!D$20))*$C540/60</f>
        <v>-1.0997321150767314</v>
      </c>
      <c r="G540" s="17">
        <f t="shared" si="27"/>
        <v>81.168000000000006</v>
      </c>
      <c r="H540" s="17">
        <f>H539+(data!D$19*G539-data!D$16*H539)*$C540/60</f>
        <v>153.94115800014529</v>
      </c>
      <c r="I540" s="17">
        <f>I539+(data!D$20*G539-data!D$17*I539)*$C540/60</f>
        <v>150.09543305188691</v>
      </c>
      <c r="J540" s="16">
        <f t="shared" si="25"/>
        <v>43.833333333333336</v>
      </c>
      <c r="K540" s="14">
        <f>G540/data!D$8</f>
        <v>4</v>
      </c>
      <c r="L540" s="59">
        <f>C540*E540/3600/data!H$23+L539</f>
        <v>84.676420937015919</v>
      </c>
    </row>
    <row r="541" spans="1:12" ht="20.100000000000001" customHeight="1">
      <c r="A541" s="12">
        <f>'Eleveld TCI'!A541</f>
        <v>2635</v>
      </c>
      <c r="B541" s="13">
        <f>'Eleveld TCI'!B541</f>
        <v>4</v>
      </c>
      <c r="C541" s="14">
        <f t="shared" si="26"/>
        <v>5</v>
      </c>
      <c r="D541" s="68">
        <f>3600*(B541*data!D$15/1000-F541-G540)/C541</f>
        <v>791.58743174232541</v>
      </c>
      <c r="E541" s="68">
        <f>IF(A541+C541&lt;N$19,data!H$25,IF(A541&lt;N$19,data!H$25*(N$19-A541)/C541,IF(D541&gt;data!$H$25,data!$H$25,IF(D541&lt;0,0,D541))))</f>
        <v>791.58743174232541</v>
      </c>
      <c r="F541" s="17">
        <f>(H541*data!D$16+I541*data!D$17-G540*(data!D$18+data!D$19+data!D$20))*$C541/60</f>
        <v>-1.099426988531012</v>
      </c>
      <c r="G541" s="17">
        <f t="shared" si="27"/>
        <v>81.168000000000006</v>
      </c>
      <c r="H541" s="17">
        <f>H540+(data!D$19*G540-data!D$16*H540)*$C541/60</f>
        <v>153.9931623593113</v>
      </c>
      <c r="I541" s="17">
        <f>I540+(data!D$20*G540-data!D$17*I540)*$C541/60</f>
        <v>150.33824480779765</v>
      </c>
      <c r="J541" s="16">
        <f t="shared" si="25"/>
        <v>43.916666666666664</v>
      </c>
      <c r="K541" s="14">
        <f>G541/data!D$8</f>
        <v>4</v>
      </c>
      <c r="L541" s="59">
        <f>C541*E541/3600/data!H$23+L540</f>
        <v>84.786363635869023</v>
      </c>
    </row>
    <row r="542" spans="1:12" ht="20.100000000000001" customHeight="1">
      <c r="A542" s="12">
        <f>'Eleveld TCI'!A542</f>
        <v>2640</v>
      </c>
      <c r="B542" s="13">
        <f>'Eleveld TCI'!B542</f>
        <v>4</v>
      </c>
      <c r="C542" s="14">
        <f t="shared" si="26"/>
        <v>5</v>
      </c>
      <c r="D542" s="68">
        <f>3600*(B542*data!D$15/1000-F542-G541)/C542</f>
        <v>791.36854041644256</v>
      </c>
      <c r="E542" s="68">
        <f>IF(A542+C542&lt;N$19,data!H$25,IF(A542&lt;N$19,data!H$25*(N$19-A542)/C542,IF(D542&gt;data!$H$25,data!$H$25,IF(D542&lt;0,0,D542))))</f>
        <v>791.36854041644256</v>
      </c>
      <c r="F542" s="17">
        <f>(H542*data!D$16+I542*data!D$17-G541*(data!D$18+data!D$19+data!D$20))*$C542/60</f>
        <v>-1.0991229728006151</v>
      </c>
      <c r="G542" s="17">
        <f t="shared" si="27"/>
        <v>81.168000000000006</v>
      </c>
      <c r="H542" s="17">
        <f>H541+(data!D$19*G541-data!D$16*H541)*$C542/60</f>
        <v>154.04492836516445</v>
      </c>
      <c r="I542" s="17">
        <f>I541+(data!D$20*G541-data!D$17*I541)*$C542/60</f>
        <v>150.58098979047551</v>
      </c>
      <c r="J542" s="16">
        <f t="shared" si="25"/>
        <v>44</v>
      </c>
      <c r="K542" s="14">
        <f>G542/data!D$8</f>
        <v>4</v>
      </c>
      <c r="L542" s="59">
        <f>C542*E542/3600/data!H$23+L541</f>
        <v>84.896275933149084</v>
      </c>
    </row>
    <row r="543" spans="1:12" ht="20.100000000000001" customHeight="1">
      <c r="A543" s="12">
        <f>'Eleveld TCI'!A543</f>
        <v>2645</v>
      </c>
      <c r="B543" s="13">
        <f>'Eleveld TCI'!B543</f>
        <v>4</v>
      </c>
      <c r="C543" s="14">
        <f t="shared" si="26"/>
        <v>5</v>
      </c>
      <c r="D543" s="68">
        <f>3600*(B543*data!D$15/1000-F543-G542)/C543</f>
        <v>791.15044526885868</v>
      </c>
      <c r="E543" s="68">
        <f>IF(A543+C543&lt;N$19,data!H$25,IF(A543&lt;N$19,data!H$25*(N$19-A543)/C543,IF(D543&gt;data!$H$25,data!$H$25,IF(D543&lt;0,0,D543))))</f>
        <v>791.15044526885868</v>
      </c>
      <c r="F543" s="17">
        <f>(H543*data!D$16+I543*data!D$17-G542*(data!D$18+data!D$19+data!D$20))*$C543/60</f>
        <v>-1.098820062873417</v>
      </c>
      <c r="G543" s="17">
        <f t="shared" si="27"/>
        <v>81.168000000000006</v>
      </c>
      <c r="H543" s="17">
        <f>H542+(data!D$19*G542-data!D$16*H542)*$C543/60</f>
        <v>154.09645711015744</v>
      </c>
      <c r="I543" s="17">
        <f>I542+(data!D$20*G542-data!D$17*I542)*$C543/60</f>
        <v>150.82366801828314</v>
      </c>
      <c r="J543" s="16">
        <f t="shared" si="25"/>
        <v>44.083333333333336</v>
      </c>
      <c r="K543" s="14">
        <f>G543/data!D$8</f>
        <v>4</v>
      </c>
      <c r="L543" s="59">
        <f>C543*E543/3600/data!H$23+L542</f>
        <v>85.00615793943642</v>
      </c>
    </row>
    <row r="544" spans="1:12" ht="20.100000000000001" customHeight="1">
      <c r="A544" s="12">
        <f>'Eleveld TCI'!A544</f>
        <v>2650</v>
      </c>
      <c r="B544" s="13">
        <f>'Eleveld TCI'!B544</f>
        <v>4</v>
      </c>
      <c r="C544" s="14">
        <f t="shared" si="26"/>
        <v>5</v>
      </c>
      <c r="D544" s="68">
        <f>3600*(B544*data!D$15/1000-F544-G543)/C544</f>
        <v>790.93314270737778</v>
      </c>
      <c r="E544" s="68">
        <f>IF(A544+C544&lt;N$19,data!H$25,IF(A544&lt;N$19,data!H$25*(N$19-A544)/C544,IF(D544&gt;data!$H$25,data!$H$25,IF(D544&lt;0,0,D544))))</f>
        <v>790.93314270737778</v>
      </c>
      <c r="F544" s="17">
        <f>(H544*data!D$16+I544*data!D$17-G543*(data!D$18+data!D$19+data!D$20))*$C544/60</f>
        <v>-1.0985182537602431</v>
      </c>
      <c r="G544" s="17">
        <f t="shared" si="27"/>
        <v>81.168000000000006</v>
      </c>
      <c r="H544" s="17">
        <f>H543+(data!D$19*G543-data!D$16*H543)*$C544/60</f>
        <v>154.14774968173589</v>
      </c>
      <c r="I544" s="17">
        <f>I543+(data!D$20*G543-data!D$17*I543)*$C544/60</f>
        <v>151.06627950957812</v>
      </c>
      <c r="J544" s="16">
        <f t="shared" si="25"/>
        <v>44.166666666666664</v>
      </c>
      <c r="K544" s="14">
        <f>G544/data!D$8</f>
        <v>4</v>
      </c>
      <c r="L544" s="59">
        <f>C544*E544/3600/data!H$23+L543</f>
        <v>85.116009764812446</v>
      </c>
    </row>
    <row r="545" spans="1:12" ht="20.100000000000001" customHeight="1">
      <c r="A545" s="12">
        <f>'Eleveld TCI'!A545</f>
        <v>2655</v>
      </c>
      <c r="B545" s="13">
        <f>'Eleveld TCI'!B545</f>
        <v>4</v>
      </c>
      <c r="C545" s="14">
        <f t="shared" si="26"/>
        <v>5</v>
      </c>
      <c r="D545" s="68">
        <f>3600*(B545*data!D$15/1000-F545-G544)/C545</f>
        <v>790.71662915622596</v>
      </c>
      <c r="E545" s="68">
        <f>IF(A545+C545&lt;N$19,data!H$25,IF(A545&lt;N$19,data!H$25*(N$19-A545)/C545,IF(D545&gt;data!$H$25,data!$H$25,IF(D545&lt;0,0,D545))))</f>
        <v>790.71662915622596</v>
      </c>
      <c r="F545" s="17">
        <f>(H545*data!D$16+I545*data!D$17-G544*(data!D$18+data!D$19+data!D$20))*$C545/60</f>
        <v>-1.0982175404947647</v>
      </c>
      <c r="G545" s="17">
        <f t="shared" si="27"/>
        <v>81.168000000000006</v>
      </c>
      <c r="H545" s="17">
        <f>H544+(data!D$19*G544-data!D$16*H544)*$C545/60</f>
        <v>154.19880716236128</v>
      </c>
      <c r="I545" s="17">
        <f>I544+(data!D$20*G544-data!D$17*I544)*$C545/60</f>
        <v>151.30882428271298</v>
      </c>
      <c r="J545" s="16">
        <f t="shared" si="25"/>
        <v>44.25</v>
      </c>
      <c r="K545" s="14">
        <f>G545/data!D$8</f>
        <v>4</v>
      </c>
      <c r="L545" s="59">
        <f>C545*E545/3600/data!H$23+L544</f>
        <v>85.225831518861924</v>
      </c>
    </row>
    <row r="546" spans="1:12" ht="20.100000000000001" customHeight="1">
      <c r="A546" s="12">
        <f>'Eleveld TCI'!A546</f>
        <v>2660</v>
      </c>
      <c r="B546" s="13">
        <f>'Eleveld TCI'!B546</f>
        <v>4</v>
      </c>
      <c r="C546" s="14">
        <f t="shared" si="26"/>
        <v>5</v>
      </c>
      <c r="D546" s="68">
        <f>3600*(B546*data!D$15/1000-F546-G545)/C546</f>
        <v>790.50090105604113</v>
      </c>
      <c r="E546" s="68">
        <f>IF(A546+C546&lt;N$19,data!H$25,IF(A546&lt;N$19,data!H$25*(N$19-A546)/C546,IF(D546&gt;data!$H$25,data!$H$25,IF(D546&lt;0,0,D546))))</f>
        <v>790.50090105604113</v>
      </c>
      <c r="F546" s="17">
        <f>(H546*data!D$16+I546*data!D$17-G545*(data!D$18+data!D$19+data!D$20))*$C546/60</f>
        <v>-1.0979179181333938</v>
      </c>
      <c r="G546" s="17">
        <f t="shared" si="27"/>
        <v>81.168000000000006</v>
      </c>
      <c r="H546" s="17">
        <f>H545+(data!D$19*G545-data!D$16*H545)*$C546/60</f>
        <v>154.24963062953378</v>
      </c>
      <c r="I546" s="17">
        <f>I545+(data!D$20*G545-data!D$17*I545)*$C546/60</f>
        <v>151.55130235603522</v>
      </c>
      <c r="J546" s="16">
        <f t="shared" si="25"/>
        <v>44.333333333333336</v>
      </c>
      <c r="K546" s="14">
        <f>G546/data!D$8</f>
        <v>4</v>
      </c>
      <c r="L546" s="59">
        <f>C546*E546/3600/data!H$23+L545</f>
        <v>85.33562331067526</v>
      </c>
    </row>
    <row r="547" spans="1:12" ht="20.100000000000001" customHeight="1">
      <c r="A547" s="12">
        <f>'Eleveld TCI'!A547</f>
        <v>2665</v>
      </c>
      <c r="B547" s="13">
        <f>'Eleveld TCI'!B547</f>
        <v>4</v>
      </c>
      <c r="C547" s="14">
        <f t="shared" si="26"/>
        <v>5</v>
      </c>
      <c r="D547" s="68">
        <f>3600*(B547*data!D$15/1000-F547-G546)/C547</f>
        <v>790.28595486372978</v>
      </c>
      <c r="E547" s="68">
        <f>IF(A547+C547&lt;N$19,data!H$25,IF(A547&lt;N$19,data!H$25*(N$19-A547)/C547,IF(D547&gt;data!$H$25,data!$H$25,IF(D547&lt;0,0,D547))))</f>
        <v>790.28595486372978</v>
      </c>
      <c r="F547" s="17">
        <f>(H547*data!D$16+I547*data!D$17-G546*(data!D$18+data!D$19+data!D$20))*$C547/60</f>
        <v>-1.0976193817551783</v>
      </c>
      <c r="G547" s="17">
        <f t="shared" si="27"/>
        <v>81.168000000000006</v>
      </c>
      <c r="H547" s="17">
        <f>H546+(data!D$19*G546-data!D$16*H546)*$C547/60</f>
        <v>154.30022115581508</v>
      </c>
      <c r="I547" s="17">
        <f>I546+(data!D$20*G546-data!D$17*I546)*$C547/60</f>
        <v>151.79371374788732</v>
      </c>
      <c r="J547" s="16">
        <f t="shared" si="25"/>
        <v>44.416666666666664</v>
      </c>
      <c r="K547" s="14">
        <f>G547/data!D$8</f>
        <v>4</v>
      </c>
      <c r="L547" s="59">
        <f>C547*E547/3600/data!H$23+L546</f>
        <v>85.445385248850783</v>
      </c>
    </row>
    <row r="548" spans="1:12" ht="20.100000000000001" customHeight="1">
      <c r="A548" s="12">
        <f>'Eleveld TCI'!A548</f>
        <v>2670</v>
      </c>
      <c r="B548" s="13">
        <f>'Eleveld TCI'!B548</f>
        <v>4</v>
      </c>
      <c r="C548" s="14">
        <f t="shared" si="26"/>
        <v>5</v>
      </c>
      <c r="D548" s="68">
        <f>3600*(B548*data!D$15/1000-F548-G547)/C548</f>
        <v>790.07178705242609</v>
      </c>
      <c r="E548" s="68">
        <f>IF(A548+C548&lt;N$19,data!H$25,IF(A548&lt;N$19,data!H$25*(N$19-A548)/C548,IF(D548&gt;data!$H$25,data!$H$25,IF(D548&lt;0,0,D548))))</f>
        <v>790.07178705242609</v>
      </c>
      <c r="F548" s="17">
        <f>(H548*data!D$16+I548*data!D$17-G547*(data!D$18+data!D$19+data!D$20))*$C548/60</f>
        <v>-1.0973219264616996</v>
      </c>
      <c r="G548" s="17">
        <f t="shared" si="27"/>
        <v>81.168000000000006</v>
      </c>
      <c r="H548" s="17">
        <f>H547+(data!D$19*G547-data!D$16*H547)*$C548/60</f>
        <v>154.35057980885094</v>
      </c>
      <c r="I548" s="17">
        <f>I547+(data!D$20*G547-data!D$17*I547)*$C548/60</f>
        <v>152.03605847660666</v>
      </c>
      <c r="J548" s="16">
        <f t="shared" si="25"/>
        <v>44.5</v>
      </c>
      <c r="K548" s="14">
        <f>G548/data!D$8</f>
        <v>4</v>
      </c>
      <c r="L548" s="59">
        <f>C548*E548/3600/data!H$23+L547</f>
        <v>85.555117441496947</v>
      </c>
    </row>
    <row r="549" spans="1:12" ht="20.100000000000001" customHeight="1">
      <c r="A549" s="12">
        <f>'Eleveld TCI'!A549</f>
        <v>2675</v>
      </c>
      <c r="B549" s="13">
        <f>'Eleveld TCI'!B549</f>
        <v>4</v>
      </c>
      <c r="C549" s="14">
        <f t="shared" si="26"/>
        <v>5</v>
      </c>
      <c r="D549" s="68">
        <f>3600*(B549*data!D$15/1000-F549-G548)/C549</f>
        <v>789.85839411142024</v>
      </c>
      <c r="E549" s="68">
        <f>IF(A549+C549&lt;N$19,data!H$25,IF(A549&lt;N$19,data!H$25*(N$19-A549)/C549,IF(D549&gt;data!$H$25,data!$H$25,IF(D549&lt;0,0,D549))))</f>
        <v>789.85839411142024</v>
      </c>
      <c r="F549" s="17">
        <f>(H549*data!D$16+I549*data!D$17-G548*(data!D$18+data!D$19+data!D$20))*$C549/60</f>
        <v>-1.0970255473769677</v>
      </c>
      <c r="G549" s="17">
        <f t="shared" si="27"/>
        <v>81.168000000000006</v>
      </c>
      <c r="H549" s="17">
        <f>H548+(data!D$19*G548-data!D$16*H548)*$C549/60</f>
        <v>154.4007076513937</v>
      </c>
      <c r="I549" s="17">
        <f>I548+(data!D$20*G548-data!D$17*I548)*$C549/60</f>
        <v>152.27833656052559</v>
      </c>
      <c r="J549" s="16">
        <f t="shared" si="25"/>
        <v>44.583333333333336</v>
      </c>
      <c r="K549" s="14">
        <f>G549/data!D$8</f>
        <v>4</v>
      </c>
      <c r="L549" s="59">
        <f>C549*E549/3600/data!H$23+L548</f>
        <v>85.664819996234641</v>
      </c>
    </row>
    <row r="550" spans="1:12" ht="20.100000000000001" customHeight="1">
      <c r="A550" s="12">
        <f>'Eleveld TCI'!A550</f>
        <v>2680</v>
      </c>
      <c r="B550" s="13">
        <f>'Eleveld TCI'!B550</f>
        <v>4</v>
      </c>
      <c r="C550" s="14">
        <f t="shared" si="26"/>
        <v>5</v>
      </c>
      <c r="D550" s="68">
        <f>3600*(B550*data!D$15/1000-F550-G549)/C550</f>
        <v>789.64577254606638</v>
      </c>
      <c r="E550" s="68">
        <f>IF(A550+C550&lt;N$19,data!H$25,IF(A550&lt;N$19,data!H$25*(N$19-A550)/C550,IF(D550&gt;data!$H$25,data!$H$25,IF(D550&lt;0,0,D550))))</f>
        <v>789.64577254606638</v>
      </c>
      <c r="F550" s="17">
        <f>(H550*data!D$16+I550*data!D$17-G549*(data!D$18+data!D$19+data!D$20))*$C550/60</f>
        <v>-1.0967302396473189</v>
      </c>
      <c r="G550" s="17">
        <f t="shared" si="27"/>
        <v>81.168000000000006</v>
      </c>
      <c r="H550" s="17">
        <f>H549+(data!D$19*G549-data!D$16*H549)*$C550/60</f>
        <v>154.45060574132481</v>
      </c>
      <c r="I550" s="17">
        <f>I549+(data!D$20*G549-data!D$17*I549)*$C550/60</f>
        <v>152.52054801797144</v>
      </c>
      <c r="J550" s="16">
        <f t="shared" si="25"/>
        <v>44.666666666666664</v>
      </c>
      <c r="K550" s="14">
        <f>G550/data!D$8</f>
        <v>4</v>
      </c>
      <c r="L550" s="59">
        <f>C550*E550/3600/data!H$23+L549</f>
        <v>85.774493020199372</v>
      </c>
    </row>
    <row r="551" spans="1:12" ht="20.100000000000001" customHeight="1">
      <c r="A551" s="12">
        <f>'Eleveld TCI'!A551</f>
        <v>2685</v>
      </c>
      <c r="B551" s="13">
        <f>'Eleveld TCI'!B551</f>
        <v>4</v>
      </c>
      <c r="C551" s="14">
        <f t="shared" si="26"/>
        <v>5</v>
      </c>
      <c r="D551" s="68">
        <f>3600*(B551*data!D$15/1000-F551-G550)/C551</f>
        <v>789.43391887774169</v>
      </c>
      <c r="E551" s="68">
        <f>IF(A551+C551&lt;N$19,data!H$25,IF(A551&lt;N$19,data!H$25*(N$19-A551)/C551,IF(D551&gt;data!$H$25,data!$H$25,IF(D551&lt;0,0,D551))))</f>
        <v>789.43391887774169</v>
      </c>
      <c r="F551" s="17">
        <f>(H551*data!D$16+I551*data!D$17-G550*(data!D$18+data!D$19+data!D$20))*$C551/60</f>
        <v>-1.096435998441315</v>
      </c>
      <c r="G551" s="17">
        <f t="shared" si="27"/>
        <v>81.168000000000006</v>
      </c>
      <c r="H551" s="17">
        <f>H550+(data!D$19*G550-data!D$16*H550)*$C551/60</f>
        <v>154.50027513167706</v>
      </c>
      <c r="I551" s="17">
        <f>I550+(data!D$20*G550-data!D$17*I550)*$C551/60</f>
        <v>152.76269286726648</v>
      </c>
      <c r="J551" s="16">
        <f t="shared" si="25"/>
        <v>44.75</v>
      </c>
      <c r="K551" s="14">
        <f>G551/data!D$8</f>
        <v>4</v>
      </c>
      <c r="L551" s="59">
        <f>C551*E551/3600/data!H$23+L550</f>
        <v>85.884136620043506</v>
      </c>
    </row>
    <row r="552" spans="1:12" ht="20.100000000000001" customHeight="1">
      <c r="A552" s="12">
        <f>'Eleveld TCI'!A552</f>
        <v>2690</v>
      </c>
      <c r="B552" s="13">
        <f>'Eleveld TCI'!B552</f>
        <v>4</v>
      </c>
      <c r="C552" s="14">
        <f t="shared" si="26"/>
        <v>5</v>
      </c>
      <c r="D552" s="68">
        <f>3600*(B552*data!D$15/1000-F552-G551)/C552</f>
        <v>789.22282964374403</v>
      </c>
      <c r="E552" s="68">
        <f>IF(A552+C552&lt;N$19,data!H$25,IF(A552&lt;N$19,data!H$25*(N$19-A552)/C552,IF(D552&gt;data!$H$25,data!$H$25,IF(D552&lt;0,0,D552))))</f>
        <v>789.22282964374403</v>
      </c>
      <c r="F552" s="17">
        <f>(H552*data!D$16+I552*data!D$17-G551*(data!D$18+data!D$19+data!D$20))*$C552/60</f>
        <v>-1.0961428189496387</v>
      </c>
      <c r="G552" s="17">
        <f t="shared" si="27"/>
        <v>81.168000000000006</v>
      </c>
      <c r="H552" s="17">
        <f>H551+(data!D$19*G551-data!D$16*H551)*$C552/60</f>
        <v>154.54971687065688</v>
      </c>
      <c r="I552" s="17">
        <f>I551+(data!D$20*G551-data!D$17*I551)*$C552/60</f>
        <v>153.00477112672797</v>
      </c>
      <c r="J552" s="16">
        <f t="shared" si="25"/>
        <v>44.833333333333336</v>
      </c>
      <c r="K552" s="14">
        <f>G552/data!D$8</f>
        <v>4</v>
      </c>
      <c r="L552" s="59">
        <f>C552*E552/3600/data!H$23+L551</f>
        <v>85.993750901938469</v>
      </c>
    </row>
    <row r="553" spans="1:12" ht="20.100000000000001" customHeight="1">
      <c r="A553" s="12">
        <f>'Eleveld TCI'!A553</f>
        <v>2695</v>
      </c>
      <c r="B553" s="13">
        <f>'Eleveld TCI'!B553</f>
        <v>4</v>
      </c>
      <c r="C553" s="14">
        <f t="shared" si="26"/>
        <v>5</v>
      </c>
      <c r="D553" s="68">
        <f>3600*(B553*data!D$15/1000-F553-G552)/C553</f>
        <v>789.01250139719991</v>
      </c>
      <c r="E553" s="68">
        <f>IF(A553+C553&lt;N$19,data!H$25,IF(A553&lt;N$19,data!H$25*(N$19-A553)/C553,IF(D553&gt;data!$H$25,data!$H$25,IF(D553&lt;0,0,D553))))</f>
        <v>789.01250139719991</v>
      </c>
      <c r="F553" s="17">
        <f>(H553*data!D$16+I553*data!D$17-G552*(data!D$18+data!D$19+data!D$20))*$C553/60</f>
        <v>-1.0958506963849954</v>
      </c>
      <c r="G553" s="17">
        <f t="shared" si="27"/>
        <v>81.168000000000006</v>
      </c>
      <c r="H553" s="17">
        <f>H552+(data!D$19*G552-data!D$16*H552)*$C553/60</f>
        <v>154.59893200166636</v>
      </c>
      <c r="I553" s="17">
        <f>I552+(data!D$20*G552-data!D$17*I552)*$C553/60</f>
        <v>153.24678281466814</v>
      </c>
      <c r="J553" s="16">
        <f t="shared" si="25"/>
        <v>44.916666666666664</v>
      </c>
      <c r="K553" s="14">
        <f>G553/data!D$8</f>
        <v>4</v>
      </c>
      <c r="L553" s="59">
        <f>C553*E553/3600/data!H$23+L552</f>
        <v>86.103335971576968</v>
      </c>
    </row>
    <row r="554" spans="1:12" ht="20.100000000000001" customHeight="1">
      <c r="A554" s="12">
        <f>'Eleveld TCI'!A554</f>
        <v>2700</v>
      </c>
      <c r="B554" s="13">
        <f>'Eleveld TCI'!B554</f>
        <v>4</v>
      </c>
      <c r="C554" s="14">
        <f t="shared" si="26"/>
        <v>5</v>
      </c>
      <c r="D554" s="68">
        <f>3600*(B554*data!D$15/1000-F554-G553)/C554</f>
        <v>788.80293070704397</v>
      </c>
      <c r="E554" s="68">
        <f>IF(A554+C554&lt;N$19,data!H$25,IF(A554&lt;N$19,data!H$25*(N$19-A554)/C554,IF(D554&gt;data!$H$25,data!$H$25,IF(D554&lt;0,0,D554))))</f>
        <v>788.80293070704397</v>
      </c>
      <c r="F554" s="17">
        <f>(H554*data!D$16+I554*data!D$17-G553*(data!D$18+data!D$19+data!D$20))*$C554/60</f>
        <v>-1.0955596259820084</v>
      </c>
      <c r="G554" s="17">
        <f t="shared" si="27"/>
        <v>81.168000000000006</v>
      </c>
      <c r="H554" s="17">
        <f>H553+(data!D$19*G553-data!D$16*H553)*$C554/60</f>
        <v>154.64792156332538</v>
      </c>
      <c r="I554" s="17">
        <f>I553+(data!D$20*G553-data!D$17*I553)*$C554/60</f>
        <v>153.4887279493941</v>
      </c>
      <c r="J554" s="16">
        <f t="shared" si="25"/>
        <v>45</v>
      </c>
      <c r="K554" s="14">
        <f>G554/data!D$8</f>
        <v>4</v>
      </c>
      <c r="L554" s="59">
        <f>C554*E554/3600/data!H$23+L553</f>
        <v>86.212891934175161</v>
      </c>
    </row>
    <row r="555" spans="1:12" ht="20.100000000000001" customHeight="1">
      <c r="A555" s="12">
        <f>'Eleveld TCI'!A555</f>
        <v>2705</v>
      </c>
      <c r="B555" s="13">
        <f>'Eleveld TCI'!B555</f>
        <v>4</v>
      </c>
      <c r="C555" s="14">
        <f t="shared" si="26"/>
        <v>5</v>
      </c>
      <c r="D555" s="68">
        <f>3600*(B555*data!D$15/1000-F555-G554)/C555</f>
        <v>788.59411415792692</v>
      </c>
      <c r="E555" s="68">
        <f>IF(A555+C555&lt;N$19,data!H$25,IF(A555&lt;N$19,data!H$25*(N$19-A555)/C555,IF(D555&gt;data!$H$25,data!$H$25,IF(D555&lt;0,0,D555))))</f>
        <v>788.59411415792692</v>
      </c>
      <c r="F555" s="17">
        <f>(H555*data!D$16+I555*data!D$17-G554*(data!D$18+data!D$19+data!D$20))*$C555/60</f>
        <v>-1.0952696029971227</v>
      </c>
      <c r="G555" s="17">
        <f t="shared" si="27"/>
        <v>81.168000000000006</v>
      </c>
      <c r="H555" s="17">
        <f>H554+(data!D$19*G554-data!D$16*H554)*$C555/60</f>
        <v>154.69668658949348</v>
      </c>
      <c r="I555" s="17">
        <f>I554+(data!D$20*G554-data!D$17*I554)*$C555/60</f>
        <v>153.73060654920803</v>
      </c>
      <c r="J555" s="16">
        <f t="shared" si="25"/>
        <v>45.083333333333336</v>
      </c>
      <c r="K555" s="14">
        <f>G555/data!D$8</f>
        <v>4</v>
      </c>
      <c r="L555" s="59">
        <f>C555*E555/3600/data!H$23+L554</f>
        <v>86.322418894474879</v>
      </c>
    </row>
    <row r="556" spans="1:12" ht="20.100000000000001" customHeight="1">
      <c r="A556" s="12">
        <f>'Eleveld TCI'!A556</f>
        <v>2710</v>
      </c>
      <c r="B556" s="13">
        <f>'Eleveld TCI'!B556</f>
        <v>4</v>
      </c>
      <c r="C556" s="14">
        <f t="shared" si="26"/>
        <v>5</v>
      </c>
      <c r="D556" s="68">
        <f>3600*(B556*data!D$15/1000-F556-G555)/C556</f>
        <v>788.38604835012347</v>
      </c>
      <c r="E556" s="68">
        <f>IF(A556+C556&lt;N$19,data!H$25,IF(A556&lt;N$19,data!H$25*(N$19-A556)/C556,IF(D556&gt;data!$H$25,data!$H$25,IF(D556&lt;0,0,D556))))</f>
        <v>788.38604835012347</v>
      </c>
      <c r="F556" s="17">
        <f>(H556*data!D$16+I556*data!D$17-G555*(data!D$18+data!D$19+data!D$20))*$C556/60</f>
        <v>-1.0949806227085011</v>
      </c>
      <c r="G556" s="17">
        <f t="shared" si="27"/>
        <v>81.168000000000006</v>
      </c>
      <c r="H556" s="17">
        <f>H555+(data!D$19*G555-data!D$16*H555)*$C556/60</f>
        <v>154.74522810929165</v>
      </c>
      <c r="I556" s="17">
        <f>I555+(data!D$20*G555-data!D$17*I555)*$C556/60</f>
        <v>153.972418632407</v>
      </c>
      <c r="J556" s="16">
        <f t="shared" si="25"/>
        <v>45.166666666666664</v>
      </c>
      <c r="K556" s="14">
        <f>G556/data!D$8</f>
        <v>4</v>
      </c>
      <c r="L556" s="59">
        <f>C556*E556/3600/data!H$23+L555</f>
        <v>86.431916956745724</v>
      </c>
    </row>
    <row r="557" spans="1:12" ht="20.100000000000001" customHeight="1">
      <c r="A557" s="12">
        <f>'Eleveld TCI'!A557</f>
        <v>2715</v>
      </c>
      <c r="B557" s="13">
        <f>'Eleveld TCI'!B557</f>
        <v>4</v>
      </c>
      <c r="C557" s="14">
        <f t="shared" si="26"/>
        <v>5</v>
      </c>
      <c r="D557" s="68">
        <f>3600*(B557*data!D$15/1000-F557-G556)/C557</f>
        <v>788.17872989947091</v>
      </c>
      <c r="E557" s="68">
        <f>IF(A557+C557&lt;N$19,data!H$25,IF(A557&lt;N$19,data!H$25*(N$19-A557)/C557,IF(D557&gt;data!$H$25,data!$H$25,IF(D557&lt;0,0,D557))))</f>
        <v>788.17872989947091</v>
      </c>
      <c r="F557" s="17">
        <f>(H557*data!D$16+I557*data!D$17-G556*(data!D$18+data!D$19+data!D$20))*$C557/60</f>
        <v>-1.0946926804159285</v>
      </c>
      <c r="G557" s="17">
        <f t="shared" si="27"/>
        <v>81.168000000000006</v>
      </c>
      <c r="H557" s="17">
        <f>H556+(data!D$19*G556-data!D$16*H556)*$C557/60</f>
        <v>154.79354714712406</v>
      </c>
      <c r="I557" s="17">
        <f>I556+(data!D$20*G556-data!D$17*I556)*$C557/60</f>
        <v>154.2141642172831</v>
      </c>
      <c r="J557" s="16">
        <f t="shared" si="25"/>
        <v>45.25</v>
      </c>
      <c r="K557" s="14">
        <f>G557/data!D$8</f>
        <v>4</v>
      </c>
      <c r="L557" s="59">
        <f>C557*E557/3600/data!H$23+L556</f>
        <v>86.541386224787317</v>
      </c>
    </row>
    <row r="558" spans="1:12" ht="20.100000000000001" customHeight="1">
      <c r="A558" s="12">
        <f>'Eleveld TCI'!A558</f>
        <v>2720</v>
      </c>
      <c r="B558" s="13">
        <f>'Eleveld TCI'!B558</f>
        <v>4</v>
      </c>
      <c r="C558" s="14">
        <f t="shared" si="26"/>
        <v>5</v>
      </c>
      <c r="D558" s="68">
        <f>3600*(B558*data!D$15/1000-F558-G557)/C558</f>
        <v>787.97215543730772</v>
      </c>
      <c r="E558" s="68">
        <f>IF(A558+C558&lt;N$19,data!H$25,IF(A558&lt;N$19,data!H$25*(N$19-A558)/C558,IF(D558&gt;data!$H$25,data!$H$25,IF(D558&lt;0,0,D558))))</f>
        <v>787.97215543730772</v>
      </c>
      <c r="F558" s="17">
        <f>(H558*data!D$16+I558*data!D$17-G557*(data!D$18+data!D$19+data!D$20))*$C558/60</f>
        <v>-1.0944057714407089</v>
      </c>
      <c r="G558" s="17">
        <f t="shared" si="27"/>
        <v>81.168000000000006</v>
      </c>
      <c r="H558" s="17">
        <f>H557+(data!D$19*G557-data!D$16*H557)*$C558/60</f>
        <v>154.84164472269973</v>
      </c>
      <c r="I558" s="17">
        <f>I557+(data!D$20*G557-data!D$17*I557)*$C558/60</f>
        <v>154.45584332212334</v>
      </c>
      <c r="J558" s="16">
        <f t="shared" si="25"/>
        <v>45.333333333333336</v>
      </c>
      <c r="K558" s="14">
        <f>G558/data!D$8</f>
        <v>4</v>
      </c>
      <c r="L558" s="59">
        <f>C558*E558/3600/data!H$23+L557</f>
        <v>86.650826801931387</v>
      </c>
    </row>
    <row r="559" spans="1:12" ht="20.100000000000001" customHeight="1">
      <c r="A559" s="12">
        <f>'Eleveld TCI'!A559</f>
        <v>2725</v>
      </c>
      <c r="B559" s="13">
        <f>'Eleveld TCI'!B559</f>
        <v>4</v>
      </c>
      <c r="C559" s="14">
        <f t="shared" si="26"/>
        <v>5</v>
      </c>
      <c r="D559" s="68">
        <f>3600*(B559*data!D$15/1000-F559-G558)/C559</f>
        <v>787.76632161041221</v>
      </c>
      <c r="E559" s="68">
        <f>IF(A559+C559&lt;N$19,data!H$25,IF(A559&lt;N$19,data!H$25*(N$19-A559)/C559,IF(D559&gt;data!$H$25,data!$H$25,IF(D559&lt;0,0,D559))))</f>
        <v>787.76632161041221</v>
      </c>
      <c r="F559" s="17">
        <f>(H559*data!D$16+I559*data!D$17-G558*(data!D$18+data!D$19+data!D$20))*$C559/60</f>
        <v>-1.0941198911255696</v>
      </c>
      <c r="G559" s="17">
        <f t="shared" si="27"/>
        <v>81.168000000000006</v>
      </c>
      <c r="H559" s="17">
        <f>H558+(data!D$19*G558-data!D$16*H558)*$C559/60</f>
        <v>154.88952185105401</v>
      </c>
      <c r="I559" s="17">
        <f>I558+(data!D$20*G558-data!D$17*I558)*$C559/60</f>
        <v>154.69745596520977</v>
      </c>
      <c r="J559" s="16">
        <f t="shared" si="25"/>
        <v>45.416666666666664</v>
      </c>
      <c r="K559" s="14">
        <f>G559/data!D$8</f>
        <v>4</v>
      </c>
      <c r="L559" s="59">
        <f>C559*E559/3600/data!H$23+L558</f>
        <v>86.760238791043946</v>
      </c>
    </row>
    <row r="560" spans="1:12" ht="20.100000000000001" customHeight="1">
      <c r="A560" s="12">
        <f>'Eleveld TCI'!A560</f>
        <v>2730</v>
      </c>
      <c r="B560" s="13">
        <f>'Eleveld TCI'!B560</f>
        <v>4</v>
      </c>
      <c r="C560" s="14">
        <f t="shared" si="26"/>
        <v>5</v>
      </c>
      <c r="D560" s="68">
        <f>3600*(B560*data!D$15/1000-F560-G559)/C560</f>
        <v>787.56122508087969</v>
      </c>
      <c r="E560" s="68">
        <f>IF(A560+C560&lt;N$19,data!H$25,IF(A560&lt;N$19,data!H$25*(N$19-A560)/C560,IF(D560&gt;data!$H$25,data!$H$25,IF(D560&lt;0,0,D560))))</f>
        <v>787.56122508087969</v>
      </c>
      <c r="F560" s="17">
        <f>(H560*data!D$16+I560*data!D$17-G559*(data!D$18+data!D$19+data!D$20))*$C560/60</f>
        <v>-1.0938350348345618</v>
      </c>
      <c r="G560" s="17">
        <f t="shared" si="27"/>
        <v>81.168000000000006</v>
      </c>
      <c r="H560" s="17">
        <f>H559+(data!D$19*G559-data!D$16*H559)*$C560/60</f>
        <v>154.93717954257002</v>
      </c>
      <c r="I560" s="17">
        <f>I559+(data!D$20*G559-data!D$17*I559)*$C560/60</f>
        <v>154.93900216481933</v>
      </c>
      <c r="J560" s="16">
        <f t="shared" si="25"/>
        <v>45.5</v>
      </c>
      <c r="K560" s="14">
        <f>G560/data!D$8</f>
        <v>4</v>
      </c>
      <c r="L560" s="59">
        <f>C560*E560/3600/data!H$23+L559</f>
        <v>86.869622294527403</v>
      </c>
    </row>
    <row r="561" spans="1:12" ht="20.100000000000001" customHeight="1">
      <c r="A561" s="12">
        <f>'Eleveld TCI'!A561</f>
        <v>2735</v>
      </c>
      <c r="B561" s="13">
        <f>'Eleveld TCI'!B561</f>
        <v>4</v>
      </c>
      <c r="C561" s="14">
        <f t="shared" si="26"/>
        <v>5</v>
      </c>
      <c r="D561" s="68">
        <f>3600*(B561*data!D$15/1000-F561-G560)/C561</f>
        <v>787.35686252613277</v>
      </c>
      <c r="E561" s="68">
        <f>IF(A561+C561&lt;N$19,data!H$25,IF(A561&lt;N$19,data!H$25*(N$19-A561)/C561,IF(D561&gt;data!$H$25,data!$H$25,IF(D561&lt;0,0,D561))))</f>
        <v>787.35686252613277</v>
      </c>
      <c r="F561" s="17">
        <f>(H561*data!D$16+I561*data!D$17-G560*(data!D$18+data!D$19+data!D$20))*$C561/60</f>
        <v>-1.0935511979529635</v>
      </c>
      <c r="G561" s="17">
        <f t="shared" si="27"/>
        <v>81.168000000000006</v>
      </c>
      <c r="H561" s="17">
        <f>H560+(data!D$19*G560-data!D$16*H560)*$C561/60</f>
        <v>154.9846188029999</v>
      </c>
      <c r="I561" s="17">
        <f>I560+(data!D$20*G560-data!D$17*I560)*$C561/60</f>
        <v>155.18048193922399</v>
      </c>
      <c r="J561" s="16">
        <f t="shared" si="25"/>
        <v>45.583333333333336</v>
      </c>
      <c r="K561" s="14">
        <f>G561/data!D$8</f>
        <v>4</v>
      </c>
      <c r="L561" s="59">
        <f>C561*E561/3600/data!H$23+L560</f>
        <v>86.978977414322699</v>
      </c>
    </row>
    <row r="562" spans="1:12" ht="20.100000000000001" customHeight="1">
      <c r="A562" s="12">
        <f>'Eleveld TCI'!A562</f>
        <v>2740</v>
      </c>
      <c r="B562" s="13">
        <f>'Eleveld TCI'!B562</f>
        <v>4</v>
      </c>
      <c r="C562" s="14">
        <f t="shared" si="26"/>
        <v>5</v>
      </c>
      <c r="D562" s="68">
        <f>3600*(B562*data!D$15/1000-F562-G561)/C562</f>
        <v>787.15323063876781</v>
      </c>
      <c r="E562" s="68">
        <f>IF(A562+C562&lt;N$19,data!H$25,IF(A562&lt;N$19,data!H$25*(N$19-A562)/C562,IF(D562&gt;data!$H$25,data!$H$25,IF(D562&lt;0,0,D562))))</f>
        <v>787.15323063876781</v>
      </c>
      <c r="F562" s="17">
        <f>(H562*data!D$16+I562*data!D$17-G561*(data!D$18+data!D$19+data!D$20))*$C562/60</f>
        <v>-1.0932683758871817</v>
      </c>
      <c r="G562" s="17">
        <f t="shared" si="27"/>
        <v>81.168000000000006</v>
      </c>
      <c r="H562" s="17">
        <f>H561+(data!D$19*G561-data!D$16*H561)*$C562/60</f>
        <v>155.03184063348615</v>
      </c>
      <c r="I562" s="17">
        <f>I561+(data!D$20*G561-data!D$17*I561)*$C562/60</f>
        <v>155.42189530669071</v>
      </c>
      <c r="J562" s="16">
        <f t="shared" si="25"/>
        <v>45.666666666666664</v>
      </c>
      <c r="K562" s="14">
        <f>G562/data!D$8</f>
        <v>4</v>
      </c>
      <c r="L562" s="59">
        <f>C562*E562/3600/data!H$23+L561</f>
        <v>87.08830425191141</v>
      </c>
    </row>
    <row r="563" spans="1:12" ht="20.100000000000001" customHeight="1">
      <c r="A563" s="12">
        <f>'Eleveld TCI'!A563</f>
        <v>2745</v>
      </c>
      <c r="B563" s="13">
        <f>'Eleveld TCI'!B563</f>
        <v>4</v>
      </c>
      <c r="C563" s="14">
        <f t="shared" si="26"/>
        <v>5</v>
      </c>
      <c r="D563" s="68">
        <f>3600*(B563*data!D$15/1000-F563-G562)/C563</f>
        <v>786.95032612655496</v>
      </c>
      <c r="E563" s="68">
        <f>IF(A563+C563&lt;N$19,data!H$25,IF(A563&lt;N$19,data!H$25*(N$19-A563)/C563,IF(D563&gt;data!$H$25,data!$H$25,IF(D563&lt;0,0,D563))))</f>
        <v>786.95032612655496</v>
      </c>
      <c r="F563" s="17">
        <f>(H563*data!D$16+I563*data!D$17-G562*(data!D$18+data!D$19+data!D$20))*$C563/60</f>
        <v>-1.0929865640646552</v>
      </c>
      <c r="G563" s="17">
        <f t="shared" si="27"/>
        <v>81.168000000000006</v>
      </c>
      <c r="H563" s="17">
        <f>H562+(data!D$19*G562-data!D$16*H562)*$C563/60</f>
        <v>155.07884603058267</v>
      </c>
      <c r="I563" s="17">
        <f>I562+(data!D$20*G562-data!D$17*I562)*$C563/60</f>
        <v>155.66324228548137</v>
      </c>
      <c r="J563" s="16">
        <f t="shared" si="25"/>
        <v>45.75</v>
      </c>
      <c r="K563" s="14">
        <f>G563/data!D$8</f>
        <v>4</v>
      </c>
      <c r="L563" s="59">
        <f>C563*E563/3600/data!H$23+L562</f>
        <v>87.197602908317876</v>
      </c>
    </row>
    <row r="564" spans="1:12" ht="20.100000000000001" customHeight="1">
      <c r="A564" s="12">
        <f>'Eleveld TCI'!A564</f>
        <v>2750</v>
      </c>
      <c r="B564" s="13">
        <f>'Eleveld TCI'!B564</f>
        <v>4</v>
      </c>
      <c r="C564" s="14">
        <f t="shared" si="26"/>
        <v>5</v>
      </c>
      <c r="D564" s="68">
        <f>3600*(B564*data!D$15/1000-F564-G563)/C564</f>
        <v>786.74814571230513</v>
      </c>
      <c r="E564" s="68">
        <f>IF(A564+C564&lt;N$19,data!H$25,IF(A564&lt;N$19,data!H$25*(N$19-A564)/C564,IF(D564&gt;data!$H$25,data!$H$25,IF(D564&lt;0,0,D564))))</f>
        <v>786.74814571230513</v>
      </c>
      <c r="F564" s="17">
        <f>(H564*data!D$16+I564*data!D$17-G563*(data!D$18+data!D$19+data!D$20))*$C564/60</f>
        <v>-1.0927057579337593</v>
      </c>
      <c r="G564" s="17">
        <f t="shared" si="27"/>
        <v>81.168000000000006</v>
      </c>
      <c r="H564" s="17">
        <f>H563+(data!D$19*G563-data!D$16*H563)*$C564/60</f>
        <v>155.12563598627582</v>
      </c>
      <c r="I564" s="17">
        <f>I563+(data!D$20*G563-data!D$17*I563)*$C564/60</f>
        <v>155.90452289385286</v>
      </c>
      <c r="J564" s="16">
        <f t="shared" si="25"/>
        <v>45.833333333333336</v>
      </c>
      <c r="K564" s="14">
        <f>G564/data!D$8</f>
        <v>4</v>
      </c>
      <c r="L564" s="59">
        <f>C564*E564/3600/data!H$23+L563</f>
        <v>87.30687348411125</v>
      </c>
    </row>
    <row r="565" spans="1:12" ht="20.100000000000001" customHeight="1">
      <c r="A565" s="12">
        <f>'Eleveld TCI'!A565</f>
        <v>2755</v>
      </c>
      <c r="B565" s="13">
        <f>'Eleveld TCI'!B565</f>
        <v>4</v>
      </c>
      <c r="C565" s="14">
        <f t="shared" si="26"/>
        <v>5</v>
      </c>
      <c r="D565" s="68">
        <f>3600*(B565*data!D$15/1000-F565-G564)/C565</f>
        <v>786.54668613387003</v>
      </c>
      <c r="E565" s="68">
        <f>IF(A565+C565&lt;N$19,data!H$25,IF(A565&lt;N$19,data!H$25*(N$19-A565)/C565,IF(D565&gt;data!$H$25,data!$H$25,IF(D565&lt;0,0,D565))))</f>
        <v>786.54668613387003</v>
      </c>
      <c r="F565" s="17">
        <f>(H565*data!D$16+I565*data!D$17-G564*(data!D$18+data!D$19+data!D$20))*$C565/60</f>
        <v>-1.0924259529637095</v>
      </c>
      <c r="G565" s="17">
        <f t="shared" si="27"/>
        <v>81.168000000000006</v>
      </c>
      <c r="H565" s="17">
        <f>H564+(data!D$19*G564-data!D$16*H564)*$C565/60</f>
        <v>155.17221148800539</v>
      </c>
      <c r="I565" s="17">
        <f>I564+(data!D$20*G564-data!D$17*I564)*$C565/60</f>
        <v>156.14573715005704</v>
      </c>
      <c r="J565" s="16">
        <f t="shared" si="25"/>
        <v>45.916666666666664</v>
      </c>
      <c r="K565" s="14">
        <f>G565/data!D$8</f>
        <v>4</v>
      </c>
      <c r="L565" s="59">
        <f>C565*E565/3600/data!H$23+L564</f>
        <v>87.416116079407615</v>
      </c>
    </row>
    <row r="566" spans="1:12" ht="20.100000000000001" customHeight="1">
      <c r="A566" s="12">
        <f>'Eleveld TCI'!A566</f>
        <v>2760</v>
      </c>
      <c r="B566" s="13">
        <f>'Eleveld TCI'!B566</f>
        <v>4</v>
      </c>
      <c r="C566" s="14">
        <f t="shared" si="26"/>
        <v>5</v>
      </c>
      <c r="D566" s="68">
        <f>3600*(B566*data!D$15/1000-F566-G565)/C566</f>
        <v>786.34594414401931</v>
      </c>
      <c r="E566" s="68">
        <f>IF(A566+C566&lt;N$19,data!H$25,IF(A566&lt;N$19,data!H$25*(N$19-A566)/C566,IF(D566&gt;data!$H$25,data!$H$25,IF(D566&lt;0,0,D566))))</f>
        <v>786.34594414401931</v>
      </c>
      <c r="F566" s="17">
        <f>(H566*data!D$16+I566*data!D$17-G565*(data!D$18+data!D$19+data!D$20))*$C566/60</f>
        <v>-1.0921471446444648</v>
      </c>
      <c r="G566" s="17">
        <f t="shared" si="27"/>
        <v>81.168000000000006</v>
      </c>
      <c r="H566" s="17">
        <f>H565+(data!D$19*G565-data!D$16*H565)*$C566/60</f>
        <v>155.21857351868536</v>
      </c>
      <c r="I566" s="17">
        <f>I565+(data!D$20*G565-data!D$17*I565)*$C566/60</f>
        <v>156.38688507234079</v>
      </c>
      <c r="J566" s="16">
        <f t="shared" si="25"/>
        <v>46</v>
      </c>
      <c r="K566" s="14">
        <f>G566/data!D$8</f>
        <v>4</v>
      </c>
      <c r="L566" s="59">
        <f>C566*E566/3600/data!H$23+L565</f>
        <v>87.525330793872058</v>
      </c>
    </row>
    <row r="567" spans="1:12" ht="20.100000000000001" customHeight="1">
      <c r="A567" s="12">
        <f>'Eleveld TCI'!A567</f>
        <v>2765</v>
      </c>
      <c r="B567" s="13">
        <f>'Eleveld TCI'!B567</f>
        <v>4</v>
      </c>
      <c r="C567" s="14">
        <f t="shared" si="26"/>
        <v>5</v>
      </c>
      <c r="D567" s="68">
        <f>3600*(B567*data!D$15/1000-F567-G566)/C567</f>
        <v>786.14591651037927</v>
      </c>
      <c r="E567" s="68">
        <f>IF(A567+C567&lt;N$19,data!H$25,IF(A567&lt;N$19,data!H$25*(N$19-A567)/C567,IF(D567&gt;data!$H$25,data!$H$25,IF(D567&lt;0,0,D567))))</f>
        <v>786.14591651037927</v>
      </c>
      <c r="F567" s="17">
        <f>(H567*data!D$16+I567*data!D$17-G566*(data!D$18+data!D$19+data!D$20))*$C567/60</f>
        <v>-1.0918693284866348</v>
      </c>
      <c r="G567" s="17">
        <f t="shared" si="27"/>
        <v>81.168000000000006</v>
      </c>
      <c r="H567" s="17">
        <f>H566+(data!D$19*G566-data!D$16*H566)*$C567/60</f>
        <v>155.26472305672473</v>
      </c>
      <c r="I567" s="17">
        <f>I566+(data!D$20*G566-data!D$17*I566)*$C567/60</f>
        <v>156.62796667894588</v>
      </c>
      <c r="J567" s="16">
        <f t="shared" si="25"/>
        <v>46.083333333333336</v>
      </c>
      <c r="K567" s="14">
        <f>G567/data!D$8</f>
        <v>4</v>
      </c>
      <c r="L567" s="59">
        <f>C567*E567/3600/data!H$23+L566</f>
        <v>87.634517726720716</v>
      </c>
    </row>
    <row r="568" spans="1:12" ht="20.100000000000001" customHeight="1">
      <c r="A568" s="12">
        <f>'Eleveld TCI'!A568</f>
        <v>2770</v>
      </c>
      <c r="B568" s="13">
        <f>'Eleveld TCI'!B568</f>
        <v>4</v>
      </c>
      <c r="C568" s="14">
        <f t="shared" si="26"/>
        <v>5</v>
      </c>
      <c r="D568" s="68">
        <f>3600*(B568*data!D$15/1000-F568-G567)/C568</f>
        <v>785.94660001539182</v>
      </c>
      <c r="E568" s="68">
        <f>IF(A568+C568&lt;N$19,data!H$25,IF(A568&lt;N$19,data!H$25*(N$19-A568)/C568,IF(D568&gt;data!$H$25,data!$H$25,IF(D568&lt;0,0,D568))))</f>
        <v>785.94660001539182</v>
      </c>
      <c r="F568" s="17">
        <f>(H568*data!D$16+I568*data!D$17-G567*(data!D$18+data!D$19+data!D$20))*$C568/60</f>
        <v>-1.0915925000213824</v>
      </c>
      <c r="G568" s="17">
        <f t="shared" si="27"/>
        <v>81.168000000000006</v>
      </c>
      <c r="H568" s="17">
        <f>H567+(data!D$19*G567-data!D$16*H567)*$C568/60</f>
        <v>155.31066107604809</v>
      </c>
      <c r="I568" s="17">
        <f>I567+(data!D$20*G567-data!D$17*I567)*$C568/60</f>
        <v>156.86898198810917</v>
      </c>
      <c r="J568" s="16">
        <f t="shared" si="25"/>
        <v>46.166666666666664</v>
      </c>
      <c r="K568" s="14">
        <f>G568/data!D$8</f>
        <v>4</v>
      </c>
      <c r="L568" s="59">
        <f>C568*E568/3600/data!H$23+L567</f>
        <v>87.743676976722853</v>
      </c>
    </row>
    <row r="569" spans="1:12" ht="20.100000000000001" customHeight="1">
      <c r="A569" s="12">
        <f>'Eleveld TCI'!A569</f>
        <v>2775</v>
      </c>
      <c r="B569" s="13">
        <f>'Eleveld TCI'!B569</f>
        <v>4</v>
      </c>
      <c r="C569" s="14">
        <f t="shared" si="26"/>
        <v>5</v>
      </c>
      <c r="D569" s="68">
        <f>3600*(B569*data!D$15/1000-F569-G568)/C569</f>
        <v>785.74799145624297</v>
      </c>
      <c r="E569" s="68">
        <f>IF(A569+C569&lt;N$19,data!H$25,IF(A569&lt;N$19,data!H$25*(N$19-A569)/C569,IF(D569&gt;data!$H$25,data!$H$25,IF(D569&lt;0,0,D569))))</f>
        <v>785.74799145624297</v>
      </c>
      <c r="F569" s="17">
        <f>(H569*data!D$16+I569*data!D$17-G568*(data!D$18+data!D$19+data!D$20))*$C569/60</f>
        <v>-1.0913166548003332</v>
      </c>
      <c r="G569" s="17">
        <f t="shared" si="27"/>
        <v>81.168000000000006</v>
      </c>
      <c r="H569" s="17">
        <f>H568+(data!D$19*G568-data!D$16*H568)*$C569/60</f>
        <v>155.35638854611619</v>
      </c>
      <c r="I569" s="17">
        <f>I568+(data!D$20*G568-data!D$17*I568)*$C569/60</f>
        <v>157.10993101806244</v>
      </c>
      <c r="J569" s="16">
        <f t="shared" si="25"/>
        <v>46.25</v>
      </c>
      <c r="K569" s="14">
        <f>G569/data!D$8</f>
        <v>4</v>
      </c>
      <c r="L569" s="59">
        <f>C569*E569/3600/data!H$23+L568</f>
        <v>87.852808642202888</v>
      </c>
    </row>
    <row r="570" spans="1:12" ht="20.100000000000001" customHeight="1">
      <c r="A570" s="12">
        <f>'Eleveld TCI'!A570</f>
        <v>2780</v>
      </c>
      <c r="B570" s="13">
        <f>'Eleveld TCI'!B570</f>
        <v>4</v>
      </c>
      <c r="C570" s="14">
        <f t="shared" si="26"/>
        <v>5</v>
      </c>
      <c r="D570" s="68">
        <f>3600*(B570*data!D$15/1000-F570-G569)/C570</f>
        <v>785.55008764473996</v>
      </c>
      <c r="E570" s="68">
        <f>IF(A570+C570&lt;N$19,data!H$25,IF(A570&lt;N$19,data!H$25*(N$19-A570)/C570,IF(D570&gt;data!$H$25,data!$H$25,IF(D570&lt;0,0,D570))))</f>
        <v>785.55008764473996</v>
      </c>
      <c r="F570" s="17">
        <f>(H570*data!D$16+I570*data!D$17-G569*(data!D$18+data!D$19+data!D$20))*$C570/60</f>
        <v>-1.0910417883954779</v>
      </c>
      <c r="G570" s="17">
        <f t="shared" si="27"/>
        <v>81.168000000000006</v>
      </c>
      <c r="H570" s="17">
        <f>H569+(data!D$19*G569-data!D$16*H569)*$C570/60</f>
        <v>155.40190643194649</v>
      </c>
      <c r="I570" s="17">
        <f>I569+(data!D$20*G569-data!D$17*I569)*$C570/60</f>
        <v>157.35081378703248</v>
      </c>
      <c r="J570" s="16">
        <f t="shared" si="25"/>
        <v>46.333333333333336</v>
      </c>
      <c r="K570" s="14">
        <f>G570/data!D$8</f>
        <v>4</v>
      </c>
      <c r="L570" s="59">
        <f>C570*E570/3600/data!H$23+L569</f>
        <v>87.961912821042432</v>
      </c>
    </row>
    <row r="571" spans="1:12" ht="20.100000000000001" customHeight="1">
      <c r="A571" s="12">
        <f>'Eleveld TCI'!A571</f>
        <v>2785</v>
      </c>
      <c r="B571" s="13">
        <f>'Eleveld TCI'!B571</f>
        <v>4</v>
      </c>
      <c r="C571" s="14">
        <f t="shared" si="26"/>
        <v>5</v>
      </c>
      <c r="D571" s="68">
        <f>3600*(B571*data!D$15/1000-F571-G570)/C571</f>
        <v>785.352885407342</v>
      </c>
      <c r="E571" s="68">
        <f>IF(A571+C571&lt;N$19,data!H$25,IF(A571&lt;N$19,data!H$25*(N$19-A571)/C571,IF(D571&gt;data!$H$25,data!$H$25,IF(D571&lt;0,0,D571))))</f>
        <v>785.352885407342</v>
      </c>
      <c r="F571" s="17">
        <f>(H571*data!D$16+I571*data!D$17-G570*(data!D$18+data!D$19+data!D$20))*$C571/60</f>
        <v>-1.0907678963990803</v>
      </c>
      <c r="G571" s="17">
        <f t="shared" si="27"/>
        <v>81.168000000000006</v>
      </c>
      <c r="H571" s="17">
        <f>H570+(data!D$19*G570-data!D$16*H570)*$C571/60</f>
        <v>155.4472156941334</v>
      </c>
      <c r="I571" s="17">
        <f>I570+(data!D$20*G570-data!D$17*I570)*$C571/60</f>
        <v>157.59163031324104</v>
      </c>
      <c r="J571" s="16">
        <f t="shared" si="25"/>
        <v>46.416666666666664</v>
      </c>
      <c r="K571" s="14">
        <f>G571/data!D$8</f>
        <v>4</v>
      </c>
      <c r="L571" s="59">
        <f>C571*E571/3600/data!H$23+L570</f>
        <v>88.070989610682346</v>
      </c>
    </row>
    <row r="572" spans="1:12" ht="20.100000000000001" customHeight="1">
      <c r="A572" s="12">
        <f>'Eleveld TCI'!A572</f>
        <v>2790</v>
      </c>
      <c r="B572" s="13">
        <f>'Eleveld TCI'!B572</f>
        <v>4</v>
      </c>
      <c r="C572" s="14">
        <f t="shared" si="26"/>
        <v>5</v>
      </c>
      <c r="D572" s="68">
        <f>3600*(B572*data!D$15/1000-F572-G571)/C572</f>
        <v>785.15638158498632</v>
      </c>
      <c r="E572" s="68">
        <f>IF(A572+C572&lt;N$19,data!H$25,IF(A572&lt;N$19,data!H$25*(N$19-A572)/C572,IF(D572&gt;data!$H$25,data!$H$25,IF(D572&lt;0,0,D572))))</f>
        <v>785.15638158498632</v>
      </c>
      <c r="F572" s="17">
        <f>(H572*data!D$16+I572*data!D$17-G571*(data!D$18+data!D$19+data!D$20))*$C572/60</f>
        <v>-1.0904949744235863</v>
      </c>
      <c r="G572" s="17">
        <f t="shared" si="27"/>
        <v>81.168000000000006</v>
      </c>
      <c r="H572" s="17">
        <f>H571+(data!D$19*G571-data!D$16*H571)*$C572/60</f>
        <v>155.49231728886863</v>
      </c>
      <c r="I572" s="17">
        <f>I571+(data!D$20*G571-data!D$17*I571)*$C572/60</f>
        <v>157.83238061490491</v>
      </c>
      <c r="J572" s="16">
        <f t="shared" si="25"/>
        <v>46.5</v>
      </c>
      <c r="K572" s="14">
        <f>G572/data!D$8</f>
        <v>4</v>
      </c>
      <c r="L572" s="59">
        <f>C572*E572/3600/data!H$23+L571</f>
        <v>88.180039108124703</v>
      </c>
    </row>
    <row r="573" spans="1:12" ht="20.100000000000001" customHeight="1">
      <c r="A573" s="12">
        <f>'Eleveld TCI'!A573</f>
        <v>2795</v>
      </c>
      <c r="B573" s="13">
        <f>'Eleveld TCI'!B573</f>
        <v>4</v>
      </c>
      <c r="C573" s="14">
        <f t="shared" si="26"/>
        <v>5</v>
      </c>
      <c r="D573" s="68">
        <f>3600*(B573*data!D$15/1000-F573-G572)/C573</f>
        <v>784.9605730330984</v>
      </c>
      <c r="E573" s="68">
        <f>IF(A573+C573&lt;N$19,data!H$25,IF(A573&lt;N$19,data!H$25*(N$19-A573)/C573,IF(D573&gt;data!$H$25,data!$H$25,IF(D573&lt;0,0,D573))))</f>
        <v>784.9605730330984</v>
      </c>
      <c r="F573" s="17">
        <f>(H573*data!D$16+I573*data!D$17-G572*(data!D$18+data!D$19+data!D$20))*$C573/60</f>
        <v>-1.0902230181015289</v>
      </c>
      <c r="G573" s="17">
        <f t="shared" si="27"/>
        <v>81.168000000000006</v>
      </c>
      <c r="H573" s="17">
        <f>H572+(data!D$19*G572-data!D$16*H572)*$C573/60</f>
        <v>155.53721216796131</v>
      </c>
      <c r="I573" s="17">
        <f>I572+(data!D$20*G572-data!D$17*I572)*$C573/60</f>
        <v>158.0730647102358</v>
      </c>
      <c r="J573" s="16">
        <f t="shared" si="25"/>
        <v>46.583333333333336</v>
      </c>
      <c r="K573" s="14">
        <f>G573/data!D$8</f>
        <v>4</v>
      </c>
      <c r="L573" s="59">
        <f>C573*E573/3600/data!H$23+L572</f>
        <v>88.28906140993486</v>
      </c>
    </row>
    <row r="574" spans="1:12" ht="20.100000000000001" customHeight="1">
      <c r="A574" s="12">
        <f>'Eleveld TCI'!A574</f>
        <v>2800</v>
      </c>
      <c r="B574" s="13">
        <f>'Eleveld TCI'!B574</f>
        <v>4</v>
      </c>
      <c r="C574" s="14">
        <f t="shared" si="26"/>
        <v>5</v>
      </c>
      <c r="D574" s="68">
        <f>3600*(B574*data!D$15/1000-F574-G573)/C574</f>
        <v>784.76545662151011</v>
      </c>
      <c r="E574" s="68">
        <f>IF(A574+C574&lt;N$19,data!H$25,IF(A574&lt;N$19,data!H$25*(N$19-A574)/C574,IF(D574&gt;data!$H$25,data!$H$25,IF(D574&lt;0,0,D574))))</f>
        <v>784.76545662151011</v>
      </c>
      <c r="F574" s="17">
        <f>(H574*data!D$16+I574*data!D$17-G573*(data!D$18+data!D$19+data!D$20))*$C574/60</f>
        <v>-1.0899520230854371</v>
      </c>
      <c r="G574" s="17">
        <f t="shared" si="27"/>
        <v>81.168000000000006</v>
      </c>
      <c r="H574" s="17">
        <f>H573+(data!D$19*G573-data!D$16*H573)*$C574/60</f>
        <v>155.58190127885817</v>
      </c>
      <c r="I574" s="17">
        <f>I573+(data!D$20*G573-data!D$17*I573)*$C574/60</f>
        <v>158.31368261744049</v>
      </c>
      <c r="J574" s="16">
        <f t="shared" si="25"/>
        <v>46.666666666666664</v>
      </c>
      <c r="K574" s="14">
        <f>G574/data!D$8</f>
        <v>4</v>
      </c>
      <c r="L574" s="59">
        <f>C574*E574/3600/data!H$23+L573</f>
        <v>88.398056612243408</v>
      </c>
    </row>
    <row r="575" spans="1:12" ht="20.100000000000001" customHeight="1">
      <c r="A575" s="12">
        <f>'Eleveld TCI'!A575</f>
        <v>2805</v>
      </c>
      <c r="B575" s="13">
        <f>'Eleveld TCI'!B575</f>
        <v>4</v>
      </c>
      <c r="C575" s="14">
        <f t="shared" si="26"/>
        <v>5</v>
      </c>
      <c r="D575" s="68">
        <f>3600*(B575*data!D$15/1000-F575-G574)/C575</f>
        <v>784.57102923437787</v>
      </c>
      <c r="E575" s="68">
        <f>IF(A575+C575&lt;N$19,data!H$25,IF(A575&lt;N$19,data!H$25*(N$19-A575)/C575,IF(D575&gt;data!$H$25,data!$H$25,IF(D575&lt;0,0,D575))))</f>
        <v>784.57102923437787</v>
      </c>
      <c r="F575" s="17">
        <f>(H575*data!D$16+I575*data!D$17-G574*(data!D$18+data!D$19+data!D$20))*$C575/60</f>
        <v>-1.0896819850477444</v>
      </c>
      <c r="G575" s="17">
        <f t="shared" si="27"/>
        <v>81.168000000000006</v>
      </c>
      <c r="H575" s="17">
        <f>H574+(data!D$19*G574-data!D$16*H574)*$C575/60</f>
        <v>155.62638556466339</v>
      </c>
      <c r="I575" s="17">
        <f>I574+(data!D$20*G574-data!D$17*I574)*$C575/60</f>
        <v>158.55423435472071</v>
      </c>
      <c r="J575" s="16">
        <f t="shared" si="25"/>
        <v>46.75</v>
      </c>
      <c r="K575" s="14">
        <f>G575/data!D$8</f>
        <v>4</v>
      </c>
      <c r="L575" s="59">
        <f>C575*E575/3600/data!H$23+L574</f>
        <v>88.507024810748177</v>
      </c>
    </row>
    <row r="576" spans="1:12" ht="20.100000000000001" customHeight="1">
      <c r="A576" s="12">
        <f>'Eleveld TCI'!A576</f>
        <v>2810</v>
      </c>
      <c r="B576" s="13">
        <f>'Eleveld TCI'!B576</f>
        <v>4</v>
      </c>
      <c r="C576" s="14">
        <f t="shared" si="26"/>
        <v>5</v>
      </c>
      <c r="D576" s="68">
        <f>3600*(B576*data!D$15/1000-F576-G575)/C576</f>
        <v>784.37728777010079</v>
      </c>
      <c r="E576" s="68">
        <f>IF(A576+C576&lt;N$19,data!H$25,IF(A576&lt;N$19,data!H$25*(N$19-A576)/C576,IF(D576&gt;data!$H$25,data!$H$25,IF(D576&lt;0,0,D576))))</f>
        <v>784.37728777010079</v>
      </c>
      <c r="F576" s="17">
        <f>(H576*data!D$16+I576*data!D$17-G575*(data!D$18+data!D$19+data!D$20))*$C576/60</f>
        <v>-1.0894128996806975</v>
      </c>
      <c r="G576" s="17">
        <f t="shared" si="27"/>
        <v>81.168000000000006</v>
      </c>
      <c r="H576" s="17">
        <f>H575+(data!D$19*G575-data!D$16*H575)*$C576/60</f>
        <v>155.6706659641587</v>
      </c>
      <c r="I576" s="17">
        <f>I575+(data!D$20*G575-data!D$17*I575)*$C576/60</f>
        <v>158.79471994027315</v>
      </c>
      <c r="J576" s="16">
        <f t="shared" si="25"/>
        <v>46.833333333333336</v>
      </c>
      <c r="K576" s="14">
        <f>G576/data!D$8</f>
        <v>4</v>
      </c>
      <c r="L576" s="59">
        <f>C576*E576/3600/data!H$23+L575</f>
        <v>88.61596610071625</v>
      </c>
    </row>
    <row r="577" spans="1:12" ht="20.100000000000001" customHeight="1">
      <c r="A577" s="12">
        <f>'Eleveld TCI'!A577</f>
        <v>2815</v>
      </c>
      <c r="B577" s="13">
        <f>'Eleveld TCI'!B577</f>
        <v>4</v>
      </c>
      <c r="C577" s="14">
        <f t="shared" si="26"/>
        <v>5</v>
      </c>
      <c r="D577" s="68">
        <f>3600*(B577*data!D$15/1000-F577-G576)/C577</f>
        <v>784.18422914131042</v>
      </c>
      <c r="E577" s="68">
        <f>IF(A577+C577&lt;N$19,data!H$25,IF(A577&lt;N$19,data!H$25*(N$19-A577)/C577,IF(D577&gt;data!$H$25,data!$H$25,IF(D577&lt;0,0,D577))))</f>
        <v>784.18422914131042</v>
      </c>
      <c r="F577" s="17">
        <f>(H577*data!D$16+I577*data!D$17-G576*(data!D$18+data!D$19+data!D$20))*$C577/60</f>
        <v>-1.0891447626962649</v>
      </c>
      <c r="G577" s="17">
        <f t="shared" si="27"/>
        <v>81.168000000000006</v>
      </c>
      <c r="H577" s="17">
        <f>H576+(data!D$19*G576-data!D$16*H576)*$C577/60</f>
        <v>155.71474341182298</v>
      </c>
      <c r="I577" s="17">
        <f>I576+(data!D$20*G576-data!D$17*I576)*$C577/60</f>
        <v>159.03513939228958</v>
      </c>
      <c r="J577" s="16">
        <f t="shared" si="25"/>
        <v>46.916666666666664</v>
      </c>
      <c r="K577" s="14">
        <f>G577/data!D$8</f>
        <v>4</v>
      </c>
      <c r="L577" s="59">
        <f>C577*E577/3600/data!H$23+L576</f>
        <v>88.724880576985882</v>
      </c>
    </row>
    <row r="578" spans="1:12" ht="20.100000000000001" customHeight="1">
      <c r="A578" s="12">
        <f>'Eleveld TCI'!A578</f>
        <v>2820</v>
      </c>
      <c r="B578" s="13">
        <f>'Eleveld TCI'!B578</f>
        <v>4</v>
      </c>
      <c r="C578" s="14">
        <f t="shared" si="26"/>
        <v>5</v>
      </c>
      <c r="D578" s="68">
        <f>3600*(B578*data!D$15/1000-F578-G577)/C578</f>
        <v>783.99185027475824</v>
      </c>
      <c r="E578" s="68">
        <f>IF(A578+C578&lt;N$19,data!H$25,IF(A578&lt;N$19,data!H$25*(N$19-A578)/C578,IF(D578&gt;data!$H$25,data!$H$25,IF(D578&lt;0,0,D578))))</f>
        <v>783.99185027475824</v>
      </c>
      <c r="F578" s="17">
        <f>(H578*data!D$16+I578*data!D$17-G577*(data!D$18+data!D$19+data!D$20))*$C578/60</f>
        <v>-1.088877569826048</v>
      </c>
      <c r="G578" s="17">
        <f t="shared" si="27"/>
        <v>81.168000000000006</v>
      </c>
      <c r="H578" s="17">
        <f>H577+(data!D$19*G577-data!D$16*H577)*$C578/60</f>
        <v>155.75861883785211</v>
      </c>
      <c r="I578" s="17">
        <f>I577+(data!D$20*G577-data!D$17*I577)*$C578/60</f>
        <v>159.27549272895669</v>
      </c>
      <c r="J578" s="16">
        <f t="shared" si="25"/>
        <v>47</v>
      </c>
      <c r="K578" s="14">
        <f>G578/data!D$8</f>
        <v>4</v>
      </c>
      <c r="L578" s="59">
        <f>C578*E578/3600/data!H$23+L577</f>
        <v>88.833768333968493</v>
      </c>
    </row>
    <row r="579" spans="1:12" ht="20.100000000000001" customHeight="1">
      <c r="A579" s="12">
        <f>'Eleveld TCI'!A579</f>
        <v>2825</v>
      </c>
      <c r="B579" s="13">
        <f>'Eleveld TCI'!B579</f>
        <v>4</v>
      </c>
      <c r="C579" s="14">
        <f t="shared" si="26"/>
        <v>5</v>
      </c>
      <c r="D579" s="68">
        <f>3600*(B579*data!D$15/1000-F579-G578)/C579</f>
        <v>783.8001481112542</v>
      </c>
      <c r="E579" s="68">
        <f>IF(A579+C579&lt;N$19,data!H$25,IF(A579&lt;N$19,data!H$25*(N$19-A579)/C579,IF(D579&gt;data!$H$25,data!$H$25,IF(D579&lt;0,0,D579))))</f>
        <v>783.8001481112542</v>
      </c>
      <c r="F579" s="17">
        <f>(H579*data!D$16+I579*data!D$17-G578*(data!D$18+data!D$19+data!D$20))*$C579/60</f>
        <v>-1.0886113168211891</v>
      </c>
      <c r="G579" s="17">
        <f t="shared" si="27"/>
        <v>81.168000000000006</v>
      </c>
      <c r="H579" s="17">
        <f>H578+(data!D$19*G578-data!D$16*H578)*$C579/60</f>
        <v>155.80229316817864</v>
      </c>
      <c r="I579" s="17">
        <f>I578+(data!D$20*G578-data!D$17*I578)*$C579/60</f>
        <v>159.51577996845623</v>
      </c>
      <c r="J579" s="16">
        <f t="shared" si="25"/>
        <v>47.083333333333336</v>
      </c>
      <c r="K579" s="14">
        <f>G579/data!D$8</f>
        <v>4</v>
      </c>
      <c r="L579" s="59">
        <f>C579*E579/3600/data!H$23+L578</f>
        <v>88.942629465650612</v>
      </c>
    </row>
    <row r="580" spans="1:12" ht="20.100000000000001" customHeight="1">
      <c r="A580" s="12">
        <f>'Eleveld TCI'!A580</f>
        <v>2830</v>
      </c>
      <c r="B580" s="13">
        <f>'Eleveld TCI'!B580</f>
        <v>4</v>
      </c>
      <c r="C580" s="14">
        <f t="shared" si="26"/>
        <v>5</v>
      </c>
      <c r="D580" s="68">
        <f>3600*(B580*data!D$15/1000-F580-G579)/C580</f>
        <v>783.60911960564636</v>
      </c>
      <c r="E580" s="68">
        <f>IF(A580+C580&lt;N$19,data!H$25,IF(A580&lt;N$19,data!H$25*(N$19-A580)/C580,IF(D580&gt;data!$H$25,data!$H$25,IF(D580&lt;0,0,D580))))</f>
        <v>783.60911960564636</v>
      </c>
      <c r="F580" s="17">
        <f>(H580*data!D$16+I580*data!D$17-G579*(data!D$18+data!D$19+data!D$20))*$C580/60</f>
        <v>-1.0883459994522833</v>
      </c>
      <c r="G580" s="17">
        <f t="shared" si="27"/>
        <v>81.168000000000006</v>
      </c>
      <c r="H580" s="17">
        <f>H579+(data!D$19*G579-data!D$16*H579)*$C580/60</f>
        <v>155.84576732449116</v>
      </c>
      <c r="I580" s="17">
        <f>I579+(data!D$20*G579-data!D$17*I579)*$C580/60</f>
        <v>159.7560011289649</v>
      </c>
      <c r="J580" s="16">
        <f t="shared" ref="J580:J643" si="28">$A580/60</f>
        <v>47.166666666666664</v>
      </c>
      <c r="K580" s="14">
        <f>G580/data!D$8</f>
        <v>4</v>
      </c>
      <c r="L580" s="59">
        <f>C580*E580/3600/data!H$23+L579</f>
        <v>89.051464065595837</v>
      </c>
    </row>
    <row r="581" spans="1:12" ht="20.100000000000001" customHeight="1">
      <c r="A581" s="12">
        <f>'Eleveld TCI'!A581</f>
        <v>2835</v>
      </c>
      <c r="B581" s="13">
        <f>'Eleveld TCI'!B581</f>
        <v>4</v>
      </c>
      <c r="C581" s="14">
        <f t="shared" ref="C581:C644" si="29">A582-A581</f>
        <v>5</v>
      </c>
      <c r="D581" s="68">
        <f>3600*(B581*data!D$15/1000-F581-G580)/C581</f>
        <v>783.41876172668776</v>
      </c>
      <c r="E581" s="68">
        <f>IF(A581+C581&lt;N$19,data!H$25,IF(A581&lt;N$19,data!H$25*(N$19-A581)/C581,IF(D581&gt;data!$H$25,data!$H$25,IF(D581&lt;0,0,D581))))</f>
        <v>783.41876172668776</v>
      </c>
      <c r="F581" s="17">
        <f>(H581*data!D$16+I581*data!D$17-G580*(data!D$18+data!D$19+data!D$20))*$C581/60</f>
        <v>-1.0880816135092894</v>
      </c>
      <c r="G581" s="17">
        <f t="shared" ref="G581:G644" si="30">(E581/60)*$C581/60+F581+G580</f>
        <v>81.168000000000006</v>
      </c>
      <c r="H581" s="17">
        <f>H580+(data!D$19*G580-data!D$16*H580)*$C581/60</f>
        <v>155.8890422242539</v>
      </c>
      <c r="I581" s="17">
        <f>I580+(data!D$20*G580-data!D$17*I580)*$C581/60</f>
        <v>159.99615622865443</v>
      </c>
      <c r="J581" s="16">
        <f t="shared" si="28"/>
        <v>47.25</v>
      </c>
      <c r="K581" s="14">
        <f>G581/data!D$8</f>
        <v>4</v>
      </c>
      <c r="L581" s="59">
        <f>C581*E581/3600/data!H$23+L580</f>
        <v>89.160272226946773</v>
      </c>
    </row>
    <row r="582" spans="1:12" ht="20.100000000000001" customHeight="1">
      <c r="A582" s="12">
        <f>'Eleveld TCI'!A582</f>
        <v>2840</v>
      </c>
      <c r="B582" s="13">
        <f>'Eleveld TCI'!B582</f>
        <v>4</v>
      </c>
      <c r="C582" s="14">
        <f t="shared" si="29"/>
        <v>5</v>
      </c>
      <c r="D582" s="68">
        <f>3600*(B582*data!D$15/1000-F582-G581)/C582</f>
        <v>783.22907145703653</v>
      </c>
      <c r="E582" s="68">
        <f>IF(A582+C582&lt;N$19,data!H$25,IF(A582&lt;N$19,data!H$25*(N$19-A582)/C582,IF(D582&gt;data!$H$25,data!$H$25,IF(D582&lt;0,0,D582))))</f>
        <v>783.22907145703653</v>
      </c>
      <c r="F582" s="17">
        <f>(H582*data!D$16+I582*data!D$17-G581*(data!D$18+data!D$19+data!D$20))*$C582/60</f>
        <v>-1.0878181548014401</v>
      </c>
      <c r="G582" s="17">
        <f t="shared" si="30"/>
        <v>81.168000000000006</v>
      </c>
      <c r="H582" s="17">
        <f>H581+(data!D$19*G581-data!D$16*H581)*$C582/60</f>
        <v>155.93211878072606</v>
      </c>
      <c r="I582" s="17">
        <f>I581+(data!D$20*G581-data!D$17*I581)*$C582/60</f>
        <v>160.23624528569155</v>
      </c>
      <c r="J582" s="16">
        <f t="shared" si="28"/>
        <v>47.333333333333336</v>
      </c>
      <c r="K582" s="14">
        <f>G582/data!D$8</f>
        <v>4</v>
      </c>
      <c r="L582" s="59">
        <f>C582*E582/3600/data!H$23+L581</f>
        <v>89.269054042426916</v>
      </c>
    </row>
    <row r="583" spans="1:12" ht="20.100000000000001" customHeight="1">
      <c r="A583" s="12">
        <f>'Eleveld TCI'!A583</f>
        <v>2845</v>
      </c>
      <c r="B583" s="13">
        <f>'Eleveld TCI'!B583</f>
        <v>4</v>
      </c>
      <c r="C583" s="14">
        <f t="shared" si="29"/>
        <v>5</v>
      </c>
      <c r="D583" s="68">
        <f>3600*(B583*data!D$15/1000-F583-G582)/C583</f>
        <v>783.04004579315347</v>
      </c>
      <c r="E583" s="68">
        <f>IF(A583+C583&lt;N$19,data!H$25,IF(A583&lt;N$19,data!H$25*(N$19-A583)/C583,IF(D583&gt;data!$H$25,data!$H$25,IF(D583&lt;0,0,D583))))</f>
        <v>783.04004579315347</v>
      </c>
      <c r="F583" s="17">
        <f>(H583*data!D$16+I583*data!D$17-G582*(data!D$18+data!D$19+data!D$20))*$C583/60</f>
        <v>-1.0875556191571543</v>
      </c>
      <c r="G583" s="17">
        <f t="shared" si="30"/>
        <v>81.168000000000006</v>
      </c>
      <c r="H583" s="17">
        <f>H582+(data!D$19*G582-data!D$16*H582)*$C583/60</f>
        <v>155.97499790298107</v>
      </c>
      <c r="I583" s="17">
        <f>I582+(data!D$20*G582-data!D$17*I582)*$C583/60</f>
        <v>160.476268318238</v>
      </c>
      <c r="J583" s="16">
        <f t="shared" si="28"/>
        <v>47.416666666666664</v>
      </c>
      <c r="K583" s="14">
        <f>G583/data!D$8</f>
        <v>4</v>
      </c>
      <c r="L583" s="59">
        <f>C583*E583/3600/data!H$23+L582</f>
        <v>89.37780960434263</v>
      </c>
    </row>
    <row r="584" spans="1:12" ht="20.100000000000001" customHeight="1">
      <c r="A584" s="12">
        <f>'Eleveld TCI'!A584</f>
        <v>2850</v>
      </c>
      <c r="B584" s="13">
        <f>'Eleveld TCI'!B584</f>
        <v>4</v>
      </c>
      <c r="C584" s="14">
        <f t="shared" si="29"/>
        <v>5</v>
      </c>
      <c r="D584" s="68">
        <f>3600*(B584*data!D$15/1000-F584-G583)/C584</f>
        <v>782.85168174524074</v>
      </c>
      <c r="E584" s="68">
        <f>IF(A584+C584&lt;N$19,data!H$25,IF(A584&lt;N$19,data!H$25*(N$19-A584)/C584,IF(D584&gt;data!$H$25,data!$H$25,IF(D584&lt;0,0,D584))))</f>
        <v>782.85168174524074</v>
      </c>
      <c r="F584" s="17">
        <f>(H584*data!D$16+I584*data!D$17-G583*(data!D$18+data!D$19+data!D$20))*$C584/60</f>
        <v>-1.0872940024239497</v>
      </c>
      <c r="G584" s="17">
        <f t="shared" si="30"/>
        <v>81.168000000000006</v>
      </c>
      <c r="H584" s="17">
        <f>H583+(data!D$19*G583-data!D$16*H583)*$C584/60</f>
        <v>156.01768049592573</v>
      </c>
      <c r="I584" s="17">
        <f>I583+(data!D$20*G583-data!D$17*I583)*$C584/60</f>
        <v>160.71622534445049</v>
      </c>
      <c r="J584" s="16">
        <f t="shared" si="28"/>
        <v>47.5</v>
      </c>
      <c r="K584" s="14">
        <f>G584/data!D$8</f>
        <v>4</v>
      </c>
      <c r="L584" s="59">
        <f>C584*E584/3600/data!H$23+L583</f>
        <v>89.486539004585026</v>
      </c>
    </row>
    <row r="585" spans="1:12" ht="20.100000000000001" customHeight="1">
      <c r="A585" s="12">
        <f>'Eleveld TCI'!A585</f>
        <v>2855</v>
      </c>
      <c r="B585" s="13">
        <f>'Eleveld TCI'!B585</f>
        <v>4</v>
      </c>
      <c r="C585" s="14">
        <f t="shared" si="29"/>
        <v>5</v>
      </c>
      <c r="D585" s="68">
        <f>3600*(B585*data!D$15/1000-F585-G584)/C585</f>
        <v>782.66397633721112</v>
      </c>
      <c r="E585" s="68">
        <f>IF(A585+C585&lt;N$19,data!H$25,IF(A585&lt;N$19,data!H$25*(N$19-A585)/C585,IF(D585&gt;data!$H$25,data!$H$25,IF(D585&lt;0,0,D585))))</f>
        <v>782.66397633721112</v>
      </c>
      <c r="F585" s="17">
        <f>(H585*data!D$16+I585*data!D$17-G584*(data!D$18+data!D$19+data!D$20))*$C585/60</f>
        <v>-1.0870333004683537</v>
      </c>
      <c r="G585" s="17">
        <f t="shared" si="30"/>
        <v>81.168000000000006</v>
      </c>
      <c r="H585" s="17">
        <f>H584+(data!D$19*G584-data!D$16*H584)*$C585/60</f>
        <v>156.06016746031941</v>
      </c>
      <c r="I585" s="17">
        <f>I584+(data!D$20*G584-data!D$17*I584)*$C585/60</f>
        <v>160.95611638248076</v>
      </c>
      <c r="J585" s="16">
        <f t="shared" si="28"/>
        <v>47.583333333333336</v>
      </c>
      <c r="K585" s="14">
        <f>G585/data!D$8</f>
        <v>4</v>
      </c>
      <c r="L585" s="59">
        <f>C585*E585/3600/data!H$23+L584</f>
        <v>89.595242334631862</v>
      </c>
    </row>
    <row r="586" spans="1:12" ht="20.100000000000001" customHeight="1">
      <c r="A586" s="12">
        <f>'Eleveld TCI'!A586</f>
        <v>2860</v>
      </c>
      <c r="B586" s="13">
        <f>'Eleveld TCI'!B586</f>
        <v>4</v>
      </c>
      <c r="C586" s="14">
        <f t="shared" si="29"/>
        <v>5</v>
      </c>
      <c r="D586" s="68">
        <f>3600*(B586*data!D$15/1000-F586-G585)/C586</f>
        <v>782.47692660658572</v>
      </c>
      <c r="E586" s="68">
        <f>IF(A586+C586&lt;N$19,data!H$25,IF(A586&lt;N$19,data!H$25*(N$19-A586)/C586,IF(D586&gt;data!$H$25,data!$H$25,IF(D586&lt;0,0,D586))))</f>
        <v>782.47692660658572</v>
      </c>
      <c r="F586" s="17">
        <f>(H586*data!D$16+I586*data!D$17-G585*(data!D$18+data!D$19+data!D$20))*$C586/60</f>
        <v>-1.0867735091758179</v>
      </c>
      <c r="G586" s="17">
        <f t="shared" si="30"/>
        <v>81.168000000000006</v>
      </c>
      <c r="H586" s="17">
        <f>H585+(data!D$19*G585-data!D$16*H585)*$C586/60</f>
        <v>156.10245969279293</v>
      </c>
      <c r="I586" s="17">
        <f>I585+(data!D$20*G585-data!D$17*I585)*$C586/60</f>
        <v>161.19594145047557</v>
      </c>
      <c r="J586" s="16">
        <f t="shared" si="28"/>
        <v>47.666666666666664</v>
      </c>
      <c r="K586" s="14">
        <f>G586/data!D$8</f>
        <v>4</v>
      </c>
      <c r="L586" s="59">
        <f>C586*E586/3600/data!H$23+L585</f>
        <v>89.703919685549437</v>
      </c>
    </row>
    <row r="587" spans="1:12" ht="20.100000000000001" customHeight="1">
      <c r="A587" s="12">
        <f>'Eleveld TCI'!A587</f>
        <v>2865</v>
      </c>
      <c r="B587" s="13">
        <f>'Eleveld TCI'!B587</f>
        <v>4</v>
      </c>
      <c r="C587" s="14">
        <f t="shared" si="29"/>
        <v>5</v>
      </c>
      <c r="D587" s="68">
        <f>3600*(B587*data!D$15/1000-F587-G586)/C587</f>
        <v>782.29052960445301</v>
      </c>
      <c r="E587" s="68">
        <f>IF(A587+C587&lt;N$19,data!H$25,IF(A587&lt;N$19,data!H$25*(N$19-A587)/C587,IF(D587&gt;data!$H$25,data!$H$25,IF(D587&lt;0,0,D587))))</f>
        <v>782.29052960445301</v>
      </c>
      <c r="F587" s="17">
        <f>(H587*data!D$16+I587*data!D$17-G586*(data!D$18+data!D$19+data!D$20))*$C587/60</f>
        <v>-1.0865146244506314</v>
      </c>
      <c r="G587" s="17">
        <f t="shared" si="30"/>
        <v>81.168000000000006</v>
      </c>
      <c r="H587" s="17">
        <f>H586+(data!D$19*G586-data!D$16*H586)*$C587/60</f>
        <v>156.14455808586763</v>
      </c>
      <c r="I587" s="17">
        <f>I586+(data!D$20*G586-data!D$17*I586)*$C587/60</f>
        <v>161.43570056657668</v>
      </c>
      <c r="J587" s="16">
        <f t="shared" si="28"/>
        <v>47.75</v>
      </c>
      <c r="K587" s="14">
        <f>G587/data!D$8</f>
        <v>4</v>
      </c>
      <c r="L587" s="59">
        <f>C587*E587/3600/data!H$23+L586</f>
        <v>89.812571147994504</v>
      </c>
    </row>
    <row r="588" spans="1:12" ht="20.100000000000001" customHeight="1">
      <c r="A588" s="12">
        <f>'Eleveld TCI'!A588</f>
        <v>2870</v>
      </c>
      <c r="B588" s="13">
        <f>'Eleveld TCI'!B588</f>
        <v>4</v>
      </c>
      <c r="C588" s="14">
        <f t="shared" si="29"/>
        <v>5</v>
      </c>
      <c r="D588" s="68">
        <f>3600*(B588*data!D$15/1000-F588-G587)/C588</f>
        <v>782.10478239539725</v>
      </c>
      <c r="E588" s="68">
        <f>IF(A588+C588&lt;N$19,data!H$25,IF(A588&lt;N$19,data!H$25*(N$19-A588)/C588,IF(D588&gt;data!$H$25,data!$H$25,IF(D588&lt;0,0,D588))))</f>
        <v>782.10478239539725</v>
      </c>
      <c r="F588" s="17">
        <f>(H588*data!D$16+I588*data!D$17-G587*(data!D$18+data!D$19+data!D$20))*$C588/60</f>
        <v>-1.0862566422158322</v>
      </c>
      <c r="G588" s="17">
        <f t="shared" si="30"/>
        <v>81.168000000000006</v>
      </c>
      <c r="H588" s="17">
        <f>H587+(data!D$19*G587-data!D$16*H587)*$C588/60</f>
        <v>156.18646352797407</v>
      </c>
      <c r="I588" s="17">
        <f>I587+(data!D$20*G587-data!D$17*I587)*$C588/60</f>
        <v>161.67539374892087</v>
      </c>
      <c r="J588" s="16">
        <f t="shared" si="28"/>
        <v>47.833333333333336</v>
      </c>
      <c r="K588" s="14">
        <f>G588/data!D$8</f>
        <v>4</v>
      </c>
      <c r="L588" s="59">
        <f>C588*E588/3600/data!H$23+L587</f>
        <v>89.921196812216081</v>
      </c>
    </row>
    <row r="589" spans="1:12" ht="20.100000000000001" customHeight="1">
      <c r="A589" s="12">
        <f>'Eleveld TCI'!A589</f>
        <v>2875</v>
      </c>
      <c r="B589" s="13">
        <f>'Eleveld TCI'!B589</f>
        <v>4</v>
      </c>
      <c r="C589" s="14">
        <f t="shared" si="29"/>
        <v>5</v>
      </c>
      <c r="D589" s="68">
        <f>3600*(B589*data!D$15/1000-F589-G588)/C589</f>
        <v>781.91968205744729</v>
      </c>
      <c r="E589" s="68">
        <f>IF(A589+C589&lt;N$19,data!H$25,IF(A589&lt;N$19,data!H$25*(N$19-A589)/C589,IF(D589&gt;data!$H$25,data!$H$25,IF(D589&lt;0,0,D589))))</f>
        <v>781.91968205744729</v>
      </c>
      <c r="F589" s="17">
        <f>(H589*data!D$16+I589*data!D$17-G588*(data!D$18+data!D$19+data!D$20))*$C589/60</f>
        <v>-1.0859995584131241</v>
      </c>
      <c r="G589" s="17">
        <f t="shared" si="30"/>
        <v>81.168000000000006</v>
      </c>
      <c r="H589" s="17">
        <f>H588+(data!D$19*G588-data!D$16*H588)*$C589/60</f>
        <v>156.22817690347085</v>
      </c>
      <c r="I589" s="17">
        <f>I588+(data!D$20*G588-data!D$17*I588)*$C589/60</f>
        <v>161.91502101563992</v>
      </c>
      <c r="J589" s="16">
        <f t="shared" si="28"/>
        <v>47.916666666666664</v>
      </c>
      <c r="K589" s="14">
        <f>G589/data!D$8</f>
        <v>4</v>
      </c>
      <c r="L589" s="59">
        <f>C589*E589/3600/data!H$23+L588</f>
        <v>90.029796768057395</v>
      </c>
    </row>
    <row r="590" spans="1:12" ht="20.100000000000001" customHeight="1">
      <c r="A590" s="12">
        <f>'Eleveld TCI'!A590</f>
        <v>2880</v>
      </c>
      <c r="B590" s="13">
        <f>'Eleveld TCI'!B590</f>
        <v>4</v>
      </c>
      <c r="C590" s="14">
        <f t="shared" si="29"/>
        <v>5</v>
      </c>
      <c r="D590" s="68">
        <f>3600*(B590*data!D$15/1000-F590-G589)/C590</f>
        <v>781.73522568200497</v>
      </c>
      <c r="E590" s="68">
        <f>IF(A590+C590&lt;N$19,data!H$25,IF(A590&lt;N$19,data!H$25*(N$19-A590)/C590,IF(D590&gt;data!$H$25,data!$H$25,IF(D590&lt;0,0,D590))))</f>
        <v>781.73522568200497</v>
      </c>
      <c r="F590" s="17">
        <f>(H590*data!D$16+I590*data!D$17-G589*(data!D$18+data!D$19+data!D$20))*$C590/60</f>
        <v>-1.0857433690027896</v>
      </c>
      <c r="G590" s="17">
        <f t="shared" si="30"/>
        <v>81.168000000000006</v>
      </c>
      <c r="H590" s="17">
        <f>H589+(data!D$19*G589-data!D$16*H589)*$C590/60</f>
        <v>156.26969909266327</v>
      </c>
      <c r="I590" s="17">
        <f>I589+(data!D$20*G589-data!D$17*I589)*$C590/60</f>
        <v>162.15458238486062</v>
      </c>
      <c r="J590" s="16">
        <f t="shared" si="28"/>
        <v>48</v>
      </c>
      <c r="K590" s="14">
        <f>G590/data!D$8</f>
        <v>4</v>
      </c>
      <c r="L590" s="59">
        <f>C590*E590/3600/data!H$23+L589</f>
        <v>90.13837110495767</v>
      </c>
    </row>
    <row r="591" spans="1:12" ht="20.100000000000001" customHeight="1">
      <c r="A591" s="12">
        <f>'Eleveld TCI'!A591</f>
        <v>2885</v>
      </c>
      <c r="B591" s="13">
        <f>'Eleveld TCI'!B591</f>
        <v>4</v>
      </c>
      <c r="C591" s="14">
        <f t="shared" si="29"/>
        <v>5</v>
      </c>
      <c r="D591" s="68">
        <f>3600*(B591*data!D$15/1000-F591-G590)/C591</f>
        <v>781.55141037379394</v>
      </c>
      <c r="E591" s="68">
        <f>IF(A591+C591&lt;N$19,data!H$25,IF(A591&lt;N$19,data!H$25*(N$19-A591)/C591,IF(D591&gt;data!$H$25,data!$H$25,IF(D591&lt;0,0,D591))))</f>
        <v>781.55141037379394</v>
      </c>
      <c r="F591" s="17">
        <f>(H591*data!D$16+I591*data!D$17-G590*(data!D$18+data!D$19+data!D$20))*$C591/60</f>
        <v>-1.0854880699636056</v>
      </c>
      <c r="G591" s="17">
        <f t="shared" si="30"/>
        <v>81.168000000000006</v>
      </c>
      <c r="H591" s="17">
        <f>H590+(data!D$19*G590-data!D$16*H590)*$C591/60</f>
        <v>156.31103097182191</v>
      </c>
      <c r="I591" s="17">
        <f>I590+(data!D$20*G590-data!D$17*I590)*$C591/60</f>
        <v>162.39407787470478</v>
      </c>
      <c r="J591" s="16">
        <f t="shared" si="28"/>
        <v>48.083333333333336</v>
      </c>
      <c r="K591" s="14">
        <f>G591/data!D$8</f>
        <v>4</v>
      </c>
      <c r="L591" s="59">
        <f>C591*E591/3600/data!H$23+L590</f>
        <v>90.246919911954024</v>
      </c>
    </row>
    <row r="592" spans="1:12" ht="20.100000000000001" customHeight="1">
      <c r="A592" s="12">
        <f>'Eleveld TCI'!A592</f>
        <v>2890</v>
      </c>
      <c r="B592" s="13">
        <f>'Eleveld TCI'!B592</f>
        <v>4</v>
      </c>
      <c r="C592" s="14">
        <f t="shared" si="29"/>
        <v>5</v>
      </c>
      <c r="D592" s="68">
        <f>3600*(B592*data!D$15/1000-F592-G591)/C592</f>
        <v>781.36823325078808</v>
      </c>
      <c r="E592" s="68">
        <f>IF(A592+C592&lt;N$19,data!H$25,IF(A592&lt;N$19,data!H$25*(N$19-A592)/C592,IF(D592&gt;data!$H$25,data!$H$25,IF(D592&lt;0,0,D592))))</f>
        <v>781.36823325078808</v>
      </c>
      <c r="F592" s="17">
        <f>(H592*data!D$16+I592*data!D$17-G591*(data!D$18+data!D$19+data!D$20))*$C592/60</f>
        <v>-1.085233657292757</v>
      </c>
      <c r="G592" s="17">
        <f t="shared" si="30"/>
        <v>81.168000000000006</v>
      </c>
      <c r="H592" s="17">
        <f>H591+(data!D$19*G591-data!D$16*H591)*$C592/60</f>
        <v>156.35217341320106</v>
      </c>
      <c r="I592" s="17">
        <f>I591+(data!D$20*G591-data!D$17*I591)*$C592/60</f>
        <v>162.63350750328922</v>
      </c>
      <c r="J592" s="16">
        <f t="shared" si="28"/>
        <v>48.166666666666664</v>
      </c>
      <c r="K592" s="14">
        <f>G592/data!D$8</f>
        <v>4</v>
      </c>
      <c r="L592" s="59">
        <f>C592*E592/3600/data!H$23+L591</f>
        <v>90.355443277683293</v>
      </c>
    </row>
    <row r="593" spans="1:12" ht="20.100000000000001" customHeight="1">
      <c r="A593" s="12">
        <f>'Eleveld TCI'!A593</f>
        <v>2895</v>
      </c>
      <c r="B593" s="13">
        <f>'Eleveld TCI'!B593</f>
        <v>4</v>
      </c>
      <c r="C593" s="14">
        <f t="shared" si="29"/>
        <v>5</v>
      </c>
      <c r="D593" s="68">
        <f>3600*(B593*data!D$15/1000-F593-G592)/C593</f>
        <v>781.18569144413982</v>
      </c>
      <c r="E593" s="68">
        <f>IF(A593+C593&lt;N$19,data!H$25,IF(A593&lt;N$19,data!H$25*(N$19-A593)/C593,IF(D593&gt;data!$H$25,data!$H$25,IF(D593&lt;0,0,D593))))</f>
        <v>781.18569144413982</v>
      </c>
      <c r="F593" s="17">
        <f>(H593*data!D$16+I593*data!D$17-G592*(data!D$18+data!D$19+data!D$20))*$C593/60</f>
        <v>-1.0849801270057544</v>
      </c>
      <c r="G593" s="17">
        <f t="shared" si="30"/>
        <v>81.168000000000006</v>
      </c>
      <c r="H593" s="17">
        <f>H592+(data!D$19*G592-data!D$16*H592)*$C593/60</f>
        <v>156.39312728505723</v>
      </c>
      <c r="I593" s="17">
        <f>I592+(data!D$20*G592-data!D$17*I592)*$C593/60</f>
        <v>162.87287128872583</v>
      </c>
      <c r="J593" s="16">
        <f t="shared" si="28"/>
        <v>48.25</v>
      </c>
      <c r="K593" s="14">
        <f>G593/data!D$8</f>
        <v>4</v>
      </c>
      <c r="L593" s="59">
        <f>C593*E593/3600/data!H$23+L592</f>
        <v>90.463941290383872</v>
      </c>
    </row>
    <row r="594" spans="1:12" ht="20.100000000000001" customHeight="1">
      <c r="A594" s="12">
        <f>'Eleveld TCI'!A594</f>
        <v>2900</v>
      </c>
      <c r="B594" s="13">
        <f>'Eleveld TCI'!B594</f>
        <v>4</v>
      </c>
      <c r="C594" s="14">
        <f t="shared" si="29"/>
        <v>5</v>
      </c>
      <c r="D594" s="68">
        <f>3600*(B594*data!D$15/1000-F594-G593)/C594</f>
        <v>781.00378209816995</v>
      </c>
      <c r="E594" s="68">
        <f>IF(A594+C594&lt;N$19,data!H$25,IF(A594&lt;N$19,data!H$25*(N$19-A594)/C594,IF(D594&gt;data!$H$25,data!$H$25,IF(D594&lt;0,0,D594))))</f>
        <v>781.00378209816995</v>
      </c>
      <c r="F594" s="17">
        <f>(H594*data!D$16+I594*data!D$17-G593*(data!D$18+data!D$19+data!D$20))*$C594/60</f>
        <v>-1.0847274751363494</v>
      </c>
      <c r="G594" s="17">
        <f t="shared" si="30"/>
        <v>81.168000000000006</v>
      </c>
      <c r="H594" s="17">
        <f>H593+(data!D$19*G593-data!D$16*H593)*$C594/60</f>
        <v>156.43389345166739</v>
      </c>
      <c r="I594" s="17">
        <f>I593+(data!D$20*G593-data!D$17*I593)*$C594/60</f>
        <v>163.11216924912142</v>
      </c>
      <c r="J594" s="16">
        <f t="shared" si="28"/>
        <v>48.333333333333336</v>
      </c>
      <c r="K594" s="14">
        <f>G594/data!D$8</f>
        <v>4</v>
      </c>
      <c r="L594" s="59">
        <f>C594*E594/3600/data!H$23+L593</f>
        <v>90.572414037897502</v>
      </c>
    </row>
    <row r="595" spans="1:12" ht="20.100000000000001" customHeight="1">
      <c r="A595" s="12">
        <f>'Eleveld TCI'!A595</f>
        <v>2905</v>
      </c>
      <c r="B595" s="13">
        <f>'Eleveld TCI'!B595</f>
        <v>4</v>
      </c>
      <c r="C595" s="14">
        <f t="shared" si="29"/>
        <v>5</v>
      </c>
      <c r="D595" s="68">
        <f>3600*(B595*data!D$15/1000-F595-G594)/C595</f>
        <v>780.82250237024482</v>
      </c>
      <c r="E595" s="68">
        <f>IF(A595+C595&lt;N$19,data!H$25,IF(A595&lt;N$19,data!H$25*(N$19-A595)/C595,IF(D595&gt;data!$H$25,data!$H$25,IF(D595&lt;0,0,D595))))</f>
        <v>780.82250237024482</v>
      </c>
      <c r="F595" s="17">
        <f>(H595*data!D$16+I595*data!D$17-G594*(data!D$18+data!D$19+data!D$20))*$C595/60</f>
        <v>-1.0844756977364491</v>
      </c>
      <c r="G595" s="17">
        <f t="shared" si="30"/>
        <v>81.168000000000006</v>
      </c>
      <c r="H595" s="17">
        <f>H594+(data!D$19*G594-data!D$16*H594)*$C595/60</f>
        <v>156.47447277334726</v>
      </c>
      <c r="I595" s="17">
        <f>I594+(data!D$20*G594-data!D$17*I594)*$C595/60</f>
        <v>163.35140140257792</v>
      </c>
      <c r="J595" s="16">
        <f t="shared" si="28"/>
        <v>48.416666666666664</v>
      </c>
      <c r="K595" s="14">
        <f>G595/data!D$8</f>
        <v>4</v>
      </c>
      <c r="L595" s="59">
        <f>C595*E595/3600/data!H$23+L594</f>
        <v>90.680861607671147</v>
      </c>
    </row>
    <row r="596" spans="1:12" ht="20.100000000000001" customHeight="1">
      <c r="A596" s="12">
        <f>'Eleveld TCI'!A596</f>
        <v>2910</v>
      </c>
      <c r="B596" s="13">
        <f>'Eleveld TCI'!B596</f>
        <v>4</v>
      </c>
      <c r="C596" s="14">
        <f t="shared" si="29"/>
        <v>5</v>
      </c>
      <c r="D596" s="68">
        <f>3600*(B596*data!D$15/1000-F596-G595)/C596</f>
        <v>780.64184943074565</v>
      </c>
      <c r="E596" s="68">
        <f>IF(A596+C596&lt;N$19,data!H$25,IF(A596&lt;N$19,data!H$25*(N$19-A596)/C596,IF(D596&gt;data!$H$25,data!$H$25,IF(D596&lt;0,0,D596))))</f>
        <v>780.64184943074565</v>
      </c>
      <c r="F596" s="17">
        <f>(H596*data!D$16+I596*data!D$17-G595*(data!D$18+data!D$19+data!D$20))*$C596/60</f>
        <v>-1.084224790876037</v>
      </c>
      <c r="G596" s="17">
        <f t="shared" si="30"/>
        <v>81.168000000000006</v>
      </c>
      <c r="H596" s="17">
        <f>H595+(data!D$19*G595-data!D$16*H595)*$C596/60</f>
        <v>156.51486610646941</v>
      </c>
      <c r="I596" s="17">
        <f>I595+(data!D$20*G595-data!D$17*I595)*$C596/60</f>
        <v>163.5905677671922</v>
      </c>
      <c r="J596" s="16">
        <f t="shared" si="28"/>
        <v>48.5</v>
      </c>
      <c r="K596" s="14">
        <f>G596/data!D$8</f>
        <v>4</v>
      </c>
      <c r="L596" s="59">
        <f>C596*E596/3600/data!H$23+L595</f>
        <v>90.789284086758755</v>
      </c>
    </row>
    <row r="597" spans="1:12" ht="20.100000000000001" customHeight="1">
      <c r="A597" s="12">
        <f>'Eleveld TCI'!A597</f>
        <v>2915</v>
      </c>
      <c r="B597" s="13">
        <f>'Eleveld TCI'!B597</f>
        <v>4</v>
      </c>
      <c r="C597" s="14">
        <f t="shared" si="29"/>
        <v>5</v>
      </c>
      <c r="D597" s="68">
        <f>3600*(B597*data!D$15/1000-F597-G596)/C597</f>
        <v>780.46182046301738</v>
      </c>
      <c r="E597" s="68">
        <f>IF(A597+C597&lt;N$19,data!H$25,IF(A597&lt;N$19,data!H$25*(N$19-A597)/C597,IF(D597&gt;data!$H$25,data!$H$25,IF(D597&lt;0,0,D597))))</f>
        <v>780.46182046301738</v>
      </c>
      <c r="F597" s="17">
        <f>(H597*data!D$16+I597*data!D$17-G596*(data!D$18+data!D$19+data!D$20))*$C597/60</f>
        <v>-1.0839747506430863</v>
      </c>
      <c r="G597" s="17">
        <f t="shared" si="30"/>
        <v>81.168000000000006</v>
      </c>
      <c r="H597" s="17">
        <f>H596+(data!D$19*G596-data!D$16*H596)*$C597/60</f>
        <v>156.55507430348143</v>
      </c>
      <c r="I597" s="17">
        <f>I596+(data!D$20*G596-data!D$17*I596)*$C597/60</f>
        <v>163.82966836105621</v>
      </c>
      <c r="J597" s="16">
        <f t="shared" si="28"/>
        <v>48.583333333333336</v>
      </c>
      <c r="K597" s="14">
        <f>G597/data!D$8</f>
        <v>4</v>
      </c>
      <c r="L597" s="59">
        <f>C597*E597/3600/data!H$23+L596</f>
        <v>90.897681561823063</v>
      </c>
    </row>
    <row r="598" spans="1:12" ht="20.100000000000001" customHeight="1">
      <c r="A598" s="12">
        <f>'Eleveld TCI'!A598</f>
        <v>2920</v>
      </c>
      <c r="B598" s="13">
        <f>'Eleveld TCI'!B598</f>
        <v>4</v>
      </c>
      <c r="C598" s="14">
        <f t="shared" si="29"/>
        <v>5</v>
      </c>
      <c r="D598" s="68">
        <f>3600*(B598*data!D$15/1000-F598-G597)/C598</f>
        <v>780.28241266330724</v>
      </c>
      <c r="E598" s="68">
        <f>IF(A598+C598&lt;N$19,data!H$25,IF(A598&lt;N$19,data!H$25*(N$19-A598)/C598,IF(D598&gt;data!$H$25,data!$H$25,IF(D598&lt;0,0,D598))))</f>
        <v>780.28241266330724</v>
      </c>
      <c r="F598" s="17">
        <f>(H598*data!D$16+I598*data!D$17-G597*(data!D$18+data!D$19+data!D$20))*$C598/60</f>
        <v>-1.0837255731434785</v>
      </c>
      <c r="G598" s="17">
        <f t="shared" si="30"/>
        <v>81.168000000000006</v>
      </c>
      <c r="H598" s="17">
        <f>H597+(data!D$19*G597-data!D$16*H597)*$C598/60</f>
        <v>156.5950982129238</v>
      </c>
      <c r="I598" s="17">
        <f>I597+(data!D$20*G597-data!D$17*I597)*$C598/60</f>
        <v>164.06870320225693</v>
      </c>
      <c r="J598" s="16">
        <f t="shared" si="28"/>
        <v>48.666666666666664</v>
      </c>
      <c r="K598" s="14">
        <f>G598/data!D$8</f>
        <v>4</v>
      </c>
      <c r="L598" s="59">
        <f>C598*E598/3600/data!H$23+L597</f>
        <v>91.006054119137417</v>
      </c>
    </row>
    <row r="599" spans="1:12" ht="20.100000000000001" customHeight="1">
      <c r="A599" s="12">
        <f>'Eleveld TCI'!A599</f>
        <v>2925</v>
      </c>
      <c r="B599" s="13">
        <f>'Eleveld TCI'!B599</f>
        <v>4</v>
      </c>
      <c r="C599" s="14">
        <f t="shared" si="29"/>
        <v>5</v>
      </c>
      <c r="D599" s="68">
        <f>3600*(B599*data!D$15/1000-F599-G598)/C599</f>
        <v>780.1036232406625</v>
      </c>
      <c r="E599" s="68">
        <f>IF(A599+C599&lt;N$19,data!H$25,IF(A599&lt;N$19,data!H$25*(N$19-A599)/C599,IF(D599&gt;data!$H$25,data!$H$25,IF(D599&lt;0,0,D599))))</f>
        <v>780.1036232406625</v>
      </c>
      <c r="F599" s="17">
        <f>(H599*data!D$16+I599*data!D$17-G598*(data!D$18+data!D$19+data!D$20))*$C599/60</f>
        <v>-1.0834772545009226</v>
      </c>
      <c r="G599" s="17">
        <f t="shared" si="30"/>
        <v>81.168000000000006</v>
      </c>
      <c r="H599" s="17">
        <f>H598+(data!D$19*G598-data!D$16*H598)*$C599/60</f>
        <v>156.63493867944791</v>
      </c>
      <c r="I599" s="17">
        <f>I598+(data!D$20*G598-data!D$17*I598)*$C599/60</f>
        <v>164.30767230887631</v>
      </c>
      <c r="J599" s="16">
        <f t="shared" si="28"/>
        <v>48.75</v>
      </c>
      <c r="K599" s="14">
        <f>G599/data!D$8</f>
        <v>4</v>
      </c>
      <c r="L599" s="59">
        <f>C599*E599/3600/data!H$23+L598</f>
        <v>91.114401844587505</v>
      </c>
    </row>
    <row r="600" spans="1:12" ht="20.100000000000001" customHeight="1">
      <c r="A600" s="12">
        <f>'Eleveld TCI'!A600</f>
        <v>2930</v>
      </c>
      <c r="B600" s="13">
        <f>'Eleveld TCI'!B600</f>
        <v>4</v>
      </c>
      <c r="C600" s="14">
        <f t="shared" si="29"/>
        <v>5</v>
      </c>
      <c r="D600" s="68">
        <f>3600*(B600*data!D$15/1000-F600-G599)/C600</f>
        <v>779.92544941695087</v>
      </c>
      <c r="E600" s="68">
        <f>IF(A600+C600&lt;N$19,data!H$25,IF(A600&lt;N$19,data!H$25*(N$19-A600)/C600,IF(D600&gt;data!$H$25,data!$H$25,IF(D600&lt;0,0,D600))))</f>
        <v>779.92544941695087</v>
      </c>
      <c r="F600" s="17">
        <f>(H600*data!D$16+I600*data!D$17-G599*(data!D$18+data!D$19+data!D$20))*$C600/60</f>
        <v>-1.0832297908568724</v>
      </c>
      <c r="G600" s="17">
        <f t="shared" si="30"/>
        <v>81.168000000000006</v>
      </c>
      <c r="H600" s="17">
        <f>H599+(data!D$19*G599-data!D$16*H599)*$C600/60</f>
        <v>156.67459654383379</v>
      </c>
      <c r="I600" s="17">
        <f>I599+(data!D$20*G599-data!D$17*I599)*$C600/60</f>
        <v>164.54657569899138</v>
      </c>
      <c r="J600" s="16">
        <f t="shared" si="28"/>
        <v>48.833333333333336</v>
      </c>
      <c r="K600" s="14">
        <f>G600/data!D$8</f>
        <v>4</v>
      </c>
      <c r="L600" s="59">
        <f>C600*E600/3600/data!H$23+L599</f>
        <v>91.22272482367319</v>
      </c>
    </row>
    <row r="601" spans="1:12" ht="20.100000000000001" customHeight="1">
      <c r="A601" s="12">
        <f>'Eleveld TCI'!A601</f>
        <v>2935</v>
      </c>
      <c r="B601" s="13">
        <f>'Eleveld TCI'!B601</f>
        <v>4</v>
      </c>
      <c r="C601" s="14">
        <f t="shared" si="29"/>
        <v>5</v>
      </c>
      <c r="D601" s="68">
        <f>3600*(B601*data!D$15/1000-F601-G600)/C601</f>
        <v>779.74788842671728</v>
      </c>
      <c r="E601" s="68">
        <f>IF(A601+C601&lt;N$19,data!H$25,IF(A601&lt;N$19,data!H$25*(N$19-A601)/C601,IF(D601&gt;data!$H$25,data!$H$25,IF(D601&lt;0,0,D601))))</f>
        <v>779.74788842671728</v>
      </c>
      <c r="F601" s="17">
        <f>(H601*data!D$16+I601*data!D$17-G600*(data!D$18+data!D$19+data!D$20))*$C601/60</f>
        <v>-1.0829831783704449</v>
      </c>
      <c r="G601" s="17">
        <f t="shared" si="30"/>
        <v>81.168000000000006</v>
      </c>
      <c r="H601" s="17">
        <f>H600+(data!D$19*G600-data!D$16*H600)*$C601/60</f>
        <v>156.71407264300788</v>
      </c>
      <c r="I601" s="17">
        <f>I600+(data!D$20*G600-data!D$17*I600)*$C601/60</f>
        <v>164.78541339067417</v>
      </c>
      <c r="J601" s="16">
        <f t="shared" si="28"/>
        <v>48.916666666666664</v>
      </c>
      <c r="K601" s="14">
        <f>G601/data!D$8</f>
        <v>4</v>
      </c>
      <c r="L601" s="59">
        <f>C601*E601/3600/data!H$23+L600</f>
        <v>91.331023141510229</v>
      </c>
    </row>
    <row r="602" spans="1:12" ht="20.100000000000001" customHeight="1">
      <c r="A602" s="12">
        <f>'Eleveld TCI'!A602</f>
        <v>2940</v>
      </c>
      <c r="B602" s="13">
        <f>'Eleveld TCI'!B602</f>
        <v>4</v>
      </c>
      <c r="C602" s="14">
        <f t="shared" si="29"/>
        <v>5</v>
      </c>
      <c r="D602" s="68">
        <f>3600*(B602*data!D$15/1000-F602-G601)/C602</f>
        <v>779.57093751720436</v>
      </c>
      <c r="E602" s="68">
        <f>IF(A602+C602&lt;N$19,data!H$25,IF(A602&lt;N$19,data!H$25*(N$19-A602)/C602,IF(D602&gt;data!$H$25,data!$H$25,IF(D602&lt;0,0,D602))))</f>
        <v>779.57093751720436</v>
      </c>
      <c r="F602" s="17">
        <f>(H602*data!D$16+I602*data!D$17-G601*(data!D$18+data!D$19+data!D$20))*$C602/60</f>
        <v>-1.0827374132183403</v>
      </c>
      <c r="G602" s="17">
        <f t="shared" si="30"/>
        <v>81.168000000000006</v>
      </c>
      <c r="H602" s="17">
        <f>H601+(data!D$19*G601-data!D$16*H601)*$C602/60</f>
        <v>156.75336781006075</v>
      </c>
      <c r="I602" s="17">
        <f>I601+(data!D$20*G601-data!D$17*I601)*$C602/60</f>
        <v>165.02418540199173</v>
      </c>
      <c r="J602" s="16">
        <f t="shared" si="28"/>
        <v>49</v>
      </c>
      <c r="K602" s="14">
        <f>G602/data!D$8</f>
        <v>4</v>
      </c>
      <c r="L602" s="59">
        <f>C602*E602/3600/data!H$23+L601</f>
        <v>91.439296882832068</v>
      </c>
    </row>
    <row r="603" spans="1:12" ht="20.100000000000001" customHeight="1">
      <c r="A603" s="12">
        <f>'Eleveld TCI'!A603</f>
        <v>2945</v>
      </c>
      <c r="B603" s="13">
        <f>'Eleveld TCI'!B603</f>
        <v>4</v>
      </c>
      <c r="C603" s="14">
        <f t="shared" si="29"/>
        <v>5</v>
      </c>
      <c r="D603" s="68">
        <f>3600*(B603*data!D$15/1000-F603-G602)/C603</f>
        <v>779.39459394822961</v>
      </c>
      <c r="E603" s="68">
        <f>IF(A603+C603&lt;N$19,data!H$25,IF(A603&lt;N$19,data!H$25*(N$19-A603)/C603,IF(D603&gt;data!$H$25,data!$H$25,IF(D603&lt;0,0,D603))))</f>
        <v>779.39459394822961</v>
      </c>
      <c r="F603" s="17">
        <f>(H603*data!D$16+I603*data!D$17-G602*(data!D$18+data!D$19+data!D$20))*$C603/60</f>
        <v>-1.08249249159476</v>
      </c>
      <c r="G603" s="17">
        <f t="shared" si="30"/>
        <v>81.168000000000006</v>
      </c>
      <c r="H603" s="17">
        <f>H602+(data!D$19*G602-data!D$16*H602)*$C603/60</f>
        <v>156.79248287426464</v>
      </c>
      <c r="I603" s="17">
        <f>I602+(data!D$20*G602-data!D$17*I602)*$C603/60</f>
        <v>165.26289175100618</v>
      </c>
      <c r="J603" s="16">
        <f t="shared" si="28"/>
        <v>49.083333333333336</v>
      </c>
      <c r="K603" s="14">
        <f>G603/data!D$8</f>
        <v>4</v>
      </c>
      <c r="L603" s="59">
        <f>C603*E603/3600/data!H$23+L602</f>
        <v>91.547546131991538</v>
      </c>
    </row>
    <row r="604" spans="1:12" ht="20.100000000000001" customHeight="1">
      <c r="A604" s="12">
        <f>'Eleveld TCI'!A604</f>
        <v>2950</v>
      </c>
      <c r="B604" s="13">
        <f>'Eleveld TCI'!B604</f>
        <v>4</v>
      </c>
      <c r="C604" s="14">
        <f t="shared" si="29"/>
        <v>5</v>
      </c>
      <c r="D604" s="68">
        <f>3600*(B604*data!D$15/1000-F604-G603)/C604</f>
        <v>779.21885499215477</v>
      </c>
      <c r="E604" s="68">
        <f>IF(A604+C604&lt;N$19,data!H$25,IF(A604&lt;N$19,data!H$25*(N$19-A604)/C604,IF(D604&gt;data!$H$25,data!$H$25,IF(D604&lt;0,0,D604))))</f>
        <v>779.21885499215477</v>
      </c>
      <c r="F604" s="17">
        <f>(H604*data!D$16+I604*data!D$17-G603*(data!D$18+data!D$19+data!D$20))*$C604/60</f>
        <v>-1.0822484097113285</v>
      </c>
      <c r="G604" s="17">
        <f t="shared" si="30"/>
        <v>81.168000000000006</v>
      </c>
      <c r="H604" s="17">
        <f>H603+(data!D$19*G603-data!D$16*H603)*$C604/60</f>
        <v>156.83141866109094</v>
      </c>
      <c r="I604" s="17">
        <f>I603+(data!D$20*G603-data!D$17*I603)*$C604/60</f>
        <v>165.50153245577465</v>
      </c>
      <c r="J604" s="16">
        <f t="shared" si="28"/>
        <v>49.166666666666664</v>
      </c>
      <c r="K604" s="14">
        <f>G604/data!D$8</f>
        <v>4</v>
      </c>
      <c r="L604" s="59">
        <f>C604*E604/3600/data!H$23+L603</f>
        <v>91.655770972962671</v>
      </c>
    </row>
    <row r="605" spans="1:12" ht="20.100000000000001" customHeight="1">
      <c r="A605" s="12">
        <f>'Eleveld TCI'!A605</f>
        <v>2955</v>
      </c>
      <c r="B605" s="13">
        <f>'Eleveld TCI'!B605</f>
        <v>4</v>
      </c>
      <c r="C605" s="14">
        <f t="shared" si="29"/>
        <v>5</v>
      </c>
      <c r="D605" s="68">
        <f>3600*(B605*data!D$15/1000-F605-G604)/C605</f>
        <v>779.04371793384485</v>
      </c>
      <c r="E605" s="68">
        <f>IF(A605+C605&lt;N$19,data!H$25,IF(A605&lt;N$19,data!H$25*(N$19-A605)/C605,IF(D605&gt;data!$H$25,data!$H$25,IF(D605&lt;0,0,D605))))</f>
        <v>779.04371793384485</v>
      </c>
      <c r="F605" s="17">
        <f>(H605*data!D$16+I605*data!D$17-G604*(data!D$18+data!D$19+data!D$20))*$C605/60</f>
        <v>-1.0820051637970105</v>
      </c>
      <c r="G605" s="17">
        <f t="shared" si="30"/>
        <v>81.168000000000006</v>
      </c>
      <c r="H605" s="17">
        <f>H604+(data!D$19*G604-data!D$16*H604)*$C605/60</f>
        <v>156.87017599222762</v>
      </c>
      <c r="I605" s="17">
        <f>I604+(data!D$20*G604-data!D$17*I604)*$C605/60</f>
        <v>165.74010753434931</v>
      </c>
      <c r="J605" s="16">
        <f t="shared" si="28"/>
        <v>49.25</v>
      </c>
      <c r="K605" s="14">
        <f>G605/data!D$8</f>
        <v>4</v>
      </c>
      <c r="L605" s="59">
        <f>C605*E605/3600/data!H$23+L604</f>
        <v>91.763971489342367</v>
      </c>
    </row>
    <row r="606" spans="1:12" ht="20.100000000000001" customHeight="1">
      <c r="A606" s="12">
        <f>'Eleveld TCI'!A606</f>
        <v>2960</v>
      </c>
      <c r="B606" s="13">
        <f>'Eleveld TCI'!B606</f>
        <v>4</v>
      </c>
      <c r="C606" s="14">
        <f t="shared" si="29"/>
        <v>5</v>
      </c>
      <c r="D606" s="68">
        <f>3600*(B606*data!D$15/1000-F606-G605)/C606</f>
        <v>778.86918007058625</v>
      </c>
      <c r="E606" s="68">
        <f>IF(A606+C606&lt;N$19,data!H$25,IF(A606&lt;N$19,data!H$25*(N$19-A606)/C606,IF(D606&gt;data!$H$25,data!$H$25,IF(D606&lt;0,0,D606))))</f>
        <v>778.86918007058625</v>
      </c>
      <c r="F606" s="17">
        <f>(H606*data!D$16+I606*data!D$17-G605*(data!D$18+data!D$19+data!D$20))*$C606/60</f>
        <v>-1.0817627500980351</v>
      </c>
      <c r="G606" s="17">
        <f t="shared" si="30"/>
        <v>81.168000000000006</v>
      </c>
      <c r="H606" s="17">
        <f>H605+(data!D$19*G605-data!D$16*H605)*$C606/60</f>
        <v>156.90875568559656</v>
      </c>
      <c r="I606" s="17">
        <f>I605+(data!D$20*G605-data!D$17*I605)*$C606/60</f>
        <v>165.97861700477736</v>
      </c>
      <c r="J606" s="16">
        <f t="shared" si="28"/>
        <v>49.333333333333336</v>
      </c>
      <c r="K606" s="14">
        <f>G606/data!D$8</f>
        <v>4</v>
      </c>
      <c r="L606" s="59">
        <f>C606*E606/3600/data!H$23+L605</f>
        <v>91.872147764352178</v>
      </c>
    </row>
    <row r="607" spans="1:12" ht="20.100000000000001" customHeight="1">
      <c r="A607" s="12">
        <f>'Eleveld TCI'!A607</f>
        <v>2965</v>
      </c>
      <c r="B607" s="13">
        <f>'Eleveld TCI'!B607</f>
        <v>4</v>
      </c>
      <c r="C607" s="14">
        <f t="shared" si="29"/>
        <v>5</v>
      </c>
      <c r="D607" s="68">
        <f>3600*(B607*data!D$15/1000-F607-G606)/C607</f>
        <v>778.69523871202546</v>
      </c>
      <c r="E607" s="68">
        <f>IF(A607+C607&lt;N$19,data!H$25,IF(A607&lt;N$19,data!H$25*(N$19-A607)/C607,IF(D607&gt;data!$H$25,data!$H$25,IF(D607&lt;0,0,D607))))</f>
        <v>778.69523871202546</v>
      </c>
      <c r="F607" s="17">
        <f>(H607*data!D$16+I607*data!D$17-G606*(data!D$18+data!D$19+data!D$20))*$C607/60</f>
        <v>-1.0815211648778136</v>
      </c>
      <c r="G607" s="17">
        <f t="shared" si="30"/>
        <v>81.168000000000006</v>
      </c>
      <c r="H607" s="17">
        <f>H606+(data!D$19*G606-data!D$16*H606)*$C607/60</f>
        <v>156.94715855537092</v>
      </c>
      <c r="I607" s="17">
        <f>I606+(data!D$20*G606-data!D$17*I606)*$C607/60</f>
        <v>166.21706088510106</v>
      </c>
      <c r="J607" s="16">
        <f t="shared" si="28"/>
        <v>49.416666666666664</v>
      </c>
      <c r="K607" s="14">
        <f>G607/data!D$8</f>
        <v>4</v>
      </c>
      <c r="L607" s="59">
        <f>C607*E607/3600/data!H$23+L606</f>
        <v>91.980299880839965</v>
      </c>
    </row>
    <row r="608" spans="1:12" ht="20.100000000000001" customHeight="1">
      <c r="A608" s="12">
        <f>'Eleveld TCI'!A608</f>
        <v>2970</v>
      </c>
      <c r="B608" s="13">
        <f>'Eleveld TCI'!B608</f>
        <v>4</v>
      </c>
      <c r="C608" s="14">
        <f t="shared" si="29"/>
        <v>5</v>
      </c>
      <c r="D608" s="68">
        <f>3600*(B608*data!D$15/1000-F608-G607)/C608</f>
        <v>778.52189118013825</v>
      </c>
      <c r="E608" s="68">
        <f>IF(A608+C608&lt;N$19,data!H$25,IF(A608&lt;N$19,data!H$25*(N$19-A608)/C608,IF(D608&gt;data!$H$25,data!$H$25,IF(D608&lt;0,0,D608))))</f>
        <v>778.52189118013825</v>
      </c>
      <c r="F608" s="17">
        <f>(H608*data!D$16+I608*data!D$17-G607*(data!D$18+data!D$19+data!D$20))*$C608/60</f>
        <v>-1.0812804044168625</v>
      </c>
      <c r="G608" s="17">
        <f t="shared" si="30"/>
        <v>81.168000000000006</v>
      </c>
      <c r="H608" s="17">
        <f>H607+(data!D$19*G607-data!D$16*H607)*$C608/60</f>
        <v>156.98538541199213</v>
      </c>
      <c r="I608" s="17">
        <f>I607+(data!D$20*G607-data!D$17*I607)*$C608/60</f>
        <v>166.45543919335765</v>
      </c>
      <c r="J608" s="16">
        <f t="shared" si="28"/>
        <v>49.5</v>
      </c>
      <c r="K608" s="14">
        <f>G608/data!D$8</f>
        <v>4</v>
      </c>
      <c r="L608" s="59">
        <f>C608*E608/3600/data!H$23+L607</f>
        <v>92.088427921281649</v>
      </c>
    </row>
    <row r="609" spans="1:12" ht="20.100000000000001" customHeight="1">
      <c r="A609" s="12">
        <f>'Eleveld TCI'!A609</f>
        <v>2975</v>
      </c>
      <c r="B609" s="13">
        <f>'Eleveld TCI'!B609</f>
        <v>4</v>
      </c>
      <c r="C609" s="14">
        <f t="shared" si="29"/>
        <v>5</v>
      </c>
      <c r="D609" s="68">
        <f>3600*(B609*data!D$15/1000-F609-G608)/C609</f>
        <v>778.34913480915816</v>
      </c>
      <c r="E609" s="68">
        <f>IF(A609+C609&lt;N$19,data!H$25,IF(A609&lt;N$19,data!H$25*(N$19-A609)/C609,IF(D609&gt;data!$H$25,data!$H$25,IF(D609&lt;0,0,D609))))</f>
        <v>778.34913480915816</v>
      </c>
      <c r="F609" s="17">
        <f>(H609*data!D$16+I609*data!D$17-G608*(data!D$18+data!D$19+data!D$20))*$C609/60</f>
        <v>-1.0810404650127241</v>
      </c>
      <c r="G609" s="17">
        <f t="shared" si="30"/>
        <v>81.168000000000006</v>
      </c>
      <c r="H609" s="17">
        <f>H608+(data!D$19*G608-data!D$16*H608)*$C609/60</f>
        <v>157.02343706218716</v>
      </c>
      <c r="I609" s="17">
        <f>I608+(data!D$20*G608-data!D$17*I608)*$C609/60</f>
        <v>166.69375194757947</v>
      </c>
      <c r="J609" s="16">
        <f t="shared" si="28"/>
        <v>49.583333333333336</v>
      </c>
      <c r="K609" s="14">
        <f>G609/data!D$8</f>
        <v>4</v>
      </c>
      <c r="L609" s="59">
        <f>C609*E609/3600/data!H$23+L608</f>
        <v>92.196531967782917</v>
      </c>
    </row>
    <row r="610" spans="1:12" ht="20.100000000000001" customHeight="1">
      <c r="A610" s="12">
        <f>'Eleveld TCI'!A610</f>
        <v>2980</v>
      </c>
      <c r="B610" s="13">
        <f>'Eleveld TCI'!B610</f>
        <v>4</v>
      </c>
      <c r="C610" s="14">
        <f t="shared" si="29"/>
        <v>5</v>
      </c>
      <c r="D610" s="68">
        <f>3600*(B610*data!D$15/1000-F610-G609)/C610</f>
        <v>778.17696694552524</v>
      </c>
      <c r="E610" s="68">
        <f>IF(A610+C610&lt;N$19,data!H$25,IF(A610&lt;N$19,data!H$25*(N$19-A610)/C610,IF(D610&gt;data!$H$25,data!$H$25,IF(D610&lt;0,0,D610))))</f>
        <v>778.17696694552524</v>
      </c>
      <c r="F610" s="17">
        <f>(H610*data!D$16+I610*data!D$17-G609*(data!D$18+data!D$19+data!D$20))*$C610/60</f>
        <v>-1.0808013429798899</v>
      </c>
      <c r="G610" s="17">
        <f t="shared" si="30"/>
        <v>81.168000000000006</v>
      </c>
      <c r="H610" s="17">
        <f>H609+(data!D$19*G609-data!D$16*H609)*$C610/60</f>
        <v>157.06131430898546</v>
      </c>
      <c r="I610" s="17">
        <f>I609+(data!D$20*G609-data!D$17*I609)*$C610/60</f>
        <v>166.93199916579388</v>
      </c>
      <c r="J610" s="16">
        <f t="shared" si="28"/>
        <v>49.666666666666664</v>
      </c>
      <c r="K610" s="14">
        <f>G610/data!D$8</f>
        <v>4</v>
      </c>
      <c r="L610" s="59">
        <f>C610*E610/3600/data!H$23+L609</f>
        <v>92.30461210208091</v>
      </c>
    </row>
    <row r="611" spans="1:12" ht="20.100000000000001" customHeight="1">
      <c r="A611" s="12">
        <f>'Eleveld TCI'!A611</f>
        <v>2985</v>
      </c>
      <c r="B611" s="13">
        <f>'Eleveld TCI'!B611</f>
        <v>4</v>
      </c>
      <c r="C611" s="14">
        <f t="shared" si="29"/>
        <v>5</v>
      </c>
      <c r="D611" s="68">
        <f>3600*(B611*data!D$15/1000-F611-G610)/C611</f>
        <v>778.00538494779403</v>
      </c>
      <c r="E611" s="68">
        <f>IF(A611+C611&lt;N$19,data!H$25,IF(A611&lt;N$19,data!H$25*(N$19-A611)/C611,IF(D611&gt;data!$H$25,data!$H$25,IF(D611&lt;0,0,D611))))</f>
        <v>778.00538494779403</v>
      </c>
      <c r="F611" s="17">
        <f>(H611*data!D$16+I611*data!D$17-G610*(data!D$18+data!D$19+data!D$20))*$C611/60</f>
        <v>-1.0805630346497206</v>
      </c>
      <c r="G611" s="17">
        <f t="shared" si="30"/>
        <v>81.168000000000006</v>
      </c>
      <c r="H611" s="17">
        <f>H610+(data!D$19*G610-data!D$16*H610)*$C611/60</f>
        <v>157.09901795173593</v>
      </c>
      <c r="I611" s="17">
        <f>I610+(data!D$20*G610-data!D$17*I610)*$C611/60</f>
        <v>167.17018086602329</v>
      </c>
      <c r="J611" s="16">
        <f t="shared" si="28"/>
        <v>49.75</v>
      </c>
      <c r="K611" s="14">
        <f>G611/data!D$8</f>
        <v>4</v>
      </c>
      <c r="L611" s="59">
        <f>C611*E611/3600/data!H$23+L610</f>
        <v>92.412668405545887</v>
      </c>
    </row>
    <row r="612" spans="1:12" ht="20.100000000000001" customHeight="1">
      <c r="A612" s="12">
        <f>'Eleveld TCI'!A612</f>
        <v>2990</v>
      </c>
      <c r="B612" s="13">
        <f>'Eleveld TCI'!B612</f>
        <v>4</v>
      </c>
      <c r="C612" s="14">
        <f t="shared" si="29"/>
        <v>5</v>
      </c>
      <c r="D612" s="68">
        <f>3600*(B612*data!D$15/1000-F612-G611)/C612</f>
        <v>777.83438618666423</v>
      </c>
      <c r="E612" s="68">
        <f>IF(A612+C612&lt;N$19,data!H$25,IF(A612&lt;N$19,data!H$25*(N$19-A612)/C612,IF(D612&gt;data!$H$25,data!$H$25,IF(D612&lt;0,0,D612))))</f>
        <v>777.83438618666423</v>
      </c>
      <c r="F612" s="17">
        <f>(H612*data!D$16+I612*data!D$17-G611*(data!D$18+data!D$19+data!D$20))*$C612/60</f>
        <v>-1.0803255363703708</v>
      </c>
      <c r="G612" s="17">
        <f t="shared" si="30"/>
        <v>81.168000000000006</v>
      </c>
      <c r="H612" s="17">
        <f>H611+(data!D$19*G611-data!D$16*H611)*$C612/60</f>
        <v>157.1365487861238</v>
      </c>
      <c r="I612" s="17">
        <f>I611+(data!D$20*G611-data!D$17*I611)*$C612/60</f>
        <v>167.40829706628514</v>
      </c>
      <c r="J612" s="16">
        <f t="shared" si="28"/>
        <v>49.833333333333336</v>
      </c>
      <c r="K612" s="14">
        <f>G612/data!D$8</f>
        <v>4</v>
      </c>
      <c r="L612" s="59">
        <f>C612*E612/3600/data!H$23+L611</f>
        <v>92.520700959182918</v>
      </c>
    </row>
    <row r="613" spans="1:12" ht="20.100000000000001" customHeight="1">
      <c r="A613" s="12">
        <f>'Eleveld TCI'!A613</f>
        <v>2995</v>
      </c>
      <c r="B613" s="13">
        <f>'Eleveld TCI'!B613</f>
        <v>4</v>
      </c>
      <c r="C613" s="14">
        <f t="shared" si="29"/>
        <v>5</v>
      </c>
      <c r="D613" s="68">
        <f>3600*(B613*data!D$15/1000-F613-G612)/C613</f>
        <v>777.66396804482724</v>
      </c>
      <c r="E613" s="68">
        <f>IF(A613+C613&lt;N$19,data!H$25,IF(A613&lt;N$19,data!H$25*(N$19-A613)/C613,IF(D613&gt;data!$H$25,data!$H$25,IF(D613&lt;0,0,D613))))</f>
        <v>777.66396804482724</v>
      </c>
      <c r="F613" s="17">
        <f>(H613*data!D$16+I613*data!D$17-G612*(data!D$18+data!D$19+data!D$20))*$C613/60</f>
        <v>-1.0800888445067114</v>
      </c>
      <c r="G613" s="17">
        <f t="shared" si="30"/>
        <v>81.168000000000006</v>
      </c>
      <c r="H613" s="17">
        <f>H612+(data!D$19*G612-data!D$16*H612)*$C613/60</f>
        <v>157.17390760418741</v>
      </c>
      <c r="I613" s="17">
        <f>I612+(data!D$20*G612-data!D$17*I612)*$C613/60</f>
        <v>167.64634778459191</v>
      </c>
      <c r="J613" s="16">
        <f t="shared" si="28"/>
        <v>49.916666666666664</v>
      </c>
      <c r="K613" s="14">
        <f>G613/data!D$8</f>
        <v>4</v>
      </c>
      <c r="L613" s="59">
        <f>C613*E613/3600/data!H$23+L612</f>
        <v>92.628709843633587</v>
      </c>
    </row>
    <row r="614" spans="1:12" ht="20.100000000000001" customHeight="1">
      <c r="A614" s="12">
        <f>'Eleveld TCI'!A614</f>
        <v>3000</v>
      </c>
      <c r="B614" s="13">
        <f>'Eleveld TCI'!B614</f>
        <v>4</v>
      </c>
      <c r="C614" s="14">
        <f t="shared" si="29"/>
        <v>5</v>
      </c>
      <c r="D614" s="68">
        <f>3600*(B614*data!D$15/1000-F614-G613)/C614</f>
        <v>777.4941279169866</v>
      </c>
      <c r="E614" s="68">
        <f>IF(A614+C614&lt;N$19,data!H$25,IF(A614&lt;N$19,data!H$25*(N$19-A614)/C614,IF(D614&gt;data!$H$25,data!$H$25,IF(D614&lt;0,0,D614))))</f>
        <v>777.4941279169866</v>
      </c>
      <c r="F614" s="17">
        <f>(H614*data!D$16+I614*data!D$17-G613*(data!D$18+data!D$19+data!D$20))*$C614/60</f>
        <v>-1.0798529554402534</v>
      </c>
      <c r="G614" s="17">
        <f t="shared" si="30"/>
        <v>81.168000000000006</v>
      </c>
      <c r="H614" s="17">
        <f>H613+(data!D$19*G613-data!D$16*H613)*$C614/60</f>
        <v>157.21109519433489</v>
      </c>
      <c r="I614" s="17">
        <f>I613+(data!D$20*G613-data!D$17*I613)*$C614/60</f>
        <v>167.88433303895116</v>
      </c>
      <c r="J614" s="16">
        <f t="shared" si="28"/>
        <v>50</v>
      </c>
      <c r="K614" s="14">
        <f>G614/data!D$8</f>
        <v>4</v>
      </c>
      <c r="L614" s="59">
        <f>C614*E614/3600/data!H$23+L613</f>
        <v>92.736695139177613</v>
      </c>
    </row>
    <row r="615" spans="1:12" ht="20.100000000000001" customHeight="1">
      <c r="A615" s="12">
        <f>'Eleveld TCI'!A615</f>
        <v>3005</v>
      </c>
      <c r="B615" s="13">
        <f>'Eleveld TCI'!B615</f>
        <v>4</v>
      </c>
      <c r="C615" s="14">
        <f t="shared" si="29"/>
        <v>5</v>
      </c>
      <c r="D615" s="68">
        <f>3600*(B615*data!D$15/1000-F615-G614)/C615</f>
        <v>777.32486320973521</v>
      </c>
      <c r="E615" s="68">
        <f>IF(A615+C615&lt;N$19,data!H$25,IF(A615&lt;N$19,data!H$25*(N$19-A615)/C615,IF(D615&gt;data!$H$25,data!$H$25,IF(D615&lt;0,0,D615))))</f>
        <v>777.32486320973521</v>
      </c>
      <c r="F615" s="17">
        <f>(H615*data!D$16+I615*data!D$17-G614*(data!D$18+data!D$19+data!D$20))*$C615/60</f>
        <v>-1.0796178655690702</v>
      </c>
      <c r="G615" s="17">
        <f t="shared" si="30"/>
        <v>81.168000000000006</v>
      </c>
      <c r="H615" s="17">
        <f>H614+(data!D$19*G614-data!D$16*H614)*$C615/60</f>
        <v>157.24811234136087</v>
      </c>
      <c r="I615" s="17">
        <f>I614+(data!D$20*G614-data!D$17*I614)*$C615/60</f>
        <v>168.12225284736544</v>
      </c>
      <c r="J615" s="16">
        <f t="shared" si="28"/>
        <v>50.083333333333336</v>
      </c>
      <c r="K615" s="14">
        <f>G615/data!D$8</f>
        <v>4</v>
      </c>
      <c r="L615" s="59">
        <f>C615*E615/3600/data!H$23+L614</f>
        <v>92.844656925734526</v>
      </c>
    </row>
    <row r="616" spans="1:12" ht="20.100000000000001" customHeight="1">
      <c r="A616" s="12">
        <f>'Eleveld TCI'!A616</f>
        <v>3010</v>
      </c>
      <c r="B616" s="13">
        <f>'Eleveld TCI'!B616</f>
        <v>4</v>
      </c>
      <c r="C616" s="14">
        <f t="shared" si="29"/>
        <v>5</v>
      </c>
      <c r="D616" s="68">
        <f>3600*(B616*data!D$15/1000-F616-G615)/C616</f>
        <v>777.1561713415656</v>
      </c>
      <c r="E616" s="68">
        <f>IF(A616+C616&lt;N$19,data!H$25,IF(A616&lt;N$19,data!H$25*(N$19-A616)/C616,IF(D616&gt;data!$H$25,data!$H$25,IF(D616&lt;0,0,D616))))</f>
        <v>777.1561713415656</v>
      </c>
      <c r="F616" s="17">
        <f>(H616*data!D$16+I616*data!D$17-G615*(data!D$18+data!D$19+data!D$20))*$C616/60</f>
        <v>-1.0793835713077238</v>
      </c>
      <c r="G616" s="17">
        <f t="shared" si="30"/>
        <v>81.168000000000006</v>
      </c>
      <c r="H616" s="17">
        <f>H615+(data!D$19*G615-data!D$16*H615)*$C616/60</f>
        <v>157.28495982646297</v>
      </c>
      <c r="I616" s="17">
        <f>I615+(data!D$20*G615-data!D$17*I615)*$C616/60</f>
        <v>168.36010722783243</v>
      </c>
      <c r="J616" s="16">
        <f t="shared" si="28"/>
        <v>50.166666666666664</v>
      </c>
      <c r="K616" s="14">
        <f>G616/data!D$8</f>
        <v>4</v>
      </c>
      <c r="L616" s="59">
        <f>C616*E616/3600/data!H$23+L615</f>
        <v>92.952595282865303</v>
      </c>
    </row>
    <row r="617" spans="1:12" ht="20.100000000000001" customHeight="1">
      <c r="A617" s="12">
        <f>'Eleveld TCI'!A617</f>
        <v>3015</v>
      </c>
      <c r="B617" s="13">
        <f>'Eleveld TCI'!B617</f>
        <v>4</v>
      </c>
      <c r="C617" s="14">
        <f t="shared" si="29"/>
        <v>5</v>
      </c>
      <c r="D617" s="68">
        <f>3600*(B617*data!D$15/1000-F617-G616)/C617</f>
        <v>776.98804974277778</v>
      </c>
      <c r="E617" s="68">
        <f>IF(A617+C617&lt;N$19,data!H$25,IF(A617&lt;N$19,data!H$25*(N$19-A617)/C617,IF(D617&gt;data!$H$25,data!$H$25,IF(D617&lt;0,0,D617))))</f>
        <v>776.98804974277778</v>
      </c>
      <c r="F617" s="17">
        <f>(H617*data!D$16+I617*data!D$17-G616*(data!D$18+data!D$19+data!D$20))*$C617/60</f>
        <v>-1.0791500690871876</v>
      </c>
      <c r="G617" s="17">
        <f t="shared" si="30"/>
        <v>81.168000000000006</v>
      </c>
      <c r="H617" s="17">
        <f>H616+(data!D$19*G616-data!D$16*H616)*$C617/60</f>
        <v>157.32163842725834</v>
      </c>
      <c r="I617" s="17">
        <f>I616+(data!D$20*G616-data!D$17*I616)*$C617/60</f>
        <v>168.59789619834478</v>
      </c>
      <c r="J617" s="16">
        <f t="shared" si="28"/>
        <v>50.25</v>
      </c>
      <c r="K617" s="14">
        <f>G617/data!D$8</f>
        <v>4</v>
      </c>
      <c r="L617" s="59">
        <f>C617*E617/3600/data!H$23+L616</f>
        <v>93.060510289774015</v>
      </c>
    </row>
    <row r="618" spans="1:12" ht="20.100000000000001" customHeight="1">
      <c r="A618" s="12">
        <f>'Eleveld TCI'!A618</f>
        <v>3020</v>
      </c>
      <c r="B618" s="13">
        <f>'Eleveld TCI'!B618</f>
        <v>4</v>
      </c>
      <c r="C618" s="14">
        <f t="shared" si="29"/>
        <v>5</v>
      </c>
      <c r="D618" s="68">
        <f>3600*(B618*data!D$15/1000-F618-G617)/C618</f>
        <v>776.82049585543837</v>
      </c>
      <c r="E618" s="68">
        <f>IF(A618+C618&lt;N$19,data!H$25,IF(A618&lt;N$19,data!H$25*(N$19-A618)/C618,IF(D618&gt;data!$H$25,data!$H$25,IF(D618&lt;0,0,D618))))</f>
        <v>776.82049585543837</v>
      </c>
      <c r="F618" s="17">
        <f>(H618*data!D$16+I618*data!D$17-G617*(data!D$18+data!D$19+data!D$20))*$C618/60</f>
        <v>-1.0789173553547713</v>
      </c>
      <c r="G618" s="17">
        <f t="shared" si="30"/>
        <v>81.168000000000006</v>
      </c>
      <c r="H618" s="17">
        <f>H617+(data!D$19*G617-data!D$16*H617)*$C618/60</f>
        <v>157.35814891780007</v>
      </c>
      <c r="I618" s="17">
        <f>I617+(data!D$20*G617-data!D$17*I617)*$C618/60</f>
        <v>168.83561977689024</v>
      </c>
      <c r="J618" s="16">
        <f t="shared" si="28"/>
        <v>50.333333333333336</v>
      </c>
      <c r="K618" s="14">
        <f>G618/data!D$8</f>
        <v>4</v>
      </c>
      <c r="L618" s="59">
        <f>C618*E618/3600/data!H$23+L617</f>
        <v>93.16840202530949</v>
      </c>
    </row>
    <row r="619" spans="1:12" ht="20.100000000000001" customHeight="1">
      <c r="A619" s="12">
        <f>'Eleveld TCI'!A619</f>
        <v>3025</v>
      </c>
      <c r="B619" s="13">
        <f>'Eleveld TCI'!B619</f>
        <v>4</v>
      </c>
      <c r="C619" s="14">
        <f t="shared" si="29"/>
        <v>5</v>
      </c>
      <c r="D619" s="68">
        <f>3600*(B619*data!D$15/1000-F619-G618)/C619</f>
        <v>776.65350713330895</v>
      </c>
      <c r="E619" s="68">
        <f>IF(A619+C619&lt;N$19,data!H$25,IF(A619&lt;N$19,data!H$25*(N$19-A619)/C619,IF(D619&gt;data!$H$25,data!$H$25,IF(D619&lt;0,0,D619))))</f>
        <v>776.65350713330895</v>
      </c>
      <c r="F619" s="17">
        <f>(H619*data!D$16+I619*data!D$17-G618*(data!D$18+data!D$19+data!D$20))*$C619/60</f>
        <v>-1.0786854265740471</v>
      </c>
      <c r="G619" s="17">
        <f t="shared" si="30"/>
        <v>81.168000000000006</v>
      </c>
      <c r="H619" s="17">
        <f>H618+(data!D$19*G618-data!D$16*H618)*$C619/60</f>
        <v>157.39449206859348</v>
      </c>
      <c r="I619" s="17">
        <f>I618+(data!D$20*G618-data!D$17*I618)*$C619/60</f>
        <v>169.07327798145158</v>
      </c>
      <c r="J619" s="16">
        <f t="shared" si="28"/>
        <v>50.416666666666664</v>
      </c>
      <c r="K619" s="14">
        <f>G619/data!D$8</f>
        <v>4</v>
      </c>
      <c r="L619" s="59">
        <f>C619*E619/3600/data!H$23+L618</f>
        <v>93.27627056796689</v>
      </c>
    </row>
    <row r="620" spans="1:12" ht="20.100000000000001" customHeight="1">
      <c r="A620" s="12">
        <f>'Eleveld TCI'!A620</f>
        <v>3030</v>
      </c>
      <c r="B620" s="13">
        <f>'Eleveld TCI'!B620</f>
        <v>4</v>
      </c>
      <c r="C620" s="14">
        <f t="shared" si="29"/>
        <v>5</v>
      </c>
      <c r="D620" s="68">
        <f>3600*(B620*data!D$15/1000-F620-G619)/C620</f>
        <v>776.48708104183584</v>
      </c>
      <c r="E620" s="68">
        <f>IF(A620+C620&lt;N$19,data!H$25,IF(A620&lt;N$19,data!H$25*(N$19-A620)/C620,IF(D620&gt;data!$H$25,data!$H$25,IF(D620&lt;0,0,D620))))</f>
        <v>776.48708104183584</v>
      </c>
      <c r="F620" s="17">
        <f>(H620*data!D$16+I620*data!D$17-G619*(data!D$18+data!D$19+data!D$20))*$C620/60</f>
        <v>-1.0784542792247744</v>
      </c>
      <c r="G620" s="17">
        <f t="shared" si="30"/>
        <v>81.168000000000006</v>
      </c>
      <c r="H620" s="17">
        <f>H619+(data!D$19*G619-data!D$16*H619)*$C620/60</f>
        <v>157.43066864661242</v>
      </c>
      <c r="I620" s="17">
        <f>I619+(data!D$20*G619-data!D$17*I619)*$C620/60</f>
        <v>169.31087083000668</v>
      </c>
      <c r="J620" s="16">
        <f t="shared" si="28"/>
        <v>50.5</v>
      </c>
      <c r="K620" s="14">
        <f>G620/data!D$8</f>
        <v>4</v>
      </c>
      <c r="L620" s="59">
        <f>C620*E620/3600/data!H$23+L619</f>
        <v>93.384115995889374</v>
      </c>
    </row>
    <row r="621" spans="1:12" ht="20.100000000000001" customHeight="1">
      <c r="A621" s="12">
        <f>'Eleveld TCI'!A621</f>
        <v>3035</v>
      </c>
      <c r="B621" s="13">
        <f>'Eleveld TCI'!B621</f>
        <v>4</v>
      </c>
      <c r="C621" s="14">
        <f t="shared" si="29"/>
        <v>5</v>
      </c>
      <c r="D621" s="68">
        <f>3600*(B621*data!D$15/1000-F621-G620)/C621</f>
        <v>776.32121505803752</v>
      </c>
      <c r="E621" s="68">
        <f>IF(A621+C621&lt;N$19,data!H$25,IF(A621&lt;N$19,data!H$25*(N$19-A621)/C621,IF(D621&gt;data!$H$25,data!$H$25,IF(D621&lt;0,0,D621))))</f>
        <v>776.32121505803752</v>
      </c>
      <c r="F621" s="17">
        <f>(H621*data!D$16+I621*data!D$17-G620*(data!D$18+data!D$19+data!D$20))*$C621/60</f>
        <v>-1.0782239098028255</v>
      </c>
      <c r="G621" s="17">
        <f t="shared" si="30"/>
        <v>81.168000000000006</v>
      </c>
      <c r="H621" s="17">
        <f>H620+(data!D$19*G620-data!D$16*H620)*$C621/60</f>
        <v>157.46667941531544</v>
      </c>
      <c r="I621" s="17">
        <f>I620+(data!D$20*G620-data!D$17*I620)*$C621/60</f>
        <v>169.54839834052842</v>
      </c>
      <c r="J621" s="16">
        <f t="shared" si="28"/>
        <v>50.583333333333336</v>
      </c>
      <c r="K621" s="14">
        <f>G621/data!D$8</f>
        <v>4</v>
      </c>
      <c r="L621" s="59">
        <f>C621*E621/3600/data!H$23+L620</f>
        <v>93.491938386869663</v>
      </c>
    </row>
    <row r="622" spans="1:12" ht="20.100000000000001" customHeight="1">
      <c r="A622" s="12">
        <f>'Eleveld TCI'!A622</f>
        <v>3040</v>
      </c>
      <c r="B622" s="13">
        <f>'Eleveld TCI'!B622</f>
        <v>4</v>
      </c>
      <c r="C622" s="14">
        <f t="shared" si="29"/>
        <v>5</v>
      </c>
      <c r="D622" s="68">
        <f>3600*(B622*data!D$15/1000-F622-G621)/C622</f>
        <v>776.15590667048423</v>
      </c>
      <c r="E622" s="68">
        <f>IF(A622+C622&lt;N$19,data!H$25,IF(A622&lt;N$19,data!H$25*(N$19-A622)/C622,IF(D622&gt;data!$H$25,data!$H$25,IF(D622&lt;0,0,D622))))</f>
        <v>776.15590667048423</v>
      </c>
      <c r="F622" s="17">
        <f>(H622*data!D$16+I622*data!D$17-G621*(data!D$18+data!D$19+data!D$20))*$C622/60</f>
        <v>-1.0779943148201121</v>
      </c>
      <c r="G622" s="17">
        <f t="shared" si="30"/>
        <v>81.168000000000006</v>
      </c>
      <c r="H622" s="17">
        <f>H621+(data!D$19*G621-data!D$16*H621)*$C622/60</f>
        <v>157.50252513466191</v>
      </c>
      <c r="I622" s="17">
        <f>I621+(data!D$20*G621-data!D$17*I621)*$C622/60</f>
        <v>169.78586053098476</v>
      </c>
      <c r="J622" s="16">
        <f t="shared" si="28"/>
        <v>50.666666666666664</v>
      </c>
      <c r="K622" s="14">
        <f>G622/data!D$8</f>
        <v>4</v>
      </c>
      <c r="L622" s="59">
        <f>C622*E622/3600/data!H$23+L621</f>
        <v>93.59973781835167</v>
      </c>
    </row>
    <row r="623" spans="1:12" ht="20.100000000000001" customHeight="1">
      <c r="A623" s="12">
        <f>'Eleveld TCI'!A623</f>
        <v>3045</v>
      </c>
      <c r="B623" s="13">
        <f>'Eleveld TCI'!B623</f>
        <v>4</v>
      </c>
      <c r="C623" s="14">
        <f t="shared" si="29"/>
        <v>5</v>
      </c>
      <c r="D623" s="68">
        <f>3600*(B623*data!D$15/1000-F623-G622)/C623</f>
        <v>775.99115337924673</v>
      </c>
      <c r="E623" s="68">
        <f>IF(A623+C623&lt;N$19,data!H$25,IF(A623&lt;N$19,data!H$25*(N$19-A623)/C623,IF(D623&gt;data!$H$25,data!$H$25,IF(D623&lt;0,0,D623))))</f>
        <v>775.99115337924673</v>
      </c>
      <c r="F623" s="17">
        <f>(H623*data!D$16+I623*data!D$17-G622*(data!D$18+data!D$19+data!D$20))*$C623/60</f>
        <v>-1.0777654908045116</v>
      </c>
      <c r="G623" s="17">
        <f t="shared" si="30"/>
        <v>81.168000000000006</v>
      </c>
      <c r="H623" s="17">
        <f>H622+(data!D$19*G622-data!D$16*H622)*$C623/60</f>
        <v>157.53820656112805</v>
      </c>
      <c r="I623" s="17">
        <f>I622+(data!D$20*G622-data!D$17*I622)*$C623/60</f>
        <v>170.02325741933873</v>
      </c>
      <c r="J623" s="16">
        <f t="shared" si="28"/>
        <v>50.75</v>
      </c>
      <c r="K623" s="14">
        <f>G623/data!D$8</f>
        <v>4</v>
      </c>
      <c r="L623" s="59">
        <f>C623*E623/3600/data!H$23+L622</f>
        <v>93.707514367432125</v>
      </c>
    </row>
    <row r="624" spans="1:12" ht="20.100000000000001" customHeight="1">
      <c r="A624" s="12">
        <f>'Eleveld TCI'!A624</f>
        <v>3050</v>
      </c>
      <c r="B624" s="13">
        <f>'Eleveld TCI'!B624</f>
        <v>4</v>
      </c>
      <c r="C624" s="14">
        <f t="shared" si="29"/>
        <v>5</v>
      </c>
      <c r="D624" s="68">
        <f>3600*(B624*data!D$15/1000-F624-G623)/C624</f>
        <v>775.82695269585543</v>
      </c>
      <c r="E624" s="68">
        <f>IF(A624+C624&lt;N$19,data!H$25,IF(A624&lt;N$19,data!H$25*(N$19-A624)/C624,IF(D624&gt;data!$H$25,data!$H$25,IF(D624&lt;0,0,D624))))</f>
        <v>775.82695269585543</v>
      </c>
      <c r="F624" s="17">
        <f>(H624*data!D$16+I624*data!D$17-G623*(data!D$18+data!D$19+data!D$20))*$C624/60</f>
        <v>-1.0775374342997943</v>
      </c>
      <c r="G624" s="17">
        <f t="shared" si="30"/>
        <v>81.168000000000006</v>
      </c>
      <c r="H624" s="17">
        <f>H623+(data!D$19*G623-data!D$16*H623)*$C624/60</f>
        <v>157.57372444772287</v>
      </c>
      <c r="I624" s="17">
        <f>I623+(data!D$20*G623-data!D$17*I623)*$C624/60</f>
        <v>170.26058902354842</v>
      </c>
      <c r="J624" s="16">
        <f t="shared" si="28"/>
        <v>50.833333333333336</v>
      </c>
      <c r="K624" s="14">
        <f>G624/data!D$8</f>
        <v>4</v>
      </c>
      <c r="L624" s="59">
        <f>C624*E624/3600/data!H$23+L623</f>
        <v>93.815268110862107</v>
      </c>
    </row>
    <row r="625" spans="1:12" ht="20.100000000000001" customHeight="1">
      <c r="A625" s="12">
        <f>'Eleveld TCI'!A625</f>
        <v>3055</v>
      </c>
      <c r="B625" s="13">
        <f>'Eleveld TCI'!B625</f>
        <v>4</v>
      </c>
      <c r="C625" s="14">
        <f t="shared" si="29"/>
        <v>5</v>
      </c>
      <c r="D625" s="68">
        <f>3600*(B625*data!D$15/1000-F625-G624)/C625</f>
        <v>775.66330214319805</v>
      </c>
      <c r="E625" s="68">
        <f>IF(A625+C625&lt;N$19,data!H$25,IF(A625&lt;N$19,data!H$25*(N$19-A625)/C625,IF(D625&gt;data!$H$25,data!$H$25,IF(D625&lt;0,0,D625))))</f>
        <v>775.66330214319805</v>
      </c>
      <c r="F625" s="17">
        <f>(H625*data!D$16+I625*data!D$17-G624*(data!D$18+data!D$19+data!D$20))*$C625/60</f>
        <v>-1.07731014186555</v>
      </c>
      <c r="G625" s="17">
        <f t="shared" si="30"/>
        <v>81.168000000000006</v>
      </c>
      <c r="H625" s="17">
        <f>H624+(data!D$19*G624-data!D$16*H624)*$C625/60</f>
        <v>157.60907954400415</v>
      </c>
      <c r="I625" s="17">
        <f>I624+(data!D$20*G624-data!D$17*I624)*$C625/60</f>
        <v>170.49785536156693</v>
      </c>
      <c r="J625" s="16">
        <f t="shared" si="28"/>
        <v>50.916666666666664</v>
      </c>
      <c r="K625" s="14">
        <f>G625/data!D$8</f>
        <v>4</v>
      </c>
      <c r="L625" s="59">
        <f>C625*E625/3600/data!H$23+L624</f>
        <v>93.922999125048662</v>
      </c>
    </row>
    <row r="626" spans="1:12" ht="20.100000000000001" customHeight="1">
      <c r="A626" s="12">
        <f>'Eleveld TCI'!A626</f>
        <v>3060</v>
      </c>
      <c r="B626" s="13">
        <f>'Eleveld TCI'!B626</f>
        <v>4</v>
      </c>
      <c r="C626" s="14">
        <f t="shared" si="29"/>
        <v>5</v>
      </c>
      <c r="D626" s="68">
        <f>3600*(B626*data!D$15/1000-F626-G625)/C626</f>
        <v>775.50019925551965</v>
      </c>
      <c r="E626" s="68">
        <f>IF(A626+C626&lt;N$19,data!H$25,IF(A626&lt;N$19,data!H$25*(N$19-A626)/C626,IF(D626&gt;data!$H$25,data!$H$25,IF(D626&lt;0,0,D626))))</f>
        <v>775.50019925551965</v>
      </c>
      <c r="F626" s="17">
        <f>(H626*data!D$16+I626*data!D$17-G625*(data!D$18+data!D$19+data!D$20))*$C626/60</f>
        <v>-1.0770836100771157</v>
      </c>
      <c r="G626" s="17">
        <f t="shared" si="30"/>
        <v>81.168000000000006</v>
      </c>
      <c r="H626" s="17">
        <f>H625+(data!D$19*G625-data!D$16*H625)*$C626/60</f>
        <v>157.64427259609414</v>
      </c>
      <c r="I626" s="17">
        <f>I625+(data!D$20*G625-data!D$17*I625)*$C626/60</f>
        <v>170.7350564513425</v>
      </c>
      <c r="J626" s="16">
        <f t="shared" si="28"/>
        <v>51</v>
      </c>
      <c r="K626" s="14">
        <f>G626/data!D$8</f>
        <v>4</v>
      </c>
      <c r="L626" s="59">
        <f>C626*E626/3600/data!H$23+L625</f>
        <v>94.030707486056372</v>
      </c>
    </row>
    <row r="627" spans="1:12" ht="20.100000000000001" customHeight="1">
      <c r="A627" s="12">
        <f>'Eleveld TCI'!A627</f>
        <v>3065</v>
      </c>
      <c r="B627" s="13">
        <f>'Eleveld TCI'!B627</f>
        <v>4</v>
      </c>
      <c r="C627" s="14">
        <f t="shared" si="29"/>
        <v>5</v>
      </c>
      <c r="D627" s="68">
        <f>3600*(B627*data!D$15/1000-F627-G626)/C627</f>
        <v>775.33764157836117</v>
      </c>
      <c r="E627" s="68">
        <f>IF(A627+C627&lt;N$19,data!H$25,IF(A627&lt;N$19,data!H$25*(N$19-A627)/C627,IF(D627&gt;data!$H$25,data!$H$25,IF(D627&lt;0,0,D627))))</f>
        <v>775.33764157836117</v>
      </c>
      <c r="F627" s="17">
        <f>(H627*data!D$16+I627*data!D$17-G626*(data!D$18+data!D$19+data!D$20))*$C627/60</f>
        <v>-1.0768578355255043</v>
      </c>
      <c r="G627" s="17">
        <f t="shared" si="30"/>
        <v>81.168000000000006</v>
      </c>
      <c r="H627" s="17">
        <f>H626+(data!D$19*G626-data!D$16*H626)*$C627/60</f>
        <v>157.67930434669537</v>
      </c>
      <c r="I627" s="17">
        <f>I626+(data!D$20*G626-data!D$17*I626)*$C627/60</f>
        <v>170.97219231081837</v>
      </c>
      <c r="J627" s="16">
        <f t="shared" si="28"/>
        <v>51.083333333333336</v>
      </c>
      <c r="K627" s="14">
        <f>G627/data!D$8</f>
        <v>4</v>
      </c>
      <c r="L627" s="59">
        <f>C627*E627/3600/data!H$23+L626</f>
        <v>94.138393269608926</v>
      </c>
    </row>
    <row r="628" spans="1:12" ht="20.100000000000001" customHeight="1">
      <c r="A628" s="12">
        <f>'Eleveld TCI'!A628</f>
        <v>3070</v>
      </c>
      <c r="B628" s="13">
        <f>'Eleveld TCI'!B628</f>
        <v>4</v>
      </c>
      <c r="C628" s="14">
        <f t="shared" si="29"/>
        <v>5</v>
      </c>
      <c r="D628" s="68">
        <f>3600*(B628*data!D$15/1000-F628-G627)/C628</f>
        <v>775.17562666847766</v>
      </c>
      <c r="E628" s="68">
        <f>IF(A628+C628&lt;N$19,data!H$25,IF(A628&lt;N$19,data!H$25*(N$19-A628)/C628,IF(D628&gt;data!$H$25,data!$H$25,IF(D628&lt;0,0,D628))))</f>
        <v>775.17562666847766</v>
      </c>
      <c r="F628" s="17">
        <f>(H628*data!D$16+I628*data!D$17-G627*(data!D$18+data!D$19+data!D$20))*$C628/60</f>
        <v>-1.0766328148173308</v>
      </c>
      <c r="G628" s="17">
        <f t="shared" si="30"/>
        <v>81.168000000000006</v>
      </c>
      <c r="H628" s="17">
        <f>H627+(data!D$19*G627-data!D$16*H627)*$C628/60</f>
        <v>157.71417553510636</v>
      </c>
      <c r="I628" s="17">
        <f>I627+(data!D$20*G627-data!D$17*I627)*$C628/60</f>
        <v>171.20926295793291</v>
      </c>
      <c r="J628" s="16">
        <f t="shared" si="28"/>
        <v>51.166666666666664</v>
      </c>
      <c r="K628" s="14">
        <f>G628/data!D$8</f>
        <v>4</v>
      </c>
      <c r="L628" s="59">
        <f>C628*E628/3600/data!H$23+L627</f>
        <v>94.24605655109066</v>
      </c>
    </row>
    <row r="629" spans="1:12" ht="20.100000000000001" customHeight="1">
      <c r="A629" s="12">
        <f>'Eleveld TCI'!A629</f>
        <v>3075</v>
      </c>
      <c r="B629" s="13">
        <f>'Eleveld TCI'!B629</f>
        <v>4</v>
      </c>
      <c r="C629" s="14">
        <f t="shared" si="29"/>
        <v>5</v>
      </c>
      <c r="D629" s="68">
        <f>3600*(B629*data!D$15/1000-F629-G628)/C629</f>
        <v>775.01415209381776</v>
      </c>
      <c r="E629" s="68">
        <f>IF(A629+C629&lt;N$19,data!H$25,IF(A629&lt;N$19,data!H$25*(N$19-A629)/C629,IF(D629&gt;data!$H$25,data!$H$25,IF(D629&lt;0,0,D629))))</f>
        <v>775.01415209381776</v>
      </c>
      <c r="F629" s="17">
        <f>(H629*data!D$16+I629*data!D$17-G628*(data!D$18+data!D$19+data!D$20))*$C629/60</f>
        <v>-1.0764085445747427</v>
      </c>
      <c r="G629" s="17">
        <f t="shared" si="30"/>
        <v>81.168000000000006</v>
      </c>
      <c r="H629" s="17">
        <f>H628+(data!D$19*G628-data!D$16*H628)*$C629/60</f>
        <v>157.74888689723713</v>
      </c>
      <c r="I629" s="17">
        <f>I628+(data!D$20*G628-data!D$17*I628)*$C629/60</f>
        <v>171.44626841061947</v>
      </c>
      <c r="J629" s="16">
        <f t="shared" si="28"/>
        <v>51.25</v>
      </c>
      <c r="K629" s="14">
        <f>G629/data!D$8</f>
        <v>4</v>
      </c>
      <c r="L629" s="59">
        <f>C629*E629/3600/data!H$23+L628</f>
        <v>94.353697405548132</v>
      </c>
    </row>
    <row r="630" spans="1:12" ht="20.100000000000001" customHeight="1">
      <c r="A630" s="12">
        <f>'Eleveld TCI'!A630</f>
        <v>3080</v>
      </c>
      <c r="B630" s="13">
        <f>'Eleveld TCI'!B630</f>
        <v>4</v>
      </c>
      <c r="C630" s="14">
        <f t="shared" si="29"/>
        <v>5</v>
      </c>
      <c r="D630" s="68">
        <f>3600*(B630*data!D$15/1000-F630-G629)/C630</f>
        <v>774.85321543345208</v>
      </c>
      <c r="E630" s="68">
        <f>IF(A630+C630&lt;N$19,data!H$25,IF(A630&lt;N$19,data!H$25*(N$19-A630)/C630,IF(D630&gt;data!$H$25,data!$H$25,IF(D630&lt;0,0,D630))))</f>
        <v>774.85321543345208</v>
      </c>
      <c r="F630" s="17">
        <f>(H630*data!D$16+I630*data!D$17-G629*(data!D$18+data!D$19+data!D$20))*$C630/60</f>
        <v>-1.0761850214353477</v>
      </c>
      <c r="G630" s="17">
        <f t="shared" si="30"/>
        <v>81.168000000000006</v>
      </c>
      <c r="H630" s="17">
        <f>H629+(data!D$19*G629-data!D$16*H629)*$C630/60</f>
        <v>157.7834391656248</v>
      </c>
      <c r="I630" s="17">
        <f>I629+(data!D$20*G629-data!D$17*I629)*$C630/60</f>
        <v>171.68320868680655</v>
      </c>
      <c r="J630" s="16">
        <f t="shared" si="28"/>
        <v>51.333333333333336</v>
      </c>
      <c r="K630" s="14">
        <f>G630/data!D$8</f>
        <v>4</v>
      </c>
      <c r="L630" s="59">
        <f>C630*E630/3600/data!H$23+L629</f>
        <v>94.46131590769167</v>
      </c>
    </row>
    <row r="631" spans="1:12" ht="20.100000000000001" customHeight="1">
      <c r="A631" s="12">
        <f>'Eleveld TCI'!A631</f>
        <v>3085</v>
      </c>
      <c r="B631" s="13">
        <f>'Eleveld TCI'!B631</f>
        <v>4</v>
      </c>
      <c r="C631" s="14">
        <f t="shared" si="29"/>
        <v>5</v>
      </c>
      <c r="D631" s="68">
        <f>3600*(B631*data!D$15/1000-F631-G630)/C631</f>
        <v>774.69281427754254</v>
      </c>
      <c r="E631" s="68">
        <f>IF(A631+C631&lt;N$19,data!H$25,IF(A631&lt;N$19,data!H$25*(N$19-A631)/C631,IF(D631&gt;data!$H$25,data!$H$25,IF(D631&lt;0,0,D631))))</f>
        <v>774.69281427754254</v>
      </c>
      <c r="F631" s="17">
        <f>(H631*data!D$16+I631*data!D$17-G630*(data!D$18+data!D$19+data!D$20))*$C631/60</f>
        <v>-1.0759622420521435</v>
      </c>
      <c r="G631" s="17">
        <f t="shared" si="30"/>
        <v>81.168000000000006</v>
      </c>
      <c r="H631" s="17">
        <f>H630+(data!D$19*G630-data!D$16*H630)*$C631/60</f>
        <v>157.81783306944902</v>
      </c>
      <c r="I631" s="17">
        <f>I630+(data!D$20*G630-data!D$17*I630)*$C631/60</f>
        <v>171.92008380441769</v>
      </c>
      <c r="J631" s="16">
        <f t="shared" si="28"/>
        <v>51.416666666666664</v>
      </c>
      <c r="K631" s="14">
        <f>G631/data!D$8</f>
        <v>4</v>
      </c>
      <c r="L631" s="59">
        <f>C631*E631/3600/data!H$23+L630</f>
        <v>94.56891213189688</v>
      </c>
    </row>
    <row r="632" spans="1:12" ht="20.100000000000001" customHeight="1">
      <c r="A632" s="12">
        <f>'Eleveld TCI'!A632</f>
        <v>3090</v>
      </c>
      <c r="B632" s="13">
        <f>'Eleveld TCI'!B632</f>
        <v>4</v>
      </c>
      <c r="C632" s="14">
        <f t="shared" si="29"/>
        <v>5</v>
      </c>
      <c r="D632" s="68">
        <f>3600*(B632*data!D$15/1000-F632-G631)/C632</f>
        <v>774.53294622728095</v>
      </c>
      <c r="E632" s="68">
        <f>IF(A632+C632&lt;N$19,data!H$25,IF(A632&lt;N$19,data!H$25*(N$19-A632)/C632,IF(D632&gt;data!$H$25,data!$H$25,IF(D632&lt;0,0,D632))))</f>
        <v>774.53294622728095</v>
      </c>
      <c r="F632" s="17">
        <f>(H632*data!D$16+I632*data!D$17-G631*(data!D$18+data!D$19+data!D$20))*$C632/60</f>
        <v>-1.0757402030934471</v>
      </c>
      <c r="G632" s="17">
        <f t="shared" si="30"/>
        <v>81.168000000000006</v>
      </c>
      <c r="H632" s="17">
        <f>H631+(data!D$19*G631-data!D$16*H631)*$C632/60</f>
        <v>157.85206933454739</v>
      </c>
      <c r="I632" s="17">
        <f>I631+(data!D$20*G631-data!D$17*I631)*$C632/60</f>
        <v>172.15689378137148</v>
      </c>
      <c r="J632" s="16">
        <f t="shared" si="28"/>
        <v>51.5</v>
      </c>
      <c r="K632" s="14">
        <f>G632/data!D$8</f>
        <v>4</v>
      </c>
      <c r="L632" s="59">
        <f>C632*E632/3600/data!H$23+L631</f>
        <v>94.676486152206223</v>
      </c>
    </row>
    <row r="633" spans="1:12" ht="20.100000000000001" customHeight="1">
      <c r="A633" s="12">
        <f>'Eleveld TCI'!A633</f>
        <v>3095</v>
      </c>
      <c r="B633" s="13">
        <f>'Eleveld TCI'!B633</f>
        <v>4</v>
      </c>
      <c r="C633" s="14">
        <f t="shared" si="29"/>
        <v>5</v>
      </c>
      <c r="D633" s="68">
        <f>3600*(B633*data!D$15/1000-F633-G632)/C633</f>
        <v>774.37360889483784</v>
      </c>
      <c r="E633" s="68">
        <f>IF(A633+C633&lt;N$19,data!H$25,IF(A633&lt;N$19,data!H$25*(N$19-A633)/C633,IF(D633&gt;data!$H$25,data!$H$25,IF(D633&lt;0,0,D633))))</f>
        <v>774.37360889483784</v>
      </c>
      <c r="F633" s="17">
        <f>(H633*data!D$16+I633*data!D$17-G632*(data!D$18+data!D$19+data!D$20))*$C633/60</f>
        <v>-1.0755189012428239</v>
      </c>
      <c r="G633" s="17">
        <f t="shared" si="30"/>
        <v>81.168000000000006</v>
      </c>
      <c r="H633" s="17">
        <f>H632+(data!D$19*G632-data!D$16*H632)*$C633/60</f>
        <v>157.88614868343072</v>
      </c>
      <c r="I633" s="17">
        <f>I632+(data!D$20*G632-data!D$17*I632)*$C633/60</f>
        <v>172.3936386355816</v>
      </c>
      <c r="J633" s="16">
        <f t="shared" si="28"/>
        <v>51.583333333333336</v>
      </c>
      <c r="K633" s="14">
        <f>G633/data!D$8</f>
        <v>4</v>
      </c>
      <c r="L633" s="59">
        <f>C633*E633/3600/data!H$23+L632</f>
        <v>94.784038042330508</v>
      </c>
    </row>
    <row r="634" spans="1:12" ht="20.100000000000001" customHeight="1">
      <c r="A634" s="12">
        <f>'Eleveld TCI'!A634</f>
        <v>3100</v>
      </c>
      <c r="B634" s="13">
        <f>'Eleveld TCI'!B634</f>
        <v>4</v>
      </c>
      <c r="C634" s="14">
        <f t="shared" si="29"/>
        <v>5</v>
      </c>
      <c r="D634" s="68">
        <f>3600*(B634*data!D$15/1000-F634-G633)/C634</f>
        <v>774.2147999032909</v>
      </c>
      <c r="E634" s="68">
        <f>IF(A634+C634&lt;N$19,data!H$25,IF(A634&lt;N$19,data!H$25*(N$19-A634)/C634,IF(D634&gt;data!$H$25,data!$H$25,IF(D634&lt;0,0,D634))))</f>
        <v>774.2147999032909</v>
      </c>
      <c r="F634" s="17">
        <f>(H634*data!D$16+I634*data!D$17-G633*(data!D$18+data!D$19+data!D$20))*$C634/60</f>
        <v>-1.0752983331990194</v>
      </c>
      <c r="G634" s="17">
        <f t="shared" si="30"/>
        <v>81.168000000000006</v>
      </c>
      <c r="H634" s="17">
        <f>H633+(data!D$19*G633-data!D$16*H633)*$C634/60</f>
        <v>157.92007183529833</v>
      </c>
      <c r="I634" s="17">
        <f>I633+(data!D$20*G633-data!D$17*I633)*$C634/60</f>
        <v>172.63031838495681</v>
      </c>
      <c r="J634" s="16">
        <f t="shared" si="28"/>
        <v>51.666666666666664</v>
      </c>
      <c r="K634" s="14">
        <f>G634/data!D$8</f>
        <v>4</v>
      </c>
      <c r="L634" s="59">
        <f>C634*E634/3600/data!H$23+L633</f>
        <v>94.891567875650409</v>
      </c>
    </row>
    <row r="635" spans="1:12" ht="20.100000000000001" customHeight="1">
      <c r="A635" s="12">
        <f>'Eleveld TCI'!A635</f>
        <v>3105</v>
      </c>
      <c r="B635" s="13">
        <f>'Eleveld TCI'!B635</f>
        <v>4</v>
      </c>
      <c r="C635" s="14">
        <f t="shared" si="29"/>
        <v>5</v>
      </c>
      <c r="D635" s="68">
        <f>3600*(B635*data!D$15/1000-F635-G634)/C635</f>
        <v>774.05651688663511</v>
      </c>
      <c r="E635" s="68">
        <f>IF(A635+C635&lt;N$19,data!H$25,IF(A635&lt;N$19,data!H$25*(N$19-A635)/C635,IF(D635&gt;data!$H$25,data!$H$25,IF(D635&lt;0,0,D635))))</f>
        <v>774.05651688663511</v>
      </c>
      <c r="F635" s="17">
        <f>(H635*data!D$16+I635*data!D$17-G634*(data!D$18+data!D$19+data!D$20))*$C635/60</f>
        <v>-1.0750784956758872</v>
      </c>
      <c r="G635" s="17">
        <f t="shared" si="30"/>
        <v>81.168000000000006</v>
      </c>
      <c r="H635" s="17">
        <f>H634+(data!D$19*G634-data!D$16*H634)*$C635/60</f>
        <v>157.95383950605321</v>
      </c>
      <c r="I635" s="17">
        <f>I634+(data!D$20*G634-data!D$17*I634)*$C635/60</f>
        <v>172.86693304740095</v>
      </c>
      <c r="J635" s="16">
        <f t="shared" si="28"/>
        <v>51.75</v>
      </c>
      <c r="K635" s="14">
        <f>G635/data!D$8</f>
        <v>4</v>
      </c>
      <c r="L635" s="59">
        <f>C635*E635/3600/data!H$23+L634</f>
        <v>94.999075725217992</v>
      </c>
    </row>
    <row r="636" spans="1:12" ht="20.100000000000001" customHeight="1">
      <c r="A636" s="12">
        <f>'Eleveld TCI'!A636</f>
        <v>3110</v>
      </c>
      <c r="B636" s="13">
        <f>'Eleveld TCI'!B636</f>
        <v>4</v>
      </c>
      <c r="C636" s="14">
        <f t="shared" si="29"/>
        <v>5</v>
      </c>
      <c r="D636" s="68">
        <f>3600*(B636*data!D$15/1000-F636-G635)/C636</f>
        <v>773.89875748967029</v>
      </c>
      <c r="E636" s="68">
        <f>IF(A636+C636&lt;N$19,data!H$25,IF(A636&lt;N$19,data!H$25*(N$19-A636)/C636,IF(D636&gt;data!$H$25,data!$H$25,IF(D636&lt;0,0,D636))))</f>
        <v>773.89875748967029</v>
      </c>
      <c r="F636" s="17">
        <f>(H636*data!D$16+I636*data!D$17-G635*(data!D$18+data!D$19+data!D$20))*$C636/60</f>
        <v>-1.0748593854023227</v>
      </c>
      <c r="G636" s="17">
        <f t="shared" si="30"/>
        <v>81.168000000000006</v>
      </c>
      <c r="H636" s="17">
        <f>H635+(data!D$19*G635-data!D$16*H635)*$C636/60</f>
        <v>157.98745240831713</v>
      </c>
      <c r="I636" s="17">
        <f>I635+(data!D$20*G635-data!D$17*I635)*$C636/60</f>
        <v>173.1034826408129</v>
      </c>
      <c r="J636" s="16">
        <f t="shared" si="28"/>
        <v>51.833333333333336</v>
      </c>
      <c r="K636" s="14">
        <f>G636/data!D$8</f>
        <v>4</v>
      </c>
      <c r="L636" s="59">
        <f>C636*E636/3600/data!H$23+L635</f>
        <v>95.106561663758228</v>
      </c>
    </row>
    <row r="637" spans="1:12" ht="20.100000000000001" customHeight="1">
      <c r="A637" s="12">
        <f>'Eleveld TCI'!A637</f>
        <v>3115</v>
      </c>
      <c r="B637" s="13">
        <f>'Eleveld TCI'!B637</f>
        <v>4</v>
      </c>
      <c r="C637" s="14">
        <f t="shared" si="29"/>
        <v>5</v>
      </c>
      <c r="D637" s="68">
        <f>3600*(B637*data!D$15/1000-F637-G636)/C637</f>
        <v>773.74151936798057</v>
      </c>
      <c r="E637" s="68">
        <f>IF(A637+C637&lt;N$19,data!H$25,IF(A637&lt;N$19,data!H$25*(N$19-A637)/C637,IF(D637&gt;data!$H$25,data!$H$25,IF(D637&lt;0,0,D637))))</f>
        <v>773.74151936798057</v>
      </c>
      <c r="F637" s="17">
        <f>(H637*data!D$16+I637*data!D$17-G636*(data!D$18+data!D$19+data!D$20))*$C637/60</f>
        <v>-1.0746409991221917</v>
      </c>
      <c r="G637" s="17">
        <f t="shared" si="30"/>
        <v>81.168000000000006</v>
      </c>
      <c r="H637" s="17">
        <f>H636+(data!D$19*G636-data!D$16*H636)*$C637/60</f>
        <v>158.02091125144568</v>
      </c>
      <c r="I637" s="17">
        <f>I636+(data!D$20*G636-data!D$17*I636)*$C637/60</f>
        <v>173.33996718308669</v>
      </c>
      <c r="J637" s="16">
        <f t="shared" si="28"/>
        <v>51.916666666666664</v>
      </c>
      <c r="K637" s="14">
        <f>G637/data!D$8</f>
        <v>4</v>
      </c>
      <c r="L637" s="59">
        <f>C637*E637/3600/data!H$23+L636</f>
        <v>95.214025763670449</v>
      </c>
    </row>
    <row r="638" spans="1:12" ht="20.100000000000001" customHeight="1">
      <c r="A638" s="12">
        <f>'Eleveld TCI'!A638</f>
        <v>3120</v>
      </c>
      <c r="B638" s="13">
        <f>'Eleveld TCI'!B638</f>
        <v>4</v>
      </c>
      <c r="C638" s="14">
        <f t="shared" si="29"/>
        <v>5</v>
      </c>
      <c r="D638" s="68">
        <f>3600*(B638*data!D$15/1000-F638-G637)/C638</f>
        <v>773.58480018787304</v>
      </c>
      <c r="E638" s="68">
        <f>IF(A638+C638&lt;N$19,data!H$25,IF(A638&lt;N$19,data!H$25*(N$19-A638)/C638,IF(D638&gt;data!$H$25,data!$H$25,IF(D638&lt;0,0,D638))))</f>
        <v>773.58480018787304</v>
      </c>
      <c r="F638" s="17">
        <f>(H638*data!D$16+I638*data!D$17-G637*(data!D$18+data!D$19+data!D$20))*$C638/60</f>
        <v>-1.074423333594263</v>
      </c>
      <c r="G638" s="17">
        <f t="shared" si="30"/>
        <v>81.168000000000006</v>
      </c>
      <c r="H638" s="17">
        <f>H637+(data!D$19*G637-data!D$16*H637)*$C638/60</f>
        <v>158.05421674154323</v>
      </c>
      <c r="I638" s="17">
        <f>I637+(data!D$20*G637-data!D$17*I637)*$C638/60</f>
        <v>173.57638669211133</v>
      </c>
      <c r="J638" s="16">
        <f t="shared" si="28"/>
        <v>52</v>
      </c>
      <c r="K638" s="14">
        <f>G638/data!D$8</f>
        <v>4</v>
      </c>
      <c r="L638" s="59">
        <f>C638*E638/3600/data!H$23+L637</f>
        <v>95.321468097029879</v>
      </c>
    </row>
    <row r="639" spans="1:12" ht="20.100000000000001" customHeight="1">
      <c r="A639" s="12">
        <f>'Eleveld TCI'!A639</f>
        <v>3125</v>
      </c>
      <c r="B639" s="13">
        <f>'Eleveld TCI'!B639</f>
        <v>4</v>
      </c>
      <c r="C639" s="14">
        <f t="shared" si="29"/>
        <v>5</v>
      </c>
      <c r="D639" s="68">
        <f>3600*(B639*data!D$15/1000-F639-G638)/C639</f>
        <v>773.4285976263368</v>
      </c>
      <c r="E639" s="68">
        <f>IF(A639+C639&lt;N$19,data!H$25,IF(A639&lt;N$19,data!H$25*(N$19-A639)/C639,IF(D639&gt;data!$H$25,data!$H$25,IF(D639&lt;0,0,D639))))</f>
        <v>773.4285976263368</v>
      </c>
      <c r="F639" s="17">
        <f>(H639*data!D$16+I639*data!D$17-G638*(data!D$18+data!D$19+data!D$20))*$C639/60</f>
        <v>-1.0742063855921393</v>
      </c>
      <c r="G639" s="17">
        <f t="shared" si="30"/>
        <v>81.168000000000006</v>
      </c>
      <c r="H639" s="17">
        <f>H638+(data!D$19*G638-data!D$16*H638)*$C639/60</f>
        <v>158.08736958147782</v>
      </c>
      <c r="I639" s="17">
        <f>I638+(data!D$20*G638-data!D$17*I638)*$C639/60</f>
        <v>173.81274118577099</v>
      </c>
      <c r="J639" s="16">
        <f t="shared" si="28"/>
        <v>52.083333333333336</v>
      </c>
      <c r="K639" s="14">
        <f>G639/data!D$8</f>
        <v>4</v>
      </c>
      <c r="L639" s="59">
        <f>C639*E639/3600/data!H$23+L638</f>
        <v>95.428888735589098</v>
      </c>
    </row>
    <row r="640" spans="1:12" ht="20.100000000000001" customHeight="1">
      <c r="A640" s="12">
        <f>'Eleveld TCI'!A640</f>
        <v>3130</v>
      </c>
      <c r="B640" s="13">
        <f>'Eleveld TCI'!B640</f>
        <v>4</v>
      </c>
      <c r="C640" s="14">
        <f t="shared" si="29"/>
        <v>5</v>
      </c>
      <c r="D640" s="68">
        <f>3600*(B640*data!D$15/1000-F640-G639)/C640</f>
        <v>773.27290937102248</v>
      </c>
      <c r="E640" s="68">
        <f>IF(A640+C640&lt;N$19,data!H$25,IF(A640&lt;N$19,data!H$25*(N$19-A640)/C640,IF(D640&gt;data!$H$25,data!$H$25,IF(D640&lt;0,0,D640))))</f>
        <v>773.27290937102248</v>
      </c>
      <c r="F640" s="17">
        <f>(H640*data!D$16+I640*data!D$17-G639*(data!D$18+data!D$19+data!D$20))*$C640/60</f>
        <v>-1.0739901519041912</v>
      </c>
      <c r="G640" s="17">
        <f t="shared" si="30"/>
        <v>81.168000000000006</v>
      </c>
      <c r="H640" s="17">
        <f>H639+(data!D$19*G639-data!D$16*H639)*$C640/60</f>
        <v>158.12037047089603</v>
      </c>
      <c r="I640" s="17">
        <f>I639+(data!D$20*G639-data!D$17*I639)*$C640/60</f>
        <v>174.04903068194491</v>
      </c>
      <c r="J640" s="16">
        <f t="shared" si="28"/>
        <v>52.166666666666664</v>
      </c>
      <c r="K640" s="14">
        <f>G640/data!D$8</f>
        <v>4</v>
      </c>
      <c r="L640" s="59">
        <f>C640*E640/3600/data!H$23+L639</f>
        <v>95.536287750779522</v>
      </c>
    </row>
    <row r="641" spans="1:12" ht="20.100000000000001" customHeight="1">
      <c r="A641" s="12">
        <f>'Eleveld TCI'!A641</f>
        <v>3135</v>
      </c>
      <c r="B641" s="13">
        <f>'Eleveld TCI'!B641</f>
        <v>4</v>
      </c>
      <c r="C641" s="14">
        <f t="shared" si="29"/>
        <v>5</v>
      </c>
      <c r="D641" s="68">
        <f>3600*(B641*data!D$15/1000-F641-G640)/C641</f>
        <v>773.11773312010928</v>
      </c>
      <c r="E641" s="68">
        <f>IF(A641+C641&lt;N$19,data!H$25,IF(A641&lt;N$19,data!H$25*(N$19-A641)/C641,IF(D641&gt;data!$H$25,data!$H$25,IF(D641&lt;0,0,D641))))</f>
        <v>773.11773312010928</v>
      </c>
      <c r="F641" s="17">
        <f>(H641*data!D$16+I641*data!D$17-G640*(data!D$18+data!D$19+data!D$20))*$C641/60</f>
        <v>-1.0737746293334873</v>
      </c>
      <c r="G641" s="17">
        <f t="shared" si="30"/>
        <v>81.168000000000006</v>
      </c>
      <c r="H641" s="17">
        <f>H640+(data!D$19*G640-data!D$16*H640)*$C641/60</f>
        <v>158.15322010623777</v>
      </c>
      <c r="I641" s="17">
        <f>I640+(data!D$20*G640-data!D$17*I640)*$C641/60</f>
        <v>174.28525519850737</v>
      </c>
      <c r="J641" s="16">
        <f t="shared" si="28"/>
        <v>52.25</v>
      </c>
      <c r="K641" s="14">
        <f>G641/data!D$8</f>
        <v>4</v>
      </c>
      <c r="L641" s="59">
        <f>C641*E641/3600/data!H$23+L640</f>
        <v>95.643665213712865</v>
      </c>
    </row>
    <row r="642" spans="1:12" ht="20.100000000000001" customHeight="1">
      <c r="A642" s="12">
        <f>'Eleveld TCI'!A642</f>
        <v>3140</v>
      </c>
      <c r="B642" s="13">
        <f>'Eleveld TCI'!B642</f>
        <v>4</v>
      </c>
      <c r="C642" s="14">
        <f t="shared" si="29"/>
        <v>5</v>
      </c>
      <c r="D642" s="68">
        <f>3600*(B642*data!D$15/1000-F642-G641)/C642</f>
        <v>772.96306658236631</v>
      </c>
      <c r="E642" s="68">
        <f>IF(A642+C642&lt;N$19,data!H$25,IF(A642&lt;N$19,data!H$25*(N$19-A642)/C642,IF(D642&gt;data!$H$25,data!$H$25,IF(D642&lt;0,0,D642))))</f>
        <v>772.96306658236631</v>
      </c>
      <c r="F642" s="17">
        <f>(H642*data!D$16+I642*data!D$17-G641*(data!D$18+data!D$19+data!D$20))*$C642/60</f>
        <v>-1.0735598146977265</v>
      </c>
      <c r="G642" s="17">
        <f t="shared" si="30"/>
        <v>81.168000000000006</v>
      </c>
      <c r="H642" s="17">
        <f>H641+(data!D$19*G641-data!D$16*H641)*$C642/60</f>
        <v>158.18591918075086</v>
      </c>
      <c r="I642" s="17">
        <f>I641+(data!D$20*G641-data!D$17*I641)*$C642/60</f>
        <v>174.52141475332778</v>
      </c>
      <c r="J642" s="16">
        <f t="shared" si="28"/>
        <v>52.333333333333336</v>
      </c>
      <c r="K642" s="14">
        <f>G642/data!D$8</f>
        <v>4</v>
      </c>
      <c r="L642" s="59">
        <f>C642*E642/3600/data!H$23+L641</f>
        <v>95.751021195182631</v>
      </c>
    </row>
    <row r="643" spans="1:12" ht="20.100000000000001" customHeight="1">
      <c r="A643" s="12">
        <f>'Eleveld TCI'!A643</f>
        <v>3145</v>
      </c>
      <c r="B643" s="13">
        <f>'Eleveld TCI'!B643</f>
        <v>4</v>
      </c>
      <c r="C643" s="14">
        <f t="shared" si="29"/>
        <v>5</v>
      </c>
      <c r="D643" s="68">
        <f>3600*(B643*data!D$15/1000-F643-G642)/C643</f>
        <v>772.80890747700937</v>
      </c>
      <c r="E643" s="68">
        <f>IF(A643+C643&lt;N$19,data!H$25,IF(A643&lt;N$19,data!H$25*(N$19-A643)/C643,IF(D643&gt;data!$H$25,data!$H$25,IF(D643&lt;0,0,D643))))</f>
        <v>772.80890747700937</v>
      </c>
      <c r="F643" s="17">
        <f>(H643*data!D$16+I643*data!D$17-G642*(data!D$18+data!D$19+data!D$20))*$C643/60</f>
        <v>-1.0733457048291739</v>
      </c>
      <c r="G643" s="17">
        <f t="shared" si="30"/>
        <v>81.168000000000006</v>
      </c>
      <c r="H643" s="17">
        <f>H642+(data!D$19*G642-data!D$16*H642)*$C643/60</f>
        <v>158.21846838450574</v>
      </c>
      <c r="I643" s="17">
        <f>I642+(data!D$20*G642-data!D$17*I642)*$C643/60</f>
        <v>174.75750936427062</v>
      </c>
      <c r="J643" s="16">
        <f t="shared" si="28"/>
        <v>52.416666666666664</v>
      </c>
      <c r="K643" s="14">
        <f>G643/data!D$8</f>
        <v>4</v>
      </c>
      <c r="L643" s="59">
        <f>C643*E643/3600/data!H$23+L642</f>
        <v>95.85835576566555</v>
      </c>
    </row>
    <row r="644" spans="1:12" ht="20.100000000000001" customHeight="1">
      <c r="A644" s="12">
        <f>'Eleveld TCI'!A644</f>
        <v>3150</v>
      </c>
      <c r="B644" s="13">
        <f>'Eleveld TCI'!B644</f>
        <v>4</v>
      </c>
      <c r="C644" s="14">
        <f t="shared" si="29"/>
        <v>5</v>
      </c>
      <c r="D644" s="68">
        <f>3600*(B644*data!D$15/1000-F644-G643)/C644</f>
        <v>772.65525353370094</v>
      </c>
      <c r="E644" s="68">
        <f>IF(A644+C644&lt;N$19,data!H$25,IF(A644&lt;N$19,data!H$25*(N$19-A644)/C644,IF(D644&gt;data!$H$25,data!$H$25,IF(D644&lt;0,0,D644))))</f>
        <v>772.65525353370094</v>
      </c>
      <c r="F644" s="17">
        <f>(H644*data!D$16+I644*data!D$17-G643*(data!D$18+data!D$19+data!D$20))*$C644/60</f>
        <v>-1.0731322965745915</v>
      </c>
      <c r="G644" s="17">
        <f t="shared" si="30"/>
        <v>81.168000000000006</v>
      </c>
      <c r="H644" s="17">
        <f>H643+(data!D$19*G643-data!D$16*H643)*$C644/60</f>
        <v>158.25086840441008</v>
      </c>
      <c r="I644" s="17">
        <f>I643+(data!D$20*G643-data!D$17*I643)*$C644/60</f>
        <v>174.99353904919545</v>
      </c>
      <c r="J644" s="16">
        <f t="shared" ref="J644:J707" si="31">$A644/60</f>
        <v>52.5</v>
      </c>
      <c r="K644" s="14">
        <f>G644/data!D$8</f>
        <v>4</v>
      </c>
      <c r="L644" s="59">
        <f>C644*E644/3600/data!H$23+L643</f>
        <v>95.965668995323014</v>
      </c>
    </row>
    <row r="645" spans="1:12" ht="20.100000000000001" customHeight="1">
      <c r="A645" s="12">
        <f>'Eleveld TCI'!A645</f>
        <v>3155</v>
      </c>
      <c r="B645" s="13">
        <f>'Eleveld TCI'!B645</f>
        <v>4</v>
      </c>
      <c r="C645" s="14">
        <f t="shared" ref="C645:C708" si="32">A646-A645</f>
        <v>5</v>
      </c>
      <c r="D645" s="68">
        <f>3600*(B645*data!D$15/1000-F645-G644)/C645</f>
        <v>772.5021024925195</v>
      </c>
      <c r="E645" s="68">
        <f>IF(A645+C645&lt;N$19,data!H$25,IF(A645&lt;N$19,data!H$25*(N$19-A645)/C645,IF(D645&gt;data!$H$25,data!$H$25,IF(D645&lt;0,0,D645))))</f>
        <v>772.5021024925195</v>
      </c>
      <c r="F645" s="17">
        <f>(H645*data!D$16+I645*data!D$17-G644*(data!D$18+data!D$19+data!D$20))*$C645/60</f>
        <v>-1.072919586795172</v>
      </c>
      <c r="G645" s="17">
        <f t="shared" ref="G645:G708" si="33">(E645/60)*$C645/60+F645+G644</f>
        <v>81.168000000000006</v>
      </c>
      <c r="H645" s="17">
        <f>H644+(data!D$19*G644-data!D$16*H644)*$C645/60</f>
        <v>158.2831199242232</v>
      </c>
      <c r="I645" s="17">
        <f>I644+(data!D$20*G644-data!D$17*I644)*$C645/60</f>
        <v>175.22950382595693</v>
      </c>
      <c r="J645" s="16">
        <f t="shared" si="31"/>
        <v>52.583333333333336</v>
      </c>
      <c r="K645" s="14">
        <f>G645/data!D$8</f>
        <v>4</v>
      </c>
      <c r="L645" s="59">
        <f>C645*E645/3600/data!H$23+L644</f>
        <v>96.072960954002525</v>
      </c>
    </row>
    <row r="646" spans="1:12" ht="20.100000000000001" customHeight="1">
      <c r="A646" s="12">
        <f>'Eleveld TCI'!A646</f>
        <v>3160</v>
      </c>
      <c r="B646" s="13">
        <f>'Eleveld TCI'!B646</f>
        <v>4</v>
      </c>
      <c r="C646" s="14">
        <f t="shared" si="32"/>
        <v>5</v>
      </c>
      <c r="D646" s="68">
        <f>3600*(B646*data!D$15/1000-F646-G645)/C646</f>
        <v>772.34945210385717</v>
      </c>
      <c r="E646" s="68">
        <f>IF(A646+C646&lt;N$19,data!H$25,IF(A646&lt;N$19,data!H$25*(N$19-A646)/C646,IF(D646&gt;data!$H$25,data!$H$25,IF(D646&lt;0,0,D646))))</f>
        <v>772.34945210385717</v>
      </c>
      <c r="F646" s="17">
        <f>(H646*data!D$16+I646*data!D$17-G645*(data!D$18+data!D$19+data!D$20))*$C646/60</f>
        <v>-1.0727075723664734</v>
      </c>
      <c r="G646" s="17">
        <f t="shared" si="33"/>
        <v>81.168000000000006</v>
      </c>
      <c r="H646" s="17">
        <f>H645+(data!D$19*G645-data!D$16*H645)*$C646/60</f>
        <v>158.31522362457051</v>
      </c>
      <c r="I646" s="17">
        <f>I645+(data!D$20*G645-data!D$17*I645)*$C646/60</f>
        <v>175.46540371240479</v>
      </c>
      <c r="J646" s="16">
        <f t="shared" si="31"/>
        <v>52.666666666666664</v>
      </c>
      <c r="K646" s="14">
        <f>G646/data!D$8</f>
        <v>4</v>
      </c>
      <c r="L646" s="59">
        <f>C646*E646/3600/data!H$23+L645</f>
        <v>96.180231711239173</v>
      </c>
    </row>
    <row r="647" spans="1:12" ht="20.100000000000001" customHeight="1">
      <c r="A647" s="12">
        <f>'Eleveld TCI'!A647</f>
        <v>3165</v>
      </c>
      <c r="B647" s="13">
        <f>'Eleveld TCI'!B647</f>
        <v>4</v>
      </c>
      <c r="C647" s="14">
        <f t="shared" si="32"/>
        <v>5</v>
      </c>
      <c r="D647" s="68">
        <f>3600*(B647*data!D$15/1000-F647-G646)/C647</f>
        <v>772.19730012841978</v>
      </c>
      <c r="E647" s="68">
        <f>IF(A647+C647&lt;N$19,data!H$25,IF(A647&lt;N$19,data!H$25*(N$19-A647)/C647,IF(D647&gt;data!$H$25,data!$H$25,IF(D647&lt;0,0,D647))))</f>
        <v>772.19730012841978</v>
      </c>
      <c r="F647" s="17">
        <f>(H647*data!D$16+I647*data!D$17-G646*(data!D$18+data!D$19+data!D$20))*$C647/60</f>
        <v>-1.0724962501783539</v>
      </c>
      <c r="G647" s="17">
        <f t="shared" si="33"/>
        <v>81.168000000000006</v>
      </c>
      <c r="H647" s="17">
        <f>H646+(data!D$19*G646-data!D$16*H646)*$C647/60</f>
        <v>158.34718018295789</v>
      </c>
      <c r="I647" s="17">
        <f>I646+(data!D$20*G646-data!D$17*I646)*$C647/60</f>
        <v>175.70123872638388</v>
      </c>
      <c r="J647" s="16">
        <f t="shared" si="31"/>
        <v>52.75</v>
      </c>
      <c r="K647" s="14">
        <f>G647/data!D$8</f>
        <v>4</v>
      </c>
      <c r="L647" s="59">
        <f>C647*E647/3600/data!H$23+L646</f>
        <v>96.287481336257002</v>
      </c>
    </row>
    <row r="648" spans="1:12" ht="20.100000000000001" customHeight="1">
      <c r="A648" s="12">
        <f>'Eleveld TCI'!A648</f>
        <v>3170</v>
      </c>
      <c r="B648" s="13">
        <f>'Eleveld TCI'!B648</f>
        <v>4</v>
      </c>
      <c r="C648" s="14">
        <f t="shared" si="32"/>
        <v>5</v>
      </c>
      <c r="D648" s="68">
        <f>3600*(B648*data!D$15/1000-F648-G647)/C648</f>
        <v>772.04564433713472</v>
      </c>
      <c r="E648" s="68">
        <f>IF(A648+C648&lt;N$19,data!H$25,IF(A648&lt;N$19,data!H$25*(N$19-A648)/C648,IF(D648&gt;data!$H$25,data!$H$25,IF(D648&lt;0,0,D648))))</f>
        <v>772.04564433713472</v>
      </c>
      <c r="F648" s="17">
        <f>(H648*data!D$16+I648*data!D$17-G647*(data!D$18+data!D$19+data!D$20))*$C648/60</f>
        <v>-1.0722856171349036</v>
      </c>
      <c r="G648" s="17">
        <f t="shared" si="33"/>
        <v>81.168000000000006</v>
      </c>
      <c r="H648" s="17">
        <f>H647+(data!D$19*G647-data!D$16*H647)*$C648/60</f>
        <v>158.378990273786</v>
      </c>
      <c r="I648" s="17">
        <f>I647+(data!D$20*G647-data!D$17*I647)*$C648/60</f>
        <v>175.93700888573412</v>
      </c>
      <c r="J648" s="16">
        <f t="shared" si="31"/>
        <v>52.833333333333336</v>
      </c>
      <c r="K648" s="14">
        <f>G648/data!D$8</f>
        <v>4</v>
      </c>
      <c r="L648" s="59">
        <f>C648*E648/3600/data!H$23+L647</f>
        <v>96.3947098979705</v>
      </c>
    </row>
    <row r="649" spans="1:12" ht="20.100000000000001" customHeight="1">
      <c r="A649" s="12">
        <f>'Eleveld TCI'!A649</f>
        <v>3175</v>
      </c>
      <c r="B649" s="13">
        <f>'Eleveld TCI'!B649</f>
        <v>4</v>
      </c>
      <c r="C649" s="14">
        <f t="shared" si="32"/>
        <v>5</v>
      </c>
      <c r="D649" s="68">
        <f>3600*(B649*data!D$15/1000-F649-G648)/C649</f>
        <v>771.89448251115095</v>
      </c>
      <c r="E649" s="68">
        <f>IF(A649+C649&lt;N$19,data!H$25,IF(A649&lt;N$19,data!H$25*(N$19-A649)/C649,IF(D649&gt;data!$H$25,data!$H$25,IF(D649&lt;0,0,D649))))</f>
        <v>771.89448251115095</v>
      </c>
      <c r="F649" s="17">
        <f>(H649*data!D$16+I649*data!D$17-G648*(data!D$18+data!D$19+data!D$20))*$C649/60</f>
        <v>-1.0720756701543825</v>
      </c>
      <c r="G649" s="17">
        <f t="shared" si="33"/>
        <v>81.168000000000006</v>
      </c>
      <c r="H649" s="17">
        <f>H648+(data!D$19*G648-data!D$16*H648)*$C649/60</f>
        <v>158.41065456836449</v>
      </c>
      <c r="I649" s="17">
        <f>I648+(data!D$20*G648-data!D$17*I648)*$C649/60</f>
        <v>176.17271420829053</v>
      </c>
      <c r="J649" s="16">
        <f t="shared" si="31"/>
        <v>52.916666666666664</v>
      </c>
      <c r="K649" s="14">
        <f>G649/data!D$8</f>
        <v>4</v>
      </c>
      <c r="L649" s="59">
        <f>C649*E649/3600/data!H$23+L648</f>
        <v>96.501917464985937</v>
      </c>
    </row>
    <row r="650" spans="1:12" ht="20.100000000000001" customHeight="1">
      <c r="A650" s="12">
        <f>'Eleveld TCI'!A650</f>
        <v>3180</v>
      </c>
      <c r="B650" s="13">
        <f>'Eleveld TCI'!B650</f>
        <v>4</v>
      </c>
      <c r="C650" s="14">
        <f t="shared" si="32"/>
        <v>5</v>
      </c>
      <c r="D650" s="68">
        <f>3600*(B650*data!D$15/1000-F650-G649)/C650</f>
        <v>771.7438124417879</v>
      </c>
      <c r="E650" s="68">
        <f>IF(A650+C650&lt;N$19,data!H$25,IF(A650&lt;N$19,data!H$25*(N$19-A650)/C650,IF(D650&gt;data!$H$25,data!$H$25,IF(D650&lt;0,0,D650))))</f>
        <v>771.7438124417879</v>
      </c>
      <c r="F650" s="17">
        <f>(H650*data!D$16+I650*data!D$17-G649*(data!D$18+data!D$19+data!D$20))*$C650/60</f>
        <v>-1.0718664061691539</v>
      </c>
      <c r="G650" s="17">
        <f t="shared" si="33"/>
        <v>81.168000000000006</v>
      </c>
      <c r="H650" s="17">
        <f>H649+(data!D$19*G649-data!D$16*H649)*$C650/60</f>
        <v>158.44217373492614</v>
      </c>
      <c r="I650" s="17">
        <f>I649+(data!D$20*G649-data!D$17*I649)*$C650/60</f>
        <v>176.40835471188325</v>
      </c>
      <c r="J650" s="16">
        <f t="shared" si="31"/>
        <v>53</v>
      </c>
      <c r="K650" s="14">
        <f>G650/data!D$8</f>
        <v>4</v>
      </c>
      <c r="L650" s="59">
        <f>C650*E650/3600/data!H$23+L649</f>
        <v>96.609104105602853</v>
      </c>
    </row>
    <row r="651" spans="1:12" ht="20.100000000000001" customHeight="1">
      <c r="A651" s="12">
        <f>'Eleveld TCI'!A651</f>
        <v>3185</v>
      </c>
      <c r="B651" s="13">
        <f>'Eleveld TCI'!B651</f>
        <v>4</v>
      </c>
      <c r="C651" s="14">
        <f t="shared" si="32"/>
        <v>5</v>
      </c>
      <c r="D651" s="68">
        <f>3600*(B651*data!D$15/1000-F651-G650)/C651</f>
        <v>771.59363193044328</v>
      </c>
      <c r="E651" s="68">
        <f>IF(A651+C651&lt;N$19,data!H$25,IF(A651&lt;N$19,data!H$25*(N$19-A651)/C651,IF(D651&gt;data!$H$25,data!$H$25,IF(D651&lt;0,0,D651))))</f>
        <v>771.59363193044328</v>
      </c>
      <c r="F651" s="17">
        <f>(H651*data!D$16+I651*data!D$17-G650*(data!D$18+data!D$19+data!D$20))*$C651/60</f>
        <v>-1.0716578221256188</v>
      </c>
      <c r="G651" s="17">
        <f t="shared" si="33"/>
        <v>81.168000000000006</v>
      </c>
      <c r="H651" s="17">
        <f>H650+(data!D$19*G650-data!D$16*H650)*$C651/60</f>
        <v>158.47354843864107</v>
      </c>
      <c r="I651" s="17">
        <f>I650+(data!D$20*G650-data!D$17*I650)*$C651/60</f>
        <v>176.64393041433749</v>
      </c>
      <c r="J651" s="16">
        <f t="shared" si="31"/>
        <v>53.083333333333336</v>
      </c>
      <c r="K651" s="14">
        <f>G651/data!D$8</f>
        <v>4</v>
      </c>
      <c r="L651" s="59">
        <f>C651*E651/3600/data!H$23+L650</f>
        <v>96.716269887815415</v>
      </c>
    </row>
    <row r="652" spans="1:12" ht="20.100000000000001" customHeight="1">
      <c r="A652" s="12">
        <f>'Eleveld TCI'!A652</f>
        <v>3190</v>
      </c>
      <c r="B652" s="13">
        <f>'Eleveld TCI'!B652</f>
        <v>4</v>
      </c>
      <c r="C652" s="14">
        <f t="shared" si="32"/>
        <v>5</v>
      </c>
      <c r="D652" s="68">
        <f>3600*(B652*data!D$15/1000-F652-G651)/C652</f>
        <v>771.44393878859319</v>
      </c>
      <c r="E652" s="68">
        <f>IF(A652+C652&lt;N$19,data!H$25,IF(A652&lt;N$19,data!H$25*(N$19-A652)/C652,IF(D652&gt;data!$H$25,data!$H$25,IF(D652&lt;0,0,D652))))</f>
        <v>771.44393878859319</v>
      </c>
      <c r="F652" s="17">
        <f>(H652*data!D$16+I652*data!D$17-G651*(data!D$18+data!D$19+data!D$20))*$C652/60</f>
        <v>-1.0714499149841541</v>
      </c>
      <c r="G652" s="17">
        <f t="shared" si="33"/>
        <v>81.168000000000006</v>
      </c>
      <c r="H652" s="17">
        <f>H651+(data!D$19*G651-data!D$16*H651)*$C652/60</f>
        <v>158.50477934163064</v>
      </c>
      <c r="I652" s="17">
        <f>I651+(data!D$20*G651-data!D$17*I651)*$C652/60</f>
        <v>176.87944133347355</v>
      </c>
      <c r="J652" s="16">
        <f t="shared" si="31"/>
        <v>53.166666666666664</v>
      </c>
      <c r="K652" s="14">
        <f>G652/data!D$8</f>
        <v>4</v>
      </c>
      <c r="L652" s="59">
        <f>C652*E652/3600/data!H$23+L651</f>
        <v>96.82341487931383</v>
      </c>
    </row>
    <row r="653" spans="1:12" ht="20.100000000000001" customHeight="1">
      <c r="A653" s="12">
        <f>'Eleveld TCI'!A653</f>
        <v>3195</v>
      </c>
      <c r="B653" s="13">
        <f>'Eleveld TCI'!B653</f>
        <v>4</v>
      </c>
      <c r="C653" s="14">
        <f t="shared" si="32"/>
        <v>5</v>
      </c>
      <c r="D653" s="68">
        <f>3600*(B653*data!D$15/1000-F653-G652)/C653</f>
        <v>771.29473083771018</v>
      </c>
      <c r="E653" s="68">
        <f>IF(A653+C653&lt;N$19,data!H$25,IF(A653&lt;N$19,data!H$25*(N$19-A653)/C653,IF(D653&gt;data!$H$25,data!$H$25,IF(D653&lt;0,0,D653))))</f>
        <v>771.29473083771018</v>
      </c>
      <c r="F653" s="17">
        <f>(H653*data!D$16+I653*data!D$17-G652*(data!D$18+data!D$19+data!D$20))*$C653/60</f>
        <v>-1.0712426817190468</v>
      </c>
      <c r="G653" s="17">
        <f t="shared" si="33"/>
        <v>81.168000000000006</v>
      </c>
      <c r="H653" s="17">
        <f>H652+(data!D$19*G652-data!D$16*H652)*$C653/60</f>
        <v>158.53586710298148</v>
      </c>
      <c r="I653" s="17">
        <f>I652+(data!D$20*G652-data!D$17*I652)*$C653/60</f>
        <v>177.11488748710684</v>
      </c>
      <c r="J653" s="16">
        <f t="shared" si="31"/>
        <v>53.25</v>
      </c>
      <c r="K653" s="14">
        <f>G653/data!D$8</f>
        <v>4</v>
      </c>
      <c r="L653" s="59">
        <f>C653*E653/3600/data!H$23+L652</f>
        <v>96.930539147485732</v>
      </c>
    </row>
    <row r="654" spans="1:12" ht="20.100000000000001" customHeight="1">
      <c r="A654" s="12">
        <f>'Eleveld TCI'!A654</f>
        <v>3200</v>
      </c>
      <c r="B654" s="13">
        <f>'Eleveld TCI'!B654</f>
        <v>4</v>
      </c>
      <c r="C654" s="14">
        <f t="shared" si="32"/>
        <v>5</v>
      </c>
      <c r="D654" s="68">
        <f>3600*(B654*data!D$15/1000-F654-G653)/C654</f>
        <v>771.14600590927353</v>
      </c>
      <c r="E654" s="68">
        <f>IF(A654+C654&lt;N$19,data!H$25,IF(A654&lt;N$19,data!H$25*(N$19-A654)/C654,IF(D654&gt;data!$H$25,data!$H$25,IF(D654&lt;0,0,D654))))</f>
        <v>771.14600590927353</v>
      </c>
      <c r="F654" s="17">
        <f>(H654*data!D$16+I654*data!D$17-G653*(data!D$18+data!D$19+data!D$20))*$C654/60</f>
        <v>-1.0710361193184306</v>
      </c>
      <c r="G654" s="17">
        <f t="shared" si="33"/>
        <v>81.168000000000006</v>
      </c>
      <c r="H654" s="17">
        <f>H653+(data!D$19*G653-data!D$16*H653)*$C654/60</f>
        <v>158.56681237875949</v>
      </c>
      <c r="I654" s="17">
        <f>I653+(data!D$20*G653-data!D$17*I653)*$C654/60</f>
        <v>177.35026889304788</v>
      </c>
      <c r="J654" s="16">
        <f t="shared" si="31"/>
        <v>53.333333333333336</v>
      </c>
      <c r="K654" s="14">
        <f>G654/data!D$8</f>
        <v>4</v>
      </c>
      <c r="L654" s="59">
        <f>C654*E654/3600/data!H$23+L653</f>
        <v>97.037642759417579</v>
      </c>
    </row>
    <row r="655" spans="1:12" ht="20.100000000000001" customHeight="1">
      <c r="A655" s="12">
        <f>'Eleveld TCI'!A655</f>
        <v>3205</v>
      </c>
      <c r="B655" s="13">
        <f>'Eleveld TCI'!B655</f>
        <v>4</v>
      </c>
      <c r="C655" s="14">
        <f t="shared" si="32"/>
        <v>5</v>
      </c>
      <c r="D655" s="68">
        <f>3600*(B655*data!D$15/1000-F655-G654)/C655</f>
        <v>770.99776184463622</v>
      </c>
      <c r="E655" s="68">
        <f>IF(A655+C655&lt;N$19,data!H$25,IF(A655&lt;N$19,data!H$25*(N$19-A655)/C655,IF(D655&gt;data!$H$25,data!$H$25,IF(D655&lt;0,0,D655))))</f>
        <v>770.99776184463622</v>
      </c>
      <c r="F655" s="17">
        <f>(H655*data!D$16+I655*data!D$17-G654*(data!D$18+data!D$19+data!D$20))*$C655/60</f>
        <v>-1.0708302247842221</v>
      </c>
      <c r="G655" s="17">
        <f t="shared" si="33"/>
        <v>81.168000000000006</v>
      </c>
      <c r="H655" s="17">
        <f>H654+(data!D$19*G654-data!D$16*H654)*$C655/60</f>
        <v>158.5976158220235</v>
      </c>
      <c r="I655" s="17">
        <f>I654+(data!D$20*G654-data!D$17*I654)*$C655/60</f>
        <v>177.58558556910231</v>
      </c>
      <c r="J655" s="16">
        <f t="shared" si="31"/>
        <v>53.416666666666664</v>
      </c>
      <c r="K655" s="14">
        <f>G655/data!D$8</f>
        <v>4</v>
      </c>
      <c r="L655" s="59">
        <f>C655*E655/3600/data!H$23+L654</f>
        <v>97.144725781896</v>
      </c>
    </row>
    <row r="656" spans="1:12" ht="20.100000000000001" customHeight="1">
      <c r="A656" s="12">
        <f>'Eleveld TCI'!A656</f>
        <v>3210</v>
      </c>
      <c r="B656" s="13">
        <f>'Eleveld TCI'!B656</f>
        <v>4</v>
      </c>
      <c r="C656" s="14">
        <f t="shared" si="32"/>
        <v>5</v>
      </c>
      <c r="D656" s="68">
        <f>3600*(B656*data!D$15/1000-F656-G655)/C656</f>
        <v>770.84999649508632</v>
      </c>
      <c r="E656" s="68">
        <f>IF(A656+C656&lt;N$19,data!H$25,IF(A656&lt;N$19,data!H$25*(N$19-A656)/C656,IF(D656&gt;data!$H$25,data!$H$25,IF(D656&lt;0,0,D656))))</f>
        <v>770.84999649508632</v>
      </c>
      <c r="F656" s="17">
        <f>(H656*data!D$16+I656*data!D$17-G655*(data!D$18+data!D$19+data!D$20))*$C656/60</f>
        <v>-1.0706249951320588</v>
      </c>
      <c r="G656" s="17">
        <f t="shared" si="33"/>
        <v>81.168000000000006</v>
      </c>
      <c r="H656" s="17">
        <f>H655+(data!D$19*G655-data!D$16*H655)*$C656/60</f>
        <v>158.62827808283922</v>
      </c>
      <c r="I656" s="17">
        <f>I655+(data!D$20*G655-data!D$17*I655)*$C656/60</f>
        <v>177.8208375330708</v>
      </c>
      <c r="J656" s="16">
        <f t="shared" si="31"/>
        <v>53.5</v>
      </c>
      <c r="K656" s="14">
        <f>G656/data!D$8</f>
        <v>4</v>
      </c>
      <c r="L656" s="59">
        <f>C656*E656/3600/data!H$23+L655</f>
        <v>97.251788281409205</v>
      </c>
    </row>
    <row r="657" spans="1:12" ht="20.100000000000001" customHeight="1">
      <c r="A657" s="12">
        <f>'Eleveld TCI'!A657</f>
        <v>3215</v>
      </c>
      <c r="B657" s="13">
        <f>'Eleveld TCI'!B657</f>
        <v>4</v>
      </c>
      <c r="C657" s="14">
        <f t="shared" si="32"/>
        <v>5</v>
      </c>
      <c r="D657" s="68">
        <f>3600*(B657*data!D$15/1000-F657-G656)/C657</f>
        <v>770.70270772169351</v>
      </c>
      <c r="E657" s="68">
        <f>IF(A657+C657&lt;N$19,data!H$25,IF(A657&lt;N$19,data!H$25*(N$19-A657)/C657,IF(D657&gt;data!$H$25,data!$H$25,IF(D657&lt;0,0,D657))))</f>
        <v>770.70270772169351</v>
      </c>
      <c r="F657" s="17">
        <f>(H657*data!D$16+I657*data!D$17-G656*(data!D$18+data!D$19+data!D$20))*$C657/60</f>
        <v>-1.0704204273912348</v>
      </c>
      <c r="G657" s="17">
        <f t="shared" si="33"/>
        <v>81.168000000000006</v>
      </c>
      <c r="H657" s="17">
        <f>H656+(data!D$19*G656-data!D$16*H656)*$C657/60</f>
        <v>158.65879980829288</v>
      </c>
      <c r="I657" s="17">
        <f>I656+(data!D$20*G656-data!D$17*I656)*$C657/60</f>
        <v>178.05602480274919</v>
      </c>
      <c r="J657" s="16">
        <f t="shared" si="31"/>
        <v>53.583333333333336</v>
      </c>
      <c r="K657" s="14">
        <f>G657/data!D$8</f>
        <v>4</v>
      </c>
      <c r="L657" s="59">
        <f>C657*E657/3600/data!H$23+L656</f>
        <v>97.358830324148329</v>
      </c>
    </row>
    <row r="658" spans="1:12" ht="20.100000000000001" customHeight="1">
      <c r="A658" s="12">
        <f>'Eleveld TCI'!A658</f>
        <v>3220</v>
      </c>
      <c r="B658" s="13">
        <f>'Eleveld TCI'!B658</f>
        <v>4</v>
      </c>
      <c r="C658" s="14">
        <f t="shared" si="32"/>
        <v>5</v>
      </c>
      <c r="D658" s="68">
        <f>3600*(B658*data!D$15/1000-F658-G657)/C658</f>
        <v>770.55589339533981</v>
      </c>
      <c r="E658" s="68">
        <f>IF(A658+C658&lt;N$19,data!H$25,IF(A658&lt;N$19,data!H$25*(N$19-A658)/C658,IF(D658&gt;data!$H$25,data!$H$25,IF(D658&lt;0,0,D658))))</f>
        <v>770.55589339533981</v>
      </c>
      <c r="F658" s="17">
        <f>(H658*data!D$16+I658*data!D$17-G657*(data!D$18+data!D$19+data!D$20))*$C658/60</f>
        <v>-1.0702165186046388</v>
      </c>
      <c r="G658" s="17">
        <f t="shared" si="33"/>
        <v>81.168000000000006</v>
      </c>
      <c r="H658" s="17">
        <f>H657+(data!D$19*G657-data!D$16*H657)*$C658/60</f>
        <v>158.68918164250488</v>
      </c>
      <c r="I658" s="17">
        <f>I657+(data!D$20*G657-data!D$17*I657)*$C658/60</f>
        <v>178.29114739592845</v>
      </c>
      <c r="J658" s="16">
        <f t="shared" si="31"/>
        <v>53.666666666666664</v>
      </c>
      <c r="K658" s="14">
        <f>G658/data!D$8</f>
        <v>4</v>
      </c>
      <c r="L658" s="59">
        <f>C658*E658/3600/data!H$23+L657</f>
        <v>97.465851976008793</v>
      </c>
    </row>
    <row r="659" spans="1:12" ht="20.100000000000001" customHeight="1">
      <c r="A659" s="12">
        <f>'Eleveld TCI'!A659</f>
        <v>3225</v>
      </c>
      <c r="B659" s="13">
        <f>'Eleveld TCI'!B659</f>
        <v>4</v>
      </c>
      <c r="C659" s="14">
        <f t="shared" si="32"/>
        <v>5</v>
      </c>
      <c r="D659" s="68">
        <f>3600*(B659*data!D$15/1000-F659-G658)/C659</f>
        <v>770.40955139665812</v>
      </c>
      <c r="E659" s="68">
        <f>IF(A659+C659&lt;N$19,data!H$25,IF(A659&lt;N$19,data!H$25*(N$19-A659)/C659,IF(D659&gt;data!$H$25,data!$H$25,IF(D659&lt;0,0,D659))))</f>
        <v>770.40955139665812</v>
      </c>
      <c r="F659" s="17">
        <f>(H659*data!D$16+I659*data!D$17-G658*(data!D$18+data!D$19+data!D$20))*$C659/60</f>
        <v>-1.0700132658286925</v>
      </c>
      <c r="G659" s="17">
        <f t="shared" si="33"/>
        <v>81.168000000000006</v>
      </c>
      <c r="H659" s="17">
        <f>H658+(data!D$19*G658-data!D$16*H658)*$C659/60</f>
        <v>158.71942422664338</v>
      </c>
      <c r="I659" s="17">
        <f>I658+(data!D$20*G658-data!D$17*I658)*$C659/60</f>
        <v>178.52620533039456</v>
      </c>
      <c r="J659" s="16">
        <f t="shared" si="31"/>
        <v>53.75</v>
      </c>
      <c r="K659" s="14">
        <f>G659/data!D$8</f>
        <v>4</v>
      </c>
      <c r="L659" s="59">
        <f>C659*E659/3600/data!H$23+L658</f>
        <v>97.572853302591668</v>
      </c>
    </row>
    <row r="660" spans="1:12" ht="20.100000000000001" customHeight="1">
      <c r="A660" s="12">
        <f>'Eleveld TCI'!A660</f>
        <v>3230</v>
      </c>
      <c r="B660" s="13">
        <f>'Eleveld TCI'!B660</f>
        <v>4</v>
      </c>
      <c r="C660" s="14">
        <f t="shared" si="32"/>
        <v>5</v>
      </c>
      <c r="D660" s="68">
        <f>3600*(B660*data!D$15/1000-F660-G659)/C660</f>
        <v>770.26367961597089</v>
      </c>
      <c r="E660" s="68">
        <f>IF(A660+C660&lt;N$19,data!H$25,IF(A660&lt;N$19,data!H$25*(N$19-A660)/C660,IF(D660&gt;data!$H$25,data!$H$25,IF(D660&lt;0,0,D660))))</f>
        <v>770.26367961597089</v>
      </c>
      <c r="F660" s="17">
        <f>(H660*data!D$16+I660*data!D$17-G659*(data!D$18+data!D$19+data!D$20))*$C660/60</f>
        <v>-1.0698106661332871</v>
      </c>
      <c r="G660" s="17">
        <f t="shared" si="33"/>
        <v>81.168000000000006</v>
      </c>
      <c r="H660" s="17">
        <f>H659+(data!D$19*G659-data!D$16*H659)*$C660/60</f>
        <v>158.74952819893792</v>
      </c>
      <c r="I660" s="17">
        <f>I659+(data!D$20*G659-data!D$17*I659)*$C660/60</f>
        <v>178.76119862392869</v>
      </c>
      <c r="J660" s="16">
        <f t="shared" si="31"/>
        <v>53.833333333333336</v>
      </c>
      <c r="K660" s="14">
        <f>G660/data!D$8</f>
        <v>4</v>
      </c>
      <c r="L660" s="59">
        <f>C660*E660/3600/data!H$23+L659</f>
        <v>97.679834369204997</v>
      </c>
    </row>
    <row r="661" spans="1:12" ht="20.100000000000001" customHeight="1">
      <c r="A661" s="12">
        <f>'Eleveld TCI'!A661</f>
        <v>3235</v>
      </c>
      <c r="B661" s="13">
        <f>'Eleveld TCI'!B661</f>
        <v>4</v>
      </c>
      <c r="C661" s="14">
        <f t="shared" si="32"/>
        <v>5</v>
      </c>
      <c r="D661" s="68">
        <f>3600*(B661*data!D$15/1000-F661-G660)/C661</f>
        <v>770.11827595323894</v>
      </c>
      <c r="E661" s="68">
        <f>IF(A661+C661&lt;N$19,data!H$25,IF(A661&lt;N$19,data!H$25*(N$19-A661)/C661,IF(D661&gt;data!$H$25,data!$H$25,IF(D661&lt;0,0,D661))))</f>
        <v>770.11827595323894</v>
      </c>
      <c r="F661" s="17">
        <f>(H661*data!D$16+I661*data!D$17-G660*(data!D$18+data!D$19+data!D$20))*$C661/60</f>
        <v>-1.0696087166017234</v>
      </c>
      <c r="G661" s="17">
        <f t="shared" si="33"/>
        <v>81.168000000000006</v>
      </c>
      <c r="H661" s="17">
        <f>H660+(data!D$19*G660-data!D$16*H660)*$C661/60</f>
        <v>158.7794941946928</v>
      </c>
      <c r="I661" s="17">
        <f>I660+(data!D$20*G660-data!D$17*I660)*$C661/60</f>
        <v>178.99612729430712</v>
      </c>
      <c r="J661" s="16">
        <f t="shared" si="31"/>
        <v>53.916666666666664</v>
      </c>
      <c r="K661" s="14">
        <f>G661/data!D$8</f>
        <v>4</v>
      </c>
      <c r="L661" s="59">
        <f>C661*E661/3600/data!H$23+L660</f>
        <v>97.786795240865175</v>
      </c>
    </row>
    <row r="662" spans="1:12" ht="20.100000000000001" customHeight="1">
      <c r="A662" s="12">
        <f>'Eleveld TCI'!A662</f>
        <v>3240</v>
      </c>
      <c r="B662" s="13">
        <f>'Eleveld TCI'!B662</f>
        <v>4</v>
      </c>
      <c r="C662" s="14">
        <f t="shared" si="32"/>
        <v>5</v>
      </c>
      <c r="D662" s="68">
        <f>3600*(B662*data!D$15/1000-F662-G661)/C662</f>
        <v>769.97333831807168</v>
      </c>
      <c r="E662" s="68">
        <f>IF(A662+C662&lt;N$19,data!H$25,IF(A662&lt;N$19,data!H$25*(N$19-A662)/C662,IF(D662&gt;data!$H$25,data!$H$25,IF(D662&lt;0,0,D662))))</f>
        <v>769.97333831807168</v>
      </c>
      <c r="F662" s="17">
        <f>(H662*data!D$16+I662*data!D$17-G661*(data!D$18+data!D$19+data!D$20))*$C662/60</f>
        <v>-1.0694074143306482</v>
      </c>
      <c r="G662" s="17">
        <f t="shared" si="33"/>
        <v>81.168000000000006</v>
      </c>
      <c r="H662" s="17">
        <f>H661+(data!D$19*G661-data!D$16*H661)*$C662/60</f>
        <v>158.80932284630046</v>
      </c>
      <c r="I662" s="17">
        <f>I661+(data!D$20*G661-data!D$17*I661)*$C662/60</f>
        <v>179.23099135930119</v>
      </c>
      <c r="J662" s="16">
        <f t="shared" si="31"/>
        <v>54</v>
      </c>
      <c r="K662" s="14">
        <f>G662/data!D$8</f>
        <v>4</v>
      </c>
      <c r="L662" s="59">
        <f>C662*E662/3600/data!H$23+L661</f>
        <v>97.893735982298239</v>
      </c>
    </row>
    <row r="663" spans="1:12" ht="20.100000000000001" customHeight="1">
      <c r="A663" s="12">
        <f>'Eleveld TCI'!A663</f>
        <v>3245</v>
      </c>
      <c r="B663" s="13">
        <f>'Eleveld TCI'!B663</f>
        <v>4</v>
      </c>
      <c r="C663" s="14">
        <f t="shared" si="32"/>
        <v>5</v>
      </c>
      <c r="D663" s="68">
        <f>3600*(B663*data!D$15/1000-F663-G662)/C663</f>
        <v>769.82886462959414</v>
      </c>
      <c r="E663" s="68">
        <f>IF(A663+C663&lt;N$19,data!H$25,IF(A663&lt;N$19,data!H$25*(N$19-A663)/C663,IF(D663&gt;data!$H$25,data!$H$25,IF(D663&lt;0,0,D663))))</f>
        <v>769.82886462959414</v>
      </c>
      <c r="F663" s="17">
        <f>(H663*data!D$16+I663*data!D$17-G662*(data!D$18+data!D$19+data!D$20))*$C663/60</f>
        <v>-1.0692067564299952</v>
      </c>
      <c r="G663" s="17">
        <f t="shared" si="33"/>
        <v>81.168000000000006</v>
      </c>
      <c r="H663" s="17">
        <f>H662+(data!D$19*G662-data!D$16*H662)*$C663/60</f>
        <v>158.83901478325492</v>
      </c>
      <c r="I663" s="17">
        <f>I662+(data!D$20*G662-data!D$17*I662)*$C663/60</f>
        <v>179.46579083667737</v>
      </c>
      <c r="J663" s="16">
        <f t="shared" si="31"/>
        <v>54.083333333333336</v>
      </c>
      <c r="K663" s="14">
        <f>G663/data!D$8</f>
        <v>4</v>
      </c>
      <c r="L663" s="59">
        <f>C663*E663/3600/data!H$23+L662</f>
        <v>98.000656657941235</v>
      </c>
    </row>
    <row r="664" spans="1:12" ht="20.100000000000001" customHeight="1">
      <c r="A664" s="12">
        <f>'Eleveld TCI'!A664</f>
        <v>3250</v>
      </c>
      <c r="B664" s="13">
        <f>'Eleveld TCI'!B664</f>
        <v>4</v>
      </c>
      <c r="C664" s="14">
        <f t="shared" si="32"/>
        <v>5</v>
      </c>
      <c r="D664" s="68">
        <f>3600*(B664*data!D$15/1000-F664-G663)/C664</f>
        <v>769.68485281650828</v>
      </c>
      <c r="E664" s="68">
        <f>IF(A664+C664&lt;N$19,data!H$25,IF(A664&lt;N$19,data!H$25*(N$19-A664)/C664,IF(D664&gt;data!$H$25,data!$H$25,IF(D664&lt;0,0,D664))))</f>
        <v>769.68485281650828</v>
      </c>
      <c r="F664" s="17">
        <f>(H664*data!D$16+I664*data!D$17-G663*(data!D$18+data!D$19+data!D$20))*$C664/60</f>
        <v>-1.0690067400229224</v>
      </c>
      <c r="G664" s="17">
        <f t="shared" si="33"/>
        <v>81.168000000000006</v>
      </c>
      <c r="H664" s="17">
        <f>H663+(data!D$19*G663-data!D$16*H663)*$C664/60</f>
        <v>158.86857063216502</v>
      </c>
      <c r="I664" s="17">
        <f>I663+(data!D$20*G663-data!D$17*I663)*$C664/60</f>
        <v>179.70052574419728</v>
      </c>
      <c r="J664" s="16">
        <f t="shared" si="31"/>
        <v>54.166666666666664</v>
      </c>
      <c r="K664" s="14">
        <f>G664/data!D$8</f>
        <v>4</v>
      </c>
      <c r="L664" s="59">
        <f>C664*E664/3600/data!H$23+L663</f>
        <v>98.107557331943525</v>
      </c>
    </row>
    <row r="665" spans="1:12" ht="20.100000000000001" customHeight="1">
      <c r="A665" s="12">
        <f>'Eleveld TCI'!A665</f>
        <v>3255</v>
      </c>
      <c r="B665" s="13">
        <f>'Eleveld TCI'!B665</f>
        <v>4</v>
      </c>
      <c r="C665" s="14">
        <f t="shared" si="32"/>
        <v>5</v>
      </c>
      <c r="D665" s="68">
        <f>3600*(B665*data!D$15/1000-F665-G664)/C665</f>
        <v>769.54130081693961</v>
      </c>
      <c r="E665" s="68">
        <f>IF(A665+C665&lt;N$19,data!H$25,IF(A665&lt;N$19,data!H$25*(N$19-A665)/C665,IF(D665&gt;data!$H$25,data!$H$25,IF(D665&lt;0,0,D665))))</f>
        <v>769.54130081693961</v>
      </c>
      <c r="F665" s="17">
        <f>(H665*data!D$16+I665*data!D$17-G664*(data!D$18+data!D$19+data!D$20))*$C665/60</f>
        <v>-1.0688073622457535</v>
      </c>
      <c r="G665" s="17">
        <f t="shared" si="33"/>
        <v>81.168000000000006</v>
      </c>
      <c r="H665" s="17">
        <f>H664+(data!D$19*G664-data!D$16*H664)*$C665/60</f>
        <v>158.89799101676761</v>
      </c>
      <c r="I665" s="17">
        <f>I664+(data!D$20*G664-data!D$17*I664)*$C665/60</f>
        <v>179.93519609961763</v>
      </c>
      <c r="J665" s="16">
        <f t="shared" si="31"/>
        <v>54.25</v>
      </c>
      <c r="K665" s="14">
        <f>G665/data!D$8</f>
        <v>4</v>
      </c>
      <c r="L665" s="59">
        <f>C665*E665/3600/data!H$23+L664</f>
        <v>98.214438068168107</v>
      </c>
    </row>
    <row r="666" spans="1:12" ht="20.100000000000001" customHeight="1">
      <c r="A666" s="12">
        <f>'Eleveld TCI'!A666</f>
        <v>3260</v>
      </c>
      <c r="B666" s="13">
        <f>'Eleveld TCI'!B666</f>
        <v>4</v>
      </c>
      <c r="C666" s="14">
        <f t="shared" si="32"/>
        <v>5</v>
      </c>
      <c r="D666" s="68">
        <f>3600*(B666*data!D$15/1000-F666-G665)/C666</f>
        <v>769.3982065784985</v>
      </c>
      <c r="E666" s="68">
        <f>IF(A666+C666&lt;N$19,data!H$25,IF(A666&lt;N$19,data!H$25*(N$19-A666)/C666,IF(D666&gt;data!$H$25,data!$H$25,IF(D666&lt;0,0,D666))))</f>
        <v>769.3982065784985</v>
      </c>
      <c r="F666" s="17">
        <f>(H666*data!D$16+I666*data!D$17-G665*(data!D$18+data!D$19+data!D$20))*$C666/60</f>
        <v>-1.0686086202479148</v>
      </c>
      <c r="G666" s="17">
        <f t="shared" si="33"/>
        <v>81.168000000000006</v>
      </c>
      <c r="H666" s="17">
        <f>H665+(data!D$19*G665-data!D$16*H665)*$C666/60</f>
        <v>158.92727655794076</v>
      </c>
      <c r="I666" s="17">
        <f>I665+(data!D$20*G665-data!D$17*I665)*$C666/60</f>
        <v>180.16980192069022</v>
      </c>
      <c r="J666" s="16">
        <f t="shared" si="31"/>
        <v>54.333333333333336</v>
      </c>
      <c r="K666" s="14">
        <f>G666/data!D$8</f>
        <v>4</v>
      </c>
      <c r="L666" s="59">
        <f>C666*E666/3600/data!H$23+L665</f>
        <v>98.321298930192896</v>
      </c>
    </row>
    <row r="667" spans="1:12" ht="20.100000000000001" customHeight="1">
      <c r="A667" s="12">
        <f>'Eleveld TCI'!A667</f>
        <v>3265</v>
      </c>
      <c r="B667" s="13">
        <f>'Eleveld TCI'!B667</f>
        <v>4</v>
      </c>
      <c r="C667" s="14">
        <f t="shared" si="32"/>
        <v>5</v>
      </c>
      <c r="D667" s="68">
        <f>3600*(B667*data!D$15/1000-F667-G666)/C667</f>
        <v>769.25556805814722</v>
      </c>
      <c r="E667" s="68">
        <f>IF(A667+C667&lt;N$19,data!H$25,IF(A667&lt;N$19,data!H$25*(N$19-A667)/C667,IF(D667&gt;data!$H$25,data!$H$25,IF(D667&lt;0,0,D667))))</f>
        <v>769.25556805814722</v>
      </c>
      <c r="F667" s="17">
        <f>(H667*data!D$16+I667*data!D$17-G666*(data!D$18+data!D$19+data!D$20))*$C667/60</f>
        <v>-1.068410511191878</v>
      </c>
      <c r="G667" s="17">
        <f t="shared" si="33"/>
        <v>81.168000000000006</v>
      </c>
      <c r="H667" s="17">
        <f>H666+(data!D$19*G666-data!D$16*H666)*$C667/60</f>
        <v>158.95642787371688</v>
      </c>
      <c r="I667" s="17">
        <f>I666+(data!D$20*G666-data!D$17*I666)*$C667/60</f>
        <v>180.40434322516202</v>
      </c>
      <c r="J667" s="16">
        <f t="shared" si="31"/>
        <v>54.416666666666664</v>
      </c>
      <c r="K667" s="14">
        <f>G667/data!D$8</f>
        <v>4</v>
      </c>
      <c r="L667" s="59">
        <f>C667*E667/3600/data!H$23+L666</f>
        <v>98.428139981312086</v>
      </c>
    </row>
    <row r="668" spans="1:12" ht="20.100000000000001" customHeight="1">
      <c r="A668" s="12">
        <f>'Eleveld TCI'!A668</f>
        <v>3270</v>
      </c>
      <c r="B668" s="13">
        <f>'Eleveld TCI'!B668</f>
        <v>4</v>
      </c>
      <c r="C668" s="14">
        <f t="shared" si="32"/>
        <v>5</v>
      </c>
      <c r="D668" s="68">
        <f>3600*(B668*data!D$15/1000-F668-G667)/C668</f>
        <v>769.1133832222306</v>
      </c>
      <c r="E668" s="68">
        <f>IF(A668+C668&lt;N$19,data!H$25,IF(A668&lt;N$19,data!H$25*(N$19-A668)/C668,IF(D668&gt;data!$H$25,data!$H$25,IF(D668&lt;0,0,D668))))</f>
        <v>769.1133832222306</v>
      </c>
      <c r="F668" s="17">
        <f>(H668*data!D$16+I668*data!D$17-G667*(data!D$18+data!D$19+data!D$20))*$C668/60</f>
        <v>-1.068213032253098</v>
      </c>
      <c r="G668" s="17">
        <f t="shared" si="33"/>
        <v>81.168000000000006</v>
      </c>
      <c r="H668" s="17">
        <f>H667+(data!D$19*G667-data!D$16*H667)*$C668/60</f>
        <v>158.98544557929569</v>
      </c>
      <c r="I668" s="17">
        <f>I667+(data!D$20*G667-data!D$17*I667)*$C668/60</f>
        <v>180.63882003077509</v>
      </c>
      <c r="J668" s="16">
        <f t="shared" si="31"/>
        <v>54.5</v>
      </c>
      <c r="K668" s="14">
        <f>G668/data!D$8</f>
        <v>4</v>
      </c>
      <c r="L668" s="59">
        <f>C668*E668/3600/data!H$23+L667</f>
        <v>98.534961284537388</v>
      </c>
    </row>
    <row r="669" spans="1:12" ht="20.100000000000001" customHeight="1">
      <c r="A669" s="12">
        <f>'Eleveld TCI'!A669</f>
        <v>3275</v>
      </c>
      <c r="B669" s="13">
        <f>'Eleveld TCI'!B669</f>
        <v>4</v>
      </c>
      <c r="C669" s="14">
        <f t="shared" si="32"/>
        <v>5</v>
      </c>
      <c r="D669" s="68">
        <f>3600*(B669*data!D$15/1000-F669-G668)/C669</f>
        <v>768.97165004636349</v>
      </c>
      <c r="E669" s="68">
        <f>IF(A669+C669&lt;N$19,data!H$25,IF(A669&lt;N$19,data!H$25*(N$19-A669)/C669,IF(D669&gt;data!$H$25,data!$H$25,IF(D669&lt;0,0,D669))))</f>
        <v>768.97165004636349</v>
      </c>
      <c r="F669" s="17">
        <f>(H669*data!D$16+I669*data!D$17-G668*(data!D$18+data!D$19+data!D$20))*$C669/60</f>
        <v>-1.068016180619956</v>
      </c>
      <c r="G669" s="17">
        <f t="shared" si="33"/>
        <v>81.168000000000006</v>
      </c>
      <c r="H669" s="17">
        <f>H668+(data!D$19*G668-data!D$16*H668)*$C669/60</f>
        <v>159.01433028705725</v>
      </c>
      <c r="I669" s="17">
        <f>I668+(data!D$20*G668-data!D$17*I668)*$C669/60</f>
        <v>180.87323235526662</v>
      </c>
      <c r="J669" s="16">
        <f t="shared" si="31"/>
        <v>54.583333333333336</v>
      </c>
      <c r="K669" s="14">
        <f>G669/data!D$8</f>
        <v>4</v>
      </c>
      <c r="L669" s="59">
        <f>C669*E669/3600/data!H$23+L668</f>
        <v>98.641762902599382</v>
      </c>
    </row>
    <row r="670" spans="1:12" ht="20.100000000000001" customHeight="1">
      <c r="A670" s="12">
        <f>'Eleveld TCI'!A670</f>
        <v>3280</v>
      </c>
      <c r="B670" s="13">
        <f>'Eleveld TCI'!B670</f>
        <v>4</v>
      </c>
      <c r="C670" s="14">
        <f t="shared" si="32"/>
        <v>5</v>
      </c>
      <c r="D670" s="68">
        <f>3600*(B670*data!D$15/1000-F670-G669)/C670</f>
        <v>768.83036651546149</v>
      </c>
      <c r="E670" s="68">
        <f>IF(A670+C670&lt;N$19,data!H$25,IF(A670&lt;N$19,data!H$25*(N$19-A670)/C670,IF(D670&gt;data!$H$25,data!$H$25,IF(D670&lt;0,0,D670))))</f>
        <v>768.83036651546149</v>
      </c>
      <c r="F670" s="17">
        <f>(H670*data!D$16+I670*data!D$17-G669*(data!D$18+data!D$19+data!D$20))*$C670/60</f>
        <v>-1.0678199534936967</v>
      </c>
      <c r="G670" s="17">
        <f t="shared" si="33"/>
        <v>81.168000000000006</v>
      </c>
      <c r="H670" s="17">
        <f>H669+(data!D$19*G669-data!D$16*H669)*$C670/60</f>
        <v>159.0430826065749</v>
      </c>
      <c r="I670" s="17">
        <f>I669+(data!D$20*G669-data!D$17*I669)*$C670/60</f>
        <v>181.10758021636892</v>
      </c>
      <c r="J670" s="16">
        <f t="shared" si="31"/>
        <v>54.666666666666664</v>
      </c>
      <c r="K670" s="14">
        <f>G670/data!D$8</f>
        <v>4</v>
      </c>
      <c r="L670" s="59">
        <f>C670*E670/3600/data!H$23+L669</f>
        <v>98.748544897948747</v>
      </c>
    </row>
    <row r="671" spans="1:12" ht="20.100000000000001" customHeight="1">
      <c r="A671" s="12">
        <f>'Eleveld TCI'!A671</f>
        <v>3285</v>
      </c>
      <c r="B671" s="13">
        <f>'Eleveld TCI'!B671</f>
        <v>4</v>
      </c>
      <c r="C671" s="14">
        <f t="shared" si="32"/>
        <v>5</v>
      </c>
      <c r="D671" s="68">
        <f>3600*(B671*data!D$15/1000-F671-G670)/C671</f>
        <v>768.68953062362834</v>
      </c>
      <c r="E671" s="68">
        <f>IF(A671+C671&lt;N$19,data!H$25,IF(A671&lt;N$19,data!H$25*(N$19-A671)/C671,IF(D671&gt;data!$H$25,data!$H$25,IF(D671&lt;0,0,D671))))</f>
        <v>768.68953062362834</v>
      </c>
      <c r="F671" s="17">
        <f>(H671*data!D$16+I671*data!D$17-G670*(data!D$18+data!D$19+data!D$20))*$C671/60</f>
        <v>-1.0676243480883736</v>
      </c>
      <c r="G671" s="17">
        <f t="shared" si="33"/>
        <v>81.168000000000006</v>
      </c>
      <c r="H671" s="17">
        <f>H670+(data!D$19*G670-data!D$16*H670)*$C671/60</f>
        <v>159.07170314462809</v>
      </c>
      <c r="I671" s="17">
        <f>I670+(data!D$20*G670-data!D$17*I670)*$C671/60</f>
        <v>181.34186363180942</v>
      </c>
      <c r="J671" s="16">
        <f t="shared" si="31"/>
        <v>54.75</v>
      </c>
      <c r="K671" s="14">
        <f>G671/data!D$8</f>
        <v>4</v>
      </c>
      <c r="L671" s="59">
        <f>C671*E671/3600/data!H$23+L670</f>
        <v>98.85530733275759</v>
      </c>
    </row>
    <row r="672" spans="1:12" ht="20.100000000000001" customHeight="1">
      <c r="A672" s="12">
        <f>'Eleveld TCI'!A672</f>
        <v>3290</v>
      </c>
      <c r="B672" s="13">
        <f>'Eleveld TCI'!B672</f>
        <v>4</v>
      </c>
      <c r="C672" s="14">
        <f t="shared" si="32"/>
        <v>5</v>
      </c>
      <c r="D672" s="68">
        <f>3600*(B672*data!D$15/1000-F672-G671)/C672</f>
        <v>768.5491403741662</v>
      </c>
      <c r="E672" s="68">
        <f>IF(A672+C672&lt;N$19,data!H$25,IF(A672&lt;N$19,data!H$25*(N$19-A672)/C672,IF(D672&gt;data!$H$25,data!$H$25,IF(D672&lt;0,0,D672))))</f>
        <v>768.5491403741662</v>
      </c>
      <c r="F672" s="17">
        <f>(H672*data!D$16+I672*data!D$17-G671*(data!D$18+data!D$19+data!D$20))*$C672/60</f>
        <v>-1.0674293616307864</v>
      </c>
      <c r="G672" s="17">
        <f t="shared" si="33"/>
        <v>81.168000000000006</v>
      </c>
      <c r="H672" s="17">
        <f>H671+(data!D$19*G671-data!D$16*H671)*$C672/60</f>
        <v>159.1001925052152</v>
      </c>
      <c r="I672" s="17">
        <f>I671+(data!D$20*G671-data!D$17*I671)*$C672/60</f>
        <v>181.57608261931068</v>
      </c>
      <c r="J672" s="16">
        <f t="shared" si="31"/>
        <v>54.833333333333336</v>
      </c>
      <c r="K672" s="14">
        <f>G672/data!D$8</f>
        <v>4</v>
      </c>
      <c r="L672" s="59">
        <f>C672*E672/3600/data!H$23+L671</f>
        <v>98.962050268920663</v>
      </c>
    </row>
    <row r="673" spans="1:12" ht="20.100000000000001" customHeight="1">
      <c r="A673" s="12">
        <f>'Eleveld TCI'!A673</f>
        <v>3295</v>
      </c>
      <c r="B673" s="13">
        <f>'Eleveld TCI'!B673</f>
        <v>4</v>
      </c>
      <c r="C673" s="14">
        <f t="shared" si="32"/>
        <v>5</v>
      </c>
      <c r="D673" s="68">
        <f>3600*(B673*data!D$15/1000-F673-G672)/C673</f>
        <v>768.40919377950399</v>
      </c>
      <c r="E673" s="68">
        <f>IF(A673+C673&lt;N$19,data!H$25,IF(A673&lt;N$19,data!H$25*(N$19-A673)/C673,IF(D673&gt;data!$H$25,data!$H$25,IF(D673&lt;0,0,D673))))</f>
        <v>768.40919377950399</v>
      </c>
      <c r="F673" s="17">
        <f>(H673*data!D$16+I673*data!D$17-G672*(data!D$18+data!D$19+data!D$20))*$C673/60</f>
        <v>-1.0672349913604253</v>
      </c>
      <c r="G673" s="17">
        <f t="shared" si="33"/>
        <v>81.168000000000006</v>
      </c>
      <c r="H673" s="17">
        <f>H672+(data!D$19*G672-data!D$16*H672)*$C673/60</f>
        <v>159.1285512895663</v>
      </c>
      <c r="I673" s="17">
        <f>I672+(data!D$20*G672-data!D$17*I672)*$C673/60</f>
        <v>181.81023719659038</v>
      </c>
      <c r="J673" s="16">
        <f t="shared" si="31"/>
        <v>54.916666666666664</v>
      </c>
      <c r="K673" s="14">
        <f>G673/data!D$8</f>
        <v>4</v>
      </c>
      <c r="L673" s="59">
        <f>C673*E673/3600/data!H$23+L672</f>
        <v>99.068773768056701</v>
      </c>
    </row>
    <row r="674" spans="1:12" ht="20.100000000000001" customHeight="1">
      <c r="A674" s="12">
        <f>'Eleveld TCI'!A674</f>
        <v>3300</v>
      </c>
      <c r="B674" s="13">
        <f>'Eleveld TCI'!B674</f>
        <v>4</v>
      </c>
      <c r="C674" s="14">
        <f t="shared" si="32"/>
        <v>5</v>
      </c>
      <c r="D674" s="68">
        <f>3600*(B674*data!D$15/1000-F674-G673)/C674</f>
        <v>768.26968886117697</v>
      </c>
      <c r="E674" s="68">
        <f>IF(A674+C674&lt;N$19,data!H$25,IF(A674&lt;N$19,data!H$25*(N$19-A674)/C674,IF(D674&gt;data!$H$25,data!$H$25,IF(D674&lt;0,0,D674))))</f>
        <v>768.26968886117697</v>
      </c>
      <c r="F674" s="17">
        <f>(H674*data!D$16+I674*data!D$17-G673*(data!D$18+data!D$19+data!D$20))*$C674/60</f>
        <v>-1.0670412345294116</v>
      </c>
      <c r="G674" s="17">
        <f t="shared" si="33"/>
        <v>81.168000000000006</v>
      </c>
      <c r="H674" s="17">
        <f>H673+(data!D$19*G673-data!D$16*H673)*$C674/60</f>
        <v>159.15678009615579</v>
      </c>
      <c r="I674" s="17">
        <f>I673+(data!D$20*G673-data!D$17*I673)*$C674/60</f>
        <v>182.04432738136131</v>
      </c>
      <c r="J674" s="16">
        <f t="shared" si="31"/>
        <v>55</v>
      </c>
      <c r="K674" s="14">
        <f>G674/data!D$8</f>
        <v>4</v>
      </c>
      <c r="L674" s="59">
        <f>C674*E674/3600/data!H$23+L673</f>
        <v>99.175477891509644</v>
      </c>
    </row>
    <row r="675" spans="1:12" ht="20.100000000000001" customHeight="1">
      <c r="A675" s="12">
        <f>'Eleveld TCI'!A675</f>
        <v>3305</v>
      </c>
      <c r="B675" s="13">
        <f>'Eleveld TCI'!B675</f>
        <v>4</v>
      </c>
      <c r="C675" s="14">
        <f t="shared" si="32"/>
        <v>5</v>
      </c>
      <c r="D675" s="68">
        <f>3600*(B675*data!D$15/1000-F675-G674)/C675</f>
        <v>768.13062364975508</v>
      </c>
      <c r="E675" s="68">
        <f>IF(A675+C675&lt;N$19,data!H$25,IF(A675&lt;N$19,data!H$25*(N$19-A675)/C675,IF(D675&gt;data!$H$25,data!$H$25,IF(D675&lt;0,0,D675))))</f>
        <v>768.13062364975508</v>
      </c>
      <c r="F675" s="17">
        <f>(H675*data!D$16+I675*data!D$17-G674*(data!D$18+data!D$19+data!D$20))*$C675/60</f>
        <v>-1.0668480884024398</v>
      </c>
      <c r="G675" s="17">
        <f t="shared" si="33"/>
        <v>81.168000000000006</v>
      </c>
      <c r="H675" s="17">
        <f>H674+(data!D$19*G674-data!D$16*H674)*$C675/60</f>
        <v>159.18487952071507</v>
      </c>
      <c r="I675" s="17">
        <f>I674+(data!D$20*G674-data!D$17*I674)*$C675/60</f>
        <v>182.27835319133143</v>
      </c>
      <c r="J675" s="16">
        <f t="shared" si="31"/>
        <v>55.083333333333336</v>
      </c>
      <c r="K675" s="14">
        <f>G675/data!D$8</f>
        <v>4</v>
      </c>
      <c r="L675" s="59">
        <f>C675*E675/3600/data!H$23+L674</f>
        <v>99.282162700349886</v>
      </c>
    </row>
    <row r="676" spans="1:12" ht="20.100000000000001" customHeight="1">
      <c r="A676" s="12">
        <f>'Eleveld TCI'!A676</f>
        <v>3310</v>
      </c>
      <c r="B676" s="13">
        <f>'Eleveld TCI'!B676</f>
        <v>4</v>
      </c>
      <c r="C676" s="14">
        <f t="shared" si="32"/>
        <v>5</v>
      </c>
      <c r="D676" s="68">
        <f>3600*(B676*data!D$15/1000-F676-G675)/C676</f>
        <v>767.99199618484295</v>
      </c>
      <c r="E676" s="68">
        <f>IF(A676+C676&lt;N$19,data!H$25,IF(A676&lt;N$19,data!H$25*(N$19-A676)/C676,IF(D676&gt;data!$H$25,data!$H$25,IF(D676&lt;0,0,D676))))</f>
        <v>767.99199618484295</v>
      </c>
      <c r="F676" s="17">
        <f>(H676*data!D$16+I676*data!D$17-G675*(data!D$18+data!D$19+data!D$20))*$C676/60</f>
        <v>-1.0666555502567203</v>
      </c>
      <c r="G676" s="17">
        <f t="shared" si="33"/>
        <v>81.168000000000006</v>
      </c>
      <c r="H676" s="17">
        <f>H675+(data!D$19*G675-data!D$16*H675)*$C676/60</f>
        <v>159.21285015624514</v>
      </c>
      <c r="I676" s="17">
        <f>I675+(data!D$20*G675-data!D$17*I675)*$C676/60</f>
        <v>182.51231464420383</v>
      </c>
      <c r="J676" s="16">
        <f t="shared" si="31"/>
        <v>55.166666666666664</v>
      </c>
      <c r="K676" s="14">
        <f>G676/data!D$8</f>
        <v>4</v>
      </c>
      <c r="L676" s="59">
        <f>C676*E676/3600/data!H$23+L675</f>
        <v>99.388828255375557</v>
      </c>
    </row>
    <row r="677" spans="1:12" ht="20.100000000000001" customHeight="1">
      <c r="A677" s="12">
        <f>'Eleveld TCI'!A677</f>
        <v>3315</v>
      </c>
      <c r="B677" s="13">
        <f>'Eleveld TCI'!B677</f>
        <v>4</v>
      </c>
      <c r="C677" s="14">
        <f t="shared" si="32"/>
        <v>5</v>
      </c>
      <c r="D677" s="68">
        <f>3600*(B677*data!D$15/1000-F677-G676)/C677</f>
        <v>767.85380451498781</v>
      </c>
      <c r="E677" s="68">
        <f>IF(A677+C677&lt;N$19,data!H$25,IF(A677&lt;N$19,data!H$25*(N$19-A677)/C677,IF(D677&gt;data!$H$25,data!$H$25,IF(D677&lt;0,0,D677))))</f>
        <v>767.85380451498781</v>
      </c>
      <c r="F677" s="17">
        <f>(H677*data!D$16+I677*data!D$17-G676*(data!D$18+data!D$19+data!D$20))*$C677/60</f>
        <v>-1.0664636173819226</v>
      </c>
      <c r="G677" s="17">
        <f t="shared" si="33"/>
        <v>81.168000000000006</v>
      </c>
      <c r="H677" s="17">
        <f>H676+(data!D$19*G676-data!D$16*H676)*$C677/60</f>
        <v>159.24069259302902</v>
      </c>
      <c r="I677" s="17">
        <f>I676+(data!D$20*G676-data!D$17*I676)*$C677/60</f>
        <v>182.74621175767666</v>
      </c>
      <c r="J677" s="16">
        <f t="shared" si="31"/>
        <v>55.25</v>
      </c>
      <c r="K677" s="14">
        <f>G677/data!D$8</f>
        <v>4</v>
      </c>
      <c r="L677" s="59">
        <f>C677*E677/3600/data!H$23+L676</f>
        <v>99.495474617113757</v>
      </c>
    </row>
    <row r="678" spans="1:12" ht="20.100000000000001" customHeight="1">
      <c r="A678" s="12">
        <f>'Eleveld TCI'!A678</f>
        <v>3320</v>
      </c>
      <c r="B678" s="13">
        <f>'Eleveld TCI'!B678</f>
        <v>4</v>
      </c>
      <c r="C678" s="14">
        <f t="shared" si="32"/>
        <v>5</v>
      </c>
      <c r="D678" s="68">
        <f>3600*(B678*data!D$15/1000-F678-G677)/C678</f>
        <v>767.71604669767953</v>
      </c>
      <c r="E678" s="68">
        <f>IF(A678+C678&lt;N$19,data!H$25,IF(A678&lt;N$19,data!H$25*(N$19-A678)/C678,IF(D678&gt;data!$H$25,data!$H$25,IF(D678&lt;0,0,D678))))</f>
        <v>767.71604669767953</v>
      </c>
      <c r="F678" s="17">
        <f>(H678*data!D$16+I678*data!D$17-G677*(data!D$18+data!D$19+data!D$20))*$C678/60</f>
        <v>-1.0662722870801165</v>
      </c>
      <c r="G678" s="17">
        <f t="shared" si="33"/>
        <v>81.168000000000006</v>
      </c>
      <c r="H678" s="17">
        <f>H677+(data!D$19*G677-data!D$16*H677)*$C678/60</f>
        <v>159.2684074186443</v>
      </c>
      <c r="I678" s="17">
        <f>I677+(data!D$20*G677-data!D$17*I677)*$C678/60</f>
        <v>182.98004454944331</v>
      </c>
      <c r="J678" s="16">
        <f t="shared" si="31"/>
        <v>55.333333333333336</v>
      </c>
      <c r="K678" s="14">
        <f>G678/data!D$8</f>
        <v>4</v>
      </c>
      <c r="L678" s="59">
        <f>C678*E678/3600/data!H$23+L677</f>
        <v>99.602101845821764</v>
      </c>
    </row>
    <row r="679" spans="1:12" ht="20.100000000000001" customHeight="1">
      <c r="A679" s="12">
        <f>'Eleveld TCI'!A679</f>
        <v>3325</v>
      </c>
      <c r="B679" s="13">
        <f>'Eleveld TCI'!B679</f>
        <v>4</v>
      </c>
      <c r="C679" s="14">
        <f t="shared" si="32"/>
        <v>5</v>
      </c>
      <c r="D679" s="68">
        <f>3600*(B679*data!D$15/1000-F679-G678)/C679</f>
        <v>767.57872079931985</v>
      </c>
      <c r="E679" s="68">
        <f>IF(A679+C679&lt;N$19,data!H$25,IF(A679&lt;N$19,data!H$25*(N$19-A679)/C679,IF(D679&gt;data!$H$25,data!$H$25,IF(D679&lt;0,0,D679))))</f>
        <v>767.57872079931985</v>
      </c>
      <c r="F679" s="17">
        <f>(H679*data!D$16+I679*data!D$17-G678*(data!D$18+data!D$19+data!D$20))*$C679/60</f>
        <v>-1.0660815566657176</v>
      </c>
      <c r="G679" s="17">
        <f t="shared" si="33"/>
        <v>81.168000000000006</v>
      </c>
      <c r="H679" s="17">
        <f>H678+(data!D$19*G678-data!D$16*H678)*$C679/60</f>
        <v>159.2959952179755</v>
      </c>
      <c r="I679" s="17">
        <f>I678+(data!D$20*G678-data!D$17*I678)*$C679/60</f>
        <v>183.21381303719221</v>
      </c>
      <c r="J679" s="16">
        <f t="shared" si="31"/>
        <v>55.416666666666664</v>
      </c>
      <c r="K679" s="14">
        <f>G679/data!D$8</f>
        <v>4</v>
      </c>
      <c r="L679" s="59">
        <f>C679*E679/3600/data!H$23+L678</f>
        <v>99.708710001488342</v>
      </c>
    </row>
    <row r="680" spans="1:12" ht="20.100000000000001" customHeight="1">
      <c r="A680" s="12">
        <f>'Eleveld TCI'!A680</f>
        <v>3330</v>
      </c>
      <c r="B680" s="13">
        <f>'Eleveld TCI'!B680</f>
        <v>4</v>
      </c>
      <c r="C680" s="14">
        <f t="shared" si="32"/>
        <v>5</v>
      </c>
      <c r="D680" s="68">
        <f>3600*(B680*data!D$15/1000-F680-G679)/C680</f>
        <v>767.4418248951099</v>
      </c>
      <c r="E680" s="68">
        <f>IF(A680+C680&lt;N$19,data!H$25,IF(A680&lt;N$19,data!H$25*(N$19-A680)/C680,IF(D680&gt;data!$H$25,data!$H$25,IF(D680&lt;0,0,D680))))</f>
        <v>767.4418248951099</v>
      </c>
      <c r="F680" s="17">
        <f>(H680*data!D$16+I680*data!D$17-G679*(data!D$18+data!D$19+data!D$20))*$C680/60</f>
        <v>-1.0658914234654282</v>
      </c>
      <c r="G680" s="17">
        <f t="shared" si="33"/>
        <v>81.168000000000006</v>
      </c>
      <c r="H680" s="17">
        <f>H679+(data!D$19*G679-data!D$16*H679)*$C680/60</f>
        <v>159.32345657322645</v>
      </c>
      <c r="I680" s="17">
        <f>I679+(data!D$20*G679-data!D$17*I679)*$C680/60</f>
        <v>183.44751723860699</v>
      </c>
      <c r="J680" s="16">
        <f t="shared" si="31"/>
        <v>55.5</v>
      </c>
      <c r="K680" s="14">
        <f>G680/data!D$8</f>
        <v>4</v>
      </c>
      <c r="L680" s="59">
        <f>C680*E680/3600/data!H$23+L679</f>
        <v>99.815299143834892</v>
      </c>
    </row>
    <row r="681" spans="1:12" ht="20.100000000000001" customHeight="1">
      <c r="A681" s="12">
        <f>'Eleveld TCI'!A681</f>
        <v>3335</v>
      </c>
      <c r="B681" s="13">
        <f>'Eleveld TCI'!B681</f>
        <v>4</v>
      </c>
      <c r="C681" s="14">
        <f t="shared" si="32"/>
        <v>5</v>
      </c>
      <c r="D681" s="68">
        <f>3600*(B681*data!D$15/1000-F681-G680)/C681</f>
        <v>767.30535706909109</v>
      </c>
      <c r="E681" s="68">
        <f>IF(A681+C681&lt;N$19,data!H$25,IF(A681&lt;N$19,data!H$25*(N$19-A681)/C681,IF(D681&gt;data!$H$25,data!$H$25,IF(D681&lt;0,0,D681))))</f>
        <v>767.30535706909109</v>
      </c>
      <c r="F681" s="17">
        <f>(H681*data!D$16+I681*data!D$17-G680*(data!D$18+data!D$19+data!D$20))*$C681/60</f>
        <v>-1.0657018848181834</v>
      </c>
      <c r="G681" s="17">
        <f t="shared" si="33"/>
        <v>81.168000000000006</v>
      </c>
      <c r="H681" s="17">
        <f>H680+(data!D$19*G680-data!D$16*H680)*$C681/60</f>
        <v>159.35079206393249</v>
      </c>
      <c r="I681" s="17">
        <f>I680+(data!D$20*G680-data!D$17*I680)*$C681/60</f>
        <v>183.68115717136638</v>
      </c>
      <c r="J681" s="16">
        <f t="shared" si="31"/>
        <v>55.583333333333336</v>
      </c>
      <c r="K681" s="14">
        <f>G681/data!D$8</f>
        <v>4</v>
      </c>
      <c r="L681" s="59">
        <f>C681*E681/3600/data!H$23+L680</f>
        <v>99.921869332316703</v>
      </c>
    </row>
    <row r="682" spans="1:12" ht="20.100000000000001" customHeight="1">
      <c r="A682" s="12">
        <f>'Eleveld TCI'!A682</f>
        <v>3340</v>
      </c>
      <c r="B682" s="13">
        <f>'Eleveld TCI'!B682</f>
        <v>4</v>
      </c>
      <c r="C682" s="14">
        <f t="shared" si="32"/>
        <v>5</v>
      </c>
      <c r="D682" s="68">
        <f>3600*(B682*data!D$15/1000-F682-G681)/C682</f>
        <v>767.16931541406325</v>
      </c>
      <c r="E682" s="68">
        <f>IF(A682+C682&lt;N$19,data!H$25,IF(A682&lt;N$19,data!H$25*(N$19-A682)/C682,IF(D682&gt;data!$H$25,data!$H$25,IF(D682&lt;0,0,D682))))</f>
        <v>767.16931541406325</v>
      </c>
      <c r="F682" s="17">
        <f>(H682*data!D$16+I682*data!D$17-G681*(data!D$18+data!D$19+data!D$20))*$C682/60</f>
        <v>-1.0655129380750932</v>
      </c>
      <c r="G682" s="17">
        <f t="shared" si="33"/>
        <v>81.168000000000006</v>
      </c>
      <c r="H682" s="17">
        <f>H681+(data!D$19*G681-data!D$16*H681)*$C682/60</f>
        <v>159.3780022669728</v>
      </c>
      <c r="I682" s="17">
        <f>I681+(data!D$20*G681-data!D$17*I681)*$C682/60</f>
        <v>183.91473285314424</v>
      </c>
      <c r="J682" s="16">
        <f t="shared" si="31"/>
        <v>55.666666666666664</v>
      </c>
      <c r="K682" s="14">
        <f>G682/data!D$8</f>
        <v>4</v>
      </c>
      <c r="L682" s="59">
        <f>C682*E682/3600/data!H$23+L681</f>
        <v>100.02842062612422</v>
      </c>
    </row>
    <row r="683" spans="1:12" ht="20.100000000000001" customHeight="1">
      <c r="A683" s="12">
        <f>'Eleveld TCI'!A683</f>
        <v>3345</v>
      </c>
      <c r="B683" s="13">
        <f>'Eleveld TCI'!B683</f>
        <v>4</v>
      </c>
      <c r="C683" s="14">
        <f t="shared" si="32"/>
        <v>5</v>
      </c>
      <c r="D683" s="68">
        <f>3600*(B683*data!D$15/1000-F683-G682)/C683</f>
        <v>767.03369803155397</v>
      </c>
      <c r="E683" s="68">
        <f>IF(A683+C683&lt;N$19,data!H$25,IF(A683&lt;N$19,data!H$25*(N$19-A683)/C683,IF(D683&gt;data!$H$25,data!$H$25,IF(D683&lt;0,0,D683))))</f>
        <v>767.03369803155397</v>
      </c>
      <c r="F683" s="17">
        <f>(H683*data!D$16+I683*data!D$17-G682*(data!D$18+data!D$19+data!D$20))*$C683/60</f>
        <v>-1.0653245805993874</v>
      </c>
      <c r="G683" s="17">
        <f t="shared" si="33"/>
        <v>81.168000000000006</v>
      </c>
      <c r="H683" s="17">
        <f>H682+(data!D$19*G682-data!D$16*H682)*$C683/60</f>
        <v>159.4050877565825</v>
      </c>
      <c r="I683" s="17">
        <f>I682+(data!D$20*G682-data!D$17*I682)*$C683/60</f>
        <v>184.14824430160962</v>
      </c>
      <c r="J683" s="16">
        <f t="shared" si="31"/>
        <v>55.75</v>
      </c>
      <c r="K683" s="14">
        <f>G683/data!D$8</f>
        <v>4</v>
      </c>
      <c r="L683" s="59">
        <f>C683*E683/3600/data!H$23+L682</f>
        <v>100.13495308418416</v>
      </c>
    </row>
    <row r="684" spans="1:12" ht="20.100000000000001" customHeight="1">
      <c r="A684" s="12">
        <f>'Eleveld TCI'!A684</f>
        <v>3350</v>
      </c>
      <c r="B684" s="13">
        <f>'Eleveld TCI'!B684</f>
        <v>4</v>
      </c>
      <c r="C684" s="14">
        <f t="shared" si="32"/>
        <v>5</v>
      </c>
      <c r="D684" s="68">
        <f>3600*(B684*data!D$15/1000-F684-G683)/C684</f>
        <v>766.89850303177764</v>
      </c>
      <c r="E684" s="68">
        <f>IF(A684+C684&lt;N$19,data!H$25,IF(A684&lt;N$19,data!H$25*(N$19-A684)/C684,IF(D684&gt;data!$H$25,data!$H$25,IF(D684&lt;0,0,D684))))</f>
        <v>766.89850303177764</v>
      </c>
      <c r="F684" s="17">
        <f>(H684*data!D$16+I684*data!D$17-G683*(data!D$18+data!D$19+data!D$20))*$C684/60</f>
        <v>-1.0651368097663603</v>
      </c>
      <c r="G684" s="17">
        <f t="shared" si="33"/>
        <v>81.168000000000006</v>
      </c>
      <c r="H684" s="17">
        <f>H683+(data!D$19*G683-data!D$16*H683)*$C684/60</f>
        <v>159.43204910436484</v>
      </c>
      <c r="I684" s="17">
        <f>I683+(data!D$20*G683-data!D$17*I683)*$C684/60</f>
        <v>184.38169153442669</v>
      </c>
      <c r="J684" s="16">
        <f t="shared" si="31"/>
        <v>55.833333333333336</v>
      </c>
      <c r="K684" s="14">
        <f>G684/data!D$8</f>
        <v>4</v>
      </c>
      <c r="L684" s="59">
        <f>C684*E684/3600/data!H$23+L683</f>
        <v>100.24146676516079</v>
      </c>
    </row>
    <row r="685" spans="1:12" ht="20.100000000000001" customHeight="1">
      <c r="A685" s="12">
        <f>'Eleveld TCI'!A685</f>
        <v>3355</v>
      </c>
      <c r="B685" s="13">
        <f>'Eleveld TCI'!B685</f>
        <v>4</v>
      </c>
      <c r="C685" s="14">
        <f t="shared" si="32"/>
        <v>5</v>
      </c>
      <c r="D685" s="68">
        <f>3600*(B685*data!D$15/1000-F685-G684)/C685</f>
        <v>766.7637285335843</v>
      </c>
      <c r="E685" s="68">
        <f>IF(A685+C685&lt;N$19,data!H$25,IF(A685&lt;N$19,data!H$25*(N$19-A685)/C685,IF(D685&gt;data!$H$25,data!$H$25,IF(D685&lt;0,0,D685))))</f>
        <v>766.7637285335843</v>
      </c>
      <c r="F685" s="17">
        <f>(H685*data!D$16+I685*data!D$17-G684*(data!D$18+data!D$19+data!D$20))*$C685/60</f>
        <v>-1.0649496229633153</v>
      </c>
      <c r="G685" s="17">
        <f t="shared" si="33"/>
        <v>81.168000000000006</v>
      </c>
      <c r="H685" s="17">
        <f>H684+(data!D$19*G684-data!D$16*H684)*$C685/60</f>
        <v>159.45888687930315</v>
      </c>
      <c r="I685" s="17">
        <f>I684+(data!D$20*G684-data!D$17*I684)*$C685/60</f>
        <v>184.61507456925472</v>
      </c>
      <c r="J685" s="16">
        <f t="shared" si="31"/>
        <v>55.916666666666664</v>
      </c>
      <c r="K685" s="14">
        <f>G685/data!D$8</f>
        <v>4</v>
      </c>
      <c r="L685" s="59">
        <f>C685*E685/3600/data!H$23+L684</f>
        <v>100.34796172745712</v>
      </c>
    </row>
    <row r="686" spans="1:12" ht="20.100000000000001" customHeight="1">
      <c r="A686" s="12">
        <f>'Eleveld TCI'!A686</f>
        <v>3360</v>
      </c>
      <c r="B686" s="13">
        <f>'Eleveld TCI'!B686</f>
        <v>4</v>
      </c>
      <c r="C686" s="14">
        <f t="shared" si="32"/>
        <v>5</v>
      </c>
      <c r="D686" s="68">
        <f>3600*(B686*data!D$15/1000-F686-G685)/C686</f>
        <v>766.62937266444942</v>
      </c>
      <c r="E686" s="68">
        <f>IF(A686+C686&lt;N$19,data!H$25,IF(A686&lt;N$19,data!H$25*(N$19-A686)/C686,IF(D686&gt;data!$H$25,data!$H$25,IF(D686&lt;0,0,D686))))</f>
        <v>766.62937266444942</v>
      </c>
      <c r="F686" s="17">
        <f>(H686*data!D$16+I686*data!D$17-G685*(data!D$18+data!D$19+data!D$20))*$C686/60</f>
        <v>-1.0647630175895093</v>
      </c>
      <c r="G686" s="17">
        <f t="shared" si="33"/>
        <v>81.168000000000006</v>
      </c>
      <c r="H686" s="17">
        <f>H685+(data!D$19*G685-data!D$16*H685)*$C686/60</f>
        <v>159.48560164777302</v>
      </c>
      <c r="I686" s="17">
        <f>I685+(data!D$20*G685-data!D$17*I685)*$C686/60</f>
        <v>184.84839342374818</v>
      </c>
      <c r="J686" s="16">
        <f t="shared" si="31"/>
        <v>56</v>
      </c>
      <c r="K686" s="14">
        <f>G686/data!D$8</f>
        <v>4</v>
      </c>
      <c r="L686" s="59">
        <f>C686*E686/3600/data!H$23+L685</f>
        <v>100.45443802921606</v>
      </c>
    </row>
    <row r="687" spans="1:12" ht="20.100000000000001" customHeight="1">
      <c r="A687" s="12">
        <f>'Eleveld TCI'!A687</f>
        <v>3365</v>
      </c>
      <c r="B687" s="13">
        <f>'Eleveld TCI'!B687</f>
        <v>4</v>
      </c>
      <c r="C687" s="14">
        <f t="shared" si="32"/>
        <v>5</v>
      </c>
      <c r="D687" s="68">
        <f>3600*(B687*data!D$15/1000-F687-G686)/C687</f>
        <v>766.49543356039203</v>
      </c>
      <c r="E687" s="68">
        <f>IF(A687+C687&lt;N$19,data!H$25,IF(A687&lt;N$19,data!H$25*(N$19-A687)/C687,IF(D687&gt;data!$H$25,data!$H$25,IF(D687&lt;0,0,D687))))</f>
        <v>766.49543356039203</v>
      </c>
      <c r="F687" s="17">
        <f>(H687*data!D$16+I687*data!D$17-G686*(data!D$18+data!D$19+data!D$20))*$C687/60</f>
        <v>-1.0645769910560989</v>
      </c>
      <c r="G687" s="17">
        <f t="shared" si="33"/>
        <v>81.168000000000006</v>
      </c>
      <c r="H687" s="17">
        <f>H686+(data!D$19*G686-data!D$16*H686)*$C687/60</f>
        <v>159.51219397355408</v>
      </c>
      <c r="I687" s="17">
        <f>I686+(data!D$20*G686-data!D$17*I686)*$C687/60</f>
        <v>185.08164811555665</v>
      </c>
      <c r="J687" s="16">
        <f t="shared" si="31"/>
        <v>56.083333333333336</v>
      </c>
      <c r="K687" s="14">
        <f>G687/data!D$8</f>
        <v>4</v>
      </c>
      <c r="L687" s="59">
        <f>C687*E687/3600/data!H$23+L686</f>
        <v>100.56089572832167</v>
      </c>
    </row>
    <row r="688" spans="1:12" ht="20.100000000000001" customHeight="1">
      <c r="A688" s="12">
        <f>'Eleveld TCI'!A688</f>
        <v>3370</v>
      </c>
      <c r="B688" s="13">
        <f>'Eleveld TCI'!B688</f>
        <v>4</v>
      </c>
      <c r="C688" s="14">
        <f t="shared" si="32"/>
        <v>5</v>
      </c>
      <c r="D688" s="68">
        <f>3600*(B688*data!D$15/1000-F688-G687)/C688</f>
        <v>766.36190936598496</v>
      </c>
      <c r="E688" s="68">
        <f>IF(A688+C688&lt;N$19,data!H$25,IF(A688&lt;N$19,data!H$25*(N$19-A688)/C688,IF(D688&gt;data!$H$25,data!$H$25,IF(D688&lt;0,0,D688))))</f>
        <v>766.36190936598496</v>
      </c>
      <c r="F688" s="17">
        <f>(H688*data!D$16+I688*data!D$17-G687*(data!D$18+data!D$19+data!D$20))*$C688/60</f>
        <v>-1.0643915407860849</v>
      </c>
      <c r="G688" s="17">
        <f t="shared" si="33"/>
        <v>81.168000000000006</v>
      </c>
      <c r="H688" s="17">
        <f>H687+(data!D$19*G687-data!D$16*H687)*$C688/60</f>
        <v>159.53866441784194</v>
      </c>
      <c r="I688" s="17">
        <f>I687+(data!D$20*G687-data!D$17*I687)*$C688/60</f>
        <v>185.31483866232486</v>
      </c>
      <c r="J688" s="16">
        <f t="shared" si="31"/>
        <v>56.166666666666664</v>
      </c>
      <c r="K688" s="14">
        <f>G688/data!D$8</f>
        <v>4</v>
      </c>
      <c r="L688" s="59">
        <f>C688*E688/3600/data!H$23+L687</f>
        <v>100.66733488240028</v>
      </c>
    </row>
    <row r="689" spans="1:12" ht="20.100000000000001" customHeight="1">
      <c r="A689" s="12">
        <f>'Eleveld TCI'!A689</f>
        <v>3375</v>
      </c>
      <c r="B689" s="13">
        <f>'Eleveld TCI'!B689</f>
        <v>4</v>
      </c>
      <c r="C689" s="14">
        <f t="shared" si="32"/>
        <v>5</v>
      </c>
      <c r="D689" s="68">
        <f>3600*(B689*data!D$15/1000-F689-G688)/C689</f>
        <v>766.22879823426274</v>
      </c>
      <c r="E689" s="68">
        <f>IF(A689+C689&lt;N$19,data!H$25,IF(A689&lt;N$19,data!H$25*(N$19-A689)/C689,IF(D689&gt;data!$H$25,data!$H$25,IF(D689&lt;0,0,D689))))</f>
        <v>766.22879823426274</v>
      </c>
      <c r="F689" s="17">
        <f>(H689*data!D$16+I689*data!D$17-G688*(data!D$18+data!D$19+data!D$20))*$C689/60</f>
        <v>-1.0642066642142585</v>
      </c>
      <c r="G689" s="17">
        <f t="shared" si="33"/>
        <v>81.168000000000006</v>
      </c>
      <c r="H689" s="17">
        <f>H688+(data!D$19*G688-data!D$16*H688)*$C689/60</f>
        <v>159.56501353926018</v>
      </c>
      <c r="I689" s="17">
        <f>I688+(data!D$20*G688-data!D$17*I688)*$C689/60</f>
        <v>185.54796508169272</v>
      </c>
      <c r="J689" s="16">
        <f t="shared" si="31"/>
        <v>56.25</v>
      </c>
      <c r="K689" s="14">
        <f>G689/data!D$8</f>
        <v>4</v>
      </c>
      <c r="L689" s="59">
        <f>C689*E689/3600/data!H$23+L688</f>
        <v>100.77375554882171</v>
      </c>
    </row>
    <row r="690" spans="1:12" ht="20.100000000000001" customHeight="1">
      <c r="A690" s="12">
        <f>'Eleveld TCI'!A690</f>
        <v>3380</v>
      </c>
      <c r="B690" s="13">
        <f>'Eleveld TCI'!B690</f>
        <v>4</v>
      </c>
      <c r="C690" s="14">
        <f t="shared" si="32"/>
        <v>5</v>
      </c>
      <c r="D690" s="68">
        <f>3600*(B690*data!D$15/1000-F690-G689)/C690</f>
        <v>766.09609832674209</v>
      </c>
      <c r="E690" s="68">
        <f>IF(A690+C690&lt;N$19,data!H$25,IF(A690&lt;N$19,data!H$25*(N$19-A690)/C690,IF(D690&gt;data!$H$25,data!$H$25,IF(D690&lt;0,0,D690))))</f>
        <v>766.09609832674209</v>
      </c>
      <c r="F690" s="17">
        <f>(H690*data!D$16+I690*data!D$17-G689*(data!D$18+data!D$19+data!D$20))*$C690/60</f>
        <v>-1.0640223587871476</v>
      </c>
      <c r="G690" s="17">
        <f t="shared" si="33"/>
        <v>81.168000000000006</v>
      </c>
      <c r="H690" s="17">
        <f>H689+(data!D$19*G689-data!D$16*H689)*$C690/60</f>
        <v>159.59124189387191</v>
      </c>
      <c r="I690" s="17">
        <f>I689+(data!D$20*G689-data!D$17*I689)*$C690/60</f>
        <v>185.78102739129525</v>
      </c>
      <c r="J690" s="16">
        <f t="shared" si="31"/>
        <v>56.333333333333336</v>
      </c>
      <c r="K690" s="14">
        <f>G690/data!D$8</f>
        <v>4</v>
      </c>
      <c r="L690" s="59">
        <f>C690*E690/3600/data!H$23+L689</f>
        <v>100.88015778470043</v>
      </c>
    </row>
    <row r="691" spans="1:12" ht="20.100000000000001" customHeight="1">
      <c r="A691" s="12">
        <f>'Eleveld TCI'!A691</f>
        <v>3385</v>
      </c>
      <c r="B691" s="13">
        <f>'Eleveld TCI'!B691</f>
        <v>4</v>
      </c>
      <c r="C691" s="14">
        <f t="shared" si="32"/>
        <v>5</v>
      </c>
      <c r="D691" s="68">
        <f>3600*(B691*data!D$15/1000-F691-G690)/C691</f>
        <v>765.96380781332982</v>
      </c>
      <c r="E691" s="68">
        <f>IF(A691+C691&lt;N$19,data!H$25,IF(A691&lt;N$19,data!H$25*(N$19-A691)/C691,IF(D691&gt;data!$H$25,data!$H$25,IF(D691&lt;0,0,D691))))</f>
        <v>765.96380781332982</v>
      </c>
      <c r="F691" s="17">
        <f>(H691*data!D$16+I691*data!D$17-G690*(data!D$18+data!D$19+data!D$20))*$C691/60</f>
        <v>-1.0638386219629616</v>
      </c>
      <c r="G691" s="17">
        <f t="shared" si="33"/>
        <v>81.168000000000006</v>
      </c>
      <c r="H691" s="17">
        <f>H690+(data!D$19*G690-data!D$16*H690)*$C691/60</f>
        <v>159.61735003519166</v>
      </c>
      <c r="I691" s="17">
        <f>I690+(data!D$20*G690-data!D$17*I690)*$C691/60</f>
        <v>186.01402560876264</v>
      </c>
      <c r="J691" s="16">
        <f t="shared" si="31"/>
        <v>56.416666666666664</v>
      </c>
      <c r="K691" s="14">
        <f>G691/data!D$8</f>
        <v>4</v>
      </c>
      <c r="L691" s="59">
        <f>C691*E691/3600/data!H$23+L690</f>
        <v>100.98654164689673</v>
      </c>
    </row>
    <row r="692" spans="1:12" ht="20.100000000000001" customHeight="1">
      <c r="A692" s="12">
        <f>'Eleveld TCI'!A692</f>
        <v>3390</v>
      </c>
      <c r="B692" s="13">
        <f>'Eleveld TCI'!B692</f>
        <v>4</v>
      </c>
      <c r="C692" s="14">
        <f t="shared" si="32"/>
        <v>5</v>
      </c>
      <c r="D692" s="68">
        <f>3600*(B692*data!D$15/1000-F692-G691)/C692</f>
        <v>765.83192487231258</v>
      </c>
      <c r="E692" s="68">
        <f>IF(A692+C692&lt;N$19,data!H$25,IF(A692&lt;N$19,data!H$25*(N$19-A692)/C692,IF(D692&gt;data!$H$25,data!$H$25,IF(D692&lt;0,0,D692))))</f>
        <v>765.83192487231258</v>
      </c>
      <c r="F692" s="17">
        <f>(H692*data!D$16+I692*data!D$17-G691*(data!D$18+data!D$19+data!D$20))*$C692/60</f>
        <v>-1.0636554512115404</v>
      </c>
      <c r="G692" s="17">
        <f t="shared" si="33"/>
        <v>81.168000000000006</v>
      </c>
      <c r="H692" s="17">
        <f>H691+(data!D$19*G691-data!D$16*H691)*$C692/60</f>
        <v>159.64333851419704</v>
      </c>
      <c r="I692" s="17">
        <f>I691+(data!D$20*G691-data!D$17*I691)*$C692/60</f>
        <v>186.24695975172023</v>
      </c>
      <c r="J692" s="16">
        <f t="shared" si="31"/>
        <v>56.5</v>
      </c>
      <c r="K692" s="14">
        <f>G692/data!D$8</f>
        <v>4</v>
      </c>
      <c r="L692" s="59">
        <f>C692*E692/3600/data!H$23+L691</f>
        <v>101.09290719201788</v>
      </c>
    </row>
    <row r="693" spans="1:12" ht="20.100000000000001" customHeight="1">
      <c r="A693" s="12">
        <f>'Eleveld TCI'!A693</f>
        <v>3395</v>
      </c>
      <c r="B693" s="13">
        <f>'Eleveld TCI'!B693</f>
        <v>4</v>
      </c>
      <c r="C693" s="14">
        <f t="shared" si="32"/>
        <v>5</v>
      </c>
      <c r="D693" s="68">
        <f>3600*(B693*data!D$15/1000-F693-G692)/C693</f>
        <v>765.7004476902955</v>
      </c>
      <c r="E693" s="68">
        <f>IF(A693+C693&lt;N$19,data!H$25,IF(A693&lt;N$19,data!H$25*(N$19-A693)/C693,IF(D693&gt;data!$H$25,data!$H$25,IF(D693&lt;0,0,D693))))</f>
        <v>765.7004476902955</v>
      </c>
      <c r="F693" s="17">
        <f>(H693*data!D$16+I693*data!D$17-G692*(data!D$18+data!D$19+data!D$20))*$C693/60</f>
        <v>-1.0634728440142982</v>
      </c>
      <c r="G693" s="17">
        <f t="shared" si="33"/>
        <v>81.168000000000006</v>
      </c>
      <c r="H693" s="17">
        <f>H692+(data!D$19*G692-data!D$16*H692)*$C693/60</f>
        <v>159.66920787934029</v>
      </c>
      <c r="I693" s="17">
        <f>I692+(data!D$20*G692-data!D$17*I692)*$C693/60</f>
        <v>186.47982983778851</v>
      </c>
      <c r="J693" s="16">
        <f t="shared" si="31"/>
        <v>56.583333333333336</v>
      </c>
      <c r="K693" s="14">
        <f>G693/data!D$8</f>
        <v>4</v>
      </c>
      <c r="L693" s="59">
        <f>C693*E693/3600/data!H$23+L692</f>
        <v>101.1992544764193</v>
      </c>
    </row>
    <row r="694" spans="1:12" ht="20.100000000000001" customHeight="1">
      <c r="A694" s="12">
        <f>'Eleveld TCI'!A694</f>
        <v>3400</v>
      </c>
      <c r="B694" s="13">
        <f>'Eleveld TCI'!B694</f>
        <v>4</v>
      </c>
      <c r="C694" s="14">
        <f t="shared" si="32"/>
        <v>5</v>
      </c>
      <c r="D694" s="68">
        <f>3600*(B694*data!D$15/1000-F694-G693)/C694</f>
        <v>765.56937446220218</v>
      </c>
      <c r="E694" s="68">
        <f>IF(A694+C694&lt;N$19,data!H$25,IF(A694&lt;N$19,data!H$25*(N$19-A694)/C694,IF(D694&gt;data!$H$25,data!$H$25,IF(D694&lt;0,0,D694))))</f>
        <v>765.56937446220218</v>
      </c>
      <c r="F694" s="17">
        <f>(H694*data!D$16+I694*data!D$17-G693*(data!D$18+data!D$19+data!D$20))*$C694/60</f>
        <v>-1.0632907978641728</v>
      </c>
      <c r="G694" s="17">
        <f t="shared" si="33"/>
        <v>81.168000000000006</v>
      </c>
      <c r="H694" s="17">
        <f>H693+(data!D$19*G693-data!D$16*H693)*$C694/60</f>
        <v>159.69495867655999</v>
      </c>
      <c r="I694" s="17">
        <f>I693+(data!D$20*G693-data!D$17*I693)*$C694/60</f>
        <v>186.71263588458314</v>
      </c>
      <c r="J694" s="16">
        <f t="shared" si="31"/>
        <v>56.666666666666664</v>
      </c>
      <c r="K694" s="14">
        <f>G694/data!D$8</f>
        <v>4</v>
      </c>
      <c r="L694" s="59">
        <f>C694*E694/3600/data!H$23+L693</f>
        <v>101.30558355620572</v>
      </c>
    </row>
    <row r="695" spans="1:12" ht="20.100000000000001" customHeight="1">
      <c r="A695" s="12">
        <f>'Eleveld TCI'!A695</f>
        <v>3405</v>
      </c>
      <c r="B695" s="13">
        <f>'Eleveld TCI'!B695</f>
        <v>4</v>
      </c>
      <c r="C695" s="14">
        <f t="shared" si="32"/>
        <v>5</v>
      </c>
      <c r="D695" s="68">
        <f>3600*(B695*data!D$15/1000-F695-G694)/C695</f>
        <v>765.43870339121327</v>
      </c>
      <c r="E695" s="68">
        <f>IF(A695+C695&lt;N$19,data!H$25,IF(A695&lt;N$19,data!H$25*(N$19-A695)/C695,IF(D695&gt;data!$H$25,data!$H$25,IF(D695&lt;0,0,D695))))</f>
        <v>765.43870339121327</v>
      </c>
      <c r="F695" s="17">
        <f>(H695*data!D$16+I695*data!D$17-G694*(data!D$18+data!D$19+data!D$20))*$C695/60</f>
        <v>-1.0631093102655713</v>
      </c>
      <c r="G695" s="17">
        <f t="shared" si="33"/>
        <v>81.168000000000006</v>
      </c>
      <c r="H695" s="17">
        <f>H694+(data!D$19*G694-data!D$16*H694)*$C695/60</f>
        <v>159.72059144929241</v>
      </c>
      <c r="I695" s="17">
        <f>I694+(data!D$20*G694-data!D$17*I694)*$C695/60</f>
        <v>186.94537790971486</v>
      </c>
      <c r="J695" s="16">
        <f t="shared" si="31"/>
        <v>56.75</v>
      </c>
      <c r="K695" s="14">
        <f>G695/data!D$8</f>
        <v>4</v>
      </c>
      <c r="L695" s="59">
        <f>C695*E695/3600/data!H$23+L694</f>
        <v>101.41189448723227</v>
      </c>
    </row>
    <row r="696" spans="1:12" ht="20.100000000000001" customHeight="1">
      <c r="A696" s="12">
        <f>'Eleveld TCI'!A696</f>
        <v>3410</v>
      </c>
      <c r="B696" s="13">
        <f>'Eleveld TCI'!B696</f>
        <v>4</v>
      </c>
      <c r="C696" s="14">
        <f t="shared" si="32"/>
        <v>5</v>
      </c>
      <c r="D696" s="68">
        <f>3600*(B696*data!D$15/1000-F696-G695)/C696</f>
        <v>765.30843268870512</v>
      </c>
      <c r="E696" s="68">
        <f>IF(A696+C696&lt;N$19,data!H$25,IF(A696&lt;N$19,data!H$25*(N$19-A696)/C696,IF(D696&gt;data!$H$25,data!$H$25,IF(D696&lt;0,0,D696))))</f>
        <v>765.30843268870512</v>
      </c>
      <c r="F696" s="17">
        <f>(H696*data!D$16+I696*data!D$17-G695*(data!D$18+data!D$19+data!D$20))*$C696/60</f>
        <v>-1.0629283787343184</v>
      </c>
      <c r="G696" s="17">
        <f t="shared" si="33"/>
        <v>81.168000000000006</v>
      </c>
      <c r="H696" s="17">
        <f>H695+(data!D$19*G695-data!D$16*H695)*$C696/60</f>
        <v>159.74610673848315</v>
      </c>
      <c r="I696" s="17">
        <f>I695+(data!D$20*G695-data!D$17*I695)*$C696/60</f>
        <v>187.1780559307897</v>
      </c>
      <c r="J696" s="16">
        <f t="shared" si="31"/>
        <v>56.833333333333336</v>
      </c>
      <c r="K696" s="14">
        <f>G696/data!D$8</f>
        <v>4</v>
      </c>
      <c r="L696" s="59">
        <f>C696*E696/3600/data!H$23+L695</f>
        <v>101.5181873251057</v>
      </c>
    </row>
    <row r="697" spans="1:12" ht="20.100000000000001" customHeight="1">
      <c r="A697" s="12">
        <f>'Eleveld TCI'!A697</f>
        <v>3415</v>
      </c>
      <c r="B697" s="13">
        <f>'Eleveld TCI'!B697</f>
        <v>4</v>
      </c>
      <c r="C697" s="14">
        <f t="shared" si="32"/>
        <v>5</v>
      </c>
      <c r="D697" s="68">
        <f>3600*(B697*data!D$15/1000-F697-G696)/C697</f>
        <v>765.17856057427025</v>
      </c>
      <c r="E697" s="68">
        <f>IF(A697+C697&lt;N$19,data!H$25,IF(A697&lt;N$19,data!H$25*(N$19-A697)/C697,IF(D697&gt;data!$H$25,data!$H$25,IF(D697&lt;0,0,D697))))</f>
        <v>765.17856057427025</v>
      </c>
      <c r="F697" s="17">
        <f>(H697*data!D$16+I697*data!D$17-G696*(data!D$18+data!D$19+data!D$20))*$C697/60</f>
        <v>-1.0627480007976031</v>
      </c>
      <c r="G697" s="17">
        <f t="shared" si="33"/>
        <v>81.168000000000006</v>
      </c>
      <c r="H697" s="17">
        <f>H696+(data!D$19*G696-data!D$16*H696)*$C697/60</f>
        <v>159.77150508259842</v>
      </c>
      <c r="I697" s="17">
        <f>I696+(data!D$20*G696-data!D$17*I696)*$C697/60</f>
        <v>187.41066996540874</v>
      </c>
      <c r="J697" s="16">
        <f t="shared" si="31"/>
        <v>56.916666666666664</v>
      </c>
      <c r="K697" s="14">
        <f>G697/data!D$8</f>
        <v>4</v>
      </c>
      <c r="L697" s="59">
        <f>C697*E697/3600/data!H$23+L696</f>
        <v>101.62446212518546</v>
      </c>
    </row>
    <row r="698" spans="1:12" ht="20.100000000000001" customHeight="1">
      <c r="A698" s="12">
        <f>'Eleveld TCI'!A698</f>
        <v>3420</v>
      </c>
      <c r="B698" s="13">
        <f>'Eleveld TCI'!B698</f>
        <v>4</v>
      </c>
      <c r="C698" s="14">
        <f t="shared" si="32"/>
        <v>5</v>
      </c>
      <c r="D698" s="68">
        <f>3600*(B698*data!D$15/1000-F698-G697)/C698</f>
        <v>765.0490852756252</v>
      </c>
      <c r="E698" s="68">
        <f>IF(A698+C698&lt;N$19,data!H$25,IF(A698&lt;N$19,data!H$25*(N$19-A698)/C698,IF(D698&gt;data!$H$25,data!$H$25,IF(D698&lt;0,0,D698))))</f>
        <v>765.0490852756252</v>
      </c>
      <c r="F698" s="17">
        <f>(H698*data!D$16+I698*data!D$17-G697*(data!D$18+data!D$19+data!D$20))*$C698/60</f>
        <v>-1.0625681739939277</v>
      </c>
      <c r="G698" s="17">
        <f t="shared" si="33"/>
        <v>81.168000000000006</v>
      </c>
      <c r="H698" s="17">
        <f>H697+(data!D$19*G697-data!D$16*H697)*$C698/60</f>
        <v>159.79678701763652</v>
      </c>
      <c r="I698" s="17">
        <f>I697+(data!D$20*G697-data!D$17*I697)*$C698/60</f>
        <v>187.64322003116825</v>
      </c>
      <c r="J698" s="16">
        <f t="shared" si="31"/>
        <v>57</v>
      </c>
      <c r="K698" s="14">
        <f>G698/data!D$8</f>
        <v>4</v>
      </c>
      <c r="L698" s="59">
        <f>C698*E698/3600/data!H$23+L697</f>
        <v>101.73071894258486</v>
      </c>
    </row>
    <row r="699" spans="1:12" ht="20.100000000000001" customHeight="1">
      <c r="A699" s="12">
        <f>'Eleveld TCI'!A699</f>
        <v>3425</v>
      </c>
      <c r="B699" s="13">
        <f>'Eleveld TCI'!B699</f>
        <v>4</v>
      </c>
      <c r="C699" s="14">
        <f t="shared" si="32"/>
        <v>5</v>
      </c>
      <c r="D699" s="68">
        <f>3600*(B699*data!D$15/1000-F699-G698)/C699</f>
        <v>764.92000502860037</v>
      </c>
      <c r="E699" s="68">
        <f>IF(A699+C699&lt;N$19,data!H$25,IF(A699&lt;N$19,data!H$25*(N$19-A699)/C699,IF(D699&gt;data!$H$25,data!$H$25,IF(D699&lt;0,0,D699))))</f>
        <v>764.92000502860037</v>
      </c>
      <c r="F699" s="17">
        <f>(H699*data!D$16+I699*data!D$17-G698*(data!D$18+data!D$19+data!D$20))*$C699/60</f>
        <v>-1.0623888958730563</v>
      </c>
      <c r="G699" s="17">
        <f t="shared" si="33"/>
        <v>81.168000000000006</v>
      </c>
      <c r="H699" s="17">
        <f>H698+(data!D$19*G698-data!D$16*H698)*$C699/60</f>
        <v>159.82195307713903</v>
      </c>
      <c r="I699" s="17">
        <f>I698+(data!D$20*G698-data!D$17*I698)*$C699/60</f>
        <v>187.87570614565968</v>
      </c>
      <c r="J699" s="16">
        <f t="shared" si="31"/>
        <v>57.083333333333336</v>
      </c>
      <c r="K699" s="14">
        <f>G699/data!D$8</f>
        <v>4</v>
      </c>
      <c r="L699" s="59">
        <f>C699*E699/3600/data!H$23+L698</f>
        <v>101.83695783217216</v>
      </c>
    </row>
    <row r="700" spans="1:12" ht="20.100000000000001" customHeight="1">
      <c r="A700" s="12">
        <f>'Eleveld TCI'!A700</f>
        <v>3430</v>
      </c>
      <c r="B700" s="13">
        <f>'Eleveld TCI'!B700</f>
        <v>4</v>
      </c>
      <c r="C700" s="14">
        <f t="shared" si="32"/>
        <v>5</v>
      </c>
      <c r="D700" s="68">
        <f>3600*(B700*data!D$15/1000-F700-G699)/C700</f>
        <v>764.79131807708882</v>
      </c>
      <c r="E700" s="68">
        <f>IF(A700+C700&lt;N$19,data!H$25,IF(A700&lt;N$19,data!H$25*(N$19-A700)/C700,IF(D700&gt;data!$H$25,data!$H$25,IF(D700&lt;0,0,D700))))</f>
        <v>764.79131807708882</v>
      </c>
      <c r="F700" s="17">
        <f>(H700*data!D$16+I700*data!D$17-G699*(data!D$18+data!D$19+data!D$20))*$C700/60</f>
        <v>-1.0622101639959609</v>
      </c>
      <c r="G700" s="17">
        <f t="shared" si="33"/>
        <v>81.168000000000006</v>
      </c>
      <c r="H700" s="17">
        <f>H699+(data!D$19*G699-data!D$16*H699)*$C700/60</f>
        <v>159.84700379220214</v>
      </c>
      <c r="I700" s="17">
        <f>I699+(data!D$20*G699-data!D$17*I699)*$C700/60</f>
        <v>188.10812832646963</v>
      </c>
      <c r="J700" s="16">
        <f t="shared" si="31"/>
        <v>57.166666666666664</v>
      </c>
      <c r="K700" s="14">
        <f>G700/data!D$8</f>
        <v>4</v>
      </c>
      <c r="L700" s="59">
        <f>C700*E700/3600/data!H$23+L699</f>
        <v>101.94317884857176</v>
      </c>
    </row>
    <row r="701" spans="1:12" ht="20.100000000000001" customHeight="1">
      <c r="A701" s="12">
        <f>'Eleveld TCI'!A701</f>
        <v>3435</v>
      </c>
      <c r="B701" s="13">
        <f>'Eleveld TCI'!B701</f>
        <v>4</v>
      </c>
      <c r="C701" s="14">
        <f t="shared" si="32"/>
        <v>5</v>
      </c>
      <c r="D701" s="68">
        <f>3600*(B701*data!D$15/1000-F701-G700)/C701</f>
        <v>764.66302267303604</v>
      </c>
      <c r="E701" s="68">
        <f>IF(A701+C701&lt;N$19,data!H$25,IF(A701&lt;N$19,data!H$25*(N$19-A701)/C701,IF(D701&gt;data!$H$25,data!$H$25,IF(D701&lt;0,0,D701))))</f>
        <v>764.66302267303604</v>
      </c>
      <c r="F701" s="17">
        <f>(H701*data!D$16+I701*data!D$17-G700*(data!D$18+data!D$19+data!D$20))*$C701/60</f>
        <v>-1.0620319759347725</v>
      </c>
      <c r="G701" s="17">
        <f t="shared" si="33"/>
        <v>81.168000000000006</v>
      </c>
      <c r="H701" s="17">
        <f>H700+(data!D$19*G700-data!D$16*H700)*$C701/60</f>
        <v>159.87193969148788</v>
      </c>
      <c r="I701" s="17">
        <f>I700+(data!D$20*G700-data!D$17*I700)*$C701/60</f>
        <v>188.34048659117985</v>
      </c>
      <c r="J701" s="16">
        <f t="shared" si="31"/>
        <v>57.25</v>
      </c>
      <c r="K701" s="14">
        <f>G701/data!D$8</f>
        <v>4</v>
      </c>
      <c r="L701" s="59">
        <f>C701*E701/3600/data!H$23+L700</f>
        <v>102.04938204616523</v>
      </c>
    </row>
    <row r="702" spans="1:12" ht="20.100000000000001" customHeight="1">
      <c r="A702" s="12">
        <f>'Eleveld TCI'!A702</f>
        <v>3440</v>
      </c>
      <c r="B702" s="13">
        <f>'Eleveld TCI'!B702</f>
        <v>4</v>
      </c>
      <c r="C702" s="14">
        <f t="shared" si="32"/>
        <v>5</v>
      </c>
      <c r="D702" s="68">
        <f>3600*(B702*data!D$15/1000-F702-G701)/C702</f>
        <v>764.53511707636835</v>
      </c>
      <c r="E702" s="68">
        <f>IF(A702+C702&lt;N$19,data!H$25,IF(A702&lt;N$19,data!H$25*(N$19-A702)/C702,IF(D702&gt;data!$H$25,data!$H$25,IF(D702&lt;0,0,D702))))</f>
        <v>764.53511707636835</v>
      </c>
      <c r="F702" s="17">
        <f>(H702*data!D$16+I702*data!D$17-G701*(data!D$18+data!D$19+data!D$20))*$C702/60</f>
        <v>-1.0618543292727292</v>
      </c>
      <c r="G702" s="17">
        <f t="shared" si="33"/>
        <v>81.168000000000006</v>
      </c>
      <c r="H702" s="17">
        <f>H701+(data!D$19*G701-data!D$16*H701)*$C702/60</f>
        <v>159.89676130123522</v>
      </c>
      <c r="I702" s="17">
        <f>I701+(data!D$20*G701-data!D$17*I701)*$C702/60</f>
        <v>188.57278095736729</v>
      </c>
      <c r="J702" s="16">
        <f t="shared" si="31"/>
        <v>57.333333333333336</v>
      </c>
      <c r="K702" s="14">
        <f>G702/data!D$8</f>
        <v>4</v>
      </c>
      <c r="L702" s="59">
        <f>C702*E702/3600/data!H$23+L701</f>
        <v>102.15556747909251</v>
      </c>
    </row>
    <row r="703" spans="1:12" ht="20.100000000000001" customHeight="1">
      <c r="A703" s="12">
        <f>'Eleveld TCI'!A703</f>
        <v>3445</v>
      </c>
      <c r="B703" s="13">
        <f>'Eleveld TCI'!B703</f>
        <v>4</v>
      </c>
      <c r="C703" s="14">
        <f t="shared" si="32"/>
        <v>5</v>
      </c>
      <c r="D703" s="68">
        <f>3600*(B703*data!D$15/1000-F703-G702)/C703</f>
        <v>764.40759955497242</v>
      </c>
      <c r="E703" s="68">
        <f>IF(A703+C703&lt;N$19,data!H$25,IF(A703&lt;N$19,data!H$25*(N$19-A703)/C703,IF(D703&gt;data!$H$25,data!$H$25,IF(D703&lt;0,0,D703))))</f>
        <v>764.40759955497242</v>
      </c>
      <c r="F703" s="17">
        <f>(H703*data!D$16+I703*data!D$17-G702*(data!D$18+data!D$19+data!D$20))*$C703/60</f>
        <v>-1.0616772216041239</v>
      </c>
      <c r="G703" s="17">
        <f t="shared" si="33"/>
        <v>81.168000000000006</v>
      </c>
      <c r="H703" s="17">
        <f>H702+(data!D$19*G702-data!D$16*H702)*$C703/60</f>
        <v>159.92146914527123</v>
      </c>
      <c r="I703" s="17">
        <f>I702+(data!D$20*G702-data!D$17*I702)*$C703/60</f>
        <v>188.80501144260401</v>
      </c>
      <c r="J703" s="16">
        <f t="shared" si="31"/>
        <v>57.416666666666664</v>
      </c>
      <c r="K703" s="14">
        <f>G703/data!D$8</f>
        <v>4</v>
      </c>
      <c r="L703" s="59">
        <f>C703*E703/3600/data!H$23+L702</f>
        <v>102.26173520125292</v>
      </c>
    </row>
    <row r="704" spans="1:12" ht="20.100000000000001" customHeight="1">
      <c r="A704" s="12">
        <f>'Eleveld TCI'!A704</f>
        <v>3450</v>
      </c>
      <c r="B704" s="13">
        <f>'Eleveld TCI'!B704</f>
        <v>4</v>
      </c>
      <c r="C704" s="14">
        <f t="shared" si="32"/>
        <v>5</v>
      </c>
      <c r="D704" s="68">
        <f>3600*(B704*data!D$15/1000-F704-G703)/C704</f>
        <v>764.28046838466457</v>
      </c>
      <c r="E704" s="68">
        <f>IF(A704+C704&lt;N$19,data!H$25,IF(A704&lt;N$19,data!H$25*(N$19-A704)/C704,IF(D704&gt;data!$H$25,data!$H$25,IF(D704&lt;0,0,D704))))</f>
        <v>764.28046838466457</v>
      </c>
      <c r="F704" s="17">
        <f>(H704*data!D$16+I704*data!D$17-G703*(data!D$18+data!D$19+data!D$20))*$C704/60</f>
        <v>-1.0615006505342564</v>
      </c>
      <c r="G704" s="17">
        <f t="shared" si="33"/>
        <v>81.168000000000006</v>
      </c>
      <c r="H704" s="17">
        <f>H703+(data!D$19*G703-data!D$16*H703)*$C704/60</f>
        <v>159.94606374502206</v>
      </c>
      <c r="I704" s="17">
        <f>I703+(data!D$20*G703-data!D$17*I703)*$C704/60</f>
        <v>189.03717806445729</v>
      </c>
      <c r="J704" s="16">
        <f t="shared" si="31"/>
        <v>57.5</v>
      </c>
      <c r="K704" s="14">
        <f>G704/data!D$8</f>
        <v>4</v>
      </c>
      <c r="L704" s="59">
        <f>C704*E704/3600/data!H$23+L703</f>
        <v>102.36788526630635</v>
      </c>
    </row>
    <row r="705" spans="1:12" ht="20.100000000000001" customHeight="1">
      <c r="A705" s="12">
        <f>'Eleveld TCI'!A705</f>
        <v>3455</v>
      </c>
      <c r="B705" s="13">
        <f>'Eleveld TCI'!B705</f>
        <v>4</v>
      </c>
      <c r="C705" s="14">
        <f t="shared" si="32"/>
        <v>5</v>
      </c>
      <c r="D705" s="68">
        <f>3600*(B705*data!D$15/1000-F705-G704)/C705</f>
        <v>764.15372184914986</v>
      </c>
      <c r="E705" s="68">
        <f>IF(A705+C705&lt;N$19,data!H$25,IF(A705&lt;N$19,data!H$25*(N$19-A705)/C705,IF(D705&gt;data!$H$25,data!$H$25,IF(D705&lt;0,0,D705))))</f>
        <v>764.15372184914986</v>
      </c>
      <c r="F705" s="17">
        <f>(H705*data!D$16+I705*data!D$17-G704*(data!D$18+data!D$19+data!D$20))*$C705/60</f>
        <v>-1.0613246136793799</v>
      </c>
      <c r="G705" s="17">
        <f t="shared" si="33"/>
        <v>81.168000000000006</v>
      </c>
      <c r="H705" s="17">
        <f>H704+(data!D$19*G704-data!D$16*H704)*$C705/60</f>
        <v>159.97054561952405</v>
      </c>
      <c r="I705" s="17">
        <f>I704+(data!D$20*G704-data!D$17*I704)*$C705/60</f>
        <v>189.26928084048956</v>
      </c>
      <c r="J705" s="16">
        <f t="shared" si="31"/>
        <v>57.583333333333336</v>
      </c>
      <c r="K705" s="14">
        <f>G705/data!D$8</f>
        <v>4</v>
      </c>
      <c r="L705" s="59">
        <f>C705*E705/3600/data!H$23+L704</f>
        <v>102.47401772767428</v>
      </c>
    </row>
    <row r="706" spans="1:12" ht="20.100000000000001" customHeight="1">
      <c r="A706" s="12">
        <f>'Eleveld TCI'!A706</f>
        <v>3460</v>
      </c>
      <c r="B706" s="13">
        <f>'Eleveld TCI'!B706</f>
        <v>4</v>
      </c>
      <c r="C706" s="14">
        <f t="shared" si="32"/>
        <v>5</v>
      </c>
      <c r="D706" s="68">
        <f>3600*(B706*data!D$15/1000-F706-G705)/C706</f>
        <v>764.02735823999137</v>
      </c>
      <c r="E706" s="68">
        <f>IF(A706+C706&lt;N$19,data!H$25,IF(A706&lt;N$19,data!H$25*(N$19-A706)/C706,IF(D706&gt;data!$H$25,data!$H$25,IF(D706&lt;0,0,D706))))</f>
        <v>764.02735823999137</v>
      </c>
      <c r="F706" s="17">
        <f>(H706*data!D$16+I706*data!D$17-G705*(data!D$18+data!D$19+data!D$20))*$C706/60</f>
        <v>-1.0611491086666536</v>
      </c>
      <c r="G706" s="17">
        <f t="shared" si="33"/>
        <v>81.168000000000006</v>
      </c>
      <c r="H706" s="17">
        <f>H705+(data!D$19*G705-data!D$16*H705)*$C706/60</f>
        <v>159.99491528543456</v>
      </c>
      <c r="I706" s="17">
        <f>I705+(data!D$20*G705-data!D$17*I705)*$C706/60</f>
        <v>189.50131978825843</v>
      </c>
      <c r="J706" s="16">
        <f t="shared" si="31"/>
        <v>57.666666666666664</v>
      </c>
      <c r="K706" s="14">
        <f>G706/data!D$8</f>
        <v>4</v>
      </c>
      <c r="L706" s="59">
        <f>C706*E706/3600/data!H$23+L705</f>
        <v>102.58013263854095</v>
      </c>
    </row>
    <row r="707" spans="1:12" ht="20.100000000000001" customHeight="1">
      <c r="A707" s="12">
        <f>'Eleveld TCI'!A707</f>
        <v>3465</v>
      </c>
      <c r="B707" s="13">
        <f>'Eleveld TCI'!B707</f>
        <v>4</v>
      </c>
      <c r="C707" s="14">
        <f t="shared" si="32"/>
        <v>5</v>
      </c>
      <c r="D707" s="68">
        <f>3600*(B707*data!D$15/1000-F707-G706)/C707</f>
        <v>763.90137585654884</v>
      </c>
      <c r="E707" s="68">
        <f>IF(A707+C707&lt;N$19,data!H$25,IF(A707&lt;N$19,data!H$25*(N$19-A707)/C707,IF(D707&gt;data!$H$25,data!$H$25,IF(D707&lt;0,0,D707))))</f>
        <v>763.90137585654884</v>
      </c>
      <c r="F707" s="17">
        <f>(H707*data!D$16+I707*data!D$17-G706*(data!D$18+data!D$19+data!D$20))*$C707/60</f>
        <v>-1.0609741331340907</v>
      </c>
      <c r="G707" s="17">
        <f t="shared" si="33"/>
        <v>81.168000000000006</v>
      </c>
      <c r="H707" s="17">
        <f>H706+(data!D$19*G706-data!D$16*H706)*$C707/60</f>
        <v>160.01917325704298</v>
      </c>
      <c r="I707" s="17">
        <f>I706+(data!D$20*G706-data!D$17*I706)*$C707/60</f>
        <v>189.73329492531667</v>
      </c>
      <c r="J707" s="16">
        <f t="shared" si="31"/>
        <v>57.75</v>
      </c>
      <c r="K707" s="14">
        <f>G707/data!D$8</f>
        <v>4</v>
      </c>
      <c r="L707" s="59">
        <f>C707*E707/3600/data!H$23+L706</f>
        <v>102.68623005185435</v>
      </c>
    </row>
    <row r="708" spans="1:12" ht="20.100000000000001" customHeight="1">
      <c r="A708" s="12">
        <f>'Eleveld TCI'!A708</f>
        <v>3470</v>
      </c>
      <c r="B708" s="13">
        <f>'Eleveld TCI'!B708</f>
        <v>4</v>
      </c>
      <c r="C708" s="14">
        <f t="shared" si="32"/>
        <v>5</v>
      </c>
      <c r="D708" s="68">
        <f>3600*(B708*data!D$15/1000-F708-G707)/C708</f>
        <v>763.7757730059684</v>
      </c>
      <c r="E708" s="68">
        <f>IF(A708+C708&lt;N$19,data!H$25,IF(A708&lt;N$19,data!H$25*(N$19-A708)/C708,IF(D708&gt;data!$H$25,data!$H$25,IF(D708&lt;0,0,D708))))</f>
        <v>763.7757730059684</v>
      </c>
      <c r="F708" s="17">
        <f>(H708*data!D$16+I708*data!D$17-G707*(data!D$18+data!D$19+data!D$20))*$C708/60</f>
        <v>-1.0607996847305092</v>
      </c>
      <c r="G708" s="17">
        <f t="shared" si="33"/>
        <v>81.168000000000006</v>
      </c>
      <c r="H708" s="17">
        <f>H707+(data!D$19*G707-data!D$16*H707)*$C708/60</f>
        <v>160.04332004628154</v>
      </c>
      <c r="I708" s="17">
        <f>I707+(data!D$20*G707-data!D$17*I707)*$C708/60</f>
        <v>189.96520626921222</v>
      </c>
      <c r="J708" s="16">
        <f t="shared" ref="J708:J771" si="34">$A708/60</f>
        <v>57.833333333333336</v>
      </c>
      <c r="K708" s="14">
        <f>G708/data!D$8</f>
        <v>4</v>
      </c>
      <c r="L708" s="59">
        <f>C708*E708/3600/data!H$23+L707</f>
        <v>102.79231002032741</v>
      </c>
    </row>
    <row r="709" spans="1:12" ht="20.100000000000001" customHeight="1">
      <c r="A709" s="12">
        <f>'Eleveld TCI'!A709</f>
        <v>3475</v>
      </c>
      <c r="B709" s="13">
        <f>'Eleveld TCI'!B709</f>
        <v>4</v>
      </c>
      <c r="C709" s="14">
        <f t="shared" ref="C709:C772" si="35">A710-A709</f>
        <v>5</v>
      </c>
      <c r="D709" s="68">
        <f>3600*(B709*data!D$15/1000-F709-G708)/C709</f>
        <v>763.65054800315193</v>
      </c>
      <c r="E709" s="68">
        <f>IF(A709+C709&lt;N$19,data!H$25,IF(A709&lt;N$19,data!H$25*(N$19-A709)/C709,IF(D709&gt;data!$H$25,data!$H$25,IF(D709&lt;0,0,D709))))</f>
        <v>763.65054800315193</v>
      </c>
      <c r="F709" s="17">
        <f>(H709*data!D$16+I709*data!D$17-G708*(data!D$18+data!D$19+data!D$20))*$C709/60</f>
        <v>-1.0606257611154835</v>
      </c>
      <c r="G709" s="17">
        <f t="shared" ref="G709:G772" si="36">(E709/60)*$C709/60+F709+G708</f>
        <v>81.168000000000006</v>
      </c>
      <c r="H709" s="17">
        <f>H708+(data!D$19*G708-data!D$16*H708)*$C709/60</f>
        <v>160.06735616273608</v>
      </c>
      <c r="I709" s="17">
        <f>I708+(data!D$20*G708-data!D$17*I708)*$C709/60</f>
        <v>190.19705383748817</v>
      </c>
      <c r="J709" s="16">
        <f t="shared" si="34"/>
        <v>57.916666666666664</v>
      </c>
      <c r="K709" s="14">
        <f>G709/data!D$8</f>
        <v>4</v>
      </c>
      <c r="L709" s="59">
        <f>C709*E709/3600/data!H$23+L708</f>
        <v>102.89837259643896</v>
      </c>
    </row>
    <row r="710" spans="1:12" ht="20.100000000000001" customHeight="1">
      <c r="A710" s="12">
        <f>'Eleveld TCI'!A710</f>
        <v>3480</v>
      </c>
      <c r="B710" s="13">
        <f>'Eleveld TCI'!B710</f>
        <v>4</v>
      </c>
      <c r="C710" s="14">
        <f t="shared" si="35"/>
        <v>5</v>
      </c>
      <c r="D710" s="68">
        <f>3600*(B710*data!D$15/1000-F710-G709)/C710</f>
        <v>763.52569917069559</v>
      </c>
      <c r="E710" s="68">
        <f>IF(A710+C710&lt;N$19,data!H$25,IF(A710&lt;N$19,data!H$25*(N$19-A710)/C710,IF(D710&gt;data!$H$25,data!$H$25,IF(D710&lt;0,0,D710))))</f>
        <v>763.52569917069559</v>
      </c>
      <c r="F710" s="17">
        <f>(H710*data!D$16+I710*data!D$17-G709*(data!D$18+data!D$19+data!D$20))*$C710/60</f>
        <v>-1.060452359959293</v>
      </c>
      <c r="G710" s="17">
        <f t="shared" si="36"/>
        <v>81.168000000000006</v>
      </c>
      <c r="H710" s="17">
        <f>H709+(data!D$19*G709-data!D$16*H709)*$C710/60</f>
        <v>160.09128211365686</v>
      </c>
      <c r="I710" s="17">
        <f>I709+(data!D$20*G709-data!D$17*I709)*$C710/60</f>
        <v>190.42883764768285</v>
      </c>
      <c r="J710" s="16">
        <f t="shared" si="34"/>
        <v>58</v>
      </c>
      <c r="K710" s="14">
        <f>G710/data!D$8</f>
        <v>4</v>
      </c>
      <c r="L710" s="59">
        <f>C710*E710/3600/data!H$23+L709</f>
        <v>103.0044178324349</v>
      </c>
    </row>
    <row r="711" spans="1:12" ht="20.100000000000001" customHeight="1">
      <c r="A711" s="12">
        <f>'Eleveld TCI'!A711</f>
        <v>3485</v>
      </c>
      <c r="B711" s="13">
        <f>'Eleveld TCI'!B711</f>
        <v>4</v>
      </c>
      <c r="C711" s="14">
        <f t="shared" si="35"/>
        <v>5</v>
      </c>
      <c r="D711" s="68">
        <f>3600*(B711*data!D$15/1000-F711-G710)/C711</f>
        <v>763.40122483886944</v>
      </c>
      <c r="E711" s="68">
        <f>IF(A711+C711&lt;N$19,data!H$25,IF(A711&lt;N$19,data!H$25*(N$19-A711)/C711,IF(D711&gt;data!$H$25,data!$H$25,IF(D711&lt;0,0,D711))))</f>
        <v>763.40122483886944</v>
      </c>
      <c r="F711" s="17">
        <f>(H711*data!D$16+I711*data!D$17-G710*(data!D$18+data!D$19+data!D$20))*$C711/60</f>
        <v>-1.0602794789428751</v>
      </c>
      <c r="G711" s="17">
        <f t="shared" si="36"/>
        <v>81.168000000000006</v>
      </c>
      <c r="H711" s="17">
        <f>H710+(data!D$19*G710-data!D$16*H710)*$C711/60</f>
        <v>160.11509840396926</v>
      </c>
      <c r="I711" s="17">
        <f>I710+(data!D$20*G710-data!D$17*I710)*$C711/60</f>
        <v>190.66055771732974</v>
      </c>
      <c r="J711" s="16">
        <f t="shared" si="34"/>
        <v>58.083333333333336</v>
      </c>
      <c r="K711" s="14">
        <f>G711/data!D$8</f>
        <v>4</v>
      </c>
      <c r="L711" s="59">
        <f>C711*E711/3600/data!H$23+L710</f>
        <v>103.11044578032919</v>
      </c>
    </row>
    <row r="712" spans="1:12" ht="20.100000000000001" customHeight="1">
      <c r="A712" s="12">
        <f>'Eleveld TCI'!A712</f>
        <v>3490</v>
      </c>
      <c r="B712" s="13">
        <f>'Eleveld TCI'!B712</f>
        <v>4</v>
      </c>
      <c r="C712" s="14">
        <f t="shared" si="35"/>
        <v>5</v>
      </c>
      <c r="D712" s="68">
        <f>3600*(B712*data!D$15/1000-F712-G711)/C712</f>
        <v>763.27712334559692</v>
      </c>
      <c r="E712" s="68">
        <f>IF(A712+C712&lt;N$19,data!H$25,IF(A712&lt;N$19,data!H$25*(N$19-A712)/C712,IF(D712&gt;data!$H$25,data!$H$25,IF(D712&lt;0,0,D712))))</f>
        <v>763.27712334559692</v>
      </c>
      <c r="F712" s="17">
        <f>(H712*data!D$16+I712*data!D$17-G711*(data!D$18+data!D$19+data!D$20))*$C712/60</f>
        <v>-1.0601071157577746</v>
      </c>
      <c r="G712" s="17">
        <f t="shared" si="36"/>
        <v>81.168000000000006</v>
      </c>
      <c r="H712" s="17">
        <f>H711+(data!D$19*G711-data!D$16*H711)*$C712/60</f>
        <v>160.13880553628439</v>
      </c>
      <c r="I712" s="17">
        <f>I711+(data!D$20*G711-data!D$17*I711)*$C712/60</f>
        <v>190.89221406395748</v>
      </c>
      <c r="J712" s="16">
        <f t="shared" si="34"/>
        <v>58.166666666666664</v>
      </c>
      <c r="K712" s="14">
        <f>G712/data!D$8</f>
        <v>4</v>
      </c>
      <c r="L712" s="59">
        <f>C712*E712/3600/data!H$23+L711</f>
        <v>103.21645649190496</v>
      </c>
    </row>
    <row r="713" spans="1:12" ht="20.100000000000001" customHeight="1">
      <c r="A713" s="12">
        <f>'Eleveld TCI'!A713</f>
        <v>3495</v>
      </c>
      <c r="B713" s="13">
        <f>'Eleveld TCI'!B713</f>
        <v>4</v>
      </c>
      <c r="C713" s="14">
        <f t="shared" si="35"/>
        <v>5</v>
      </c>
      <c r="D713" s="68">
        <f>3600*(B713*data!D$15/1000-F713-G712)/C713</f>
        <v>763.15339303639348</v>
      </c>
      <c r="E713" s="68">
        <f>IF(A713+C713&lt;N$19,data!H$25,IF(A713&lt;N$19,data!H$25*(N$19-A713)/C713,IF(D713&gt;data!$H$25,data!$H$25,IF(D713&lt;0,0,D713))))</f>
        <v>763.15339303639348</v>
      </c>
      <c r="F713" s="17">
        <f>(H713*data!D$16+I713*data!D$17-G712*(data!D$18+data!D$19+data!D$20))*$C713/60</f>
        <v>-1.0599352681060972</v>
      </c>
      <c r="G713" s="17">
        <f t="shared" si="36"/>
        <v>81.168000000000006</v>
      </c>
      <c r="H713" s="17">
        <f>H712+(data!D$19*G712-data!D$16*H712)*$C713/60</f>
        <v>160.16240401090977</v>
      </c>
      <c r="I713" s="17">
        <f>I712+(data!D$20*G712-data!D$17*I712)*$C713/60</f>
        <v>191.12380670508989</v>
      </c>
      <c r="J713" s="16">
        <f t="shared" si="34"/>
        <v>58.25</v>
      </c>
      <c r="K713" s="14">
        <f>G713/data!D$8</f>
        <v>4</v>
      </c>
      <c r="L713" s="59">
        <f>C713*E713/3600/data!H$23+L712</f>
        <v>103.32245001871557</v>
      </c>
    </row>
    <row r="714" spans="1:12" ht="20.100000000000001" customHeight="1">
      <c r="A714" s="12">
        <f>'Eleveld TCI'!A714</f>
        <v>3500</v>
      </c>
      <c r="B714" s="13">
        <f>'Eleveld TCI'!B714</f>
        <v>4</v>
      </c>
      <c r="C714" s="14">
        <f t="shared" si="35"/>
        <v>5</v>
      </c>
      <c r="D714" s="68">
        <f>3600*(B714*data!D$15/1000-F714-G713)/C714</f>
        <v>763.03003226432565</v>
      </c>
      <c r="E714" s="68">
        <f>IF(A714+C714&lt;N$19,data!H$25,IF(A714&lt;N$19,data!H$25*(N$19-A714)/C714,IF(D714&gt;data!$H$25,data!$H$25,IF(D714&lt;0,0,D714))))</f>
        <v>763.03003226432565</v>
      </c>
      <c r="F714" s="17">
        <f>(H714*data!D$16+I714*data!D$17-G713*(data!D$18+data!D$19+data!D$20))*$C714/60</f>
        <v>-1.0597639337004583</v>
      </c>
      <c r="G714" s="17">
        <f t="shared" si="36"/>
        <v>81.168000000000006</v>
      </c>
      <c r="H714" s="17">
        <f>H713+(data!D$19*G713-data!D$16*H713)*$C714/60</f>
        <v>160.18589432585978</v>
      </c>
      <c r="I714" s="17">
        <f>I713+(data!D$20*G713-data!D$17*I713)*$C714/60</f>
        <v>191.35533565824599</v>
      </c>
      <c r="J714" s="16">
        <f t="shared" si="34"/>
        <v>58.333333333333336</v>
      </c>
      <c r="K714" s="14">
        <f>G714/data!D$8</f>
        <v>4</v>
      </c>
      <c r="L714" s="59">
        <f>C714*E714/3600/data!H$23+L713</f>
        <v>103.42842641208561</v>
      </c>
    </row>
    <row r="715" spans="1:12" ht="20.100000000000001" customHeight="1">
      <c r="A715" s="12">
        <f>'Eleveld TCI'!A715</f>
        <v>3505</v>
      </c>
      <c r="B715" s="13">
        <f>'Eleveld TCI'!B715</f>
        <v>4</v>
      </c>
      <c r="C715" s="14">
        <f t="shared" si="35"/>
        <v>5</v>
      </c>
      <c r="D715" s="68">
        <f>3600*(B715*data!D$15/1000-F715-G714)/C715</f>
        <v>762.90703939003151</v>
      </c>
      <c r="E715" s="68">
        <f>IF(A715+C715&lt;N$19,data!H$25,IF(A715&lt;N$19,data!H$25*(N$19-A715)/C715,IF(D715&gt;data!$H$25,data!$H$25,IF(D715&lt;0,0,D715))))</f>
        <v>762.90703939003151</v>
      </c>
      <c r="F715" s="17">
        <f>(H715*data!D$16+I715*data!D$17-G714*(data!D$18+data!D$19+data!D$20))*$C715/60</f>
        <v>-1.0595931102639375</v>
      </c>
      <c r="G715" s="17">
        <f t="shared" si="36"/>
        <v>81.168000000000006</v>
      </c>
      <c r="H715" s="17">
        <f>H714+(data!D$19*G714-data!D$16*H714)*$C715/60</f>
        <v>160.20927697686625</v>
      </c>
      <c r="I715" s="17">
        <f>I714+(data!D$20*G714-data!D$17*I714)*$C715/60</f>
        <v>191.58680094093998</v>
      </c>
      <c r="J715" s="16">
        <f t="shared" si="34"/>
        <v>58.416666666666664</v>
      </c>
      <c r="K715" s="14">
        <f>G715/data!D$8</f>
        <v>4</v>
      </c>
      <c r="L715" s="59">
        <f>C715*E715/3600/data!H$23+L714</f>
        <v>103.53438572311201</v>
      </c>
    </row>
    <row r="716" spans="1:12" ht="20.100000000000001" customHeight="1">
      <c r="A716" s="12">
        <f>'Eleveld TCI'!A716</f>
        <v>3510</v>
      </c>
      <c r="B716" s="13">
        <f>'Eleveld TCI'!B716</f>
        <v>4</v>
      </c>
      <c r="C716" s="14">
        <f t="shared" si="35"/>
        <v>5</v>
      </c>
      <c r="D716" s="68">
        <f>3600*(B716*data!D$15/1000-F716-G715)/C716</f>
        <v>762.78441278161836</v>
      </c>
      <c r="E716" s="68">
        <f>IF(A716+C716&lt;N$19,data!H$25,IF(A716&lt;N$19,data!H$25*(N$19-A716)/C716,IF(D716&gt;data!$H$25,data!$H$25,IF(D716&lt;0,0,D716))))</f>
        <v>762.78441278161836</v>
      </c>
      <c r="F716" s="17">
        <f>(H716*data!D$16+I716*data!D$17-G715*(data!D$18+data!D$19+data!D$20))*$C716/60</f>
        <v>-1.0594227955300297</v>
      </c>
      <c r="G716" s="17">
        <f t="shared" si="36"/>
        <v>81.168000000000006</v>
      </c>
      <c r="H716" s="17">
        <f>H715+(data!D$19*G715-data!D$16*H715)*$C716/60</f>
        <v>160.23255245738895</v>
      </c>
      <c r="I716" s="17">
        <f>I715+(data!D$20*G715-data!D$17*I715)*$C716/60</f>
        <v>191.81820257068122</v>
      </c>
      <c r="J716" s="16">
        <f t="shared" si="34"/>
        <v>58.5</v>
      </c>
      <c r="K716" s="14">
        <f>G716/data!D$8</f>
        <v>4</v>
      </c>
      <c r="L716" s="59">
        <f>C716*E716/3600/data!H$23+L715</f>
        <v>103.64032800266502</v>
      </c>
    </row>
    <row r="717" spans="1:12" ht="20.100000000000001" customHeight="1">
      <c r="A717" s="12">
        <f>'Eleveld TCI'!A717</f>
        <v>3515</v>
      </c>
      <c r="B717" s="13">
        <f>'Eleveld TCI'!B717</f>
        <v>4</v>
      </c>
      <c r="C717" s="14">
        <f t="shared" si="35"/>
        <v>5</v>
      </c>
      <c r="D717" s="68">
        <f>3600*(B717*data!D$15/1000-F717-G716)/C717</f>
        <v>762.66215081467294</v>
      </c>
      <c r="E717" s="68">
        <f>IF(A717+C717&lt;N$19,data!H$25,IF(A717&lt;N$19,data!H$25*(N$19-A717)/C717,IF(D717&gt;data!$H$25,data!$H$25,IF(D717&lt;0,0,D717))))</f>
        <v>762.66215081467294</v>
      </c>
      <c r="F717" s="17">
        <f>(H717*data!D$16+I717*data!D$17-G716*(data!D$18+data!D$19+data!D$20))*$C717/60</f>
        <v>-1.0592529872425964</v>
      </c>
      <c r="G717" s="17">
        <f t="shared" si="36"/>
        <v>81.168000000000006</v>
      </c>
      <c r="H717" s="17">
        <f>H716+(data!D$19*G716-data!D$16*H716)*$C717/60</f>
        <v>160.25572125862593</v>
      </c>
      <c r="I717" s="17">
        <f>I716+(data!D$20*G716-data!D$17*I716)*$C717/60</f>
        <v>192.04954056497428</v>
      </c>
      <c r="J717" s="16">
        <f t="shared" si="34"/>
        <v>58.583333333333336</v>
      </c>
      <c r="K717" s="14">
        <f>G717/data!D$8</f>
        <v>4</v>
      </c>
      <c r="L717" s="59">
        <f>C717*E717/3600/data!H$23+L716</f>
        <v>103.74625330138927</v>
      </c>
    </row>
    <row r="718" spans="1:12" ht="20.100000000000001" customHeight="1">
      <c r="A718" s="12">
        <f>'Eleveld TCI'!A718</f>
        <v>3520</v>
      </c>
      <c r="B718" s="13">
        <f>'Eleveld TCI'!B718</f>
        <v>4</v>
      </c>
      <c r="C718" s="14">
        <f t="shared" si="35"/>
        <v>5</v>
      </c>
      <c r="D718" s="68">
        <f>3600*(B718*data!D$15/1000-F718-G717)/C718</f>
        <v>762.54025187218986</v>
      </c>
      <c r="E718" s="68">
        <f>IF(A718+C718&lt;N$19,data!H$25,IF(A718&lt;N$19,data!H$25*(N$19-A718)/C718,IF(D718&gt;data!$H$25,data!$H$25,IF(D718&lt;0,0,D718))))</f>
        <v>762.54025187218986</v>
      </c>
      <c r="F718" s="17">
        <f>(H718*data!D$16+I718*data!D$17-G717*(data!D$18+data!D$19+data!D$20))*$C718/60</f>
        <v>-1.0590836831558195</v>
      </c>
      <c r="G718" s="17">
        <f t="shared" si="36"/>
        <v>81.168000000000006</v>
      </c>
      <c r="H718" s="17">
        <f>H717+(data!D$19*G717-data!D$16*H717)*$C718/60</f>
        <v>160.27878386952389</v>
      </c>
      <c r="I718" s="17">
        <f>I717+(data!D$20*G717-data!D$17*I717)*$C718/60</f>
        <v>192.28081494131891</v>
      </c>
      <c r="J718" s="16">
        <f t="shared" si="34"/>
        <v>58.666666666666664</v>
      </c>
      <c r="K718" s="14">
        <f>G718/data!D$8</f>
        <v>4</v>
      </c>
      <c r="L718" s="59">
        <f>C718*E718/3600/data!H$23+L717</f>
        <v>103.85216166970486</v>
      </c>
    </row>
    <row r="719" spans="1:12" ht="20.100000000000001" customHeight="1">
      <c r="A719" s="12">
        <f>'Eleveld TCI'!A719</f>
        <v>3525</v>
      </c>
      <c r="B719" s="13">
        <f>'Eleveld TCI'!B719</f>
        <v>4</v>
      </c>
      <c r="C719" s="14">
        <f t="shared" si="35"/>
        <v>5</v>
      </c>
      <c r="D719" s="68">
        <f>3600*(B719*data!D$15/1000-F719-G718)/C719</f>
        <v>762.41871434459199</v>
      </c>
      <c r="E719" s="68">
        <f>IF(A719+C719&lt;N$19,data!H$25,IF(A719&lt;N$19,data!H$25*(N$19-A719)/C719,IF(D719&gt;data!$H$25,data!$H$25,IF(D719&lt;0,0,D719))))</f>
        <v>762.41871434459199</v>
      </c>
      <c r="F719" s="17">
        <f>(H719*data!D$16+I719*data!D$17-G718*(data!D$18+data!D$19+data!D$20))*$C719/60</f>
        <v>-1.0589148810341529</v>
      </c>
      <c r="G719" s="17">
        <f t="shared" si="36"/>
        <v>81.168000000000006</v>
      </c>
      <c r="H719" s="17">
        <f>H718+(data!D$19*G718-data!D$16*H718)*$C719/60</f>
        <v>160.30174077678856</v>
      </c>
      <c r="I719" s="17">
        <f>I718+(data!D$20*G718-data!D$17*I718)*$C719/60</f>
        <v>192.51202571721004</v>
      </c>
      <c r="J719" s="16">
        <f t="shared" si="34"/>
        <v>58.75</v>
      </c>
      <c r="K719" s="14">
        <f>G719/data!D$8</f>
        <v>4</v>
      </c>
      <c r="L719" s="59">
        <f>C719*E719/3600/data!H$23+L718</f>
        <v>103.95805315780827</v>
      </c>
    </row>
    <row r="720" spans="1:12" ht="20.100000000000001" customHeight="1">
      <c r="A720" s="12">
        <f>'Eleveld TCI'!A720</f>
        <v>3530</v>
      </c>
      <c r="B720" s="13">
        <f>'Eleveld TCI'!B720</f>
        <v>4</v>
      </c>
      <c r="C720" s="14">
        <f t="shared" si="35"/>
        <v>5</v>
      </c>
      <c r="D720" s="68">
        <f>3600*(B720*data!D$15/1000-F720-G719)/C720</f>
        <v>762.29753662963844</v>
      </c>
      <c r="E720" s="68">
        <f>IF(A720+C720&lt;N$19,data!H$25,IF(A720&lt;N$19,data!H$25*(N$19-A720)/C720,IF(D720&gt;data!$H$25,data!$H$25,IF(D720&lt;0,0,D720))))</f>
        <v>762.29753662963844</v>
      </c>
      <c r="F720" s="17">
        <f>(H720*data!D$16+I720*data!D$17-G719*(data!D$18+data!D$19+data!D$20))*$C720/60</f>
        <v>-1.0587465786522767</v>
      </c>
      <c r="G720" s="17">
        <f t="shared" si="36"/>
        <v>81.168000000000006</v>
      </c>
      <c r="H720" s="17">
        <f>H719+(data!D$19*G719-data!D$16*H719)*$C720/60</f>
        <v>160.32459246489495</v>
      </c>
      <c r="I720" s="17">
        <f>I719+(data!D$20*G719-data!D$17*I719)*$C720/60</f>
        <v>192.74317291013782</v>
      </c>
      <c r="J720" s="16">
        <f t="shared" si="34"/>
        <v>58.833333333333336</v>
      </c>
      <c r="K720" s="14">
        <f>G720/data!D$8</f>
        <v>4</v>
      </c>
      <c r="L720" s="59">
        <f>C720*E720/3600/data!H$23+L719</f>
        <v>104.06392781567349</v>
      </c>
    </row>
    <row r="721" spans="1:12" ht="20.100000000000001" customHeight="1">
      <c r="A721" s="12">
        <f>'Eleveld TCI'!A721</f>
        <v>3535</v>
      </c>
      <c r="B721" s="13">
        <f>'Eleveld TCI'!B721</f>
        <v>4</v>
      </c>
      <c r="C721" s="14">
        <f t="shared" si="35"/>
        <v>5</v>
      </c>
      <c r="D721" s="68">
        <f>3600*(B721*data!D$15/1000-F721-G720)/C721</f>
        <v>762.17671713243476</v>
      </c>
      <c r="E721" s="68">
        <f>IF(A721+C721&lt;N$19,data!H$25,IF(A721&lt;N$19,data!H$25*(N$19-A721)/C721,IF(D721&gt;data!$H$25,data!$H$25,IF(D721&lt;0,0,D721))))</f>
        <v>762.17671713243476</v>
      </c>
      <c r="F721" s="17">
        <f>(H721*data!D$16+I721*data!D$17-G720*(data!D$18+data!D$19+data!D$20))*$C721/60</f>
        <v>-1.0585787737950496</v>
      </c>
      <c r="G721" s="17">
        <f t="shared" si="36"/>
        <v>81.168000000000006</v>
      </c>
      <c r="H721" s="17">
        <f>H720+(data!D$19*G720-data!D$16*H720)*$C721/60</f>
        <v>160.34733941609753</v>
      </c>
      <c r="I721" s="17">
        <f>I720+(data!D$20*G720-data!D$17*I720)*$C721/60</f>
        <v>192.97425653758754</v>
      </c>
      <c r="J721" s="16">
        <f t="shared" si="34"/>
        <v>58.916666666666664</v>
      </c>
      <c r="K721" s="14">
        <f>G721/data!D$8</f>
        <v>4</v>
      </c>
      <c r="L721" s="59">
        <f>C721*E721/3600/data!H$23+L720</f>
        <v>104.169785693053</v>
      </c>
    </row>
    <row r="722" spans="1:12" ht="20.100000000000001" customHeight="1">
      <c r="A722" s="12">
        <f>'Eleveld TCI'!A722</f>
        <v>3540</v>
      </c>
      <c r="B722" s="13">
        <f>'Eleveld TCI'!B722</f>
        <v>4</v>
      </c>
      <c r="C722" s="14">
        <f t="shared" si="35"/>
        <v>5</v>
      </c>
      <c r="D722" s="68">
        <f>3600*(B722*data!D$15/1000-F722-G721)/C722</f>
        <v>762.05625426537154</v>
      </c>
      <c r="E722" s="68">
        <f>IF(A722+C722&lt;N$19,data!H$25,IF(A722&lt;N$19,data!H$25*(N$19-A722)/C722,IF(D722&gt;data!$H$25,data!$H$25,IF(D722&lt;0,0,D722))))</f>
        <v>762.05625426537154</v>
      </c>
      <c r="F722" s="17">
        <f>(H722*data!D$16+I722*data!D$17-G721*(data!D$18+data!D$19+data!D$20))*$C722/60</f>
        <v>-1.0584114642574618</v>
      </c>
      <c r="G722" s="17">
        <f t="shared" si="36"/>
        <v>81.168000000000006</v>
      </c>
      <c r="H722" s="17">
        <f>H721+(data!D$19*G721-data!D$16*H721)*$C722/60</f>
        <v>160.36998211044042</v>
      </c>
      <c r="I722" s="17">
        <f>I721+(data!D$20*G721-data!D$17*I721)*$C722/60</f>
        <v>193.20527661703969</v>
      </c>
      <c r="J722" s="16">
        <f t="shared" si="34"/>
        <v>59</v>
      </c>
      <c r="K722" s="14">
        <f>G722/data!D$8</f>
        <v>4</v>
      </c>
      <c r="L722" s="59">
        <f>C722*E722/3600/data!H$23+L721</f>
        <v>104.27562683947875</v>
      </c>
    </row>
    <row r="723" spans="1:12" ht="20.100000000000001" customHeight="1">
      <c r="A723" s="18">
        <f>'Eleveld TCI'!A723</f>
        <v>3545</v>
      </c>
      <c r="B723" s="13">
        <f>'Eleveld TCI'!B723</f>
        <v>4</v>
      </c>
      <c r="C723" s="14">
        <f t="shared" si="35"/>
        <v>5</v>
      </c>
      <c r="D723" s="68">
        <f>3600*(B723*data!D$15/1000-F723-G722)/C723</f>
        <v>761.93614644810395</v>
      </c>
      <c r="E723" s="68">
        <f>IF(A723+C723&lt;N$19,data!H$25,IF(A723&lt;N$19,data!H$25*(N$19-A723)/C723,IF(D723&gt;data!$H$25,data!$H$25,IF(D723&lt;0,0,D723))))</f>
        <v>761.93614644810395</v>
      </c>
      <c r="F723" s="17">
        <f>(H723*data!D$16+I723*data!D$17-G722*(data!D$18+data!D$19+data!D$20))*$C723/60</f>
        <v>-1.0582446478445899</v>
      </c>
      <c r="G723" s="17">
        <f t="shared" si="36"/>
        <v>81.168000000000006</v>
      </c>
      <c r="H723" s="17">
        <f>H722+(data!D$19*G722-data!D$16*H722)*$C723/60</f>
        <v>160.39252102576756</v>
      </c>
      <c r="I723" s="17">
        <f>I722+(data!D$20*G722-data!D$17*I722)*$C723/60</f>
        <v>193.43623316597001</v>
      </c>
      <c r="J723" s="16">
        <f t="shared" si="34"/>
        <v>59.083333333333336</v>
      </c>
      <c r="K723" s="14">
        <f>G723/data!D$8</f>
        <v>4</v>
      </c>
      <c r="L723" s="59">
        <f>C723*E723/3600/data!H$23+L722</f>
        <v>104.38145130426321</v>
      </c>
    </row>
    <row r="724" spans="1:12" ht="20.100000000000001" customHeight="1">
      <c r="A724" s="19">
        <f>'Eleveld TCI'!A724</f>
        <v>3550</v>
      </c>
      <c r="B724" s="13">
        <f>'Eleveld TCI'!B724</f>
        <v>4</v>
      </c>
      <c r="C724" s="20">
        <f t="shared" si="35"/>
        <v>5</v>
      </c>
      <c r="D724" s="68">
        <f>3600*(B724*data!D$15/1000-F724-G723)/C724</f>
        <v>761.81639210751086</v>
      </c>
      <c r="E724" s="68">
        <f>IF(A724+C724&lt;N$19,data!H$25,IF(A724&lt;N$19,data!H$25*(N$19-A724)/C724,IF(D724&gt;data!$H$25,data!$H$25,IF(D724&lt;0,0,D724))))</f>
        <v>761.81639210751086</v>
      </c>
      <c r="F724" s="17">
        <f>(H724*data!D$16+I724*data!D$17-G723*(data!D$18+data!D$19+data!D$20))*$C724/60</f>
        <v>-1.0580783223715493</v>
      </c>
      <c r="G724" s="17">
        <f t="shared" si="36"/>
        <v>81.168000000000006</v>
      </c>
      <c r="H724" s="17">
        <f>H723+(data!D$19*G723-data!D$16*H723)*$C724/60</f>
        <v>160.41495663773279</v>
      </c>
      <c r="I724" s="17">
        <f>I723+(data!D$20*G723-data!D$17*I723)*$C724/60</f>
        <v>193.66712620184936</v>
      </c>
      <c r="J724" s="21">
        <f t="shared" si="34"/>
        <v>59.166666666666664</v>
      </c>
      <c r="K724" s="20">
        <f>G724/data!D$8</f>
        <v>4</v>
      </c>
      <c r="L724" s="59">
        <f>C724*E724/3600/data!H$23+L723</f>
        <v>104.48725913650037</v>
      </c>
    </row>
    <row r="725" spans="1:12" ht="20.100000000000001" customHeight="1">
      <c r="A725" s="22">
        <f>'Eleveld TCI'!A725</f>
        <v>3555</v>
      </c>
      <c r="B725" s="13">
        <f>'Eleveld TCI'!B725</f>
        <v>4</v>
      </c>
      <c r="C725" s="23">
        <f t="shared" si="35"/>
        <v>5</v>
      </c>
      <c r="D725" s="68">
        <f>3600*(B725*data!D$15/1000-F725-G724)/C725</f>
        <v>761.69698967768454</v>
      </c>
      <c r="E725" s="68">
        <f>IF(A725+C725&lt;N$19,data!H$25,IF(A725&lt;N$19,data!H$25*(N$19-A725)/C725,IF(D725&gt;data!$H$25,data!$H$25,IF(D725&lt;0,0,D725))))</f>
        <v>761.69698967768454</v>
      </c>
      <c r="F725" s="17">
        <f>(H725*data!D$16+I725*data!D$17-G724*(data!D$18+data!D$19+data!D$20))*$C725/60</f>
        <v>-1.0579124856634483</v>
      </c>
      <c r="G725" s="17">
        <f t="shared" si="36"/>
        <v>81.168000000000006</v>
      </c>
      <c r="H725" s="17">
        <f>H724+(data!D$19*G724-data!D$16*H724)*$C725/60</f>
        <v>160.43728941980984</v>
      </c>
      <c r="I725" s="17">
        <f>I724+(data!D$20*G724-data!D$17*I724)*$C725/60</f>
        <v>193.89795574214384</v>
      </c>
      <c r="J725" s="24">
        <f t="shared" si="34"/>
        <v>59.25</v>
      </c>
      <c r="K725" s="23">
        <f>G725/data!D$8</f>
        <v>4</v>
      </c>
      <c r="L725" s="59">
        <f>C725*E725/3600/data!H$23+L724</f>
        <v>104.59305038506672</v>
      </c>
    </row>
    <row r="726" spans="1:12" ht="20.100000000000001" customHeight="1">
      <c r="A726" s="12">
        <f>'Eleveld TCI'!A726</f>
        <v>3560</v>
      </c>
      <c r="B726" s="13">
        <f>'Eleveld TCI'!B726</f>
        <v>4</v>
      </c>
      <c r="C726" s="14">
        <f t="shared" si="35"/>
        <v>5</v>
      </c>
      <c r="D726" s="68">
        <f>3600*(B726*data!D$15/1000-F726-G725)/C726</f>
        <v>761.57793759984884</v>
      </c>
      <c r="E726" s="68">
        <f>IF(A726+C726&lt;N$19,data!H$25,IF(A726&lt;N$19,data!H$25*(N$19-A726)/C726,IF(D726&gt;data!$H$25,data!$H$25,IF(D726&lt;0,0,D726))))</f>
        <v>761.57793759984884</v>
      </c>
      <c r="F726" s="17">
        <f>(H726*data!D$16+I726*data!D$17-G725*(data!D$18+data!D$19+data!D$20))*$C726/60</f>
        <v>-1.0577471355553441</v>
      </c>
      <c r="G726" s="17">
        <f t="shared" si="36"/>
        <v>81.168000000000006</v>
      </c>
      <c r="H726" s="17">
        <f>H725+(data!D$19*G725-data!D$16*H725)*$C726/60</f>
        <v>160.45951984330239</v>
      </c>
      <c r="I726" s="17">
        <f>I725+(data!D$20*G725-data!D$17*I725)*$C726/60</f>
        <v>194.12872180431475</v>
      </c>
      <c r="J726" s="16">
        <f t="shared" si="34"/>
        <v>59.333333333333336</v>
      </c>
      <c r="K726" s="14">
        <f>G726/data!D$8</f>
        <v>4</v>
      </c>
      <c r="L726" s="59">
        <f>C726*E726/3600/data!H$23+L725</f>
        <v>104.69882509862225</v>
      </c>
    </row>
    <row r="727" spans="1:12" ht="20.100000000000001" customHeight="1">
      <c r="A727" s="12">
        <f>'Eleveld TCI'!A727</f>
        <v>3565</v>
      </c>
      <c r="B727" s="13">
        <f>'Eleveld TCI'!B727</f>
        <v>4</v>
      </c>
      <c r="C727" s="14">
        <f t="shared" si="35"/>
        <v>5</v>
      </c>
      <c r="D727" s="68">
        <f>3600*(B727*data!D$15/1000-F727-G726)/C727</f>
        <v>761.45923432237964</v>
      </c>
      <c r="E727" s="68">
        <f>IF(A727+C727&lt;N$19,data!H$25,IF(A727&lt;N$19,data!H$25*(N$19-A727)/C727,IF(D727&gt;data!$H$25,data!$H$25,IF(D727&lt;0,0,D727))))</f>
        <v>761.45923432237964</v>
      </c>
      <c r="F727" s="17">
        <f>(H727*data!D$16+I727*data!D$17-G726*(data!D$18+data!D$19+data!D$20))*$C727/60</f>
        <v>-1.0575822698921944</v>
      </c>
      <c r="G727" s="17">
        <f t="shared" si="36"/>
        <v>81.168000000000006</v>
      </c>
      <c r="H727" s="17">
        <f>H726+(data!D$19*G726-data!D$16*H726)*$C727/60</f>
        <v>160.48164837735391</v>
      </c>
      <c r="I727" s="17">
        <f>I726+(data!D$20*G726-data!D$17*I726)*$C727/60</f>
        <v>194.35942440581857</v>
      </c>
      <c r="J727" s="16">
        <f t="shared" si="34"/>
        <v>59.416666666666664</v>
      </c>
      <c r="K727" s="14">
        <f>G727/data!D$8</f>
        <v>4</v>
      </c>
      <c r="L727" s="59">
        <f>C727*E727/3600/data!H$23+L726</f>
        <v>104.80458332561147</v>
      </c>
    </row>
    <row r="728" spans="1:12" ht="20.100000000000001" customHeight="1">
      <c r="A728" s="12">
        <f>'Eleveld TCI'!A728</f>
        <v>3570</v>
      </c>
      <c r="B728" s="13">
        <f>'Eleveld TCI'!B728</f>
        <v>4</v>
      </c>
      <c r="C728" s="14">
        <f t="shared" si="35"/>
        <v>5</v>
      </c>
      <c r="D728" s="68">
        <f>3600*(B728*data!D$15/1000-F728-G727)/C728</f>
        <v>761.3408783007435</v>
      </c>
      <c r="E728" s="68">
        <f>IF(A728+C728&lt;N$19,data!H$25,IF(A728&lt;N$19,data!H$25*(N$19-A728)/C728,IF(D728&gt;data!$H$25,data!$H$25,IF(D728&lt;0,0,D728))))</f>
        <v>761.3408783007435</v>
      </c>
      <c r="F728" s="17">
        <f>(H728*data!D$16+I728*data!D$17-G727*(data!D$18+data!D$19+data!D$20))*$C728/60</f>
        <v>-1.0574178865288142</v>
      </c>
      <c r="G728" s="17">
        <f t="shared" si="36"/>
        <v>81.168000000000006</v>
      </c>
      <c r="H728" s="17">
        <f>H727+(data!D$19*G727-data!D$16*H727)*$C728/60</f>
        <v>160.5036754889577</v>
      </c>
      <c r="I728" s="17">
        <f>I727+(data!D$20*G727-data!D$17*I727)*$C728/60</f>
        <v>194.59006356410697</v>
      </c>
      <c r="J728" s="16">
        <f t="shared" si="34"/>
        <v>59.5</v>
      </c>
      <c r="K728" s="14">
        <f>G728/data!D$8</f>
        <v>4</v>
      </c>
      <c r="L728" s="59">
        <f>C728*E728/3600/data!H$23+L727</f>
        <v>104.91032511426435</v>
      </c>
    </row>
    <row r="729" spans="1:12" ht="20.100000000000001" customHeight="1">
      <c r="A729" s="12">
        <f>'Eleveld TCI'!A729</f>
        <v>3575</v>
      </c>
      <c r="B729" s="13">
        <f>'Eleveld TCI'!B729</f>
        <v>4</v>
      </c>
      <c r="C729" s="14">
        <f t="shared" si="35"/>
        <v>5</v>
      </c>
      <c r="D729" s="68">
        <f>3600*(B729*data!D$15/1000-F729-G728)/C729</f>
        <v>761.22286799747712</v>
      </c>
      <c r="E729" s="68">
        <f>IF(A729+C729&lt;N$19,data!H$25,IF(A729&lt;N$19,data!H$25*(N$19-A729)/C729,IF(D729&gt;data!$H$25,data!$H$25,IF(D729&lt;0,0,D729))))</f>
        <v>761.22286799747712</v>
      </c>
      <c r="F729" s="17">
        <f>(H729*data!D$16+I729*data!D$17-G728*(data!D$18+data!D$19+data!D$20))*$C729/60</f>
        <v>-1.0572539833298302</v>
      </c>
      <c r="G729" s="17">
        <f t="shared" si="36"/>
        <v>81.168000000000006</v>
      </c>
      <c r="H729" s="17">
        <f>H728+(data!D$19*G728-data!D$16*H728)*$C729/60</f>
        <v>160.52560164296665</v>
      </c>
      <c r="I729" s="17">
        <f>I728+(data!D$20*G728-data!D$17*I728)*$C729/60</f>
        <v>194.82063929662684</v>
      </c>
      <c r="J729" s="16">
        <f t="shared" si="34"/>
        <v>59.583333333333336</v>
      </c>
      <c r="K729" s="14">
        <f>G729/data!D$8</f>
        <v>4</v>
      </c>
      <c r="L729" s="59">
        <f>C729*E729/3600/data!H$23+L728</f>
        <v>105.01605051259733</v>
      </c>
    </row>
    <row r="730" spans="1:12" ht="20.100000000000001" customHeight="1">
      <c r="A730" s="12">
        <f>'Eleveld TCI'!A730</f>
        <v>3580</v>
      </c>
      <c r="B730" s="13">
        <f>'Eleveld TCI'!B730</f>
        <v>4</v>
      </c>
      <c r="C730" s="14">
        <f t="shared" si="35"/>
        <v>5</v>
      </c>
      <c r="D730" s="68">
        <f>3600*(B730*data!D$15/1000-F730-G729)/C730</f>
        <v>761.10520188213627</v>
      </c>
      <c r="E730" s="68">
        <f>IF(A730+C730&lt;N$19,data!H$25,IF(A730&lt;N$19,data!H$25*(N$19-A730)/C730,IF(D730&gt;data!$H$25,data!$H$25,IF(D730&lt;0,0,D730))))</f>
        <v>761.10520188213627</v>
      </c>
      <c r="F730" s="17">
        <f>(H730*data!D$16+I730*data!D$17-G729*(data!D$18+data!D$19+data!D$20))*$C730/60</f>
        <v>-1.0570905581696353</v>
      </c>
      <c r="G730" s="17">
        <f t="shared" si="36"/>
        <v>81.168000000000006</v>
      </c>
      <c r="H730" s="17">
        <f>H729+(data!D$19*G729-data!D$16*H729)*$C730/60</f>
        <v>160.54742730210305</v>
      </c>
      <c r="I730" s="17">
        <f>I729+(data!D$20*G729-data!D$17*I729)*$C730/60</f>
        <v>195.05115162082026</v>
      </c>
      <c r="J730" s="16">
        <f t="shared" si="34"/>
        <v>59.666666666666664</v>
      </c>
      <c r="K730" s="14">
        <f>G730/data!D$8</f>
        <v>4</v>
      </c>
      <c r="L730" s="59">
        <f>C730*E730/3600/data!H$23+L729</f>
        <v>105.12175956841429</v>
      </c>
    </row>
    <row r="731" spans="1:12" ht="20.100000000000001" customHeight="1">
      <c r="A731" s="12">
        <f>'Eleveld TCI'!A731</f>
        <v>3585</v>
      </c>
      <c r="B731" s="13">
        <f>'Eleveld TCI'!B731</f>
        <v>4</v>
      </c>
      <c r="C731" s="14">
        <f t="shared" si="35"/>
        <v>5</v>
      </c>
      <c r="D731" s="68">
        <f>3600*(B731*data!D$15/1000-F731-G730)/C731</f>
        <v>760.98787843128548</v>
      </c>
      <c r="E731" s="68">
        <f>IF(A731+C731&lt;N$19,data!H$25,IF(A731&lt;N$19,data!H$25*(N$19-A731)/C731,IF(D731&gt;data!$H$25,data!$H$25,IF(D731&lt;0,0,D731))))</f>
        <v>760.98787843128548</v>
      </c>
      <c r="F731" s="17">
        <f>(H731*data!D$16+I731*data!D$17-G730*(data!D$18+data!D$19+data!D$20))*$C731/60</f>
        <v>-1.0569276089323438</v>
      </c>
      <c r="G731" s="17">
        <f t="shared" si="36"/>
        <v>81.168000000000006</v>
      </c>
      <c r="H731" s="17">
        <f>H730+(data!D$19*G730-data!D$16*H730)*$C731/60</f>
        <v>160.5691529269684</v>
      </c>
      <c r="I731" s="17">
        <f>I730+(data!D$20*G730-data!D$17*I730)*$C731/60</f>
        <v>195.28160055412454</v>
      </c>
      <c r="J731" s="16">
        <f t="shared" si="34"/>
        <v>59.75</v>
      </c>
      <c r="K731" s="14">
        <f>G731/data!D$8</f>
        <v>4</v>
      </c>
      <c r="L731" s="59">
        <f>C731*E731/3600/data!H$23+L730</f>
        <v>105.22745232930752</v>
      </c>
    </row>
    <row r="732" spans="1:12" ht="20.100000000000001" customHeight="1">
      <c r="A732" s="12">
        <f>'Eleveld TCI'!A732</f>
        <v>3590</v>
      </c>
      <c r="B732" s="13">
        <f>'Eleveld TCI'!B732</f>
        <v>4</v>
      </c>
      <c r="C732" s="14">
        <f t="shared" si="35"/>
        <v>5</v>
      </c>
      <c r="D732" s="68">
        <f>3600*(B732*data!D$15/1000-F732-G731)/C732</f>
        <v>760.87089612845716</v>
      </c>
      <c r="E732" s="68">
        <f>IF(A732+C732&lt;N$19,data!H$25,IF(A732&lt;N$19,data!H$25*(N$19-A732)/C732,IF(D732&gt;data!$H$25,data!$H$25,IF(D732&lt;0,0,D732))))</f>
        <v>760.87089612845716</v>
      </c>
      <c r="F732" s="17">
        <f>(H732*data!D$16+I732*data!D$17-G731*(data!D$18+data!D$19+data!D$20))*$C732/60</f>
        <v>-1.0567651335117474</v>
      </c>
      <c r="G732" s="17">
        <f t="shared" si="36"/>
        <v>81.168000000000006</v>
      </c>
      <c r="H732" s="17">
        <f>H731+(data!D$19*G731-data!D$16*H731)*$C732/60</f>
        <v>160.59077897605312</v>
      </c>
      <c r="I732" s="17">
        <f>I731+(data!D$20*G731-data!D$17*I731)*$C732/60</f>
        <v>195.51198611397214</v>
      </c>
      <c r="J732" s="16">
        <f t="shared" si="34"/>
        <v>59.833333333333336</v>
      </c>
      <c r="K732" s="14">
        <f>G732/data!D$8</f>
        <v>4</v>
      </c>
      <c r="L732" s="59">
        <f>C732*E732/3600/data!H$23+L731</f>
        <v>105.3331288426587</v>
      </c>
    </row>
    <row r="733" spans="1:12" ht="20.100000000000001" customHeight="1">
      <c r="A733" s="12">
        <f>'Eleveld TCI'!A733</f>
        <v>3595</v>
      </c>
      <c r="B733" s="13">
        <f>'Eleveld TCI'!B733</f>
        <v>4</v>
      </c>
      <c r="C733" s="14">
        <f t="shared" si="35"/>
        <v>5</v>
      </c>
      <c r="D733" s="68">
        <f>3600*(B733*data!D$15/1000-F733-G732)/C733</f>
        <v>760.75425346411066</v>
      </c>
      <c r="E733" s="68">
        <f>IF(A733+C733&lt;N$19,data!H$25,IF(A733&lt;N$19,data!H$25*(N$19-A733)/C733,IF(D733&gt;data!$H$25,data!$H$25,IF(D733&lt;0,0,D733))))</f>
        <v>760.75425346411066</v>
      </c>
      <c r="F733" s="17">
        <f>(H733*data!D$16+I733*data!D$17-G732*(data!D$18+data!D$19+data!D$20))*$C733/60</f>
        <v>-1.0566031298112706</v>
      </c>
      <c r="G733" s="17">
        <f t="shared" si="36"/>
        <v>81.168000000000006</v>
      </c>
      <c r="H733" s="17">
        <f>H732+(data!D$19*G732-data!D$16*H732)*$C733/60</f>
        <v>160.61230590574621</v>
      </c>
      <c r="I733" s="17">
        <f>I732+(data!D$20*G732-data!D$17*I732)*$C733/60</f>
        <v>195.74230831779079</v>
      </c>
      <c r="J733" s="16">
        <f t="shared" si="34"/>
        <v>59.916666666666664</v>
      </c>
      <c r="K733" s="14">
        <f>G733/data!D$8</f>
        <v>4</v>
      </c>
      <c r="L733" s="59">
        <f>C733*E733/3600/data!H$23+L732</f>
        <v>105.43878915563982</v>
      </c>
    </row>
    <row r="734" spans="1:12" ht="20.100000000000001" customHeight="1">
      <c r="A734" s="12">
        <f>'Eleveld TCI'!A734</f>
        <v>3600</v>
      </c>
      <c r="B734" s="13">
        <f>'Eleveld TCI'!B734</f>
        <v>4</v>
      </c>
      <c r="C734" s="14">
        <f t="shared" si="35"/>
        <v>10</v>
      </c>
      <c r="D734" s="68">
        <f>3600*(B734*data!D$15/1000-F734-G733)/C734</f>
        <v>760.52164440713852</v>
      </c>
      <c r="E734" s="68">
        <f>IF(A734+C734&lt;N$19,data!H$25,IF(A734&lt;N$19,data!H$25*(N$19-A734)/C734,IF(D734&gt;data!$H$25,data!$H$25,IF(D734&lt;0,0,D734))))</f>
        <v>760.52164440713852</v>
      </c>
      <c r="F734" s="17">
        <f>(H734*data!D$16+I734*data!D$17-G733*(data!D$18+data!D$19+data!D$20))*$C734/60</f>
        <v>-2.1125601233531648</v>
      </c>
      <c r="G734" s="17">
        <f t="shared" si="36"/>
        <v>81.168000000000006</v>
      </c>
      <c r="H734" s="17">
        <f>H733+(data!D$19*G733-data!D$16*H733)*$C734/60</f>
        <v>160.65516243494355</v>
      </c>
      <c r="I734" s="17">
        <f>I733+(data!D$20*G733-data!D$17*I733)*$C734/60</f>
        <v>196.202826048216</v>
      </c>
      <c r="J734" s="16">
        <f t="shared" si="34"/>
        <v>60</v>
      </c>
      <c r="K734" s="14">
        <f>G734/data!D$8</f>
        <v>4</v>
      </c>
      <c r="L734" s="59">
        <f>C734*E734/3600/data!H$23+L733</f>
        <v>105.65004516797514</v>
      </c>
    </row>
    <row r="735" spans="1:12" ht="20.100000000000001" customHeight="1">
      <c r="A735" s="12">
        <f>'Eleveld TCI'!A735</f>
        <v>3610</v>
      </c>
      <c r="B735" s="13">
        <f>'Eleveld TCI'!B735</f>
        <v>4</v>
      </c>
      <c r="C735" s="14">
        <f t="shared" si="35"/>
        <v>10</v>
      </c>
      <c r="D735" s="68">
        <f>3600*(B735*data!D$15/1000-F735-G734)/C735</f>
        <v>760.29038191055406</v>
      </c>
      <c r="E735" s="68">
        <f>IF(A735+C735&lt;N$19,data!H$25,IF(A735&lt;N$19,data!H$25*(N$19-A735)/C735,IF(D735&gt;data!$H$25,data!$H$25,IF(D735&lt;0,0,D735))))</f>
        <v>760.29038191055406</v>
      </c>
      <c r="F735" s="17">
        <f>(H735*data!D$16+I735*data!D$17-G734*(data!D$18+data!D$19+data!D$20))*$C735/60</f>
        <v>-2.1119177275293142</v>
      </c>
      <c r="G735" s="17">
        <f t="shared" si="36"/>
        <v>81.168000000000006</v>
      </c>
      <c r="H735" s="17">
        <f>H734+(data!D$19*G734-data!D$16*H734)*$C735/60</f>
        <v>160.69762611262323</v>
      </c>
      <c r="I735" s="17">
        <f>I734+(data!D$20*G734-data!D$17*I734)*$C735/60</f>
        <v>196.66309049388948</v>
      </c>
      <c r="J735" s="16">
        <f t="shared" si="34"/>
        <v>60.166666666666664</v>
      </c>
      <c r="K735" s="14">
        <f>G735/data!D$8</f>
        <v>4</v>
      </c>
      <c r="L735" s="59">
        <f>C735*E735/3600/data!H$23+L734</f>
        <v>105.86123694072806</v>
      </c>
    </row>
    <row r="736" spans="1:12" ht="20.100000000000001" customHeight="1">
      <c r="A736" s="12">
        <f>'Eleveld TCI'!A736</f>
        <v>3620</v>
      </c>
      <c r="B736" s="13">
        <f>'Eleveld TCI'!B736</f>
        <v>4</v>
      </c>
      <c r="C736" s="14">
        <f t="shared" si="35"/>
        <v>10</v>
      </c>
      <c r="D736" s="68">
        <f>3600*(B736*data!D$15/1000-F736-G735)/C736</f>
        <v>760.06045406301496</v>
      </c>
      <c r="E736" s="68">
        <f>IF(A736+C736&lt;N$19,data!H$25,IF(A736&lt;N$19,data!H$25*(N$19-A736)/C736,IF(D736&gt;data!$H$25,data!$H$25,IF(D736&lt;0,0,D736))))</f>
        <v>760.06045406301496</v>
      </c>
      <c r="F736" s="17">
        <f>(H736*data!D$16+I736*data!D$17-G735*(data!D$18+data!D$19+data!D$20))*$C736/60</f>
        <v>-2.11127903906393</v>
      </c>
      <c r="G736" s="17">
        <f t="shared" si="36"/>
        <v>81.168000000000006</v>
      </c>
      <c r="H736" s="17">
        <f>H735+(data!D$19*G735-data!D$16*H735)*$C736/60</f>
        <v>160.73970053992417</v>
      </c>
      <c r="I736" s="17">
        <f>I735+(data!D$20*G735-data!D$17*I735)*$C736/60</f>
        <v>197.12310179411784</v>
      </c>
      <c r="J736" s="16">
        <f t="shared" si="34"/>
        <v>60.333333333333336</v>
      </c>
      <c r="K736" s="14">
        <f>G736/data!D$8</f>
        <v>4</v>
      </c>
      <c r="L736" s="59">
        <f>C736*E736/3600/data!H$23+L735</f>
        <v>106.07236484463445</v>
      </c>
    </row>
    <row r="737" spans="1:12" ht="20.100000000000001" customHeight="1">
      <c r="A737" s="12">
        <f>'Eleveld TCI'!A737</f>
        <v>3630</v>
      </c>
      <c r="B737" s="13">
        <f>'Eleveld TCI'!B737</f>
        <v>4</v>
      </c>
      <c r="C737" s="14">
        <f t="shared" si="35"/>
        <v>10</v>
      </c>
      <c r="D737" s="68">
        <f>3600*(B737*data!D$15/1000-F737-G736)/C737</f>
        <v>759.83184906213239</v>
      </c>
      <c r="E737" s="68">
        <f>IF(A737+C737&lt;N$19,data!H$25,IF(A737&lt;N$19,data!H$25*(N$19-A737)/C737,IF(D737&gt;data!$H$25,data!$H$25,IF(D737&lt;0,0,D737))))</f>
        <v>759.83184906213239</v>
      </c>
      <c r="F737" s="17">
        <f>(H737*data!D$16+I737*data!D$17-G736*(data!D$18+data!D$19+data!D$20))*$C737/60</f>
        <v>-2.1106440251725913</v>
      </c>
      <c r="G737" s="17">
        <f t="shared" si="36"/>
        <v>81.168000000000006</v>
      </c>
      <c r="H737" s="17">
        <f>H736+(data!D$19*G736-data!D$16*H736)*$C737/60</f>
        <v>160.78138928497486</v>
      </c>
      <c r="I737" s="17">
        <f>I736+(data!D$20*G736-data!D$17*I736)*$C737/60</f>
        <v>197.58286008813107</v>
      </c>
      <c r="J737" s="16">
        <f t="shared" si="34"/>
        <v>60.5</v>
      </c>
      <c r="K737" s="14">
        <f>G737/data!D$8</f>
        <v>4</v>
      </c>
      <c r="L737" s="59">
        <f>C737*E737/3600/data!H$23+L736</f>
        <v>106.2834292471517</v>
      </c>
    </row>
    <row r="738" spans="1:12" ht="20.100000000000001" customHeight="1">
      <c r="A738" s="12">
        <f>'Eleveld TCI'!A738</f>
        <v>3640</v>
      </c>
      <c r="B738" s="13">
        <f>'Eleveld TCI'!B738</f>
        <v>4</v>
      </c>
      <c r="C738" s="14">
        <f t="shared" si="35"/>
        <v>10</v>
      </c>
      <c r="D738" s="68">
        <f>3600*(B738*data!D$15/1000-F738-G737)/C738</f>
        <v>759.6045552134683</v>
      </c>
      <c r="E738" s="68">
        <f>IF(A738+C738&lt;N$19,data!H$25,IF(A738&lt;N$19,data!H$25*(N$19-A738)/C738,IF(D738&gt;data!$H$25,data!$H$25,IF(D738&lt;0,0,D738))))</f>
        <v>759.6045552134683</v>
      </c>
      <c r="F738" s="17">
        <f>(H738*data!D$16+I738*data!D$17-G737*(data!D$18+data!D$19+data!D$20))*$C738/60</f>
        <v>-2.1100126533707413</v>
      </c>
      <c r="G738" s="17">
        <f t="shared" si="36"/>
        <v>81.168000000000006</v>
      </c>
      <c r="H738" s="17">
        <f>H737+(data!D$19*G737-data!D$16*H737)*$C738/60</f>
        <v>160.82269588319593</v>
      </c>
      <c r="I738" s="17">
        <f>I737+(data!D$20*G737-data!D$17*I737)*$C738/60</f>
        <v>198.04236551508259</v>
      </c>
      <c r="J738" s="16">
        <f t="shared" si="34"/>
        <v>60.666666666666664</v>
      </c>
      <c r="K738" s="14">
        <f>G738/data!D$8</f>
        <v>4</v>
      </c>
      <c r="L738" s="59">
        <f>C738*E738/3600/data!H$23+L737</f>
        <v>106.49443051248878</v>
      </c>
    </row>
    <row r="739" spans="1:12" ht="20.100000000000001" customHeight="1">
      <c r="A739" s="12">
        <f>'Eleveld TCI'!A739</f>
        <v>3650</v>
      </c>
      <c r="B739" s="13">
        <f>'Eleveld TCI'!B739</f>
        <v>4</v>
      </c>
      <c r="C739" s="14">
        <f t="shared" si="35"/>
        <v>10</v>
      </c>
      <c r="D739" s="68">
        <f>3600*(B739*data!D$15/1000-F739-G738)/C739</f>
        <v>759.3785609295378</v>
      </c>
      <c r="E739" s="68">
        <f>IF(A739+C739&lt;N$19,data!H$25,IF(A739&lt;N$19,data!H$25*(N$19-A739)/C739,IF(D739&gt;data!$H$25,data!$H$25,IF(D739&lt;0,0,D739))))</f>
        <v>759.3785609295378</v>
      </c>
      <c r="F739" s="17">
        <f>(H739*data!D$16+I739*data!D$17-G738*(data!D$18+data!D$19+data!D$20))*$C739/60</f>
        <v>-2.1093848914709397</v>
      </c>
      <c r="G739" s="17">
        <f t="shared" si="36"/>
        <v>81.168000000000006</v>
      </c>
      <c r="H739" s="17">
        <f>H738+(data!D$19*G738-data!D$16*H738)*$C739/60</f>
        <v>160.86362383759996</v>
      </c>
      <c r="I739" s="17">
        <f>I738+(data!D$20*G738-data!D$17*I738)*$C739/60</f>
        <v>198.5016182140493</v>
      </c>
      <c r="J739" s="16">
        <f t="shared" si="34"/>
        <v>60.833333333333336</v>
      </c>
      <c r="K739" s="14">
        <f>G739/data!D$8</f>
        <v>4</v>
      </c>
      <c r="L739" s="59">
        <f>C739*E739/3600/data!H$23+L738</f>
        <v>106.70536900163587</v>
      </c>
    </row>
    <row r="740" spans="1:12" ht="20.100000000000001" customHeight="1">
      <c r="A740" s="12">
        <f>'Eleveld TCI'!A740</f>
        <v>3660</v>
      </c>
      <c r="B740" s="13">
        <f>'Eleveld TCI'!B740</f>
        <v>4</v>
      </c>
      <c r="C740" s="14">
        <f t="shared" si="35"/>
        <v>10</v>
      </c>
      <c r="D740" s="68">
        <f>3600*(B740*data!D$15/1000-F740-G739)/C740</f>
        <v>759.15385472884736</v>
      </c>
      <c r="E740" s="68">
        <f>IF(A740+C740&lt;N$19,data!H$25,IF(A740&lt;N$19,data!H$25*(N$19-A740)/C740,IF(D740&gt;data!$H$25,data!$H$25,IF(D740&lt;0,0,D740))))</f>
        <v>759.15385472884736</v>
      </c>
      <c r="F740" s="17">
        <f>(H740*data!D$16+I740*data!D$17-G739*(data!D$18+data!D$19+data!D$20))*$C740/60</f>
        <v>-2.1087607075801365</v>
      </c>
      <c r="G740" s="17">
        <f t="shared" si="36"/>
        <v>81.168000000000006</v>
      </c>
      <c r="H740" s="17">
        <f>H739+(data!D$19*G739-data!D$16*H739)*$C740/60</f>
        <v>160.90417661908862</v>
      </c>
      <c r="I740" s="17">
        <f>I739+(data!D$20*G739-data!D$17*I739)*$C740/60</f>
        <v>198.96061832403157</v>
      </c>
      <c r="J740" s="16">
        <f t="shared" si="34"/>
        <v>61</v>
      </c>
      <c r="K740" s="14">
        <f>G740/data!D$8</f>
        <v>4</v>
      </c>
      <c r="L740" s="59">
        <f>C740*E740/3600/data!H$23+L739</f>
        <v>106.91624507239389</v>
      </c>
    </row>
    <row r="741" spans="1:12" ht="20.100000000000001" customHeight="1">
      <c r="A741" s="12">
        <f>'Eleveld TCI'!A741</f>
        <v>3670</v>
      </c>
      <c r="B741" s="13">
        <f>'Eleveld TCI'!B741</f>
        <v>4</v>
      </c>
      <c r="C741" s="14">
        <f t="shared" si="35"/>
        <v>10</v>
      </c>
      <c r="D741" s="68">
        <f>3600*(B741*data!D$15/1000-F741-G740)/C741</f>
        <v>758.9304252349126</v>
      </c>
      <c r="E741" s="68">
        <f>IF(A741+C741&lt;N$19,data!H$25,IF(A741&lt;N$19,data!H$25*(N$19-A741)/C741,IF(D741&gt;data!$H$25,data!$H$25,IF(D741&lt;0,0,D741))))</f>
        <v>758.9304252349126</v>
      </c>
      <c r="F741" s="17">
        <f>(H741*data!D$16+I741*data!D$17-G740*(data!D$18+data!D$19+data!D$20))*$C741/60</f>
        <v>-2.1081400700969777</v>
      </c>
      <c r="G741" s="17">
        <f t="shared" si="36"/>
        <v>81.168000000000006</v>
      </c>
      <c r="H741" s="17">
        <f>H740+(data!D$19*G740-data!D$16*H740)*$C741/60</f>
        <v>160.94435766674698</v>
      </c>
      <c r="I741" s="17">
        <f>I740+(data!D$20*G740-data!D$17*I740)*$C741/60</f>
        <v>199.41936598395336</v>
      </c>
      <c r="J741" s="16">
        <f t="shared" si="34"/>
        <v>61.166666666666664</v>
      </c>
      <c r="K741" s="14">
        <f>G741/data!D$8</f>
        <v>4</v>
      </c>
      <c r="L741" s="59">
        <f>C741*E741/3600/data!H$23+L740</f>
        <v>107.12705907940359</v>
      </c>
    </row>
    <row r="742" spans="1:12" ht="20.100000000000001" customHeight="1">
      <c r="A742" s="12">
        <f>'Eleveld TCI'!A742</f>
        <v>3680</v>
      </c>
      <c r="B742" s="13">
        <f>'Eleveld TCI'!B742</f>
        <v>4</v>
      </c>
      <c r="C742" s="14">
        <f t="shared" si="35"/>
        <v>10</v>
      </c>
      <c r="D742" s="68">
        <f>3600*(B742*data!D$15/1000-F742-G741)/C742</f>
        <v>758.70826117528622</v>
      </c>
      <c r="E742" s="68">
        <f>IF(A742+C742&lt;N$19,data!H$25,IF(A742&lt;N$19,data!H$25*(N$19-A742)/C742,IF(D742&gt;data!$H$25,data!$H$25,IF(D742&lt;0,0,D742))))</f>
        <v>758.70826117528622</v>
      </c>
      <c r="F742" s="17">
        <f>(H742*data!D$16+I742*data!D$17-G741*(data!D$18+data!D$19+data!D$20))*$C742/60</f>
        <v>-2.1075229477091297</v>
      </c>
      <c r="G742" s="17">
        <f t="shared" si="36"/>
        <v>81.168000000000006</v>
      </c>
      <c r="H742" s="17">
        <f>H741+(data!D$19*G741-data!D$16*H741)*$C742/60</f>
        <v>160.98417038813514</v>
      </c>
      <c r="I742" s="17">
        <f>I741+(data!D$20*G741-data!D$17*I741)*$C742/60</f>
        <v>199.87786133266218</v>
      </c>
      <c r="J742" s="16">
        <f t="shared" si="34"/>
        <v>61.333333333333336</v>
      </c>
      <c r="K742" s="14">
        <f>G742/data!D$8</f>
        <v>4</v>
      </c>
      <c r="L742" s="59">
        <f>C742*E742/3600/data!H$23+L741</f>
        <v>107.33781137417451</v>
      </c>
    </row>
    <row r="743" spans="1:12" ht="20.100000000000001" customHeight="1">
      <c r="A743" s="12">
        <f>'Eleveld TCI'!A743</f>
        <v>3690</v>
      </c>
      <c r="B743" s="13">
        <f>'Eleveld TCI'!B743</f>
        <v>4</v>
      </c>
      <c r="C743" s="14">
        <f t="shared" si="35"/>
        <v>10</v>
      </c>
      <c r="D743" s="68">
        <f>3600*(B743*data!D$15/1000-F743-G742)/C743</f>
        <v>758.48735138062693</v>
      </c>
      <c r="E743" s="68">
        <f>IF(A743+C743&lt;N$19,data!H$25,IF(A743&lt;N$19,data!H$25*(N$19-A743)/C743,IF(D743&gt;data!$H$25,data!$H$25,IF(D743&lt;0,0,D743))))</f>
        <v>758.48735138062693</v>
      </c>
      <c r="F743" s="17">
        <f>(H743*data!D$16+I743*data!D$17-G742*(data!D$18+data!D$19+data!D$20))*$C743/60</f>
        <v>-2.1069093093906304</v>
      </c>
      <c r="G743" s="17">
        <f t="shared" si="36"/>
        <v>81.168000000000006</v>
      </c>
      <c r="H743" s="17">
        <f>H742+(data!D$19*G742-data!D$16*H742)*$C743/60</f>
        <v>161.02361815957724</v>
      </c>
      <c r="I743" s="17">
        <f>I742+(data!D$20*G742-data!D$17*I742)*$C743/60</f>
        <v>200.33610450892922</v>
      </c>
      <c r="J743" s="16">
        <f t="shared" si="34"/>
        <v>61.5</v>
      </c>
      <c r="K743" s="14">
        <f>G743/data!D$8</f>
        <v>4</v>
      </c>
      <c r="L743" s="59">
        <f>C743*E743/3600/data!H$23+L742</f>
        <v>107.54850230511357</v>
      </c>
    </row>
    <row r="744" spans="1:12" ht="20.100000000000001" customHeight="1">
      <c r="A744" s="12">
        <f>'Eleveld TCI'!A744</f>
        <v>3700</v>
      </c>
      <c r="B744" s="13">
        <f>'Eleveld TCI'!B744</f>
        <v>4</v>
      </c>
      <c r="C744" s="14">
        <f t="shared" si="35"/>
        <v>10</v>
      </c>
      <c r="D744" s="68">
        <f>3600*(B744*data!D$15/1000-F744-G743)/C744</f>
        <v>758.26768478373765</v>
      </c>
      <c r="E744" s="68">
        <f>IF(A744+C744&lt;N$19,data!H$25,IF(A744&lt;N$19,data!H$25*(N$19-A744)/C744,IF(D744&gt;data!$H$25,data!$H$25,IF(D744&lt;0,0,D744))))</f>
        <v>758.26768478373765</v>
      </c>
      <c r="F744" s="17">
        <f>(H744*data!D$16+I744*data!D$17-G743*(data!D$18+data!D$19+data!D$20))*$C744/60</f>
        <v>-2.1062991243992646</v>
      </c>
      <c r="G744" s="17">
        <f t="shared" si="36"/>
        <v>81.168000000000006</v>
      </c>
      <c r="H744" s="17">
        <f>H743+(data!D$19*G743-data!D$16*H743)*$C744/60</f>
        <v>161.06270432644777</v>
      </c>
      <c r="I744" s="17">
        <f>I743+(data!D$20*G743-data!D$17*I743)*$C744/60</f>
        <v>200.79409565144931</v>
      </c>
      <c r="J744" s="16">
        <f t="shared" si="34"/>
        <v>61.666666666666664</v>
      </c>
      <c r="K744" s="14">
        <f>G744/data!D$8</f>
        <v>4</v>
      </c>
      <c r="L744" s="59">
        <f>C744*E744/3600/data!H$23+L743</f>
        <v>107.7591322175535</v>
      </c>
    </row>
    <row r="745" spans="1:12" ht="20.100000000000001" customHeight="1">
      <c r="A745" s="12">
        <f>'Eleveld TCI'!A745</f>
        <v>3710</v>
      </c>
      <c r="B745" s="13">
        <f>'Eleveld TCI'!B745</f>
        <v>4</v>
      </c>
      <c r="C745" s="14">
        <f t="shared" si="35"/>
        <v>10</v>
      </c>
      <c r="D745" s="68">
        <f>3600*(B745*data!D$15/1000-F745-G744)/C745</f>
        <v>758.0492504186293</v>
      </c>
      <c r="E745" s="68">
        <f>IF(A745+C745&lt;N$19,data!H$25,IF(A745&lt;N$19,data!H$25*(N$19-A745)/C745,IF(D745&gt;data!$H$25,data!$H$25,IF(D745&lt;0,0,D745))))</f>
        <v>758.0492504186293</v>
      </c>
      <c r="F745" s="17">
        <f>(H745*data!D$16+I745*data!D$17-G744*(data!D$18+data!D$19+data!D$20))*$C745/60</f>
        <v>-2.1056923622739632</v>
      </c>
      <c r="G745" s="17">
        <f t="shared" si="36"/>
        <v>81.168000000000006</v>
      </c>
      <c r="H745" s="17">
        <f>H744+(data!D$19*G744-data!D$16*H744)*$C745/60</f>
        <v>161.10143220345535</v>
      </c>
      <c r="I745" s="17">
        <f>I744+(data!D$20*G744-data!D$17*I744)*$C745/60</f>
        <v>201.25183489884103</v>
      </c>
      <c r="J745" s="16">
        <f t="shared" si="34"/>
        <v>61.833333333333336</v>
      </c>
      <c r="K745" s="14">
        <f>G745/data!D$8</f>
        <v>4</v>
      </c>
      <c r="L745" s="59">
        <f>C745*E745/3600/data!H$23+L744</f>
        <v>107.9697014537809</v>
      </c>
    </row>
    <row r="746" spans="1:12" ht="20.100000000000001" customHeight="1">
      <c r="A746" s="12">
        <f>'Eleveld TCI'!A746</f>
        <v>3720</v>
      </c>
      <c r="B746" s="13">
        <f>'Eleveld TCI'!B746</f>
        <v>4</v>
      </c>
      <c r="C746" s="14">
        <f t="shared" si="35"/>
        <v>10</v>
      </c>
      <c r="D746" s="68">
        <f>3600*(B746*data!D$15/1000-F746-G745)/C746</f>
        <v>757.83203741959994</v>
      </c>
      <c r="E746" s="68">
        <f>IF(A746+C746&lt;N$19,data!H$25,IF(A746&lt;N$19,data!H$25*(N$19-A746)/C746,IF(D746&gt;data!$H$25,data!$H$25,IF(D746&lt;0,0,D746))))</f>
        <v>757.83203741959994</v>
      </c>
      <c r="F746" s="17">
        <f>(H746*data!D$16+I746*data!D$17-G745*(data!D$18+data!D$19+data!D$20))*$C746/60</f>
        <v>-2.1050889928322269</v>
      </c>
      <c r="G746" s="17">
        <f t="shared" si="36"/>
        <v>81.168000000000006</v>
      </c>
      <c r="H746" s="17">
        <f>H745+(data!D$19*G745-data!D$16*H745)*$C746/60</f>
        <v>161.13980507492369</v>
      </c>
      <c r="I746" s="17">
        <f>I745+(data!D$20*G745-data!D$17*I745)*$C746/60</f>
        <v>201.70932238964667</v>
      </c>
      <c r="J746" s="16">
        <f t="shared" si="34"/>
        <v>62</v>
      </c>
      <c r="K746" s="14">
        <f>G746/data!D$8</f>
        <v>4</v>
      </c>
      <c r="L746" s="59">
        <f>C746*E746/3600/data!H$23+L745</f>
        <v>108.18021035306413</v>
      </c>
    </row>
    <row r="747" spans="1:12" ht="20.100000000000001" customHeight="1">
      <c r="A747" s="12">
        <f>'Eleveld TCI'!A747</f>
        <v>3730</v>
      </c>
      <c r="B747" s="13">
        <f>'Eleveld TCI'!B747</f>
        <v>4</v>
      </c>
      <c r="C747" s="14">
        <f t="shared" si="35"/>
        <v>10</v>
      </c>
      <c r="D747" s="68">
        <f>3600*(B747*data!D$15/1000-F747-G746)/C747</f>
        <v>757.61603502032415</v>
      </c>
      <c r="E747" s="68">
        <f>IF(A747+C747&lt;N$19,data!H$25,IF(A747&lt;N$19,data!H$25*(N$19-A747)/C747,IF(D747&gt;data!$H$25,data!$H$25,IF(D747&lt;0,0,D747))))</f>
        <v>757.61603502032415</v>
      </c>
      <c r="F747" s="17">
        <f>(H747*data!D$16+I747*data!D$17-G746*(data!D$18+data!D$19+data!D$20))*$C747/60</f>
        <v>-2.1044889861675729</v>
      </c>
      <c r="G747" s="17">
        <f t="shared" si="36"/>
        <v>81.168000000000006</v>
      </c>
      <c r="H747" s="17">
        <f>H746+(data!D$19*G746-data!D$16*H746)*$C747/60</f>
        <v>161.17782619507022</v>
      </c>
      <c r="I747" s="17">
        <f>I746+(data!D$20*G746-data!D$17*I746)*$C747/60</f>
        <v>202.16655826233236</v>
      </c>
      <c r="J747" s="16">
        <f t="shared" si="34"/>
        <v>62.166666666666664</v>
      </c>
      <c r="K747" s="14">
        <f>G747/data!D$8</f>
        <v>4</v>
      </c>
      <c r="L747" s="59">
        <f>C747*E747/3600/data!H$23+L746</f>
        <v>108.39065925168089</v>
      </c>
    </row>
    <row r="748" spans="1:12" ht="20.100000000000001" customHeight="1">
      <c r="A748" s="12">
        <f>'Eleveld TCI'!A748</f>
        <v>3740</v>
      </c>
      <c r="B748" s="13">
        <f>'Eleveld TCI'!B748</f>
        <v>4</v>
      </c>
      <c r="C748" s="14">
        <f t="shared" si="35"/>
        <v>10</v>
      </c>
      <c r="D748" s="68">
        <f>3600*(B748*data!D$15/1000-F748-G747)/C748</f>
        <v>757.4012325529219</v>
      </c>
      <c r="E748" s="68">
        <f>IF(A748+C748&lt;N$19,data!H$25,IF(A748&lt;N$19,data!H$25*(N$19-A748)/C748,IF(D748&gt;data!$H$25,data!$H$25,IF(D748&lt;0,0,D748))))</f>
        <v>757.4012325529219</v>
      </c>
      <c r="F748" s="17">
        <f>(H748*data!D$16+I748*data!D$17-G747*(data!D$18+data!D$19+data!D$20))*$C748/60</f>
        <v>-2.1038923126470053</v>
      </c>
      <c r="G748" s="17">
        <f t="shared" si="36"/>
        <v>81.168000000000006</v>
      </c>
      <c r="H748" s="17">
        <f>H747+(data!D$19*G747-data!D$16*H747)*$C748/60</f>
        <v>161.21549878828208</v>
      </c>
      <c r="I748" s="17">
        <f>I747+(data!D$20*G747-data!D$17*I747)*$C748/60</f>
        <v>202.62354265528808</v>
      </c>
      <c r="J748" s="16">
        <f t="shared" si="34"/>
        <v>62.333333333333336</v>
      </c>
      <c r="K748" s="14">
        <f>G748/data!D$8</f>
        <v>4</v>
      </c>
      <c r="L748" s="59">
        <f>C748*E748/3600/data!H$23+L747</f>
        <v>108.60104848294559</v>
      </c>
    </row>
    <row r="749" spans="1:12" ht="20.100000000000001" customHeight="1">
      <c r="A749" s="12">
        <f>'Eleveld TCI'!A749</f>
        <v>3750</v>
      </c>
      <c r="B749" s="13">
        <f>'Eleveld TCI'!B749</f>
        <v>4</v>
      </c>
      <c r="C749" s="14">
        <f t="shared" si="35"/>
        <v>10</v>
      </c>
      <c r="D749" s="68">
        <f>3600*(B749*data!D$15/1000-F749-G748)/C749</f>
        <v>757.1876194470633</v>
      </c>
      <c r="E749" s="68">
        <f>IF(A749+C749&lt;N$19,data!H$25,IF(A749&lt;N$19,data!H$25*(N$19-A749)/C749,IF(D749&gt;data!$H$25,data!$H$25,IF(D749&lt;0,0,D749))))</f>
        <v>757.1876194470633</v>
      </c>
      <c r="F749" s="17">
        <f>(H749*data!D$16+I749*data!D$17-G748*(data!D$18+data!D$19+data!D$20))*$C749/60</f>
        <v>-2.1032989429085074</v>
      </c>
      <c r="G749" s="17">
        <f t="shared" si="36"/>
        <v>81.168000000000006</v>
      </c>
      <c r="H749" s="17">
        <f>H748+(data!D$19*G748-data!D$16*H748)*$C749/60</f>
        <v>161.25282604938948</v>
      </c>
      <c r="I749" s="17">
        <f>I748+(data!D$20*G748-data!D$17*I748)*$C749/60</f>
        <v>203.08027570682768</v>
      </c>
      <c r="J749" s="16">
        <f t="shared" si="34"/>
        <v>62.5</v>
      </c>
      <c r="K749" s="14">
        <f>G749/data!D$8</f>
        <v>4</v>
      </c>
      <c r="L749" s="59">
        <f>C749*E749/3600/data!H$23+L748</f>
        <v>108.81137837723644</v>
      </c>
    </row>
    <row r="750" spans="1:12" ht="20.100000000000001" customHeight="1">
      <c r="A750" s="12">
        <f>'Eleveld TCI'!A750</f>
        <v>3760</v>
      </c>
      <c r="B750" s="13">
        <f>'Eleveld TCI'!B750</f>
        <v>4</v>
      </c>
      <c r="C750" s="14">
        <f t="shared" si="35"/>
        <v>10</v>
      </c>
      <c r="D750" s="68">
        <f>3600*(B750*data!D$15/1000-F750-G749)/C750</f>
        <v>756.97518522908354</v>
      </c>
      <c r="E750" s="68">
        <f>IF(A750+C750&lt;N$19,data!H$25,IF(A750&lt;N$19,data!H$25*(N$19-A750)/C750,IF(D750&gt;data!$H$25,data!$H$25,IF(D750&lt;0,0,D750))))</f>
        <v>756.97518522908354</v>
      </c>
      <c r="F750" s="17">
        <f>(H750*data!D$16+I750*data!D$17-G749*(data!D$18+data!D$19+data!D$20))*$C750/60</f>
        <v>-2.1027088478585587</v>
      </c>
      <c r="G750" s="17">
        <f t="shared" si="36"/>
        <v>81.168000000000006</v>
      </c>
      <c r="H750" s="17">
        <f>H749+(data!D$19*G749-data!D$16*H749)*$C750/60</f>
        <v>161.28981114393676</v>
      </c>
      <c r="I750" s="17">
        <f>I749+(data!D$20*G749-data!D$17*I749)*$C750/60</f>
        <v>203.53675755518893</v>
      </c>
      <c r="J750" s="16">
        <f t="shared" si="34"/>
        <v>62.666666666666664</v>
      </c>
      <c r="K750" s="14">
        <f>G750/data!D$8</f>
        <v>4</v>
      </c>
      <c r="L750" s="59">
        <f>C750*E750/3600/data!H$23+L749</f>
        <v>109.02164926202229</v>
      </c>
    </row>
    <row r="751" spans="1:12" ht="20.100000000000001" customHeight="1">
      <c r="A751" s="12">
        <f>'Eleveld TCI'!A751</f>
        <v>3770</v>
      </c>
      <c r="B751" s="13">
        <f>'Eleveld TCI'!B751</f>
        <v>4</v>
      </c>
      <c r="C751" s="14">
        <f t="shared" si="35"/>
        <v>10</v>
      </c>
      <c r="D751" s="68">
        <f>3600*(B751*data!D$15/1000-F751-G750)/C751</f>
        <v>756.76391952108247</v>
      </c>
      <c r="E751" s="68">
        <f>IF(A751+C751&lt;N$19,data!H$25,IF(A751&lt;N$19,data!H$25*(N$19-A751)/C751,IF(D751&gt;data!$H$25,data!$H$25,IF(D751&lt;0,0,D751))))</f>
        <v>756.76391952108247</v>
      </c>
      <c r="F751" s="17">
        <f>(H751*data!D$16+I751*data!D$17-G750*(data!D$18+data!D$19+data!D$20))*$C751/60</f>
        <v>-2.1021219986696749</v>
      </c>
      <c r="G751" s="17">
        <f t="shared" si="36"/>
        <v>81.168000000000006</v>
      </c>
      <c r="H751" s="17">
        <f>H750+(data!D$19*G750-data!D$16*H750)*$C751/60</f>
        <v>161.32645720845068</v>
      </c>
      <c r="I751" s="17">
        <f>I750+(data!D$20*G750-data!D$17*I750)*$C751/60</f>
        <v>203.99298833853356</v>
      </c>
      <c r="J751" s="16">
        <f t="shared" si="34"/>
        <v>62.833333333333336</v>
      </c>
      <c r="K751" s="14">
        <f>G751/data!D$8</f>
        <v>4</v>
      </c>
      <c r="L751" s="59">
        <f>C751*E751/3600/data!H$23+L750</f>
        <v>109.23186146188927</v>
      </c>
    </row>
    <row r="752" spans="1:12" ht="20.100000000000001" customHeight="1">
      <c r="A752" s="12">
        <f>'Eleveld TCI'!A752</f>
        <v>3780</v>
      </c>
      <c r="B752" s="13">
        <f>'Eleveld TCI'!B752</f>
        <v>4</v>
      </c>
      <c r="C752" s="14">
        <f t="shared" si="35"/>
        <v>10</v>
      </c>
      <c r="D752" s="68">
        <f>3600*(B752*data!D$15/1000-F752-G751)/C752</f>
        <v>756.55381204007028</v>
      </c>
      <c r="E752" s="68">
        <f>IF(A752+C752&lt;N$19,data!H$25,IF(A752&lt;N$19,data!H$25*(N$19-A752)/C752,IF(D752&gt;data!$H$25,data!$H$25,IF(D752&lt;0,0,D752))))</f>
        <v>756.55381204007028</v>
      </c>
      <c r="F752" s="17">
        <f>(H752*data!D$16+I752*data!D$17-G751*(data!D$18+data!D$19+data!D$20))*$C752/60</f>
        <v>-2.1015383667779686</v>
      </c>
      <c r="G752" s="17">
        <f t="shared" si="36"/>
        <v>81.168000000000006</v>
      </c>
      <c r="H752" s="17">
        <f>H751+(data!D$19*G751-data!D$16*H751)*$C752/60</f>
        <v>161.36276735070655</v>
      </c>
      <c r="I752" s="17">
        <f>I751+(data!D$20*G751-data!D$17*I751)*$C752/60</f>
        <v>204.44896819494738</v>
      </c>
      <c r="J752" s="16">
        <f t="shared" si="34"/>
        <v>63</v>
      </c>
      <c r="K752" s="14">
        <f>G752/data!D$8</f>
        <v>4</v>
      </c>
      <c r="L752" s="59">
        <f>C752*E752/3600/data!H$23+L751</f>
        <v>109.44201529856707</v>
      </c>
    </row>
    <row r="753" spans="1:12" ht="20.100000000000001" customHeight="1">
      <c r="A753" s="12">
        <f>'Eleveld TCI'!A753</f>
        <v>3790</v>
      </c>
      <c r="B753" s="13">
        <f>'Eleveld TCI'!B753</f>
        <v>4</v>
      </c>
      <c r="C753" s="14">
        <f t="shared" si="35"/>
        <v>10</v>
      </c>
      <c r="D753" s="68">
        <f>3600*(B753*data!D$15/1000-F753-G752)/C753</f>
        <v>756.34485259706196</v>
      </c>
      <c r="E753" s="68">
        <f>IF(A753+C753&lt;N$19,data!H$25,IF(A753&lt;N$19,data!H$25*(N$19-A753)/C753,IF(D753&gt;data!$H$25,data!$H$25,IF(D753&lt;0,0,D753))))</f>
        <v>756.34485259706196</v>
      </c>
      <c r="F753" s="17">
        <f>(H753*data!D$16+I753*data!D$17-G752*(data!D$18+data!D$19+data!D$20))*$C753/60</f>
        <v>-2.1009579238807334</v>
      </c>
      <c r="G753" s="17">
        <f t="shared" si="36"/>
        <v>81.168000000000006</v>
      </c>
      <c r="H753" s="17">
        <f>H752+(data!D$19*G752-data!D$16*H752)*$C753/60</f>
        <v>161.39874464999173</v>
      </c>
      <c r="I753" s="17">
        <f>I752+(data!D$20*G752-data!D$17*I752)*$C753/60</f>
        <v>204.90469726244015</v>
      </c>
      <c r="J753" s="16">
        <f t="shared" si="34"/>
        <v>63.166666666666664</v>
      </c>
      <c r="K753" s="14">
        <f>G753/data!D$8</f>
        <v>4</v>
      </c>
      <c r="L753" s="59">
        <f>C753*E753/3600/data!H$23+L752</f>
        <v>109.65211109095515</v>
      </c>
    </row>
    <row r="754" spans="1:12" ht="20.100000000000001" customHeight="1">
      <c r="A754" s="12">
        <f>'Eleveld TCI'!A754</f>
        <v>3800</v>
      </c>
      <c r="B754" s="13">
        <f>'Eleveld TCI'!B754</f>
        <v>4</v>
      </c>
      <c r="C754" s="14">
        <f t="shared" si="35"/>
        <v>10</v>
      </c>
      <c r="D754" s="68">
        <f>3600*(B754*data!D$15/1000-F754-G753)/C754</f>
        <v>756.13703109625874</v>
      </c>
      <c r="E754" s="68">
        <f>IF(A754+C754&lt;N$19,data!H$25,IF(A754&lt;N$19,data!H$25*(N$19-A754)/C754,IF(D754&gt;data!$H$25,data!$H$25,IF(D754&lt;0,0,D754))))</f>
        <v>756.13703109625874</v>
      </c>
      <c r="F754" s="17">
        <f>(H754*data!D$16+I754*data!D$17-G753*(data!D$18+data!D$19+data!D$20))*$C754/60</f>
        <v>-2.1003806419340503</v>
      </c>
      <c r="G754" s="17">
        <f t="shared" si="36"/>
        <v>81.168000000000006</v>
      </c>
      <c r="H754" s="17">
        <f>H753+(data!D$19*G753-data!D$16*H753)*$C754/60</f>
        <v>161.4343921573668</v>
      </c>
      <c r="I754" s="17">
        <f>I753+(data!D$20*G753-data!D$17*I753)*$C754/60</f>
        <v>205.36017567894581</v>
      </c>
      <c r="J754" s="16">
        <f t="shared" si="34"/>
        <v>63.333333333333336</v>
      </c>
      <c r="K754" s="14">
        <f>G754/data!D$8</f>
        <v>4</v>
      </c>
      <c r="L754" s="59">
        <f>C754*E754/3600/data!H$23+L753</f>
        <v>109.86214915514856</v>
      </c>
    </row>
    <row r="755" spans="1:12" ht="20.100000000000001" customHeight="1">
      <c r="A755" s="12">
        <f>'Eleveld TCI'!A755</f>
        <v>3810</v>
      </c>
      <c r="B755" s="13">
        <f>'Eleveld TCI'!B755</f>
        <v>4</v>
      </c>
      <c r="C755" s="14">
        <f t="shared" si="35"/>
        <v>10</v>
      </c>
      <c r="D755" s="68">
        <f>3600*(B755*data!D$15/1000-F755-G754)/C755</f>
        <v>755.93033753414772</v>
      </c>
      <c r="E755" s="68">
        <f>IF(A755+C755&lt;N$19,data!H$25,IF(A755&lt;N$19,data!H$25*(N$19-A755)/C755,IF(D755&gt;data!$H$25,data!$H$25,IF(D755&lt;0,0,D755))))</f>
        <v>755.93033753414772</v>
      </c>
      <c r="F755" s="17">
        <f>(H755*data!D$16+I755*data!D$17-G754*(data!D$18+data!D$19+data!D$20))*$C755/60</f>
        <v>-2.0998064931504166</v>
      </c>
      <c r="G755" s="17">
        <f t="shared" si="36"/>
        <v>81.168000000000006</v>
      </c>
      <c r="H755" s="17">
        <f>H754+(data!D$19*G754-data!D$16*H754)*$C755/60</f>
        <v>161.46971289592426</v>
      </c>
      <c r="I755" s="17">
        <f>I754+(data!D$20*G754-data!D$17*I754)*$C755/60</f>
        <v>205.81540358232238</v>
      </c>
      <c r="J755" s="16">
        <f t="shared" si="34"/>
        <v>63.5</v>
      </c>
      <c r="K755" s="14">
        <f>G755/data!D$8</f>
        <v>4</v>
      </c>
      <c r="L755" s="59">
        <f>C755*E755/3600/data!H$23+L754</f>
        <v>110.0721298044636</v>
      </c>
    </row>
    <row r="756" spans="1:12" ht="20.100000000000001" customHeight="1">
      <c r="A756" s="12">
        <f>'Eleveld TCI'!A756</f>
        <v>3820</v>
      </c>
      <c r="B756" s="13">
        <f>'Eleveld TCI'!B756</f>
        <v>4</v>
      </c>
      <c r="C756" s="14">
        <f t="shared" si="35"/>
        <v>10</v>
      </c>
      <c r="D756" s="68">
        <f>3600*(B756*data!D$15/1000-F756-G755)/C756</f>
        <v>755.7247619987038</v>
      </c>
      <c r="E756" s="68">
        <f>IF(A756+C756&lt;N$19,data!H$25,IF(A756&lt;N$19,data!H$25*(N$19-A756)/C756,IF(D756&gt;data!$H$25,data!$H$25,IF(D756&lt;0,0,D756))))</f>
        <v>755.7247619987038</v>
      </c>
      <c r="F756" s="17">
        <f>(H756*data!D$16+I756*data!D$17-G755*(data!D$18+data!D$19+data!D$20))*$C756/60</f>
        <v>-2.0992354499963937</v>
      </c>
      <c r="G756" s="17">
        <f t="shared" si="36"/>
        <v>81.168000000000006</v>
      </c>
      <c r="H756" s="17">
        <f>H755+(data!D$19*G755-data!D$16*H755)*$C756/60</f>
        <v>161.50470986104494</v>
      </c>
      <c r="I756" s="17">
        <f>I755+(data!D$20*G755-data!D$17*I755)*$C756/60</f>
        <v>206.2703811103521</v>
      </c>
      <c r="J756" s="16">
        <f t="shared" si="34"/>
        <v>63.666666666666664</v>
      </c>
      <c r="K756" s="14">
        <f>G756/data!D$8</f>
        <v>4</v>
      </c>
      <c r="L756" s="59">
        <f>C756*E756/3600/data!H$23+L755</f>
        <v>110.28205334946324</v>
      </c>
    </row>
    <row r="757" spans="1:12" ht="20.100000000000001" customHeight="1">
      <c r="A757" s="12">
        <f>'Eleveld TCI'!A757</f>
        <v>3830</v>
      </c>
      <c r="B757" s="13">
        <f>'Eleveld TCI'!B757</f>
        <v>4</v>
      </c>
      <c r="C757" s="14">
        <f t="shared" si="35"/>
        <v>10</v>
      </c>
      <c r="D757" s="68">
        <f>3600*(B757*data!D$15/1000-F757-G756)/C757</f>
        <v>755.52029466849945</v>
      </c>
      <c r="E757" s="68">
        <f>IF(A757+C757&lt;N$19,data!H$25,IF(A757&lt;N$19,data!H$25*(N$19-A757)/C757,IF(D757&gt;data!$H$25,data!$H$25,IF(D757&lt;0,0,D757))))</f>
        <v>755.52029466849945</v>
      </c>
      <c r="F757" s="17">
        <f>(H757*data!D$16+I757*data!D$17-G756*(data!D$18+data!D$19+data!D$20))*$C757/60</f>
        <v>-2.0986674851902816</v>
      </c>
      <c r="G757" s="17">
        <f t="shared" si="36"/>
        <v>81.168000000000006</v>
      </c>
      <c r="H757" s="17">
        <f>H756+(data!D$19*G756-data!D$16*H756)*$C757/60</f>
        <v>161.53938602065205</v>
      </c>
      <c r="I757" s="17">
        <f>I756+(data!D$20*G756-data!D$17*I756)*$C757/60</f>
        <v>206.72510840074142</v>
      </c>
      <c r="J757" s="16">
        <f t="shared" si="34"/>
        <v>63.833333333333336</v>
      </c>
      <c r="K757" s="14">
        <f>G757/data!D$8</f>
        <v>4</v>
      </c>
      <c r="L757" s="59">
        <f>C757*E757/3600/data!H$23+L756</f>
        <v>110.49192009798227</v>
      </c>
    </row>
    <row r="758" spans="1:12" ht="20.100000000000001" customHeight="1">
      <c r="A758" s="12">
        <f>'Eleveld TCI'!A758</f>
        <v>3840</v>
      </c>
      <c r="B758" s="13">
        <f>'Eleveld TCI'!B758</f>
        <v>4</v>
      </c>
      <c r="C758" s="14">
        <f t="shared" si="35"/>
        <v>10</v>
      </c>
      <c r="D758" s="68">
        <f>3600*(B758*data!D$15/1000-F758-G757)/C758</f>
        <v>755.31692581193226</v>
      </c>
      <c r="E758" s="68">
        <f>IF(A758+C758&lt;N$19,data!H$25,IF(A758&lt;N$19,data!H$25*(N$19-A758)/C758,IF(D758&gt;data!$H$25,data!$H$25,IF(D758&lt;0,0,D758))))</f>
        <v>755.31692581193226</v>
      </c>
      <c r="F758" s="17">
        <f>(H758*data!D$16+I758*data!D$17-G757*(data!D$18+data!D$19+data!D$20))*$C758/60</f>
        <v>-2.0981025716998079</v>
      </c>
      <c r="G758" s="17">
        <f t="shared" si="36"/>
        <v>81.168000000000006</v>
      </c>
      <c r="H758" s="17">
        <f>H757+(data!D$19*G757-data!D$16*H757)*$C758/60</f>
        <v>161.57374431546273</v>
      </c>
      <c r="I758" s="17">
        <f>I757+(data!D$20*G757-data!D$17*I757)*$C758/60</f>
        <v>207.17958559112103</v>
      </c>
      <c r="J758" s="16">
        <f t="shared" si="34"/>
        <v>64</v>
      </c>
      <c r="K758" s="14">
        <f>G758/data!D$8</f>
        <v>4</v>
      </c>
      <c r="L758" s="59">
        <f>C758*E758/3600/data!H$23+L757</f>
        <v>110.70173035515225</v>
      </c>
    </row>
    <row r="759" spans="1:12" ht="20.100000000000001" customHeight="1">
      <c r="A759" s="12">
        <f>'Eleveld TCI'!A759</f>
        <v>3850</v>
      </c>
      <c r="B759" s="13">
        <f>'Eleveld TCI'!B759</f>
        <v>4</v>
      </c>
      <c r="C759" s="14">
        <f t="shared" si="35"/>
        <v>10</v>
      </c>
      <c r="D759" s="68">
        <f>3600*(B759*data!D$15/1000-F759-G758)/C759</f>
        <v>755.11464578634502</v>
      </c>
      <c r="E759" s="68">
        <f>IF(A759+C759&lt;N$19,data!H$25,IF(A759&lt;N$19,data!H$25*(N$19-A759)/C759,IF(D759&gt;data!$H$25,data!$H$25,IF(D759&lt;0,0,D759))))</f>
        <v>755.11464578634502</v>
      </c>
      <c r="F759" s="17">
        <f>(H759*data!D$16+I759*data!D$17-G758*(data!D$18+data!D$19+data!D$20))*$C759/60</f>
        <v>-2.097540682739846</v>
      </c>
      <c r="G759" s="17">
        <f t="shared" si="36"/>
        <v>81.168000000000006</v>
      </c>
      <c r="H759" s="17">
        <f>H758+(data!D$19*G758-data!D$16*H758)*$C759/60</f>
        <v>161.60778765923766</v>
      </c>
      <c r="I759" s="17">
        <f>I758+(data!D$20*G758-data!D$17*I758)*$C759/60</f>
        <v>207.63381281904591</v>
      </c>
      <c r="J759" s="16">
        <f t="shared" si="34"/>
        <v>64.166666666666671</v>
      </c>
      <c r="K759" s="14">
        <f>G759/data!D$8</f>
        <v>4</v>
      </c>
      <c r="L759" s="59">
        <f>C759*E759/3600/data!H$23+L758</f>
        <v>110.91148442342623</v>
      </c>
    </row>
    <row r="760" spans="1:12" ht="20.100000000000001" customHeight="1">
      <c r="A760" s="12">
        <f>'Eleveld TCI'!A760</f>
        <v>3860</v>
      </c>
      <c r="B760" s="13">
        <f>'Eleveld TCI'!B760</f>
        <v>4</v>
      </c>
      <c r="C760" s="14">
        <f t="shared" si="35"/>
        <v>10</v>
      </c>
      <c r="D760" s="68">
        <f>3600*(B760*data!D$15/1000-F760-G759)/C760</f>
        <v>754.91344503725315</v>
      </c>
      <c r="E760" s="68">
        <f>IF(A760+C760&lt;N$19,data!H$25,IF(A760&lt;N$19,data!H$25*(N$19-A760)/C760,IF(D760&gt;data!$H$25,data!$H$25,IF(D760&lt;0,0,D760))))</f>
        <v>754.91344503725315</v>
      </c>
      <c r="F760" s="17">
        <f>(H760*data!D$16+I760*data!D$17-G759*(data!D$18+data!D$19+data!D$20))*$C760/60</f>
        <v>-2.0969817917701454</v>
      </c>
      <c r="G760" s="17">
        <f t="shared" si="36"/>
        <v>81.168000000000006</v>
      </c>
      <c r="H760" s="17">
        <f>H759+(data!D$19*G759-data!D$16*H759)*$C760/60</f>
        <v>161.64151893902797</v>
      </c>
      <c r="I760" s="17">
        <f>I759+(data!D$20*G759-data!D$17*I759)*$C760/60</f>
        <v>208.08779022199545</v>
      </c>
      <c r="J760" s="16">
        <f t="shared" si="34"/>
        <v>64.333333333333329</v>
      </c>
      <c r="K760" s="14">
        <f>G760/data!D$8</f>
        <v>4</v>
      </c>
      <c r="L760" s="59">
        <f>C760*E760/3600/data!H$23+L759</f>
        <v>111.12118260260324</v>
      </c>
    </row>
    <row r="761" spans="1:12" ht="20.100000000000001" customHeight="1">
      <c r="A761" s="12">
        <f>'Eleveld TCI'!A761</f>
        <v>3870</v>
      </c>
      <c r="B761" s="13">
        <f>'Eleveld TCI'!B761</f>
        <v>4</v>
      </c>
      <c r="C761" s="14">
        <f t="shared" si="35"/>
        <v>10</v>
      </c>
      <c r="D761" s="68">
        <f>3600*(B761*data!D$15/1000-F761-G760)/C761</f>
        <v>754.71331409751087</v>
      </c>
      <c r="E761" s="68">
        <f>IF(A761+C761&lt;N$19,data!H$25,IF(A761&lt;N$19,data!H$25*(N$19-A761)/C761,IF(D761&gt;data!$H$25,data!$H$25,IF(D761&lt;0,0,D761))))</f>
        <v>754.71331409751087</v>
      </c>
      <c r="F761" s="17">
        <f>(H761*data!D$16+I761*data!D$17-G760*(data!D$18+data!D$19+data!D$20))*$C761/60</f>
        <v>-2.0964258724930924</v>
      </c>
      <c r="G761" s="17">
        <f t="shared" si="36"/>
        <v>81.168000000000006</v>
      </c>
      <c r="H761" s="17">
        <f>H760+(data!D$19*G760-data!D$16*H760)*$C761/60</f>
        <v>161.67494101542022</v>
      </c>
      <c r="I761" s="17">
        <f>I760+(data!D$20*G760-data!D$17*I760)*$C761/60</f>
        <v>208.54151793737336</v>
      </c>
      <c r="J761" s="16">
        <f t="shared" si="34"/>
        <v>64.5</v>
      </c>
      <c r="K761" s="14">
        <f>G761/data!D$8</f>
        <v>4</v>
      </c>
      <c r="L761" s="59">
        <f>C761*E761/3600/data!H$23+L760</f>
        <v>111.33082518985255</v>
      </c>
    </row>
    <row r="762" spans="1:12" ht="20.100000000000001" customHeight="1">
      <c r="A762" s="12">
        <f>'Eleveld TCI'!A762</f>
        <v>3880</v>
      </c>
      <c r="B762" s="13">
        <f>'Eleveld TCI'!B762</f>
        <v>4</v>
      </c>
      <c r="C762" s="14">
        <f t="shared" si="35"/>
        <v>10</v>
      </c>
      <c r="D762" s="68">
        <f>3600*(B762*data!D$15/1000-F762-G761)/C762</f>
        <v>754.51424358653355</v>
      </c>
      <c r="E762" s="68">
        <f>IF(A762+C762&lt;N$19,data!H$25,IF(A762&lt;N$19,data!H$25*(N$19-A762)/C762,IF(D762&gt;data!$H$25,data!$H$25,IF(D762&lt;0,0,D762))))</f>
        <v>754.51424358653355</v>
      </c>
      <c r="F762" s="17">
        <f>(H762*data!D$16+I762*data!D$17-G761*(data!D$18+data!D$19+data!D$20))*$C762/60</f>
        <v>-2.0958728988514808</v>
      </c>
      <c r="G762" s="17">
        <f t="shared" si="36"/>
        <v>81.168000000000006</v>
      </c>
      <c r="H762" s="17">
        <f>H761+(data!D$19*G761-data!D$16*H761)*$C762/60</f>
        <v>161.70805672277888</v>
      </c>
      <c r="I762" s="17">
        <f>I761+(data!D$20*G761-data!D$17*I761)*$C762/60</f>
        <v>208.9949961025078</v>
      </c>
      <c r="J762" s="16">
        <f t="shared" si="34"/>
        <v>64.666666666666671</v>
      </c>
      <c r="K762" s="14">
        <f>G762/data!D$8</f>
        <v>4</v>
      </c>
      <c r="L762" s="59">
        <f>C762*E762/3600/data!H$23+L761</f>
        <v>111.5404124797377</v>
      </c>
    </row>
    <row r="763" spans="1:12" ht="20.100000000000001" customHeight="1">
      <c r="A763" s="12">
        <f>'Eleveld TCI'!A763</f>
        <v>3890</v>
      </c>
      <c r="B763" s="13">
        <f>'Eleveld TCI'!B763</f>
        <v>4</v>
      </c>
      <c r="C763" s="14">
        <f t="shared" si="35"/>
        <v>10</v>
      </c>
      <c r="D763" s="68">
        <f>3600*(B763*data!D$15/1000-F763-G762)/C763</f>
        <v>754.31622420947406</v>
      </c>
      <c r="E763" s="68">
        <f>IF(A763+C763&lt;N$19,data!H$25,IF(A763&lt;N$19,data!H$25*(N$19-A763)/C763,IF(D763&gt;data!$H$25,data!$H$25,IF(D763&lt;0,0,D763))))</f>
        <v>754.31622420947406</v>
      </c>
      <c r="F763" s="17">
        <f>(H763*data!D$16+I763*data!D$17-G762*(data!D$18+data!D$19+data!D$20))*$C763/60</f>
        <v>-2.0953228450263128</v>
      </c>
      <c r="G763" s="17">
        <f t="shared" si="36"/>
        <v>81.168000000000006</v>
      </c>
      <c r="H763" s="17">
        <f>H762+(data!D$19*G762-data!D$16*H762)*$C763/60</f>
        <v>161.74086886948675</v>
      </c>
      <c r="I763" s="17">
        <f>I762+(data!D$20*G762-data!D$17*I762)*$C763/60</f>
        <v>209.44822485465141</v>
      </c>
      <c r="J763" s="16">
        <f t="shared" si="34"/>
        <v>64.833333333333329</v>
      </c>
      <c r="K763" s="14">
        <f>G763/data!D$8</f>
        <v>4</v>
      </c>
      <c r="L763" s="59">
        <f>C763*E763/3600/data!H$23+L762</f>
        <v>111.74994476424033</v>
      </c>
    </row>
    <row r="764" spans="1:12" ht="20.100000000000001" customHeight="1">
      <c r="A764" s="12">
        <f>'Eleveld TCI'!A764</f>
        <v>3900</v>
      </c>
      <c r="B764" s="13">
        <f>'Eleveld TCI'!B764</f>
        <v>4</v>
      </c>
      <c r="C764" s="14">
        <f t="shared" si="35"/>
        <v>10</v>
      </c>
      <c r="D764" s="68">
        <f>3600*(B764*data!D$15/1000-F764-G763)/C764</f>
        <v>754.11924675646048</v>
      </c>
      <c r="E764" s="68">
        <f>IF(A764+C764&lt;N$19,data!H$25,IF(A764&lt;N$19,data!H$25*(N$19-A764)/C764,IF(D764&gt;data!$H$25,data!$H$25,IF(D764&lt;0,0,D764))))</f>
        <v>754.11924675646048</v>
      </c>
      <c r="F764" s="17">
        <f>(H764*data!D$16+I764*data!D$17-G763*(data!D$18+data!D$19+data!D$20))*$C764/60</f>
        <v>-2.0947756854346147</v>
      </c>
      <c r="G764" s="17">
        <f t="shared" si="36"/>
        <v>81.168000000000006</v>
      </c>
      <c r="H764" s="17">
        <f>H763+(data!D$19*G763-data!D$16*H763)*$C764/60</f>
        <v>161.77338023818311</v>
      </c>
      <c r="I764" s="17">
        <f>I763+(data!D$20*G763-data!D$17*I763)*$C764/60</f>
        <v>209.90120433098136</v>
      </c>
      <c r="J764" s="16">
        <f t="shared" si="34"/>
        <v>65</v>
      </c>
      <c r="K764" s="14">
        <f>G764/data!D$8</f>
        <v>4</v>
      </c>
      <c r="L764" s="59">
        <f>C764*E764/3600/data!H$23+L763</f>
        <v>111.95942233278379</v>
      </c>
    </row>
    <row r="765" spans="1:12" ht="20.100000000000001" customHeight="1">
      <c r="A765" s="12">
        <f>'Eleveld TCI'!A765</f>
        <v>3910</v>
      </c>
      <c r="B765" s="13">
        <f>'Eleveld TCI'!B765</f>
        <v>4</v>
      </c>
      <c r="C765" s="14">
        <f t="shared" si="35"/>
        <v>10</v>
      </c>
      <c r="D765" s="68">
        <f>3600*(B765*data!D$15/1000-F765-G764)/C765</f>
        <v>753.92330210181854</v>
      </c>
      <c r="E765" s="68">
        <f>IF(A765+C765&lt;N$19,data!H$25,IF(A765&lt;N$19,data!H$25*(N$19-A765)/C765,IF(D765&gt;data!$H$25,data!$H$25,IF(D765&lt;0,0,D765))))</f>
        <v>753.92330210181854</v>
      </c>
      <c r="F765" s="17">
        <f>(H765*data!D$16+I765*data!D$17-G764*(data!D$18+data!D$19+data!D$20))*$C765/60</f>
        <v>-2.0942313947272724</v>
      </c>
      <c r="G765" s="17">
        <f t="shared" si="36"/>
        <v>81.168000000000006</v>
      </c>
      <c r="H765" s="17">
        <f>H764+(data!D$19*G764-data!D$16*H764)*$C765/60</f>
        <v>161.80559358599976</v>
      </c>
      <c r="I765" s="17">
        <f>I764+(data!D$20*G764-data!D$17*I764)*$C765/60</f>
        <v>210.35393466859932</v>
      </c>
      <c r="J765" s="16">
        <f t="shared" si="34"/>
        <v>65.166666666666671</v>
      </c>
      <c r="K765" s="14">
        <f>G765/data!D$8</f>
        <v>4</v>
      </c>
      <c r="L765" s="59">
        <f>C765*E765/3600/data!H$23+L764</f>
        <v>112.16884547225652</v>
      </c>
    </row>
    <row r="766" spans="1:12" ht="20.100000000000001" customHeight="1">
      <c r="A766" s="12">
        <f>'Eleveld TCI'!A766</f>
        <v>3920</v>
      </c>
      <c r="B766" s="13">
        <f>'Eleveld TCI'!B766</f>
        <v>4</v>
      </c>
      <c r="C766" s="14">
        <f t="shared" si="35"/>
        <v>10</v>
      </c>
      <c r="D766" s="68">
        <f>3600*(B766*data!D$15/1000-F766-G765)/C766</f>
        <v>753.72838120327856</v>
      </c>
      <c r="E766" s="68">
        <f>IF(A766+C766&lt;N$19,data!H$25,IF(A766&lt;N$19,data!H$25*(N$19-A766)/C766,IF(D766&gt;data!$H$25,data!$H$25,IF(D766&lt;0,0,D766))))</f>
        <v>753.72838120327856</v>
      </c>
      <c r="F766" s="17">
        <f>(H766*data!D$16+I766*data!D$17-G765*(data!D$18+data!D$19+data!D$20))*$C766/60</f>
        <v>-2.0936899477868884</v>
      </c>
      <c r="G766" s="17">
        <f t="shared" si="36"/>
        <v>81.168000000000006</v>
      </c>
      <c r="H766" s="17">
        <f>H765+(data!D$19*G765-data!D$16*H765)*$C766/60</f>
        <v>161.83751164479477</v>
      </c>
      <c r="I766" s="17">
        <f>I765+(data!D$20*G765-data!D$17*I765)*$C766/60</f>
        <v>210.8064160045316</v>
      </c>
      <c r="J766" s="16">
        <f t="shared" si="34"/>
        <v>65.333333333333329</v>
      </c>
      <c r="K766" s="14">
        <f>G766/data!D$8</f>
        <v>4</v>
      </c>
      <c r="L766" s="59">
        <f>C766*E766/3600/data!H$23+L765</f>
        <v>112.37821446703521</v>
      </c>
    </row>
    <row r="767" spans="1:12" ht="20.100000000000001" customHeight="1">
      <c r="A767" s="12">
        <f>'Eleveld TCI'!A767</f>
        <v>3930</v>
      </c>
      <c r="B767" s="13">
        <f>'Eleveld TCI'!B767</f>
        <v>4</v>
      </c>
      <c r="C767" s="14">
        <f t="shared" si="35"/>
        <v>10</v>
      </c>
      <c r="D767" s="68">
        <f>3600*(B767*data!D$15/1000-F767-G766)/C767</f>
        <v>753.53447510123885</v>
      </c>
      <c r="E767" s="68">
        <f>IF(A767+C767&lt;N$19,data!H$25,IF(A767&lt;N$19,data!H$25*(N$19-A767)/C767,IF(D767&gt;data!$H$25,data!$H$25,IF(D767&lt;0,0,D767))))</f>
        <v>753.53447510123885</v>
      </c>
      <c r="F767" s="17">
        <f>(H767*data!D$16+I767*data!D$17-G766*(data!D$18+data!D$19+data!D$20))*$C767/60</f>
        <v>-2.0931513197256608</v>
      </c>
      <c r="G767" s="17">
        <f t="shared" si="36"/>
        <v>81.168000000000006</v>
      </c>
      <c r="H767" s="17">
        <f>H766+(data!D$19*G766-data!D$16*H766)*$C767/60</f>
        <v>161.86913712138414</v>
      </c>
      <c r="I767" s="17">
        <f>I766+(data!D$20*G766-data!D$17*I766)*$C767/60</f>
        <v>211.2586484757291</v>
      </c>
      <c r="J767" s="16">
        <f t="shared" si="34"/>
        <v>65.5</v>
      </c>
      <c r="K767" s="14">
        <f>G767/data!D$8</f>
        <v>4</v>
      </c>
      <c r="L767" s="59">
        <f>C767*E767/3600/data!H$23+L766</f>
        <v>112.58752959900778</v>
      </c>
    </row>
    <row r="768" spans="1:12" ht="20.100000000000001" customHeight="1">
      <c r="A768" s="12">
        <f>'Eleveld TCI'!A768</f>
        <v>3940</v>
      </c>
      <c r="B768" s="13">
        <f>'Eleveld TCI'!B768</f>
        <v>4</v>
      </c>
      <c r="C768" s="14">
        <f t="shared" si="35"/>
        <v>10</v>
      </c>
      <c r="D768" s="68">
        <f>3600*(B768*data!D$15/1000-F768-G767)/C768</f>
        <v>753.34157491797782</v>
      </c>
      <c r="E768" s="68">
        <f>IF(A768+C768&lt;N$19,data!H$25,IF(A768&lt;N$19,data!H$25*(N$19-A768)/C768,IF(D768&gt;data!$H$25,data!$H$25,IF(D768&lt;0,0,D768))))</f>
        <v>753.34157491797782</v>
      </c>
      <c r="F768" s="17">
        <f>(H768*data!D$16+I768*data!D$17-G767*(data!D$18+data!D$19+data!D$20))*$C768/60</f>
        <v>-2.092615485883274</v>
      </c>
      <c r="G768" s="17">
        <f t="shared" si="36"/>
        <v>81.168000000000006</v>
      </c>
      <c r="H768" s="17">
        <f>H767+(data!D$19*G767-data!D$16*H767)*$C768/60</f>
        <v>161.90047269777145</v>
      </c>
      <c r="I768" s="17">
        <f>I767+(data!D$20*G767-data!D$17*I767)*$C768/60</f>
        <v>211.71063221906746</v>
      </c>
      <c r="J768" s="16">
        <f t="shared" si="34"/>
        <v>65.666666666666671</v>
      </c>
      <c r="K768" s="14">
        <f>G768/data!D$8</f>
        <v>4</v>
      </c>
      <c r="L768" s="59">
        <f>C768*E768/3600/data!H$23+L767</f>
        <v>112.79679114759611</v>
      </c>
    </row>
    <row r="769" spans="1:12" ht="20.100000000000001" customHeight="1">
      <c r="A769" s="12">
        <f>'Eleveld TCI'!A769</f>
        <v>3950</v>
      </c>
      <c r="B769" s="13">
        <f>'Eleveld TCI'!B769</f>
        <v>4</v>
      </c>
      <c r="C769" s="14">
        <f t="shared" si="35"/>
        <v>10</v>
      </c>
      <c r="D769" s="68">
        <f>3600*(B769*data!D$15/1000-F769-G768)/C769</f>
        <v>753.14967185693263</v>
      </c>
      <c r="E769" s="68">
        <f>IF(A769+C769&lt;N$19,data!H$25,IF(A769&lt;N$19,data!H$25*(N$19-A769)/C769,IF(D769&gt;data!$H$25,data!$H$25,IF(D769&lt;0,0,D769))))</f>
        <v>753.14967185693263</v>
      </c>
      <c r="F769" s="17">
        <f>(H769*data!D$16+I769*data!D$17-G768*(data!D$18+data!D$19+data!D$20))*$C769/60</f>
        <v>-2.0920824218248195</v>
      </c>
      <c r="G769" s="17">
        <f t="shared" si="36"/>
        <v>81.168000000000006</v>
      </c>
      <c r="H769" s="17">
        <f>H768+(data!D$19*G768-data!D$16*H768)*$C769/60</f>
        <v>161.93152103137521</v>
      </c>
      <c r="I769" s="17">
        <f>I768+(data!D$20*G768-data!D$17*I768)*$C769/60</f>
        <v>212.16236737134699</v>
      </c>
      <c r="J769" s="16">
        <f t="shared" si="34"/>
        <v>65.833333333333329</v>
      </c>
      <c r="K769" s="14">
        <f>G769/data!D$8</f>
        <v>4</v>
      </c>
      <c r="L769" s="59">
        <f>C769*E769/3600/data!H$23+L768</f>
        <v>113.00599938977859</v>
      </c>
    </row>
    <row r="770" spans="1:12" ht="20.100000000000001" customHeight="1">
      <c r="A770" s="12">
        <f>'Eleveld TCI'!A770</f>
        <v>3960</v>
      </c>
      <c r="B770" s="13">
        <f>'Eleveld TCI'!B770</f>
        <v>4</v>
      </c>
      <c r="C770" s="14">
        <f t="shared" si="35"/>
        <v>10</v>
      </c>
      <c r="D770" s="68">
        <f>3600*(B770*data!D$15/1000-F770-G769)/C770</f>
        <v>752.95875720194203</v>
      </c>
      <c r="E770" s="68">
        <f>IF(A770+C770&lt;N$19,data!H$25,IF(A770&lt;N$19,data!H$25*(N$19-A770)/C770,IF(D770&gt;data!$H$25,data!$H$25,IF(D770&lt;0,0,D770))))</f>
        <v>752.95875720194203</v>
      </c>
      <c r="F770" s="17">
        <f>(H770*data!D$16+I770*data!D$17-G769*(data!D$18+data!D$19+data!D$20))*$C770/60</f>
        <v>-2.0915521033387243</v>
      </c>
      <c r="G770" s="17">
        <f t="shared" si="36"/>
        <v>81.168000000000006</v>
      </c>
      <c r="H770" s="17">
        <f>H769+(data!D$19*G769-data!D$16*H769)*$C770/60</f>
        <v>161.96228475525427</v>
      </c>
      <c r="I770" s="17">
        <f>I769+(data!D$20*G769-data!D$17*I769)*$C770/60</f>
        <v>212.61385406929276</v>
      </c>
      <c r="J770" s="16">
        <f t="shared" si="34"/>
        <v>66</v>
      </c>
      <c r="K770" s="14">
        <f>G770/data!D$8</f>
        <v>4</v>
      </c>
      <c r="L770" s="59">
        <f>C770*E770/3600/data!H$23+L769</f>
        <v>113.21515460011247</v>
      </c>
    </row>
    <row r="771" spans="1:12" ht="20.100000000000001" customHeight="1">
      <c r="A771" s="12">
        <f>'Eleveld TCI'!A771</f>
        <v>3970</v>
      </c>
      <c r="B771" s="13">
        <f>'Eleveld TCI'!B771</f>
        <v>4</v>
      </c>
      <c r="C771" s="14">
        <f t="shared" si="35"/>
        <v>10</v>
      </c>
      <c r="D771" s="68">
        <f>3600*(B771*data!D$15/1000-F771-G770)/C771</f>
        <v>752.76882231649438</v>
      </c>
      <c r="E771" s="68">
        <f>IF(A771+C771&lt;N$19,data!H$25,IF(A771&lt;N$19,data!H$25*(N$19-A771)/C771,IF(D771&gt;data!$H$25,data!$H$25,IF(D771&lt;0,0,D771))))</f>
        <v>752.76882231649438</v>
      </c>
      <c r="F771" s="17">
        <f>(H771*data!D$16+I771*data!D$17-G770*(data!D$18+data!D$19+data!D$20))*$C771/60</f>
        <v>-2.0910245064347093</v>
      </c>
      <c r="G771" s="17">
        <f t="shared" si="36"/>
        <v>81.168000000000006</v>
      </c>
      <c r="H771" s="17">
        <f>H770+(data!D$19*G770-data!D$16*H770)*$C771/60</f>
        <v>161.99276647833111</v>
      </c>
      <c r="I771" s="17">
        <f>I770+(data!D$20*G770-data!D$17*I770)*$C771/60</f>
        <v>213.06509244955464</v>
      </c>
      <c r="J771" s="16">
        <f t="shared" si="34"/>
        <v>66.166666666666671</v>
      </c>
      <c r="K771" s="14">
        <f>G771/data!D$8</f>
        <v>4</v>
      </c>
      <c r="L771" s="59">
        <f>C771*E771/3600/data!H$23+L770</f>
        <v>113.42425705075594</v>
      </c>
    </row>
    <row r="772" spans="1:12" ht="20.100000000000001" customHeight="1">
      <c r="A772" s="12">
        <f>'Eleveld TCI'!A772</f>
        <v>3980</v>
      </c>
      <c r="B772" s="13">
        <f>'Eleveld TCI'!B772</f>
        <v>4</v>
      </c>
      <c r="C772" s="14">
        <f t="shared" si="35"/>
        <v>10</v>
      </c>
      <c r="D772" s="68">
        <f>3600*(B772*data!D$15/1000-F772-G771)/C772</f>
        <v>752.5798586430318</v>
      </c>
      <c r="E772" s="68">
        <f>IF(A772+C772&lt;N$19,data!H$25,IF(A772&lt;N$19,data!H$25*(N$19-A772)/C772,IF(D772&gt;data!$H$25,data!$H$25,IF(D772&lt;0,0,D772))))</f>
        <v>752.5798586430318</v>
      </c>
      <c r="F772" s="17">
        <f>(H772*data!D$16+I772*data!D$17-G771*(data!D$18+data!D$19+data!D$20))*$C772/60</f>
        <v>-2.0904996073417572</v>
      </c>
      <c r="G772" s="17">
        <f t="shared" si="36"/>
        <v>81.168000000000006</v>
      </c>
      <c r="H772" s="17">
        <f>H771+(data!D$19*G771-data!D$16*H771)*$C772/60</f>
        <v>162.02296878561307</v>
      </c>
      <c r="I772" s="17">
        <f>I771+(data!D$20*G771-data!D$17*I771)*$C772/60</f>
        <v>213.5160826487074</v>
      </c>
      <c r="J772" s="16">
        <f t="shared" ref="J772:J835" si="37">$A772/60</f>
        <v>66.333333333333329</v>
      </c>
      <c r="K772" s="14">
        <f>G772/data!D$8</f>
        <v>4</v>
      </c>
      <c r="L772" s="59">
        <f>C772*E772/3600/data!H$23+L771</f>
        <v>113.63330701149012</v>
      </c>
    </row>
    <row r="773" spans="1:12" ht="20.100000000000001" customHeight="1">
      <c r="A773" s="12">
        <f>'Eleveld TCI'!A773</f>
        <v>3990</v>
      </c>
      <c r="B773" s="13">
        <f>'Eleveld TCI'!B773</f>
        <v>4</v>
      </c>
      <c r="C773" s="14">
        <f t="shared" ref="C773:C836" si="38">A774-A773</f>
        <v>10</v>
      </c>
      <c r="D773" s="68">
        <f>3600*(B773*data!D$15/1000-F773-G772)/C773</f>
        <v>752.39185770219819</v>
      </c>
      <c r="E773" s="68">
        <f>IF(A773+C773&lt;N$19,data!H$25,IF(A773&lt;N$19,data!H$25*(N$19-A773)/C773,IF(D773&gt;data!$H$25,data!$H$25,IF(D773&lt;0,0,D773))))</f>
        <v>752.39185770219819</v>
      </c>
      <c r="F773" s="17">
        <f>(H773*data!D$16+I773*data!D$17-G772*(data!D$18+data!D$19+data!D$20))*$C773/60</f>
        <v>-2.0899773825061052</v>
      </c>
      <c r="G773" s="17">
        <f t="shared" ref="G773:G836" si="39">(E773/60)*$C773/60+F773+G772</f>
        <v>81.168000000000006</v>
      </c>
      <c r="H773" s="17">
        <f>H772+(data!D$19*G772-data!D$16*H772)*$C773/60</f>
        <v>162.05289423841162</v>
      </c>
      <c r="I773" s="17">
        <f>I772+(data!D$20*G772-data!D$17*I772)*$C773/60</f>
        <v>213.9668248032506</v>
      </c>
      <c r="J773" s="16">
        <f t="shared" si="37"/>
        <v>66.5</v>
      </c>
      <c r="K773" s="14">
        <f>G773/data!D$8</f>
        <v>4</v>
      </c>
      <c r="L773" s="59">
        <f>C773*E773/3600/data!H$23+L772</f>
        <v>113.84230474974073</v>
      </c>
    </row>
    <row r="774" spans="1:12" ht="20.100000000000001" customHeight="1">
      <c r="A774" s="12">
        <f>'Eleveld TCI'!A774</f>
        <v>4000</v>
      </c>
      <c r="B774" s="13">
        <f>'Eleveld TCI'!B774</f>
        <v>4</v>
      </c>
      <c r="C774" s="14">
        <f t="shared" si="38"/>
        <v>10</v>
      </c>
      <c r="D774" s="68">
        <f>3600*(B774*data!D$15/1000-F774-G773)/C774</f>
        <v>752.20481109213324</v>
      </c>
      <c r="E774" s="68">
        <f>IF(A774+C774&lt;N$19,data!H$25,IF(A774&lt;N$19,data!H$25*(N$19-A774)/C774,IF(D774&gt;data!$H$25,data!$H$25,IF(D774&lt;0,0,D774))))</f>
        <v>752.20481109213324</v>
      </c>
      <c r="F774" s="17">
        <f>(H774*data!D$16+I774*data!D$17-G773*(data!D$18+data!D$19+data!D$20))*$C774/60</f>
        <v>-2.0894578085892523</v>
      </c>
      <c r="G774" s="17">
        <f t="shared" si="39"/>
        <v>81.168000000000006</v>
      </c>
      <c r="H774" s="17">
        <f>H773+(data!D$19*G773-data!D$16*H773)*$C774/60</f>
        <v>162.08254537455952</v>
      </c>
      <c r="I774" s="17">
        <f>I773+(data!D$20*G773-data!D$17*I773)*$C774/60</f>
        <v>214.41731904960881</v>
      </c>
      <c r="J774" s="16">
        <f t="shared" si="37"/>
        <v>66.666666666666671</v>
      </c>
      <c r="K774" s="14">
        <f>G774/data!D$8</f>
        <v>4</v>
      </c>
      <c r="L774" s="59">
        <f>C774*E774/3600/data!H$23+L773</f>
        <v>114.05125053059966</v>
      </c>
    </row>
    <row r="775" spans="1:12" ht="20.100000000000001" customHeight="1">
      <c r="A775" s="12">
        <f>'Eleveld TCI'!A775</f>
        <v>4010</v>
      </c>
      <c r="B775" s="13">
        <f>'Eleveld TCI'!B775</f>
        <v>4</v>
      </c>
      <c r="C775" s="14">
        <f t="shared" si="38"/>
        <v>10</v>
      </c>
      <c r="D775" s="68">
        <f>3600*(B775*data!D$15/1000-F775-G774)/C775</f>
        <v>752.01871048775615</v>
      </c>
      <c r="E775" s="68">
        <f>IF(A775+C775&lt;N$19,data!H$25,IF(A775&lt;N$19,data!H$25*(N$19-A775)/C775,IF(D775&gt;data!$H$25,data!$H$25,IF(D775&lt;0,0,D775))))</f>
        <v>752.01871048775615</v>
      </c>
      <c r="F775" s="17">
        <f>(H775*data!D$16+I775*data!D$17-G774*(data!D$18+data!D$19+data!D$20))*$C775/60</f>
        <v>-2.0889408624659884</v>
      </c>
      <c r="G775" s="17">
        <f t="shared" si="39"/>
        <v>81.168000000000006</v>
      </c>
      <c r="H775" s="17">
        <f>H774+(data!D$19*G774-data!D$16*H774)*$C775/60</f>
        <v>162.11192470862605</v>
      </c>
      <c r="I775" s="17">
        <f>I774+(data!D$20*G774-data!D$17*I774)*$C775/60</f>
        <v>214.86756552413152</v>
      </c>
      <c r="J775" s="16">
        <f t="shared" si="37"/>
        <v>66.833333333333329</v>
      </c>
      <c r="K775" s="14">
        <f>G775/data!D$8</f>
        <v>4</v>
      </c>
      <c r="L775" s="59">
        <f>C775*E775/3600/data!H$23+L774</f>
        <v>114.26014461684626</v>
      </c>
    </row>
    <row r="776" spans="1:12" ht="20.100000000000001" customHeight="1">
      <c r="A776" s="12">
        <f>'Eleveld TCI'!A776</f>
        <v>4020</v>
      </c>
      <c r="B776" s="13">
        <f>'Eleveld TCI'!B776</f>
        <v>4</v>
      </c>
      <c r="C776" s="14">
        <f t="shared" si="38"/>
        <v>10</v>
      </c>
      <c r="D776" s="68">
        <f>3600*(B776*data!D$15/1000-F776-G775)/C776</f>
        <v>751.83354764007504</v>
      </c>
      <c r="E776" s="68">
        <f>IF(A776+C776&lt;N$19,data!H$25,IF(A776&lt;N$19,data!H$25*(N$19-A776)/C776,IF(D776&gt;data!$H$25,data!$H$25,IF(D776&lt;0,0,D776))))</f>
        <v>751.83354764007504</v>
      </c>
      <c r="F776" s="17">
        <f>(H776*data!D$16+I776*data!D$17-G775*(data!D$18+data!D$19+data!D$20))*$C776/60</f>
        <v>-2.0884265212224373</v>
      </c>
      <c r="G776" s="17">
        <f t="shared" si="39"/>
        <v>81.168000000000006</v>
      </c>
      <c r="H776" s="17">
        <f>H775+(data!D$19*G775-data!D$16*H775)*$C776/60</f>
        <v>162.14103473213032</v>
      </c>
      <c r="I776" s="17">
        <f>I775+(data!D$20*G775-data!D$17*I775)*$C776/60</f>
        <v>215.31756436309325</v>
      </c>
      <c r="J776" s="16">
        <f t="shared" si="37"/>
        <v>67</v>
      </c>
      <c r="K776" s="14">
        <f>G776/data!D$8</f>
        <v>4</v>
      </c>
      <c r="L776" s="59">
        <f>C776*E776/3600/data!H$23+L775</f>
        <v>114.4689872689685</v>
      </c>
    </row>
    <row r="777" spans="1:12" ht="20.100000000000001" customHeight="1">
      <c r="A777" s="12">
        <f>'Eleveld TCI'!A777</f>
        <v>4030</v>
      </c>
      <c r="B777" s="13">
        <f>'Eleveld TCI'!B777</f>
        <v>4</v>
      </c>
      <c r="C777" s="14">
        <f t="shared" si="38"/>
        <v>10</v>
      </c>
      <c r="D777" s="68">
        <f>3600*(B777*data!D$15/1000-F777-G776)/C777</f>
        <v>751.64931437548603</v>
      </c>
      <c r="E777" s="68">
        <f>IF(A777+C777&lt;N$19,data!H$25,IF(A777&lt;N$19,data!H$25*(N$19-A777)/C777,IF(D777&gt;data!$H$25,data!$H$25,IF(D777&lt;0,0,D777))))</f>
        <v>751.64931437548603</v>
      </c>
      <c r="F777" s="17">
        <f>(H777*data!D$16+I777*data!D$17-G776*(data!D$18+data!D$19+data!D$20))*$C777/60</f>
        <v>-2.0879147621541208</v>
      </c>
      <c r="G777" s="17">
        <f t="shared" si="39"/>
        <v>81.168000000000006</v>
      </c>
      <c r="H777" s="17">
        <f>H776+(data!D$19*G776-data!D$16*H776)*$C777/60</f>
        <v>162.16987791375246</v>
      </c>
      <c r="I777" s="17">
        <f>I776+(data!D$20*G776-data!D$17*I776)*$C777/60</f>
        <v>215.76731570269357</v>
      </c>
      <c r="J777" s="16">
        <f t="shared" si="37"/>
        <v>67.166666666666671</v>
      </c>
      <c r="K777" s="14">
        <f>G777/data!D$8</f>
        <v>4</v>
      </c>
      <c r="L777" s="59">
        <f>C777*E777/3600/data!H$23+L776</f>
        <v>114.67777874518391</v>
      </c>
    </row>
    <row r="778" spans="1:12" ht="20.100000000000001" customHeight="1">
      <c r="A778" s="12">
        <f>'Eleveld TCI'!A778</f>
        <v>4040</v>
      </c>
      <c r="B778" s="13">
        <f>'Eleveld TCI'!B778</f>
        <v>4</v>
      </c>
      <c r="C778" s="14">
        <f t="shared" si="38"/>
        <v>10</v>
      </c>
      <c r="D778" s="68">
        <f>3600*(B778*data!D$15/1000-F778-G777)/C778</f>
        <v>751.46600259505192</v>
      </c>
      <c r="E778" s="68">
        <f>IF(A778+C778&lt;N$19,data!H$25,IF(A778&lt;N$19,data!H$25*(N$19-A778)/C778,IF(D778&gt;data!$H$25,data!$H$25,IF(D778&lt;0,0,D778))))</f>
        <v>751.46600259505192</v>
      </c>
      <c r="F778" s="17">
        <f>(H778*data!D$16+I778*data!D$17-G777*(data!D$18+data!D$19+data!D$20))*$C778/60</f>
        <v>-2.0874055627640398</v>
      </c>
      <c r="G778" s="17">
        <f t="shared" si="39"/>
        <v>81.168000000000006</v>
      </c>
      <c r="H778" s="17">
        <f>H777+(data!D$19*G777-data!D$16*H777)*$C778/60</f>
        <v>162.19845669954307</v>
      </c>
      <c r="I778" s="17">
        <f>I777+(data!D$20*G777-data!D$17*I777)*$C778/60</f>
        <v>216.2168196790571</v>
      </c>
      <c r="J778" s="16">
        <f t="shared" si="37"/>
        <v>67.333333333333329</v>
      </c>
      <c r="K778" s="14">
        <f>G778/data!D$8</f>
        <v>4</v>
      </c>
      <c r="L778" s="59">
        <f>C778*E778/3600/data!H$23+L777</f>
        <v>114.88651930146031</v>
      </c>
    </row>
    <row r="779" spans="1:12" ht="20.100000000000001" customHeight="1">
      <c r="A779" s="12">
        <f>'Eleveld TCI'!A779</f>
        <v>4050</v>
      </c>
      <c r="B779" s="13">
        <f>'Eleveld TCI'!B779</f>
        <v>4</v>
      </c>
      <c r="C779" s="14">
        <f t="shared" si="38"/>
        <v>10</v>
      </c>
      <c r="D779" s="68">
        <f>3600*(B779*data!D$15/1000-F779-G778)/C779</f>
        <v>751.28360427387804</v>
      </c>
      <c r="E779" s="68">
        <f>IF(A779+C779&lt;N$19,data!H$25,IF(A779&lt;N$19,data!H$25*(N$19-A779)/C779,IF(D779&gt;data!$H$25,data!$H$25,IF(D779&lt;0,0,D779))))</f>
        <v>751.28360427387804</v>
      </c>
      <c r="F779" s="17">
        <f>(H779*data!D$16+I779*data!D$17-G778*(data!D$18+data!D$19+data!D$20))*$C779/60</f>
        <v>-2.0868989007607741</v>
      </c>
      <c r="G779" s="17">
        <f t="shared" si="39"/>
        <v>81.168000000000006</v>
      </c>
      <c r="H779" s="17">
        <f>H778+(data!D$19*G778-data!D$16*H778)*$C779/60</f>
        <v>162.22677351313058</v>
      </c>
      <c r="I779" s="17">
        <f>I778+(data!D$20*G778-data!D$17*I778)*$C779/60</f>
        <v>216.66607642823362</v>
      </c>
      <c r="J779" s="16">
        <f t="shared" si="37"/>
        <v>67.5</v>
      </c>
      <c r="K779" s="14">
        <f>G779/data!D$8</f>
        <v>4</v>
      </c>
      <c r="L779" s="59">
        <f>C779*E779/3600/data!H$23+L778</f>
        <v>115.09520919153638</v>
      </c>
    </row>
    <row r="780" spans="1:12" ht="20.100000000000001" customHeight="1">
      <c r="A780" s="12">
        <f>'Eleveld TCI'!A780</f>
        <v>4060</v>
      </c>
      <c r="B780" s="13">
        <f>'Eleveld TCI'!B780</f>
        <v>4</v>
      </c>
      <c r="C780" s="14">
        <f t="shared" si="38"/>
        <v>10</v>
      </c>
      <c r="D780" s="68">
        <f>3600*(B780*data!D$15/1000-F780-G779)/C780</f>
        <v>751.10211146037557</v>
      </c>
      <c r="E780" s="68">
        <f>IF(A780+C780&lt;N$19,data!H$25,IF(A780&lt;N$19,data!H$25*(N$19-A780)/C780,IF(D780&gt;data!$H$25,data!$H$25,IF(D780&lt;0,0,D780))))</f>
        <v>751.10211146037557</v>
      </c>
      <c r="F780" s="17">
        <f>(H780*data!D$16+I780*data!D$17-G779*(data!D$18+data!D$19+data!D$20))*$C780/60</f>
        <v>-2.0863947540565939</v>
      </c>
      <c r="G780" s="17">
        <f t="shared" si="39"/>
        <v>81.168000000000006</v>
      </c>
      <c r="H780" s="17">
        <f>H779+(data!D$19*G779-data!D$16*H779)*$C780/60</f>
        <v>162.25483075592689</v>
      </c>
      <c r="I780" s="17">
        <f>I779+(data!D$20*G779-data!D$17*I779)*$C780/60</f>
        <v>217.11508608619809</v>
      </c>
      <c r="J780" s="16">
        <f t="shared" si="37"/>
        <v>67.666666666666671</v>
      </c>
      <c r="K780" s="14">
        <f>G780/data!D$8</f>
        <v>4</v>
      </c>
      <c r="L780" s="59">
        <f>C780*E780/3600/data!H$23+L779</f>
        <v>115.30384866694205</v>
      </c>
    </row>
    <row r="781" spans="1:12" ht="20.100000000000001" customHeight="1">
      <c r="A781" s="12">
        <f>'Eleveld TCI'!A781</f>
        <v>4070</v>
      </c>
      <c r="B781" s="13">
        <f>'Eleveld TCI'!B781</f>
        <v>4</v>
      </c>
      <c r="C781" s="14">
        <f t="shared" si="38"/>
        <v>10</v>
      </c>
      <c r="D781" s="68">
        <f>3600*(B781*data!D$15/1000-F781-G780)/C781</f>
        <v>750.92151627561691</v>
      </c>
      <c r="E781" s="68">
        <f>IF(A781+C781&lt;N$19,data!H$25,IF(A781&lt;N$19,data!H$25*(N$19-A781)/C781,IF(D781&gt;data!$H$25,data!$H$25,IF(D781&lt;0,0,D781))))</f>
        <v>750.92151627561691</v>
      </c>
      <c r="F781" s="17">
        <f>(H781*data!D$16+I781*data!D$17-G780*(data!D$18+data!D$19+data!D$20))*$C781/60</f>
        <v>-2.0858931007655985</v>
      </c>
      <c r="G781" s="17">
        <f t="shared" si="39"/>
        <v>81.168000000000006</v>
      </c>
      <c r="H781" s="17">
        <f>H780+(data!D$19*G780-data!D$16*H780)*$C781/60</f>
        <v>162.28263080733089</v>
      </c>
      <c r="I781" s="17">
        <f>I780+(data!D$20*G780-data!D$17*I780)*$C781/60</f>
        <v>217.56384878885069</v>
      </c>
      <c r="J781" s="16">
        <f t="shared" si="37"/>
        <v>67.833333333333329</v>
      </c>
      <c r="K781" s="14">
        <f>G781/data!D$8</f>
        <v>4</v>
      </c>
      <c r="L781" s="59">
        <f>C781*E781/3600/data!H$23+L780</f>
        <v>115.51243797701861</v>
      </c>
    </row>
    <row r="782" spans="1:12" ht="20.100000000000001" customHeight="1">
      <c r="A782" s="12">
        <f>'Eleveld TCI'!A782</f>
        <v>4080</v>
      </c>
      <c r="B782" s="13">
        <f>'Eleveld TCI'!B782</f>
        <v>4</v>
      </c>
      <c r="C782" s="14">
        <f t="shared" si="38"/>
        <v>10</v>
      </c>
      <c r="D782" s="68">
        <f>3600*(B782*data!D$15/1000-F782-G781)/C782</f>
        <v>750.74181091267064</v>
      </c>
      <c r="E782" s="68">
        <f>IF(A782+C782&lt;N$19,data!H$25,IF(A782&lt;N$19,data!H$25*(N$19-A782)/C782,IF(D782&gt;data!$H$25,data!$H$25,IF(D782&lt;0,0,D782))))</f>
        <v>750.74181091267064</v>
      </c>
      <c r="F782" s="17">
        <f>(H782*data!D$16+I782*data!D$17-G781*(data!D$18+data!D$19+data!D$20))*$C782/60</f>
        <v>-2.0853939192018625</v>
      </c>
      <c r="G782" s="17">
        <f t="shared" si="39"/>
        <v>81.168000000000006</v>
      </c>
      <c r="H782" s="17">
        <f>H781+(data!D$19*G781-data!D$16*H781)*$C782/60</f>
        <v>162.31017602493034</v>
      </c>
      <c r="I782" s="17">
        <f>I781+(data!D$20*G781-data!D$17*I781)*$C782/60</f>
        <v>218.01236467201682</v>
      </c>
      <c r="J782" s="16">
        <f t="shared" si="37"/>
        <v>68</v>
      </c>
      <c r="K782" s="14">
        <f>G782/data!D$8</f>
        <v>4</v>
      </c>
      <c r="L782" s="59">
        <f>C782*E782/3600/data!H$23+L781</f>
        <v>115.72097736893879</v>
      </c>
    </row>
    <row r="783" spans="1:12" ht="20.100000000000001" customHeight="1">
      <c r="A783" s="12">
        <f>'Eleveld TCI'!A783</f>
        <v>4090</v>
      </c>
      <c r="B783" s="13">
        <f>'Eleveld TCI'!B783</f>
        <v>4</v>
      </c>
      <c r="C783" s="14">
        <f t="shared" si="38"/>
        <v>10</v>
      </c>
      <c r="D783" s="68">
        <f>3600*(B783*data!D$15/1000-F783-G782)/C783</f>
        <v>750.56298763593645</v>
      </c>
      <c r="E783" s="68">
        <f>IF(A783+C783&lt;N$19,data!H$25,IF(A783&lt;N$19,data!H$25*(N$19-A783)/C783,IF(D783&gt;data!$H$25,data!$H$25,IF(D783&lt;0,0,D783))))</f>
        <v>750.56298763593645</v>
      </c>
      <c r="F783" s="17">
        <f>(H783*data!D$16+I783*data!D$17-G782*(data!D$18+data!D$19+data!D$20))*$C783/60</f>
        <v>-2.0848971878776035</v>
      </c>
      <c r="G783" s="17">
        <f t="shared" si="39"/>
        <v>81.168000000000006</v>
      </c>
      <c r="H783" s="17">
        <f>H782+(data!D$19*G782-data!D$16*H782)*$C783/60</f>
        <v>162.33746874470182</v>
      </c>
      <c r="I783" s="17">
        <f>I782+(data!D$20*G782-data!D$17*I782)*$C783/60</f>
        <v>218.46063387144721</v>
      </c>
      <c r="J783" s="16">
        <f t="shared" si="37"/>
        <v>68.166666666666671</v>
      </c>
      <c r="K783" s="14">
        <f>G783/data!D$8</f>
        <v>4</v>
      </c>
      <c r="L783" s="59">
        <f>C783*E783/3600/data!H$23+L782</f>
        <v>115.92946708772655</v>
      </c>
    </row>
    <row r="784" spans="1:12" ht="20.100000000000001" customHeight="1">
      <c r="A784" s="12">
        <f>'Eleveld TCI'!A784</f>
        <v>4100</v>
      </c>
      <c r="B784" s="13">
        <f>'Eleveld TCI'!B784</f>
        <v>4</v>
      </c>
      <c r="C784" s="14">
        <f t="shared" si="38"/>
        <v>10</v>
      </c>
      <c r="D784" s="68">
        <f>3600*(B784*data!D$15/1000-F784-G783)/C784</f>
        <v>750.38503878049539</v>
      </c>
      <c r="E784" s="68">
        <f>IF(A784+C784&lt;N$19,data!H$25,IF(A784&lt;N$19,data!H$25*(N$19-A784)/C784,IF(D784&gt;data!$H$25,data!$H$25,IF(D784&lt;0,0,D784))))</f>
        <v>750.38503878049539</v>
      </c>
      <c r="F784" s="17">
        <f>(H784*data!D$16+I784*data!D$17-G783*(data!D$18+data!D$19+data!D$20))*$C784/60</f>
        <v>-2.0844028855013694</v>
      </c>
      <c r="G784" s="17">
        <f t="shared" si="39"/>
        <v>81.168000000000006</v>
      </c>
      <c r="H784" s="17">
        <f>H783+(data!D$19*G783-data!D$16*H783)*$C784/60</f>
        <v>162.36451128120873</v>
      </c>
      <c r="I784" s="17">
        <f>I783+(data!D$20*G783-data!D$17*I783)*$C784/60</f>
        <v>218.90865652281792</v>
      </c>
      <c r="J784" s="16">
        <f t="shared" si="37"/>
        <v>68.333333333333329</v>
      </c>
      <c r="K784" s="14">
        <f>G784/data!D$8</f>
        <v>4</v>
      </c>
      <c r="L784" s="59">
        <f>C784*E784/3600/data!H$23+L783</f>
        <v>116.13790737627669</v>
      </c>
    </row>
    <row r="785" spans="1:12" ht="20.100000000000001" customHeight="1">
      <c r="A785" s="12">
        <f>'Eleveld TCI'!A785</f>
        <v>4110</v>
      </c>
      <c r="B785" s="13">
        <f>'Eleveld TCI'!B785</f>
        <v>4</v>
      </c>
      <c r="C785" s="14">
        <f t="shared" si="38"/>
        <v>10</v>
      </c>
      <c r="D785" s="68">
        <f>3600*(B785*data!D$15/1000-F785-G784)/C785</f>
        <v>750.20795675144484</v>
      </c>
      <c r="E785" s="68">
        <f>IF(A785+C785&lt;N$19,data!H$25,IF(A785&lt;N$19,data!H$25*(N$19-A785)/C785,IF(D785&gt;data!$H$25,data!$H$25,IF(D785&lt;0,0,D785))))</f>
        <v>750.20795675144484</v>
      </c>
      <c r="F785" s="17">
        <f>(H785*data!D$16+I785*data!D$17-G784*(data!D$18+data!D$19+data!D$20))*$C785/60</f>
        <v>-2.0839109909762361</v>
      </c>
      <c r="G785" s="17">
        <f t="shared" si="39"/>
        <v>81.168000000000006</v>
      </c>
      <c r="H785" s="17">
        <f>H784+(data!D$19*G784-data!D$16*H784)*$C785/60</f>
        <v>162.39130592779765</v>
      </c>
      <c r="I785" s="17">
        <f>I784+(data!D$20*G784-data!D$17*I784)*$C785/60</f>
        <v>219.35643276173036</v>
      </c>
      <c r="J785" s="16">
        <f t="shared" si="37"/>
        <v>68.5</v>
      </c>
      <c r="K785" s="14">
        <f>G785/data!D$8</f>
        <v>4</v>
      </c>
      <c r="L785" s="59">
        <f>C785*E785/3600/data!H$23+L784</f>
        <v>116.34629847537431</v>
      </c>
    </row>
    <row r="786" spans="1:12" ht="20.100000000000001" customHeight="1">
      <c r="A786" s="12">
        <f>'Eleveld TCI'!A786</f>
        <v>4120</v>
      </c>
      <c r="B786" s="13">
        <f>'Eleveld TCI'!B786</f>
        <v>4</v>
      </c>
      <c r="C786" s="14">
        <f t="shared" si="38"/>
        <v>10</v>
      </c>
      <c r="D786" s="68">
        <f>3600*(B786*data!D$15/1000-F786-G785)/C786</f>
        <v>750.03173402328969</v>
      </c>
      <c r="E786" s="68">
        <f>IF(A786+C786&lt;N$19,data!H$25,IF(A786&lt;N$19,data!H$25*(N$19-A786)/C786,IF(D786&gt;data!$H$25,data!$H$25,IF(D786&lt;0,0,D786))))</f>
        <v>750.03173402328969</v>
      </c>
      <c r="F786" s="17">
        <f>(H786*data!D$16+I786*data!D$17-G785*(data!D$18+data!D$19+data!D$20))*$C786/60</f>
        <v>-2.0834214833980242</v>
      </c>
      <c r="G786" s="17">
        <f t="shared" si="39"/>
        <v>81.168000000000006</v>
      </c>
      <c r="H786" s="17">
        <f>H785+(data!D$19*G785-data!D$16*H785)*$C786/60</f>
        <v>162.41785495679284</v>
      </c>
      <c r="I786" s="17">
        <f>I785+(data!D$20*G785-data!D$17*I785)*$C786/60</f>
        <v>219.80396272371141</v>
      </c>
      <c r="J786" s="16">
        <f t="shared" si="37"/>
        <v>68.666666666666671</v>
      </c>
      <c r="K786" s="14">
        <f>G786/data!D$8</f>
        <v>4</v>
      </c>
      <c r="L786" s="59">
        <f>C786*E786/3600/data!H$23+L785</f>
        <v>116.55464062371411</v>
      </c>
    </row>
    <row r="787" spans="1:12" ht="20.100000000000001" customHeight="1">
      <c r="A787" s="12">
        <f>'Eleveld TCI'!A787</f>
        <v>4130</v>
      </c>
      <c r="B787" s="13">
        <f>'Eleveld TCI'!B787</f>
        <v>4</v>
      </c>
      <c r="C787" s="14">
        <f t="shared" si="38"/>
        <v>10</v>
      </c>
      <c r="D787" s="68">
        <f>3600*(B787*data!D$15/1000-F787-G786)/C787</f>
        <v>749.85636313927216</v>
      </c>
      <c r="E787" s="68">
        <f>IF(A787+C787&lt;N$19,data!H$25,IF(A787&lt;N$19,data!H$25*(N$19-A787)/C787,IF(D787&gt;data!$H$25,data!$H$25,IF(D787&lt;0,0,D787))))</f>
        <v>749.85636313927216</v>
      </c>
      <c r="F787" s="17">
        <f>(H787*data!D$16+I787*data!D$17-G786*(data!D$18+data!D$19+data!D$20))*$C787/60</f>
        <v>-2.0829343420535338</v>
      </c>
      <c r="G787" s="17">
        <f t="shared" si="39"/>
        <v>81.168000000000006</v>
      </c>
      <c r="H787" s="17">
        <f>H786+(data!D$19*G786-data!D$16*H786)*$C787/60</f>
        <v>162.44416061968892</v>
      </c>
      <c r="I787" s="17">
        <f>I786+(data!D$20*G786-data!D$17*I786)*$C787/60</f>
        <v>220.25124654421336</v>
      </c>
      <c r="J787" s="16">
        <f t="shared" si="37"/>
        <v>68.833333333333329</v>
      </c>
      <c r="K787" s="14">
        <f>G787/data!D$8</f>
        <v>4</v>
      </c>
      <c r="L787" s="59">
        <f>C787*E787/3600/data!H$23+L786</f>
        <v>116.76293405791947</v>
      </c>
    </row>
    <row r="788" spans="1:12" ht="20.100000000000001" customHeight="1">
      <c r="A788" s="12">
        <f>'Eleveld TCI'!A788</f>
        <v>4140</v>
      </c>
      <c r="B788" s="13">
        <f>'Eleveld TCI'!B788</f>
        <v>4</v>
      </c>
      <c r="C788" s="14">
        <f t="shared" si="38"/>
        <v>10</v>
      </c>
      <c r="D788" s="68">
        <f>3600*(B788*data!D$15/1000-F788-G787)/C788</f>
        <v>749.68183671076815</v>
      </c>
      <c r="E788" s="68">
        <f>IF(A788+C788&lt;N$19,data!H$25,IF(A788&lt;N$19,data!H$25*(N$19-A788)/C788,IF(D788&gt;data!$H$25,data!$H$25,IF(D788&lt;0,0,D788))))</f>
        <v>749.68183671076815</v>
      </c>
      <c r="F788" s="17">
        <f>(H788*data!D$16+I788*data!D$17-G787*(data!D$18+data!D$19+data!D$20))*$C788/60</f>
        <v>-2.0824495464187955</v>
      </c>
      <c r="G788" s="17">
        <f t="shared" si="39"/>
        <v>81.168000000000006</v>
      </c>
      <c r="H788" s="17">
        <f>H787+(data!D$19*G787-data!D$16*H787)*$C788/60</f>
        <v>162.47022514734178</v>
      </c>
      <c r="I788" s="17">
        <f>I787+(data!D$20*G787-data!D$17*I787)*$C788/60</f>
        <v>220.69828435861405</v>
      </c>
      <c r="J788" s="16">
        <f t="shared" si="37"/>
        <v>69</v>
      </c>
      <c r="K788" s="14">
        <f>G788/data!D$8</f>
        <v>4</v>
      </c>
      <c r="L788" s="59">
        <f>C788*E788/3600/data!H$23+L787</f>
        <v>116.97117901256135</v>
      </c>
    </row>
    <row r="789" spans="1:12" ht="20.100000000000001" customHeight="1">
      <c r="A789" s="12">
        <f>'Eleveld TCI'!A789</f>
        <v>4150</v>
      </c>
      <c r="B789" s="13">
        <f>'Eleveld TCI'!B789</f>
        <v>4</v>
      </c>
      <c r="C789" s="14">
        <f t="shared" si="38"/>
        <v>10</v>
      </c>
      <c r="D789" s="68">
        <f>3600*(B789*data!D$15/1000-F789-G788)/C789</f>
        <v>749.5081474166426</v>
      </c>
      <c r="E789" s="68">
        <f>IF(A789+C789&lt;N$19,data!H$25,IF(A789&lt;N$19,data!H$25*(N$19-A789)/C789,IF(D789&gt;data!$H$25,data!$H$25,IF(D789&lt;0,0,D789))))</f>
        <v>749.5081474166426</v>
      </c>
      <c r="F789" s="17">
        <f>(H789*data!D$16+I789*data!D$17-G788*(data!D$18+data!D$19+data!D$20))*$C789/60</f>
        <v>-2.0819670761573339</v>
      </c>
      <c r="G789" s="17">
        <f t="shared" si="39"/>
        <v>81.168000000000006</v>
      </c>
      <c r="H789" s="17">
        <f>H788+(data!D$19*G788-data!D$16*H788)*$C789/60</f>
        <v>162.49605075015782</v>
      </c>
      <c r="I789" s="17">
        <f>I788+(data!D$20*G788-data!D$17*I788)*$C789/60</f>
        <v>221.14507630221681</v>
      </c>
      <c r="J789" s="16">
        <f t="shared" si="37"/>
        <v>69.166666666666671</v>
      </c>
      <c r="K789" s="14">
        <f>G789/data!D$8</f>
        <v>4</v>
      </c>
      <c r="L789" s="59">
        <f>C789*E789/3600/data!H$23+L788</f>
        <v>117.17937572017709</v>
      </c>
    </row>
    <row r="790" spans="1:12" ht="20.100000000000001" customHeight="1">
      <c r="A790" s="12">
        <f>'Eleveld TCI'!A790</f>
        <v>4160</v>
      </c>
      <c r="B790" s="13">
        <f>'Eleveld TCI'!B790</f>
        <v>4</v>
      </c>
      <c r="C790" s="14">
        <f t="shared" si="38"/>
        <v>10</v>
      </c>
      <c r="D790" s="68">
        <f>3600*(B790*data!D$15/1000-F790-G789)/C790</f>
        <v>749.33528800264071</v>
      </c>
      <c r="E790" s="68">
        <f>IF(A790+C790&lt;N$19,data!H$25,IF(A790&lt;N$19,data!H$25*(N$19-A790)/C790,IF(D790&gt;data!$H$25,data!$H$25,IF(D790&lt;0,0,D790))))</f>
        <v>749.33528800264071</v>
      </c>
      <c r="F790" s="17">
        <f>(H790*data!D$16+I790*data!D$17-G789*(data!D$18+data!D$19+data!D$20))*$C790/60</f>
        <v>-2.0814869111184491</v>
      </c>
      <c r="G790" s="17">
        <f t="shared" si="39"/>
        <v>81.168000000000006</v>
      </c>
      <c r="H790" s="17">
        <f>H789+(data!D$19*G789-data!D$16*H789)*$C790/60</f>
        <v>162.52163961828137</v>
      </c>
      <c r="I790" s="17">
        <f>I789+(data!D$20*G789-data!D$17*I789)*$C790/60</f>
        <v>221.5916225102506</v>
      </c>
      <c r="J790" s="16">
        <f t="shared" si="37"/>
        <v>69.333333333333329</v>
      </c>
      <c r="K790" s="14">
        <f>G790/data!D$8</f>
        <v>4</v>
      </c>
      <c r="L790" s="59">
        <f>C790*E790/3600/data!H$23+L789</f>
        <v>117.38752441128894</v>
      </c>
    </row>
    <row r="791" spans="1:12" ht="20.100000000000001" customHeight="1">
      <c r="A791" s="12">
        <f>'Eleveld TCI'!A791</f>
        <v>4170</v>
      </c>
      <c r="B791" s="13">
        <f>'Eleveld TCI'!B791</f>
        <v>4</v>
      </c>
      <c r="C791" s="14">
        <f t="shared" si="38"/>
        <v>10</v>
      </c>
      <c r="D791" s="68">
        <f>3600*(B791*data!D$15/1000-F791-G790)/C791</f>
        <v>749.16325128078427</v>
      </c>
      <c r="E791" s="68">
        <f>IF(A791+C791&lt;N$19,data!H$25,IF(A791&lt;N$19,data!H$25*(N$19-A791)/C791,IF(D791&gt;data!$H$25,data!$H$25,IF(D791&lt;0,0,D791))))</f>
        <v>749.16325128078427</v>
      </c>
      <c r="F791" s="17">
        <f>(H791*data!D$16+I791*data!D$17-G790*(data!D$18+data!D$19+data!D$20))*$C791/60</f>
        <v>-2.0810090313355167</v>
      </c>
      <c r="G791" s="17">
        <f t="shared" si="39"/>
        <v>81.168000000000006</v>
      </c>
      <c r="H791" s="17">
        <f>H790+(data!D$19*G790-data!D$16*H790)*$C791/60</f>
        <v>162.54699392178046</v>
      </c>
      <c r="I791" s="17">
        <f>I790+(data!D$20*G790-data!D$17*I790)*$C791/60</f>
        <v>222.03792311786995</v>
      </c>
      <c r="J791" s="16">
        <f t="shared" si="37"/>
        <v>69.5</v>
      </c>
      <c r="K791" s="14">
        <f>G791/data!D$8</f>
        <v>4</v>
      </c>
      <c r="L791" s="59">
        <f>C791*E791/3600/data!H$23+L790</f>
        <v>117.59562531442249</v>
      </c>
    </row>
    <row r="792" spans="1:12" ht="20.100000000000001" customHeight="1">
      <c r="A792" s="12">
        <f>'Eleveld TCI'!A792</f>
        <v>4180</v>
      </c>
      <c r="B792" s="13">
        <f>'Eleveld TCI'!B792</f>
        <v>4</v>
      </c>
      <c r="C792" s="14">
        <f t="shared" si="38"/>
        <v>10</v>
      </c>
      <c r="D792" s="68">
        <f>3600*(B792*data!D$15/1000-F792-G791)/C792</f>
        <v>748.9920301287475</v>
      </c>
      <c r="E792" s="68">
        <f>IF(A792+C792&lt;N$19,data!H$25,IF(A792&lt;N$19,data!H$25*(N$19-A792)/C792,IF(D792&gt;data!$H$25,data!$H$25,IF(D792&lt;0,0,D792))))</f>
        <v>748.9920301287475</v>
      </c>
      <c r="F792" s="17">
        <f>(H792*data!D$16+I792*data!D$17-G791*(data!D$18+data!D$19+data!D$20))*$C792/60</f>
        <v>-2.0805334170242986</v>
      </c>
      <c r="G792" s="17">
        <f t="shared" si="39"/>
        <v>81.168000000000006</v>
      </c>
      <c r="H792" s="17">
        <f>H791+(data!D$19*G791-data!D$16*H791)*$C792/60</f>
        <v>162.57211581083081</v>
      </c>
      <c r="I792" s="17">
        <f>I791+(data!D$20*G791-data!D$17*I791)*$C792/60</f>
        <v>222.48397826015511</v>
      </c>
      <c r="J792" s="16">
        <f t="shared" si="37"/>
        <v>69.666666666666671</v>
      </c>
      <c r="K792" s="14">
        <f>G792/data!D$8</f>
        <v>4</v>
      </c>
      <c r="L792" s="59">
        <f>C792*E792/3600/data!H$23+L791</f>
        <v>117.80367865612492</v>
      </c>
    </row>
    <row r="793" spans="1:12" ht="20.100000000000001" customHeight="1">
      <c r="A793" s="12">
        <f>'Eleveld TCI'!A793</f>
        <v>4190</v>
      </c>
      <c r="B793" s="13">
        <f>'Eleveld TCI'!B793</f>
        <v>4</v>
      </c>
      <c r="C793" s="14">
        <f t="shared" si="38"/>
        <v>10</v>
      </c>
      <c r="D793" s="68">
        <f>3600*(B793*data!D$15/1000-F793-G792)/C793</f>
        <v>748.82161748925853</v>
      </c>
      <c r="E793" s="68">
        <f>IF(A793+C793&lt;N$19,data!H$25,IF(A793&lt;N$19,data!H$25*(N$19-A793)/C793,IF(D793&gt;data!$H$25,data!$H$25,IF(D793&lt;0,0,D793))))</f>
        <v>748.82161748925853</v>
      </c>
      <c r="F793" s="17">
        <f>(H793*data!D$16+I793*data!D$17-G792*(data!D$18+data!D$19+data!D$20))*$C793/60</f>
        <v>-2.0800600485812715</v>
      </c>
      <c r="G793" s="17">
        <f t="shared" si="39"/>
        <v>81.168000000000006</v>
      </c>
      <c r="H793" s="17">
        <f>H792+(data!D$19*G792-data!D$16*H792)*$C793/60</f>
        <v>162.59700741589819</v>
      </c>
      <c r="I793" s="17">
        <f>I792+(data!D$20*G792-data!D$17*I792)*$C793/60</f>
        <v>222.92978807211202</v>
      </c>
      <c r="J793" s="16">
        <f t="shared" si="37"/>
        <v>69.833333333333329</v>
      </c>
      <c r="K793" s="14">
        <f>G793/data!D$8</f>
        <v>4</v>
      </c>
      <c r="L793" s="59">
        <f>C793*E793/3600/data!H$23+L792</f>
        <v>118.01168466098304</v>
      </c>
    </row>
    <row r="794" spans="1:12" ht="20.100000000000001" customHeight="1">
      <c r="A794" s="12">
        <f>'Eleveld TCI'!A794</f>
        <v>4200</v>
      </c>
      <c r="B794" s="13">
        <f>'Eleveld TCI'!B794</f>
        <v>4</v>
      </c>
      <c r="C794" s="14">
        <f t="shared" si="38"/>
        <v>10</v>
      </c>
      <c r="D794" s="68">
        <f>3600*(B794*data!D$15/1000-F794-G793)/C794</f>
        <v>748.65200636951101</v>
      </c>
      <c r="E794" s="68">
        <f>IF(A794+C794&lt;N$19,data!H$25,IF(A794&lt;N$19,data!H$25*(N$19-A794)/C794,IF(D794&gt;data!$H$25,data!$H$25,IF(D794&lt;0,0,D794))))</f>
        <v>748.65200636951101</v>
      </c>
      <c r="F794" s="17">
        <f>(H794*data!D$16+I794*data!D$17-G793*(data!D$18+data!D$19+data!D$20))*$C794/60</f>
        <v>-2.079588906581971</v>
      </c>
      <c r="G794" s="17">
        <f t="shared" si="39"/>
        <v>81.168000000000006</v>
      </c>
      <c r="H794" s="17">
        <f>H793+(data!D$19*G793-data!D$16*H793)*$C794/60</f>
        <v>162.62167084791912</v>
      </c>
      <c r="I794" s="17">
        <f>I793+(data!D$20*G793-data!D$17*I793)*$C794/60</f>
        <v>223.37535268867236</v>
      </c>
      <c r="J794" s="16">
        <f t="shared" si="37"/>
        <v>70</v>
      </c>
      <c r="K794" s="14">
        <f>G794/data!D$8</f>
        <v>4</v>
      </c>
      <c r="L794" s="59">
        <f>C794*E794/3600/data!H$23+L793</f>
        <v>118.21964355164124</v>
      </c>
    </row>
    <row r="795" spans="1:12" ht="20.100000000000001" customHeight="1">
      <c r="A795" s="12">
        <f>'Eleveld TCI'!A795</f>
        <v>4210</v>
      </c>
      <c r="B795" s="13">
        <f>'Eleveld TCI'!B795</f>
        <v>4</v>
      </c>
      <c r="C795" s="14">
        <f t="shared" si="38"/>
        <v>10</v>
      </c>
      <c r="D795" s="68">
        <f>3600*(B795*data!D$15/1000-F795-G794)/C795</f>
        <v>748.48318984056561</v>
      </c>
      <c r="E795" s="68">
        <f>IF(A795+C795&lt;N$19,data!H$25,IF(A795&lt;N$19,data!H$25*(N$19-A795)/C795,IF(D795&gt;data!$H$25,data!$H$25,IF(D795&lt;0,0,D795))))</f>
        <v>748.48318984056561</v>
      </c>
      <c r="F795" s="17">
        <f>(H795*data!D$16+I795*data!D$17-G794*(data!D$18+data!D$19+data!D$20))*$C795/60</f>
        <v>-2.0791199717793529</v>
      </c>
      <c r="G795" s="17">
        <f t="shared" si="39"/>
        <v>81.168000000000006</v>
      </c>
      <c r="H795" s="17">
        <f>H794+(data!D$19*G794-data!D$16*H794)*$C795/60</f>
        <v>162.64610819847985</v>
      </c>
      <c r="I795" s="17">
        <f>I794+(data!D$20*G794-data!D$17*I794)*$C795/60</f>
        <v>223.82067224469358</v>
      </c>
      <c r="J795" s="16">
        <f t="shared" si="37"/>
        <v>70.166666666666671</v>
      </c>
      <c r="K795" s="14">
        <f>G795/data!D$8</f>
        <v>4</v>
      </c>
      <c r="L795" s="59">
        <f>C795*E795/3600/data!H$23+L794</f>
        <v>118.42755554881917</v>
      </c>
    </row>
    <row r="796" spans="1:12" ht="20.100000000000001" customHeight="1">
      <c r="A796" s="12">
        <f>'Eleveld TCI'!A796</f>
        <v>4220</v>
      </c>
      <c r="B796" s="13">
        <f>'Eleveld TCI'!B796</f>
        <v>4</v>
      </c>
      <c r="C796" s="14">
        <f t="shared" si="38"/>
        <v>10</v>
      </c>
      <c r="D796" s="68">
        <f>3600*(B796*data!D$15/1000-F796-G795)/C796</f>
        <v>748.315161036777</v>
      </c>
      <c r="E796" s="68">
        <f>IF(A796+C796&lt;N$19,data!H$25,IF(A796&lt;N$19,data!H$25*(N$19-A796)/C796,IF(D796&gt;data!$H$25,data!$H$25,IF(D796&lt;0,0,D796))))</f>
        <v>748.315161036777</v>
      </c>
      <c r="F796" s="17">
        <f>(H796*data!D$16+I796*data!D$17-G795*(data!D$18+data!D$19+data!D$20))*$C796/60</f>
        <v>-2.0786532251021628</v>
      </c>
      <c r="G796" s="17">
        <f t="shared" si="39"/>
        <v>81.168000000000006</v>
      </c>
      <c r="H796" s="17">
        <f>H795+(data!D$19*G795-data!D$16*H795)*$C796/60</f>
        <v>162.67032153999378</v>
      </c>
      <c r="I796" s="17">
        <f>I795+(data!D$20*G795-data!D$17*I795)*$C796/60</f>
        <v>224.26574687495901</v>
      </c>
      <c r="J796" s="16">
        <f t="shared" si="37"/>
        <v>70.333333333333329</v>
      </c>
      <c r="K796" s="14">
        <f>G796/data!D$8</f>
        <v>4</v>
      </c>
      <c r="L796" s="59">
        <f>C796*E796/3600/data!H$23+L795</f>
        <v>118.63542087132939</v>
      </c>
    </row>
    <row r="797" spans="1:12" ht="20.100000000000001" customHeight="1">
      <c r="A797" s="12">
        <f>'Eleveld TCI'!A797</f>
        <v>4230</v>
      </c>
      <c r="B797" s="13">
        <f>'Eleveld TCI'!B797</f>
        <v>4</v>
      </c>
      <c r="C797" s="14">
        <f t="shared" si="38"/>
        <v>10</v>
      </c>
      <c r="D797" s="68">
        <f>3600*(B797*data!D$15/1000-F797-G796)/C797</f>
        <v>748.1479131552004</v>
      </c>
      <c r="E797" s="68">
        <f>IF(A797+C797&lt;N$19,data!H$25,IF(A797&lt;N$19,data!H$25*(N$19-A797)/C797,IF(D797&gt;data!$H$25,data!$H$25,IF(D797&lt;0,0,D797))))</f>
        <v>748.1479131552004</v>
      </c>
      <c r="F797" s="17">
        <f>(H797*data!D$16+I797*data!D$17-G796*(data!D$18+data!D$19+data!D$20))*$C797/60</f>
        <v>-2.0781886476533278</v>
      </c>
      <c r="G797" s="17">
        <f t="shared" si="39"/>
        <v>81.168000000000006</v>
      </c>
      <c r="H797" s="17">
        <f>H796+(data!D$19*G796-data!D$16*H796)*$C797/60</f>
        <v>162.69431292587717</v>
      </c>
      <c r="I797" s="17">
        <f>I796+(data!D$20*G796-data!D$17*I796)*$C797/60</f>
        <v>224.71057671417779</v>
      </c>
      <c r="J797" s="16">
        <f t="shared" si="37"/>
        <v>70.5</v>
      </c>
      <c r="K797" s="14">
        <f>G797/data!D$8</f>
        <v>4</v>
      </c>
      <c r="L797" s="59">
        <f>C797*E797/3600/data!H$23+L796</f>
        <v>118.84323973609472</v>
      </c>
    </row>
    <row r="798" spans="1:12" ht="20.100000000000001" customHeight="1">
      <c r="A798" s="12">
        <f>'Eleveld TCI'!A798</f>
        <v>4240</v>
      </c>
      <c r="B798" s="13">
        <f>'Eleveld TCI'!B798</f>
        <v>4</v>
      </c>
      <c r="C798" s="14">
        <f t="shared" si="38"/>
        <v>10</v>
      </c>
      <c r="D798" s="68">
        <f>3600*(B798*data!D$15/1000-F798-G797)/C798</f>
        <v>747.9814394550084</v>
      </c>
      <c r="E798" s="68">
        <f>IF(A798+C798&lt;N$19,data!H$25,IF(A798&lt;N$19,data!H$25*(N$19-A798)/C798,IF(D798&gt;data!$H$25,data!$H$25,IF(D798&lt;0,0,D798))))</f>
        <v>747.9814394550084</v>
      </c>
      <c r="F798" s="17">
        <f>(H798*data!D$16+I798*data!D$17-G797*(data!D$18+data!D$19+data!D$20))*$C798/60</f>
        <v>-2.0777262207083611</v>
      </c>
      <c r="G798" s="17">
        <f t="shared" si="39"/>
        <v>81.168000000000006</v>
      </c>
      <c r="H798" s="17">
        <f>H797+(data!D$19*G797-data!D$16*H797)*$C798/60</f>
        <v>162.71808439072331</v>
      </c>
      <c r="I798" s="17">
        <f>I797+(data!D$20*G797-data!D$17*I797)*$C798/60</f>
        <v>225.15516189698499</v>
      </c>
      <c r="J798" s="16">
        <f t="shared" si="37"/>
        <v>70.666666666666671</v>
      </c>
      <c r="K798" s="14">
        <f>G798/data!D$8</f>
        <v>4</v>
      </c>
      <c r="L798" s="59">
        <f>C798*E798/3600/data!H$23+L797</f>
        <v>119.05101235816555</v>
      </c>
    </row>
    <row r="799" spans="1:12" ht="20.100000000000001" customHeight="1">
      <c r="A799" s="12">
        <f>'Eleveld TCI'!A799</f>
        <v>4250</v>
      </c>
      <c r="B799" s="13">
        <f>'Eleveld TCI'!B799</f>
        <v>4</v>
      </c>
      <c r="C799" s="14">
        <f t="shared" si="38"/>
        <v>10</v>
      </c>
      <c r="D799" s="68">
        <f>3600*(B799*data!D$15/1000-F799-G798)/C799</f>
        <v>747.81573325695888</v>
      </c>
      <c r="E799" s="68">
        <f>IF(A799+C799&lt;N$19,data!H$25,IF(A799&lt;N$19,data!H$25*(N$19-A799)/C799,IF(D799&gt;data!$H$25,data!$H$25,IF(D799&lt;0,0,D799))))</f>
        <v>747.81573325695888</v>
      </c>
      <c r="F799" s="17">
        <f>(H799*data!D$16+I799*data!D$17-G798*(data!D$18+data!D$19+data!D$20))*$C799/60</f>
        <v>-2.0772659257137773</v>
      </c>
      <c r="G799" s="17">
        <f t="shared" si="39"/>
        <v>81.168000000000006</v>
      </c>
      <c r="H799" s="17">
        <f>H798+(data!D$19*G798-data!D$16*H798)*$C799/60</f>
        <v>162.741637950475</v>
      </c>
      <c r="I799" s="17">
        <f>I798+(data!D$20*G798-data!D$17*I798)*$C799/60</f>
        <v>225.59950255794166</v>
      </c>
      <c r="J799" s="16">
        <f t="shared" si="37"/>
        <v>70.833333333333329</v>
      </c>
      <c r="K799" s="14">
        <f>G799/data!D$8</f>
        <v>4</v>
      </c>
      <c r="L799" s="59">
        <f>C799*E799/3600/data!H$23+L798</f>
        <v>119.25873895073693</v>
      </c>
    </row>
    <row r="800" spans="1:12" ht="20.100000000000001" customHeight="1">
      <c r="A800" s="12">
        <f>'Eleveld TCI'!A800</f>
        <v>4260</v>
      </c>
      <c r="B800" s="13">
        <f>'Eleveld TCI'!B800</f>
        <v>4</v>
      </c>
      <c r="C800" s="14">
        <f t="shared" si="38"/>
        <v>10</v>
      </c>
      <c r="D800" s="68">
        <f>3600*(B800*data!D$15/1000-F800-G799)/C800</f>
        <v>747.65078794279134</v>
      </c>
      <c r="E800" s="68">
        <f>IF(A800+C800&lt;N$19,data!H$25,IF(A800&lt;N$19,data!H$25*(N$19-A800)/C800,IF(D800&gt;data!$H$25,data!$H$25,IF(D800&lt;0,0,D800))))</f>
        <v>747.65078794279134</v>
      </c>
      <c r="F800" s="17">
        <f>(H800*data!D$16+I800*data!D$17-G799*(data!D$18+data!D$19+data!D$20))*$C800/60</f>
        <v>-2.0768077442855288</v>
      </c>
      <c r="G800" s="17">
        <f t="shared" si="39"/>
        <v>81.168000000000006</v>
      </c>
      <c r="H800" s="17">
        <f>H799+(data!D$19*G799-data!D$16*H799)*$C800/60</f>
        <v>162.76497560259565</v>
      </c>
      <c r="I800" s="17">
        <f>I799+(data!D$20*G799-data!D$17*I799)*$C800/60</f>
        <v>226.04359883153478</v>
      </c>
      <c r="J800" s="16">
        <f t="shared" si="37"/>
        <v>71</v>
      </c>
      <c r="K800" s="14">
        <f>G800/data!D$8</f>
        <v>4</v>
      </c>
      <c r="L800" s="59">
        <f>C800*E800/3600/data!H$23+L799</f>
        <v>119.46641972516548</v>
      </c>
    </row>
    <row r="801" spans="1:12" ht="20.100000000000001" customHeight="1">
      <c r="A801" s="12">
        <f>'Eleveld TCI'!A801</f>
        <v>4270</v>
      </c>
      <c r="B801" s="13">
        <f>'Eleveld TCI'!B801</f>
        <v>4</v>
      </c>
      <c r="C801" s="14">
        <f t="shared" si="38"/>
        <v>10</v>
      </c>
      <c r="D801" s="68">
        <f>3600*(B801*data!D$15/1000-F801-G800)/C801</f>
        <v>747.4865969546795</v>
      </c>
      <c r="E801" s="68">
        <f>IF(A801+C801&lt;N$19,data!H$25,IF(A801&lt;N$19,data!H$25*(N$19-A801)/C801,IF(D801&gt;data!$H$25,data!$H$25,IF(D801&lt;0,0,D801))))</f>
        <v>747.4865969546795</v>
      </c>
      <c r="F801" s="17">
        <f>(H801*data!D$16+I801*data!D$17-G800*(data!D$18+data!D$19+data!D$20))*$C801/60</f>
        <v>-2.0763516582074488</v>
      </c>
      <c r="G801" s="17">
        <f t="shared" si="39"/>
        <v>81.168000000000006</v>
      </c>
      <c r="H801" s="17">
        <f>H800+(data!D$19*G800-data!D$16*H800)*$C801/60</f>
        <v>162.78809932623852</v>
      </c>
      <c r="I801" s="17">
        <f>I800+(data!D$20*G800-data!D$17*I800)*$C801/60</f>
        <v>226.48745085217743</v>
      </c>
      <c r="J801" s="16">
        <f t="shared" si="37"/>
        <v>71.166666666666671</v>
      </c>
      <c r="K801" s="14">
        <f>G801/data!D$8</f>
        <v>4</v>
      </c>
      <c r="L801" s="59">
        <f>C801*E801/3600/data!H$23+L800</f>
        <v>119.67405489098623</v>
      </c>
    </row>
    <row r="802" spans="1:12" ht="20.100000000000001" customHeight="1">
      <c r="A802" s="12">
        <f>'Eleveld TCI'!A802</f>
        <v>4280</v>
      </c>
      <c r="B802" s="13">
        <f>'Eleveld TCI'!B802</f>
        <v>4</v>
      </c>
      <c r="C802" s="14">
        <f t="shared" si="38"/>
        <v>10</v>
      </c>
      <c r="D802" s="68">
        <f>3600*(B802*data!D$15/1000-F802-G801)/C802</f>
        <v>747.32315379469924</v>
      </c>
      <c r="E802" s="68">
        <f>IF(A802+C802&lt;N$19,data!H$25,IF(A802&lt;N$19,data!H$25*(N$19-A802)/C802,IF(D802&gt;data!$H$25,data!$H$25,IF(D802&lt;0,0,D802))))</f>
        <v>747.32315379469924</v>
      </c>
      <c r="F802" s="17">
        <f>(H802*data!D$16+I802*data!D$17-G801*(data!D$18+data!D$19+data!D$20))*$C802/60</f>
        <v>-2.075897649429717</v>
      </c>
      <c r="G802" s="17">
        <f t="shared" si="39"/>
        <v>81.168000000000006</v>
      </c>
      <c r="H802" s="17">
        <f>H801+(data!D$19*G801-data!D$16*H801)*$C802/60</f>
        <v>162.81101108241467</v>
      </c>
      <c r="I802" s="17">
        <f>I801+(data!D$20*G801-data!D$17*I801)*$C802/60</f>
        <v>226.93105875420872</v>
      </c>
      <c r="J802" s="16">
        <f t="shared" si="37"/>
        <v>71.333333333333329</v>
      </c>
      <c r="K802" s="14">
        <f>G802/data!D$8</f>
        <v>4</v>
      </c>
      <c r="L802" s="59">
        <f>C802*E802/3600/data!H$23+L801</f>
        <v>119.88164465592919</v>
      </c>
    </row>
    <row r="803" spans="1:12" ht="20.100000000000001" customHeight="1">
      <c r="A803" s="12">
        <f>'Eleveld TCI'!A803</f>
        <v>4290</v>
      </c>
      <c r="B803" s="13">
        <f>'Eleveld TCI'!B803</f>
        <v>4</v>
      </c>
      <c r="C803" s="14">
        <f t="shared" si="38"/>
        <v>10</v>
      </c>
      <c r="D803" s="68">
        <f>3600*(B803*data!D$15/1000-F803-G802)/C803</f>
        <v>747.16045202424027</v>
      </c>
      <c r="E803" s="68">
        <f>IF(A803+C803&lt;N$19,data!H$25,IF(A803&lt;N$19,data!H$25*(N$19-A803)/C803,IF(D803&gt;data!$H$25,data!$H$25,IF(D803&lt;0,0,D803))))</f>
        <v>747.16045202424027</v>
      </c>
      <c r="F803" s="17">
        <f>(H803*data!D$16+I803*data!D$17-G802*(data!D$18+data!D$19+data!D$20))*$C803/60</f>
        <v>-2.0754457000673323</v>
      </c>
      <c r="G803" s="17">
        <f t="shared" si="39"/>
        <v>81.168000000000006</v>
      </c>
      <c r="H803" s="17">
        <f>H802+(data!D$19*G802-data!D$16*H802)*$C803/60</f>
        <v>162.83371281415918</v>
      </c>
      <c r="I803" s="17">
        <f>I802+(data!D$20*G802-data!D$17*I802)*$C803/60</f>
        <v>227.37442267189391</v>
      </c>
      <c r="J803" s="16">
        <f t="shared" si="37"/>
        <v>71.5</v>
      </c>
      <c r="K803" s="14">
        <f>G803/data!D$8</f>
        <v>4</v>
      </c>
      <c r="L803" s="59">
        <f>C803*E803/3600/data!H$23+L802</f>
        <v>120.08918922593593</v>
      </c>
    </row>
    <row r="804" spans="1:12" ht="20.100000000000001" customHeight="1">
      <c r="A804" s="12">
        <f>'Eleveld TCI'!A804</f>
        <v>4300</v>
      </c>
      <c r="B804" s="13">
        <f>'Eleveld TCI'!B804</f>
        <v>4</v>
      </c>
      <c r="C804" s="14">
        <f t="shared" si="38"/>
        <v>10</v>
      </c>
      <c r="D804" s="68">
        <f>3600*(B804*data!D$15/1000-F804-G803)/C804</f>
        <v>746.99848526349456</v>
      </c>
      <c r="E804" s="68">
        <f>IF(A804+C804&lt;N$19,data!H$25,IF(A804&lt;N$19,data!H$25*(N$19-A804)/C804,IF(D804&gt;data!$H$25,data!$H$25,IF(D804&lt;0,0,D804))))</f>
        <v>746.99848526349456</v>
      </c>
      <c r="F804" s="17">
        <f>(H804*data!D$16+I804*data!D$17-G803*(data!D$18+data!D$19+data!D$20))*$C804/60</f>
        <v>-2.0749957923986022</v>
      </c>
      <c r="G804" s="17">
        <f t="shared" si="39"/>
        <v>81.168000000000006</v>
      </c>
      <c r="H804" s="17">
        <f>H803+(data!D$19*G803-data!D$16*H803)*$C804/60</f>
        <v>162.85620644669606</v>
      </c>
      <c r="I804" s="17">
        <f>I803+(data!D$20*G803-data!D$17*I803)*$C804/60</f>
        <v>227.81754273942437</v>
      </c>
      <c r="J804" s="16">
        <f t="shared" si="37"/>
        <v>71.666666666666671</v>
      </c>
      <c r="K804" s="14">
        <f>G804/data!D$8</f>
        <v>4</v>
      </c>
      <c r="L804" s="59">
        <f>C804*E804/3600/data!H$23+L803</f>
        <v>120.29668880517579</v>
      </c>
    </row>
    <row r="805" spans="1:12" ht="20.100000000000001" customHeight="1">
      <c r="A805" s="12">
        <f>'Eleveld TCI'!A805</f>
        <v>4310</v>
      </c>
      <c r="B805" s="13">
        <f>'Eleveld TCI'!B805</f>
        <v>4</v>
      </c>
      <c r="C805" s="14">
        <f t="shared" si="38"/>
        <v>10</v>
      </c>
      <c r="D805" s="68">
        <f>3600*(B805*data!D$15/1000-F805-G804)/C805</f>
        <v>746.83724719091401</v>
      </c>
      <c r="E805" s="68">
        <f>IF(A805+C805&lt;N$19,data!H$25,IF(A805&lt;N$19,data!H$25*(N$19-A805)/C805,IF(D805&gt;data!$H$25,data!$H$25,IF(D805&lt;0,0,D805))))</f>
        <v>746.83724719091401</v>
      </c>
      <c r="F805" s="17">
        <f>(H805*data!D$16+I805*data!D$17-G804*(data!D$18+data!D$19+data!D$20))*$C805/60</f>
        <v>-2.0745479088636496</v>
      </c>
      <c r="G805" s="17">
        <f t="shared" si="39"/>
        <v>81.168000000000006</v>
      </c>
      <c r="H805" s="17">
        <f>H804+(data!D$19*G804-data!D$16*H804)*$C805/60</f>
        <v>162.87849388760134</v>
      </c>
      <c r="I805" s="17">
        <f>I804+(data!D$20*G804-data!D$17*I804)*$C805/60</f>
        <v>228.26041909091768</v>
      </c>
      <c r="J805" s="16">
        <f t="shared" si="37"/>
        <v>71.833333333333329</v>
      </c>
      <c r="K805" s="14">
        <f>G805/data!D$8</f>
        <v>4</v>
      </c>
      <c r="L805" s="59">
        <f>C805*E805/3600/data!H$23+L804</f>
        <v>120.50414359606215</v>
      </c>
    </row>
    <row r="806" spans="1:12" ht="20.100000000000001" customHeight="1">
      <c r="A806" s="12">
        <f>'Eleveld TCI'!A806</f>
        <v>4320</v>
      </c>
      <c r="B806" s="13">
        <f>'Eleveld TCI'!B806</f>
        <v>4</v>
      </c>
      <c r="C806" s="14">
        <f t="shared" si="38"/>
        <v>10</v>
      </c>
      <c r="D806" s="68">
        <f>3600*(B806*data!D$15/1000-F806-G805)/C806</f>
        <v>746.67673154265287</v>
      </c>
      <c r="E806" s="68">
        <f>IF(A806+C806&lt;N$19,data!H$25,IF(A806&lt;N$19,data!H$25*(N$19-A806)/C806,IF(D806&gt;data!$H$25,data!$H$25,IF(D806&lt;0,0,D806))))</f>
        <v>746.67673154265287</v>
      </c>
      <c r="F806" s="17">
        <f>(H806*data!D$16+I806*data!D$17-G805*(data!D$18+data!D$19+data!D$20))*$C806/60</f>
        <v>-2.0741020320629242</v>
      </c>
      <c r="G806" s="17">
        <f t="shared" si="39"/>
        <v>81.168000000000006</v>
      </c>
      <c r="H806" s="17">
        <f>H805+(data!D$19*G805-data!D$16*H805)*$C806/60</f>
        <v>162.90057702696498</v>
      </c>
      <c r="I806" s="17">
        <f>I805+(data!D$20*G805-data!D$17*I805)*$C806/60</f>
        <v>228.70305186041767</v>
      </c>
      <c r="J806" s="16">
        <f t="shared" si="37"/>
        <v>72</v>
      </c>
      <c r="K806" s="14">
        <f>G806/data!D$8</f>
        <v>4</v>
      </c>
      <c r="L806" s="59">
        <f>C806*E806/3600/data!H$23+L805</f>
        <v>120.71155379926844</v>
      </c>
    </row>
    <row r="807" spans="1:12" ht="20.100000000000001" customHeight="1">
      <c r="A807" s="12">
        <f>'Eleveld TCI'!A807</f>
        <v>4330</v>
      </c>
      <c r="B807" s="13">
        <f>'Eleveld TCI'!B807</f>
        <v>4</v>
      </c>
      <c r="C807" s="14">
        <f t="shared" si="38"/>
        <v>10</v>
      </c>
      <c r="D807" s="68">
        <f>3600*(B807*data!D$15/1000-F807-G806)/C807</f>
        <v>746.51693211206634</v>
      </c>
      <c r="E807" s="68">
        <f>IF(A807+C807&lt;N$19,data!H$25,IF(A807&lt;N$19,data!H$25*(N$19-A807)/C807,IF(D807&gt;data!$H$25,data!$H$25,IF(D807&lt;0,0,D807))))</f>
        <v>746.51693211206634</v>
      </c>
      <c r="F807" s="17">
        <f>(H807*data!D$16+I807*data!D$17-G806*(data!D$18+data!D$19+data!D$20))*$C807/60</f>
        <v>-2.0736581447557394</v>
      </c>
      <c r="G807" s="17">
        <f t="shared" si="39"/>
        <v>81.168000000000006</v>
      </c>
      <c r="H807" s="17">
        <f>H806+(data!D$19*G806-data!D$16*H806)*$C807/60</f>
        <v>162.92245773755113</v>
      </c>
      <c r="I807" s="17">
        <f>I806+(data!D$20*G806-data!D$17*I806)*$C807/60</f>
        <v>229.14544118189445</v>
      </c>
      <c r="J807" s="16">
        <f t="shared" si="37"/>
        <v>72.166666666666671</v>
      </c>
      <c r="K807" s="14">
        <f>G807/data!D$8</f>
        <v>4</v>
      </c>
      <c r="L807" s="59">
        <f>C807*E807/3600/data!H$23+L806</f>
        <v>120.91891961374402</v>
      </c>
    </row>
    <row r="808" spans="1:12" ht="20.100000000000001" customHeight="1">
      <c r="A808" s="12">
        <f>'Eleveld TCI'!A808</f>
        <v>4340</v>
      </c>
      <c r="B808" s="13">
        <f>'Eleveld TCI'!B808</f>
        <v>4</v>
      </c>
      <c r="C808" s="14">
        <f t="shared" si="38"/>
        <v>10</v>
      </c>
      <c r="D808" s="68">
        <f>3600*(B808*data!D$15/1000-F808-G807)/C808</f>
        <v>746.35784274917341</v>
      </c>
      <c r="E808" s="68">
        <f>IF(A808+C808&lt;N$19,data!H$25,IF(A808&lt;N$19,data!H$25*(N$19-A808)/C808,IF(D808&gt;data!$H$25,data!$H$25,IF(D808&lt;0,0,D808))))</f>
        <v>746.35784274917341</v>
      </c>
      <c r="F808" s="17">
        <f>(H808*data!D$16+I808*data!D$17-G807*(data!D$18+data!D$19+data!D$20))*$C808/60</f>
        <v>-2.0732162298588102</v>
      </c>
      <c r="G808" s="17">
        <f t="shared" si="39"/>
        <v>81.168000000000006</v>
      </c>
      <c r="H808" s="17">
        <f>H807+(data!D$19*G807-data!D$16*H807)*$C808/60</f>
        <v>162.94413787495691</v>
      </c>
      <c r="I808" s="17">
        <f>I807+(data!D$20*G807-data!D$17*I807)*$C808/60</f>
        <v>229.5875871892444</v>
      </c>
      <c r="J808" s="16">
        <f t="shared" si="37"/>
        <v>72.333333333333329</v>
      </c>
      <c r="K808" s="14">
        <f>G808/data!D$8</f>
        <v>4</v>
      </c>
      <c r="L808" s="59">
        <f>C808*E808/3600/data!H$23+L807</f>
        <v>121.12624123672991</v>
      </c>
    </row>
    <row r="809" spans="1:12" ht="20.100000000000001" customHeight="1">
      <c r="A809" s="12">
        <f>'Eleveld TCI'!A809</f>
        <v>4350</v>
      </c>
      <c r="B809" s="13">
        <f>'Eleveld TCI'!B809</f>
        <v>4</v>
      </c>
      <c r="C809" s="14">
        <f t="shared" si="38"/>
        <v>10</v>
      </c>
      <c r="D809" s="68">
        <f>3600*(B809*data!D$15/1000-F809-G808)/C809</f>
        <v>746.19945736013506</v>
      </c>
      <c r="E809" s="68">
        <f>IF(A809+C809&lt;N$19,data!H$25,IF(A809&lt;N$19,data!H$25*(N$19-A809)/C809,IF(D809&gt;data!$H$25,data!$H$25,IF(D809&lt;0,0,D809))))</f>
        <v>746.19945736013506</v>
      </c>
      <c r="F809" s="17">
        <f>(H809*data!D$16+I809*data!D$17-G808*(data!D$18+data!D$19+data!D$20))*$C809/60</f>
        <v>-2.0727762704448169</v>
      </c>
      <c r="G809" s="17">
        <f t="shared" si="39"/>
        <v>81.168000000000006</v>
      </c>
      <c r="H809" s="17">
        <f>H808+(data!D$19*G808-data!D$16*H808)*$C809/60</f>
        <v>162.9656192777698</v>
      </c>
      <c r="I809" s="17">
        <f>I808+(data!D$20*G808-data!D$17*I808)*$C809/60</f>
        <v>230.02949001629031</v>
      </c>
      <c r="J809" s="16">
        <f t="shared" si="37"/>
        <v>72.5</v>
      </c>
      <c r="K809" s="14">
        <f>G809/data!D$8</f>
        <v>4</v>
      </c>
      <c r="L809" s="59">
        <f>C809*E809/3600/data!H$23+L808</f>
        <v>121.33351886377439</v>
      </c>
    </row>
    <row r="810" spans="1:12" ht="20.100000000000001" customHeight="1">
      <c r="A810" s="12">
        <f>'Eleveld TCI'!A810</f>
        <v>4360</v>
      </c>
      <c r="B810" s="13">
        <f>'Eleveld TCI'!B810</f>
        <v>4</v>
      </c>
      <c r="C810" s="14">
        <f t="shared" si="38"/>
        <v>10</v>
      </c>
      <c r="D810" s="68">
        <f>3600*(B810*data!D$15/1000-F810-G809)/C810</f>
        <v>746.04176990674773</v>
      </c>
      <c r="E810" s="68">
        <f>IF(A810+C810&lt;N$19,data!H$25,IF(A810&lt;N$19,data!H$25*(N$19-A810)/C810,IF(D810&gt;data!$H$25,data!$H$25,IF(D810&lt;0,0,D810))))</f>
        <v>746.04176990674773</v>
      </c>
      <c r="F810" s="17">
        <f>(H810*data!D$16+I810*data!D$17-G809*(data!D$18+data!D$19+data!D$20))*$C810/60</f>
        <v>-2.0723382497409704</v>
      </c>
      <c r="G810" s="17">
        <f t="shared" si="39"/>
        <v>81.168000000000006</v>
      </c>
      <c r="H810" s="17">
        <f>H809+(data!D$19*G809-data!D$16*H809)*$C810/60</f>
        <v>162.98690376772359</v>
      </c>
      <c r="I810" s="17">
        <f>I809+(data!D$20*G809-data!D$17*I809)*$C810/60</f>
        <v>230.47114979678136</v>
      </c>
      <c r="J810" s="16">
        <f t="shared" si="37"/>
        <v>72.666666666666671</v>
      </c>
      <c r="K810" s="14">
        <f>G810/data!D$8</f>
        <v>4</v>
      </c>
      <c r="L810" s="59">
        <f>C810*E810/3600/data!H$23+L809</f>
        <v>121.54075268874848</v>
      </c>
    </row>
    <row r="811" spans="1:12" ht="20.100000000000001" customHeight="1">
      <c r="A811" s="12">
        <f>'Eleveld TCI'!A811</f>
        <v>4370</v>
      </c>
      <c r="B811" s="13">
        <f>'Eleveld TCI'!B811</f>
        <v>4</v>
      </c>
      <c r="C811" s="14">
        <f t="shared" si="38"/>
        <v>10</v>
      </c>
      <c r="D811" s="68">
        <f>3600*(B811*data!D$15/1000-F811-G810)/C811</f>
        <v>745.88477440593692</v>
      </c>
      <c r="E811" s="68">
        <f>IF(A811+C811&lt;N$19,data!H$25,IF(A811&lt;N$19,data!H$25*(N$19-A811)/C811,IF(D811&gt;data!$H$25,data!$H$25,IF(D811&lt;0,0,D811))))</f>
        <v>745.88477440593692</v>
      </c>
      <c r="F811" s="17">
        <f>(H811*data!D$16+I811*data!D$17-G810*(data!D$18+data!D$19+data!D$20))*$C811/60</f>
        <v>-2.0719021511275999</v>
      </c>
      <c r="G811" s="17">
        <f t="shared" si="39"/>
        <v>81.168000000000006</v>
      </c>
      <c r="H811" s="17">
        <f>H810+(data!D$19*G810-data!D$16*H810)*$C811/60</f>
        <v>163.00799314985278</v>
      </c>
      <c r="I811" s="17">
        <f>I810+(data!D$20*G810-data!D$17*I810)*$C811/60</f>
        <v>230.91256666439313</v>
      </c>
      <c r="J811" s="16">
        <f t="shared" si="37"/>
        <v>72.833333333333329</v>
      </c>
      <c r="K811" s="14">
        <f>G811/data!D$8</f>
        <v>4</v>
      </c>
      <c r="L811" s="59">
        <f>C811*E811/3600/data!H$23+L810</f>
        <v>121.74794290386124</v>
      </c>
    </row>
    <row r="812" spans="1:12" ht="20.100000000000001" customHeight="1">
      <c r="A812" s="12">
        <f>'Eleveld TCI'!A812</f>
        <v>4380</v>
      </c>
      <c r="B812" s="13">
        <f>'Eleveld TCI'!B812</f>
        <v>4</v>
      </c>
      <c r="C812" s="14">
        <f t="shared" si="38"/>
        <v>10</v>
      </c>
      <c r="D812" s="68">
        <f>3600*(B812*data!D$15/1000-F812-G811)/C812</f>
        <v>745.7284649292302</v>
      </c>
      <c r="E812" s="68">
        <f>IF(A812+C812&lt;N$19,data!H$25,IF(A812&lt;N$19,data!H$25*(N$19-A812)/C812,IF(D812&gt;data!$H$25,data!$H$25,IF(D812&lt;0,0,D812))))</f>
        <v>745.7284649292302</v>
      </c>
      <c r="F812" s="17">
        <f>(H812*data!D$16+I812*data!D$17-G811*(data!D$18+data!D$19+data!D$20))*$C812/60</f>
        <v>-2.0714679581367461</v>
      </c>
      <c r="G812" s="17">
        <f t="shared" si="39"/>
        <v>81.168000000000006</v>
      </c>
      <c r="H812" s="17">
        <f>H811+(data!D$19*G811-data!D$16*H811)*$C812/60</f>
        <v>163.02888921264579</v>
      </c>
      <c r="I812" s="17">
        <f>I811+(data!D$20*G811-data!D$17*I811)*$C812/60</f>
        <v>231.3537407527277</v>
      </c>
      <c r="J812" s="16">
        <f t="shared" si="37"/>
        <v>73</v>
      </c>
      <c r="K812" s="14">
        <f>G812/data!D$8</f>
        <v>4</v>
      </c>
      <c r="L812" s="59">
        <f>C812*E812/3600/data!H$23+L811</f>
        <v>121.95508969967491</v>
      </c>
    </row>
    <row r="813" spans="1:12" ht="20.100000000000001" customHeight="1">
      <c r="A813" s="12">
        <f>'Eleveld TCI'!A813</f>
        <v>4390</v>
      </c>
      <c r="B813" s="13">
        <f>'Eleveld TCI'!B813</f>
        <v>4</v>
      </c>
      <c r="C813" s="14">
        <f t="shared" si="38"/>
        <v>10</v>
      </c>
      <c r="D813" s="68">
        <f>3600*(B813*data!D$15/1000-F813-G812)/C813</f>
        <v>745.57283560228143</v>
      </c>
      <c r="E813" s="68">
        <f>IF(A813+C813&lt;N$19,data!H$25,IF(A813&lt;N$19,data!H$25*(N$19-A813)/C813,IF(D813&gt;data!$H$25,data!$H$25,IF(D813&lt;0,0,D813))))</f>
        <v>745.57283560228143</v>
      </c>
      <c r="F813" s="17">
        <f>(H813*data!D$16+I813*data!D$17-G812*(data!D$18+data!D$19+data!D$20))*$C813/60</f>
        <v>-2.071035654450776</v>
      </c>
      <c r="G813" s="17">
        <f t="shared" si="39"/>
        <v>81.168000000000006</v>
      </c>
      <c r="H813" s="17">
        <f>H812+(data!D$19*G812-data!D$16*H812)*$C813/60</f>
        <v>163.04959372819653</v>
      </c>
      <c r="I813" s="17">
        <f>I812+(data!D$20*G812-data!D$17*I812)*$C813/60</f>
        <v>231.79467219531369</v>
      </c>
      <c r="J813" s="16">
        <f t="shared" si="37"/>
        <v>73.166666666666671</v>
      </c>
      <c r="K813" s="14">
        <f>G813/data!D$8</f>
        <v>4</v>
      </c>
      <c r="L813" s="59">
        <f>C813*E813/3600/data!H$23+L812</f>
        <v>122.16219326512</v>
      </c>
    </row>
    <row r="814" spans="1:12" ht="20.100000000000001" customHeight="1">
      <c r="A814" s="12">
        <f>'Eleveld TCI'!A814</f>
        <v>4400</v>
      </c>
      <c r="B814" s="13">
        <f>'Eleveld TCI'!B814</f>
        <v>4</v>
      </c>
      <c r="C814" s="14">
        <f t="shared" si="38"/>
        <v>10</v>
      </c>
      <c r="D814" s="68">
        <f>3600*(B814*data!D$15/1000-F814-G813)/C814</f>
        <v>745.4178806043592</v>
      </c>
      <c r="E814" s="68">
        <f>IF(A814+C814&lt;N$19,data!H$25,IF(A814&lt;N$19,data!H$25*(N$19-A814)/C814,IF(D814&gt;data!$H$25,data!$H$25,IF(D814&lt;0,0,D814))))</f>
        <v>745.4178806043592</v>
      </c>
      <c r="F814" s="17">
        <f>(H814*data!D$16+I814*data!D$17-G813*(data!D$18+data!D$19+data!D$20))*$C814/60</f>
        <v>-2.0706052239009978</v>
      </c>
      <c r="G814" s="17">
        <f t="shared" si="39"/>
        <v>81.168000000000006</v>
      </c>
      <c r="H814" s="17">
        <f>H813+(data!D$19*G813-data!D$16*H813)*$C814/60</f>
        <v>163.07010845235473</v>
      </c>
      <c r="I814" s="17">
        <f>I813+(data!D$20*G813-data!D$17*I813)*$C814/60</f>
        <v>232.23536112560626</v>
      </c>
      <c r="J814" s="16">
        <f t="shared" si="37"/>
        <v>73.333333333333329</v>
      </c>
      <c r="K814" s="14">
        <f>G814/data!D$8</f>
        <v>4</v>
      </c>
      <c r="L814" s="59">
        <f>C814*E814/3600/data!H$23+L813</f>
        <v>122.36925378751009</v>
      </c>
    </row>
    <row r="815" spans="1:12" ht="20.100000000000001" customHeight="1">
      <c r="A815" s="12">
        <f>'Eleveld TCI'!A815</f>
        <v>4410</v>
      </c>
      <c r="B815" s="13">
        <f>'Eleveld TCI'!B815</f>
        <v>4</v>
      </c>
      <c r="C815" s="14">
        <f t="shared" si="38"/>
        <v>10</v>
      </c>
      <c r="D815" s="68">
        <f>3600*(B815*data!D$15/1000-F815-G814)/C815</f>
        <v>745.26359416787102</v>
      </c>
      <c r="E815" s="68">
        <f>IF(A815+C815&lt;N$19,data!H$25,IF(A815&lt;N$19,data!H$25*(N$19-A815)/C815,IF(D815&gt;data!$H$25,data!$H$25,IF(D815&lt;0,0,D815))))</f>
        <v>745.26359416787102</v>
      </c>
      <c r="F815" s="17">
        <f>(H815*data!D$16+I815*data!D$17-G814*(data!D$18+data!D$19+data!D$20))*$C815/60</f>
        <v>-2.0701766504663039</v>
      </c>
      <c r="G815" s="17">
        <f t="shared" si="39"/>
        <v>81.168000000000006</v>
      </c>
      <c r="H815" s="17">
        <f>H814+(data!D$19*G814-data!D$16*H814)*$C815/60</f>
        <v>163.0904351248748</v>
      </c>
      <c r="I815" s="17">
        <f>I814+(data!D$20*G814-data!D$17*I814)*$C815/60</f>
        <v>232.67580767698718</v>
      </c>
      <c r="J815" s="16">
        <f t="shared" si="37"/>
        <v>73.5</v>
      </c>
      <c r="K815" s="14">
        <f>G815/data!D$8</f>
        <v>4</v>
      </c>
      <c r="L815" s="59">
        <f>C815*E815/3600/data!H$23+L814</f>
        <v>122.57627145255672</v>
      </c>
    </row>
    <row r="816" spans="1:12" ht="20.100000000000001" customHeight="1">
      <c r="A816" s="12">
        <f>'Eleveld TCI'!A816</f>
        <v>4420</v>
      </c>
      <c r="B816" s="13">
        <f>'Eleveld TCI'!B816</f>
        <v>4</v>
      </c>
      <c r="C816" s="14">
        <f t="shared" si="38"/>
        <v>10</v>
      </c>
      <c r="D816" s="68">
        <f>3600*(B816*data!D$15/1000-F816-G815)/C816</f>
        <v>745.10997057785175</v>
      </c>
      <c r="E816" s="68">
        <f>IF(A816+C816&lt;N$19,data!H$25,IF(A816&lt;N$19,data!H$25*(N$19-A816)/C816,IF(D816&gt;data!$H$25,data!$H$25,IF(D816&lt;0,0,D816))))</f>
        <v>745.10997057785175</v>
      </c>
      <c r="F816" s="17">
        <f>(H816*data!D$16+I816*data!D$17-G815*(data!D$18+data!D$19+data!D$20))*$C816/60</f>
        <v>-2.069749918271814</v>
      </c>
      <c r="G816" s="17">
        <f t="shared" si="39"/>
        <v>81.168000000000006</v>
      </c>
      <c r="H816" s="17">
        <f>H815+(data!D$19*G815-data!D$16*H815)*$C816/60</f>
        <v>163.11057546956346</v>
      </c>
      <c r="I816" s="17">
        <f>I815+(data!D$20*G815-data!D$17*I815)*$C816/60</f>
        <v>233.11601198276483</v>
      </c>
      <c r="J816" s="16">
        <f t="shared" si="37"/>
        <v>73.666666666666671</v>
      </c>
      <c r="K816" s="14">
        <f>G816/data!D$8</f>
        <v>4</v>
      </c>
      <c r="L816" s="59">
        <f>C816*E816/3600/data!H$23+L815</f>
        <v>122.78324644438391</v>
      </c>
    </row>
    <row r="817" spans="1:12" ht="20.100000000000001" customHeight="1">
      <c r="A817" s="12">
        <f>'Eleveld TCI'!A817</f>
        <v>4430</v>
      </c>
      <c r="B817" s="13">
        <f>'Eleveld TCI'!B817</f>
        <v>4</v>
      </c>
      <c r="C817" s="14">
        <f t="shared" si="38"/>
        <v>10</v>
      </c>
      <c r="D817" s="68">
        <f>3600*(B817*data!D$15/1000-F817-G816)/C817</f>
        <v>744.9570041715134</v>
      </c>
      <c r="E817" s="68">
        <f>IF(A817+C817&lt;N$19,data!H$25,IF(A817&lt;N$19,data!H$25*(N$19-A817)/C817,IF(D817&gt;data!$H$25,data!$H$25,IF(D817&lt;0,0,D817))))</f>
        <v>744.9570041715134</v>
      </c>
      <c r="F817" s="17">
        <f>(H817*data!D$16+I817*data!D$17-G816*(data!D$18+data!D$19+data!D$20))*$C817/60</f>
        <v>-2.0693250115875341</v>
      </c>
      <c r="G817" s="17">
        <f t="shared" si="39"/>
        <v>81.168000000000006</v>
      </c>
      <c r="H817" s="17">
        <f>H816+(data!D$19*G816-data!D$16*H816)*$C817/60</f>
        <v>163.1305311944258</v>
      </c>
      <c r="I817" s="17">
        <f>I816+(data!D$20*G816-data!D$17*I816)*$C817/60</f>
        <v>233.55597417617432</v>
      </c>
      <c r="J817" s="16">
        <f t="shared" si="37"/>
        <v>73.833333333333329</v>
      </c>
      <c r="K817" s="14">
        <f>G817/data!D$8</f>
        <v>4</v>
      </c>
      <c r="L817" s="59">
        <f>C817*E817/3600/data!H$23+L816</f>
        <v>122.99017894554265</v>
      </c>
    </row>
    <row r="818" spans="1:12" ht="20.100000000000001" customHeight="1">
      <c r="A818" s="12">
        <f>'Eleveld TCI'!A818</f>
        <v>4440</v>
      </c>
      <c r="B818" s="13">
        <f>'Eleveld TCI'!B818</f>
        <v>4</v>
      </c>
      <c r="C818" s="14">
        <f t="shared" si="38"/>
        <v>10</v>
      </c>
      <c r="D818" s="68">
        <f>3600*(B818*data!D$15/1000-F818-G817)/C818</f>
        <v>744.80468933773352</v>
      </c>
      <c r="E818" s="68">
        <f>IF(A818+C818&lt;N$19,data!H$25,IF(A818&lt;N$19,data!H$25*(N$19-A818)/C818,IF(D818&gt;data!$H$25,data!$H$25,IF(D818&lt;0,0,D818))))</f>
        <v>744.80468933773352</v>
      </c>
      <c r="F818" s="17">
        <f>(H818*data!D$16+I818*data!D$17-G817*(data!D$18+data!D$19+data!D$20))*$C818/60</f>
        <v>-2.0689019148270313</v>
      </c>
      <c r="G818" s="17">
        <f t="shared" si="39"/>
        <v>81.168000000000006</v>
      </c>
      <c r="H818" s="17">
        <f>H817+(data!D$19*G817-data!D$16*H817)*$C818/60</f>
        <v>163.15030399181023</v>
      </c>
      <c r="I818" s="17">
        <f>I817+(data!D$20*G817-data!D$17*I817)*$C818/60</f>
        <v>233.99569439037742</v>
      </c>
      <c r="J818" s="16">
        <f t="shared" si="37"/>
        <v>74</v>
      </c>
      <c r="K818" s="14">
        <f>G818/data!D$8</f>
        <v>4</v>
      </c>
      <c r="L818" s="59">
        <f>C818*E818/3600/data!H$23+L817</f>
        <v>123.19706913702535</v>
      </c>
    </row>
    <row r="819" spans="1:12" ht="20.100000000000001" customHeight="1">
      <c r="A819" s="12">
        <f>'Eleveld TCI'!A819</f>
        <v>4450</v>
      </c>
      <c r="B819" s="13">
        <f>'Eleveld TCI'!B819</f>
        <v>4</v>
      </c>
      <c r="C819" s="14">
        <f t="shared" si="38"/>
        <v>10</v>
      </c>
      <c r="D819" s="68">
        <f>3600*(B819*data!D$15/1000-F819-G818)/C819</f>
        <v>744.65302051660501</v>
      </c>
      <c r="E819" s="68">
        <f>IF(A819+C819&lt;N$19,data!H$25,IF(A819&lt;N$19,data!H$25*(N$19-A819)/C819,IF(D819&gt;data!$H$25,data!$H$25,IF(D819&lt;0,0,D819))))</f>
        <v>744.65302051660501</v>
      </c>
      <c r="F819" s="17">
        <f>(H819*data!D$16+I819*data!D$17-G818*(data!D$18+data!D$19+data!D$20))*$C819/60</f>
        <v>-2.0684806125461184</v>
      </c>
      <c r="G819" s="17">
        <f t="shared" si="39"/>
        <v>81.168000000000006</v>
      </c>
      <c r="H819" s="17">
        <f>H818+(data!D$19*G818-data!D$16*H818)*$C819/60</f>
        <v>163.16989553855197</v>
      </c>
      <c r="I819" s="17">
        <f>I818+(data!D$20*G818-data!D$17*I818)*$C819/60</f>
        <v>234.43517275846273</v>
      </c>
      <c r="J819" s="16">
        <f t="shared" si="37"/>
        <v>74.166666666666671</v>
      </c>
      <c r="K819" s="14">
        <f>G819/data!D$8</f>
        <v>4</v>
      </c>
      <c r="L819" s="59">
        <f>C819*E819/3600/data!H$23+L818</f>
        <v>123.40391719827997</v>
      </c>
    </row>
    <row r="820" spans="1:12" ht="20.100000000000001" customHeight="1">
      <c r="A820" s="12">
        <f>'Eleveld TCI'!A820</f>
        <v>4460</v>
      </c>
      <c r="B820" s="13">
        <f>'Eleveld TCI'!B820</f>
        <v>4</v>
      </c>
      <c r="C820" s="14">
        <f t="shared" si="38"/>
        <v>10</v>
      </c>
      <c r="D820" s="68">
        <f>3600*(B820*data!D$15/1000-F820-G819)/C820</f>
        <v>744.50199219895524</v>
      </c>
      <c r="E820" s="68">
        <f>IF(A820+C820&lt;N$19,data!H$25,IF(A820&lt;N$19,data!H$25*(N$19-A820)/C820,IF(D820&gt;data!$H$25,data!$H$25,IF(D820&lt;0,0,D820))))</f>
        <v>744.50199219895524</v>
      </c>
      <c r="F820" s="17">
        <f>(H820*data!D$16+I820*data!D$17-G819*(data!D$18+data!D$19+data!D$20))*$C820/60</f>
        <v>-2.0680610894415481</v>
      </c>
      <c r="G820" s="17">
        <f t="shared" si="39"/>
        <v>81.168000000000006</v>
      </c>
      <c r="H820" s="17">
        <f>H819+(data!D$19*G819-data!D$16*H819)*$C820/60</f>
        <v>163.18930749611525</v>
      </c>
      <c r="I820" s="17">
        <f>I819+(data!D$20*G819-data!D$17*I819)*$C820/60</f>
        <v>234.87440941344556</v>
      </c>
      <c r="J820" s="16">
        <f t="shared" si="37"/>
        <v>74.333333333333329</v>
      </c>
      <c r="K820" s="14">
        <f>G820/data!D$8</f>
        <v>4</v>
      </c>
      <c r="L820" s="59">
        <f>C820*E820/3600/data!H$23+L819</f>
        <v>123.61072330722412</v>
      </c>
    </row>
    <row r="821" spans="1:12" ht="20.100000000000001" customHeight="1">
      <c r="A821" s="12">
        <f>'Eleveld TCI'!A821</f>
        <v>4470</v>
      </c>
      <c r="B821" s="13">
        <f>'Eleveld TCI'!B821</f>
        <v>4</v>
      </c>
      <c r="C821" s="14">
        <f t="shared" si="38"/>
        <v>10</v>
      </c>
      <c r="D821" s="68">
        <f>3600*(B821*data!D$15/1000-F821-G820)/C821</f>
        <v>744.35159892590093</v>
      </c>
      <c r="E821" s="68">
        <f>IF(A821+C821&lt;N$19,data!H$25,IF(A821&lt;N$19,data!H$25*(N$19-A821)/C821,IF(D821&gt;data!$H$25,data!$H$25,IF(D821&lt;0,0,D821))))</f>
        <v>744.35159892590093</v>
      </c>
      <c r="F821" s="17">
        <f>(H821*data!D$16+I821*data!D$17-G820*(data!D$18+data!D$19+data!D$20))*$C821/60</f>
        <v>-2.0676433303497221</v>
      </c>
      <c r="G821" s="17">
        <f t="shared" si="39"/>
        <v>81.168000000000006</v>
      </c>
      <c r="H821" s="17">
        <f>H820+(data!D$19*G820-data!D$16*H820)*$C821/60</f>
        <v>163.20854151073419</v>
      </c>
      <c r="I821" s="17">
        <f>I820+(data!D$20*G820-data!D$17*I820)*$C821/60</f>
        <v>235.31340448826816</v>
      </c>
      <c r="J821" s="16">
        <f t="shared" si="37"/>
        <v>74.5</v>
      </c>
      <c r="K821" s="14">
        <f>G821/data!D$8</f>
        <v>4</v>
      </c>
      <c r="L821" s="59">
        <f>C821*E821/3600/data!H$23+L820</f>
        <v>123.81748764025909</v>
      </c>
    </row>
    <row r="822" spans="1:12" ht="20.100000000000001" customHeight="1">
      <c r="A822" s="12">
        <f>'Eleveld TCI'!A822</f>
        <v>4480</v>
      </c>
      <c r="B822" s="13">
        <f>'Eleveld TCI'!B822</f>
        <v>4</v>
      </c>
      <c r="C822" s="14">
        <f t="shared" si="38"/>
        <v>10</v>
      </c>
      <c r="D822" s="68">
        <f>3600*(B822*data!D$15/1000-F822-G821)/C822</f>
        <v>744.20183528834684</v>
      </c>
      <c r="E822" s="68">
        <f>IF(A822+C822&lt;N$19,data!H$25,IF(A822&lt;N$19,data!H$25*(N$19-A822)/C822,IF(D822&gt;data!$H$25,data!$H$25,IF(D822&lt;0,0,D822))))</f>
        <v>744.20183528834684</v>
      </c>
      <c r="F822" s="17">
        <f>(H822*data!D$16+I822*data!D$17-G821*(data!D$18+data!D$19+data!D$20))*$C822/60</f>
        <v>-2.0672273202454123</v>
      </c>
      <c r="G822" s="17">
        <f t="shared" si="39"/>
        <v>81.168000000000006</v>
      </c>
      <c r="H822" s="17">
        <f>H821+(data!D$19*G821-data!D$16*H821)*$C822/60</f>
        <v>163.22759921355245</v>
      </c>
      <c r="I822" s="17">
        <f>I821+(data!D$20*G821-data!D$17*I821)*$C822/60</f>
        <v>235.7521581157996</v>
      </c>
      <c r="J822" s="16">
        <f t="shared" si="37"/>
        <v>74.666666666666671</v>
      </c>
      <c r="K822" s="14">
        <f>G822/data!D$8</f>
        <v>4</v>
      </c>
      <c r="L822" s="59">
        <f>C822*E822/3600/data!H$23+L821</f>
        <v>124.02421037228363</v>
      </c>
    </row>
    <row r="823" spans="1:12" ht="20.100000000000001" customHeight="1">
      <c r="A823" s="12">
        <f>'Eleveld TCI'!A823</f>
        <v>4490</v>
      </c>
      <c r="B823" s="13">
        <f>'Eleveld TCI'!B823</f>
        <v>4</v>
      </c>
      <c r="C823" s="14">
        <f t="shared" si="38"/>
        <v>10</v>
      </c>
      <c r="D823" s="68">
        <f>3600*(B823*data!D$15/1000-F823-G822)/C823</f>
        <v>744.05269592657646</v>
      </c>
      <c r="E823" s="68">
        <f>IF(A823+C823&lt;N$19,data!H$25,IF(A823&lt;N$19,data!H$25*(N$19-A823)/C823,IF(D823&gt;data!$H$25,data!$H$25,IF(D823&lt;0,0,D823))))</f>
        <v>744.05269592657646</v>
      </c>
      <c r="F823" s="17">
        <f>(H823*data!D$16+I823*data!D$17-G822*(data!D$18+data!D$19+data!D$20))*$C823/60</f>
        <v>-2.0668130442404924</v>
      </c>
      <c r="G823" s="17">
        <f t="shared" si="39"/>
        <v>81.168000000000006</v>
      </c>
      <c r="H823" s="17">
        <f>H822+(data!D$19*G822-data!D$16*H822)*$C823/60</f>
        <v>163.24648222076155</v>
      </c>
      <c r="I823" s="17">
        <f>I822+(data!D$20*G822-data!D$17*I822)*$C823/60</f>
        <v>236.19067042883592</v>
      </c>
      <c r="J823" s="16">
        <f t="shared" si="37"/>
        <v>74.833333333333329</v>
      </c>
      <c r="K823" s="14">
        <f>G823/data!D$8</f>
        <v>4</v>
      </c>
      <c r="L823" s="59">
        <f>C823*E823/3600/data!H$23+L822</f>
        <v>124.23089167670769</v>
      </c>
    </row>
    <row r="824" spans="1:12" ht="20.100000000000001" customHeight="1">
      <c r="A824" s="12">
        <f>'Eleveld TCI'!A824</f>
        <v>4500</v>
      </c>
      <c r="B824" s="13">
        <f>'Eleveld TCI'!B824</f>
        <v>4</v>
      </c>
      <c r="C824" s="14">
        <f t="shared" si="38"/>
        <v>10</v>
      </c>
      <c r="D824" s="68">
        <f>3600*(B824*data!D$15/1000-F824-G823)/C824</f>
        <v>743.90417552976601</v>
      </c>
      <c r="E824" s="68">
        <f>IF(A824+C824&lt;N$19,data!H$25,IF(A824&lt;N$19,data!H$25*(N$19-A824)/C824,IF(D824&gt;data!$H$25,data!$H$25,IF(D824&lt;0,0,D824))))</f>
        <v>743.90417552976601</v>
      </c>
      <c r="F824" s="17">
        <f>(H824*data!D$16+I824*data!D$17-G823*(data!D$18+data!D$19+data!D$20))*$C824/60</f>
        <v>-2.0664004875826807</v>
      </c>
      <c r="G824" s="17">
        <f t="shared" si="39"/>
        <v>81.168000000000006</v>
      </c>
      <c r="H824" s="17">
        <f>H823+(data!D$19*G823-data!D$16*H823)*$C824/60</f>
        <v>163.26519213373791</v>
      </c>
      <c r="I824" s="17">
        <f>I823+(data!D$20*G823-data!D$17*I823)*$C824/60</f>
        <v>236.62894156010006</v>
      </c>
      <c r="J824" s="16">
        <f t="shared" si="37"/>
        <v>75</v>
      </c>
      <c r="K824" s="14">
        <f>G824/data!D$8</f>
        <v>4</v>
      </c>
      <c r="L824" s="59">
        <f>C824*E824/3600/data!H$23+L823</f>
        <v>124.43753172546596</v>
      </c>
    </row>
    <row r="825" spans="1:12" ht="20.100000000000001" customHeight="1">
      <c r="A825" s="12">
        <f>'Eleveld TCI'!A825</f>
        <v>4510</v>
      </c>
      <c r="B825" s="13">
        <f>'Eleveld TCI'!B825</f>
        <v>4</v>
      </c>
      <c r="C825" s="14">
        <f t="shared" si="38"/>
        <v>10</v>
      </c>
      <c r="D825" s="68">
        <f>3600*(B825*data!D$15/1000-F825-G824)/C825</f>
        <v>743.75626883554446</v>
      </c>
      <c r="E825" s="68">
        <f>IF(A825+C825&lt;N$19,data!H$25,IF(A825&lt;N$19,data!H$25*(N$19-A825)/C825,IF(D825&gt;data!$H$25,data!$H$25,IF(D825&lt;0,0,D825))))</f>
        <v>743.75626883554446</v>
      </c>
      <c r="F825" s="17">
        <f>(H825*data!D$16+I825*data!D$17-G824*(data!D$18+data!D$19+data!D$20))*$C825/60</f>
        <v>-2.0659896356542959</v>
      </c>
      <c r="G825" s="17">
        <f t="shared" si="39"/>
        <v>81.168000000000006</v>
      </c>
      <c r="H825" s="17">
        <f>H824+(data!D$19*G824-data!D$16*H824)*$C825/60</f>
        <v>163.28373053917863</v>
      </c>
      <c r="I825" s="17">
        <f>I824+(data!D$20*G824-data!D$17*I824)*$C825/60</f>
        <v>237.06697164224201</v>
      </c>
      <c r="J825" s="16">
        <f t="shared" si="37"/>
        <v>75.166666666666671</v>
      </c>
      <c r="K825" s="14">
        <f>G825/data!D$8</f>
        <v>4</v>
      </c>
      <c r="L825" s="59">
        <f>C825*E825/3600/data!H$23+L824</f>
        <v>124.64413068903139</v>
      </c>
    </row>
    <row r="826" spans="1:12" ht="20.100000000000001" customHeight="1">
      <c r="A826" s="12">
        <f>'Eleveld TCI'!A826</f>
        <v>4520</v>
      </c>
      <c r="B826" s="13">
        <f>'Eleveld TCI'!B826</f>
        <v>4</v>
      </c>
      <c r="C826" s="14">
        <f t="shared" si="38"/>
        <v>10</v>
      </c>
      <c r="D826" s="68">
        <f>3600*(B826*data!D$15/1000-F826-G825)/C826</f>
        <v>743.60897062956894</v>
      </c>
      <c r="E826" s="68">
        <f>IF(A826+C826&lt;N$19,data!H$25,IF(A826&lt;N$19,data!H$25*(N$19-A826)/C826,IF(D826&gt;data!$H$25,data!$H$25,IF(D826&lt;0,0,D826))))</f>
        <v>743.60897062956894</v>
      </c>
      <c r="F826" s="17">
        <f>(H826*data!D$16+I826*data!D$17-G825*(data!D$18+data!D$19+data!D$20))*$C826/60</f>
        <v>-2.0655804739710235</v>
      </c>
      <c r="G826" s="17">
        <f t="shared" si="39"/>
        <v>81.168000000000006</v>
      </c>
      <c r="H826" s="17">
        <f>H825+(data!D$19*G825-data!D$16*H825)*$C826/60</f>
        <v>163.30209900923617</v>
      </c>
      <c r="I826" s="17">
        <f>I825+(data!D$20*G825-data!D$17*I825)*$C826/60</f>
        <v>237.50476080783878</v>
      </c>
      <c r="J826" s="16">
        <f t="shared" si="37"/>
        <v>75.333333333333329</v>
      </c>
      <c r="K826" s="14">
        <f>G826/data!D$8</f>
        <v>4</v>
      </c>
      <c r="L826" s="59">
        <f>C826*E826/3600/data!H$23+L825</f>
        <v>124.85068873642848</v>
      </c>
    </row>
    <row r="827" spans="1:12" ht="20.100000000000001" customHeight="1">
      <c r="A827" s="12">
        <f>'Eleveld TCI'!A827</f>
        <v>4530</v>
      </c>
      <c r="B827" s="13">
        <f>'Eleveld TCI'!B827</f>
        <v>4</v>
      </c>
      <c r="C827" s="14">
        <f t="shared" si="38"/>
        <v>10</v>
      </c>
      <c r="D827" s="68">
        <f>3600*(B827*data!D$15/1000-F827-G826)/C827</f>
        <v>743.46227574504894</v>
      </c>
      <c r="E827" s="68">
        <f>IF(A827+C827&lt;N$19,data!H$25,IF(A827&lt;N$19,data!H$25*(N$19-A827)/C827,IF(D827&gt;data!$H$25,data!$H$25,IF(D827&lt;0,0,D827))))</f>
        <v>743.46227574504894</v>
      </c>
      <c r="F827" s="17">
        <f>(H827*data!D$16+I827*data!D$17-G826*(data!D$18+data!D$19+data!D$20))*$C827/60</f>
        <v>-2.0651729881806937</v>
      </c>
      <c r="G827" s="17">
        <f t="shared" si="39"/>
        <v>81.168000000000006</v>
      </c>
      <c r="H827" s="17">
        <f>H826+(data!D$19*G826-data!D$16*H826)*$C827/60</f>
        <v>163.3202991016515</v>
      </c>
      <c r="I827" s="17">
        <f>I826+(data!D$20*G826-data!D$17*I826)*$C827/60</f>
        <v>237.94230918939448</v>
      </c>
      <c r="J827" s="16">
        <f t="shared" si="37"/>
        <v>75.5</v>
      </c>
      <c r="K827" s="14">
        <f>G827/data!D$8</f>
        <v>4</v>
      </c>
      <c r="L827" s="59">
        <f>C827*E827/3600/data!H$23+L826</f>
        <v>125.05720603524655</v>
      </c>
    </row>
    <row r="828" spans="1:12" ht="20.100000000000001" customHeight="1">
      <c r="A828" s="12">
        <f>'Eleveld TCI'!A828</f>
        <v>4540</v>
      </c>
      <c r="B828" s="13">
        <f>'Eleveld TCI'!B828</f>
        <v>4</v>
      </c>
      <c r="C828" s="14">
        <f t="shared" si="38"/>
        <v>10</v>
      </c>
      <c r="D828" s="68">
        <f>3600*(B828*data!D$15/1000-F828-G827)/C828</f>
        <v>743.31617906234726</v>
      </c>
      <c r="E828" s="68">
        <f>IF(A828+C828&lt;N$19,data!H$25,IF(A828&lt;N$19,data!H$25*(N$19-A828)/C828,IF(D828&gt;data!$H$25,data!$H$25,IF(D828&lt;0,0,D828))))</f>
        <v>743.31617906234726</v>
      </c>
      <c r="F828" s="17">
        <f>(H828*data!D$16+I828*data!D$17-G827*(data!D$18+data!D$19+data!D$20))*$C828/60</f>
        <v>-2.0647671640620708</v>
      </c>
      <c r="G828" s="17">
        <f t="shared" si="39"/>
        <v>81.168000000000006</v>
      </c>
      <c r="H828" s="17">
        <f>H827+(data!D$19*G827-data!D$16*H827)*$C828/60</f>
        <v>163.33833235988635</v>
      </c>
      <c r="I828" s="17">
        <f>I827+(data!D$20*G827-data!D$17*I827)*$C828/60</f>
        <v>238.37961691934032</v>
      </c>
      <c r="J828" s="16">
        <f t="shared" si="37"/>
        <v>75.666666666666671</v>
      </c>
      <c r="K828" s="14">
        <f>G828/data!D$8</f>
        <v>4</v>
      </c>
      <c r="L828" s="59">
        <f>C828*E828/3600/data!H$23+L827</f>
        <v>125.26368275165277</v>
      </c>
    </row>
    <row r="829" spans="1:12" ht="20.100000000000001" customHeight="1">
      <c r="A829" s="12">
        <f>'Eleveld TCI'!A829</f>
        <v>4550</v>
      </c>
      <c r="B829" s="13">
        <f>'Eleveld TCI'!B829</f>
        <v>4</v>
      </c>
      <c r="C829" s="14">
        <f t="shared" si="38"/>
        <v>10</v>
      </c>
      <c r="D829" s="68">
        <f>3600*(B829*data!D$15/1000-F829-G828)/C829</f>
        <v>743.17067550851448</v>
      </c>
      <c r="E829" s="68">
        <f>IF(A829+C829&lt;N$19,data!H$25,IF(A829&lt;N$19,data!H$25*(N$19-A829)/C829,IF(D829&gt;data!$H$25,data!$H$25,IF(D829&lt;0,0,D829))))</f>
        <v>743.17067550851448</v>
      </c>
      <c r="F829" s="17">
        <f>(H829*data!D$16+I829*data!D$17-G828*(data!D$18+data!D$19+data!D$20))*$C829/60</f>
        <v>-2.0643629875236518</v>
      </c>
      <c r="G829" s="17">
        <f t="shared" si="39"/>
        <v>81.168000000000006</v>
      </c>
      <c r="H829" s="17">
        <f>H828+(data!D$19*G828-data!D$16*H828)*$C829/60</f>
        <v>163.35620031325405</v>
      </c>
      <c r="I829" s="17">
        <f>I828+(data!D$20*G828-data!D$17*I828)*$C829/60</f>
        <v>238.81668413003467</v>
      </c>
      <c r="J829" s="16">
        <f t="shared" si="37"/>
        <v>75.833333333333329</v>
      </c>
      <c r="K829" s="14">
        <f>G829/data!D$8</f>
        <v>4</v>
      </c>
      <c r="L829" s="59">
        <f>C829*E829/3600/data!H$23+L828</f>
        <v>125.47011905040513</v>
      </c>
    </row>
    <row r="830" spans="1:12" ht="20.100000000000001" customHeight="1">
      <c r="A830" s="12">
        <f>'Eleveld TCI'!A830</f>
        <v>4560</v>
      </c>
      <c r="B830" s="13">
        <f>'Eleveld TCI'!B830</f>
        <v>4</v>
      </c>
      <c r="C830" s="14">
        <f t="shared" si="38"/>
        <v>10</v>
      </c>
      <c r="D830" s="68">
        <f>3600*(B830*data!D$15/1000-F830-G829)/C830</f>
        <v>743.02576005688991</v>
      </c>
      <c r="E830" s="68">
        <f>IF(A830+C830&lt;N$19,data!H$25,IF(A830&lt;N$19,data!H$25*(N$19-A830)/C830,IF(D830&gt;data!$H$25,data!$H$25,IF(D830&lt;0,0,D830))))</f>
        <v>743.02576005688991</v>
      </c>
      <c r="F830" s="17">
        <f>(H830*data!D$16+I830*data!D$17-G829*(data!D$18+data!D$19+data!D$20))*$C830/60</f>
        <v>-2.0639604446024786</v>
      </c>
      <c r="G830" s="17">
        <f t="shared" si="39"/>
        <v>81.168000000000006</v>
      </c>
      <c r="H830" s="17">
        <f>H829+(data!D$19*G829-data!D$16*H829)*$C830/60</f>
        <v>163.37390447704922</v>
      </c>
      <c r="I830" s="17">
        <f>I829+(data!D$20*G829-data!D$17*I829)*$C830/60</f>
        <v>239.25351095376317</v>
      </c>
      <c r="J830" s="16">
        <f t="shared" si="37"/>
        <v>76</v>
      </c>
      <c r="K830" s="14">
        <f>G830/data!D$8</f>
        <v>4</v>
      </c>
      <c r="L830" s="59">
        <f>C830*E830/3600/data!H$23+L829</f>
        <v>125.67651509486538</v>
      </c>
    </row>
    <row r="831" spans="1:12" ht="20.100000000000001" customHeight="1">
      <c r="A831" s="12">
        <f>'Eleveld TCI'!A831</f>
        <v>4570</v>
      </c>
      <c r="B831" s="13">
        <f>'Eleveld TCI'!B831</f>
        <v>4</v>
      </c>
      <c r="C831" s="14">
        <f t="shared" si="38"/>
        <v>10</v>
      </c>
      <c r="D831" s="68">
        <f>3600*(B831*data!D$15/1000-F831-G830)/C831</f>
        <v>742.88142772666674</v>
      </c>
      <c r="E831" s="68">
        <f>IF(A831+C831&lt;N$19,data!H$25,IF(A831&lt;N$19,data!H$25*(N$19-A831)/C831,IF(D831&gt;data!$H$25,data!$H$25,IF(D831&lt;0,0,D831))))</f>
        <v>742.88142772666674</v>
      </c>
      <c r="F831" s="17">
        <f>(H831*data!D$16+I831*data!D$17-G830*(data!D$18+data!D$19+data!D$20))*$C831/60</f>
        <v>-2.063559521462961</v>
      </c>
      <c r="G831" s="17">
        <f t="shared" si="39"/>
        <v>81.168000000000006</v>
      </c>
      <c r="H831" s="17">
        <f>H830+(data!D$19*G830-data!D$16*H830)*$C831/60</f>
        <v>163.39144635267627</v>
      </c>
      <c r="I831" s="17">
        <f>I830+(data!D$20*G830-data!D$17*I830)*$C831/60</f>
        <v>239.6900975227386</v>
      </c>
      <c r="J831" s="16">
        <f t="shared" si="37"/>
        <v>76.166666666666671</v>
      </c>
      <c r="K831" s="14">
        <f>G831/data!D$8</f>
        <v>4</v>
      </c>
      <c r="L831" s="59">
        <f>C831*E831/3600/data!H$23+L830</f>
        <v>125.88287104701168</v>
      </c>
    </row>
    <row r="832" spans="1:12" ht="20.100000000000001" customHeight="1">
      <c r="A832" s="12">
        <f>'Eleveld TCI'!A832</f>
        <v>4580</v>
      </c>
      <c r="B832" s="13">
        <f>'Eleveld TCI'!B832</f>
        <v>4</v>
      </c>
      <c r="C832" s="14">
        <f t="shared" si="38"/>
        <v>10</v>
      </c>
      <c r="D832" s="68">
        <f>3600*(B832*data!D$15/1000-F832-G831)/C832</f>
        <v>742.73767358245209</v>
      </c>
      <c r="E832" s="68">
        <f>IF(A832+C832&lt;N$19,data!H$25,IF(A832&lt;N$19,data!H$25*(N$19-A832)/C832,IF(D832&gt;data!$H$25,data!$H$25,IF(D832&lt;0,0,D832))))</f>
        <v>742.73767358245209</v>
      </c>
      <c r="F832" s="17">
        <f>(H832*data!D$16+I832*data!D$17-G831*(data!D$18+data!D$19+data!D$20))*$C832/60</f>
        <v>-2.0631602043957074</v>
      </c>
      <c r="G832" s="17">
        <f t="shared" si="39"/>
        <v>81.168000000000006</v>
      </c>
      <c r="H832" s="17">
        <f>H831+(data!D$19*G831-data!D$16*H831)*$C832/60</f>
        <v>163.40882742777674</v>
      </c>
      <c r="I832" s="17">
        <f>I831+(data!D$20*G831-data!D$17*I831)*$C832/60</f>
        <v>240.1264439691011</v>
      </c>
      <c r="J832" s="16">
        <f t="shared" si="37"/>
        <v>76.333333333333329</v>
      </c>
      <c r="K832" s="14">
        <f>G832/data!D$8</f>
        <v>4</v>
      </c>
      <c r="L832" s="59">
        <f>C832*E832/3600/data!H$23+L831</f>
        <v>126.08918706745125</v>
      </c>
    </row>
    <row r="833" spans="1:12" ht="20.100000000000001" customHeight="1">
      <c r="A833" s="12">
        <f>'Eleveld TCI'!A833</f>
        <v>4590</v>
      </c>
      <c r="B833" s="13">
        <f>'Eleveld TCI'!B833</f>
        <v>4</v>
      </c>
      <c r="C833" s="14">
        <f t="shared" si="38"/>
        <v>10</v>
      </c>
      <c r="D833" s="68">
        <f>3600*(B833*data!D$15/1000-F833-G832)/C833</f>
        <v>742.5944927338935</v>
      </c>
      <c r="E833" s="68">
        <f>IF(A833+C833&lt;N$19,data!H$25,IF(A833&lt;N$19,data!H$25*(N$19-A833)/C833,IF(D833&gt;data!$H$25,data!$H$25,IF(D833&lt;0,0,D833))))</f>
        <v>742.5944927338935</v>
      </c>
      <c r="F833" s="17">
        <f>(H833*data!D$16+I833*data!D$17-G832*(data!D$18+data!D$19+data!D$20))*$C833/60</f>
        <v>-2.0627624798163695</v>
      </c>
      <c r="G833" s="17">
        <f t="shared" si="39"/>
        <v>81.168000000000006</v>
      </c>
      <c r="H833" s="17">
        <f>H832+(data!D$19*G832-data!D$16*H832)*$C833/60</f>
        <v>163.42604917635546</v>
      </c>
      <c r="I833" s="17">
        <f>I832+(data!D$20*G832-data!D$17*I832)*$C833/60</f>
        <v>240.5625504249181</v>
      </c>
      <c r="J833" s="16">
        <f t="shared" si="37"/>
        <v>76.5</v>
      </c>
      <c r="K833" s="14">
        <f>G833/data!D$8</f>
        <v>4</v>
      </c>
      <c r="L833" s="59">
        <f>C833*E833/3600/data!H$23+L832</f>
        <v>126.29546331543288</v>
      </c>
    </row>
    <row r="834" spans="1:12" ht="20.100000000000001" customHeight="1">
      <c r="A834" s="12">
        <f>'Eleveld TCI'!A834</f>
        <v>4600</v>
      </c>
      <c r="B834" s="13">
        <f>'Eleveld TCI'!B834</f>
        <v>4</v>
      </c>
      <c r="C834" s="14">
        <f t="shared" si="38"/>
        <v>10</v>
      </c>
      <c r="D834" s="68">
        <f>3600*(B834*data!D$15/1000-F834-G833)/C834</f>
        <v>742.45188033521856</v>
      </c>
      <c r="E834" s="68">
        <f>IF(A834+C834&lt;N$19,data!H$25,IF(A834&lt;N$19,data!H$25*(N$19-A834)/C834,IF(D834&gt;data!$H$25,data!$H$25,IF(D834&lt;0,0,D834))))</f>
        <v>742.45188033521856</v>
      </c>
      <c r="F834" s="17">
        <f>(H834*data!D$16+I834*data!D$17-G833*(data!D$18+data!D$19+data!D$20))*$C834/60</f>
        <v>-2.0623663342644973</v>
      </c>
      <c r="G834" s="17">
        <f t="shared" si="39"/>
        <v>81.168000000000006</v>
      </c>
      <c r="H834" s="17">
        <f>H833+(data!D$19*G833-data!D$16*H833)*$C834/60</f>
        <v>163.44311305890554</v>
      </c>
      <c r="I834" s="17">
        <f>I833+(data!D$20*G833-data!D$17*I833)*$C834/60</f>
        <v>240.99841702218438</v>
      </c>
      <c r="J834" s="16">
        <f t="shared" si="37"/>
        <v>76.666666666666671</v>
      </c>
      <c r="K834" s="14">
        <f>G834/data!D$8</f>
        <v>4</v>
      </c>
      <c r="L834" s="59">
        <f>C834*E834/3600/data!H$23+L833</f>
        <v>126.50169994885934</v>
      </c>
    </row>
    <row r="835" spans="1:12" ht="20.100000000000001" customHeight="1">
      <c r="A835" s="12">
        <f>'Eleveld TCI'!A835</f>
        <v>4610</v>
      </c>
      <c r="B835" s="13">
        <f>'Eleveld TCI'!B835</f>
        <v>4</v>
      </c>
      <c r="C835" s="14">
        <f t="shared" si="38"/>
        <v>10</v>
      </c>
      <c r="D835" s="68">
        <f>3600*(B835*data!D$15/1000-F835-G834)/C835</f>
        <v>742.30983158486652</v>
      </c>
      <c r="E835" s="68">
        <f>IF(A835+C835&lt;N$19,data!H$25,IF(A835&lt;N$19,data!H$25*(N$19-A835)/C835,IF(D835&gt;data!$H$25,data!$H$25,IF(D835&lt;0,0,D835))))</f>
        <v>742.30983158486652</v>
      </c>
      <c r="F835" s="17">
        <f>(H835*data!D$16+I835*data!D$17-G834*(data!D$18+data!D$19+data!D$20))*$C835/60</f>
        <v>-2.0619717544024021</v>
      </c>
      <c r="G835" s="17">
        <f t="shared" si="39"/>
        <v>81.168000000000006</v>
      </c>
      <c r="H835" s="17">
        <f>H834+(data!D$19*G834-data!D$16*H834)*$C835/60</f>
        <v>163.46002052253223</v>
      </c>
      <c r="I835" s="17">
        <f>I834+(data!D$20*G834-data!D$17*I834)*$C835/60</f>
        <v>241.43404389282219</v>
      </c>
      <c r="J835" s="16">
        <f t="shared" si="37"/>
        <v>76.833333333333329</v>
      </c>
      <c r="K835" s="14">
        <f>G835/data!D$8</f>
        <v>4</v>
      </c>
      <c r="L835" s="59">
        <f>C835*E835/3600/data!H$23+L834</f>
        <v>126.70789712429958</v>
      </c>
    </row>
    <row r="836" spans="1:12" ht="20.100000000000001" customHeight="1">
      <c r="A836" s="12">
        <f>'Eleveld TCI'!A836</f>
        <v>4620</v>
      </c>
      <c r="B836" s="13">
        <f>'Eleveld TCI'!B836</f>
        <v>4</v>
      </c>
      <c r="C836" s="14">
        <f t="shared" si="38"/>
        <v>10</v>
      </c>
      <c r="D836" s="68">
        <f>3600*(B836*data!D$15/1000-F836-G835)/C836</f>
        <v>742.16834172505344</v>
      </c>
      <c r="E836" s="68">
        <f>IF(A836+C836&lt;N$19,data!H$25,IF(A836&lt;N$19,data!H$25*(N$19-A836)/C836,IF(D836&gt;data!$H$25,data!$H$25,IF(D836&lt;0,0,D836))))</f>
        <v>742.16834172505344</v>
      </c>
      <c r="F836" s="17">
        <f>(H836*data!D$16+I836*data!D$17-G835*(data!D$18+data!D$19+data!D$20))*$C836/60</f>
        <v>-2.0615787270140316</v>
      </c>
      <c r="G836" s="17">
        <f t="shared" si="39"/>
        <v>81.168000000000006</v>
      </c>
      <c r="H836" s="17">
        <f>H835+(data!D$19*G835-data!D$16*H835)*$C836/60</f>
        <v>163.47677300107568</v>
      </c>
      <c r="I836" s="17">
        <f>I835+(data!D$20*G835-data!D$17*I835)*$C836/60</f>
        <v>241.86943116868113</v>
      </c>
      <c r="J836" s="16">
        <f t="shared" ref="J836:J899" si="40">$A836/60</f>
        <v>77</v>
      </c>
      <c r="K836" s="14">
        <f>G836/data!D$8</f>
        <v>4</v>
      </c>
      <c r="L836" s="59">
        <f>C836*E836/3600/data!H$23+L835</f>
        <v>126.91405499700099</v>
      </c>
    </row>
    <row r="837" spans="1:12" ht="20.100000000000001" customHeight="1">
      <c r="A837" s="12">
        <f>'Eleveld TCI'!A837</f>
        <v>4630</v>
      </c>
      <c r="B837" s="13">
        <f>'Eleveld TCI'!B837</f>
        <v>4</v>
      </c>
      <c r="C837" s="14">
        <f t="shared" ref="C837:C900" si="41">A838-A837</f>
        <v>10</v>
      </c>
      <c r="D837" s="68">
        <f>3600*(B837*data!D$15/1000-F837-G836)/C837</f>
        <v>742.02740604138853</v>
      </c>
      <c r="E837" s="68">
        <f>IF(A837+C837&lt;N$19,data!H$25,IF(A837&lt;N$19,data!H$25*(N$19-A837)/C837,IF(D837&gt;data!$H$25,data!$H$25,IF(D837&lt;0,0,D837))))</f>
        <v>742.02740604138853</v>
      </c>
      <c r="F837" s="17">
        <f>(H837*data!D$16+I837*data!D$17-G836*(data!D$18+data!D$19+data!D$20))*$C837/60</f>
        <v>-2.0611872390038557</v>
      </c>
      <c r="G837" s="17">
        <f t="shared" ref="G837:G900" si="42">(E837/60)*$C837/60+F837+G836</f>
        <v>81.168000000000006</v>
      </c>
      <c r="H837" s="17">
        <f>H836+(data!D$19*G836-data!D$16*H836)*$C837/60</f>
        <v>163.4933719152325</v>
      </c>
      <c r="I837" s="17">
        <f>I836+(data!D$20*G836-data!D$17*I836)*$C837/60</f>
        <v>242.30457898153836</v>
      </c>
      <c r="J837" s="16">
        <f t="shared" si="40"/>
        <v>77.166666666666671</v>
      </c>
      <c r="K837" s="14">
        <f>G837/data!D$8</f>
        <v>4</v>
      </c>
      <c r="L837" s="59">
        <f>C837*E837/3600/data!H$23+L836</f>
        <v>127.12017372090138</v>
      </c>
    </row>
    <row r="838" spans="1:12" ht="20.100000000000001" customHeight="1">
      <c r="A838" s="12">
        <f>'Eleveld TCI'!A838</f>
        <v>4640</v>
      </c>
      <c r="B838" s="13">
        <f>'Eleveld TCI'!B838</f>
        <v>4</v>
      </c>
      <c r="C838" s="14">
        <f t="shared" si="41"/>
        <v>10</v>
      </c>
      <c r="D838" s="68">
        <f>3600*(B838*data!D$15/1000-F838-G837)/C838</f>
        <v>741.88701986247509</v>
      </c>
      <c r="E838" s="68">
        <f>IF(A838+C838&lt;N$19,data!H$25,IF(A838&lt;N$19,data!H$25*(N$19-A838)/C838,IF(D838&gt;data!$H$25,data!$H$25,IF(D838&lt;0,0,D838))))</f>
        <v>741.88701986247509</v>
      </c>
      <c r="F838" s="17">
        <f>(H838*data!D$16+I838*data!D$17-G837*(data!D$18+data!D$19+data!D$20))*$C838/60</f>
        <v>-2.0607972773957637</v>
      </c>
      <c r="G838" s="17">
        <f t="shared" si="42"/>
        <v>81.168000000000006</v>
      </c>
      <c r="H838" s="17">
        <f>H837+(data!D$19*G837-data!D$16*H837)*$C838/60</f>
        <v>163.5098186726762</v>
      </c>
      <c r="I838" s="17">
        <f>I837+(data!D$20*G837-data!D$17*I837)*$C838/60</f>
        <v>242.7394874630985</v>
      </c>
      <c r="J838" s="16">
        <f t="shared" si="40"/>
        <v>77.333333333333329</v>
      </c>
      <c r="K838" s="14">
        <f>G838/data!D$8</f>
        <v>4</v>
      </c>
      <c r="L838" s="59">
        <f>C838*E838/3600/data!H$23+L837</f>
        <v>127.32625344864095</v>
      </c>
    </row>
    <row r="839" spans="1:12" ht="20.100000000000001" customHeight="1">
      <c r="A839" s="12">
        <f>'Eleveld TCI'!A839</f>
        <v>4650</v>
      </c>
      <c r="B839" s="13">
        <f>'Eleveld TCI'!B839</f>
        <v>4</v>
      </c>
      <c r="C839" s="14">
        <f t="shared" si="41"/>
        <v>10</v>
      </c>
      <c r="D839" s="68">
        <f>3600*(B839*data!D$15/1000-F839-G838)/C839</f>
        <v>741.74717855950632</v>
      </c>
      <c r="E839" s="68">
        <f>IF(A839+C839&lt;N$19,data!H$25,IF(A839&lt;N$19,data!H$25*(N$19-A839)/C839,IF(D839&gt;data!$H$25,data!$H$25,IF(D839&lt;0,0,D839))))</f>
        <v>741.74717855950632</v>
      </c>
      <c r="F839" s="17">
        <f>(H839*data!D$16+I839*data!D$17-G838*(data!D$18+data!D$19+data!D$20))*$C839/60</f>
        <v>-2.0604088293319669</v>
      </c>
      <c r="G839" s="17">
        <f t="shared" si="42"/>
        <v>81.168000000000006</v>
      </c>
      <c r="H839" s="17">
        <f>H838+(data!D$19*G838-data!D$16*H838)*$C839/60</f>
        <v>163.52611466817666</v>
      </c>
      <c r="I839" s="17">
        <f>I838+(data!D$20*G838-data!D$17*I838)*$C839/60</f>
        <v>243.17415674499378</v>
      </c>
      <c r="J839" s="16">
        <f t="shared" si="40"/>
        <v>77.5</v>
      </c>
      <c r="K839" s="14">
        <f>G839/data!D$8</f>
        <v>4</v>
      </c>
      <c r="L839" s="59">
        <f>C839*E839/3600/data!H$23+L838</f>
        <v>127.53229433157415</v>
      </c>
    </row>
    <row r="840" spans="1:12" ht="20.100000000000001" customHeight="1">
      <c r="A840" s="12">
        <f>'Eleveld TCI'!A840</f>
        <v>4660</v>
      </c>
      <c r="B840" s="13">
        <f>'Eleveld TCI'!B840</f>
        <v>4</v>
      </c>
      <c r="C840" s="14">
        <f t="shared" si="41"/>
        <v>10</v>
      </c>
      <c r="D840" s="68">
        <f>3600*(B840*data!D$15/1000-F840-G839)/C840</f>
        <v>741.60787754589194</v>
      </c>
      <c r="E840" s="68">
        <f>IF(A840+C840&lt;N$19,data!H$25,IF(A840&lt;N$19,data!H$25*(N$19-A840)/C840,IF(D840&gt;data!$H$25,data!$H$25,IF(D840&lt;0,0,D840))))</f>
        <v>741.60787754589194</v>
      </c>
      <c r="F840" s="17">
        <f>(H840*data!D$16+I840*data!D$17-G839*(data!D$18+data!D$19+data!D$20))*$C840/60</f>
        <v>-2.0600218820719167</v>
      </c>
      <c r="G840" s="17">
        <f t="shared" si="42"/>
        <v>81.168000000000006</v>
      </c>
      <c r="H840" s="17">
        <f>H839+(data!D$19*G839-data!D$16*H839)*$C840/60</f>
        <v>163.54226128371837</v>
      </c>
      <c r="I840" s="17">
        <f>I839+(data!D$20*G839-data!D$17*I839)*$C840/60</f>
        <v>243.60858695878403</v>
      </c>
      <c r="J840" s="16">
        <f t="shared" si="40"/>
        <v>77.666666666666671</v>
      </c>
      <c r="K840" s="14">
        <f>G840/data!D$8</f>
        <v>4</v>
      </c>
      <c r="L840" s="59">
        <f>C840*E840/3600/data!H$23+L839</f>
        <v>127.73829651978134</v>
      </c>
    </row>
    <row r="841" spans="1:12" ht="20.100000000000001" customHeight="1">
      <c r="A841" s="12">
        <f>'Eleveld TCI'!A841</f>
        <v>4670</v>
      </c>
      <c r="B841" s="13">
        <f>'Eleveld TCI'!B841</f>
        <v>4</v>
      </c>
      <c r="C841" s="14">
        <f t="shared" si="41"/>
        <v>10</v>
      </c>
      <c r="D841" s="68">
        <f>3600*(B841*data!D$15/1000-F841-G840)/C841</f>
        <v>741.4691122768437</v>
      </c>
      <c r="E841" s="68">
        <f>IF(A841+C841&lt;N$19,data!H$25,IF(A841&lt;N$19,data!H$25*(N$19-A841)/C841,IF(D841&gt;data!$H$25,data!$H$25,IF(D841&lt;0,0,D841))))</f>
        <v>741.4691122768437</v>
      </c>
      <c r="F841" s="17">
        <f>(H841*data!D$16+I841*data!D$17-G840*(data!D$18+data!D$19+data!D$20))*$C841/60</f>
        <v>-2.0596364229912285</v>
      </c>
      <c r="G841" s="17">
        <f t="shared" si="42"/>
        <v>81.168000000000006</v>
      </c>
      <c r="H841" s="17">
        <f>H840+(data!D$19*G840-data!D$16*H840)*$C841/60</f>
        <v>163.55825988861761</v>
      </c>
      <c r="I841" s="17">
        <f>I840+(data!D$20*G840-data!D$17*I840)*$C841/60</f>
        <v>244.04277823595669</v>
      </c>
      <c r="J841" s="16">
        <f t="shared" si="40"/>
        <v>77.833333333333329</v>
      </c>
      <c r="K841" s="14">
        <f>G841/data!D$8</f>
        <v>4</v>
      </c>
      <c r="L841" s="59">
        <f>C841*E841/3600/data!H$23+L840</f>
        <v>127.94426016208047</v>
      </c>
    </row>
    <row r="842" spans="1:12" ht="20.100000000000001" customHeight="1">
      <c r="A842" s="12">
        <f>'Eleveld TCI'!A842</f>
        <v>4680</v>
      </c>
      <c r="B842" s="13">
        <f>'Eleveld TCI'!B842</f>
        <v>4</v>
      </c>
      <c r="C842" s="14">
        <f t="shared" si="41"/>
        <v>10</v>
      </c>
      <c r="D842" s="68">
        <f>3600*(B842*data!D$15/1000-F842-G841)/C842</f>
        <v>741.33087824902248</v>
      </c>
      <c r="E842" s="68">
        <f>IF(A842+C842&lt;N$19,data!H$25,IF(A842&lt;N$19,data!H$25*(N$19-A842)/C842,IF(D842&gt;data!$H$25,data!$H$25,IF(D842&lt;0,0,D842))))</f>
        <v>741.33087824902248</v>
      </c>
      <c r="F842" s="17">
        <f>(H842*data!D$16+I842*data!D$17-G841*(data!D$18+data!D$19+data!D$20))*$C842/60</f>
        <v>-2.0592524395806193</v>
      </c>
      <c r="G842" s="17">
        <f t="shared" si="42"/>
        <v>81.168000000000006</v>
      </c>
      <c r="H842" s="17">
        <f>H841+(data!D$19*G841-data!D$16*H841)*$C842/60</f>
        <v>163.57411183963862</v>
      </c>
      <c r="I842" s="17">
        <f>I841+(data!D$20*G841-data!D$17*I841)*$C842/60</f>
        <v>244.47673070792692</v>
      </c>
      <c r="J842" s="16">
        <f t="shared" si="40"/>
        <v>78</v>
      </c>
      <c r="K842" s="14">
        <f>G842/data!D$8</f>
        <v>4</v>
      </c>
      <c r="L842" s="59">
        <f>C842*E842/3600/data!H$23+L841</f>
        <v>128.15018540603853</v>
      </c>
    </row>
    <row r="843" spans="1:12" ht="20.100000000000001" customHeight="1">
      <c r="A843" s="12">
        <f>'Eleveld TCI'!A843</f>
        <v>4690</v>
      </c>
      <c r="B843" s="13">
        <f>'Eleveld TCI'!B843</f>
        <v>4</v>
      </c>
      <c r="C843" s="14">
        <f t="shared" si="41"/>
        <v>10</v>
      </c>
      <c r="D843" s="68">
        <f>3600*(B843*data!D$15/1000-F843-G842)/C843</f>
        <v>741.19317100014428</v>
      </c>
      <c r="E843" s="68">
        <f>IF(A843+C843&lt;N$19,data!H$25,IF(A843&lt;N$19,data!H$25*(N$19-A843)/C843,IF(D843&gt;data!$H$25,data!$H$25,IF(D843&lt;0,0,D843))))</f>
        <v>741.19317100014428</v>
      </c>
      <c r="F843" s="17">
        <f>(H843*data!D$16+I843*data!D$17-G842*(data!D$18+data!D$19+data!D$20))*$C843/60</f>
        <v>-2.0588699194448501</v>
      </c>
      <c r="G843" s="17">
        <f t="shared" si="42"/>
        <v>81.168000000000006</v>
      </c>
      <c r="H843" s="17">
        <f>H842+(data!D$19*G842-data!D$16*H842)*$C843/60</f>
        <v>163.58981848110861</v>
      </c>
      <c r="I843" s="17">
        <f>I842+(data!D$20*G842-data!D$17*I842)*$C843/60</f>
        <v>244.91044450603755</v>
      </c>
      <c r="J843" s="16">
        <f t="shared" si="40"/>
        <v>78.166666666666671</v>
      </c>
      <c r="K843" s="14">
        <f>G843/data!D$8</f>
        <v>4</v>
      </c>
      <c r="L843" s="59">
        <f>C843*E843/3600/data!H$23+L842</f>
        <v>128.35607239798301</v>
      </c>
    </row>
    <row r="844" spans="1:12" ht="20.100000000000001" customHeight="1">
      <c r="A844" s="12">
        <f>'Eleveld TCI'!A844</f>
        <v>4700</v>
      </c>
      <c r="B844" s="13">
        <f>'Eleveld TCI'!B844</f>
        <v>4</v>
      </c>
      <c r="C844" s="14">
        <f t="shared" si="41"/>
        <v>10</v>
      </c>
      <c r="D844" s="68">
        <f>3600*(B844*data!D$15/1000-F844-G843)/C844</f>
        <v>741.05598610860682</v>
      </c>
      <c r="E844" s="68">
        <f>IF(A844+C844&lt;N$19,data!H$25,IF(A844&lt;N$19,data!H$25*(N$19-A844)/C844,IF(D844&gt;data!$H$25,data!$H$25,IF(D844&lt;0,0,D844))))</f>
        <v>741.05598610860682</v>
      </c>
      <c r="F844" s="17">
        <f>(H844*data!D$16+I844*data!D$17-G843*(data!D$18+data!D$19+data!D$20))*$C844/60</f>
        <v>-2.0584888503016843</v>
      </c>
      <c r="G844" s="17">
        <f t="shared" si="42"/>
        <v>81.168000000000006</v>
      </c>
      <c r="H844" s="17">
        <f>H843+(data!D$19*G843-data!D$16*H843)*$C844/60</f>
        <v>163.60538114503177</v>
      </c>
      <c r="I844" s="17">
        <f>I843+(data!D$20*G843-data!D$17*I843)*$C844/60</f>
        <v>245.34391976155922</v>
      </c>
      <c r="J844" s="16">
        <f t="shared" si="40"/>
        <v>78.333333333333329</v>
      </c>
      <c r="K844" s="14">
        <f>G844/data!D$8</f>
        <v>4</v>
      </c>
      <c r="L844" s="59">
        <f>C844*E844/3600/data!H$23+L843</f>
        <v>128.56192128301319</v>
      </c>
    </row>
    <row r="845" spans="1:12" ht="20.100000000000001" customHeight="1">
      <c r="A845" s="12">
        <f>'Eleveld TCI'!A845</f>
        <v>4710</v>
      </c>
      <c r="B845" s="13">
        <f>'Eleveld TCI'!B845</f>
        <v>4</v>
      </c>
      <c r="C845" s="14">
        <f t="shared" si="41"/>
        <v>10</v>
      </c>
      <c r="D845" s="68">
        <f>3600*(B845*data!D$15/1000-F845-G844)/C845</f>
        <v>740.91931919310582</v>
      </c>
      <c r="E845" s="68">
        <f>IF(A845+C845&lt;N$19,data!H$25,IF(A845&lt;N$19,data!H$25*(N$19-A845)/C845,IF(D845&gt;data!$H$25,data!$H$25,IF(D845&lt;0,0,D845))))</f>
        <v>740.91931919310582</v>
      </c>
      <c r="F845" s="17">
        <f>(H845*data!D$16+I845*data!D$17-G844*(data!D$18+data!D$19+data!D$20))*$C845/60</f>
        <v>-2.0581092199808491</v>
      </c>
      <c r="G845" s="17">
        <f t="shared" si="42"/>
        <v>81.168000000000006</v>
      </c>
      <c r="H845" s="17">
        <f>H844+(data!D$19*G844-data!D$16*H844)*$C845/60</f>
        <v>163.6208011512023</v>
      </c>
      <c r="I845" s="17">
        <f>I844+(data!D$20*G844-data!D$17*I844)*$C845/60</f>
        <v>245.77715660569035</v>
      </c>
      <c r="J845" s="16">
        <f t="shared" si="40"/>
        <v>78.5</v>
      </c>
      <c r="K845" s="14">
        <f>G845/data!D$8</f>
        <v>4</v>
      </c>
      <c r="L845" s="59">
        <f>C845*E845/3600/data!H$23+L844</f>
        <v>128.76773220501127</v>
      </c>
    </row>
    <row r="846" spans="1:12" ht="20.100000000000001" customHeight="1">
      <c r="A846" s="12">
        <f>'Eleveld TCI'!A846</f>
        <v>4720</v>
      </c>
      <c r="B846" s="13">
        <f>'Eleveld TCI'!B846</f>
        <v>4</v>
      </c>
      <c r="C846" s="14">
        <f t="shared" si="41"/>
        <v>10</v>
      </c>
      <c r="D846" s="68">
        <f>3600*(B846*data!D$15/1000-F846-G845)/C846</f>
        <v>740.78316591228202</v>
      </c>
      <c r="E846" s="68">
        <f>IF(A846+C846&lt;N$19,data!H$25,IF(A846&lt;N$19,data!H$25*(N$19-A846)/C846,IF(D846&gt;data!$H$25,data!$H$25,IF(D846&lt;0,0,D846))))</f>
        <v>740.78316591228202</v>
      </c>
      <c r="F846" s="17">
        <f>(H846*data!D$16+I846*data!D$17-G845*(data!D$18+data!D$19+data!D$20))*$C846/60</f>
        <v>-2.0577310164230105</v>
      </c>
      <c r="G846" s="17">
        <f t="shared" si="42"/>
        <v>81.168000000000006</v>
      </c>
      <c r="H846" s="17">
        <f>H845+(data!D$19*G845-data!D$16*H845)*$C846/60</f>
        <v>163.63607980731629</v>
      </c>
      <c r="I846" s="17">
        <f>I845+(data!D$20*G845-data!D$17*I845)*$C846/60</f>
        <v>246.21015516955723</v>
      </c>
      <c r="J846" s="16">
        <f t="shared" si="40"/>
        <v>78.666666666666671</v>
      </c>
      <c r="K846" s="14">
        <f>G846/data!D$8</f>
        <v>4</v>
      </c>
      <c r="L846" s="59">
        <f>C846*E846/3600/data!H$23+L845</f>
        <v>128.97350530665358</v>
      </c>
    </row>
    <row r="847" spans="1:12" ht="20.100000000000001" customHeight="1">
      <c r="A847" s="12">
        <f>'Eleveld TCI'!A847</f>
        <v>4730</v>
      </c>
      <c r="B847" s="13">
        <f>'Eleveld TCI'!B847</f>
        <v>4</v>
      </c>
      <c r="C847" s="14">
        <f t="shared" si="41"/>
        <v>10</v>
      </c>
      <c r="D847" s="68">
        <f>3600*(B847*data!D$15/1000-F847-G846)/C847</f>
        <v>740.64752196435279</v>
      </c>
      <c r="E847" s="68">
        <f>IF(A847+C847&lt;N$19,data!H$25,IF(A847&lt;N$19,data!H$25*(N$19-A847)/C847,IF(D847&gt;data!$H$25,data!$H$25,IF(D847&lt;0,0,D847))))</f>
        <v>740.64752196435279</v>
      </c>
      <c r="F847" s="17">
        <f>(H847*data!D$16+I847*data!D$17-G846*(data!D$18+data!D$19+data!D$20))*$C847/60</f>
        <v>-2.0573542276787582</v>
      </c>
      <c r="G847" s="17">
        <f t="shared" si="42"/>
        <v>81.168000000000006</v>
      </c>
      <c r="H847" s="17">
        <f>H846+(data!D$19*G846-data!D$16*H846)*$C847/60</f>
        <v>163.65121840908256</v>
      </c>
      <c r="I847" s="17">
        <f>I846+(data!D$20*G846-data!D$17*I846)*$C847/60</f>
        <v>246.64291558421397</v>
      </c>
      <c r="J847" s="16">
        <f t="shared" si="40"/>
        <v>78.833333333333329</v>
      </c>
      <c r="K847" s="14">
        <f>G847/data!D$8</f>
        <v>4</v>
      </c>
      <c r="L847" s="59">
        <f>C847*E847/3600/data!H$23+L846</f>
        <v>129.17924072942145</v>
      </c>
    </row>
    <row r="848" spans="1:12" ht="20.100000000000001" customHeight="1">
      <c r="A848" s="12">
        <f>'Eleveld TCI'!A848</f>
        <v>4740</v>
      </c>
      <c r="B848" s="13">
        <f>'Eleveld TCI'!B848</f>
        <v>4</v>
      </c>
      <c r="C848" s="14">
        <f t="shared" si="41"/>
        <v>10</v>
      </c>
      <c r="D848" s="68">
        <f>3600*(B848*data!D$15/1000-F848-G847)/C848</f>
        <v>740.51238308673362</v>
      </c>
      <c r="E848" s="68">
        <f>IF(A848+C848&lt;N$19,data!H$25,IF(A848&lt;N$19,data!H$25*(N$19-A848)/C848,IF(D848&gt;data!$H$25,data!$H$25,IF(D848&lt;0,0,D848))))</f>
        <v>740.51238308673362</v>
      </c>
      <c r="F848" s="17">
        <f>(H848*data!D$16+I848*data!D$17-G847*(data!D$18+data!D$19+data!D$20))*$C848/60</f>
        <v>-2.0569788419075969</v>
      </c>
      <c r="G848" s="17">
        <f t="shared" si="42"/>
        <v>81.168000000000006</v>
      </c>
      <c r="H848" s="17">
        <f>H847+(data!D$19*G847-data!D$16*H847)*$C848/60</f>
        <v>163.66621824033263</v>
      </c>
      <c r="I848" s="17">
        <f>I847+(data!D$20*G847-data!D$17*I847)*$C848/60</f>
        <v>247.07543798064265</v>
      </c>
      <c r="J848" s="16">
        <f t="shared" si="40"/>
        <v>79</v>
      </c>
      <c r="K848" s="14">
        <f>G848/data!D$8</f>
        <v>4</v>
      </c>
      <c r="L848" s="59">
        <f>C848*E848/3600/data!H$23+L847</f>
        <v>129.38493861361221</v>
      </c>
    </row>
    <row r="849" spans="1:12" ht="20.100000000000001" customHeight="1">
      <c r="A849" s="12">
        <f>'Eleveld TCI'!A849</f>
        <v>4750</v>
      </c>
      <c r="B849" s="13">
        <f>'Eleveld TCI'!B849</f>
        <v>4</v>
      </c>
      <c r="C849" s="14">
        <f t="shared" si="41"/>
        <v>10</v>
      </c>
      <c r="D849" s="68">
        <f>3600*(B849*data!D$15/1000-F849-G848)/C849</f>
        <v>740.37774505570042</v>
      </c>
      <c r="E849" s="68">
        <f>IF(A849+C849&lt;N$19,data!H$25,IF(A849&lt;N$19,data!H$25*(N$19-A849)/C849,IF(D849&gt;data!$H$25,data!$H$25,IF(D849&lt;0,0,D849))))</f>
        <v>740.37774505570042</v>
      </c>
      <c r="F849" s="17">
        <f>(H849*data!D$16+I849*data!D$17-G848*(data!D$18+data!D$19+data!D$20))*$C849/60</f>
        <v>-2.0566048473769478</v>
      </c>
      <c r="G849" s="17">
        <f t="shared" si="42"/>
        <v>81.168000000000006</v>
      </c>
      <c r="H849" s="17">
        <f>H848+(data!D$19*G848-data!D$16*H848)*$C849/60</f>
        <v>163.68108057312958</v>
      </c>
      <c r="I849" s="17">
        <f>I848+(data!D$20*G848-data!D$17*I848)*$C849/60</f>
        <v>247.50772248975329</v>
      </c>
      <c r="J849" s="16">
        <f t="shared" si="40"/>
        <v>79.166666666666671</v>
      </c>
      <c r="K849" s="14">
        <f>G849/data!D$8</f>
        <v>4</v>
      </c>
      <c r="L849" s="59">
        <f>C849*E849/3600/data!H$23+L848</f>
        <v>129.59059909834991</v>
      </c>
    </row>
    <row r="850" spans="1:12" ht="20.100000000000001" customHeight="1">
      <c r="A850" s="12">
        <f>'Eleveld TCI'!A850</f>
        <v>4760</v>
      </c>
      <c r="B850" s="13">
        <f>'Eleveld TCI'!B850</f>
        <v>4</v>
      </c>
      <c r="C850" s="14">
        <f t="shared" si="41"/>
        <v>10</v>
      </c>
      <c r="D850" s="68">
        <f>3600*(B850*data!D$15/1000-F850-G849)/C850</f>
        <v>740.24360368601606</v>
      </c>
      <c r="E850" s="68">
        <f>IF(A850+C850&lt;N$19,data!H$25,IF(A850&lt;N$19,data!H$25*(N$19-A850)/C850,IF(D850&gt;data!$H$25,data!$H$25,IF(D850&lt;0,0,D850))))</f>
        <v>740.24360368601606</v>
      </c>
      <c r="F850" s="17">
        <f>(H850*data!D$16+I850*data!D$17-G849*(data!D$18+data!D$19+data!D$20))*$C850/60</f>
        <v>-2.0562322324611593</v>
      </c>
      <c r="G850" s="17">
        <f t="shared" si="42"/>
        <v>81.168000000000006</v>
      </c>
      <c r="H850" s="17">
        <f>H849+(data!D$19*G849-data!D$16*H849)*$C850/60</f>
        <v>163.6958066678759</v>
      </c>
      <c r="I850" s="17">
        <f>I849+(data!D$20*G849-data!D$17*I849)*$C850/60</f>
        <v>247.93976924238393</v>
      </c>
      <c r="J850" s="16">
        <f t="shared" si="40"/>
        <v>79.333333333333329</v>
      </c>
      <c r="K850" s="14">
        <f>G850/data!D$8</f>
        <v>4</v>
      </c>
      <c r="L850" s="59">
        <f>C850*E850/3600/data!H$23+L849</f>
        <v>129.79622232159602</v>
      </c>
    </row>
    <row r="851" spans="1:12" ht="20.100000000000001" customHeight="1">
      <c r="A851" s="12">
        <f>'Eleveld TCI'!A851</f>
        <v>4770</v>
      </c>
      <c r="B851" s="13">
        <f>'Eleveld TCI'!B851</f>
        <v>4</v>
      </c>
      <c r="C851" s="14">
        <f t="shared" si="41"/>
        <v>10</v>
      </c>
      <c r="D851" s="68">
        <f>3600*(B851*data!D$15/1000-F851-G850)/C851</f>
        <v>740.10995483059276</v>
      </c>
      <c r="E851" s="68">
        <f>IF(A851+C851&lt;N$19,data!H$25,IF(A851&lt;N$19,data!H$25*(N$19-A851)/C851,IF(D851&gt;data!$H$25,data!$H$25,IF(D851&lt;0,0,D851))))</f>
        <v>740.10995483059276</v>
      </c>
      <c r="F851" s="17">
        <f>(H851*data!D$16+I851*data!D$17-G850*(data!D$18+data!D$19+data!D$20))*$C851/60</f>
        <v>-2.055860985640531</v>
      </c>
      <c r="G851" s="17">
        <f t="shared" si="42"/>
        <v>81.168000000000006</v>
      </c>
      <c r="H851" s="17">
        <f>H850+(data!D$19*G850-data!D$16*H850)*$C851/60</f>
        <v>163.71039777342037</v>
      </c>
      <c r="I851" s="17">
        <f>I850+(data!D$20*G850-data!D$17*I850)*$C851/60</f>
        <v>248.37157836930061</v>
      </c>
      <c r="J851" s="16">
        <f t="shared" si="40"/>
        <v>79.5</v>
      </c>
      <c r="K851" s="14">
        <f>G851/data!D$8</f>
        <v>4</v>
      </c>
      <c r="L851" s="59">
        <f>C851*E851/3600/data!H$23+L850</f>
        <v>130.00180842016007</v>
      </c>
    </row>
    <row r="852" spans="1:12" ht="20.100000000000001" customHeight="1">
      <c r="A852" s="12">
        <f>'Eleveld TCI'!A852</f>
        <v>4780</v>
      </c>
      <c r="B852" s="13">
        <f>'Eleveld TCI'!B852</f>
        <v>4</v>
      </c>
      <c r="C852" s="14">
        <f t="shared" si="41"/>
        <v>10</v>
      </c>
      <c r="D852" s="68">
        <f>3600*(B852*data!D$15/1000-F852-G851)/C852</f>
        <v>739.97679438012369</v>
      </c>
      <c r="E852" s="68">
        <f>IF(A852+C852&lt;N$19,data!H$25,IF(A852&lt;N$19,data!H$25*(N$19-A852)/C852,IF(D852&gt;data!$H$25,data!$H$25,IF(D852&lt;0,0,D852))))</f>
        <v>739.97679438012369</v>
      </c>
      <c r="F852" s="17">
        <f>(H852*data!D$16+I852*data!D$17-G851*(data!D$18+data!D$19+data!D$20))*$C852/60</f>
        <v>-2.0554910955003378</v>
      </c>
      <c r="G852" s="17">
        <f t="shared" si="42"/>
        <v>81.168000000000006</v>
      </c>
      <c r="H852" s="17">
        <f>H851+(data!D$19*G851-data!D$16*H851)*$C852/60</f>
        <v>163.72485512716401</v>
      </c>
      <c r="I852" s="17">
        <f>I851+(data!D$20*G851-data!D$17*I851)*$C852/60</f>
        <v>248.80315000119748</v>
      </c>
      <c r="J852" s="16">
        <f t="shared" si="40"/>
        <v>79.666666666666671</v>
      </c>
      <c r="K852" s="14">
        <f>G852/data!D$8</f>
        <v>4</v>
      </c>
      <c r="L852" s="59">
        <f>C852*E852/3600/data!H$23+L851</f>
        <v>130.20735752971012</v>
      </c>
    </row>
    <row r="853" spans="1:12" ht="20.100000000000001" customHeight="1">
      <c r="A853" s="12">
        <f>'Eleveld TCI'!A853</f>
        <v>4790</v>
      </c>
      <c r="B853" s="13">
        <f>'Eleveld TCI'!B853</f>
        <v>4</v>
      </c>
      <c r="C853" s="14">
        <f t="shared" si="41"/>
        <v>10</v>
      </c>
      <c r="D853" s="68">
        <f>3600*(B853*data!D$15/1000-F853-G852)/C853</f>
        <v>739.84411826275561</v>
      </c>
      <c r="E853" s="68">
        <f>IF(A853+C853&lt;N$19,data!H$25,IF(A853&lt;N$19,data!H$25*(N$19-A853)/C853,IF(D853&gt;data!$H$25,data!$H$25,IF(D853&lt;0,0,D853))))</f>
        <v>739.84411826275561</v>
      </c>
      <c r="F853" s="17">
        <f>(H853*data!D$16+I853*data!D$17-G852*(data!D$18+data!D$19+data!D$20))*$C853/60</f>
        <v>-2.0551225507298705</v>
      </c>
      <c r="G853" s="17">
        <f t="shared" si="42"/>
        <v>81.168000000000006</v>
      </c>
      <c r="H853" s="17">
        <f>H852+(data!D$19*G852-data!D$16*H852)*$C853/60</f>
        <v>163.73917995516501</v>
      </c>
      <c r="I853" s="17">
        <f>I852+(data!D$20*G852-data!D$17*I852)*$C853/60</f>
        <v>249.23448426869683</v>
      </c>
      <c r="J853" s="16">
        <f t="shared" si="40"/>
        <v>79.833333333333329</v>
      </c>
      <c r="K853" s="14">
        <f>G853/data!D$8</f>
        <v>4</v>
      </c>
      <c r="L853" s="59">
        <f>C853*E853/3600/data!H$23+L852</f>
        <v>130.41286978478311</v>
      </c>
    </row>
    <row r="854" spans="1:12" ht="20.100000000000001" customHeight="1">
      <c r="A854" s="12">
        <f>'Eleveld TCI'!A854</f>
        <v>4800</v>
      </c>
      <c r="B854" s="13">
        <f>'Eleveld TCI'!B854</f>
        <v>4</v>
      </c>
      <c r="C854" s="14">
        <f t="shared" si="41"/>
        <v>10</v>
      </c>
      <c r="D854" s="68">
        <f>3600*(B854*data!D$15/1000-F854-G853)/C854</f>
        <v>739.71192244373583</v>
      </c>
      <c r="E854" s="68">
        <f>IF(A854+C854&lt;N$19,data!H$25,IF(A854&lt;N$19,data!H$25*(N$19-A854)/C854,IF(D854&gt;data!$H$25,data!$H$25,IF(D854&lt;0,0,D854))))</f>
        <v>739.71192244373583</v>
      </c>
      <c r="F854" s="17">
        <f>(H854*data!D$16+I854*data!D$17-G853*(data!D$18+data!D$19+data!D$20))*$C854/60</f>
        <v>-2.0547553401214835</v>
      </c>
      <c r="G854" s="17">
        <f t="shared" si="42"/>
        <v>81.168000000000006</v>
      </c>
      <c r="H854" s="17">
        <f>H853+(data!D$19*G853-data!D$16*H853)*$C854/60</f>
        <v>163.75337347224266</v>
      </c>
      <c r="I854" s="17">
        <f>I853+(data!D$20*G853-data!D$17*I853)*$C854/60</f>
        <v>249.66558130234904</v>
      </c>
      <c r="J854" s="16">
        <f t="shared" si="40"/>
        <v>80</v>
      </c>
      <c r="K854" s="14">
        <f>G854/data!D$8</f>
        <v>4</v>
      </c>
      <c r="L854" s="59">
        <f>C854*E854/3600/data!H$23+L853</f>
        <v>130.61834531879526</v>
      </c>
    </row>
    <row r="855" spans="1:12" ht="20.100000000000001" customHeight="1">
      <c r="A855" s="12">
        <f>'Eleveld TCI'!A855</f>
        <v>4810</v>
      </c>
      <c r="B855" s="13">
        <f>'Eleveld TCI'!B855</f>
        <v>4</v>
      </c>
      <c r="C855" s="14">
        <f t="shared" si="41"/>
        <v>10</v>
      </c>
      <c r="D855" s="68">
        <f>3600*(B855*data!D$15/1000-F855-G854)/C855</f>
        <v>739.58020292507456</v>
      </c>
      <c r="E855" s="68">
        <f>IF(A855+C855&lt;N$19,data!H$25,IF(A855&lt;N$19,data!H$25*(N$19-A855)/C855,IF(D855&gt;data!$H$25,data!$H$25,IF(D855&lt;0,0,D855))))</f>
        <v>739.58020292507456</v>
      </c>
      <c r="F855" s="17">
        <f>(H855*data!D$16+I855*data!D$17-G854*(data!D$18+data!D$19+data!D$20))*$C855/60</f>
        <v>-2.0543894525696476</v>
      </c>
      <c r="G855" s="17">
        <f t="shared" si="42"/>
        <v>81.168000000000006</v>
      </c>
      <c r="H855" s="17">
        <f>H854+(data!D$19*G854-data!D$16*H854)*$C855/60</f>
        <v>163.76743688208043</v>
      </c>
      <c r="I855" s="17">
        <f>I854+(data!D$20*G854-data!D$17*I854)*$C855/60</f>
        <v>250.09644123263274</v>
      </c>
      <c r="J855" s="16">
        <f t="shared" si="40"/>
        <v>80.166666666666671</v>
      </c>
      <c r="K855" s="14">
        <f>G855/data!D$8</f>
        <v>4</v>
      </c>
      <c r="L855" s="59">
        <f>C855*E855/3600/data!H$23+L854</f>
        <v>130.82378426405222</v>
      </c>
    </row>
    <row r="856" spans="1:12" ht="20.100000000000001" customHeight="1">
      <c r="A856" s="12">
        <f>'Eleveld TCI'!A856</f>
        <v>4820</v>
      </c>
      <c r="B856" s="13">
        <f>'Eleveld TCI'!B856</f>
        <v>4</v>
      </c>
      <c r="C856" s="14">
        <f t="shared" si="41"/>
        <v>10</v>
      </c>
      <c r="D856" s="68">
        <f>3600*(B856*data!D$15/1000-F856-G855)/C856</f>
        <v>739.44895574520729</v>
      </c>
      <c r="E856" s="68">
        <f>IF(A856+C856&lt;N$19,data!H$25,IF(A856&lt;N$19,data!H$25*(N$19-A856)/C856,IF(D856&gt;data!$H$25,data!$H$25,IF(D856&lt;0,0,D856))))</f>
        <v>739.44895574520729</v>
      </c>
      <c r="F856" s="17">
        <f>(H856*data!D$16+I856*data!D$17-G855*(data!D$18+data!D$19+data!D$20))*$C856/60</f>
        <v>-2.054024877070018</v>
      </c>
      <c r="G856" s="17">
        <f t="shared" si="42"/>
        <v>81.168000000000006</v>
      </c>
      <c r="H856" s="17">
        <f>H855+(data!D$19*G855-data!D$16*H855)*$C856/60</f>
        <v>163.78137137732801</v>
      </c>
      <c r="I856" s="17">
        <f>I855+(data!D$20*G855-data!D$17*I855)*$C856/60</f>
        <v>250.52706418995479</v>
      </c>
      <c r="J856" s="16">
        <f t="shared" si="40"/>
        <v>80.333333333333329</v>
      </c>
      <c r="K856" s="14">
        <f>G856/data!D$8</f>
        <v>4</v>
      </c>
      <c r="L856" s="59">
        <f>C856*E856/3600/data!H$23+L855</f>
        <v>131.02918675175923</v>
      </c>
    </row>
    <row r="857" spans="1:12" ht="20.100000000000001" customHeight="1">
      <c r="A857" s="12">
        <f>'Eleveld TCI'!A857</f>
        <v>4830</v>
      </c>
      <c r="B857" s="13">
        <f>'Eleveld TCI'!B857</f>
        <v>4</v>
      </c>
      <c r="C857" s="14">
        <f t="shared" si="41"/>
        <v>10</v>
      </c>
      <c r="D857" s="68">
        <f>3600*(B857*data!D$15/1000-F857-G856)/C857</f>
        <v>739.31817697866222</v>
      </c>
      <c r="E857" s="68">
        <f>IF(A857+C857&lt;N$19,data!H$25,IF(A857&lt;N$19,data!H$25*(N$19-A857)/C857,IF(D857&gt;data!$H$25,data!$H$25,IF(D857&lt;0,0,D857))))</f>
        <v>739.31817697866222</v>
      </c>
      <c r="F857" s="17">
        <f>(H857*data!D$16+I857*data!D$17-G856*(data!D$18+data!D$19+data!D$20))*$C857/60</f>
        <v>-2.0536616027185022</v>
      </c>
      <c r="G857" s="17">
        <f t="shared" si="42"/>
        <v>81.168000000000006</v>
      </c>
      <c r="H857" s="17">
        <f>H856+(data!D$19*G856-data!D$16*H856)*$C857/60</f>
        <v>163.7951781397025</v>
      </c>
      <c r="I857" s="17">
        <f>I856+(data!D$20*G856-data!D$17*I856)*$C857/60</f>
        <v>250.95745030465031</v>
      </c>
      <c r="J857" s="16">
        <f t="shared" si="40"/>
        <v>80.5</v>
      </c>
      <c r="K857" s="14">
        <f>G857/data!D$8</f>
        <v>4</v>
      </c>
      <c r="L857" s="59">
        <f>C857*E857/3600/data!H$23+L856</f>
        <v>131.23455291203106</v>
      </c>
    </row>
    <row r="858" spans="1:12" ht="20.100000000000001" customHeight="1">
      <c r="A858" s="12">
        <f>'Eleveld TCI'!A858</f>
        <v>4840</v>
      </c>
      <c r="B858" s="13">
        <f>'Eleveld TCI'!B858</f>
        <v>4</v>
      </c>
      <c r="C858" s="14">
        <f t="shared" si="41"/>
        <v>10</v>
      </c>
      <c r="D858" s="68">
        <f>3600*(B858*data!D$15/1000-F858-G857)/C858</f>
        <v>739.18786273572266</v>
      </c>
      <c r="E858" s="68">
        <f>IF(A858+C858&lt;N$19,data!H$25,IF(A858&lt;N$19,data!H$25*(N$19-A858)/C858,IF(D858&gt;data!$H$25,data!$H$25,IF(D858&lt;0,0,D858))))</f>
        <v>739.18786273572266</v>
      </c>
      <c r="F858" s="17">
        <f>(H858*data!D$16+I858*data!D$17-G857*(data!D$18+data!D$19+data!D$20))*$C858/60</f>
        <v>-2.0532996187103474</v>
      </c>
      <c r="G858" s="17">
        <f t="shared" si="42"/>
        <v>81.168000000000006</v>
      </c>
      <c r="H858" s="17">
        <f>H857+(data!D$19*G857-data!D$16*H857)*$C858/60</f>
        <v>163.80885834008856</v>
      </c>
      <c r="I858" s="17">
        <f>I857+(data!D$20*G857-data!D$17*I857)*$C858/60</f>
        <v>251.38759970698274</v>
      </c>
      <c r="J858" s="16">
        <f t="shared" si="40"/>
        <v>80.666666666666671</v>
      </c>
      <c r="K858" s="14">
        <f>G858/data!D$8</f>
        <v>4</v>
      </c>
      <c r="L858" s="59">
        <f>C858*E858/3600/data!H$23+L857</f>
        <v>131.43988287390209</v>
      </c>
    </row>
    <row r="859" spans="1:12" ht="20.100000000000001" customHeight="1">
      <c r="A859" s="12">
        <f>'Eleveld TCI'!A859</f>
        <v>4850</v>
      </c>
      <c r="B859" s="13">
        <f>'Eleveld TCI'!B859</f>
        <v>4</v>
      </c>
      <c r="C859" s="14">
        <f t="shared" si="41"/>
        <v>10</v>
      </c>
      <c r="D859" s="68">
        <f>3600*(B859*data!D$15/1000-F859-G858)/C859</f>
        <v>739.05800916212002</v>
      </c>
      <c r="E859" s="68">
        <f>IF(A859+C859&lt;N$19,data!H$25,IF(A859&lt;N$19,data!H$25*(N$19-A859)/C859,IF(D859&gt;data!$H$25,data!$H$25,IF(D859&lt;0,0,D859))))</f>
        <v>739.05800916212002</v>
      </c>
      <c r="F859" s="17">
        <f>(H859*data!D$16+I859*data!D$17-G858*(data!D$18+data!D$19+data!D$20))*$C859/60</f>
        <v>-2.0529389143392245</v>
      </c>
      <c r="G859" s="17">
        <f t="shared" si="42"/>
        <v>81.168000000000006</v>
      </c>
      <c r="H859" s="17">
        <f>H858+(data!D$19*G858-data!D$16*H858)*$C859/60</f>
        <v>163.82241313863776</v>
      </c>
      <c r="I859" s="17">
        <f>I858+(data!D$20*G858-data!D$17*I858)*$C859/60</f>
        <v>251.81751252714389</v>
      </c>
      <c r="J859" s="16">
        <f t="shared" si="40"/>
        <v>80.833333333333329</v>
      </c>
      <c r="K859" s="14">
        <f>G859/data!D$8</f>
        <v>4</v>
      </c>
      <c r="L859" s="59">
        <f>C859*E859/3600/data!H$23+L858</f>
        <v>131.645176765336</v>
      </c>
    </row>
    <row r="860" spans="1:12" ht="20.100000000000001" customHeight="1">
      <c r="A860" s="12">
        <f>'Eleveld TCI'!A860</f>
        <v>4860</v>
      </c>
      <c r="B860" s="13">
        <f>'Eleveld TCI'!B860</f>
        <v>4</v>
      </c>
      <c r="C860" s="14">
        <f t="shared" si="41"/>
        <v>10</v>
      </c>
      <c r="D860" s="68">
        <f>3600*(B860*data!D$15/1000-F860-G859)/C860</f>
        <v>738.92861243868083</v>
      </c>
      <c r="E860" s="68">
        <f>IF(A860+C860&lt;N$19,data!H$25,IF(A860&lt;N$19,data!H$25*(N$19-A860)/C860,IF(D860&gt;data!$H$25,data!$H$25,IF(D860&lt;0,0,D860))))</f>
        <v>738.92861243868083</v>
      </c>
      <c r="F860" s="17">
        <f>(H860*data!D$16+I860*data!D$17-G859*(data!D$18+data!D$19+data!D$20))*$C860/60</f>
        <v>-2.0525794789963299</v>
      </c>
      <c r="G860" s="17">
        <f t="shared" si="42"/>
        <v>81.168000000000006</v>
      </c>
      <c r="H860" s="17">
        <f>H859+(data!D$19*G859-data!D$16*H859)*$C860/60</f>
        <v>163.83584368486692</v>
      </c>
      <c r="I860" s="17">
        <f>I859+(data!D$20*G859-data!D$17*I859)*$C860/60</f>
        <v>252.24718889525397</v>
      </c>
      <c r="J860" s="16">
        <f t="shared" si="40"/>
        <v>81</v>
      </c>
      <c r="K860" s="14">
        <f>G860/data!D$8</f>
        <v>4</v>
      </c>
      <c r="L860" s="59">
        <f>C860*E860/3600/data!H$23+L859</f>
        <v>131.85043471323564</v>
      </c>
    </row>
    <row r="861" spans="1:12" ht="20.100000000000001" customHeight="1">
      <c r="A861" s="12">
        <f>'Eleveld TCI'!A861</f>
        <v>4870</v>
      </c>
      <c r="B861" s="13">
        <f>'Eleveld TCI'!B861</f>
        <v>4</v>
      </c>
      <c r="C861" s="14">
        <f t="shared" si="41"/>
        <v>10</v>
      </c>
      <c r="D861" s="68">
        <f>3600*(B861*data!D$15/1000-F861-G860)/C861</f>
        <v>738.7996687810147</v>
      </c>
      <c r="E861" s="68">
        <f>IF(A861+C861&lt;N$19,data!H$25,IF(A861&lt;N$19,data!H$25*(N$19-A861)/C861,IF(D861&gt;data!$H$25,data!$H$25,IF(D861&lt;0,0,D861))))</f>
        <v>738.7996687810147</v>
      </c>
      <c r="F861" s="17">
        <f>(H861*data!D$16+I861*data!D$17-G860*(data!D$18+data!D$19+data!D$20))*$C861/60</f>
        <v>-2.0522213021694906</v>
      </c>
      <c r="G861" s="17">
        <f t="shared" si="42"/>
        <v>81.168000000000006</v>
      </c>
      <c r="H861" s="17">
        <f>H860+(data!D$19*G860-data!D$16*H860)*$C861/60</f>
        <v>163.84915111775564</v>
      </c>
      <c r="I861" s="17">
        <f>I860+(data!D$20*G860-data!D$17*I860)*$C861/60</f>
        <v>252.67662894136157</v>
      </c>
      <c r="J861" s="16">
        <f t="shared" si="40"/>
        <v>81.166666666666671</v>
      </c>
      <c r="K861" s="14">
        <f>G861/data!D$8</f>
        <v>4</v>
      </c>
      <c r="L861" s="59">
        <f>C861*E861/3600/data!H$23+L860</f>
        <v>132.0556568434526</v>
      </c>
    </row>
    <row r="862" spans="1:12" ht="20.100000000000001" customHeight="1">
      <c r="A862" s="12">
        <f>'Eleveld TCI'!A862</f>
        <v>4880</v>
      </c>
      <c r="B862" s="13">
        <f>'Eleveld TCI'!B862</f>
        <v>4</v>
      </c>
      <c r="C862" s="14">
        <f t="shared" si="41"/>
        <v>10</v>
      </c>
      <c r="D862" s="68">
        <f>3600*(B862*data!D$15/1000-F862-G861)/C862</f>
        <v>738.67117443922268</v>
      </c>
      <c r="E862" s="68">
        <f>IF(A862+C862&lt;N$19,data!H$25,IF(A862&lt;N$19,data!H$25*(N$19-A862)/C862,IF(D862&gt;data!$H$25,data!$H$25,IF(D862&lt;0,0,D862))))</f>
        <v>738.67117443922268</v>
      </c>
      <c r="F862" s="17">
        <f>(H862*data!D$16+I862*data!D$17-G861*(data!D$18+data!D$19+data!D$20))*$C862/60</f>
        <v>-2.051864373442279</v>
      </c>
      <c r="G862" s="17">
        <f t="shared" si="42"/>
        <v>81.168000000000006</v>
      </c>
      <c r="H862" s="17">
        <f>H861+(data!D$19*G861-data!D$16*H861)*$C862/60</f>
        <v>163.86233656584287</v>
      </c>
      <c r="I862" s="17">
        <f>I861+(data!D$20*G861-data!D$17*I861)*$C862/60</f>
        <v>253.10583279544383</v>
      </c>
      <c r="J862" s="16">
        <f t="shared" si="40"/>
        <v>81.333333333333329</v>
      </c>
      <c r="K862" s="14">
        <f>G862/data!D$8</f>
        <v>4</v>
      </c>
      <c r="L862" s="59">
        <f>C862*E862/3600/data!H$23+L861</f>
        <v>132.26084328079682</v>
      </c>
    </row>
    <row r="863" spans="1:12" ht="20.100000000000001" customHeight="1">
      <c r="A863" s="12">
        <f>'Eleveld TCI'!A863</f>
        <v>4890</v>
      </c>
      <c r="B863" s="13">
        <f>'Eleveld TCI'!B863</f>
        <v>4</v>
      </c>
      <c r="C863" s="14">
        <f t="shared" si="41"/>
        <v>10</v>
      </c>
      <c r="D863" s="68">
        <f>3600*(B863*data!D$15/1000-F863-G862)/C863</f>
        <v>738.54312569752892</v>
      </c>
      <c r="E863" s="68">
        <f>IF(A863+C863&lt;N$19,data!H$25,IF(A863&lt;N$19,data!H$25*(N$19-A863)/C863,IF(D863&gt;data!$H$25,data!$H$25,IF(D863&lt;0,0,D863))))</f>
        <v>738.54312569752892</v>
      </c>
      <c r="F863" s="17">
        <f>(H863*data!D$16+I863*data!D$17-G862*(data!D$18+data!D$19+data!D$20))*$C863/60</f>
        <v>-2.0515086824931354</v>
      </c>
      <c r="G863" s="17">
        <f t="shared" si="42"/>
        <v>81.168000000000006</v>
      </c>
      <c r="H863" s="17">
        <f>H862+(data!D$19*G862-data!D$16*H862)*$C863/60</f>
        <v>163.87540114732263</v>
      </c>
      <c r="I863" s="17">
        <f>I862+(data!D$20*G862-data!D$17*I862)*$C863/60</f>
        <v>253.53480058740632</v>
      </c>
      <c r="J863" s="16">
        <f t="shared" si="40"/>
        <v>81.5</v>
      </c>
      <c r="K863" s="14">
        <f>G863/data!D$8</f>
        <v>4</v>
      </c>
      <c r="L863" s="59">
        <f>C863*E863/3600/data!H$23+L862</f>
        <v>132.46599414904614</v>
      </c>
    </row>
    <row r="864" spans="1:12" ht="20.100000000000001" customHeight="1">
      <c r="A864" s="12">
        <f>'Eleveld TCI'!A864</f>
        <v>4900</v>
      </c>
      <c r="B864" s="13">
        <f>'Eleveld TCI'!B864</f>
        <v>4</v>
      </c>
      <c r="C864" s="14">
        <f t="shared" si="41"/>
        <v>10</v>
      </c>
      <c r="D864" s="68">
        <f>3600*(B864*data!D$15/1000-F864-G863)/C864</f>
        <v>738.41551887401977</v>
      </c>
      <c r="E864" s="68">
        <f>IF(A864+C864&lt;N$19,data!H$25,IF(A864&lt;N$19,data!H$25*(N$19-A864)/C864,IF(D864&gt;data!$H$25,data!$H$25,IF(D864&lt;0,0,D864))))</f>
        <v>738.41551887401977</v>
      </c>
      <c r="F864" s="17">
        <f>(H864*data!D$16+I864*data!D$17-G863*(data!D$18+data!D$19+data!D$20))*$C864/60</f>
        <v>-2.0511542190944976</v>
      </c>
      <c r="G864" s="17">
        <f t="shared" si="42"/>
        <v>81.168000000000006</v>
      </c>
      <c r="H864" s="17">
        <f>H863+(data!D$19*G863-data!D$16*H863)*$C864/60</f>
        <v>163.88834597013886</v>
      </c>
      <c r="I864" s="17">
        <f>I863+(data!D$20*G863-data!D$17*I863)*$C864/60</f>
        <v>253.96353244708325</v>
      </c>
      <c r="J864" s="16">
        <f t="shared" si="40"/>
        <v>81.666666666666671</v>
      </c>
      <c r="K864" s="14">
        <f>G864/data!D$8</f>
        <v>4</v>
      </c>
      <c r="L864" s="59">
        <f>C864*E864/3600/data!H$23+L863</f>
        <v>132.67110957095559</v>
      </c>
    </row>
    <row r="865" spans="1:12" ht="20.100000000000001" customHeight="1">
      <c r="A865" s="12">
        <f>'Eleveld TCI'!A865</f>
        <v>4910</v>
      </c>
      <c r="B865" s="13">
        <f>'Eleveld TCI'!B865</f>
        <v>4</v>
      </c>
      <c r="C865" s="14">
        <f t="shared" si="41"/>
        <v>10</v>
      </c>
      <c r="D865" s="68">
        <f>3600*(B865*data!D$15/1000-F865-G864)/C865</f>
        <v>738.28835032030099</v>
      </c>
      <c r="E865" s="68">
        <f>IF(A865+C865&lt;N$19,data!H$25,IF(A865&lt;N$19,data!H$25*(N$19-A865)/C865,IF(D865&gt;data!$H$25,data!$H$25,IF(D865&lt;0,0,D865))))</f>
        <v>738.28835032030099</v>
      </c>
      <c r="F865" s="17">
        <f>(H865*data!D$16+I865*data!D$17-G864*(data!D$18+data!D$19+data!D$20))*$C865/60</f>
        <v>-2.0508009731119423</v>
      </c>
      <c r="G865" s="17">
        <f t="shared" si="42"/>
        <v>81.168000000000006</v>
      </c>
      <c r="H865" s="17">
        <f>H864+(data!D$19*G864-data!D$16*H864)*$C865/60</f>
        <v>163.90117213207924</v>
      </c>
      <c r="I865" s="17">
        <f>I864+(data!D$20*G864-data!D$17*I864)*$C865/60</f>
        <v>254.39202850423735</v>
      </c>
      <c r="J865" s="16">
        <f t="shared" si="40"/>
        <v>81.833333333333329</v>
      </c>
      <c r="K865" s="14">
        <f>G865/data!D$8</f>
        <v>4</v>
      </c>
      <c r="L865" s="59">
        <f>C865*E865/3600/data!H$23+L864</f>
        <v>132.87618966826679</v>
      </c>
    </row>
    <row r="866" spans="1:12" ht="20.100000000000001" customHeight="1">
      <c r="A866" s="12">
        <f>'Eleveld TCI'!A866</f>
        <v>4920</v>
      </c>
      <c r="B866" s="13">
        <f>'Eleveld TCI'!B866</f>
        <v>4</v>
      </c>
      <c r="C866" s="14">
        <f t="shared" si="41"/>
        <v>10</v>
      </c>
      <c r="D866" s="68">
        <f>3600*(B866*data!D$15/1000-F866-G865)/C866</f>
        <v>738.16161642120107</v>
      </c>
      <c r="E866" s="68">
        <f>IF(A866+C866&lt;N$19,data!H$25,IF(A866&lt;N$19,data!H$25*(N$19-A866)/C866,IF(D866&gt;data!$H$25,data!$H$25,IF(D866&lt;0,0,D866))))</f>
        <v>738.16161642120107</v>
      </c>
      <c r="F866" s="17">
        <f>(H866*data!D$16+I866*data!D$17-G865*(data!D$18+data!D$19+data!D$20))*$C866/60</f>
        <v>-2.0504489345033305</v>
      </c>
      <c r="G866" s="17">
        <f t="shared" si="42"/>
        <v>81.168000000000006</v>
      </c>
      <c r="H866" s="17">
        <f>H865+(data!D$19*G865-data!D$16*H865)*$C866/60</f>
        <v>163.91388072086852</v>
      </c>
      <c r="I866" s="17">
        <f>I865+(data!D$20*G865-data!D$17*I865)*$C866/60</f>
        <v>254.82028888856001</v>
      </c>
      <c r="J866" s="16">
        <f t="shared" si="40"/>
        <v>82</v>
      </c>
      <c r="K866" s="14">
        <f>G866/data!D$8</f>
        <v>4</v>
      </c>
      <c r="L866" s="59">
        <f>C866*E866/3600/data!H$23+L865</f>
        <v>133.08123456171711</v>
      </c>
    </row>
    <row r="867" spans="1:12" ht="20.100000000000001" customHeight="1">
      <c r="A867" s="12">
        <f>'Eleveld TCI'!A867</f>
        <v>4930</v>
      </c>
      <c r="B867" s="13">
        <f>'Eleveld TCI'!B867</f>
        <v>4</v>
      </c>
      <c r="C867" s="14">
        <f t="shared" si="41"/>
        <v>10</v>
      </c>
      <c r="D867" s="68">
        <f>3600*(B867*data!D$15/1000-F867-G866)/C867</f>
        <v>738.03531359446424</v>
      </c>
      <c r="E867" s="68">
        <f>IF(A867+C867&lt;N$19,data!H$25,IF(A867&lt;N$19,data!H$25*(N$19-A867)/C867,IF(D867&gt;data!$H$25,data!$H$25,IF(D867&lt;0,0,D867))))</f>
        <v>738.03531359446424</v>
      </c>
      <c r="F867" s="17">
        <f>(H867*data!D$16+I867*data!D$17-G866*(data!D$18+data!D$19+data!D$20))*$C867/60</f>
        <v>-2.0500980933179584</v>
      </c>
      <c r="G867" s="17">
        <f t="shared" si="42"/>
        <v>81.168000000000006</v>
      </c>
      <c r="H867" s="17">
        <f>H866+(data!D$19*G866-data!D$16*H866)*$C867/60</f>
        <v>163.92647281426056</v>
      </c>
      <c r="I867" s="17">
        <f>I866+(data!D$20*G866-data!D$17*I866)*$C867/60</f>
        <v>255.24831372967131</v>
      </c>
      <c r="J867" s="16">
        <f t="shared" si="40"/>
        <v>82.166666666666671</v>
      </c>
      <c r="K867" s="14">
        <f>G867/data!D$8</f>
        <v>4</v>
      </c>
      <c r="L867" s="59">
        <f>C867*E867/3600/data!H$23+L866</f>
        <v>133.28624437104889</v>
      </c>
    </row>
    <row r="868" spans="1:12" ht="20.100000000000001" customHeight="1">
      <c r="A868" s="12">
        <f>'Eleveld TCI'!A868</f>
        <v>4940</v>
      </c>
      <c r="B868" s="13">
        <f>'Eleveld TCI'!B868</f>
        <v>4</v>
      </c>
      <c r="C868" s="14">
        <f t="shared" si="41"/>
        <v>10</v>
      </c>
      <c r="D868" s="68">
        <f>3600*(B868*data!D$15/1000-F868-G867)/C868</f>
        <v>737.90943829046398</v>
      </c>
      <c r="E868" s="68">
        <f>IF(A868+C868&lt;N$19,data!H$25,IF(A868&lt;N$19,data!H$25*(N$19-A868)/C868,IF(D868&gt;data!$H$25,data!$H$25,IF(D868&lt;0,0,D868))))</f>
        <v>737.90943829046398</v>
      </c>
      <c r="F868" s="17">
        <f>(H868*data!D$16+I868*data!D$17-G867*(data!D$18+data!D$19+data!D$20))*$C868/60</f>
        <v>-2.0497484396957266</v>
      </c>
      <c r="G868" s="17">
        <f t="shared" si="42"/>
        <v>81.168000000000006</v>
      </c>
      <c r="H868" s="17">
        <f>H867+(data!D$19*G867-data!D$16*H867)*$C868/60</f>
        <v>163.93894948012985</v>
      </c>
      <c r="I868" s="17">
        <f>I867+(data!D$20*G867-data!D$17*I867)*$C868/60</f>
        <v>255.67610315712</v>
      </c>
      <c r="J868" s="16">
        <f t="shared" si="40"/>
        <v>82.333333333333329</v>
      </c>
      <c r="K868" s="14">
        <f>G868/data!D$8</f>
        <v>4</v>
      </c>
      <c r="L868" s="59">
        <f>C868*E868/3600/data!H$23+L867</f>
        <v>133.49121921501848</v>
      </c>
    </row>
    <row r="869" spans="1:12" ht="20.100000000000001" customHeight="1">
      <c r="A869" s="12">
        <f>'Eleveld TCI'!A869</f>
        <v>4950</v>
      </c>
      <c r="B869" s="13">
        <f>'Eleveld TCI'!B869</f>
        <v>4</v>
      </c>
      <c r="C869" s="14">
        <f t="shared" si="41"/>
        <v>10</v>
      </c>
      <c r="D869" s="68">
        <f>3600*(B869*data!D$15/1000-F869-G868)/C869</f>
        <v>737.78398699187051</v>
      </c>
      <c r="E869" s="68">
        <f>IF(A869+C869&lt;N$19,data!H$25,IF(A869&lt;N$19,data!H$25*(N$19-A869)/C869,IF(D869&gt;data!$H$25,data!$H$25,IF(D869&lt;0,0,D869))))</f>
        <v>737.78398699187051</v>
      </c>
      <c r="F869" s="17">
        <f>(H869*data!D$16+I869*data!D$17-G868*(data!D$18+data!D$19+data!D$20))*$C869/60</f>
        <v>-2.0493999638663039</v>
      </c>
      <c r="G869" s="17">
        <f t="shared" si="42"/>
        <v>81.168000000000006</v>
      </c>
      <c r="H869" s="17">
        <f>H868+(data!D$19*G868-data!D$16*H868)*$C869/60</f>
        <v>163.95131177656199</v>
      </c>
      <c r="I869" s="17">
        <f>I868+(data!D$20*G868-data!D$17*I868)*$C869/60</f>
        <v>256.10365730038359</v>
      </c>
      <c r="J869" s="16">
        <f t="shared" si="40"/>
        <v>82.5</v>
      </c>
      <c r="K869" s="14">
        <f>G869/data!D$8</f>
        <v>4</v>
      </c>
      <c r="L869" s="59">
        <f>C869*E869/3600/data!H$23+L868</f>
        <v>133.6961592114051</v>
      </c>
    </row>
    <row r="870" spans="1:12" ht="20.100000000000001" customHeight="1">
      <c r="A870" s="12">
        <f>'Eleveld TCI'!A870</f>
        <v>4960</v>
      </c>
      <c r="B870" s="13">
        <f>'Eleveld TCI'!B870</f>
        <v>4</v>
      </c>
      <c r="C870" s="14">
        <f t="shared" si="41"/>
        <v>10</v>
      </c>
      <c r="D870" s="68">
        <f>3600*(B870*data!D$15/1000-F870-G869)/C870</f>
        <v>737.65895621338984</v>
      </c>
      <c r="E870" s="68">
        <f>IF(A870+C870&lt;N$19,data!H$25,IF(A870&lt;N$19,data!H$25*(N$19-A870)/C870,IF(D870&gt;data!$H$25,data!$H$25,IF(D870&lt;0,0,D870))))</f>
        <v>737.65895621338984</v>
      </c>
      <c r="F870" s="17">
        <f>(H870*data!D$16+I870*data!D$17-G869*(data!D$18+data!D$19+data!D$20))*$C870/60</f>
        <v>-2.0490526561483065</v>
      </c>
      <c r="G870" s="17">
        <f t="shared" si="42"/>
        <v>81.168000000000006</v>
      </c>
      <c r="H870" s="17">
        <f>H869+(data!D$19*G869-data!D$16*H869)*$C870/60</f>
        <v>163.9635607519435</v>
      </c>
      <c r="I870" s="17">
        <f>I869+(data!D$20*G869-data!D$17*I869)*$C870/60</f>
        <v>256.53097628886837</v>
      </c>
      <c r="J870" s="16">
        <f t="shared" si="40"/>
        <v>82.666666666666671</v>
      </c>
      <c r="K870" s="14">
        <f>G870/data!D$8</f>
        <v>4</v>
      </c>
      <c r="L870" s="59">
        <f>C870*E870/3600/data!H$23+L869</f>
        <v>133.90106447701993</v>
      </c>
    </row>
    <row r="871" spans="1:12" ht="20.100000000000001" customHeight="1">
      <c r="A871" s="12">
        <f>'Eleveld TCI'!A871</f>
        <v>4970</v>
      </c>
      <c r="B871" s="13">
        <f>'Eleveld TCI'!B871</f>
        <v>4</v>
      </c>
      <c r="C871" s="14">
        <f t="shared" si="41"/>
        <v>10</v>
      </c>
      <c r="D871" s="68">
        <f>3600*(B871*data!D$15/1000-F871-G870)/C871</f>
        <v>737.53434250145688</v>
      </c>
      <c r="E871" s="68">
        <f>IF(A871+C871&lt;N$19,data!H$25,IF(A871&lt;N$19,data!H$25*(N$19-A871)/C871,IF(D871&gt;data!$H$25,data!$H$25,IF(D871&lt;0,0,D871))))</f>
        <v>737.53434250145688</v>
      </c>
      <c r="F871" s="17">
        <f>(H871*data!D$16+I871*data!D$17-G870*(data!D$18+data!D$19+data!D$20))*$C871/60</f>
        <v>-2.0487065069484847</v>
      </c>
      <c r="G871" s="17">
        <f t="shared" si="42"/>
        <v>81.168000000000006</v>
      </c>
      <c r="H871" s="17">
        <f>H870+(data!D$19*G870-data!D$16*H870)*$C871/60</f>
        <v>163.97569744505068</v>
      </c>
      <c r="I871" s="17">
        <f>I870+(data!D$20*G870-data!D$17*I870)*$C871/60</f>
        <v>256.9580602519095</v>
      </c>
      <c r="J871" s="16">
        <f t="shared" si="40"/>
        <v>82.833333333333329</v>
      </c>
      <c r="K871" s="14">
        <f>G871/data!D$8</f>
        <v>4</v>
      </c>
      <c r="L871" s="59">
        <f>C871*E871/3600/data!H$23+L870</f>
        <v>134.10593512771479</v>
      </c>
    </row>
    <row r="872" spans="1:12" ht="20.100000000000001" customHeight="1">
      <c r="A872" s="12">
        <f>'Eleveld TCI'!A872</f>
        <v>4980</v>
      </c>
      <c r="B872" s="13">
        <f>'Eleveld TCI'!B872</f>
        <v>4</v>
      </c>
      <c r="C872" s="14">
        <f t="shared" si="41"/>
        <v>10</v>
      </c>
      <c r="D872" s="68">
        <f>3600*(B872*data!D$15/1000-F872-G871)/C872</f>
        <v>737.4101424339284</v>
      </c>
      <c r="E872" s="68">
        <f>IF(A872+C872&lt;N$19,data!H$25,IF(A872&lt;N$19,data!H$25*(N$19-A872)/C872,IF(D872&gt;data!$H$25,data!$H$25,IF(D872&lt;0,0,D872))))</f>
        <v>737.4101424339284</v>
      </c>
      <c r="F872" s="17">
        <f>(H872*data!D$16+I872*data!D$17-G871*(data!D$18+data!D$19+data!D$20))*$C872/60</f>
        <v>-2.0483615067609136</v>
      </c>
      <c r="G872" s="17">
        <f t="shared" si="42"/>
        <v>81.168000000000006</v>
      </c>
      <c r="H872" s="17">
        <f>H871+(data!D$19*G871-data!D$16*H871)*$C872/60</f>
        <v>163.98772288513771</v>
      </c>
      <c r="I872" s="17">
        <f>I871+(data!D$20*G871-data!D$17*I871)*$C872/60</f>
        <v>257.38490931877095</v>
      </c>
      <c r="J872" s="16">
        <f t="shared" si="40"/>
        <v>83</v>
      </c>
      <c r="K872" s="14">
        <f>G872/data!D$8</f>
        <v>4</v>
      </c>
      <c r="L872" s="59">
        <f>C872*E872/3600/data!H$23+L871</f>
        <v>134.31077127839089</v>
      </c>
    </row>
    <row r="873" spans="1:12" ht="20.100000000000001" customHeight="1">
      <c r="A873" s="12">
        <f>'Eleveld TCI'!A873</f>
        <v>4990</v>
      </c>
      <c r="B873" s="13">
        <f>'Eleveld TCI'!B873</f>
        <v>4</v>
      </c>
      <c r="C873" s="14">
        <f t="shared" si="41"/>
        <v>10</v>
      </c>
      <c r="D873" s="68">
        <f>3600*(B873*data!D$15/1000-F873-G872)/C873</f>
        <v>737.28635261982731</v>
      </c>
      <c r="E873" s="68">
        <f>IF(A873+C873&lt;N$19,data!H$25,IF(A873&lt;N$19,data!H$25*(N$19-A873)/C873,IF(D873&gt;data!$H$25,data!$H$25,IF(D873&lt;0,0,D873))))</f>
        <v>737.28635261982731</v>
      </c>
      <c r="F873" s="17">
        <f>(H873*data!D$16+I873*data!D$17-G872*(data!D$18+data!D$19+data!D$20))*$C873/60</f>
        <v>-2.0480176461661919</v>
      </c>
      <c r="G873" s="17">
        <f t="shared" si="42"/>
        <v>81.168000000000006</v>
      </c>
      <c r="H873" s="17">
        <f>H872+(data!D$19*G872-data!D$16*H872)*$C873/60</f>
        <v>163.99963809202396</v>
      </c>
      <c r="I873" s="17">
        <f>I872+(data!D$20*G872-data!D$17*I872)*$C873/60</f>
        <v>257.81152361864565</v>
      </c>
      <c r="J873" s="16">
        <f t="shared" si="40"/>
        <v>83.166666666666671</v>
      </c>
      <c r="K873" s="14">
        <f>G873/data!D$8</f>
        <v>4</v>
      </c>
      <c r="L873" s="59">
        <f>C873*E873/3600/data!H$23+L872</f>
        <v>134.51557304300752</v>
      </c>
    </row>
    <row r="874" spans="1:12" ht="20.100000000000001" customHeight="1">
      <c r="A874" s="12">
        <f>'Eleveld TCI'!A874</f>
        <v>5000</v>
      </c>
      <c r="B874" s="13">
        <f>'Eleveld TCI'!B874</f>
        <v>4</v>
      </c>
      <c r="C874" s="14">
        <f t="shared" si="41"/>
        <v>10</v>
      </c>
      <c r="D874" s="68">
        <f>3600*(B874*data!D$15/1000-F874-G873)/C874</f>
        <v>737.16296969903567</v>
      </c>
      <c r="E874" s="68">
        <f>IF(A874+C874&lt;N$19,data!H$25,IF(A874&lt;N$19,data!H$25*(N$19-A874)/C874,IF(D874&gt;data!$H$25,data!$H$25,IF(D874&lt;0,0,D874))))</f>
        <v>737.16296969903567</v>
      </c>
      <c r="F874" s="17">
        <f>(H874*data!D$16+I874*data!D$17-G873*(data!D$18+data!D$19+data!D$20))*$C874/60</f>
        <v>-2.0476749158306524</v>
      </c>
      <c r="G874" s="17">
        <f t="shared" si="42"/>
        <v>81.168000000000006</v>
      </c>
      <c r="H874" s="17">
        <f>H873+(data!D$19*G873-data!D$16*H873)*$C874/60</f>
        <v>164.0114440761804</v>
      </c>
      <c r="I874" s="17">
        <f>I873+(data!D$20*G873-data!D$17*I873)*$C874/60</f>
        <v>258.23790328065542</v>
      </c>
      <c r="J874" s="16">
        <f t="shared" si="40"/>
        <v>83.333333333333329</v>
      </c>
      <c r="K874" s="14">
        <f>G874/data!D$8</f>
        <v>4</v>
      </c>
      <c r="L874" s="59">
        <f>C874*E874/3600/data!H$23+L873</f>
        <v>134.72034053459058</v>
      </c>
    </row>
    <row r="875" spans="1:12" ht="20.100000000000001" customHeight="1">
      <c r="A875" s="12">
        <f>'Eleveld TCI'!A875</f>
        <v>5010</v>
      </c>
      <c r="B875" s="13">
        <f>'Eleveld TCI'!B875</f>
        <v>4</v>
      </c>
      <c r="C875" s="14">
        <f t="shared" si="41"/>
        <v>10</v>
      </c>
      <c r="D875" s="68">
        <f>3600*(B875*data!D$15/1000-F875-G874)/C875</f>
        <v>737.0399903420082</v>
      </c>
      <c r="E875" s="68">
        <f>IF(A875+C875&lt;N$19,data!H$25,IF(A875&lt;N$19,data!H$25*(N$19-A875)/C875,IF(D875&gt;data!$H$25,data!$H$25,IF(D875&lt;0,0,D875))))</f>
        <v>737.0399903420082</v>
      </c>
      <c r="F875" s="17">
        <f>(H875*data!D$16+I875*data!D$17-G874*(data!D$18+data!D$19+data!D$20))*$C875/60</f>
        <v>-2.0473333065055734</v>
      </c>
      <c r="G875" s="17">
        <f t="shared" si="42"/>
        <v>81.168000000000006</v>
      </c>
      <c r="H875" s="17">
        <f>H874+(data!D$19*G874-data!D$16*H874)*$C875/60</f>
        <v>164.02314183881541</v>
      </c>
      <c r="I875" s="17">
        <f>I874+(data!D$20*G874-data!D$17*I874)*$C875/60</f>
        <v>258.66404843385106</v>
      </c>
      <c r="J875" s="16">
        <f t="shared" si="40"/>
        <v>83.5</v>
      </c>
      <c r="K875" s="14">
        <f>G875/data!D$8</f>
        <v>4</v>
      </c>
      <c r="L875" s="59">
        <f>C875*E875/3600/data!H$23+L874</f>
        <v>134.92507386524113</v>
      </c>
    </row>
    <row r="876" spans="1:12" ht="20.100000000000001" customHeight="1">
      <c r="A876" s="12">
        <f>'Eleveld TCI'!A876</f>
        <v>5020</v>
      </c>
      <c r="B876" s="13">
        <f>'Eleveld TCI'!B876</f>
        <v>4</v>
      </c>
      <c r="C876" s="14">
        <f t="shared" si="41"/>
        <v>10</v>
      </c>
      <c r="D876" s="68">
        <f>3600*(B876*data!D$15/1000-F876-G875)/C876</f>
        <v>736.91741124950624</v>
      </c>
      <c r="E876" s="68">
        <f>IF(A876+C876&lt;N$19,data!H$25,IF(A876&lt;N$19,data!H$25*(N$19-A876)/C876,IF(D876&gt;data!$H$25,data!$H$25,IF(D876&lt;0,0,D876))))</f>
        <v>736.91741124950624</v>
      </c>
      <c r="F876" s="17">
        <f>(H876*data!D$16+I876*data!D$17-G875*(data!D$18+data!D$19+data!D$20))*$C876/60</f>
        <v>-2.0469928090264031</v>
      </c>
      <c r="G876" s="17">
        <f t="shared" si="42"/>
        <v>81.168000000000006</v>
      </c>
      <c r="H876" s="17">
        <f>H875+(data!D$19*G875-data!D$16*H875)*$C876/60</f>
        <v>164.03473237195959</v>
      </c>
      <c r="I876" s="17">
        <f>I875+(data!D$20*G875-data!D$17*I875)*$C876/60</f>
        <v>259.08995920721247</v>
      </c>
      <c r="J876" s="16">
        <f t="shared" si="40"/>
        <v>83.666666666666671</v>
      </c>
      <c r="K876" s="14">
        <f>G876/data!D$8</f>
        <v>4</v>
      </c>
      <c r="L876" s="59">
        <f>C876*E876/3600/data!H$23+L875</f>
        <v>135.12977314614378</v>
      </c>
    </row>
    <row r="877" spans="1:12" ht="20.100000000000001" customHeight="1">
      <c r="A877" s="12">
        <f>'Eleveld TCI'!A877</f>
        <v>5030</v>
      </c>
      <c r="B877" s="13">
        <f>'Eleveld TCI'!B877</f>
        <v>4</v>
      </c>
      <c r="C877" s="14">
        <f t="shared" si="41"/>
        <v>10</v>
      </c>
      <c r="D877" s="68">
        <f>3600*(B877*data!D$15/1000-F877-G876)/C877</f>
        <v>736.79522915231644</v>
      </c>
      <c r="E877" s="68">
        <f>IF(A877+C877&lt;N$19,data!H$25,IF(A877&lt;N$19,data!H$25*(N$19-A877)/C877,IF(D877&gt;data!$H$25,data!$H$25,IF(D877&lt;0,0,D877))))</f>
        <v>736.79522915231644</v>
      </c>
      <c r="F877" s="17">
        <f>(H877*data!D$16+I877*data!D$17-G876*(data!D$18+data!D$19+data!D$20))*$C877/60</f>
        <v>-2.0466534143119852</v>
      </c>
      <c r="G877" s="17">
        <f t="shared" si="42"/>
        <v>81.168000000000006</v>
      </c>
      <c r="H877" s="17">
        <f>H876+(data!D$19*G876-data!D$16*H876)*$C877/60</f>
        <v>164.04621665854995</v>
      </c>
      <c r="I877" s="17">
        <f>I876+(data!D$20*G876-data!D$17*I876)*$C877/60</f>
        <v>259.51563572964852</v>
      </c>
      <c r="J877" s="16">
        <f t="shared" si="40"/>
        <v>83.833333333333329</v>
      </c>
      <c r="K877" s="14">
        <f>G877/data!D$8</f>
        <v>4</v>
      </c>
      <c r="L877" s="59">
        <f>C877*E877/3600/data!H$23+L876</f>
        <v>135.33443848757497</v>
      </c>
    </row>
    <row r="878" spans="1:12" ht="20.100000000000001" customHeight="1">
      <c r="A878" s="12">
        <f>'Eleveld TCI'!A878</f>
        <v>5040</v>
      </c>
      <c r="B878" s="13">
        <f>'Eleveld TCI'!B878</f>
        <v>4</v>
      </c>
      <c r="C878" s="14">
        <f t="shared" si="41"/>
        <v>10</v>
      </c>
      <c r="D878" s="68">
        <f>3600*(B878*data!D$15/1000-F878-G877)/C878</f>
        <v>736.67344081096417</v>
      </c>
      <c r="E878" s="68">
        <f>IF(A878+C878&lt;N$19,data!H$25,IF(A878&lt;N$19,data!H$25*(N$19-A878)/C878,IF(D878&gt;data!$H$25,data!$H$25,IF(D878&lt;0,0,D878))))</f>
        <v>736.67344081096417</v>
      </c>
      <c r="F878" s="17">
        <f>(H878*data!D$16+I878*data!D$17-G877*(data!D$18+data!D$19+data!D$20))*$C878/60</f>
        <v>-2.0463151133637965</v>
      </c>
      <c r="G878" s="17">
        <f t="shared" si="42"/>
        <v>81.168000000000006</v>
      </c>
      <c r="H878" s="17">
        <f>H877+(data!D$19*G877-data!D$16*H877)*$C878/60</f>
        <v>164.05759567251323</v>
      </c>
      <c r="I878" s="17">
        <f>I877+(data!D$20*G877-data!D$17*I877)*$C878/60</f>
        <v>259.94107812999721</v>
      </c>
      <c r="J878" s="16">
        <f t="shared" si="40"/>
        <v>84</v>
      </c>
      <c r="K878" s="14">
        <f>G878/data!D$8</f>
        <v>4</v>
      </c>
      <c r="L878" s="59">
        <f>C878*E878/3600/data!H$23+L877</f>
        <v>135.53906999891134</v>
      </c>
    </row>
    <row r="879" spans="1:12" ht="20.100000000000001" customHeight="1">
      <c r="A879" s="12">
        <f>'Eleveld TCI'!A879</f>
        <v>5050</v>
      </c>
      <c r="B879" s="13">
        <f>'Eleveld TCI'!B879</f>
        <v>4</v>
      </c>
      <c r="C879" s="14">
        <f t="shared" si="41"/>
        <v>10</v>
      </c>
      <c r="D879" s="68">
        <f>3600*(B879*data!D$15/1000-F879-G878)/C879</f>
        <v>736.55204301546803</v>
      </c>
      <c r="E879" s="68">
        <f>IF(A879+C879&lt;N$19,data!H$25,IF(A879&lt;N$19,data!H$25*(N$19-A879)/C879,IF(D879&gt;data!$H$25,data!$H$25,IF(D879&lt;0,0,D879))))</f>
        <v>736.55204301546803</v>
      </c>
      <c r="F879" s="17">
        <f>(H879*data!D$16+I879*data!D$17-G878*(data!D$18+data!D$19+data!D$20))*$C879/60</f>
        <v>-2.0459778972651907</v>
      </c>
      <c r="G879" s="17">
        <f t="shared" si="42"/>
        <v>81.168000000000006</v>
      </c>
      <c r="H879" s="17">
        <f>H878+(data!D$19*G878-data!D$16*H878)*$C879/60</f>
        <v>164.06887037884852</v>
      </c>
      <c r="I879" s="17">
        <f>I878+(data!D$20*G878-data!D$17*I878)*$C879/60</f>
        <v>260.3662865370257</v>
      </c>
      <c r="J879" s="16">
        <f t="shared" si="40"/>
        <v>84.166666666666671</v>
      </c>
      <c r="K879" s="14">
        <f>G879/data!D$8</f>
        <v>4</v>
      </c>
      <c r="L879" s="59">
        <f>C879*E879/3600/data!H$23+L878</f>
        <v>135.74366778863785</v>
      </c>
    </row>
    <row r="880" spans="1:12" ht="20.100000000000001" customHeight="1">
      <c r="A880" s="12">
        <f>'Eleveld TCI'!A880</f>
        <v>5060</v>
      </c>
      <c r="B880" s="13">
        <f>'Eleveld TCI'!B880</f>
        <v>4</v>
      </c>
      <c r="C880" s="14">
        <f t="shared" si="41"/>
        <v>10</v>
      </c>
      <c r="D880" s="68">
        <f>3600*(B880*data!D$15/1000-F880-G879)/C880</f>
        <v>736.43103258503288</v>
      </c>
      <c r="E880" s="68">
        <f>IF(A880+C880&lt;N$19,data!H$25,IF(A880&lt;N$19,data!H$25*(N$19-A880)/C880,IF(D880&gt;data!$H$25,data!$H$25,IF(D880&lt;0,0,D880))))</f>
        <v>736.43103258503288</v>
      </c>
      <c r="F880" s="17">
        <f>(H880*data!D$16+I880*data!D$17-G879*(data!D$18+data!D$19+data!D$20))*$C880/60</f>
        <v>-2.0456417571806464</v>
      </c>
      <c r="G880" s="17">
        <f t="shared" si="42"/>
        <v>81.168000000000006</v>
      </c>
      <c r="H880" s="17">
        <f>H879+(data!D$19*G879-data!D$16*H879)*$C880/60</f>
        <v>164.08004173370907</v>
      </c>
      <c r="I880" s="17">
        <f>I879+(data!D$20*G879-data!D$17*I879)*$C880/60</f>
        <v>260.79126107943034</v>
      </c>
      <c r="J880" s="16">
        <f t="shared" si="40"/>
        <v>84.333333333333329</v>
      </c>
      <c r="K880" s="14">
        <f>G880/data!D$8</f>
        <v>4</v>
      </c>
      <c r="L880" s="59">
        <f>C880*E880/3600/data!H$23+L879</f>
        <v>135.94823196435593</v>
      </c>
    </row>
    <row r="881" spans="1:12" ht="20.100000000000001" customHeight="1">
      <c r="A881" s="12">
        <f>'Eleveld TCI'!A881</f>
        <v>5070</v>
      </c>
      <c r="B881" s="13">
        <f>'Eleveld TCI'!B881</f>
        <v>4</v>
      </c>
      <c r="C881" s="14">
        <f t="shared" si="41"/>
        <v>10</v>
      </c>
      <c r="D881" s="68">
        <f>3600*(B881*data!D$15/1000-F881-G880)/C881</f>
        <v>736.31040636780938</v>
      </c>
      <c r="E881" s="68">
        <f>IF(A881+C881&lt;N$19,data!H$25,IF(A881&lt;N$19,data!H$25*(N$19-A881)/C881,IF(D881&gt;data!$H$25,data!$H$25,IF(D881&lt;0,0,D881))))</f>
        <v>736.31040636780938</v>
      </c>
      <c r="F881" s="17">
        <f>(H881*data!D$16+I881*data!D$17-G880*(data!D$18+data!D$19+data!D$20))*$C881/60</f>
        <v>-2.0453066843550252</v>
      </c>
      <c r="G881" s="17">
        <f t="shared" si="42"/>
        <v>81.168000000000006</v>
      </c>
      <c r="H881" s="17">
        <f>H880+(data!D$19*G880-data!D$16*H880)*$C881/60</f>
        <v>164.0911106844834</v>
      </c>
      <c r="I881" s="17">
        <f>I880+(data!D$20*G880-data!D$17*I880)*$C881/60</f>
        <v>261.21600188583665</v>
      </c>
      <c r="J881" s="16">
        <f t="shared" si="40"/>
        <v>84.5</v>
      </c>
      <c r="K881" s="14">
        <f>G881/data!D$8</f>
        <v>4</v>
      </c>
      <c r="L881" s="59">
        <f>C881*E881/3600/data!H$23+L880</f>
        <v>136.15276263279142</v>
      </c>
    </row>
    <row r="882" spans="1:12" ht="20.100000000000001" customHeight="1">
      <c r="A882" s="12">
        <f>'Eleveld TCI'!A882</f>
        <v>5080</v>
      </c>
      <c r="B882" s="13">
        <f>'Eleveld TCI'!B882</f>
        <v>4</v>
      </c>
      <c r="C882" s="14">
        <f t="shared" si="41"/>
        <v>10</v>
      </c>
      <c r="D882" s="68">
        <f>3600*(B882*data!D$15/1000-F882-G881)/C882</f>
        <v>736.19016124061773</v>
      </c>
      <c r="E882" s="68">
        <f>IF(A882+C882&lt;N$19,data!H$25,IF(A882&lt;N$19,data!H$25*(N$19-A882)/C882,IF(D882&gt;data!$H$25,data!$H$25,IF(D882&lt;0,0,D882))))</f>
        <v>736.19016124061773</v>
      </c>
      <c r="F882" s="17">
        <f>(H882*data!D$16+I882*data!D$17-G881*(data!D$18+data!D$19+data!D$20))*$C882/60</f>
        <v>-2.0449726701128337</v>
      </c>
      <c r="G882" s="17">
        <f t="shared" si="42"/>
        <v>81.168000000000006</v>
      </c>
      <c r="H882" s="17">
        <f>H881+(data!D$19*G881-data!D$16*H881)*$C882/60</f>
        <v>164.10207816987563</v>
      </c>
      <c r="I882" s="17">
        <f>I881+(data!D$20*G881-data!D$17*I881)*$C882/60</f>
        <v>261.64050908479942</v>
      </c>
      <c r="J882" s="16">
        <f t="shared" si="40"/>
        <v>84.666666666666671</v>
      </c>
      <c r="K882" s="14">
        <f>G882/data!D$8</f>
        <v>4</v>
      </c>
      <c r="L882" s="59">
        <f>C882*E882/3600/data!H$23+L881</f>
        <v>136.3572598998027</v>
      </c>
    </row>
    <row r="883" spans="1:12" ht="20.100000000000001" customHeight="1">
      <c r="A883" s="12">
        <f>'Eleveld TCI'!A883</f>
        <v>5090</v>
      </c>
      <c r="B883" s="13">
        <f>'Eleveld TCI'!B883</f>
        <v>4</v>
      </c>
      <c r="C883" s="14">
        <f t="shared" si="41"/>
        <v>10</v>
      </c>
      <c r="D883" s="68">
        <f>3600*(B883*data!D$15/1000-F883-G882)/C883</f>
        <v>736.070294108697</v>
      </c>
      <c r="E883" s="68">
        <f>IF(A883+C883&lt;N$19,data!H$25,IF(A883&lt;N$19,data!H$25*(N$19-A883)/C883,IF(D883&gt;data!$H$25,data!$H$25,IF(D883&lt;0,0,D883))))</f>
        <v>736.070294108697</v>
      </c>
      <c r="F883" s="17">
        <f>(H883*data!D$16+I883*data!D$17-G882*(data!D$18+data!D$19+data!D$20))*$C883/60</f>
        <v>-2.0446397058574943</v>
      </c>
      <c r="G883" s="17">
        <f t="shared" si="42"/>
        <v>81.168000000000006</v>
      </c>
      <c r="H883" s="17">
        <f>H882+(data!D$19*G882-data!D$16*H882)*$C883/60</f>
        <v>164.11294511998508</v>
      </c>
      <c r="I883" s="17">
        <f>I882+(data!D$20*G882-data!D$17*I882)*$C883/60</f>
        <v>262.0647828048028</v>
      </c>
      <c r="J883" s="16">
        <f t="shared" si="40"/>
        <v>84.833333333333329</v>
      </c>
      <c r="K883" s="14">
        <f>G883/data!D$8</f>
        <v>4</v>
      </c>
      <c r="L883" s="59">
        <f>C883*E883/3600/data!H$23+L882</f>
        <v>136.56172387038845</v>
      </c>
    </row>
    <row r="884" spans="1:12" ht="20.100000000000001" customHeight="1">
      <c r="A884" s="12">
        <f>'Eleveld TCI'!A884</f>
        <v>5100</v>
      </c>
      <c r="B884" s="13">
        <f>'Eleveld TCI'!B884</f>
        <v>4</v>
      </c>
      <c r="C884" s="14">
        <f t="shared" si="41"/>
        <v>10</v>
      </c>
      <c r="D884" s="68">
        <f>3600*(B884*data!D$15/1000-F884-G883)/C884</f>
        <v>735.95080190542376</v>
      </c>
      <c r="E884" s="68">
        <f>IF(A884+C884&lt;N$19,data!H$25,IF(A884&lt;N$19,data!H$25*(N$19-A884)/C884,IF(D884&gt;data!$H$25,data!$H$25,IF(D884&lt;0,0,D884))))</f>
        <v>735.95080190542376</v>
      </c>
      <c r="F884" s="17">
        <f>(H884*data!D$16+I884*data!D$17-G883*(data!D$18+data!D$19+data!D$20))*$C884/60</f>
        <v>-2.0443077830706251</v>
      </c>
      <c r="G884" s="17">
        <f t="shared" si="42"/>
        <v>81.168000000000006</v>
      </c>
      <c r="H884" s="17">
        <f>H883+(data!D$19*G883-data!D$16*H883)*$C884/60</f>
        <v>164.12371245638522</v>
      </c>
      <c r="I884" s="17">
        <f>I883+(data!D$20*G883-data!D$17*I883)*$C884/60</f>
        <v>262.48882317426018</v>
      </c>
      <c r="J884" s="16">
        <f t="shared" si="40"/>
        <v>85</v>
      </c>
      <c r="K884" s="14">
        <f>G884/data!D$8</f>
        <v>4</v>
      </c>
      <c r="L884" s="59">
        <f>C884*E884/3600/data!H$23+L883</f>
        <v>136.7661546486955</v>
      </c>
    </row>
    <row r="885" spans="1:12" ht="20.100000000000001" customHeight="1">
      <c r="A885" s="12">
        <f>'Eleveld TCI'!A885</f>
        <v>5110</v>
      </c>
      <c r="B885" s="13">
        <f>'Eleveld TCI'!B885</f>
        <v>4</v>
      </c>
      <c r="C885" s="14">
        <f t="shared" si="41"/>
        <v>10</v>
      </c>
      <c r="D885" s="68">
        <f>3600*(B885*data!D$15/1000-F885-G884)/C885</f>
        <v>735.83168159207673</v>
      </c>
      <c r="E885" s="68">
        <f>IF(A885+C885&lt;N$19,data!H$25,IF(A885&lt;N$19,data!H$25*(N$19-A885)/C885,IF(D885&gt;data!$H$25,data!$H$25,IF(D885&lt;0,0,D885))))</f>
        <v>735.83168159207673</v>
      </c>
      <c r="F885" s="17">
        <f>(H885*data!D$16+I885*data!D$17-G884*(data!D$18+data!D$19+data!D$20))*$C885/60</f>
        <v>-2.0439768933113176</v>
      </c>
      <c r="G885" s="17">
        <f t="shared" si="42"/>
        <v>81.168000000000006</v>
      </c>
      <c r="H885" s="17">
        <f>H884+(data!D$19*G884-data!D$16*H884)*$C885/60</f>
        <v>164.13438109220169</v>
      </c>
      <c r="I885" s="17">
        <f>I884+(data!D$20*G884-data!D$17*I884)*$C885/60</f>
        <v>262.91263032151431</v>
      </c>
      <c r="J885" s="16">
        <f t="shared" si="40"/>
        <v>85.166666666666671</v>
      </c>
      <c r="K885" s="14">
        <f>G885/data!D$8</f>
        <v>4</v>
      </c>
      <c r="L885" s="59">
        <f>C885*E885/3600/data!H$23+L884</f>
        <v>136.97055233802664</v>
      </c>
    </row>
    <row r="886" spans="1:12" ht="20.100000000000001" customHeight="1">
      <c r="A886" s="12">
        <f>'Eleveld TCI'!A886</f>
        <v>5120</v>
      </c>
      <c r="B886" s="13">
        <f>'Eleveld TCI'!B886</f>
        <v>4</v>
      </c>
      <c r="C886" s="14">
        <f t="shared" si="41"/>
        <v>10</v>
      </c>
      <c r="D886" s="68">
        <f>3600*(B886*data!D$15/1000-F886-G885)/C886</f>
        <v>735.71293015755543</v>
      </c>
      <c r="E886" s="68">
        <f>IF(A886+C886&lt;N$19,data!H$25,IF(A886&lt;N$19,data!H$25*(N$19-A886)/C886,IF(D886&gt;data!$H$25,data!$H$25,IF(D886&lt;0,0,D886))))</f>
        <v>735.71293015755543</v>
      </c>
      <c r="F886" s="17">
        <f>(H886*data!D$16+I886*data!D$17-G885*(data!D$18+data!D$19+data!D$20))*$C886/60</f>
        <v>-2.0436470282154318</v>
      </c>
      <c r="G886" s="17">
        <f t="shared" si="42"/>
        <v>81.168000000000006</v>
      </c>
      <c r="H886" s="17">
        <f>H885+(data!D$19*G885-data!D$16*H885)*$C886/60</f>
        <v>164.14495193218985</v>
      </c>
      <c r="I886" s="17">
        <f>I885+(data!D$20*G885-data!D$17*I885)*$C886/60</f>
        <v>263.33620437483751</v>
      </c>
      <c r="J886" s="16">
        <f t="shared" si="40"/>
        <v>85.333333333333329</v>
      </c>
      <c r="K886" s="14">
        <f>G886/data!D$8</f>
        <v>4</v>
      </c>
      <c r="L886" s="59">
        <f>C886*E886/3600/data!H$23+L885</f>
        <v>137.17491704084819</v>
      </c>
    </row>
    <row r="887" spans="1:12" ht="20.100000000000001" customHeight="1">
      <c r="A887" s="12">
        <f>'Eleveld TCI'!A887</f>
        <v>5130</v>
      </c>
      <c r="B887" s="13">
        <f>'Eleveld TCI'!B887</f>
        <v>4</v>
      </c>
      <c r="C887" s="14">
        <f t="shared" si="41"/>
        <v>10</v>
      </c>
      <c r="D887" s="68">
        <f>3600*(B887*data!D$15/1000-F887-G886)/C887</f>
        <v>735.59454461816017</v>
      </c>
      <c r="E887" s="68">
        <f>IF(A887+C887&lt;N$19,data!H$25,IF(A887&lt;N$19,data!H$25*(N$19-A887)/C887,IF(D887&gt;data!$H$25,data!$H$25,IF(D887&lt;0,0,D887))))</f>
        <v>735.59454461816017</v>
      </c>
      <c r="F887" s="17">
        <f>(H887*data!D$16+I887*data!D$17-G886*(data!D$18+data!D$19+data!D$20))*$C887/60</f>
        <v>-2.0433181794948907</v>
      </c>
      <c r="G887" s="17">
        <f t="shared" si="42"/>
        <v>81.168000000000006</v>
      </c>
      <c r="H887" s="17">
        <f>H886+(data!D$19*G886-data!D$16*H886)*$C887/60</f>
        <v>164.15542587281143</v>
      </c>
      <c r="I887" s="17">
        <f>I886+(data!D$20*G886-data!D$17*I886)*$C887/60</f>
        <v>263.75954546243133</v>
      </c>
      <c r="J887" s="16">
        <f t="shared" si="40"/>
        <v>85.5</v>
      </c>
      <c r="K887" s="14">
        <f>G887/data!D$8</f>
        <v>4</v>
      </c>
      <c r="L887" s="59">
        <f>C887*E887/3600/data!H$23+L886</f>
        <v>137.37924885879767</v>
      </c>
    </row>
    <row r="888" spans="1:12" ht="20.100000000000001" customHeight="1">
      <c r="A888" s="12">
        <f>'Eleveld TCI'!A888</f>
        <v>5140</v>
      </c>
      <c r="B888" s="13">
        <f>'Eleveld TCI'!B888</f>
        <v>4</v>
      </c>
      <c r="C888" s="14">
        <f t="shared" si="41"/>
        <v>10</v>
      </c>
      <c r="D888" s="68">
        <f>3600*(B888*data!D$15/1000-F888-G887)/C888</f>
        <v>735.4765220173158</v>
      </c>
      <c r="E888" s="68">
        <f>IF(A888+C888&lt;N$19,data!H$25,IF(A888&lt;N$19,data!H$25*(N$19-A888)/C888,IF(D888&gt;data!$H$25,data!$H$25,IF(D888&lt;0,0,D888))))</f>
        <v>735.4765220173158</v>
      </c>
      <c r="F888" s="17">
        <f>(H888*data!D$16+I888*data!D$17-G887*(data!D$18+data!D$19+data!D$20))*$C888/60</f>
        <v>-2.0429903389369835</v>
      </c>
      <c r="G888" s="17">
        <f t="shared" si="42"/>
        <v>81.168000000000006</v>
      </c>
      <c r="H888" s="17">
        <f>H887+(data!D$19*G887-data!D$16*H887)*$C888/60</f>
        <v>164.16580380231068</v>
      </c>
      <c r="I888" s="17">
        <f>I887+(data!D$20*G887-data!D$17*I887)*$C888/60</f>
        <v>264.182653712427</v>
      </c>
      <c r="J888" s="16">
        <f t="shared" si="40"/>
        <v>85.666666666666671</v>
      </c>
      <c r="K888" s="14">
        <f>G888/data!D$8</f>
        <v>4</v>
      </c>
      <c r="L888" s="59">
        <f>C888*E888/3600/data!H$23+L887</f>
        <v>137.58354789269137</v>
      </c>
    </row>
    <row r="889" spans="1:12" ht="20.100000000000001" customHeight="1">
      <c r="A889" s="12">
        <f>'Eleveld TCI'!A889</f>
        <v>5150</v>
      </c>
      <c r="B889" s="13">
        <f>'Eleveld TCI'!B889</f>
        <v>4</v>
      </c>
      <c r="C889" s="14">
        <f t="shared" si="41"/>
        <v>10</v>
      </c>
      <c r="D889" s="68">
        <f>3600*(B889*data!D$15/1000-F889-G888)/C889</f>
        <v>735.35885942532104</v>
      </c>
      <c r="E889" s="68">
        <f>IF(A889+C889&lt;N$19,data!H$25,IF(A889&lt;N$19,data!H$25*(N$19-A889)/C889,IF(D889&gt;data!$H$25,data!$H$25,IF(D889&lt;0,0,D889))))</f>
        <v>735.35885942532104</v>
      </c>
      <c r="F889" s="17">
        <f>(H889*data!D$16+I889*data!D$17-G888*(data!D$18+data!D$19+data!D$20))*$C889/60</f>
        <v>-2.0426634984036758</v>
      </c>
      <c r="G889" s="17">
        <f t="shared" si="42"/>
        <v>81.168000000000006</v>
      </c>
      <c r="H889" s="17">
        <f>H888+(data!D$19*G888-data!D$16*H888)*$C889/60</f>
        <v>164.17608660078949</v>
      </c>
      <c r="I889" s="17">
        <f>I888+(data!D$20*G888-data!D$17*I888)*$C889/60</f>
        <v>264.60552925288516</v>
      </c>
      <c r="J889" s="16">
        <f t="shared" si="40"/>
        <v>85.833333333333329</v>
      </c>
      <c r="K889" s="14">
        <f>G889/data!D$8</f>
        <v>4</v>
      </c>
      <c r="L889" s="59">
        <f>C889*E889/3600/data!H$23+L888</f>
        <v>137.78781424253174</v>
      </c>
    </row>
    <row r="890" spans="1:12" ht="20.100000000000001" customHeight="1">
      <c r="A890" s="12">
        <f>'Eleveld TCI'!A890</f>
        <v>5160</v>
      </c>
      <c r="B890" s="13">
        <f>'Eleveld TCI'!B890</f>
        <v>4</v>
      </c>
      <c r="C890" s="14">
        <f t="shared" si="41"/>
        <v>10</v>
      </c>
      <c r="D890" s="68">
        <f>3600*(B890*data!D$15/1000-F890-G889)/C890</f>
        <v>735.24155393913361</v>
      </c>
      <c r="E890" s="68">
        <f>IF(A890+C890&lt;N$19,data!H$25,IF(A890&lt;N$19,data!H$25*(N$19-A890)/C890,IF(D890&gt;data!$H$25,data!$H$25,IF(D890&lt;0,0,D890))))</f>
        <v>735.24155393913361</v>
      </c>
      <c r="F890" s="17">
        <f>(H890*data!D$16+I890*data!D$17-G889*(data!D$18+data!D$19+data!D$20))*$C890/60</f>
        <v>-2.0423376498309245</v>
      </c>
      <c r="G890" s="17">
        <f t="shared" si="42"/>
        <v>81.168000000000006</v>
      </c>
      <c r="H890" s="17">
        <f>H889+(data!D$19*G889-data!D$16*H889)*$C890/60</f>
        <v>164.18627514028225</v>
      </c>
      <c r="I890" s="17">
        <f>I889+(data!D$20*G889-data!D$17*I889)*$C890/60</f>
        <v>265.02817221179606</v>
      </c>
      <c r="J890" s="16">
        <f t="shared" si="40"/>
        <v>86</v>
      </c>
      <c r="K890" s="14">
        <f>G890/data!D$8</f>
        <v>4</v>
      </c>
      <c r="L890" s="59">
        <f>C890*E890/3600/data!H$23+L889</f>
        <v>137.99204800751482</v>
      </c>
    </row>
    <row r="891" spans="1:12" ht="20.100000000000001" customHeight="1">
      <c r="A891" s="12">
        <f>'Eleveld TCI'!A891</f>
        <v>5170</v>
      </c>
      <c r="B891" s="13">
        <f>'Eleveld TCI'!B891</f>
        <v>4</v>
      </c>
      <c r="C891" s="14">
        <f t="shared" si="41"/>
        <v>10</v>
      </c>
      <c r="D891" s="68">
        <f>3600*(B891*data!D$15/1000-F891-G890)/C891</f>
        <v>735.1246026820786</v>
      </c>
      <c r="E891" s="68">
        <f>IF(A891+C891&lt;N$19,data!H$25,IF(A891&lt;N$19,data!H$25*(N$19-A891)/C891,IF(D891&gt;data!$H$25,data!$H$25,IF(D891&lt;0,0,D891))))</f>
        <v>735.1246026820786</v>
      </c>
      <c r="F891" s="17">
        <f>(H891*data!D$16+I891*data!D$17-G890*(data!D$18+data!D$19+data!D$20))*$C891/60</f>
        <v>-2.0420127852280006</v>
      </c>
      <c r="G891" s="17">
        <f t="shared" si="42"/>
        <v>81.168000000000006</v>
      </c>
      <c r="H891" s="17">
        <f>H890+(data!D$19*G890-data!D$16*H890)*$C891/60</f>
        <v>164.19637028482967</v>
      </c>
      <c r="I891" s="17">
        <f>I890+(data!D$20*G890-data!D$17*I890)*$C891/60</f>
        <v>265.45058271707956</v>
      </c>
      <c r="J891" s="16">
        <f t="shared" si="40"/>
        <v>86.166666666666671</v>
      </c>
      <c r="K891" s="14">
        <f>G891/data!D$8</f>
        <v>4</v>
      </c>
      <c r="L891" s="59">
        <f>C891*E891/3600/data!H$23+L890</f>
        <v>138.19624928603761</v>
      </c>
    </row>
    <row r="892" spans="1:12" ht="20.100000000000001" customHeight="1">
      <c r="A892" s="12">
        <f>'Eleveld TCI'!A892</f>
        <v>5180</v>
      </c>
      <c r="B892" s="13">
        <f>'Eleveld TCI'!B892</f>
        <v>4</v>
      </c>
      <c r="C892" s="14">
        <f t="shared" si="41"/>
        <v>10</v>
      </c>
      <c r="D892" s="68">
        <f>3600*(B892*data!D$15/1000-F892-G891)/C892</f>
        <v>735.00800280365411</v>
      </c>
      <c r="E892" s="68">
        <f>IF(A892+C892&lt;N$19,data!H$25,IF(A892&lt;N$19,data!H$25*(N$19-A892)/C892,IF(D892&gt;data!$H$25,data!$H$25,IF(D892&lt;0,0,D892))))</f>
        <v>735.00800280365411</v>
      </c>
      <c r="F892" s="17">
        <f>(H892*data!D$16+I892*data!D$17-G891*(data!D$18+data!D$19+data!D$20))*$C892/60</f>
        <v>-2.0416888966768174</v>
      </c>
      <c r="G892" s="17">
        <f t="shared" si="42"/>
        <v>81.168000000000006</v>
      </c>
      <c r="H892" s="17">
        <f>H891+(data!D$19*G891-data!D$16*H891)*$C892/60</f>
        <v>164.20637289055207</v>
      </c>
      <c r="I892" s="17">
        <f>I891+(data!D$20*G891-data!D$17*I891)*$C892/60</f>
        <v>265.87276089658513</v>
      </c>
      <c r="J892" s="16">
        <f t="shared" si="40"/>
        <v>86.333333333333329</v>
      </c>
      <c r="K892" s="14">
        <f>G892/data!D$8</f>
        <v>4</v>
      </c>
      <c r="L892" s="59">
        <f>C892*E892/3600/data!H$23+L891</f>
        <v>138.40041817570528</v>
      </c>
    </row>
    <row r="893" spans="1:12" ht="20.100000000000001" customHeight="1">
      <c r="A893" s="12">
        <f>'Eleveld TCI'!A893</f>
        <v>5190</v>
      </c>
      <c r="B893" s="13">
        <f>'Eleveld TCI'!B893</f>
        <v>4</v>
      </c>
      <c r="C893" s="14">
        <f t="shared" si="41"/>
        <v>10</v>
      </c>
      <c r="D893" s="68">
        <f>3600*(B893*data!D$15/1000-F893-G892)/C893</f>
        <v>734.89175147925494</v>
      </c>
      <c r="E893" s="68">
        <f>IF(A893+C893&lt;N$19,data!H$25,IF(A893&lt;N$19,data!H$25*(N$19-A893)/C893,IF(D893&gt;data!$H$25,data!$H$25,IF(D893&lt;0,0,D893))))</f>
        <v>734.89175147925494</v>
      </c>
      <c r="F893" s="17">
        <f>(H893*data!D$16+I893*data!D$17-G892*(data!D$18+data!D$19+data!D$20))*$C893/60</f>
        <v>-2.0413659763312637</v>
      </c>
      <c r="G893" s="17">
        <f t="shared" si="42"/>
        <v>81.168000000000006</v>
      </c>
      <c r="H893" s="17">
        <f>H892+(data!D$19*G892-data!D$16*H892)*$C893/60</f>
        <v>164.21628380572201</v>
      </c>
      <c r="I893" s="17">
        <f>I892+(data!D$20*G892-data!D$17*I892)*$C893/60</f>
        <v>266.29470687809203</v>
      </c>
      <c r="J893" s="16">
        <f t="shared" si="40"/>
        <v>86.5</v>
      </c>
      <c r="K893" s="14">
        <f>G893/data!D$8</f>
        <v>4</v>
      </c>
      <c r="L893" s="59">
        <f>C893*E893/3600/data!H$23+L892</f>
        <v>138.60455477333841</v>
      </c>
    </row>
    <row r="894" spans="1:12" ht="20.100000000000001" customHeight="1">
      <c r="A894" s="12">
        <f>'Eleveld TCI'!A894</f>
        <v>5200</v>
      </c>
      <c r="B894" s="13">
        <f>'Eleveld TCI'!B894</f>
        <v>4</v>
      </c>
      <c r="C894" s="14">
        <f t="shared" si="41"/>
        <v>10</v>
      </c>
      <c r="D894" s="68">
        <f>3600*(B894*data!D$15/1000-F894-G893)/C894</f>
        <v>734.77584590995775</v>
      </c>
      <c r="E894" s="68">
        <f>IF(A894+C894&lt;N$19,data!H$25,IF(A894&lt;N$19,data!H$25*(N$19-A894)/C894,IF(D894&gt;data!$H$25,data!$H$25,IF(D894&lt;0,0,D894))))</f>
        <v>734.77584590995775</v>
      </c>
      <c r="F894" s="17">
        <f>(H894*data!D$16+I894*data!D$17-G893*(data!D$18+data!D$19+data!D$20))*$C894/60</f>
        <v>-2.0410440164165475</v>
      </c>
      <c r="G894" s="17">
        <f t="shared" si="42"/>
        <v>81.168000000000006</v>
      </c>
      <c r="H894" s="17">
        <f>H893+(data!D$19*G893-data!D$16*H893)*$C894/60</f>
        <v>164.22610387083623</v>
      </c>
      <c r="I894" s="17">
        <f>I893+(data!D$20*G893-data!D$17*I893)*$C894/60</f>
        <v>266.7164207893091</v>
      </c>
      <c r="J894" s="16">
        <f t="shared" si="40"/>
        <v>86.666666666666671</v>
      </c>
      <c r="K894" s="14">
        <f>G894/data!D$8</f>
        <v>4</v>
      </c>
      <c r="L894" s="59">
        <f>C894*E894/3600/data!H$23+L893</f>
        <v>138.80865917498005</v>
      </c>
    </row>
    <row r="895" spans="1:12" ht="20.100000000000001" customHeight="1">
      <c r="A895" s="12">
        <f>'Eleveld TCI'!A895</f>
        <v>5210</v>
      </c>
      <c r="B895" s="13">
        <f>'Eleveld TCI'!B895</f>
        <v>4</v>
      </c>
      <c r="C895" s="14">
        <f t="shared" si="41"/>
        <v>10</v>
      </c>
      <c r="D895" s="68">
        <f>3600*(B895*data!D$15/1000-F895-G894)/C895</f>
        <v>734.66028332227552</v>
      </c>
      <c r="E895" s="68">
        <f>IF(A895+C895&lt;N$19,data!H$25,IF(A895&lt;N$19,data!H$25*(N$19-A895)/C895,IF(D895&gt;data!$H$25,data!$H$25,IF(D895&lt;0,0,D895))))</f>
        <v>734.66028332227552</v>
      </c>
      <c r="F895" s="17">
        <f>(H895*data!D$16+I895*data!D$17-G894*(data!D$18+data!D$19+data!D$20))*$C895/60</f>
        <v>-2.0407230092285382</v>
      </c>
      <c r="G895" s="17">
        <f t="shared" si="42"/>
        <v>81.168000000000006</v>
      </c>
      <c r="H895" s="17">
        <f>H894+(data!D$19*G894-data!D$16*H894)*$C895/60</f>
        <v>164.23583391868689</v>
      </c>
      <c r="I895" s="17">
        <f>I894+(data!D$20*G894-data!D$17*I894)*$C895/60</f>
        <v>267.137902757875</v>
      </c>
      <c r="J895" s="16">
        <f t="shared" si="40"/>
        <v>86.833333333333329</v>
      </c>
      <c r="K895" s="14">
        <f>G895/data!D$8</f>
        <v>4</v>
      </c>
      <c r="L895" s="59">
        <f>C895*E895/3600/data!H$23+L894</f>
        <v>139.01273147590291</v>
      </c>
    </row>
    <row r="896" spans="1:12" ht="20.100000000000001" customHeight="1">
      <c r="A896" s="12">
        <f>'Eleveld TCI'!A896</f>
        <v>5220</v>
      </c>
      <c r="B896" s="13">
        <f>'Eleveld TCI'!B896</f>
        <v>4</v>
      </c>
      <c r="C896" s="14">
        <f t="shared" si="41"/>
        <v>10</v>
      </c>
      <c r="D896" s="68">
        <f>3600*(B896*data!D$15/1000-F896-G895)/C896</f>
        <v>734.54506096792215</v>
      </c>
      <c r="E896" s="68">
        <f>IF(A896+C896&lt;N$19,data!H$25,IF(A896&lt;N$19,data!H$25*(N$19-A896)/C896,IF(D896&gt;data!$H$25,data!$H$25,IF(D896&lt;0,0,D896))))</f>
        <v>734.54506096792215</v>
      </c>
      <c r="F896" s="17">
        <f>(H896*data!D$16+I896*data!D$17-G895*(data!D$18+data!D$19+data!D$20))*$C896/60</f>
        <v>-2.0404029471331233</v>
      </c>
      <c r="G896" s="17">
        <f t="shared" si="42"/>
        <v>81.168000000000006</v>
      </c>
      <c r="H896" s="17">
        <f>H895+(data!D$19*G895-data!D$16*H895)*$C896/60</f>
        <v>164.24547477443227</v>
      </c>
      <c r="I896" s="17">
        <f>I895+(data!D$20*G895-data!D$17*I895)*$C896/60</f>
        <v>267.55915291135818</v>
      </c>
      <c r="J896" s="16">
        <f t="shared" si="40"/>
        <v>87</v>
      </c>
      <c r="K896" s="14">
        <f>G896/data!D$8</f>
        <v>4</v>
      </c>
      <c r="L896" s="59">
        <f>C896*E896/3600/data!H$23+L895</f>
        <v>139.21677177061622</v>
      </c>
    </row>
    <row r="897" spans="1:12" ht="20.100000000000001" customHeight="1">
      <c r="A897" s="12">
        <f>'Eleveld TCI'!A897</f>
        <v>5230</v>
      </c>
      <c r="B897" s="13">
        <f>'Eleveld TCI'!B897</f>
        <v>4</v>
      </c>
      <c r="C897" s="14">
        <f t="shared" si="41"/>
        <v>10</v>
      </c>
      <c r="D897" s="68">
        <f>3600*(B897*data!D$15/1000-F897-G896)/C897</f>
        <v>734.43017612360279</v>
      </c>
      <c r="E897" s="68">
        <f>IF(A897+C897&lt;N$19,data!H$25,IF(A897&lt;N$19,data!H$25*(N$19-A897)/C897,IF(D897&gt;data!$H$25,data!$H$25,IF(D897&lt;0,0,D897))))</f>
        <v>734.43017612360279</v>
      </c>
      <c r="F897" s="17">
        <f>(H897*data!D$16+I897*data!D$17-G896*(data!D$18+data!D$19+data!D$20))*$C897/60</f>
        <v>-2.0400838225655638</v>
      </c>
      <c r="G897" s="17">
        <f t="shared" si="42"/>
        <v>81.168000000000006</v>
      </c>
      <c r="H897" s="17">
        <f>H896+(data!D$19*G896-data!D$16*H896)*$C897/60</f>
        <v>164.25502725566665</v>
      </c>
      <c r="I897" s="17">
        <f>I896+(data!D$20*G896-data!D$17*I896)*$C897/60</f>
        <v>267.98017137725691</v>
      </c>
      <c r="J897" s="16">
        <f t="shared" si="40"/>
        <v>87.166666666666671</v>
      </c>
      <c r="K897" s="14">
        <f>G897/data!D$8</f>
        <v>4</v>
      </c>
      <c r="L897" s="59">
        <f>C897*E897/3600/data!H$23+L896</f>
        <v>139.42078015287277</v>
      </c>
    </row>
    <row r="898" spans="1:12" ht="20.100000000000001" customHeight="1">
      <c r="A898" s="12">
        <f>'Eleveld TCI'!A898</f>
        <v>5240</v>
      </c>
      <c r="B898" s="13">
        <f>'Eleveld TCI'!B898</f>
        <v>4</v>
      </c>
      <c r="C898" s="14">
        <f t="shared" si="41"/>
        <v>10</v>
      </c>
      <c r="D898" s="68">
        <f>3600*(B898*data!D$15/1000-F898-G897)/C898</f>
        <v>734.31562609074774</v>
      </c>
      <c r="E898" s="68">
        <f>IF(A898+C898&lt;N$19,data!H$25,IF(A898&lt;N$19,data!H$25*(N$19-A898)/C898,IF(D898&gt;data!$H$25,data!$H$25,IF(D898&lt;0,0,D898))))</f>
        <v>734.31562609074774</v>
      </c>
      <c r="F898" s="17">
        <f>(H898*data!D$16+I898*data!D$17-G897*(data!D$18+data!D$19+data!D$20))*$C898/60</f>
        <v>-2.0397656280298611</v>
      </c>
      <c r="G898" s="17">
        <f t="shared" si="42"/>
        <v>81.168000000000006</v>
      </c>
      <c r="H898" s="17">
        <f>H897+(data!D$19*G897-data!D$16*H897)*$C898/60</f>
        <v>164.2644921724897</v>
      </c>
      <c r="I898" s="17">
        <f>I897+(data!D$20*G897-data!D$17*I897)*$C898/60</f>
        <v>268.4009582829994</v>
      </c>
      <c r="J898" s="16">
        <f t="shared" si="40"/>
        <v>87.333333333333329</v>
      </c>
      <c r="K898" s="14">
        <f>G898/data!D$8</f>
        <v>4</v>
      </c>
      <c r="L898" s="59">
        <f>C898*E898/3600/data!H$23+L897</f>
        <v>139.62475671567574</v>
      </c>
    </row>
    <row r="899" spans="1:12" ht="20.100000000000001" customHeight="1">
      <c r="A899" s="12">
        <f>'Eleveld TCI'!A899</f>
        <v>5250</v>
      </c>
      <c r="B899" s="13">
        <f>'Eleveld TCI'!B899</f>
        <v>4</v>
      </c>
      <c r="C899" s="14">
        <f t="shared" si="41"/>
        <v>10</v>
      </c>
      <c r="D899" s="68">
        <f>3600*(B899*data!D$15/1000-F899-G898)/C899</f>
        <v>734.20140819532321</v>
      </c>
      <c r="E899" s="68">
        <f>IF(A899+C899&lt;N$19,data!H$25,IF(A899&lt;N$19,data!H$25*(N$19-A899)/C899,IF(D899&gt;data!$H$25,data!$H$25,IF(D899&lt;0,0,D899))))</f>
        <v>734.20140819532321</v>
      </c>
      <c r="F899" s="17">
        <f>(H899*data!D$16+I899*data!D$17-G898*(data!D$18+data!D$19+data!D$20))*$C899/60</f>
        <v>-2.0394483560981245</v>
      </c>
      <c r="G899" s="17">
        <f t="shared" si="42"/>
        <v>81.168000000000006</v>
      </c>
      <c r="H899" s="17">
        <f>H898+(data!D$19*G898-data!D$16*H898)*$C899/60</f>
        <v>164.2738703275752</v>
      </c>
      <c r="I899" s="17">
        <f>I898+(data!D$20*G898-data!D$17*I898)*$C899/60</f>
        <v>268.82151375594373</v>
      </c>
      <c r="J899" s="16">
        <f t="shared" si="40"/>
        <v>87.5</v>
      </c>
      <c r="K899" s="14">
        <f>G899/data!D$8</f>
        <v>4</v>
      </c>
      <c r="L899" s="59">
        <f>C899*E899/3600/data!H$23+L898</f>
        <v>139.82870155128555</v>
      </c>
    </row>
    <row r="900" spans="1:12" ht="20.100000000000001" customHeight="1">
      <c r="A900" s="12">
        <f>'Eleveld TCI'!A900</f>
        <v>5260</v>
      </c>
      <c r="B900" s="13">
        <f>'Eleveld TCI'!B900</f>
        <v>4</v>
      </c>
      <c r="C900" s="14">
        <f t="shared" si="41"/>
        <v>10</v>
      </c>
      <c r="D900" s="68">
        <f>3600*(B900*data!D$15/1000-F900-G899)/C900</f>
        <v>734.08751978758062</v>
      </c>
      <c r="E900" s="68">
        <f>IF(A900+C900&lt;N$19,data!H$25,IF(A900&lt;N$19,data!H$25*(N$19-A900)/C900,IF(D900&gt;data!$H$25,data!$H$25,IF(D900&lt;0,0,D900))))</f>
        <v>734.08751978758062</v>
      </c>
      <c r="F900" s="17">
        <f>(H900*data!D$16+I900*data!D$17-G899*(data!D$18+data!D$19+data!D$20))*$C900/60</f>
        <v>-2.0391319994099506</v>
      </c>
      <c r="G900" s="17">
        <f t="shared" si="42"/>
        <v>81.168000000000006</v>
      </c>
      <c r="H900" s="17">
        <f>H899+(data!D$19*G899-data!D$16*H899)*$C900/60</f>
        <v>164.28316251623909</v>
      </c>
      <c r="I900" s="17">
        <f>I899+(data!D$20*G899-data!D$17*I899)*$C900/60</f>
        <v>269.24183792337794</v>
      </c>
      <c r="J900" s="16">
        <f t="shared" ref="J900:J963" si="43">$A900/60</f>
        <v>87.666666666666671</v>
      </c>
      <c r="K900" s="14">
        <f>G900/data!D$8</f>
        <v>4</v>
      </c>
      <c r="L900" s="59">
        <f>C900*E900/3600/data!H$23+L899</f>
        <v>140.03261475122653</v>
      </c>
    </row>
    <row r="901" spans="1:12" ht="20.100000000000001" customHeight="1">
      <c r="A901" s="12">
        <f>'Eleveld TCI'!A901</f>
        <v>5270</v>
      </c>
      <c r="B901" s="13">
        <f>'Eleveld TCI'!B901</f>
        <v>4</v>
      </c>
      <c r="C901" s="14">
        <f t="shared" ref="C901:C964" si="44">A902-A901</f>
        <v>10</v>
      </c>
      <c r="D901" s="68">
        <f>3600*(B901*data!D$15/1000-F901-G900)/C901</f>
        <v>733.97395824184684</v>
      </c>
      <c r="E901" s="68">
        <f>IF(A901+C901&lt;N$19,data!H$25,IF(A901&lt;N$19,data!H$25*(N$19-A901)/C901,IF(D901&gt;data!$H$25,data!$H$25,IF(D901&lt;0,0,D901))))</f>
        <v>733.97395824184684</v>
      </c>
      <c r="F901" s="17">
        <f>(H901*data!D$16+I901*data!D$17-G900*(data!D$18+data!D$19+data!D$20))*$C901/60</f>
        <v>-2.0388165506718003</v>
      </c>
      <c r="G901" s="17">
        <f t="shared" ref="G901:G964" si="45">(E901/60)*$C901/60+F901+G900</f>
        <v>81.168000000000006</v>
      </c>
      <c r="H901" s="17">
        <f>H900+(data!D$19*G900-data!D$16*H900)*$C901/60</f>
        <v>164.29236952650689</v>
      </c>
      <c r="I901" s="17">
        <f>I900+(data!D$20*G900-data!D$17*I900)*$C901/60</f>
        <v>269.66193091252006</v>
      </c>
      <c r="J901" s="16">
        <f t="shared" si="43"/>
        <v>87.833333333333329</v>
      </c>
      <c r="K901" s="14">
        <f>G901/data!D$8</f>
        <v>4</v>
      </c>
      <c r="L901" s="59">
        <f>C901*E901/3600/data!H$23+L900</f>
        <v>140.23649640629372</v>
      </c>
    </row>
    <row r="902" spans="1:12" ht="20.100000000000001" customHeight="1">
      <c r="A902" s="12">
        <f>'Eleveld TCI'!A902</f>
        <v>5280</v>
      </c>
      <c r="B902" s="13">
        <f>'Eleveld TCI'!B902</f>
        <v>4</v>
      </c>
      <c r="C902" s="14">
        <f t="shared" si="44"/>
        <v>10</v>
      </c>
      <c r="D902" s="68">
        <f>3600*(B902*data!D$15/1000-F902-G901)/C902</f>
        <v>733.86072095629913</v>
      </c>
      <c r="E902" s="68">
        <f>IF(A902+C902&lt;N$19,data!H$25,IF(A902&lt;N$19,data!H$25*(N$19-A902)/C902,IF(D902&gt;data!$H$25,data!$H$25,IF(D902&lt;0,0,D902))))</f>
        <v>733.86072095629913</v>
      </c>
      <c r="F902" s="17">
        <f>(H902*data!D$16+I902*data!D$17-G901*(data!D$18+data!D$19+data!D$20))*$C902/60</f>
        <v>-2.0385020026563927</v>
      </c>
      <c r="G902" s="17">
        <f t="shared" si="45"/>
        <v>81.168000000000006</v>
      </c>
      <c r="H902" s="17">
        <f>H901+(data!D$19*G901-data!D$16*H901)*$C902/60</f>
        <v>164.30149213918057</v>
      </c>
      <c r="I902" s="17">
        <f>I901+(data!D$20*G901-data!D$17*I901)*$C902/60</f>
        <v>270.08179285051818</v>
      </c>
      <c r="J902" s="16">
        <f t="shared" si="43"/>
        <v>88</v>
      </c>
      <c r="K902" s="14">
        <f>G902/data!D$8</f>
        <v>4</v>
      </c>
      <c r="L902" s="59">
        <f>C902*E902/3600/data!H$23+L901</f>
        <v>140.44034660655936</v>
      </c>
    </row>
    <row r="903" spans="1:12" ht="20.100000000000001" customHeight="1">
      <c r="A903" s="12">
        <f>'Eleveld TCI'!A903</f>
        <v>5290</v>
      </c>
      <c r="B903" s="13">
        <f>'Eleveld TCI'!B903</f>
        <v>4</v>
      </c>
      <c r="C903" s="14">
        <f t="shared" si="44"/>
        <v>10</v>
      </c>
      <c r="D903" s="68">
        <f>3600*(B903*data!D$15/1000-F903-G902)/C903</f>
        <v>733.74780535275534</v>
      </c>
      <c r="E903" s="68">
        <f>IF(A903+C903&lt;N$19,data!H$25,IF(A903&lt;N$19,data!H$25*(N$19-A903)/C903,IF(D903&gt;data!$H$25,data!$H$25,IF(D903&lt;0,0,D903))))</f>
        <v>733.74780535275534</v>
      </c>
      <c r="F903" s="17">
        <f>(H903*data!D$16+I903*data!D$17-G902*(data!D$18+data!D$19+data!D$20))*$C903/60</f>
        <v>-2.0381883482020919</v>
      </c>
      <c r="G903" s="17">
        <f t="shared" si="45"/>
        <v>81.168000000000006</v>
      </c>
      <c r="H903" s="17">
        <f>H902+(data!D$19*G902-data!D$16*H902)*$C903/60</f>
        <v>164.31053112790474</v>
      </c>
      <c r="I903" s="17">
        <f>I902+(data!D$20*G902-data!D$17*I902)*$C903/60</f>
        <v>270.50142386445037</v>
      </c>
      <c r="J903" s="16">
        <f t="shared" si="43"/>
        <v>88.166666666666671</v>
      </c>
      <c r="K903" s="14">
        <f>G903/data!D$8</f>
        <v>4</v>
      </c>
      <c r="L903" s="59">
        <f>C903*E903/3600/data!H$23+L902</f>
        <v>140.64416544137956</v>
      </c>
    </row>
    <row r="904" spans="1:12" ht="20.100000000000001" customHeight="1">
      <c r="A904" s="12">
        <f>'Eleveld TCI'!A904</f>
        <v>5300</v>
      </c>
      <c r="B904" s="13">
        <f>'Eleveld TCI'!B904</f>
        <v>4</v>
      </c>
      <c r="C904" s="14">
        <f t="shared" si="44"/>
        <v>10</v>
      </c>
      <c r="D904" s="68">
        <f>3600*(B904*data!D$15/1000-F904-G903)/C904</f>
        <v>733.63520887642835</v>
      </c>
      <c r="E904" s="68">
        <f>IF(A904+C904&lt;N$19,data!H$25,IF(A904&lt;N$19,data!H$25*(N$19-A904)/C904,IF(D904&gt;data!$H$25,data!$H$25,IF(D904&lt;0,0,D904))))</f>
        <v>733.63520887642835</v>
      </c>
      <c r="F904" s="17">
        <f>(H904*data!D$16+I904*data!D$17-G903*(data!D$18+data!D$19+data!D$20))*$C904/60</f>
        <v>-2.0378755802123081</v>
      </c>
      <c r="G904" s="17">
        <f t="shared" si="45"/>
        <v>81.168000000000006</v>
      </c>
      <c r="H904" s="17">
        <f>H903+(data!D$19*G903-data!D$16*H903)*$C904/60</f>
        <v>164.31948725923229</v>
      </c>
      <c r="I904" s="17">
        <f>I903+(data!D$20*G903-data!D$17*I903)*$C904/60</f>
        <v>270.92082408132495</v>
      </c>
      <c r="J904" s="16">
        <f t="shared" si="43"/>
        <v>88.333333333333329</v>
      </c>
      <c r="K904" s="14">
        <f>G904/data!D$8</f>
        <v>4</v>
      </c>
      <c r="L904" s="59">
        <f>C904*E904/3600/data!H$23+L903</f>
        <v>140.84795299940077</v>
      </c>
    </row>
    <row r="905" spans="1:12" ht="20.100000000000001" customHeight="1">
      <c r="A905" s="12">
        <f>'Eleveld TCI'!A905</f>
        <v>5310</v>
      </c>
      <c r="B905" s="13">
        <f>'Eleveld TCI'!B905</f>
        <v>4</v>
      </c>
      <c r="C905" s="14">
        <f t="shared" si="44"/>
        <v>10</v>
      </c>
      <c r="D905" s="68">
        <f>3600*(B905*data!D$15/1000-F905-G904)/C905</f>
        <v>733.52292899576753</v>
      </c>
      <c r="E905" s="68">
        <f>IF(A905+C905&lt;N$19,data!H$25,IF(A905&lt;N$19,data!H$25*(N$19-A905)/C905,IF(D905&gt;data!$H$25,data!$H$25,IF(D905&lt;0,0,D905))))</f>
        <v>733.52292899576753</v>
      </c>
      <c r="F905" s="17">
        <f>(H905*data!D$16+I905*data!D$17-G904*(data!D$18+data!D$19+data!D$20))*$C905/60</f>
        <v>-2.0375636916549031</v>
      </c>
      <c r="G905" s="17">
        <f t="shared" si="45"/>
        <v>81.168000000000006</v>
      </c>
      <c r="H905" s="17">
        <f>H904+(data!D$19*G904-data!D$16*H904)*$C905/60</f>
        <v>164.32836129268932</v>
      </c>
      <c r="I905" s="17">
        <f>I904+(data!D$20*G904-data!D$17*I904)*$C905/60</f>
        <v>271.33999362808021</v>
      </c>
      <c r="J905" s="16">
        <f t="shared" si="43"/>
        <v>88.5</v>
      </c>
      <c r="K905" s="14">
        <f>G905/data!D$8</f>
        <v>4</v>
      </c>
      <c r="L905" s="59">
        <f>C905*E905/3600/data!H$23+L904</f>
        <v>141.05170936856626</v>
      </c>
    </row>
    <row r="906" spans="1:12" ht="20.100000000000001" customHeight="1">
      <c r="A906" s="12">
        <f>'Eleveld TCI'!A906</f>
        <v>5320</v>
      </c>
      <c r="B906" s="13">
        <f>'Eleveld TCI'!B906</f>
        <v>4</v>
      </c>
      <c r="C906" s="14">
        <f t="shared" si="44"/>
        <v>10</v>
      </c>
      <c r="D906" s="68">
        <f>3600*(B906*data!D$15/1000-F906-G905)/C906</f>
        <v>733.4109632021773</v>
      </c>
      <c r="E906" s="68">
        <f>IF(A906+C906&lt;N$19,data!H$25,IF(A906&lt;N$19,data!H$25*(N$19-A906)/C906,IF(D906&gt;data!$H$25,data!$H$25,IF(D906&lt;0,0,D906))))</f>
        <v>733.4109632021773</v>
      </c>
      <c r="F906" s="17">
        <f>(H906*data!D$16+I906*data!D$17-G905*(data!D$18+data!D$19+data!D$20))*$C906/60</f>
        <v>-2.0372526755615978</v>
      </c>
      <c r="G906" s="17">
        <f t="shared" si="45"/>
        <v>81.168000000000006</v>
      </c>
      <c r="H906" s="17">
        <f>H905+(data!D$19*G905-data!D$16*H905)*$C906/60</f>
        <v>164.33715398083967</v>
      </c>
      <c r="I906" s="17">
        <f>I905+(data!D$20*G905-data!D$17*I905)*$C906/60</f>
        <v>271.75893263158474</v>
      </c>
      <c r="J906" s="16">
        <f t="shared" si="43"/>
        <v>88.666666666666671</v>
      </c>
      <c r="K906" s="14">
        <f>G906/data!D$8</f>
        <v>4</v>
      </c>
      <c r="L906" s="59">
        <f>C906*E906/3600/data!H$23+L905</f>
        <v>141.25543463612243</v>
      </c>
    </row>
    <row r="907" spans="1:12" ht="20.100000000000001" customHeight="1">
      <c r="A907" s="12">
        <f>'Eleveld TCI'!A907</f>
        <v>5330</v>
      </c>
      <c r="B907" s="13">
        <f>'Eleveld TCI'!B907</f>
        <v>4</v>
      </c>
      <c r="C907" s="14">
        <f t="shared" si="44"/>
        <v>10</v>
      </c>
      <c r="D907" s="68">
        <f>3600*(B907*data!D$15/1000-F907-G906)/C907</f>
        <v>733.29930900985858</v>
      </c>
      <c r="E907" s="68">
        <f>IF(A907+C907&lt;N$19,data!H$25,IF(A907&lt;N$19,data!H$25*(N$19-A907)/C907,IF(D907&gt;data!$H$25,data!$H$25,IF(D907&lt;0,0,D907))))</f>
        <v>733.29930900985858</v>
      </c>
      <c r="F907" s="17">
        <f>(H907*data!D$16+I907*data!D$17-G906*(data!D$18+data!D$19+data!D$20))*$C907/60</f>
        <v>-2.0369425250273863</v>
      </c>
      <c r="G907" s="17">
        <f t="shared" si="45"/>
        <v>81.168000000000006</v>
      </c>
      <c r="H907" s="17">
        <f>H906+(data!D$19*G906-data!D$16*H906)*$C907/60</f>
        <v>164.34586606934863</v>
      </c>
      <c r="I907" s="17">
        <f>I906+(data!D$20*G906-data!D$17*I906)*$C907/60</f>
        <v>272.17764121863735</v>
      </c>
      <c r="J907" s="16">
        <f t="shared" si="43"/>
        <v>88.833333333333329</v>
      </c>
      <c r="K907" s="14">
        <f>G907/data!D$8</f>
        <v>4</v>
      </c>
      <c r="L907" s="59">
        <f>C907*E907/3600/data!H$23+L906</f>
        <v>141.45912888862517</v>
      </c>
    </row>
    <row r="908" spans="1:12" ht="20.100000000000001" customHeight="1">
      <c r="A908" s="12">
        <f>'Eleveld TCI'!A908</f>
        <v>5340</v>
      </c>
      <c r="B908" s="13">
        <f>'Eleveld TCI'!B908</f>
        <v>4</v>
      </c>
      <c r="C908" s="14">
        <f t="shared" si="44"/>
        <v>10</v>
      </c>
      <c r="D908" s="68">
        <f>3600*(B908*data!D$15/1000-F908-G907)/C908</f>
        <v>733.18796395558365</v>
      </c>
      <c r="E908" s="68">
        <f>IF(A908+C908&lt;N$19,data!H$25,IF(A908&lt;N$19,data!H$25*(N$19-A908)/C908,IF(D908&gt;data!$H$25,data!$H$25,IF(D908&lt;0,0,D908))))</f>
        <v>733.18796395558365</v>
      </c>
      <c r="F908" s="17">
        <f>(H908*data!D$16+I908*data!D$17-G907*(data!D$18+data!D$19+data!D$20))*$C908/60</f>
        <v>-2.0366332332099604</v>
      </c>
      <c r="G908" s="17">
        <f t="shared" si="45"/>
        <v>81.168000000000006</v>
      </c>
      <c r="H908" s="17">
        <f>H907+(data!D$19*G907-data!D$16*H907)*$C908/60</f>
        <v>164.35449829704626</v>
      </c>
      <c r="I908" s="17">
        <f>I907+(data!D$20*G907-data!D$17*I907)*$C908/60</f>
        <v>272.59611951596708</v>
      </c>
      <c r="J908" s="16">
        <f t="shared" si="43"/>
        <v>89</v>
      </c>
      <c r="K908" s="14">
        <f>G908/data!D$8</f>
        <v>4</v>
      </c>
      <c r="L908" s="59">
        <f>C908*E908/3600/data!H$23+L907</f>
        <v>141.66279221194617</v>
      </c>
    </row>
    <row r="909" spans="1:12" ht="20.100000000000001" customHeight="1">
      <c r="A909" s="12">
        <f>'Eleveld TCI'!A909</f>
        <v>5350</v>
      </c>
      <c r="B909" s="13">
        <f>'Eleveld TCI'!B909</f>
        <v>4</v>
      </c>
      <c r="C909" s="14">
        <f t="shared" si="44"/>
        <v>10</v>
      </c>
      <c r="D909" s="68">
        <f>3600*(B909*data!D$15/1000-F909-G908)/C909</f>
        <v>733.07692559848647</v>
      </c>
      <c r="E909" s="68">
        <f>IF(A909+C909&lt;N$19,data!H$25,IF(A909&lt;N$19,data!H$25*(N$19-A909)/C909,IF(D909&gt;data!$H$25,data!$H$25,IF(D909&lt;0,0,D909))))</f>
        <v>733.07692559848647</v>
      </c>
      <c r="F909" s="17">
        <f>(H909*data!D$16+I909*data!D$17-G908*(data!D$18+data!D$19+data!D$20))*$C909/60</f>
        <v>-2.0363247933291295</v>
      </c>
      <c r="G909" s="17">
        <f t="shared" si="45"/>
        <v>81.168000000000006</v>
      </c>
      <c r="H909" s="17">
        <f>H908+(data!D$19*G908-data!D$16*H908)*$C909/60</f>
        <v>164.36305139599</v>
      </c>
      <c r="I909" s="17">
        <f>I908+(data!D$20*G908-data!D$17*I908)*$C909/60</f>
        <v>273.01436765023328</v>
      </c>
      <c r="J909" s="16">
        <f t="shared" si="43"/>
        <v>89.166666666666671</v>
      </c>
      <c r="K909" s="14">
        <f>G909/data!D$8</f>
        <v>4</v>
      </c>
      <c r="L909" s="59">
        <f>C909*E909/3600/data!H$23+L908</f>
        <v>141.86642469127909</v>
      </c>
    </row>
    <row r="910" spans="1:12" ht="20.100000000000001" customHeight="1">
      <c r="A910" s="12">
        <f>'Eleveld TCI'!A910</f>
        <v>5360</v>
      </c>
      <c r="B910" s="13">
        <f>'Eleveld TCI'!B910</f>
        <v>4</v>
      </c>
      <c r="C910" s="14">
        <f t="shared" si="44"/>
        <v>10</v>
      </c>
      <c r="D910" s="68">
        <f>3600*(B910*data!D$15/1000-F910-G909)/C910</f>
        <v>732.96619151985283</v>
      </c>
      <c r="E910" s="68">
        <f>IF(A910+C910&lt;N$19,data!H$25,IF(A910&lt;N$19,data!H$25*(N$19-A910)/C910,IF(D910&gt;data!$H$25,data!$H$25,IF(D910&lt;0,0,D910))))</f>
        <v>732.96619151985283</v>
      </c>
      <c r="F910" s="17">
        <f>(H910*data!D$16+I910*data!D$17-G909*(data!D$18+data!D$19+data!D$20))*$C910/60</f>
        <v>-2.0360171986662565</v>
      </c>
      <c r="G910" s="17">
        <f t="shared" si="45"/>
        <v>81.168000000000006</v>
      </c>
      <c r="H910" s="17">
        <f>H909+(data!D$19*G909-data!D$16*H909)*$C910/60</f>
        <v>164.37152609152676</v>
      </c>
      <c r="I910" s="17">
        <f>I909+(data!D$20*G909-data!D$17*I909)*$C910/60</f>
        <v>273.43238574802564</v>
      </c>
      <c r="J910" s="16">
        <f t="shared" si="43"/>
        <v>89.333333333333329</v>
      </c>
      <c r="K910" s="14">
        <f>G910/data!D$8</f>
        <v>4</v>
      </c>
      <c r="L910" s="59">
        <f>C910*E910/3600/data!H$23+L909</f>
        <v>142.0700264111457</v>
      </c>
    </row>
    <row r="911" spans="1:12" ht="20.100000000000001" customHeight="1">
      <c r="A911" s="12">
        <f>'Eleveld TCI'!A911</f>
        <v>5370</v>
      </c>
      <c r="B911" s="13">
        <f>'Eleveld TCI'!B911</f>
        <v>4</v>
      </c>
      <c r="C911" s="14">
        <f t="shared" si="44"/>
        <v>10</v>
      </c>
      <c r="D911" s="68">
        <f>3600*(B911*data!D$15/1000-F911-G910)/C911</f>
        <v>732.85575932293114</v>
      </c>
      <c r="E911" s="68">
        <f>IF(A911+C911&lt;N$19,data!H$25,IF(A911&lt;N$19,data!H$25*(N$19-A911)/C911,IF(D911&gt;data!$H$25,data!$H$25,IF(D911&lt;0,0,D911))))</f>
        <v>732.85575932293114</v>
      </c>
      <c r="F911" s="17">
        <f>(H911*data!D$16+I911*data!D$17-G910*(data!D$18+data!D$19+data!D$20))*$C911/60</f>
        <v>-2.0357104425636918</v>
      </c>
      <c r="G911" s="17">
        <f t="shared" si="45"/>
        <v>81.168000000000006</v>
      </c>
      <c r="H911" s="17">
        <f>H910+(data!D$19*G910-data!D$16*H910)*$C911/60</f>
        <v>164.37992310235444</v>
      </c>
      <c r="I911" s="17">
        <f>I910+(data!D$20*G910-data!D$17*I910)*$C911/60</f>
        <v>273.85017393586423</v>
      </c>
      <c r="J911" s="16">
        <f t="shared" si="43"/>
        <v>89.5</v>
      </c>
      <c r="K911" s="14">
        <f>G911/data!D$8</f>
        <v>4</v>
      </c>
      <c r="L911" s="59">
        <f>C911*E911/3600/data!H$23+L910</f>
        <v>142.27359745540207</v>
      </c>
    </row>
    <row r="912" spans="1:12" ht="20.100000000000001" customHeight="1">
      <c r="A912" s="12">
        <f>'Eleveld TCI'!A912</f>
        <v>5380</v>
      </c>
      <c r="B912" s="13">
        <f>'Eleveld TCI'!B912</f>
        <v>4</v>
      </c>
      <c r="C912" s="14">
        <f t="shared" si="44"/>
        <v>10</v>
      </c>
      <c r="D912" s="68">
        <f>3600*(B912*data!D$15/1000-F912-G911)/C912</f>
        <v>732.74562663271752</v>
      </c>
      <c r="E912" s="68">
        <f>IF(A912+C912&lt;N$19,data!H$25,IF(A912&lt;N$19,data!H$25*(N$19-A912)/C912,IF(D912&gt;data!$H$25,data!$H$25,IF(D912&lt;0,0,D912))))</f>
        <v>732.74562663271752</v>
      </c>
      <c r="F912" s="17">
        <f>(H912*data!D$16+I912*data!D$17-G911*(data!D$18+data!D$19+data!D$20))*$C912/60</f>
        <v>-2.0354045184242135</v>
      </c>
      <c r="G912" s="17">
        <f t="shared" si="45"/>
        <v>81.168000000000006</v>
      </c>
      <c r="H912" s="17">
        <f>H911+(data!D$19*G911-data!D$16*H911)*$C912/60</f>
        <v>164.38824314058286</v>
      </c>
      <c r="I912" s="17">
        <f>I911+(data!D$20*G911-data!D$17*I911)*$C912/60</f>
        <v>274.26773234019953</v>
      </c>
      <c r="J912" s="16">
        <f t="shared" si="43"/>
        <v>89.666666666666671</v>
      </c>
      <c r="K912" s="14">
        <f>G912/data!D$8</f>
        <v>4</v>
      </c>
      <c r="L912" s="59">
        <f>C912*E912/3600/data!H$23+L911</f>
        <v>142.4771379072445</v>
      </c>
    </row>
    <row r="913" spans="1:12" ht="20.100000000000001" customHeight="1">
      <c r="A913" s="12">
        <f>'Eleveld TCI'!A913</f>
        <v>5390</v>
      </c>
      <c r="B913" s="13">
        <f>'Eleveld TCI'!B913</f>
        <v>4</v>
      </c>
      <c r="C913" s="14">
        <f t="shared" si="44"/>
        <v>10</v>
      </c>
      <c r="D913" s="68">
        <f>3600*(B913*data!D$15/1000-F913-G912)/C913</f>
        <v>732.63579109577165</v>
      </c>
      <c r="E913" s="68">
        <f>IF(A913+C913&lt;N$19,data!H$25,IF(A913&lt;N$19,data!H$25*(N$19-A913)/C913,IF(D913&gt;data!$H$25,data!$H$25,IF(D913&lt;0,0,D913))))</f>
        <v>732.63579109577165</v>
      </c>
      <c r="F913" s="17">
        <f>(H913*data!D$16+I913*data!D$17-G912*(data!D$18+data!D$19+data!D$20))*$C913/60</f>
        <v>-2.0350994197104764</v>
      </c>
      <c r="G913" s="17">
        <f t="shared" si="45"/>
        <v>81.168000000000006</v>
      </c>
      <c r="H913" s="17">
        <f>H912+(data!D$19*G912-data!D$16*H912)*$C913/60</f>
        <v>164.39648691179417</v>
      </c>
      <c r="I913" s="17">
        <f>I912+(data!D$20*G912-data!D$17*I912)*$C913/60</f>
        <v>274.68506108741241</v>
      </c>
      <c r="J913" s="16">
        <f t="shared" si="43"/>
        <v>89.833333333333329</v>
      </c>
      <c r="K913" s="14">
        <f>G913/data!D$8</f>
        <v>4</v>
      </c>
      <c r="L913" s="59">
        <f>C913*E913/3600/data!H$23+L912</f>
        <v>142.68064784921555</v>
      </c>
    </row>
    <row r="914" spans="1:12" ht="20.100000000000001" customHeight="1">
      <c r="A914" s="12">
        <f>'Eleveld TCI'!A914</f>
        <v>5400</v>
      </c>
      <c r="B914" s="13">
        <f>'Eleveld TCI'!B914</f>
        <v>4</v>
      </c>
      <c r="C914" s="14">
        <f t="shared" si="44"/>
        <v>10</v>
      </c>
      <c r="D914" s="68">
        <f>3600*(B914*data!D$15/1000-F914-G913)/C914</f>
        <v>732.52625038000701</v>
      </c>
      <c r="E914" s="68">
        <f>IF(A914+C914&lt;N$19,data!H$25,IF(A914&lt;N$19,data!H$25*(N$19-A914)/C914,IF(D914&gt;data!$H$25,data!$H$25,IF(D914&lt;0,0,D914))))</f>
        <v>732.52625038000701</v>
      </c>
      <c r="F914" s="17">
        <f>(H914*data!D$16+I914*data!D$17-G913*(data!D$18+data!D$19+data!D$20))*$C914/60</f>
        <v>-2.0347951399444599</v>
      </c>
      <c r="G914" s="17">
        <f t="shared" si="45"/>
        <v>81.168000000000006</v>
      </c>
      <c r="H914" s="17">
        <f>H913+(data!D$19*G913-data!D$16*H913)*$C914/60</f>
        <v>164.40465511510271</v>
      </c>
      <c r="I914" s="17">
        <f>I913+(data!D$20*G913-data!D$17*I913)*$C914/60</f>
        <v>275.10216030381434</v>
      </c>
      <c r="J914" s="16">
        <f t="shared" si="43"/>
        <v>90</v>
      </c>
      <c r="K914" s="14">
        <f>G914/data!D$8</f>
        <v>4</v>
      </c>
      <c r="L914" s="59">
        <f>C914*E914/3600/data!H$23+L913</f>
        <v>142.88412736320998</v>
      </c>
    </row>
    <row r="915" spans="1:12" ht="20.100000000000001" customHeight="1">
      <c r="A915" s="12">
        <f>'Eleveld TCI'!A915</f>
        <v>5410</v>
      </c>
      <c r="B915" s="13">
        <f>'Eleveld TCI'!B915</f>
        <v>4</v>
      </c>
      <c r="C915" s="14">
        <f t="shared" si="44"/>
        <v>10</v>
      </c>
      <c r="D915" s="68">
        <f>3600*(B915*data!D$15/1000-F915-G914)/C915</f>
        <v>732.41700217449647</v>
      </c>
      <c r="E915" s="68">
        <f>IF(A915+C915&lt;N$19,data!H$25,IF(A915&lt;N$19,data!H$25*(N$19-A915)/C915,IF(D915&gt;data!$H$25,data!$H$25,IF(D915&lt;0,0,D915))))</f>
        <v>732.41700217449647</v>
      </c>
      <c r="F915" s="17">
        <f>(H915*data!D$16+I915*data!D$17-G914*(data!D$18+data!D$19+data!D$20))*$C915/60</f>
        <v>-2.0344916727069293</v>
      </c>
      <c r="G915" s="17">
        <f t="shared" si="45"/>
        <v>81.168000000000006</v>
      </c>
      <c r="H915" s="17">
        <f>H914+(data!D$19*G914-data!D$16*H914)*$C915/60</f>
        <v>164.41274844321427</v>
      </c>
      <c r="I915" s="17">
        <f>I914+(data!D$20*G914-data!D$17*I914)*$C915/60</f>
        <v>275.51903011564724</v>
      </c>
      <c r="J915" s="16">
        <f t="shared" si="43"/>
        <v>90.166666666666671</v>
      </c>
      <c r="K915" s="14">
        <f>G915/data!D$8</f>
        <v>4</v>
      </c>
      <c r="L915" s="59">
        <f>C915*E915/3600/data!H$23+L914</f>
        <v>143.08757653048067</v>
      </c>
    </row>
    <row r="916" spans="1:12" ht="20.100000000000001" customHeight="1">
      <c r="A916" s="12">
        <f>'Eleveld TCI'!A916</f>
        <v>5420</v>
      </c>
      <c r="B916" s="13">
        <f>'Eleveld TCI'!B916</f>
        <v>4</v>
      </c>
      <c r="C916" s="14">
        <f t="shared" si="44"/>
        <v>10</v>
      </c>
      <c r="D916" s="68">
        <f>3600*(B916*data!D$15/1000-F916-G915)/C916</f>
        <v>732.30804418928301</v>
      </c>
      <c r="E916" s="68">
        <f>IF(A916+C916&lt;N$19,data!H$25,IF(A916&lt;N$19,data!H$25*(N$19-A916)/C916,IF(D916&gt;data!$H$25,data!$H$25,IF(D916&lt;0,0,D916))))</f>
        <v>732.30804418928301</v>
      </c>
      <c r="F916" s="17">
        <f>(H916*data!D$16+I916*data!D$17-G915*(data!D$18+data!D$19+data!D$20))*$C916/60</f>
        <v>-2.0341890116368928</v>
      </c>
      <c r="G916" s="17">
        <f t="shared" si="45"/>
        <v>81.168000000000006</v>
      </c>
      <c r="H916" s="17">
        <f>H915+(data!D$19*G915-data!D$16*H915)*$C916/60</f>
        <v>164.42076758248481</v>
      </c>
      <c r="I916" s="17">
        <f>I915+(data!D$20*G915-data!D$17*I915)*$C916/60</f>
        <v>275.93567064908365</v>
      </c>
      <c r="J916" s="16">
        <f t="shared" si="43"/>
        <v>90.333333333333329</v>
      </c>
      <c r="K916" s="14">
        <f>G916/data!D$8</f>
        <v>4</v>
      </c>
      <c r="L916" s="59">
        <f>C916*E916/3600/data!H$23+L915</f>
        <v>143.29099543164438</v>
      </c>
    </row>
    <row r="917" spans="1:12" ht="20.100000000000001" customHeight="1">
      <c r="A917" s="12">
        <f>'Eleveld TCI'!A917</f>
        <v>5430</v>
      </c>
      <c r="B917" s="13">
        <f>'Eleveld TCI'!B917</f>
        <v>4</v>
      </c>
      <c r="C917" s="14">
        <f t="shared" si="44"/>
        <v>10</v>
      </c>
      <c r="D917" s="68">
        <f>3600*(B917*data!D$15/1000-F917-G916)/C917</f>
        <v>732.1993741551853</v>
      </c>
      <c r="E917" s="68">
        <f>IF(A917+C917&lt;N$19,data!H$25,IF(A917&lt;N$19,data!H$25*(N$19-A917)/C917,IF(D917&gt;data!$H$25,data!$H$25,IF(D917&lt;0,0,D917))))</f>
        <v>732.1993741551853</v>
      </c>
      <c r="F917" s="17">
        <f>(H917*data!D$16+I917*data!D$17-G916*(data!D$18+data!D$19+data!D$20))*$C917/60</f>
        <v>-2.0338871504310703</v>
      </c>
      <c r="G917" s="17">
        <f t="shared" si="45"/>
        <v>81.168000000000006</v>
      </c>
      <c r="H917" s="17">
        <f>H916+(data!D$19*G916-data!D$16*H916)*$C917/60</f>
        <v>164.42871321297869</v>
      </c>
      <c r="I917" s="17">
        <f>I916+(data!D$20*G916-data!D$17*I916)*$C917/60</f>
        <v>276.35208203022665</v>
      </c>
      <c r="J917" s="16">
        <f t="shared" si="43"/>
        <v>90.5</v>
      </c>
      <c r="K917" s="14">
        <f>G917/data!D$8</f>
        <v>4</v>
      </c>
      <c r="L917" s="59">
        <f>C917*E917/3600/data!H$23+L916</f>
        <v>143.49438414668748</v>
      </c>
    </row>
    <row r="918" spans="1:12" ht="20.100000000000001" customHeight="1">
      <c r="A918" s="12">
        <f>'Eleveld TCI'!A918</f>
        <v>5440</v>
      </c>
      <c r="B918" s="13">
        <f>'Eleveld TCI'!B918</f>
        <v>4</v>
      </c>
      <c r="C918" s="14">
        <f t="shared" si="44"/>
        <v>10</v>
      </c>
      <c r="D918" s="68">
        <f>3600*(B918*data!D$15/1000-F918-G917)/C918</f>
        <v>732.09098982360842</v>
      </c>
      <c r="E918" s="68">
        <f>IF(A918+C918&lt;N$19,data!H$25,IF(A918&lt;N$19,data!H$25*(N$19-A918)/C918,IF(D918&gt;data!$H$25,data!$H$25,IF(D918&lt;0,0,D918))))</f>
        <v>732.09098982360842</v>
      </c>
      <c r="F918" s="17">
        <f>(H918*data!D$16+I918*data!D$17-G917*(data!D$18+data!D$19+data!D$20))*$C918/60</f>
        <v>-2.0335860828433638</v>
      </c>
      <c r="G918" s="17">
        <f t="shared" si="45"/>
        <v>81.168000000000006</v>
      </c>
      <c r="H918" s="17">
        <f>H917+(data!D$19*G917-data!D$16*H917)*$C918/60</f>
        <v>164.43658600852638</v>
      </c>
      <c r="I918" s="17">
        <f>I917+(data!D$20*G917-data!D$17*I917)*$C918/60</f>
        <v>276.76826438511006</v>
      </c>
      <c r="J918" s="16">
        <f t="shared" si="43"/>
        <v>90.666666666666671</v>
      </c>
      <c r="K918" s="14">
        <f>G918/data!D$8</f>
        <v>4</v>
      </c>
      <c r="L918" s="59">
        <f>C918*E918/3600/data!H$23+L917</f>
        <v>143.69774275497181</v>
      </c>
    </row>
    <row r="919" spans="1:12" ht="20.100000000000001" customHeight="1">
      <c r="A919" s="12">
        <f>'Eleveld TCI'!A919</f>
        <v>5450</v>
      </c>
      <c r="B919" s="13">
        <f>'Eleveld TCI'!B919</f>
        <v>4</v>
      </c>
      <c r="C919" s="14">
        <f t="shared" si="44"/>
        <v>10</v>
      </c>
      <c r="D919" s="68">
        <f>3600*(B919*data!D$15/1000-F919-G918)/C919</f>
        <v>731.98288896635972</v>
      </c>
      <c r="E919" s="68">
        <f>IF(A919+C919&lt;N$19,data!H$25,IF(A919&lt;N$19,data!H$25*(N$19-A919)/C919,IF(D919&gt;data!$H$25,data!$H$25,IF(D919&lt;0,0,D919))))</f>
        <v>731.98288896635972</v>
      </c>
      <c r="F919" s="17">
        <f>(H919*data!D$16+I919*data!D$17-G918*(data!D$18+data!D$19+data!D$20))*$C919/60</f>
        <v>-2.0332858026843348</v>
      </c>
      <c r="G919" s="17">
        <f t="shared" si="45"/>
        <v>81.168000000000006</v>
      </c>
      <c r="H919" s="17">
        <f>H918+(data!D$19*G918-data!D$16*H918)*$C919/60</f>
        <v>164.44438663678156</v>
      </c>
      <c r="I919" s="17">
        <f>I918+(data!D$20*G918-data!D$17*I918)*$C919/60</f>
        <v>277.18421783969825</v>
      </c>
      <c r="J919" s="16">
        <f t="shared" si="43"/>
        <v>90.833333333333329</v>
      </c>
      <c r="K919" s="14">
        <f>G919/data!D$8</f>
        <v>4</v>
      </c>
      <c r="L919" s="59">
        <f>C919*E919/3600/data!H$23+L918</f>
        <v>143.90107133524026</v>
      </c>
    </row>
    <row r="920" spans="1:12" ht="20.100000000000001" customHeight="1">
      <c r="A920" s="12">
        <f>'Eleveld TCI'!A920</f>
        <v>5460</v>
      </c>
      <c r="B920" s="13">
        <f>'Eleveld TCI'!B920</f>
        <v>4</v>
      </c>
      <c r="C920" s="14">
        <f t="shared" si="44"/>
        <v>10</v>
      </c>
      <c r="D920" s="68">
        <f>3600*(B920*data!D$15/1000-F920-G919)/C920</f>
        <v>731.87506937544413</v>
      </c>
      <c r="E920" s="68">
        <f>IF(A920+C920&lt;N$19,data!H$25,IF(A920&lt;N$19,data!H$25*(N$19-A920)/C920,IF(D920&gt;data!$H$25,data!$H$25,IF(D920&lt;0,0,D920))))</f>
        <v>731.87506937544413</v>
      </c>
      <c r="F920" s="17">
        <f>(H920*data!D$16+I920*data!D$17-G919*(data!D$18+data!D$19+data!D$20))*$C920/60</f>
        <v>-2.032986303820683</v>
      </c>
      <c r="G920" s="17">
        <f t="shared" si="45"/>
        <v>81.168000000000006</v>
      </c>
      <c r="H920" s="17">
        <f>H919+(data!D$19*G919-data!D$16*H919)*$C920/60</f>
        <v>164.45211575927772</v>
      </c>
      <c r="I920" s="17">
        <f>I919+(data!D$20*G919-data!D$17*I919)*$C920/60</f>
        <v>277.59994251988644</v>
      </c>
      <c r="J920" s="16">
        <f t="shared" si="43"/>
        <v>91</v>
      </c>
      <c r="K920" s="14">
        <f>G920/data!D$8</f>
        <v>4</v>
      </c>
      <c r="L920" s="59">
        <f>C920*E920/3600/data!H$23+L919</f>
        <v>144.10436996562234</v>
      </c>
    </row>
    <row r="921" spans="1:12" ht="20.100000000000001" customHeight="1">
      <c r="A921" s="12">
        <f>'Eleveld TCI'!A921</f>
        <v>5470</v>
      </c>
      <c r="B921" s="13">
        <f>'Eleveld TCI'!B921</f>
        <v>4</v>
      </c>
      <c r="C921" s="14">
        <f t="shared" si="44"/>
        <v>10</v>
      </c>
      <c r="D921" s="68">
        <f>3600*(B921*data!D$15/1000-F921-G920)/C921</f>
        <v>731.76752886290558</v>
      </c>
      <c r="E921" s="68">
        <f>IF(A921+C921&lt;N$19,data!H$25,IF(A921&lt;N$19,data!H$25*(N$19-A921)/C921,IF(D921&gt;data!$H$25,data!$H$25,IF(D921&lt;0,0,D921))))</f>
        <v>731.76752886290558</v>
      </c>
      <c r="F921" s="17">
        <f>(H921*data!D$16+I921*data!D$17-G920*(data!D$18+data!D$19+data!D$20))*$C921/60</f>
        <v>-2.0326875801747351</v>
      </c>
      <c r="G921" s="17">
        <f t="shared" si="45"/>
        <v>81.168000000000006</v>
      </c>
      <c r="H921" s="17">
        <f>H920+(data!D$19*G920-data!D$16*H920)*$C921/60</f>
        <v>164.45977403148433</v>
      </c>
      <c r="I921" s="17">
        <f>I920+(data!D$20*G920-data!D$17*I920)*$C921/60</f>
        <v>278.01543855150049</v>
      </c>
      <c r="J921" s="16">
        <f t="shared" si="43"/>
        <v>91.166666666666671</v>
      </c>
      <c r="K921" s="14">
        <f>G921/data!D$8</f>
        <v>4</v>
      </c>
      <c r="L921" s="59">
        <f>C921*E921/3600/data!H$23+L920</f>
        <v>144.30763872363983</v>
      </c>
    </row>
    <row r="922" spans="1:12" ht="20.100000000000001" customHeight="1">
      <c r="A922" s="12">
        <f>'Eleveld TCI'!A922</f>
        <v>5480</v>
      </c>
      <c r="B922" s="13">
        <f>'Eleveld TCI'!B922</f>
        <v>4</v>
      </c>
      <c r="C922" s="14">
        <f t="shared" si="44"/>
        <v>10</v>
      </c>
      <c r="D922" s="68">
        <f>3600*(B922*data!D$15/1000-F922-G921)/C922</f>
        <v>731.66026526061728</v>
      </c>
      <c r="E922" s="68">
        <f>IF(A922+C922&lt;N$19,data!H$25,IF(A922&lt;N$19,data!H$25*(N$19-A922)/C922,IF(D922&gt;data!$H$25,data!$H$25,IF(D922&lt;0,0,D922))))</f>
        <v>731.66026526061728</v>
      </c>
      <c r="F922" s="17">
        <f>(H922*data!D$16+I922*data!D$17-G921*(data!D$18+data!D$19+data!D$20))*$C922/60</f>
        <v>-2.0323896257239311</v>
      </c>
      <c r="G922" s="17">
        <f t="shared" si="45"/>
        <v>81.168000000000006</v>
      </c>
      <c r="H922" s="17">
        <f>H921+(data!D$19*G921-data!D$16*H921)*$C922/60</f>
        <v>164.46736210286238</v>
      </c>
      <c r="I922" s="17">
        <f>I921+(data!D$20*G921-data!D$17*I921)*$C922/60</f>
        <v>278.43070606029715</v>
      </c>
      <c r="J922" s="16">
        <f t="shared" si="43"/>
        <v>91.333333333333329</v>
      </c>
      <c r="K922" s="14">
        <f>G922/data!D$8</f>
        <v>4</v>
      </c>
      <c r="L922" s="59">
        <f>C922*E922/3600/data!H$23+L921</f>
        <v>144.51087768621221</v>
      </c>
    </row>
    <row r="923" spans="1:12" ht="20.100000000000001" customHeight="1">
      <c r="A923" s="12">
        <f>'Eleveld TCI'!A923</f>
        <v>5490</v>
      </c>
      <c r="B923" s="13">
        <f>'Eleveld TCI'!B923</f>
        <v>4</v>
      </c>
      <c r="C923" s="14">
        <f t="shared" si="44"/>
        <v>10</v>
      </c>
      <c r="D923" s="68">
        <f>3600*(B923*data!D$15/1000-F923-G922)/C923</f>
        <v>731.55327642011798</v>
      </c>
      <c r="E923" s="68">
        <f>IF(A923+C923&lt;N$19,data!H$25,IF(A923&lt;N$19,data!H$25*(N$19-A923)/C923,IF(D923&gt;data!$H$25,data!$H$25,IF(D923&lt;0,0,D923))))</f>
        <v>731.55327642011798</v>
      </c>
      <c r="F923" s="17">
        <f>(H923*data!D$16+I923*data!D$17-G922*(data!D$18+data!D$19+data!D$20))*$C923/60</f>
        <v>-2.0320924345003242</v>
      </c>
      <c r="G923" s="17">
        <f t="shared" si="45"/>
        <v>81.168000000000006</v>
      </c>
      <c r="H923" s="17">
        <f>H922+(data!D$19*G922-data!D$16*H922)*$C923/60</f>
        <v>164.47488061691948</v>
      </c>
      <c r="I923" s="17">
        <f>I922+(data!D$20*G922-data!D$17*I922)*$C923/60</f>
        <v>278.84574517196398</v>
      </c>
      <c r="J923" s="16">
        <f t="shared" si="43"/>
        <v>91.5</v>
      </c>
      <c r="K923" s="14">
        <f>G923/data!D$8</f>
        <v>4</v>
      </c>
      <c r="L923" s="59">
        <f>C923*E923/3600/data!H$23+L922</f>
        <v>144.71408692966224</v>
      </c>
    </row>
    <row r="924" spans="1:12" ht="20.100000000000001" customHeight="1">
      <c r="A924" s="12">
        <f>'Eleveld TCI'!A924</f>
        <v>5500</v>
      </c>
      <c r="B924" s="13">
        <f>'Eleveld TCI'!B924</f>
        <v>4</v>
      </c>
      <c r="C924" s="14">
        <f t="shared" si="44"/>
        <v>10</v>
      </c>
      <c r="D924" s="68">
        <f>3600*(B924*data!D$15/1000-F924-G923)/C924</f>
        <v>731.44656021242781</v>
      </c>
      <c r="E924" s="68">
        <f>IF(A924+C924&lt;N$19,data!H$25,IF(A924&lt;N$19,data!H$25*(N$19-A924)/C924,IF(D924&gt;data!$H$25,data!$H$25,IF(D924&lt;0,0,D924))))</f>
        <v>731.44656021242781</v>
      </c>
      <c r="F924" s="17">
        <f>(H924*data!D$16+I924*data!D$17-G923*(data!D$18+data!D$19+data!D$20))*$C924/60</f>
        <v>-2.0317960005900768</v>
      </c>
      <c r="G924" s="17">
        <f t="shared" si="45"/>
        <v>81.168000000000006</v>
      </c>
      <c r="H924" s="17">
        <f>H923+(data!D$19*G923-data!D$16*H923)*$C924/60</f>
        <v>164.48233021126438</v>
      </c>
      <c r="I924" s="17">
        <f>I923+(data!D$20*G923-data!D$17*I923)*$C924/60</f>
        <v>279.26055601211942</v>
      </c>
      <c r="J924" s="16">
        <f t="shared" si="43"/>
        <v>91.666666666666671</v>
      </c>
      <c r="K924" s="14">
        <f>G924/data!D$8</f>
        <v>4</v>
      </c>
      <c r="L924" s="59">
        <f>C924*E924/3600/data!H$23+L923</f>
        <v>144.91726652972125</v>
      </c>
    </row>
    <row r="925" spans="1:12" ht="20.100000000000001" customHeight="1">
      <c r="A925" s="12">
        <f>'Eleveld TCI'!A925</f>
        <v>5510</v>
      </c>
      <c r="B925" s="13">
        <f>'Eleveld TCI'!B925</f>
        <v>4</v>
      </c>
      <c r="C925" s="14">
        <f t="shared" si="44"/>
        <v>10</v>
      </c>
      <c r="D925" s="68">
        <f>3600*(B925*data!D$15/1000-F925-G924)/C925</f>
        <v>731.34011452786922</v>
      </c>
      <c r="E925" s="68">
        <f>IF(A925+C925&lt;N$19,data!H$25,IF(A925&lt;N$19,data!H$25*(N$19-A925)/C925,IF(D925&gt;data!$H$25,data!$H$25,IF(D925&lt;0,0,D925))))</f>
        <v>731.34011452786922</v>
      </c>
      <c r="F925" s="17">
        <f>(H925*data!D$16+I925*data!D$17-G924*(data!D$18+data!D$19+data!D$20))*$C925/60</f>
        <v>-2.0315003181329674</v>
      </c>
      <c r="G925" s="17">
        <f t="shared" si="45"/>
        <v>81.168000000000006</v>
      </c>
      <c r="H925" s="17">
        <f>H924+(data!D$19*G924-data!D$16*H924)*$C925/60</f>
        <v>164.48971151766114</v>
      </c>
      <c r="I925" s="17">
        <f>I924+(data!D$20*G924-data!D$17*I924)*$C925/60</f>
        <v>279.67513870631274</v>
      </c>
      <c r="J925" s="16">
        <f t="shared" si="43"/>
        <v>91.833333333333329</v>
      </c>
      <c r="K925" s="14">
        <f>G925/data!D$8</f>
        <v>4</v>
      </c>
      <c r="L925" s="59">
        <f>C925*E925/3600/data!H$23+L924</f>
        <v>145.12041656153454</v>
      </c>
    </row>
    <row r="926" spans="1:12" ht="20.100000000000001" customHeight="1">
      <c r="A926" s="12">
        <f>'Eleveld TCI'!A926</f>
        <v>5520</v>
      </c>
      <c r="B926" s="13">
        <f>'Eleveld TCI'!B926</f>
        <v>4</v>
      </c>
      <c r="C926" s="14">
        <f t="shared" si="44"/>
        <v>10</v>
      </c>
      <c r="D926" s="68">
        <f>3600*(B926*data!D$15/1000-F926-G925)/C926</f>
        <v>731.23393727588279</v>
      </c>
      <c r="E926" s="68">
        <f>IF(A926+C926&lt;N$19,data!H$25,IF(A926&lt;N$19,data!H$25*(N$19-A926)/C926,IF(D926&gt;data!$H$25,data!$H$25,IF(D926&lt;0,0,D926))))</f>
        <v>731.23393727588279</v>
      </c>
      <c r="F926" s="17">
        <f>(H926*data!D$16+I926*data!D$17-G925*(data!D$18+data!D$19+data!D$20))*$C926/60</f>
        <v>-2.0312053813218962</v>
      </c>
      <c r="G926" s="17">
        <f t="shared" si="45"/>
        <v>81.168000000000006</v>
      </c>
      <c r="H926" s="17">
        <f>H925+(data!D$19*G925-data!D$16*H925)*$C926/60</f>
        <v>164.49702516208256</v>
      </c>
      <c r="I926" s="17">
        <f>I925+(data!D$20*G925-data!D$17*I925)*$C926/60</f>
        <v>280.08949338002424</v>
      </c>
      <c r="J926" s="16">
        <f t="shared" si="43"/>
        <v>92</v>
      </c>
      <c r="K926" s="14">
        <f>G926/data!D$8</f>
        <v>4</v>
      </c>
      <c r="L926" s="59">
        <f>C926*E926/3600/data!H$23+L925</f>
        <v>145.32353709966674</v>
      </c>
    </row>
    <row r="927" spans="1:12" ht="20.100000000000001" customHeight="1">
      <c r="A927" s="12">
        <f>'Eleveld TCI'!A927</f>
        <v>5530</v>
      </c>
      <c r="B927" s="13">
        <f>'Eleveld TCI'!B927</f>
        <v>4</v>
      </c>
      <c r="C927" s="14">
        <f t="shared" si="44"/>
        <v>10</v>
      </c>
      <c r="D927" s="68">
        <f>3600*(B927*data!D$15/1000-F927-G926)/C927</f>
        <v>731.12802638486357</v>
      </c>
      <c r="E927" s="68">
        <f>IF(A927+C927&lt;N$19,data!H$25,IF(A927&lt;N$19,data!H$25*(N$19-A927)/C927,IF(D927&gt;data!$H$25,data!$H$25,IF(D927&lt;0,0,D927))))</f>
        <v>731.12802638486357</v>
      </c>
      <c r="F927" s="17">
        <f>(H927*data!D$16+I927*data!D$17-G926*(data!D$18+data!D$19+data!D$20))*$C927/60</f>
        <v>-2.0309111844024015</v>
      </c>
      <c r="G927" s="17">
        <f t="shared" si="45"/>
        <v>81.168000000000006</v>
      </c>
      <c r="H927" s="17">
        <f>H926+(data!D$19*G926-data!D$16*H926)*$C927/60</f>
        <v>164.50427176476347</v>
      </c>
      <c r="I927" s="17">
        <f>I926+(data!D$20*G926-data!D$17*I926)*$C927/60</f>
        <v>280.50362015866523</v>
      </c>
      <c r="J927" s="16">
        <f t="shared" si="43"/>
        <v>92.166666666666671</v>
      </c>
      <c r="K927" s="14">
        <f>G927/data!D$8</f>
        <v>4</v>
      </c>
      <c r="L927" s="59">
        <f>C927*E927/3600/data!H$23+L926</f>
        <v>145.52662821810696</v>
      </c>
    </row>
    <row r="928" spans="1:12" ht="20.100000000000001" customHeight="1">
      <c r="A928" s="12">
        <f>'Eleveld TCI'!A928</f>
        <v>5540</v>
      </c>
      <c r="B928" s="13">
        <f>'Eleveld TCI'!B928</f>
        <v>4</v>
      </c>
      <c r="C928" s="14">
        <f t="shared" si="44"/>
        <v>10</v>
      </c>
      <c r="D928" s="68">
        <f>3600*(B928*data!D$15/1000-F928-G927)/C928</f>
        <v>731.02237980198197</v>
      </c>
      <c r="E928" s="68">
        <f>IF(A928+C928&lt;N$19,data!H$25,IF(A928&lt;N$19,data!H$25*(N$19-A928)/C928,IF(D928&gt;data!$H$25,data!$H$25,IF(D928&lt;0,0,D928))))</f>
        <v>731.02237980198197</v>
      </c>
      <c r="F928" s="17">
        <f>(H928*data!D$16+I928*data!D$17-G927*(data!D$18+data!D$19+data!D$20))*$C928/60</f>
        <v>-2.0306177216721779</v>
      </c>
      <c r="G928" s="17">
        <f t="shared" si="45"/>
        <v>81.168000000000006</v>
      </c>
      <c r="H928" s="17">
        <f>H927+(data!D$19*G927-data!D$16*H927)*$C928/60</f>
        <v>164.51145194025315</v>
      </c>
      <c r="I928" s="17">
        <f>I927+(data!D$20*G927-data!D$17*I927)*$C928/60</f>
        <v>280.91751916757795</v>
      </c>
      <c r="J928" s="16">
        <f t="shared" si="43"/>
        <v>92.333333333333329</v>
      </c>
      <c r="K928" s="14">
        <f>G928/data!D$8</f>
        <v>4</v>
      </c>
      <c r="L928" s="59">
        <f>C928*E928/3600/data!H$23+L927</f>
        <v>145.72968999027418</v>
      </c>
    </row>
    <row r="929" spans="1:12" ht="20.100000000000001" customHeight="1">
      <c r="A929" s="12">
        <f>'Eleveld TCI'!A929</f>
        <v>5550</v>
      </c>
      <c r="B929" s="13">
        <f>'Eleveld TCI'!B929</f>
        <v>4</v>
      </c>
      <c r="C929" s="14">
        <f t="shared" si="44"/>
        <v>10</v>
      </c>
      <c r="D929" s="68">
        <f>3600*(B929*data!D$15/1000-F929-G928)/C929</f>
        <v>730.91699549301495</v>
      </c>
      <c r="E929" s="68">
        <f>IF(A929+C929&lt;N$19,data!H$25,IF(A929&lt;N$19,data!H$25*(N$19-A929)/C929,IF(D929&gt;data!$H$25,data!$H$25,IF(D929&lt;0,0,D929))))</f>
        <v>730.91699549301495</v>
      </c>
      <c r="F929" s="17">
        <f>(H929*data!D$16+I929*data!D$17-G928*(data!D$18+data!D$19+data!D$20))*$C929/60</f>
        <v>-2.0303249874805949</v>
      </c>
      <c r="G929" s="17">
        <f t="shared" si="45"/>
        <v>81.168000000000006</v>
      </c>
      <c r="H929" s="17">
        <f>H928+(data!D$19*G928-data!D$16*H928)*$C929/60</f>
        <v>164.51856629746749</v>
      </c>
      <c r="I929" s="17">
        <f>I928+(data!D$20*G928-data!D$17*I928)*$C929/60</f>
        <v>281.33119053203581</v>
      </c>
      <c r="J929" s="16">
        <f t="shared" si="43"/>
        <v>92.5</v>
      </c>
      <c r="K929" s="14">
        <f>G929/data!D$8</f>
        <v>4</v>
      </c>
      <c r="L929" s="59">
        <f>C929*E929/3600/data!H$23+L928</f>
        <v>145.93272248902224</v>
      </c>
    </row>
    <row r="930" spans="1:12" ht="20.100000000000001" customHeight="1">
      <c r="A930" s="12">
        <f>'Eleveld TCI'!A930</f>
        <v>5560</v>
      </c>
      <c r="B930" s="13">
        <f>'Eleveld TCI'!B930</f>
        <v>4</v>
      </c>
      <c r="C930" s="14">
        <f t="shared" si="44"/>
        <v>10</v>
      </c>
      <c r="D930" s="68">
        <f>3600*(B930*data!D$15/1000-F930-G929)/C930</f>
        <v>730.81187144216187</v>
      </c>
      <c r="E930" s="68">
        <f>IF(A930+C930&lt;N$19,data!H$25,IF(A930&lt;N$19,data!H$25*(N$19-A930)/C930,IF(D930&gt;data!$H$25,data!$H$25,IF(D930&lt;0,0,D930))))</f>
        <v>730.81187144216187</v>
      </c>
      <c r="F930" s="17">
        <f>(H930*data!D$16+I930*data!D$17-G929*(data!D$18+data!D$19+data!D$20))*$C930/60</f>
        <v>-2.0300329762282261</v>
      </c>
      <c r="G930" s="17">
        <f t="shared" si="45"/>
        <v>81.168000000000006</v>
      </c>
      <c r="H930" s="17">
        <f>H929+(data!D$19*G929-data!D$16*H929)*$C930/60</f>
        <v>164.5256154397407</v>
      </c>
      <c r="I930" s="17">
        <f>I929+(data!D$20*G929-data!D$17*I929)*$C930/60</f>
        <v>281.74463437724319</v>
      </c>
      <c r="J930" s="16">
        <f t="shared" si="43"/>
        <v>92.666666666666671</v>
      </c>
      <c r="K930" s="14">
        <f>G930/data!D$8</f>
        <v>4</v>
      </c>
      <c r="L930" s="59">
        <f>C930*E930/3600/data!H$23+L929</f>
        <v>146.13572578664505</v>
      </c>
    </row>
    <row r="931" spans="1:12" ht="20.100000000000001" customHeight="1">
      <c r="A931" s="12">
        <f>'Eleveld TCI'!A931</f>
        <v>5570</v>
      </c>
      <c r="B931" s="13">
        <f>'Eleveld TCI'!B931</f>
        <v>4</v>
      </c>
      <c r="C931" s="14">
        <f t="shared" si="44"/>
        <v>10</v>
      </c>
      <c r="D931" s="68">
        <f>3600*(B931*data!D$15/1000-F931-G930)/C931</f>
        <v>730.70700565189611</v>
      </c>
      <c r="E931" s="68">
        <f>IF(A931+C931&lt;N$19,data!H$25,IF(A931&lt;N$19,data!H$25*(N$19-A931)/C931,IF(D931&gt;data!$H$25,data!$H$25,IF(D931&lt;0,0,D931))))</f>
        <v>730.70700565189611</v>
      </c>
      <c r="F931" s="17">
        <f>(H931*data!D$16+I931*data!D$17-G930*(data!D$18+data!D$19+data!D$20))*$C931/60</f>
        <v>-2.0297416823663808</v>
      </c>
      <c r="G931" s="17">
        <f t="shared" si="45"/>
        <v>81.168000000000006</v>
      </c>
      <c r="H931" s="17">
        <f>H930+(data!D$19*G930-data!D$16*H930)*$C931/60</f>
        <v>164.53259996487643</v>
      </c>
      <c r="I931" s="17">
        <f>I930+(data!D$20*G930-data!D$17*I930)*$C931/60</f>
        <v>282.15785082833571</v>
      </c>
      <c r="J931" s="16">
        <f t="shared" si="43"/>
        <v>92.833333333333329</v>
      </c>
      <c r="K931" s="14">
        <f>G931/data!D$8</f>
        <v>4</v>
      </c>
      <c r="L931" s="59">
        <f>C931*E931/3600/data!H$23+L930</f>
        <v>146.33869995488169</v>
      </c>
    </row>
    <row r="932" spans="1:12" ht="20.100000000000001" customHeight="1">
      <c r="A932" s="12">
        <f>'Eleveld TCI'!A932</f>
        <v>5580</v>
      </c>
      <c r="B932" s="13">
        <f>'Eleveld TCI'!B932</f>
        <v>4</v>
      </c>
      <c r="C932" s="14">
        <f t="shared" si="44"/>
        <v>10</v>
      </c>
      <c r="D932" s="68">
        <f>3600*(B932*data!D$15/1000-F932-G931)/C932</f>
        <v>730.60239614279112</v>
      </c>
      <c r="E932" s="68">
        <f>IF(A932+C932&lt;N$19,data!H$25,IF(A932&lt;N$19,data!H$25*(N$19-A932)/C932,IF(D932&gt;data!$H$25,data!$H$25,IF(D932&lt;0,0,D932))))</f>
        <v>730.60239614279112</v>
      </c>
      <c r="F932" s="17">
        <f>(H932*data!D$16+I932*data!D$17-G931*(data!D$18+data!D$19+data!D$20))*$C932/60</f>
        <v>-2.0294511003966385</v>
      </c>
      <c r="G932" s="17">
        <f t="shared" si="45"/>
        <v>81.168000000000006</v>
      </c>
      <c r="H932" s="17">
        <f>H931+(data!D$19*G931-data!D$16*H931)*$C932/60</f>
        <v>164.53952046519839</v>
      </c>
      <c r="I932" s="17">
        <f>I931+(data!D$20*G931-data!D$17*I931)*$C932/60</f>
        <v>282.57084001038015</v>
      </c>
      <c r="J932" s="16">
        <f t="shared" si="43"/>
        <v>93</v>
      </c>
      <c r="K932" s="14">
        <f>G932/data!D$8</f>
        <v>4</v>
      </c>
      <c r="L932" s="59">
        <f>C932*E932/3600/data!H$23+L931</f>
        <v>146.54164506492134</v>
      </c>
    </row>
    <row r="933" spans="1:12" ht="20.100000000000001" customHeight="1">
      <c r="A933" s="12">
        <f>'Eleveld TCI'!A933</f>
        <v>5590</v>
      </c>
      <c r="B933" s="13">
        <f>'Eleveld TCI'!B933</f>
        <v>4</v>
      </c>
      <c r="C933" s="14">
        <f t="shared" si="44"/>
        <v>10</v>
      </c>
      <c r="D933" s="68">
        <f>3600*(B933*data!D$15/1000-F933-G932)/C933</f>
        <v>730.49804095334139</v>
      </c>
      <c r="E933" s="68">
        <f>IF(A933+C933&lt;N$19,data!H$25,IF(A933&lt;N$19,data!H$25*(N$19-A933)/C933,IF(D933&gt;data!$H$25,data!$H$25,IF(D933&lt;0,0,D933))))</f>
        <v>730.49804095334139</v>
      </c>
      <c r="F933" s="17">
        <f>(H933*data!D$16+I933*data!D$17-G932*(data!D$18+data!D$19+data!D$20))*$C933/60</f>
        <v>-2.0291612248703865</v>
      </c>
      <c r="G933" s="17">
        <f t="shared" si="45"/>
        <v>81.168000000000006</v>
      </c>
      <c r="H933" s="17">
        <f>H932+(data!D$19*G932-data!D$16*H932)*$C933/60</f>
        <v>164.54637752760075</v>
      </c>
      <c r="I933" s="17">
        <f>I932+(data!D$20*G932-data!D$17*I932)*$C933/60</f>
        <v>282.98360204837445</v>
      </c>
      <c r="J933" s="16">
        <f t="shared" si="43"/>
        <v>93.166666666666671</v>
      </c>
      <c r="K933" s="14">
        <f>G933/data!D$8</f>
        <v>4</v>
      </c>
      <c r="L933" s="59">
        <f>C933*E933/3600/data!H$23+L932</f>
        <v>146.74456118740838</v>
      </c>
    </row>
    <row r="934" spans="1:12" ht="20.100000000000001" customHeight="1">
      <c r="A934" s="12">
        <f>'Eleveld TCI'!A934</f>
        <v>5600</v>
      </c>
      <c r="B934" s="13">
        <f>'Eleveld TCI'!B934</f>
        <v>4</v>
      </c>
      <c r="C934" s="14">
        <f t="shared" si="44"/>
        <v>10</v>
      </c>
      <c r="D934" s="68">
        <f>3600*(B934*data!D$15/1000-F934-G933)/C934</f>
        <v>730.39393813981405</v>
      </c>
      <c r="E934" s="68">
        <f>IF(A934+C934&lt;N$19,data!H$25,IF(A934&lt;N$19,data!H$25*(N$19-A934)/C934,IF(D934&gt;data!$H$25,data!$H$25,IF(D934&lt;0,0,D934))))</f>
        <v>730.39393813981405</v>
      </c>
      <c r="F934" s="17">
        <f>(H934*data!D$16+I934*data!D$17-G933*(data!D$18+data!D$19+data!D$20))*$C934/60</f>
        <v>-2.0288720503883675</v>
      </c>
      <c r="G934" s="17">
        <f t="shared" si="45"/>
        <v>81.168000000000006</v>
      </c>
      <c r="H934" s="17">
        <f>H933+(data!D$19*G933-data!D$16*H933)*$C934/60</f>
        <v>164.55317173359774</v>
      </c>
      <c r="I934" s="17">
        <f>I933+(data!D$20*G933-data!D$17*I933)*$C934/60</f>
        <v>283.39613706724782</v>
      </c>
      <c r="J934" s="16">
        <f t="shared" si="43"/>
        <v>93.333333333333329</v>
      </c>
      <c r="K934" s="14">
        <f>G934/data!D$8</f>
        <v>4</v>
      </c>
      <c r="L934" s="59">
        <f>C934*E934/3600/data!H$23+L933</f>
        <v>146.94744839244723</v>
      </c>
    </row>
    <row r="935" spans="1:12" ht="20.100000000000001" customHeight="1">
      <c r="A935" s="12">
        <f>'Eleveld TCI'!A935</f>
        <v>5610</v>
      </c>
      <c r="B935" s="13">
        <f>'Eleveld TCI'!B935</f>
        <v>4</v>
      </c>
      <c r="C935" s="14">
        <f t="shared" si="44"/>
        <v>10</v>
      </c>
      <c r="D935" s="68">
        <f>3600*(B935*data!D$15/1000-F935-G934)/C935</f>
        <v>730.2900857760801</v>
      </c>
      <c r="E935" s="68">
        <f>IF(A935+C935&lt;N$19,data!H$25,IF(A935&lt;N$19,data!H$25*(N$19-A935)/C935,IF(D935&gt;data!$H$25,data!$H$25,IF(D935&lt;0,0,D935))))</f>
        <v>730.2900857760801</v>
      </c>
      <c r="F935" s="17">
        <f>(H935*data!D$16+I935*data!D$17-G934*(data!D$18+data!D$19+data!D$20))*$C935/60</f>
        <v>-2.028583571600223</v>
      </c>
      <c r="G935" s="17">
        <f t="shared" si="45"/>
        <v>81.168000000000006</v>
      </c>
      <c r="H935" s="17">
        <f>H934+(data!D$19*G934-data!D$16*H934)*$C935/60</f>
        <v>164.55990365937308</v>
      </c>
      <c r="I935" s="17">
        <f>I934+(data!D$20*G934-data!D$17*I934)*$C935/60</f>
        <v>283.80844519186081</v>
      </c>
      <c r="J935" s="16">
        <f t="shared" si="43"/>
        <v>93.5</v>
      </c>
      <c r="K935" s="14">
        <f>G935/data!D$8</f>
        <v>4</v>
      </c>
      <c r="L935" s="59">
        <f>C935*E935/3600/data!H$23+L934</f>
        <v>147.15030674960724</v>
      </c>
    </row>
    <row r="936" spans="1:12" ht="20.100000000000001" customHeight="1">
      <c r="A936" s="12">
        <f>'Eleveld TCI'!A936</f>
        <v>5620</v>
      </c>
      <c r="B936" s="13">
        <f>'Eleveld TCI'!B936</f>
        <v>4</v>
      </c>
      <c r="C936" s="14">
        <f t="shared" si="44"/>
        <v>10</v>
      </c>
      <c r="D936" s="68">
        <f>3600*(B936*data!D$15/1000-F936-G935)/C936</f>
        <v>730.18648195345577</v>
      </c>
      <c r="E936" s="68">
        <f>IF(A936+C936&lt;N$19,data!H$25,IF(A936&lt;N$19,data!H$25*(N$19-A936)/C936,IF(D936&gt;data!$H$25,data!$H$25,IF(D936&lt;0,0,D936))))</f>
        <v>730.18648195345577</v>
      </c>
      <c r="F936" s="17">
        <f>(H936*data!D$16+I936*data!D$17-G935*(data!D$18+data!D$19+data!D$20))*$C936/60</f>
        <v>-2.0282957832040491</v>
      </c>
      <c r="G936" s="17">
        <f t="shared" si="45"/>
        <v>81.168000000000006</v>
      </c>
      <c r="H936" s="17">
        <f>H935+(data!D$19*G935-data!D$16*H935)*$C936/60</f>
        <v>164.56657387582882</v>
      </c>
      <c r="I936" s="17">
        <f>I935+(data!D$20*G935-data!D$17*I935)*$C936/60</f>
        <v>284.22052654700531</v>
      </c>
      <c r="J936" s="16">
        <f t="shared" si="43"/>
        <v>93.666666666666671</v>
      </c>
      <c r="K936" s="14">
        <f>G936/data!D$8</f>
        <v>4</v>
      </c>
      <c r="L936" s="59">
        <f>C936*E936/3600/data!H$23+L935</f>
        <v>147.35313632792764</v>
      </c>
    </row>
    <row r="937" spans="1:12" ht="20.100000000000001" customHeight="1">
      <c r="A937" s="12">
        <f>'Eleveld TCI'!A937</f>
        <v>5630</v>
      </c>
      <c r="B937" s="13">
        <f>'Eleveld TCI'!B937</f>
        <v>4</v>
      </c>
      <c r="C937" s="14">
        <f t="shared" si="44"/>
        <v>10</v>
      </c>
      <c r="D937" s="68">
        <f>3600*(B937*data!D$15/1000-F937-G936)/C937</f>
        <v>730.08312478054393</v>
      </c>
      <c r="E937" s="68">
        <f>IF(A937+C937&lt;N$19,data!H$25,IF(A937&lt;N$19,data!H$25*(N$19-A937)/C937,IF(D937&gt;data!$H$25,data!$H$25,IF(D937&lt;0,0,D937))))</f>
        <v>730.08312478054393</v>
      </c>
      <c r="F937" s="17">
        <f>(H937*data!D$16+I937*data!D$17-G936*(data!D$18+data!D$19+data!D$20))*$C937/60</f>
        <v>-2.0280086799459509</v>
      </c>
      <c r="G937" s="17">
        <f t="shared" si="45"/>
        <v>81.168000000000006</v>
      </c>
      <c r="H937" s="17">
        <f>H936+(data!D$19*G936-data!D$16*H936)*$C937/60</f>
        <v>164.57318294863373</v>
      </c>
      <c r="I937" s="17">
        <f>I936+(data!D$20*G936-data!D$17*I936)*$C937/60</f>
        <v>284.63238125740446</v>
      </c>
      <c r="J937" s="16">
        <f t="shared" si="43"/>
        <v>93.833333333333329</v>
      </c>
      <c r="K937" s="14">
        <f>G937/data!D$8</f>
        <v>4</v>
      </c>
      <c r="L937" s="59">
        <f>C937*E937/3600/data!H$23+L936</f>
        <v>147.55593719592224</v>
      </c>
    </row>
    <row r="938" spans="1:12" ht="20.100000000000001" customHeight="1">
      <c r="A938" s="12">
        <f>'Eleveld TCI'!A938</f>
        <v>5640</v>
      </c>
      <c r="B938" s="13">
        <f>'Eleveld TCI'!B938</f>
        <v>4</v>
      </c>
      <c r="C938" s="14">
        <f t="shared" si="44"/>
        <v>10</v>
      </c>
      <c r="D938" s="68">
        <f>3600*(B938*data!D$15/1000-F938-G937)/C938</f>
        <v>729.98001238305505</v>
      </c>
      <c r="E938" s="68">
        <f>IF(A938+C938&lt;N$19,data!H$25,IF(A938&lt;N$19,data!H$25*(N$19-A938)/C938,IF(D938&gt;data!$H$25,data!$H$25,IF(D938&lt;0,0,D938))))</f>
        <v>729.98001238305505</v>
      </c>
      <c r="F938" s="17">
        <f>(H938*data!D$16+I938*data!D$17-G937*(data!D$18+data!D$19+data!D$20))*$C938/60</f>
        <v>-2.027722256619604</v>
      </c>
      <c r="G938" s="17">
        <f t="shared" si="45"/>
        <v>81.168000000000006</v>
      </c>
      <c r="H938" s="17">
        <f>H937+(data!D$19*G937-data!D$16*H937)*$C938/60</f>
        <v>164.57973143827127</v>
      </c>
      <c r="I938" s="17">
        <f>I937+(data!D$20*G937-data!D$17*I937)*$C938/60</f>
        <v>285.04400944771288</v>
      </c>
      <c r="J938" s="16">
        <f t="shared" si="43"/>
        <v>94</v>
      </c>
      <c r="K938" s="14">
        <f>G938/data!D$8</f>
        <v>4</v>
      </c>
      <c r="L938" s="59">
        <f>C938*E938/3600/data!H$23+L937</f>
        <v>147.7587094215842</v>
      </c>
    </row>
    <row r="939" spans="1:12" ht="20.100000000000001" customHeight="1">
      <c r="A939" s="12">
        <f>'Eleveld TCI'!A939</f>
        <v>5650</v>
      </c>
      <c r="B939" s="13">
        <f>'Eleveld TCI'!B939</f>
        <v>4</v>
      </c>
      <c r="C939" s="14">
        <f t="shared" si="44"/>
        <v>10</v>
      </c>
      <c r="D939" s="68">
        <f>3600*(B939*data!D$15/1000-F939-G938)/C939</f>
        <v>729.87714290369468</v>
      </c>
      <c r="E939" s="68">
        <f>IF(A939+C939&lt;N$19,data!H$25,IF(A939&lt;N$19,data!H$25*(N$19-A939)/C939,IF(D939&gt;data!$H$25,data!$H$25,IF(D939&lt;0,0,D939))))</f>
        <v>729.87714290369468</v>
      </c>
      <c r="F939" s="17">
        <f>(H939*data!D$16+I939*data!D$17-G938*(data!D$18+data!D$19+data!D$20))*$C939/60</f>
        <v>-2.0274365080658172</v>
      </c>
      <c r="G939" s="17">
        <f t="shared" si="45"/>
        <v>81.168000000000006</v>
      </c>
      <c r="H939" s="17">
        <f>H938+(data!D$19*G938-data!D$16*H938)*$C939/60</f>
        <v>164.58621990008712</v>
      </c>
      <c r="I939" s="17">
        <f>I938+(data!D$20*G938-data!D$17*I938)*$C939/60</f>
        <v>285.45541124251662</v>
      </c>
      <c r="J939" s="16">
        <f t="shared" si="43"/>
        <v>94.166666666666671</v>
      </c>
      <c r="K939" s="14">
        <f>G939/data!D$8</f>
        <v>4</v>
      </c>
      <c r="L939" s="59">
        <f>C939*E939/3600/data!H$23+L938</f>
        <v>147.96145307239078</v>
      </c>
    </row>
    <row r="940" spans="1:12" ht="20.100000000000001" customHeight="1">
      <c r="A940" s="12">
        <f>'Eleveld TCI'!A940</f>
        <v>5660</v>
      </c>
      <c r="B940" s="13">
        <f>'Eleveld TCI'!B940</f>
        <v>4</v>
      </c>
      <c r="C940" s="14">
        <f t="shared" si="44"/>
        <v>10</v>
      </c>
      <c r="D940" s="68">
        <f>3600*(B940*data!D$15/1000-F940-G939)/C940</f>
        <v>729.7745145019536</v>
      </c>
      <c r="E940" s="68">
        <f>IF(A940+C940&lt;N$19,data!H$25,IF(A940&lt;N$19,data!H$25*(N$19-A940)/C940,IF(D940&gt;data!$H$25,data!$H$25,IF(D940&lt;0,0,D940))))</f>
        <v>729.7745145019536</v>
      </c>
      <c r="F940" s="17">
        <f>(H940*data!D$16+I940*data!D$17-G939*(data!D$18+data!D$19+data!D$20))*$C940/60</f>
        <v>-2.0271514291721</v>
      </c>
      <c r="G940" s="17">
        <f t="shared" si="45"/>
        <v>81.168000000000006</v>
      </c>
      <c r="H940" s="17">
        <f>H939+(data!D$19*G939-data!D$16*H939)*$C940/60</f>
        <v>164.59264888433631</v>
      </c>
      <c r="I940" s="17">
        <f>I939+(data!D$20*G939-data!D$17*I939)*$C940/60</f>
        <v>285.86658676633323</v>
      </c>
      <c r="J940" s="16">
        <f t="shared" si="43"/>
        <v>94.333333333333329</v>
      </c>
      <c r="K940" s="14">
        <f>G940/data!D$8</f>
        <v>4</v>
      </c>
      <c r="L940" s="59">
        <f>C940*E940/3600/data!H$23+L939</f>
        <v>148.164168215308</v>
      </c>
    </row>
    <row r="941" spans="1:12" ht="20.100000000000001" customHeight="1">
      <c r="A941" s="12">
        <f>'Eleveld TCI'!A941</f>
        <v>5670</v>
      </c>
      <c r="B941" s="13">
        <f>'Eleveld TCI'!B941</f>
        <v>4</v>
      </c>
      <c r="C941" s="14">
        <f t="shared" si="44"/>
        <v>10</v>
      </c>
      <c r="D941" s="68">
        <f>3600*(B941*data!D$15/1000-F941-G940)/C941</f>
        <v>729.67212535400563</v>
      </c>
      <c r="E941" s="68">
        <f>IF(A941+C941&lt;N$19,data!H$25,IF(A941&lt;N$19,data!H$25*(N$19-A941)/C941,IF(D941&gt;data!$H$25,data!$H$25,IF(D941&lt;0,0,D941))))</f>
        <v>729.67212535400563</v>
      </c>
      <c r="F941" s="17">
        <f>(H941*data!D$16+I941*data!D$17-G940*(data!D$18+data!D$19+data!D$20))*$C941/60</f>
        <v>-2.0268670148722392</v>
      </c>
      <c r="G941" s="17">
        <f t="shared" si="45"/>
        <v>81.168000000000006</v>
      </c>
      <c r="H941" s="17">
        <f>H940+(data!D$19*G940-data!D$16*H940)*$C941/60</f>
        <v>164.5990189362299</v>
      </c>
      <c r="I941" s="17">
        <f>I940+(data!D$20*G940-data!D$17*I940)*$C941/60</f>
        <v>286.27753614361177</v>
      </c>
      <c r="J941" s="16">
        <f t="shared" si="43"/>
        <v>94.5</v>
      </c>
      <c r="K941" s="14">
        <f>G941/data!D$8</f>
        <v>4</v>
      </c>
      <c r="L941" s="59">
        <f>C941*E941/3600/data!H$23+L940</f>
        <v>148.36685491679521</v>
      </c>
    </row>
    <row r="942" spans="1:12" ht="20.100000000000001" customHeight="1">
      <c r="A942" s="12">
        <f>'Eleveld TCI'!A942</f>
        <v>5680</v>
      </c>
      <c r="B942" s="13">
        <f>'Eleveld TCI'!B942</f>
        <v>4</v>
      </c>
      <c r="C942" s="14">
        <f t="shared" si="44"/>
        <v>10</v>
      </c>
      <c r="D942" s="68">
        <f>3600*(B942*data!D$15/1000-F942-G941)/C942</f>
        <v>729.56997365251311</v>
      </c>
      <c r="E942" s="68">
        <f>IF(A942+C942&lt;N$19,data!H$25,IF(A942&lt;N$19,data!H$25*(N$19-A942)/C942,IF(D942&gt;data!$H$25,data!$H$25,IF(D942&lt;0,0,D942))))</f>
        <v>729.56997365251311</v>
      </c>
      <c r="F942" s="17">
        <f>(H942*data!D$16+I942*data!D$17-G941*(data!D$18+data!D$19+data!D$20))*$C942/60</f>
        <v>-2.0265832601458698</v>
      </c>
      <c r="G942" s="17">
        <f t="shared" si="45"/>
        <v>81.168000000000006</v>
      </c>
      <c r="H942" s="17">
        <f>H941+(data!D$19*G941-data!D$16*H941)*$C942/60</f>
        <v>164.60533059598112</v>
      </c>
      <c r="I942" s="17">
        <f>I941+(data!D$20*G941-data!D$17*I941)*$C942/60</f>
        <v>286.6882594987328</v>
      </c>
      <c r="J942" s="16">
        <f t="shared" si="43"/>
        <v>94.666666666666671</v>
      </c>
      <c r="K942" s="14">
        <f>G942/data!D$8</f>
        <v>4</v>
      </c>
      <c r="L942" s="59">
        <f>C942*E942/3600/data!H$23+L941</f>
        <v>148.56951324280979</v>
      </c>
    </row>
    <row r="943" spans="1:12" ht="20.100000000000001" customHeight="1">
      <c r="A943" s="12">
        <f>'Eleveld TCI'!A943</f>
        <v>5690</v>
      </c>
      <c r="B943" s="13">
        <f>'Eleveld TCI'!B943</f>
        <v>4</v>
      </c>
      <c r="C943" s="14">
        <f t="shared" si="44"/>
        <v>10</v>
      </c>
      <c r="D943" s="68">
        <f>3600*(B943*data!D$15/1000-F943-G942)/C943</f>
        <v>729.46805760649909</v>
      </c>
      <c r="E943" s="68">
        <f>IF(A943+C943&lt;N$19,data!H$25,IF(A943&lt;N$19,data!H$25*(N$19-A943)/C943,IF(D943&gt;data!$H$25,data!$H$25,IF(D943&lt;0,0,D943))))</f>
        <v>729.46805760649909</v>
      </c>
      <c r="F943" s="17">
        <f>(H943*data!D$16+I943*data!D$17-G942*(data!D$18+data!D$19+data!D$20))*$C943/60</f>
        <v>-2.0263001600180583</v>
      </c>
      <c r="G943" s="17">
        <f t="shared" si="45"/>
        <v>81.168000000000006</v>
      </c>
      <c r="H943" s="17">
        <f>H942+(data!D$19*G942-data!D$16*H942)*$C943/60</f>
        <v>164.61158439885128</v>
      </c>
      <c r="I943" s="17">
        <f>I942+(data!D$20*G942-data!D$17*I942)*$C943/60</f>
        <v>287.09875695600851</v>
      </c>
      <c r="J943" s="16">
        <f t="shared" si="43"/>
        <v>94.833333333333329</v>
      </c>
      <c r="K943" s="14">
        <f>G943/data!D$8</f>
        <v>4</v>
      </c>
      <c r="L943" s="59">
        <f>C943*E943/3600/data!H$23+L942</f>
        <v>148.77214325881158</v>
      </c>
    </row>
    <row r="944" spans="1:12" ht="20.100000000000001" customHeight="1">
      <c r="A944" s="12">
        <f>'Eleveld TCI'!A944</f>
        <v>5700</v>
      </c>
      <c r="B944" s="13">
        <f>'Eleveld TCI'!B944</f>
        <v>4</v>
      </c>
      <c r="C944" s="14">
        <f t="shared" si="44"/>
        <v>10</v>
      </c>
      <c r="D944" s="68">
        <f>3600*(B944*data!D$15/1000-F944-G943)/C944</f>
        <v>729.3663754411989</v>
      </c>
      <c r="E944" s="68">
        <f>IF(A944+C944&lt;N$19,data!H$25,IF(A944&lt;N$19,data!H$25*(N$19-A944)/C944,IF(D944&gt;data!$H$25,data!$H$25,IF(D944&lt;0,0,D944))))</f>
        <v>729.3663754411989</v>
      </c>
      <c r="F944" s="17">
        <f>(H944*data!D$16+I944*data!D$17-G943*(data!D$18+data!D$19+data!D$20))*$C944/60</f>
        <v>-2.0260177095588854</v>
      </c>
      <c r="G944" s="17">
        <f t="shared" si="45"/>
        <v>81.168000000000006</v>
      </c>
      <c r="H944" s="17">
        <f>H943+(data!D$19*G943-data!D$16*H943)*$C944/60</f>
        <v>164.61778087519514</v>
      </c>
      <c r="I944" s="17">
        <f>I943+(data!D$20*G943-data!D$17*I943)*$C944/60</f>
        <v>287.5090286396827</v>
      </c>
      <c r="J944" s="16">
        <f t="shared" si="43"/>
        <v>95</v>
      </c>
      <c r="K944" s="14">
        <f>G944/data!D$8</f>
        <v>4</v>
      </c>
      <c r="L944" s="59">
        <f>C944*E944/3600/data!H$23+L943</f>
        <v>148.97474502976746</v>
      </c>
    </row>
    <row r="945" spans="1:12" ht="20.100000000000001" customHeight="1">
      <c r="A945" s="12">
        <f>'Eleveld TCI'!A945</f>
        <v>5710</v>
      </c>
      <c r="B945" s="13">
        <f>'Eleveld TCI'!B945</f>
        <v>4</v>
      </c>
      <c r="C945" s="14">
        <f t="shared" si="44"/>
        <v>10</v>
      </c>
      <c r="D945" s="68">
        <f>3600*(B945*data!D$15/1000-F945-G944)/C945</f>
        <v>729.26492539789137</v>
      </c>
      <c r="E945" s="68">
        <f>IF(A945+C945&lt;N$19,data!H$25,IF(A945&lt;N$19,data!H$25*(N$19-A945)/C945,IF(D945&gt;data!$H$25,data!$H$25,IF(D945&lt;0,0,D945))))</f>
        <v>729.26492539789137</v>
      </c>
      <c r="F945" s="17">
        <f>(H945*data!D$16+I945*data!D$17-G944*(data!D$18+data!D$19+data!D$20))*$C945/60</f>
        <v>-2.0257359038830338</v>
      </c>
      <c r="G945" s="17">
        <f t="shared" si="45"/>
        <v>81.168000000000006</v>
      </c>
      <c r="H945" s="17">
        <f>H944+(data!D$19*G944-data!D$16*H944)*$C945/60</f>
        <v>164.62392055050586</v>
      </c>
      <c r="I945" s="17">
        <f>I944+(data!D$20*G944-data!D$17*I944)*$C945/60</f>
        <v>287.91907467393088</v>
      </c>
      <c r="J945" s="16">
        <f t="shared" si="43"/>
        <v>95.166666666666671</v>
      </c>
      <c r="K945" s="14">
        <f>G945/data!D$8</f>
        <v>4</v>
      </c>
      <c r="L945" s="59">
        <f>C945*E945/3600/data!H$23+L944</f>
        <v>149.17731862015577</v>
      </c>
    </row>
    <row r="946" spans="1:12" ht="20.100000000000001" customHeight="1">
      <c r="A946" s="12">
        <f>'Eleveld TCI'!A946</f>
        <v>5720</v>
      </c>
      <c r="B946" s="13">
        <f>'Eleveld TCI'!B946</f>
        <v>4</v>
      </c>
      <c r="C946" s="14">
        <f t="shared" si="44"/>
        <v>10</v>
      </c>
      <c r="D946" s="68">
        <f>3600*(B946*data!D$15/1000-F946-G945)/C946</f>
        <v>729.16370573377606</v>
      </c>
      <c r="E946" s="68">
        <f>IF(A946+C946&lt;N$19,data!H$25,IF(A946&lt;N$19,data!H$25*(N$19-A946)/C946,IF(D946&gt;data!$H$25,data!$H$25,IF(D946&lt;0,0,D946))))</f>
        <v>729.16370573377606</v>
      </c>
      <c r="F946" s="17">
        <f>(H946*data!D$16+I946*data!D$17-G945*(data!D$18+data!D$19+data!D$20))*$C946/60</f>
        <v>-2.0254547381493806</v>
      </c>
      <c r="G946" s="17">
        <f t="shared" si="45"/>
        <v>81.168000000000006</v>
      </c>
      <c r="H946" s="17">
        <f>H945+(data!D$19*G945-data!D$16*H945)*$C946/60</f>
        <v>164.63000394545955</v>
      </c>
      <c r="I946" s="17">
        <f>I945+(data!D$20*G945-data!D$17*I945)*$C946/60</f>
        <v>288.32889518286021</v>
      </c>
      <c r="J946" s="16">
        <f t="shared" si="43"/>
        <v>95.333333333333329</v>
      </c>
      <c r="K946" s="14">
        <f>G946/data!D$8</f>
        <v>4</v>
      </c>
      <c r="L946" s="59">
        <f>C946*E946/3600/data!H$23+L945</f>
        <v>149.37986409397072</v>
      </c>
    </row>
    <row r="947" spans="1:12" ht="20.100000000000001" customHeight="1">
      <c r="A947" s="12">
        <f>'Eleveld TCI'!A947</f>
        <v>5730</v>
      </c>
      <c r="B947" s="13">
        <f>'Eleveld TCI'!B947</f>
        <v>4</v>
      </c>
      <c r="C947" s="14">
        <f t="shared" si="44"/>
        <v>10</v>
      </c>
      <c r="D947" s="68">
        <f>3600*(B947*data!D$15/1000-F947-G946)/C947</f>
        <v>729.06271472181459</v>
      </c>
      <c r="E947" s="68">
        <f>IF(A947+C947&lt;N$19,data!H$25,IF(A947&lt;N$19,data!H$25*(N$19-A947)/C947,IF(D947&gt;data!$H$25,data!$H$25,IF(D947&lt;0,0,D947))))</f>
        <v>729.06271472181459</v>
      </c>
      <c r="F947" s="17">
        <f>(H947*data!D$16+I947*data!D$17-G946*(data!D$18+data!D$19+data!D$20))*$C947/60</f>
        <v>-2.0251742075605903</v>
      </c>
      <c r="G947" s="17">
        <f t="shared" si="45"/>
        <v>81.168000000000006</v>
      </c>
      <c r="H947" s="17">
        <f>H946+(data!D$19*G946-data!D$16*H946)*$C947/60</f>
        <v>164.63603157595949</v>
      </c>
      <c r="I947" s="17">
        <f>I946+(data!D$20*G946-data!D$17*I946)*$C947/60</f>
        <v>288.73849029050962</v>
      </c>
      <c r="J947" s="16">
        <f t="shared" si="43"/>
        <v>95.5</v>
      </c>
      <c r="K947" s="14">
        <f>G947/data!D$8</f>
        <v>4</v>
      </c>
      <c r="L947" s="59">
        <f>C947*E947/3600/data!H$23+L946</f>
        <v>149.58238151472679</v>
      </c>
    </row>
    <row r="948" spans="1:12" ht="20.100000000000001" customHeight="1">
      <c r="A948" s="12">
        <f>'Eleveld TCI'!A948</f>
        <v>5740</v>
      </c>
      <c r="B948" s="13">
        <f>'Eleveld TCI'!B948</f>
        <v>4</v>
      </c>
      <c r="C948" s="14">
        <f t="shared" si="44"/>
        <v>10</v>
      </c>
      <c r="D948" s="68">
        <f>3600*(B948*data!D$15/1000-F948-G947)/C948</f>
        <v>728.96195065057725</v>
      </c>
      <c r="E948" s="68">
        <f>IF(A948+C948&lt;N$19,data!H$25,IF(A948&lt;N$19,data!H$25*(N$19-A948)/C948,IF(D948&gt;data!$H$25,data!$H$25,IF(D948&lt;0,0,D948))))</f>
        <v>728.96195065057725</v>
      </c>
      <c r="F948" s="17">
        <f>(H948*data!D$16+I948*data!D$17-G947*(data!D$18+data!D$19+data!D$20))*$C948/60</f>
        <v>-2.0248943073627168</v>
      </c>
      <c r="G948" s="17">
        <f t="shared" si="45"/>
        <v>81.168000000000006</v>
      </c>
      <c r="H948" s="17">
        <f>H947+(data!D$19*G947-data!D$16*H947)*$C948/60</f>
        <v>164.64200395317985</v>
      </c>
      <c r="I948" s="17">
        <f>I947+(data!D$20*G947-data!D$17*I947)*$C948/60</f>
        <v>289.14786012084983</v>
      </c>
      <c r="J948" s="16">
        <f t="shared" si="43"/>
        <v>95.666666666666671</v>
      </c>
      <c r="K948" s="14">
        <f>G948/data!D$8</f>
        <v>4</v>
      </c>
      <c r="L948" s="59">
        <f>C948*E948/3600/data!H$23+L947</f>
        <v>149.78487094546307</v>
      </c>
    </row>
    <row r="949" spans="1:12" ht="20.100000000000001" customHeight="1">
      <c r="A949" s="12">
        <f>'Eleveld TCI'!A949</f>
        <v>5750</v>
      </c>
      <c r="B949" s="13">
        <f>'Eleveld TCI'!B949</f>
        <v>4</v>
      </c>
      <c r="C949" s="14">
        <f t="shared" si="44"/>
        <v>10</v>
      </c>
      <c r="D949" s="68">
        <f>3600*(B949*data!D$15/1000-F949-G948)/C949</f>
        <v>728.86141182413041</v>
      </c>
      <c r="E949" s="68">
        <f>IF(A949+C949&lt;N$19,data!H$25,IF(A949&lt;N$19,data!H$25*(N$19-A949)/C949,IF(D949&gt;data!$H$25,data!$H$25,IF(D949&lt;0,0,D949))))</f>
        <v>728.86141182413041</v>
      </c>
      <c r="F949" s="17">
        <f>(H949*data!D$16+I949*data!D$17-G948*(data!D$18+data!D$19+data!D$20))*$C949/60</f>
        <v>-2.0246150328448023</v>
      </c>
      <c r="G949" s="17">
        <f t="shared" si="45"/>
        <v>81.168000000000006</v>
      </c>
      <c r="H949" s="17">
        <f>H948+(data!D$19*G948-data!D$16*H948)*$C949/60</f>
        <v>164.64792158360905</v>
      </c>
      <c r="I949" s="17">
        <f>I948+(data!D$20*G948-data!D$17*I948)*$C949/60</f>
        <v>289.55700479778335</v>
      </c>
      <c r="J949" s="16">
        <f t="shared" si="43"/>
        <v>95.833333333333329</v>
      </c>
      <c r="K949" s="14">
        <f>G949/data!D$8</f>
        <v>4</v>
      </c>
      <c r="L949" s="59">
        <f>C949*E949/3600/data!H$23+L948</f>
        <v>149.98733244874754</v>
      </c>
    </row>
    <row r="950" spans="1:12" ht="20.100000000000001" customHeight="1">
      <c r="A950" s="12">
        <f>'Eleveld TCI'!A950</f>
        <v>5760</v>
      </c>
      <c r="B950" s="13">
        <f>'Eleveld TCI'!B950</f>
        <v>4</v>
      </c>
      <c r="C950" s="14">
        <f t="shared" si="44"/>
        <v>10</v>
      </c>
      <c r="D950" s="68">
        <f>3600*(B950*data!D$15/1000-F950-G949)/C950</f>
        <v>728.76109656185747</v>
      </c>
      <c r="E950" s="68">
        <f>IF(A950+C950&lt;N$19,data!H$25,IF(A950&lt;N$19,data!H$25*(N$19-A950)/C950,IF(D950&gt;data!$H$25,data!$H$25,IF(D950&lt;0,0,D950))))</f>
        <v>728.76109656185747</v>
      </c>
      <c r="F950" s="17">
        <f>(H950*data!D$16+I950*data!D$17-G949*(data!D$18+data!D$19+data!D$20))*$C950/60</f>
        <v>-2.0243363793384876</v>
      </c>
      <c r="G950" s="17">
        <f t="shared" si="45"/>
        <v>81.168000000000006</v>
      </c>
      <c r="H950" s="17">
        <f>H949+(data!D$19*G949-data!D$16*H949)*$C950/60</f>
        <v>164.65378496909264</v>
      </c>
      <c r="I950" s="17">
        <f>I949+(data!D$20*G949-data!D$17*I949)*$C950/60</f>
        <v>289.96592444514459</v>
      </c>
      <c r="J950" s="16">
        <f t="shared" si="43"/>
        <v>96</v>
      </c>
      <c r="K950" s="14">
        <f>G950/data!D$8</f>
        <v>4</v>
      </c>
      <c r="L950" s="59">
        <f>C950*E950/3600/data!H$23+L949</f>
        <v>150.18976608668137</v>
      </c>
    </row>
    <row r="951" spans="1:12" ht="20.100000000000001" customHeight="1">
      <c r="A951" s="12">
        <f>'Eleveld TCI'!A951</f>
        <v>5770</v>
      </c>
      <c r="B951" s="13">
        <f>'Eleveld TCI'!B951</f>
        <v>4</v>
      </c>
      <c r="C951" s="14">
        <f t="shared" si="44"/>
        <v>10</v>
      </c>
      <c r="D951" s="68">
        <f>3600*(B951*data!D$15/1000-F951-G950)/C951</f>
        <v>728.66100319834118</v>
      </c>
      <c r="E951" s="68">
        <f>IF(A951+C951&lt;N$19,data!H$25,IF(A951&lt;N$19,data!H$25*(N$19-A951)/C951,IF(D951&gt;data!$H$25,data!$H$25,IF(D951&lt;0,0,D951))))</f>
        <v>728.66100319834118</v>
      </c>
      <c r="F951" s="17">
        <f>(H951*data!D$16+I951*data!D$17-G950*(data!D$18+data!D$19+data!D$20))*$C951/60</f>
        <v>-2.0240583422176184</v>
      </c>
      <c r="G951" s="17">
        <f t="shared" si="45"/>
        <v>81.168000000000006</v>
      </c>
      <c r="H951" s="17">
        <f>H950+(data!D$19*G950-data!D$16*H950)*$C951/60</f>
        <v>164.65959460687597</v>
      </c>
      <c r="I951" s="17">
        <f>I950+(data!D$20*G950-data!D$17*I950)*$C951/60</f>
        <v>290.37461918669976</v>
      </c>
      <c r="J951" s="16">
        <f t="shared" si="43"/>
        <v>96.166666666666671</v>
      </c>
      <c r="K951" s="14">
        <f>G951/data!D$8</f>
        <v>4</v>
      </c>
      <c r="L951" s="59">
        <f>C951*E951/3600/data!H$23+L950</f>
        <v>150.39217192090314</v>
      </c>
    </row>
    <row r="952" spans="1:12" ht="20.100000000000001" customHeight="1">
      <c r="A952" s="12">
        <f>'Eleveld TCI'!A952</f>
        <v>5780</v>
      </c>
      <c r="B952" s="13">
        <f>'Eleveld TCI'!B952</f>
        <v>4</v>
      </c>
      <c r="C952" s="14">
        <f t="shared" si="44"/>
        <v>10</v>
      </c>
      <c r="D952" s="68">
        <f>3600*(B952*data!D$15/1000-F952-G951)/C952</f>
        <v>728.56113008323064</v>
      </c>
      <c r="E952" s="68">
        <f>IF(A952+C952&lt;N$19,data!H$25,IF(A952&lt;N$19,data!H$25*(N$19-A952)/C952,IF(D952&gt;data!$H$25,data!$H$25,IF(D952&lt;0,0,D952))))</f>
        <v>728.56113008323064</v>
      </c>
      <c r="F952" s="17">
        <f>(H952*data!D$16+I952*data!D$17-G951*(data!D$18+data!D$19+data!D$20))*$C952/60</f>
        <v>-2.0237809168978611</v>
      </c>
      <c r="G952" s="17">
        <f t="shared" si="45"/>
        <v>81.168000000000006</v>
      </c>
      <c r="H952" s="17">
        <f>H951+(data!D$19*G951-data!D$16*H951)*$C952/60</f>
        <v>164.66535098964627</v>
      </c>
      <c r="I952" s="17">
        <f>I951+(data!D$20*G951-data!D$17*I951)*$C952/60</f>
        <v>290.78308914614706</v>
      </c>
      <c r="J952" s="16">
        <f t="shared" si="43"/>
        <v>96.333333333333329</v>
      </c>
      <c r="K952" s="14">
        <f>G952/data!D$8</f>
        <v>4</v>
      </c>
      <c r="L952" s="59">
        <f>C952*E952/3600/data!H$23+L951</f>
        <v>150.59455001259292</v>
      </c>
    </row>
    <row r="953" spans="1:12" ht="20.100000000000001" customHeight="1">
      <c r="A953" s="12">
        <f>'Eleveld TCI'!A953</f>
        <v>5790</v>
      </c>
      <c r="B953" s="13">
        <f>'Eleveld TCI'!B953</f>
        <v>4</v>
      </c>
      <c r="C953" s="14">
        <f t="shared" si="44"/>
        <v>10</v>
      </c>
      <c r="D953" s="68">
        <f>3600*(B953*data!D$15/1000-F953-G952)/C953</f>
        <v>728.46147558107248</v>
      </c>
      <c r="E953" s="68">
        <f>IF(A953+C953&lt;N$19,data!H$25,IF(A953&lt;N$19,data!H$25*(N$19-A953)/C953,IF(D953&gt;data!$H$25,data!$H$25,IF(D953&lt;0,0,D953))))</f>
        <v>728.46147558107248</v>
      </c>
      <c r="F953" s="17">
        <f>(H953*data!D$16+I953*data!D$17-G952*(data!D$18+data!D$19+data!D$20))*$C953/60</f>
        <v>-2.0235040988363191</v>
      </c>
      <c r="G953" s="17">
        <f t="shared" si="45"/>
        <v>81.168000000000006</v>
      </c>
      <c r="H953" s="17">
        <f>H952+(data!D$19*G952-data!D$16*H952)*$C953/60</f>
        <v>164.67105460557451</v>
      </c>
      <c r="I953" s="17">
        <f>I952+(data!D$20*G952-data!D$17*I952)*$C953/60</f>
        <v>291.19133444711667</v>
      </c>
      <c r="J953" s="16">
        <f t="shared" si="43"/>
        <v>96.5</v>
      </c>
      <c r="K953" s="14">
        <f>G953/data!D$8</f>
        <v>4</v>
      </c>
      <c r="L953" s="59">
        <f>C953*E953/3600/data!H$23+L952</f>
        <v>150.79690042247654</v>
      </c>
    </row>
    <row r="954" spans="1:12" ht="20.100000000000001" customHeight="1">
      <c r="A954" s="12">
        <f>'Eleveld TCI'!A954</f>
        <v>5800</v>
      </c>
      <c r="B954" s="13">
        <f>'Eleveld TCI'!B954</f>
        <v>4</v>
      </c>
      <c r="C954" s="14">
        <f t="shared" si="44"/>
        <v>10</v>
      </c>
      <c r="D954" s="68">
        <f>3600*(B954*data!D$15/1000-F954-G953)/C954</f>
        <v>728.36203807121365</v>
      </c>
      <c r="E954" s="68">
        <f>IF(A954+C954&lt;N$19,data!H$25,IF(A954&lt;N$19,data!H$25*(N$19-A954)/C954,IF(D954&gt;data!$H$25,data!$H$25,IF(D954&lt;0,0,D954))))</f>
        <v>728.36203807121365</v>
      </c>
      <c r="F954" s="17">
        <f>(H954*data!D$16+I954*data!D$17-G953*(data!D$18+data!D$19+data!D$20))*$C954/60</f>
        <v>-2.0232278835311521</v>
      </c>
      <c r="G954" s="17">
        <f t="shared" si="45"/>
        <v>81.168000000000006</v>
      </c>
      <c r="H954" s="17">
        <f>H953+(data!D$19*G953-data!D$16*H953)*$C954/60</f>
        <v>164.67670593835675</v>
      </c>
      <c r="I954" s="17">
        <f>I953+(data!D$20*G953-data!D$17*I953)*$C954/60</f>
        <v>291.59935521317078</v>
      </c>
      <c r="J954" s="16">
        <f t="shared" si="43"/>
        <v>96.666666666666671</v>
      </c>
      <c r="K954" s="14">
        <f>G954/data!D$8</f>
        <v>4</v>
      </c>
      <c r="L954" s="59">
        <f>C954*E954/3600/data!H$23+L953</f>
        <v>150.99922321082965</v>
      </c>
    </row>
    <row r="955" spans="1:12" ht="20.100000000000001" customHeight="1">
      <c r="A955" s="12">
        <f>'Eleveld TCI'!A955</f>
        <v>5810</v>
      </c>
      <c r="B955" s="13">
        <f>'Eleveld TCI'!B955</f>
        <v>4</v>
      </c>
      <c r="C955" s="14">
        <f t="shared" si="44"/>
        <v>10</v>
      </c>
      <c r="D955" s="68">
        <f>3600*(B955*data!D$15/1000-F955-G954)/C955</f>
        <v>728.26281594763259</v>
      </c>
      <c r="E955" s="68">
        <f>IF(A955+C955&lt;N$19,data!H$25,IF(A955&lt;N$19,data!H$25*(N$19-A955)/C955,IF(D955&gt;data!$H$25,data!$H$25,IF(D955&lt;0,0,D955))))</f>
        <v>728.26281594763259</v>
      </c>
      <c r="F955" s="17">
        <f>(H955*data!D$16+I955*data!D$17-G954*(data!D$18+data!D$19+data!D$20))*$C955/60</f>
        <v>-2.0229522665212021</v>
      </c>
      <c r="G955" s="17">
        <f t="shared" si="45"/>
        <v>81.168000000000006</v>
      </c>
      <c r="H955" s="17">
        <f>H954+(data!D$19*G954-data!D$16*H954)*$C955/60</f>
        <v>164.68230546725513</v>
      </c>
      <c r="I955" s="17">
        <f>I954+(data!D$20*G954-data!D$17*I954)*$C955/60</f>
        <v>292.00715156780353</v>
      </c>
      <c r="J955" s="16">
        <f t="shared" si="43"/>
        <v>96.833333333333329</v>
      </c>
      <c r="K955" s="14">
        <f>G955/data!D$8</f>
        <v>4</v>
      </c>
      <c r="L955" s="59">
        <f>C955*E955/3600/data!H$23+L954</f>
        <v>151.20151843748178</v>
      </c>
    </row>
    <row r="956" spans="1:12" ht="20.100000000000001" customHeight="1">
      <c r="A956" s="12">
        <f>'Eleveld TCI'!A956</f>
        <v>5820</v>
      </c>
      <c r="B956" s="13">
        <f>'Eleveld TCI'!B956</f>
        <v>4</v>
      </c>
      <c r="C956" s="14">
        <f t="shared" si="44"/>
        <v>10</v>
      </c>
      <c r="D956" s="68">
        <f>3600*(B956*data!D$15/1000-F956-G955)/C956</f>
        <v>728.16380761882158</v>
      </c>
      <c r="E956" s="68">
        <f>IF(A956+C956&lt;N$19,data!H$25,IF(A956&lt;N$19,data!H$25*(N$19-A956)/C956,IF(D956&gt;data!$H$25,data!$H$25,IF(D956&lt;0,0,D956))))</f>
        <v>728.16380761882158</v>
      </c>
      <c r="F956" s="17">
        <f>(H956*data!D$16+I956*data!D$17-G955*(data!D$18+data!D$19+data!D$20))*$C956/60</f>
        <v>-2.0226772433856195</v>
      </c>
      <c r="G956" s="17">
        <f t="shared" si="45"/>
        <v>81.168000000000006</v>
      </c>
      <c r="H956" s="17">
        <f>H955+(data!D$19*G955-data!D$16*H955)*$C956/60</f>
        <v>164.68785366713863</v>
      </c>
      <c r="I956" s="17">
        <f>I955+(data!D$20*G955-data!D$17*I955)*$C956/60</f>
        <v>292.41472363444126</v>
      </c>
      <c r="J956" s="16">
        <f t="shared" si="43"/>
        <v>97</v>
      </c>
      <c r="K956" s="14">
        <f>G956/data!D$8</f>
        <v>4</v>
      </c>
      <c r="L956" s="59">
        <f>C956*E956/3600/data!H$23+L955</f>
        <v>151.40378616182034</v>
      </c>
    </row>
    <row r="957" spans="1:12" ht="20.100000000000001" customHeight="1">
      <c r="A957" s="12">
        <f>'Eleveld TCI'!A957</f>
        <v>5830</v>
      </c>
      <c r="B957" s="13">
        <f>'Eleveld TCI'!B957</f>
        <v>4</v>
      </c>
      <c r="C957" s="14">
        <f t="shared" si="44"/>
        <v>10</v>
      </c>
      <c r="D957" s="68">
        <f>3600*(B957*data!D$15/1000-F957-G956)/C957</f>
        <v>728.06501150765882</v>
      </c>
      <c r="E957" s="68">
        <f>IF(A957+C957&lt;N$19,data!H$25,IF(A957&lt;N$19,data!H$25*(N$19-A957)/C957,IF(D957&gt;data!$H$25,data!$H$25,IF(D957&lt;0,0,D957))))</f>
        <v>728.06501150765882</v>
      </c>
      <c r="F957" s="17">
        <f>(H957*data!D$16+I957*data!D$17-G956*(data!D$18+data!D$19+data!D$20))*$C957/60</f>
        <v>-2.0224028097434936</v>
      </c>
      <c r="G957" s="17">
        <f t="shared" si="45"/>
        <v>81.168000000000006</v>
      </c>
      <c r="H957" s="17">
        <f>H956+(data!D$19*G956-data!D$16*H956)*$C957/60</f>
        <v>164.69335100852319</v>
      </c>
      <c r="I957" s="17">
        <f>I956+(data!D$20*G956-data!D$17*I956)*$C957/60</f>
        <v>292.82207153644231</v>
      </c>
      <c r="J957" s="16">
        <f t="shared" si="43"/>
        <v>97.166666666666671</v>
      </c>
      <c r="K957" s="14">
        <f>G957/data!D$8</f>
        <v>4</v>
      </c>
      <c r="L957" s="59">
        <f>C957*E957/3600/data!H$23+L956</f>
        <v>151.60602644279467</v>
      </c>
    </row>
    <row r="958" spans="1:12" ht="20.100000000000001" customHeight="1">
      <c r="A958" s="12">
        <f>'Eleveld TCI'!A958</f>
        <v>5840</v>
      </c>
      <c r="B958" s="13">
        <f>'Eleveld TCI'!B958</f>
        <v>4</v>
      </c>
      <c r="C958" s="14">
        <f t="shared" si="44"/>
        <v>10</v>
      </c>
      <c r="D958" s="68">
        <f>3600*(B958*data!D$15/1000-F958-G957)/C958</f>
        <v>727.96642605125498</v>
      </c>
      <c r="E958" s="68">
        <f>IF(A958+C958&lt;N$19,data!H$25,IF(A958&lt;N$19,data!H$25*(N$19-A958)/C958,IF(D958&gt;data!$H$25,data!$H$25,IF(D958&lt;0,0,D958))))</f>
        <v>727.96642605125498</v>
      </c>
      <c r="F958" s="17">
        <f>(H958*data!D$16+I958*data!D$17-G957*(data!D$18+data!D$19+data!D$20))*$C958/60</f>
        <v>-2.0221289612534883</v>
      </c>
      <c r="G958" s="17">
        <f t="shared" si="45"/>
        <v>81.168000000000006</v>
      </c>
      <c r="H958" s="17">
        <f>H957+(data!D$19*G957-data!D$16*H957)*$C958/60</f>
        <v>164.69879795761173</v>
      </c>
      <c r="I958" s="17">
        <f>I957+(data!D$20*G957-data!D$17*I957)*$C958/60</f>
        <v>293.22919539709727</v>
      </c>
      <c r="J958" s="16">
        <f t="shared" si="43"/>
        <v>97.333333333333329</v>
      </c>
      <c r="K958" s="14">
        <f>G958/data!D$8</f>
        <v>4</v>
      </c>
      <c r="L958" s="59">
        <f>C958*E958/3600/data!H$23+L957</f>
        <v>151.80823933892003</v>
      </c>
    </row>
    <row r="959" spans="1:12" ht="20.100000000000001" customHeight="1">
      <c r="A959" s="12">
        <f>'Eleveld TCI'!A959</f>
        <v>5850</v>
      </c>
      <c r="B959" s="13">
        <f>'Eleveld TCI'!B959</f>
        <v>4</v>
      </c>
      <c r="C959" s="14">
        <f t="shared" si="44"/>
        <v>10</v>
      </c>
      <c r="D959" s="68">
        <f>3600*(B959*data!D$15/1000-F959-G958)/C959</f>
        <v>727.86804970085086</v>
      </c>
      <c r="E959" s="68">
        <f>IF(A959+C959&lt;N$19,data!H$25,IF(A959&lt;N$19,data!H$25*(N$19-A959)/C959,IF(D959&gt;data!$H$25,data!$H$25,IF(D959&lt;0,0,D959))))</f>
        <v>727.86804970085086</v>
      </c>
      <c r="F959" s="17">
        <f>(H959*data!D$16+I959*data!D$17-G958*(data!D$18+data!D$19+data!D$20))*$C959/60</f>
        <v>-2.0218556936134791</v>
      </c>
      <c r="G959" s="17">
        <f t="shared" si="45"/>
        <v>81.168000000000006</v>
      </c>
      <c r="H959" s="17">
        <f>H958+(data!D$19*G958-data!D$16*H958)*$C959/60</f>
        <v>164.70419497633361</v>
      </c>
      <c r="I959" s="17">
        <f>I958+(data!D$20*G958-data!D$17*I958)*$C959/60</f>
        <v>293.63609533962887</v>
      </c>
      <c r="J959" s="16">
        <f t="shared" si="43"/>
        <v>97.5</v>
      </c>
      <c r="K959" s="14">
        <f>G959/data!D$8</f>
        <v>4</v>
      </c>
      <c r="L959" s="59">
        <f>C959*E959/3600/data!H$23+L958</f>
        <v>152.01042490828138</v>
      </c>
    </row>
    <row r="960" spans="1:12" ht="20.100000000000001" customHeight="1">
      <c r="A960" s="12">
        <f>'Eleveld TCI'!A960</f>
        <v>5860</v>
      </c>
      <c r="B960" s="13">
        <f>'Eleveld TCI'!B960</f>
        <v>4</v>
      </c>
      <c r="C960" s="14">
        <f t="shared" si="44"/>
        <v>10</v>
      </c>
      <c r="D960" s="68">
        <f>3600*(B960*data!D$15/1000-F960-G959)/C960</f>
        <v>727.76988092166903</v>
      </c>
      <c r="E960" s="68">
        <f>IF(A960+C960&lt;N$19,data!H$25,IF(A960&lt;N$19,data!H$25*(N$19-A960)/C960,IF(D960&gt;data!$H$25,data!$H$25,IF(D960&lt;0,0,D960))))</f>
        <v>727.76988092166903</v>
      </c>
      <c r="F960" s="17">
        <f>(H960*data!D$16+I960*data!D$17-G959*(data!D$18+data!D$19+data!D$20))*$C960/60</f>
        <v>-2.0215830025601917</v>
      </c>
      <c r="G960" s="17">
        <f t="shared" si="45"/>
        <v>81.168000000000006</v>
      </c>
      <c r="H960" s="17">
        <f>H959+(data!D$19*G959-data!D$16*H959)*$C960/60</f>
        <v>164.70954252238388</v>
      </c>
      <c r="I960" s="17">
        <f>I959+(data!D$20*G959-data!D$17*I959)*$C960/60</f>
        <v>294.04277148719206</v>
      </c>
      <c r="J960" s="16">
        <f t="shared" si="43"/>
        <v>97.666666666666671</v>
      </c>
      <c r="K960" s="14">
        <f>G960/data!D$8</f>
        <v>4</v>
      </c>
      <c r="L960" s="59">
        <f>C960*E960/3600/data!H$23+L959</f>
        <v>152.21258320853741</v>
      </c>
    </row>
    <row r="961" spans="1:12" ht="20.100000000000001" customHeight="1">
      <c r="A961" s="12">
        <f>'Eleveld TCI'!A961</f>
        <v>5870</v>
      </c>
      <c r="B961" s="13">
        <f>'Eleveld TCI'!B961</f>
        <v>4</v>
      </c>
      <c r="C961" s="14">
        <f t="shared" si="44"/>
        <v>10</v>
      </c>
      <c r="D961" s="68">
        <f>3600*(B961*data!D$15/1000-F961-G960)/C961</f>
        <v>727.67191819278594</v>
      </c>
      <c r="E961" s="68">
        <f>IF(A961+C961&lt;N$19,data!H$25,IF(A961&lt;N$19,data!H$25*(N$19-A961)/C961,IF(D961&gt;data!$H$25,data!$H$25,IF(D961&lt;0,0,D961))))</f>
        <v>727.67191819278594</v>
      </c>
      <c r="F961" s="17">
        <f>(H961*data!D$16+I961*data!D$17-G960*(data!D$18+data!D$19+data!D$20))*$C961/60</f>
        <v>-2.0213108838688503</v>
      </c>
      <c r="G961" s="17">
        <f t="shared" si="45"/>
        <v>81.168000000000006</v>
      </c>
      <c r="H961" s="17">
        <f>H960+(data!D$19*G960-data!D$16*H960)*$C961/60</f>
        <v>164.71484104926202</v>
      </c>
      <c r="I961" s="17">
        <f>I960+(data!D$20*G960-data!D$17*I960)*$C961/60</f>
        <v>294.4492239628741</v>
      </c>
      <c r="J961" s="16">
        <f t="shared" si="43"/>
        <v>97.833333333333329</v>
      </c>
      <c r="K961" s="14">
        <f>G961/data!D$8</f>
        <v>4</v>
      </c>
      <c r="L961" s="59">
        <f>C961*E961/3600/data!H$23+L960</f>
        <v>152.4147142969243</v>
      </c>
    </row>
    <row r="962" spans="1:12" ht="20.100000000000001" customHeight="1">
      <c r="A962" s="12">
        <f>'Eleveld TCI'!A962</f>
        <v>5880</v>
      </c>
      <c r="B962" s="13">
        <f>'Eleveld TCI'!B962</f>
        <v>4</v>
      </c>
      <c r="C962" s="14">
        <f t="shared" si="44"/>
        <v>10</v>
      </c>
      <c r="D962" s="68">
        <f>3600*(B962*data!D$15/1000-F962-G961)/C962</f>
        <v>727.57416000701426</v>
      </c>
      <c r="E962" s="68">
        <f>IF(A962+C962&lt;N$19,data!H$25,IF(A962&lt;N$19,data!H$25*(N$19-A962)/C962,IF(D962&gt;data!$H$25,data!$H$25,IF(D962&lt;0,0,D962))))</f>
        <v>727.57416000701426</v>
      </c>
      <c r="F962" s="17">
        <f>(H962*data!D$16+I962*data!D$17-G961*(data!D$18+data!D$19+data!D$20))*$C962/60</f>
        <v>-2.0210393333528218</v>
      </c>
      <c r="G962" s="17">
        <f t="shared" si="45"/>
        <v>81.168000000000006</v>
      </c>
      <c r="H962" s="17">
        <f>H961+(data!D$19*G961-data!D$16*H961)*$C962/60</f>
        <v>164.72009100631044</v>
      </c>
      <c r="I962" s="17">
        <f>I961+(data!D$20*G961-data!D$17*I961)*$C962/60</f>
        <v>294.8554528896945</v>
      </c>
      <c r="J962" s="16">
        <f t="shared" si="43"/>
        <v>98</v>
      </c>
      <c r="K962" s="14">
        <f>G962/data!D$8</f>
        <v>4</v>
      </c>
      <c r="L962" s="59">
        <f>C962*E962/3600/data!H$23+L961</f>
        <v>152.61681823025958</v>
      </c>
    </row>
    <row r="963" spans="1:12" ht="20.100000000000001" customHeight="1">
      <c r="A963" s="12">
        <f>'Eleveld TCI'!A963</f>
        <v>5890</v>
      </c>
      <c r="B963" s="13">
        <f>'Eleveld TCI'!B963</f>
        <v>4</v>
      </c>
      <c r="C963" s="14">
        <f t="shared" si="44"/>
        <v>10</v>
      </c>
      <c r="D963" s="68">
        <f>3600*(B963*data!D$15/1000-F963-G962)/C963</f>
        <v>727.47660487077496</v>
      </c>
      <c r="E963" s="68">
        <f>IF(A963+C963&lt;N$19,data!H$25,IF(A963&lt;N$19,data!H$25*(N$19-A963)/C963,IF(D963&gt;data!$H$25,data!$H$25,IF(D963&lt;0,0,D963))))</f>
        <v>727.47660487077496</v>
      </c>
      <c r="F963" s="17">
        <f>(H963*data!D$16+I963*data!D$17-G962*(data!D$18+data!D$19+data!D$20))*$C963/60</f>
        <v>-2.0207683468632682</v>
      </c>
      <c r="G963" s="17">
        <f t="shared" si="45"/>
        <v>81.168000000000006</v>
      </c>
      <c r="H963" s="17">
        <f>H962+(data!D$19*G962-data!D$16*H962)*$C963/60</f>
        <v>164.72529283875261</v>
      </c>
      <c r="I963" s="17">
        <f>I962+(data!D$20*G962-data!D$17*I962)*$C963/60</f>
        <v>295.26145839060518</v>
      </c>
      <c r="J963" s="16">
        <f t="shared" si="43"/>
        <v>98.166666666666671</v>
      </c>
      <c r="K963" s="14">
        <f>G963/data!D$8</f>
        <v>4</v>
      </c>
      <c r="L963" s="59">
        <f>C963*E963/3600/data!H$23+L962</f>
        <v>152.81889506494591</v>
      </c>
    </row>
    <row r="964" spans="1:12" ht="20.100000000000001" customHeight="1">
      <c r="A964" s="12">
        <f>'Eleveld TCI'!A964</f>
        <v>5900</v>
      </c>
      <c r="B964" s="13">
        <f>'Eleveld TCI'!B964</f>
        <v>4</v>
      </c>
      <c r="C964" s="14">
        <f t="shared" si="44"/>
        <v>10</v>
      </c>
      <c r="D964" s="68">
        <f>3600*(B964*data!D$15/1000-F964-G963)/C964</f>
        <v>727.37925130396945</v>
      </c>
      <c r="E964" s="68">
        <f>IF(A964+C964&lt;N$19,data!H$25,IF(A964&lt;N$19,data!H$25*(N$19-A964)/C964,IF(D964&gt;data!$H$25,data!$H$25,IF(D964&lt;0,0,D964))))</f>
        <v>727.37925130396945</v>
      </c>
      <c r="F964" s="17">
        <f>(H964*data!D$16+I964*data!D$17-G963*(data!D$18+data!D$19+data!D$20))*$C964/60</f>
        <v>-2.0204979202887983</v>
      </c>
      <c r="G964" s="17">
        <f t="shared" si="45"/>
        <v>81.168000000000006</v>
      </c>
      <c r="H964" s="17">
        <f>H963+(data!D$19*G963-data!D$16*H963)*$C964/60</f>
        <v>164.73044698773072</v>
      </c>
      <c r="I964" s="17">
        <f>I963+(data!D$20*G963-data!D$17*I963)*$C964/60</f>
        <v>295.66724058849036</v>
      </c>
      <c r="J964" s="16">
        <f t="shared" ref="J964:J1027" si="46">$A964/60</f>
        <v>98.333333333333329</v>
      </c>
      <c r="K964" s="14">
        <f>G964/data!D$8</f>
        <v>4</v>
      </c>
      <c r="L964" s="59">
        <f>C964*E964/3600/data!H$23+L963</f>
        <v>153.02094485697478</v>
      </c>
    </row>
    <row r="965" spans="1:12" ht="20.100000000000001" customHeight="1">
      <c r="A965" s="12">
        <f>'Eleveld TCI'!A965</f>
        <v>5910</v>
      </c>
      <c r="B965" s="13">
        <f>'Eleveld TCI'!B965</f>
        <v>4</v>
      </c>
      <c r="C965" s="14">
        <f t="shared" ref="C965:C1028" si="47">A966-A965</f>
        <v>10</v>
      </c>
      <c r="D965" s="68">
        <f>3600*(B965*data!D$15/1000-F965-G964)/C965</f>
        <v>727.28209783984653</v>
      </c>
      <c r="E965" s="68">
        <f>IF(A965+C965&lt;N$19,data!H$25,IF(A965&lt;N$19,data!H$25*(N$19-A965)/C965,IF(D965&gt;data!$H$25,data!$H$25,IF(D965&lt;0,0,D965))))</f>
        <v>727.28209783984653</v>
      </c>
      <c r="F965" s="17">
        <f>(H965*data!D$16+I965*data!D$17-G964*(data!D$18+data!D$19+data!D$20))*$C965/60</f>
        <v>-2.0202280495551284</v>
      </c>
      <c r="G965" s="17">
        <f t="shared" ref="G965:G1028" si="48">(E965/60)*$C965/60+F965+G964</f>
        <v>81.168000000000006</v>
      </c>
      <c r="H965" s="17">
        <f>H964+(data!D$19*G964-data!D$16*H964)*$C965/60</f>
        <v>164.7355538903432</v>
      </c>
      <c r="I965" s="17">
        <f>I964+(data!D$20*G964-data!D$17*I964)*$C965/60</f>
        <v>296.07279960616671</v>
      </c>
      <c r="J965" s="16">
        <f t="shared" si="46"/>
        <v>98.5</v>
      </c>
      <c r="K965" s="14">
        <f>G965/data!D$8</f>
        <v>4</v>
      </c>
      <c r="L965" s="59">
        <f>C965*E965/3600/data!H$23+L964</f>
        <v>153.22296766193028</v>
      </c>
    </row>
    <row r="966" spans="1:12" ht="20.100000000000001" customHeight="1">
      <c r="A966" s="12">
        <f>'Eleveld TCI'!A966</f>
        <v>5920</v>
      </c>
      <c r="B966" s="13">
        <f>'Eleveld TCI'!B966</f>
        <v>4</v>
      </c>
      <c r="C966" s="14">
        <f t="shared" si="47"/>
        <v>10</v>
      </c>
      <c r="D966" s="68">
        <f>3600*(B966*data!D$15/1000-F966-G965)/C966</f>
        <v>727.18514302490519</v>
      </c>
      <c r="E966" s="68">
        <f>IF(A966+C966&lt;N$19,data!H$25,IF(A966&lt;N$19,data!H$25*(N$19-A966)/C966,IF(D966&gt;data!$H$25,data!$H$25,IF(D966&lt;0,0,D966))))</f>
        <v>727.18514302490519</v>
      </c>
      <c r="F966" s="17">
        <f>(H966*data!D$16+I966*data!D$17-G965*(data!D$18+data!D$19+data!D$20))*$C966/60</f>
        <v>-2.0199587306247393</v>
      </c>
      <c r="G966" s="17">
        <f t="shared" si="48"/>
        <v>81.168000000000006</v>
      </c>
      <c r="H966" s="17">
        <f>H965+(data!D$19*G965-data!D$16*H965)*$C966/60</f>
        <v>164.74061397968171</v>
      </c>
      <c r="I966" s="17">
        <f>I965+(data!D$20*G965-data!D$17*I965)*$C966/60</f>
        <v>296.47813556638334</v>
      </c>
      <c r="J966" s="16">
        <f t="shared" si="46"/>
        <v>98.666666666666671</v>
      </c>
      <c r="K966" s="14">
        <f>G966/data!D$8</f>
        <v>4</v>
      </c>
      <c r="L966" s="59">
        <f>C966*E966/3600/data!H$23+L965</f>
        <v>153.42496353499277</v>
      </c>
    </row>
    <row r="967" spans="1:12" ht="20.100000000000001" customHeight="1">
      <c r="A967" s="12">
        <f>'Eleveld TCI'!A967</f>
        <v>5930</v>
      </c>
      <c r="B967" s="13">
        <f>'Eleveld TCI'!B967</f>
        <v>4</v>
      </c>
      <c r="C967" s="14">
        <f t="shared" si="47"/>
        <v>10</v>
      </c>
      <c r="D967" s="68">
        <f>3600*(B967*data!D$15/1000-F967-G966)/C967</f>
        <v>727.0883854187565</v>
      </c>
      <c r="E967" s="68">
        <f>IF(A967+C967&lt;N$19,data!H$25,IF(A967&lt;N$19,data!H$25*(N$19-A967)/C967,IF(D967&gt;data!$H$25,data!$H$25,IF(D967&lt;0,0,D967))))</f>
        <v>727.0883854187565</v>
      </c>
      <c r="F967" s="17">
        <f>(H967*data!D$16+I967*data!D$17-G966*(data!D$18+data!D$19+data!D$20))*$C967/60</f>
        <v>-2.019689959496541</v>
      </c>
      <c r="G967" s="17">
        <f t="shared" si="48"/>
        <v>81.168000000000006</v>
      </c>
      <c r="H967" s="17">
        <f>H966+(data!D$19*G966-data!D$16*H966)*$C967/60</f>
        <v>164.74562768486797</v>
      </c>
      <c r="I967" s="17">
        <f>I966+(data!D$20*G966-data!D$17*I966)*$C967/60</f>
        <v>296.88324859182183</v>
      </c>
      <c r="J967" s="16">
        <f t="shared" si="46"/>
        <v>98.833333333333329</v>
      </c>
      <c r="K967" s="14">
        <f>G967/data!D$8</f>
        <v>4</v>
      </c>
      <c r="L967" s="59">
        <f>C967*E967/3600/data!H$23+L966</f>
        <v>153.62693253094241</v>
      </c>
    </row>
    <row r="968" spans="1:12" ht="20.100000000000001" customHeight="1">
      <c r="A968" s="12">
        <f>'Eleveld TCI'!A968</f>
        <v>5940</v>
      </c>
      <c r="B968" s="13">
        <f>'Eleveld TCI'!B968</f>
        <v>4</v>
      </c>
      <c r="C968" s="14">
        <f t="shared" si="47"/>
        <v>10</v>
      </c>
      <c r="D968" s="68">
        <f>3600*(B968*data!D$15/1000-F968-G967)/C968</f>
        <v>726.99182359399572</v>
      </c>
      <c r="E968" s="68">
        <f>IF(A968+C968&lt;N$19,data!H$25,IF(A968&lt;N$19,data!H$25*(N$19-A968)/C968,IF(D968&gt;data!$H$25,data!$H$25,IF(D968&lt;0,0,D968))))</f>
        <v>726.99182359399572</v>
      </c>
      <c r="F968" s="17">
        <f>(H968*data!D$16+I968*data!D$17-G967*(data!D$18+data!D$19+data!D$20))*$C968/60</f>
        <v>-2.0194217322055379</v>
      </c>
      <c r="G968" s="17">
        <f t="shared" si="48"/>
        <v>81.168000000000006</v>
      </c>
      <c r="H968" s="17">
        <f>H967+(data!D$19*G967-data!D$16*H967)*$C968/60</f>
        <v>164.75059543109001</v>
      </c>
      <c r="I968" s="17">
        <f>I967+(data!D$20*G967-data!D$17*I967)*$C968/60</f>
        <v>297.28813880509631</v>
      </c>
      <c r="J968" s="16">
        <f t="shared" si="46"/>
        <v>99</v>
      </c>
      <c r="K968" s="14">
        <f>G968/data!D$8</f>
        <v>4</v>
      </c>
      <c r="L968" s="59">
        <f>C968*E968/3600/data!H$23+L967</f>
        <v>153.82887470416296</v>
      </c>
    </row>
    <row r="969" spans="1:12" ht="20.100000000000001" customHeight="1">
      <c r="A969" s="12">
        <f>'Eleveld TCI'!A969</f>
        <v>5950</v>
      </c>
      <c r="B969" s="13">
        <f>'Eleveld TCI'!B969</f>
        <v>4</v>
      </c>
      <c r="C969" s="14">
        <f t="shared" si="47"/>
        <v>10</v>
      </c>
      <c r="D969" s="68">
        <f>3600*(B969*data!D$15/1000-F969-G968)/C969</f>
        <v>726.89545613609994</v>
      </c>
      <c r="E969" s="68">
        <f>IF(A969+C969&lt;N$19,data!H$25,IF(A969&lt;N$19,data!H$25*(N$19-A969)/C969,IF(D969&gt;data!$H$25,data!$H$25,IF(D969&lt;0,0,D969))))</f>
        <v>726.89545613609994</v>
      </c>
      <c r="F969" s="17">
        <f>(H969*data!D$16+I969*data!D$17-G968*(data!D$18+data!D$19+data!D$20))*$C969/60</f>
        <v>-2.0191540448225003</v>
      </c>
      <c r="G969" s="17">
        <f t="shared" si="48"/>
        <v>81.168000000000006</v>
      </c>
      <c r="H969" s="17">
        <f>H968+(data!D$19*G968-data!D$16*H968)*$C969/60</f>
        <v>164.75551763963836</v>
      </c>
      <c r="I969" s="17">
        <f>I968+(data!D$20*G968-data!D$17*I968)*$C969/60</f>
        <v>297.69280632875353</v>
      </c>
      <c r="J969" s="16">
        <f t="shared" si="46"/>
        <v>99.166666666666671</v>
      </c>
      <c r="K969" s="14">
        <f>G969/data!D$8</f>
        <v>4</v>
      </c>
      <c r="L969" s="59">
        <f>C969*E969/3600/data!H$23+L968</f>
        <v>154.03079010864519</v>
      </c>
    </row>
    <row r="970" spans="1:12" ht="20.100000000000001" customHeight="1">
      <c r="A970" s="12">
        <f>'Eleveld TCI'!A970</f>
        <v>5960</v>
      </c>
      <c r="B970" s="13">
        <f>'Eleveld TCI'!B970</f>
        <v>4</v>
      </c>
      <c r="C970" s="14">
        <f t="shared" si="47"/>
        <v>10</v>
      </c>
      <c r="D970" s="68">
        <f>3600*(B970*data!D$15/1000-F970-G969)/C970</f>
        <v>726.79928164331045</v>
      </c>
      <c r="E970" s="68">
        <f>IF(A970+C970&lt;N$19,data!H$25,IF(A970&lt;N$19,data!H$25*(N$19-A970)/C970,IF(D970&gt;data!$H$25,data!$H$25,IF(D970&lt;0,0,D970))))</f>
        <v>726.79928164331045</v>
      </c>
      <c r="F970" s="17">
        <f>(H970*data!D$16+I970*data!D$17-G969*(data!D$18+data!D$19+data!D$20))*$C970/60</f>
        <v>-2.0188868934536344</v>
      </c>
      <c r="G970" s="17">
        <f t="shared" si="48"/>
        <v>81.168000000000006</v>
      </c>
      <c r="H970" s="17">
        <f>H969+(data!D$19*G969-data!D$16*H969)*$C970/60</f>
        <v>164.76039472794167</v>
      </c>
      <c r="I970" s="17">
        <f>I969+(data!D$20*G969-data!D$17*I969)*$C970/60</f>
        <v>298.0972512852727</v>
      </c>
      <c r="J970" s="16">
        <f t="shared" si="46"/>
        <v>99.333333333333329</v>
      </c>
      <c r="K970" s="14">
        <f>G970/data!D$8</f>
        <v>4</v>
      </c>
      <c r="L970" s="59">
        <f>C970*E970/3600/data!H$23+L969</f>
        <v>154.23267879799056</v>
      </c>
    </row>
    <row r="971" spans="1:12" ht="20.100000000000001" customHeight="1">
      <c r="A971" s="12">
        <f>'Eleveld TCI'!A971</f>
        <v>5970</v>
      </c>
      <c r="B971" s="13">
        <f>'Eleveld TCI'!B971</f>
        <v>4</v>
      </c>
      <c r="C971" s="14">
        <f t="shared" si="47"/>
        <v>10</v>
      </c>
      <c r="D971" s="68">
        <f>3600*(B971*data!D$15/1000-F971-G970)/C971</f>
        <v>726.70329872649461</v>
      </c>
      <c r="E971" s="68">
        <f>IF(A971+C971&lt;N$19,data!H$25,IF(A971&lt;N$19,data!H$25*(N$19-A971)/C971,IF(D971&gt;data!$H$25,data!$H$25,IF(D971&lt;0,0,D971))))</f>
        <v>726.70329872649461</v>
      </c>
      <c r="F971" s="17">
        <f>(H971*data!D$16+I971*data!D$17-G970*(data!D$18+data!D$19+data!D$20))*$C971/60</f>
        <v>-2.0186202742402597</v>
      </c>
      <c r="G971" s="17">
        <f t="shared" si="48"/>
        <v>81.168000000000006</v>
      </c>
      <c r="H971" s="17">
        <f>H970+(data!D$19*G970-data!D$16*H970)*$C971/60</f>
        <v>164.76522710960222</v>
      </c>
      <c r="I971" s="17">
        <f>I970+(data!D$20*G970-data!D$17*I970)*$C971/60</f>
        <v>298.50147379706578</v>
      </c>
      <c r="J971" s="16">
        <f t="shared" si="46"/>
        <v>99.5</v>
      </c>
      <c r="K971" s="14">
        <f>G971/data!D$8</f>
        <v>4</v>
      </c>
      <c r="L971" s="59">
        <f>C971*E971/3600/data!H$23+L970</f>
        <v>154.43454082541459</v>
      </c>
    </row>
    <row r="972" spans="1:12" ht="20.100000000000001" customHeight="1">
      <c r="A972" s="12">
        <f>'Eleveld TCI'!A972</f>
        <v>5980</v>
      </c>
      <c r="B972" s="13">
        <f>'Eleveld TCI'!B972</f>
        <v>4</v>
      </c>
      <c r="C972" s="14">
        <f t="shared" si="47"/>
        <v>10</v>
      </c>
      <c r="D972" s="68">
        <f>3600*(B972*data!D$15/1000-F972-G971)/C972</f>
        <v>726.60750600905374</v>
      </c>
      <c r="E972" s="68">
        <f>IF(A972+C972&lt;N$19,data!H$25,IF(A972&lt;N$19,data!H$25*(N$19-A972)/C972,IF(D972&gt;data!$H$25,data!$H$25,IF(D972&lt;0,0,D972))))</f>
        <v>726.60750600905374</v>
      </c>
      <c r="F972" s="17">
        <f>(H972*data!D$16+I972*data!D$17-G971*(data!D$18+data!D$19+data!D$20))*$C972/60</f>
        <v>-2.0183541833584875</v>
      </c>
      <c r="G972" s="17">
        <f t="shared" si="48"/>
        <v>81.168000000000006</v>
      </c>
      <c r="H972" s="17">
        <f>H971+(data!D$19*G971-data!D$16*H971)*$C972/60</f>
        <v>164.77001519443087</v>
      </c>
      <c r="I972" s="17">
        <f>I971+(data!D$20*G971-data!D$17*I971)*$C972/60</f>
        <v>298.90547398647738</v>
      </c>
      <c r="J972" s="16">
        <f t="shared" si="46"/>
        <v>99.666666666666671</v>
      </c>
      <c r="K972" s="14">
        <f>G972/data!D$8</f>
        <v>4</v>
      </c>
      <c r="L972" s="59">
        <f>C972*E972/3600/data!H$23+L971</f>
        <v>154.63637624375045</v>
      </c>
    </row>
    <row r="973" spans="1:12" ht="20.100000000000001" customHeight="1">
      <c r="A973" s="12">
        <f>'Eleveld TCI'!A973</f>
        <v>5990</v>
      </c>
      <c r="B973" s="13">
        <f>'Eleveld TCI'!B973</f>
        <v>4</v>
      </c>
      <c r="C973" s="14">
        <f t="shared" si="47"/>
        <v>10</v>
      </c>
      <c r="D973" s="68">
        <f>3600*(B973*data!D$15/1000-F973-G972)/C973</f>
        <v>726.51190212680547</v>
      </c>
      <c r="E973" s="68">
        <f>IF(A973+C973&lt;N$19,data!H$25,IF(A973&lt;N$19,data!H$25*(N$19-A973)/C973,IF(D973&gt;data!$H$25,data!$H$25,IF(D973&lt;0,0,D973))))</f>
        <v>726.51190212680547</v>
      </c>
      <c r="F973" s="17">
        <f>(H973*data!D$16+I973*data!D$17-G972*(data!D$18+data!D$19+data!D$20))*$C973/60</f>
        <v>-2.0180886170189001</v>
      </c>
      <c r="G973" s="17">
        <f t="shared" si="48"/>
        <v>81.168000000000006</v>
      </c>
      <c r="H973" s="17">
        <f>H972+(data!D$19*G972-data!D$16*H972)*$C973/60</f>
        <v>164.77475938848193</v>
      </c>
      <c r="I973" s="17">
        <f>I972+(data!D$20*G972-data!D$17*I972)*$C973/60</f>
        <v>299.30925197578483</v>
      </c>
      <c r="J973" s="16">
        <f t="shared" si="46"/>
        <v>99.833333333333329</v>
      </c>
      <c r="K973" s="14">
        <f>G973/data!D$8</f>
        <v>4</v>
      </c>
      <c r="L973" s="59">
        <f>C973*E973/3600/data!H$23+L972</f>
        <v>154.83818510545234</v>
      </c>
    </row>
    <row r="974" spans="1:12" ht="20.100000000000001" customHeight="1">
      <c r="A974" s="12">
        <f>'Eleveld TCI'!A974</f>
        <v>6000</v>
      </c>
      <c r="B974" s="13">
        <f>'Eleveld TCI'!B974</f>
        <v>4</v>
      </c>
      <c r="C974" s="14">
        <f t="shared" si="47"/>
        <v>10</v>
      </c>
      <c r="D974" s="68">
        <f>3600*(B974*data!D$15/1000-F974-G973)/C974</f>
        <v>726.41648572784561</v>
      </c>
      <c r="E974" s="68">
        <f>IF(A974+C974&lt;N$19,data!H$25,IF(A974&lt;N$19,data!H$25*(N$19-A974)/C974,IF(D974&gt;data!$H$25,data!$H$25,IF(D974&lt;0,0,D974))))</f>
        <v>726.41648572784561</v>
      </c>
      <c r="F974" s="17">
        <f>(H974*data!D$16+I974*data!D$17-G973*(data!D$18+data!D$19+data!D$20))*$C974/60</f>
        <v>-2.0178235714662383</v>
      </c>
      <c r="G974" s="17">
        <f t="shared" si="48"/>
        <v>81.168000000000006</v>
      </c>
      <c r="H974" s="17">
        <f>H973+(data!D$19*G973-data!D$16*H973)*$C974/60</f>
        <v>164.77946009408751</v>
      </c>
      <c r="I974" s="17">
        <f>I973+(data!D$20*G973-data!D$17*I973)*$C974/60</f>
        <v>299.71280788719815</v>
      </c>
      <c r="J974" s="16">
        <f t="shared" si="46"/>
        <v>100</v>
      </c>
      <c r="K974" s="14">
        <f>G974/data!D$8</f>
        <v>4</v>
      </c>
      <c r="L974" s="59">
        <f>C974*E974/3600/data!H$23+L973</f>
        <v>155.03996746259895</v>
      </c>
    </row>
    <row r="975" spans="1:12" ht="20.100000000000001" customHeight="1">
      <c r="A975" s="12">
        <f>'Eleveld TCI'!A975</f>
        <v>6010</v>
      </c>
      <c r="B975" s="13">
        <f>'Eleveld TCI'!B975</f>
        <v>4</v>
      </c>
      <c r="C975" s="14">
        <f t="shared" si="47"/>
        <v>10</v>
      </c>
      <c r="D975" s="68">
        <f>3600*(B975*data!D$15/1000-F975-G974)/C975</f>
        <v>726.32125547247142</v>
      </c>
      <c r="E975" s="68">
        <f>IF(A975+C975&lt;N$19,data!H$25,IF(A975&lt;N$19,data!H$25*(N$19-A975)/C975,IF(D975&gt;data!$H$25,data!$H$25,IF(D975&lt;0,0,D975))))</f>
        <v>726.32125547247142</v>
      </c>
      <c r="F975" s="17">
        <f>(H975*data!D$16+I975*data!D$17-G974*(data!D$18+data!D$19+data!D$20))*$C975/60</f>
        <v>-2.0175590429790855</v>
      </c>
      <c r="G975" s="17">
        <f t="shared" si="48"/>
        <v>81.168000000000006</v>
      </c>
      <c r="H975" s="17">
        <f>H974+(data!D$19*G974-data!D$16*H974)*$C975/60</f>
        <v>164.78411770989172</v>
      </c>
      <c r="I975" s="17">
        <f>I974+(data!D$20*G974-data!D$17*I974)*$C975/60</f>
        <v>300.1161418428602</v>
      </c>
      <c r="J975" s="16">
        <f t="shared" si="46"/>
        <v>100.16666666666667</v>
      </c>
      <c r="K975" s="14">
        <f>G975/data!D$8</f>
        <v>4</v>
      </c>
      <c r="L975" s="59">
        <f>C975*E975/3600/data!H$23+L974</f>
        <v>155.24172336689685</v>
      </c>
    </row>
    <row r="976" spans="1:12" ht="20.100000000000001" customHeight="1">
      <c r="A976" s="12">
        <f>'Eleveld TCI'!A976</f>
        <v>6020</v>
      </c>
      <c r="B976" s="13">
        <f>'Eleveld TCI'!B976</f>
        <v>4</v>
      </c>
      <c r="C976" s="14">
        <f t="shared" si="47"/>
        <v>10</v>
      </c>
      <c r="D976" s="68">
        <f>3600*(B976*data!D$15/1000-F976-G975)/C976</f>
        <v>726.22621003304346</v>
      </c>
      <c r="E976" s="68">
        <f>IF(A976+C976&lt;N$19,data!H$25,IF(A976&lt;N$19,data!H$25*(N$19-A976)/C976,IF(D976&gt;data!$H$25,data!$H$25,IF(D976&lt;0,0,D976))))</f>
        <v>726.22621003304346</v>
      </c>
      <c r="F976" s="17">
        <f>(H976*data!D$16+I976*data!D$17-G975*(data!D$18+data!D$19+data!D$20))*$C976/60</f>
        <v>-2.0172950278695603</v>
      </c>
      <c r="G976" s="17">
        <f t="shared" si="48"/>
        <v>81.168000000000006</v>
      </c>
      <c r="H976" s="17">
        <f>H975+(data!D$19*G975-data!D$16*H975)*$C976/60</f>
        <v>164.78873263088437</v>
      </c>
      <c r="I976" s="17">
        <f>I975+(data!D$20*G975-data!D$17*I975)*$C976/60</f>
        <v>300.51925396484665</v>
      </c>
      <c r="J976" s="16">
        <f t="shared" si="46"/>
        <v>100.33333333333333</v>
      </c>
      <c r="K976" s="14">
        <f>G976/data!D$8</f>
        <v>4</v>
      </c>
      <c r="L976" s="59">
        <f>C976*E976/3600/data!H$23+L975</f>
        <v>155.4434528696838</v>
      </c>
    </row>
    <row r="977" spans="1:12" ht="20.100000000000001" customHeight="1">
      <c r="A977" s="12">
        <f>'Eleveld TCI'!A977</f>
        <v>6030</v>
      </c>
      <c r="B977" s="13">
        <f>'Eleveld TCI'!B977</f>
        <v>4</v>
      </c>
      <c r="C977" s="14">
        <f t="shared" si="47"/>
        <v>10</v>
      </c>
      <c r="D977" s="68">
        <f>3600*(B977*data!D$15/1000-F977-G976)/C977</f>
        <v>726.13134809388328</v>
      </c>
      <c r="E977" s="68">
        <f>IF(A977+C977&lt;N$19,data!H$25,IF(A977&lt;N$19,data!H$25*(N$19-A977)/C977,IF(D977&gt;data!$H$25,data!$H$25,IF(D977&lt;0,0,D977))))</f>
        <v>726.13134809388328</v>
      </c>
      <c r="F977" s="17">
        <f>(H977*data!D$16+I977*data!D$17-G976*(data!D$18+data!D$19+data!D$20))*$C977/60</f>
        <v>-2.0170315224830078</v>
      </c>
      <c r="G977" s="17">
        <f t="shared" si="48"/>
        <v>81.168000000000006</v>
      </c>
      <c r="H977" s="17">
        <f>H976+(data!D$19*G976-data!D$16*H976)*$C977/60</f>
        <v>164.79330524843459</v>
      </c>
      <c r="I977" s="17">
        <f>I976+(data!D$20*G976-data!D$17*I976)*$C977/60</f>
        <v>300.922144375166</v>
      </c>
      <c r="J977" s="16">
        <f t="shared" si="46"/>
        <v>100.5</v>
      </c>
      <c r="K977" s="14">
        <f>G977/data!D$8</f>
        <v>4</v>
      </c>
      <c r="L977" s="59">
        <f>C977*E977/3600/data!H$23+L976</f>
        <v>155.64515602193211</v>
      </c>
    </row>
    <row r="978" spans="1:12" ht="20.100000000000001" customHeight="1">
      <c r="A978" s="12">
        <f>'Eleveld TCI'!A978</f>
        <v>6040</v>
      </c>
      <c r="B978" s="13">
        <f>'Eleveld TCI'!B978</f>
        <v>4</v>
      </c>
      <c r="C978" s="14">
        <f t="shared" si="47"/>
        <v>10</v>
      </c>
      <c r="D978" s="68">
        <f>3600*(B978*data!D$15/1000-F978-G977)/C978</f>
        <v>726.0366683511711</v>
      </c>
      <c r="E978" s="68">
        <f>IF(A978+C978&lt;N$19,data!H$25,IF(A978&lt;N$19,data!H$25*(N$19-A978)/C978,IF(D978&gt;data!$H$25,data!$H$25,IF(D978&lt;0,0,D978))))</f>
        <v>726.0366683511711</v>
      </c>
      <c r="F978" s="17">
        <f>(H978*data!D$16+I978*data!D$17-G977*(data!D$18+data!D$19+data!D$20))*$C978/60</f>
        <v>-2.0167685231976957</v>
      </c>
      <c r="G978" s="17">
        <f t="shared" si="48"/>
        <v>81.168000000000006</v>
      </c>
      <c r="H978" s="17">
        <f>H977+(data!D$19*G977-data!D$16*H977)*$C978/60</f>
        <v>164.79783595032393</v>
      </c>
      <c r="I978" s="17">
        <f>I977+(data!D$20*G977-data!D$17*I977)*$C978/60</f>
        <v>301.32481319575965</v>
      </c>
      <c r="J978" s="16">
        <f t="shared" si="46"/>
        <v>100.66666666666667</v>
      </c>
      <c r="K978" s="14">
        <f>G978/data!D$8</f>
        <v>4</v>
      </c>
      <c r="L978" s="59">
        <f>C978*E978/3600/data!H$23+L977</f>
        <v>155.84683287425187</v>
      </c>
    </row>
    <row r="979" spans="1:12" ht="20.100000000000001" customHeight="1">
      <c r="A979" s="12">
        <f>'Eleveld TCI'!A979</f>
        <v>6050</v>
      </c>
      <c r="B979" s="13">
        <f>'Eleveld TCI'!B979</f>
        <v>4</v>
      </c>
      <c r="C979" s="14">
        <f t="shared" si="47"/>
        <v>10</v>
      </c>
      <c r="D979" s="68">
        <f>3600*(B979*data!D$15/1000-F979-G978)/C979</f>
        <v>725.94216951282306</v>
      </c>
      <c r="E979" s="68">
        <f>IF(A979+C979&lt;N$19,data!H$25,IF(A979&lt;N$19,data!H$25*(N$19-A979)/C979,IF(D979&gt;data!$H$25,data!$H$25,IF(D979&lt;0,0,D979))))</f>
        <v>725.94216951282306</v>
      </c>
      <c r="F979" s="17">
        <f>(H979*data!D$16+I979*data!D$17-G978*(data!D$18+data!D$19+data!D$20))*$C979/60</f>
        <v>-2.0165060264245134</v>
      </c>
      <c r="G979" s="17">
        <f t="shared" si="48"/>
        <v>81.168000000000006</v>
      </c>
      <c r="H979" s="17">
        <f>H978+(data!D$19*G978-data!D$16*H978)*$C979/60</f>
        <v>164.8023251207793</v>
      </c>
      <c r="I979" s="17">
        <f>I978+(data!D$20*G978-data!D$17*I978)*$C979/60</f>
        <v>301.72726054850199</v>
      </c>
      <c r="J979" s="16">
        <f t="shared" si="46"/>
        <v>100.83333333333333</v>
      </c>
      <c r="K979" s="14">
        <f>G979/data!D$8</f>
        <v>4</v>
      </c>
      <c r="L979" s="59">
        <f>C979*E979/3600/data!H$23+L978</f>
        <v>156.04848347689432</v>
      </c>
    </row>
    <row r="980" spans="1:12" ht="20.100000000000001" customHeight="1">
      <c r="A980" s="12">
        <f>'Eleveld TCI'!A980</f>
        <v>6060</v>
      </c>
      <c r="B980" s="13">
        <f>'Eleveld TCI'!B980</f>
        <v>4</v>
      </c>
      <c r="C980" s="14">
        <f t="shared" si="47"/>
        <v>10</v>
      </c>
      <c r="D980" s="68">
        <f>3600*(B980*data!D$15/1000-F980-G979)/C980</f>
        <v>725.84785029840418</v>
      </c>
      <c r="E980" s="68">
        <f>IF(A980+C980&lt;N$19,data!H$25,IF(A980&lt;N$19,data!H$25*(N$19-A980)/C980,IF(D980&gt;data!$H$25,data!$H$25,IF(D980&lt;0,0,D980))))</f>
        <v>725.84785029840418</v>
      </c>
      <c r="F980" s="17">
        <f>(H980*data!D$16+I980*data!D$17-G979*(data!D$18+data!D$19+data!D$20))*$C980/60</f>
        <v>-2.0162440286066725</v>
      </c>
      <c r="G980" s="17">
        <f t="shared" si="48"/>
        <v>81.168000000000006</v>
      </c>
      <c r="H980" s="17">
        <f>H979+(data!D$19*G979-data!D$16*H979)*$C980/60</f>
        <v>164.8067731405055</v>
      </c>
      <c r="I980" s="17">
        <f>I979+(data!D$20*G979-data!D$17*I979)*$C980/60</f>
        <v>302.12948655520029</v>
      </c>
      <c r="J980" s="16">
        <f t="shared" si="46"/>
        <v>101</v>
      </c>
      <c r="K980" s="14">
        <f>G980/data!D$8</f>
        <v>4</v>
      </c>
      <c r="L980" s="59">
        <f>C980*E980/3600/data!H$23+L979</f>
        <v>156.25010787975498</v>
      </c>
    </row>
    <row r="981" spans="1:12" ht="20.100000000000001" customHeight="1">
      <c r="A981" s="12">
        <f>'Eleveld TCI'!A981</f>
        <v>6070</v>
      </c>
      <c r="B981" s="13">
        <f>'Eleveld TCI'!B981</f>
        <v>4</v>
      </c>
      <c r="C981" s="14">
        <f t="shared" si="47"/>
        <v>10</v>
      </c>
      <c r="D981" s="68">
        <f>3600*(B981*data!D$15/1000-F981-G980)/C981</f>
        <v>725.75370943899031</v>
      </c>
      <c r="E981" s="68">
        <f>IF(A981+C981&lt;N$19,data!H$25,IF(A981&lt;N$19,data!H$25*(N$19-A981)/C981,IF(D981&gt;data!$H$25,data!$H$25,IF(D981&lt;0,0,D981))))</f>
        <v>725.75370943899031</v>
      </c>
      <c r="F981" s="17">
        <f>(H981*data!D$16+I981*data!D$17-G980*(data!D$18+data!D$19+data!D$20))*$C981/60</f>
        <v>-2.0159825262194118</v>
      </c>
      <c r="G981" s="17">
        <f t="shared" si="48"/>
        <v>81.168000000000006</v>
      </c>
      <c r="H981" s="17">
        <f>H980+(data!D$19*G980-data!D$16*H980)*$C981/60</f>
        <v>164.81118038671752</v>
      </c>
      <c r="I981" s="17">
        <f>I980+(data!D$20*G980-data!D$17*I980)*$C981/60</f>
        <v>302.5314913375949</v>
      </c>
      <c r="J981" s="16">
        <f t="shared" si="46"/>
        <v>101.16666666666667</v>
      </c>
      <c r="K981" s="14">
        <f>G981/data!D$8</f>
        <v>4</v>
      </c>
      <c r="L981" s="59">
        <f>C981*E981/3600/data!H$23+L980</f>
        <v>156.45170613237693</v>
      </c>
    </row>
    <row r="982" spans="1:12" ht="20.100000000000001" customHeight="1">
      <c r="A982" s="12">
        <f>'Eleveld TCI'!A982</f>
        <v>6080</v>
      </c>
      <c r="B982" s="13">
        <f>'Eleveld TCI'!B982</f>
        <v>4</v>
      </c>
      <c r="C982" s="14">
        <f t="shared" si="47"/>
        <v>10</v>
      </c>
      <c r="D982" s="68">
        <f>3600*(B982*data!D$15/1000-F982-G981)/C982</f>
        <v>725.65974567709134</v>
      </c>
      <c r="E982" s="68">
        <f>IF(A982+C982&lt;N$19,data!H$25,IF(A982&lt;N$19,data!H$25*(N$19-A982)/C982,IF(D982&gt;data!$H$25,data!$H$25,IF(D982&lt;0,0,D982))))</f>
        <v>725.65974567709134</v>
      </c>
      <c r="F982" s="17">
        <f>(H982*data!D$16+I982*data!D$17-G981*(data!D$18+data!D$19+data!D$20))*$C982/60</f>
        <v>-2.015721515769703</v>
      </c>
      <c r="G982" s="17">
        <f t="shared" si="48"/>
        <v>81.168000000000006</v>
      </c>
      <c r="H982" s="17">
        <f>H981+(data!D$19*G981-data!D$16*H981)*$C982/60</f>
        <v>164.81554723317262</v>
      </c>
      <c r="I982" s="17">
        <f>I981+(data!D$20*G981-data!D$17*I981)*$C982/60</f>
        <v>302.93327501735922</v>
      </c>
      <c r="J982" s="16">
        <f t="shared" si="46"/>
        <v>101.33333333333333</v>
      </c>
      <c r="K982" s="14">
        <f>G982/data!D$8</f>
        <v>4</v>
      </c>
      <c r="L982" s="59">
        <f>C982*E982/3600/data!H$23+L981</f>
        <v>156.65327828395391</v>
      </c>
    </row>
    <row r="983" spans="1:12" ht="20.100000000000001" customHeight="1">
      <c r="A983" s="12">
        <f>'Eleveld TCI'!A983</f>
        <v>6090</v>
      </c>
      <c r="B983" s="13">
        <f>'Eleveld TCI'!B983</f>
        <v>4</v>
      </c>
      <c r="C983" s="14">
        <f t="shared" si="47"/>
        <v>10</v>
      </c>
      <c r="D983" s="68">
        <f>3600*(B983*data!D$15/1000-F983-G982)/C983</f>
        <v>725.56595776654376</v>
      </c>
      <c r="E983" s="68">
        <f>IF(A983+C983&lt;N$19,data!H$25,IF(A983&lt;N$19,data!H$25*(N$19-A983)/C983,IF(D983&gt;data!$H$25,data!$H$25,IF(D983&lt;0,0,D983))))</f>
        <v>725.56595776654376</v>
      </c>
      <c r="F983" s="17">
        <f>(H983*data!D$16+I983*data!D$17-G982*(data!D$18+data!D$19+data!D$20))*$C983/60</f>
        <v>-2.0154609937959607</v>
      </c>
      <c r="G983" s="17">
        <f t="shared" si="48"/>
        <v>81.168000000000006</v>
      </c>
      <c r="H983" s="17">
        <f>H982+(data!D$19*G982-data!D$16*H982)*$C983/60</f>
        <v>164.81987405020186</v>
      </c>
      <c r="I983" s="17">
        <f>I982+(data!D$20*G982-data!D$17*I982)*$C983/60</f>
        <v>303.33483771609968</v>
      </c>
      <c r="J983" s="16">
        <f t="shared" si="46"/>
        <v>101.5</v>
      </c>
      <c r="K983" s="14">
        <f>G983/data!D$8</f>
        <v>4</v>
      </c>
      <c r="L983" s="59">
        <f>C983*E983/3600/data!H$23+L982</f>
        <v>156.85482438333349</v>
      </c>
    </row>
    <row r="984" spans="1:12" ht="20.100000000000001" customHeight="1">
      <c r="A984" s="12">
        <f>'Eleveld TCI'!A984</f>
        <v>6100</v>
      </c>
      <c r="B984" s="13">
        <f>'Eleveld TCI'!B984</f>
        <v>4</v>
      </c>
      <c r="C984" s="14">
        <f t="shared" si="47"/>
        <v>10</v>
      </c>
      <c r="D984" s="68">
        <f>3600*(B984*data!D$15/1000-F984-G983)/C984</f>
        <v>725.47234447239305</v>
      </c>
      <c r="E984" s="68">
        <f>IF(A984+C984&lt;N$19,data!H$25,IF(A984&lt;N$19,data!H$25*(N$19-A984)/C984,IF(D984&gt;data!$H$25,data!$H$25,IF(D984&lt;0,0,D984))))</f>
        <v>725.47234447239305</v>
      </c>
      <c r="F984" s="17">
        <f>(H984*data!D$16+I984*data!D$17-G983*(data!D$18+data!D$19+data!D$20))*$C984/60</f>
        <v>-2.0152009568677554</v>
      </c>
      <c r="G984" s="17">
        <f t="shared" si="48"/>
        <v>81.168000000000006</v>
      </c>
      <c r="H984" s="17">
        <f>H983+(data!D$19*G983-data!D$16*H983)*$C984/60</f>
        <v>164.82416120474167</v>
      </c>
      <c r="I984" s="17">
        <f>I983+(data!D$20*G983-data!D$17*I983)*$C984/60</f>
        <v>303.73617955535582</v>
      </c>
      <c r="J984" s="16">
        <f t="shared" si="46"/>
        <v>101.66666666666667</v>
      </c>
      <c r="K984" s="14">
        <f>G984/data!D$8</f>
        <v>4</v>
      </c>
      <c r="L984" s="59">
        <f>C984*E984/3600/data!H$23+L983</f>
        <v>157.05634447902028</v>
      </c>
    </row>
    <row r="985" spans="1:12" ht="20.100000000000001" customHeight="1">
      <c r="A985" s="12">
        <f>'Eleveld TCI'!A985</f>
        <v>6110</v>
      </c>
      <c r="B985" s="13">
        <f>'Eleveld TCI'!B985</f>
        <v>4</v>
      </c>
      <c r="C985" s="14">
        <f t="shared" si="47"/>
        <v>10</v>
      </c>
      <c r="D985" s="68">
        <f>3600*(B985*data!D$15/1000-F985-G984)/C985</f>
        <v>725.37890457079129</v>
      </c>
      <c r="E985" s="68">
        <f>IF(A985+C985&lt;N$19,data!H$25,IF(A985&lt;N$19,data!H$25*(N$19-A985)/C985,IF(D985&gt;data!$H$25,data!$H$25,IF(D985&lt;0,0,D985))))</f>
        <v>725.37890457079129</v>
      </c>
      <c r="F985" s="17">
        <f>(H985*data!D$16+I985*data!D$17-G984*(data!D$18+data!D$19+data!D$20))*$C985/60</f>
        <v>-2.0149414015855247</v>
      </c>
      <c r="G985" s="17">
        <f t="shared" si="48"/>
        <v>81.168000000000006</v>
      </c>
      <c r="H985" s="17">
        <f>H984+(data!D$19*G984-data!D$16*H984)*$C985/60</f>
        <v>164.82840906036486</v>
      </c>
      <c r="I985" s="17">
        <f>I984+(data!D$20*G984-data!D$17*I984)*$C985/60</f>
        <v>304.13730065660036</v>
      </c>
      <c r="J985" s="16">
        <f t="shared" si="46"/>
        <v>101.83333333333333</v>
      </c>
      <c r="K985" s="14">
        <f>G985/data!D$8</f>
        <v>4</v>
      </c>
      <c r="L985" s="59">
        <f>C985*E985/3600/data!H$23+L984</f>
        <v>157.25783861917884</v>
      </c>
    </row>
    <row r="986" spans="1:12" ht="20.100000000000001" customHeight="1">
      <c r="A986" s="12">
        <f>'Eleveld TCI'!A986</f>
        <v>6120</v>
      </c>
      <c r="B986" s="13">
        <f>'Eleveld TCI'!B986</f>
        <v>4</v>
      </c>
      <c r="C986" s="14">
        <f t="shared" si="47"/>
        <v>10</v>
      </c>
      <c r="D986" s="68">
        <f>3600*(B986*data!D$15/1000-F986-G985)/C986</f>
        <v>725.28563684890514</v>
      </c>
      <c r="E986" s="68">
        <f>IF(A986+C986&lt;N$19,data!H$25,IF(A986&lt;N$19,data!H$25*(N$19-A986)/C986,IF(D986&gt;data!$H$25,data!$H$25,IF(D986&lt;0,0,D986))))</f>
        <v>725.28563684890514</v>
      </c>
      <c r="F986" s="17">
        <f>(H986*data!D$16+I986*data!D$17-G985*(data!D$18+data!D$19+data!D$20))*$C986/60</f>
        <v>-2.0146823245802956</v>
      </c>
      <c r="G986" s="17">
        <f t="shared" si="48"/>
        <v>81.168000000000006</v>
      </c>
      <c r="H986" s="17">
        <f>H985+(data!D$19*G985-data!D$16*H985)*$C986/60</f>
        <v>164.83261797731151</v>
      </c>
      <c r="I986" s="17">
        <f>I985+(data!D$20*G985-data!D$17*I985)*$C986/60</f>
        <v>304.53820114123926</v>
      </c>
      <c r="J986" s="16">
        <f t="shared" si="46"/>
        <v>102</v>
      </c>
      <c r="K986" s="14">
        <f>G986/data!D$8</f>
        <v>4</v>
      </c>
      <c r="L986" s="59">
        <f>C986*E986/3600/data!H$23+L985</f>
        <v>157.45930685163688</v>
      </c>
    </row>
    <row r="987" spans="1:12" ht="20.100000000000001" customHeight="1">
      <c r="A987" s="12">
        <f>'Eleveld TCI'!A987</f>
        <v>6130</v>
      </c>
      <c r="B987" s="13">
        <f>'Eleveld TCI'!B987</f>
        <v>4</v>
      </c>
      <c r="C987" s="14">
        <f t="shared" si="47"/>
        <v>10</v>
      </c>
      <c r="D987" s="68">
        <f>3600*(B987*data!D$15/1000-F987-G986)/C987</f>
        <v>725.19254010482371</v>
      </c>
      <c r="E987" s="68">
        <f>IF(A987+C987&lt;N$19,data!H$25,IF(A987&lt;N$19,data!H$25*(N$19-A987)/C987,IF(D987&gt;data!$H$25,data!$H$25,IF(D987&lt;0,0,D987))))</f>
        <v>725.19254010482371</v>
      </c>
      <c r="F987" s="17">
        <f>(H987*data!D$16+I987*data!D$17-G986*(data!D$18+data!D$19+data!D$20))*$C987/60</f>
        <v>-2.014423722513401</v>
      </c>
      <c r="G987" s="17">
        <f t="shared" si="48"/>
        <v>81.168000000000006</v>
      </c>
      <c r="H987" s="17">
        <f>H986+(data!D$19*G986-data!D$16*H986)*$C987/60</f>
        <v>164.8367883125195</v>
      </c>
      <c r="I987" s="17">
        <f>I986+(data!D$20*G986-data!D$17*I986)*$C987/60</f>
        <v>304.93888113061155</v>
      </c>
      <c r="J987" s="16">
        <f t="shared" si="46"/>
        <v>102.16666666666667</v>
      </c>
      <c r="K987" s="14">
        <f>G987/data!D$8</f>
        <v>4</v>
      </c>
      <c r="L987" s="59">
        <f>C987*E987/3600/data!H$23+L986</f>
        <v>157.66074922388822</v>
      </c>
    </row>
    <row r="988" spans="1:12" ht="20.100000000000001" customHeight="1">
      <c r="A988" s="12">
        <f>'Eleveld TCI'!A988</f>
        <v>6140</v>
      </c>
      <c r="B988" s="13">
        <f>'Eleveld TCI'!B988</f>
        <v>4</v>
      </c>
      <c r="C988" s="14">
        <f t="shared" si="47"/>
        <v>10</v>
      </c>
      <c r="D988" s="68">
        <f>3600*(B988*data!D$15/1000-F988-G987)/C988</f>
        <v>725.09961314743578</v>
      </c>
      <c r="E988" s="68">
        <f>IF(A988+C988&lt;N$19,data!H$25,IF(A988&lt;N$19,data!H$25*(N$19-A988)/C988,IF(D988&gt;data!$H$25,data!$H$25,IF(D988&lt;0,0,D988))))</f>
        <v>725.09961314743578</v>
      </c>
      <c r="F988" s="17">
        <f>(H988*data!D$16+I988*data!D$17-G987*(data!D$18+data!D$19+data!D$20))*$C988/60</f>
        <v>-2.0141655920762034</v>
      </c>
      <c r="G988" s="17">
        <f t="shared" si="48"/>
        <v>81.168000000000006</v>
      </c>
      <c r="H988" s="17">
        <f>H987+(data!D$19*G987-data!D$16*H987)*$C988/60</f>
        <v>164.84092041965474</v>
      </c>
      <c r="I988" s="17">
        <f>I987+(data!D$20*G987-data!D$17*I987)*$C988/60</f>
        <v>305.33934074598972</v>
      </c>
      <c r="J988" s="16">
        <f t="shared" si="46"/>
        <v>102.33333333333333</v>
      </c>
      <c r="K988" s="14">
        <f>G988/data!D$8</f>
        <v>4</v>
      </c>
      <c r="L988" s="59">
        <f>C988*E988/3600/data!H$23+L987</f>
        <v>157.86216578309583</v>
      </c>
    </row>
    <row r="989" spans="1:12" ht="20.100000000000001" customHeight="1">
      <c r="A989" s="12">
        <f>'Eleveld TCI'!A989</f>
        <v>6150</v>
      </c>
      <c r="B989" s="13">
        <f>'Eleveld TCI'!B989</f>
        <v>4</v>
      </c>
      <c r="C989" s="14">
        <f t="shared" si="47"/>
        <v>10</v>
      </c>
      <c r="D989" s="68">
        <f>3600*(B989*data!D$15/1000-F989-G988)/C989</f>
        <v>725.00685479633262</v>
      </c>
      <c r="E989" s="68">
        <f>IF(A989+C989&lt;N$19,data!H$25,IF(A989&lt;N$19,data!H$25*(N$19-A989)/C989,IF(D989&gt;data!$H$25,data!$H$25,IF(D989&lt;0,0,D989))))</f>
        <v>725.00685479633262</v>
      </c>
      <c r="F989" s="17">
        <f>(H989*data!D$16+I989*data!D$17-G988*(data!D$18+data!D$19+data!D$20))*$C989/60</f>
        <v>-2.0139079299898195</v>
      </c>
      <c r="G989" s="17">
        <f t="shared" si="48"/>
        <v>81.168000000000006</v>
      </c>
      <c r="H989" s="17">
        <f>H988+(data!D$19*G988-data!D$16*H988)*$C989/60</f>
        <v>164.84501464914123</v>
      </c>
      <c r="I989" s="17">
        <f>I988+(data!D$20*G988-data!D$17*I988)*$C989/60</f>
        <v>305.73958010857945</v>
      </c>
      <c r="J989" s="16">
        <f t="shared" si="46"/>
        <v>102.5</v>
      </c>
      <c r="K989" s="14">
        <f>G989/data!D$8</f>
        <v>4</v>
      </c>
      <c r="L989" s="59">
        <f>C989*E989/3600/data!H$23+L988</f>
        <v>158.06355657609481</v>
      </c>
    </row>
    <row r="990" spans="1:12" ht="20.100000000000001" customHeight="1">
      <c r="A990" s="12">
        <f>'Eleveld TCI'!A990</f>
        <v>6160</v>
      </c>
      <c r="B990" s="13">
        <f>'Eleveld TCI'!B990</f>
        <v>4</v>
      </c>
      <c r="C990" s="14">
        <f t="shared" si="47"/>
        <v>10</v>
      </c>
      <c r="D990" s="68">
        <f>3600*(B990*data!D$15/1000-F990-G989)/C990</f>
        <v>724.91426388174659</v>
      </c>
      <c r="E990" s="68">
        <f>IF(A990+C990&lt;N$19,data!H$25,IF(A990&lt;N$19,data!H$25*(N$19-A990)/C990,IF(D990&gt;data!$H$25,data!$H$25,IF(D990&lt;0,0,D990))))</f>
        <v>724.91426388174659</v>
      </c>
      <c r="F990" s="17">
        <f>(H990*data!D$16+I990*data!D$17-G989*(data!D$18+data!D$19+data!D$20))*$C990/60</f>
        <v>-2.0136507330048485</v>
      </c>
      <c r="G990" s="17">
        <f t="shared" si="48"/>
        <v>81.168000000000006</v>
      </c>
      <c r="H990" s="17">
        <f>H989+(data!D$19*G989-data!D$16*H989)*$C990/60</f>
        <v>164.84907134819076</v>
      </c>
      <c r="I990" s="17">
        <f>I989+(data!D$20*G989-data!D$17*I989)*$C990/60</f>
        <v>306.13959933951975</v>
      </c>
      <c r="J990" s="16">
        <f t="shared" si="46"/>
        <v>102.66666666666667</v>
      </c>
      <c r="K990" s="14">
        <f>G990/data!D$8</f>
        <v>4</v>
      </c>
      <c r="L990" s="59">
        <f>C990*E990/3600/data!H$23+L989</f>
        <v>158.26492164939529</v>
      </c>
    </row>
    <row r="991" spans="1:12" ht="20.100000000000001" customHeight="1">
      <c r="A991" s="12">
        <f>'Eleveld TCI'!A991</f>
        <v>6170</v>
      </c>
      <c r="B991" s="13">
        <f>'Eleveld TCI'!B991</f>
        <v>4</v>
      </c>
      <c r="C991" s="14">
        <f t="shared" si="47"/>
        <v>10</v>
      </c>
      <c r="D991" s="68">
        <f>3600*(B991*data!D$15/1000-F991-G990)/C991</f>
        <v>724.82183924439767</v>
      </c>
      <c r="E991" s="68">
        <f>IF(A991+C991&lt;N$19,data!H$25,IF(A991&lt;N$19,data!H$25*(N$19-A991)/C991,IF(D991&gt;data!$H$25,data!$H$25,IF(D991&lt;0,0,D991))))</f>
        <v>724.82183924439767</v>
      </c>
      <c r="F991" s="17">
        <f>(H991*data!D$16+I991*data!D$17-G990*(data!D$18+data!D$19+data!D$20))*$C991/60</f>
        <v>-2.0133939979011011</v>
      </c>
      <c r="G991" s="17">
        <f t="shared" si="48"/>
        <v>81.168000000000006</v>
      </c>
      <c r="H991" s="17">
        <f>H990+(data!D$19*G990-data!D$16*H990)*$C991/60</f>
        <v>164.85309086083234</v>
      </c>
      <c r="I991" s="17">
        <f>I990+(data!D$20*G990-data!D$17*I990)*$C991/60</f>
        <v>306.53939855988301</v>
      </c>
      <c r="J991" s="16">
        <f t="shared" si="46"/>
        <v>102.83333333333333</v>
      </c>
      <c r="K991" s="14">
        <f>G991/data!D$8</f>
        <v>4</v>
      </c>
      <c r="L991" s="59">
        <f>C991*E991/3600/data!H$23+L990</f>
        <v>158.46626104918539</v>
      </c>
    </row>
    <row r="992" spans="1:12" ht="20.100000000000001" customHeight="1">
      <c r="A992" s="12">
        <f>'Eleveld TCI'!A992</f>
        <v>6180</v>
      </c>
      <c r="B992" s="13">
        <f>'Eleveld TCI'!B992</f>
        <v>4</v>
      </c>
      <c r="C992" s="14">
        <f t="shared" si="47"/>
        <v>10</v>
      </c>
      <c r="D992" s="68">
        <f>3600*(B992*data!D$15/1000-F992-G991)/C992</f>
        <v>724.72957973544226</v>
      </c>
      <c r="E992" s="68">
        <f>IF(A992+C992&lt;N$19,data!H$25,IF(A992&lt;N$19,data!H$25*(N$19-A992)/C992,IF(D992&gt;data!$H$25,data!$H$25,IF(D992&lt;0,0,D992))))</f>
        <v>724.72957973544226</v>
      </c>
      <c r="F992" s="17">
        <f>(H992*data!D$16+I992*data!D$17-G991*(data!D$18+data!D$19+data!D$20))*$C992/60</f>
        <v>-2.0131377214873325</v>
      </c>
      <c r="G992" s="17">
        <f t="shared" si="48"/>
        <v>81.168000000000006</v>
      </c>
      <c r="H992" s="17">
        <f>H991+(data!D$19*G991-data!D$16*H991)*$C992/60</f>
        <v>164.85707352794137</v>
      </c>
      <c r="I992" s="17">
        <f>I991+(data!D$20*G991-data!D$17*I991)*$C992/60</f>
        <v>306.93897789067506</v>
      </c>
      <c r="J992" s="16">
        <f t="shared" si="46"/>
        <v>103</v>
      </c>
      <c r="K992" s="14">
        <f>G992/data!D$8</f>
        <v>4</v>
      </c>
      <c r="L992" s="59">
        <f>C992*E992/3600/data!H$23+L991</f>
        <v>158.66757482133411</v>
      </c>
    </row>
    <row r="993" spans="1:12" ht="20.100000000000001" customHeight="1">
      <c r="A993" s="12">
        <f>'Eleveld TCI'!A993</f>
        <v>6190</v>
      </c>
      <c r="B993" s="13">
        <f>'Eleveld TCI'!B993</f>
        <v>4</v>
      </c>
      <c r="C993" s="14">
        <f t="shared" si="47"/>
        <v>10</v>
      </c>
      <c r="D993" s="68">
        <f>3600*(B993*data!D$15/1000-F993-G992)/C993</f>
        <v>724.63748421635046</v>
      </c>
      <c r="E993" s="68">
        <f>IF(A993+C993&lt;N$19,data!H$25,IF(A993&lt;N$19,data!H$25*(N$19-A993)/C993,IF(D993&gt;data!$H$25,data!$H$25,IF(D993&lt;0,0,D993))))</f>
        <v>724.63748421635046</v>
      </c>
      <c r="F993" s="17">
        <f>(H993*data!D$16+I993*data!D$17-G992*(data!D$18+data!D$19+data!D$20))*$C993/60</f>
        <v>-2.0128819006009784</v>
      </c>
      <c r="G993" s="17">
        <f t="shared" si="48"/>
        <v>81.168000000000006</v>
      </c>
      <c r="H993" s="17">
        <f>H992+(data!D$19*G992-data!D$16*H992)*$C993/60</f>
        <v>164.86101968726857</v>
      </c>
      <c r="I993" s="17">
        <f>I992+(data!D$20*G992-data!D$17*I992)*$C993/60</f>
        <v>307.33833745283522</v>
      </c>
      <c r="J993" s="16">
        <f t="shared" si="46"/>
        <v>103.16666666666667</v>
      </c>
      <c r="K993" s="14">
        <f>G993/data!D$8</f>
        <v>4</v>
      </c>
      <c r="L993" s="59">
        <f>C993*E993/3600/data!H$23+L992</f>
        <v>158.86886301139421</v>
      </c>
    </row>
    <row r="994" spans="1:12" ht="20.100000000000001" customHeight="1">
      <c r="A994" s="12">
        <f>'Eleveld TCI'!A994</f>
        <v>6200</v>
      </c>
      <c r="B994" s="13">
        <f>'Eleveld TCI'!B994</f>
        <v>4</v>
      </c>
      <c r="C994" s="14">
        <f t="shared" si="47"/>
        <v>10</v>
      </c>
      <c r="D994" s="68">
        <f>3600*(B994*data!D$15/1000-F994-G993)/C994</f>
        <v>724.54555155883952</v>
      </c>
      <c r="E994" s="68">
        <f>IF(A994+C994&lt;N$19,data!H$25,IF(A994&lt;N$19,data!H$25*(N$19-A994)/C994,IF(D994&gt;data!$H$25,data!$H$25,IF(D994&lt;0,0,D994))))</f>
        <v>724.54555155883952</v>
      </c>
      <c r="F994" s="17">
        <f>(H994*data!D$16+I994*data!D$17-G993*(data!D$18+data!D$19+data!D$20))*$C994/60</f>
        <v>-2.0126265321078911</v>
      </c>
      <c r="G994" s="17">
        <f t="shared" si="48"/>
        <v>81.168000000000006</v>
      </c>
      <c r="H994" s="17">
        <f>H993+(data!D$19*G993-data!D$16*H993)*$C994/60</f>
        <v>164.86492967346859</v>
      </c>
      <c r="I994" s="17">
        <f>I993+(data!D$20*G993-data!D$17*I993)*$C994/60</f>
        <v>307.73747736723618</v>
      </c>
      <c r="J994" s="16">
        <f t="shared" si="46"/>
        <v>103.33333333333333</v>
      </c>
      <c r="K994" s="14">
        <f>G994/data!D$8</f>
        <v>4</v>
      </c>
      <c r="L994" s="59">
        <f>C994*E994/3600/data!H$23+L993</f>
        <v>159.070125664605</v>
      </c>
    </row>
    <row r="995" spans="1:12" ht="20.100000000000001" customHeight="1">
      <c r="A995" s="12">
        <f>'Eleveld TCI'!A995</f>
        <v>6210</v>
      </c>
      <c r="B995" s="13">
        <f>'Eleveld TCI'!B995</f>
        <v>4</v>
      </c>
      <c r="C995" s="14">
        <f t="shared" si="47"/>
        <v>10</v>
      </c>
      <c r="D995" s="68">
        <f>3600*(B995*data!D$15/1000-F995-G994)/C995</f>
        <v>724.45378064474596</v>
      </c>
      <c r="E995" s="68">
        <f>IF(A995+C995&lt;N$19,data!H$25,IF(A995&lt;N$19,data!H$25*(N$19-A995)/C995,IF(D995&gt;data!$H$25,data!$H$25,IF(D995&lt;0,0,D995))))</f>
        <v>724.45378064474596</v>
      </c>
      <c r="F995" s="17">
        <f>(H995*data!D$16+I995*data!D$17-G994*(data!D$18+data!D$19+data!D$20))*$C995/60</f>
        <v>-2.0123716129020788</v>
      </c>
      <c r="G995" s="17">
        <f t="shared" si="48"/>
        <v>81.168000000000006</v>
      </c>
      <c r="H995" s="17">
        <f>H994+(data!D$19*G994-data!D$16*H994)*$C995/60</f>
        <v>164.86880381812847</v>
      </c>
      <c r="I995" s="17">
        <f>I994+(data!D$20*G994-data!D$17*I994)*$C995/60</f>
        <v>308.1363977546842</v>
      </c>
      <c r="J995" s="16">
        <f t="shared" si="46"/>
        <v>103.5</v>
      </c>
      <c r="K995" s="14">
        <f>G995/data!D$8</f>
        <v>4</v>
      </c>
      <c r="L995" s="59">
        <f>C995*E995/3600/data!H$23+L994</f>
        <v>159.27136282589521</v>
      </c>
    </row>
    <row r="996" spans="1:12" ht="20.100000000000001" customHeight="1">
      <c r="A996" s="12">
        <f>'Eleveld TCI'!A996</f>
        <v>6220</v>
      </c>
      <c r="B996" s="13">
        <f>'Eleveld TCI'!B996</f>
        <v>4</v>
      </c>
      <c r="C996" s="14">
        <f t="shared" si="47"/>
        <v>10</v>
      </c>
      <c r="D996" s="68">
        <f>3600*(B996*data!D$15/1000-F996-G995)/C996</f>
        <v>724.36217036596418</v>
      </c>
      <c r="E996" s="68">
        <f>IF(A996+C996&lt;N$19,data!H$25,IF(A996&lt;N$19,data!H$25*(N$19-A996)/C996,IF(D996&gt;data!$H$25,data!$H$25,IF(D996&lt;0,0,D996))))</f>
        <v>724.36217036596418</v>
      </c>
      <c r="F996" s="17">
        <f>(H996*data!D$16+I996*data!D$17-G995*(data!D$18+data!D$19+data!D$20))*$C996/60</f>
        <v>-2.0121171399054512</v>
      </c>
      <c r="G996" s="17">
        <f t="shared" si="48"/>
        <v>81.168000000000006</v>
      </c>
      <c r="H996" s="17">
        <f>H995+(data!D$19*G995-data!D$16*H995)*$C996/60</f>
        <v>164.87264244979562</v>
      </c>
      <c r="I996" s="17">
        <f>I995+(data!D$20*G995-data!D$17*I995)*$C996/60</f>
        <v>308.53509873591912</v>
      </c>
      <c r="J996" s="16">
        <f t="shared" si="46"/>
        <v>103.66666666666667</v>
      </c>
      <c r="K996" s="14">
        <f>G996/data!D$8</f>
        <v>4</v>
      </c>
      <c r="L996" s="59">
        <f>C996*E996/3600/data!H$23+L995</f>
        <v>159.47257453988576</v>
      </c>
    </row>
    <row r="997" spans="1:12" ht="20.100000000000001" customHeight="1">
      <c r="A997" s="12">
        <f>'Eleveld TCI'!A997</f>
        <v>6230</v>
      </c>
      <c r="B997" s="13">
        <f>'Eleveld TCI'!B997</f>
        <v>4</v>
      </c>
      <c r="C997" s="14">
        <f t="shared" si="47"/>
        <v>10</v>
      </c>
      <c r="D997" s="68">
        <f>3600*(B997*data!D$15/1000-F997-G996)/C997</f>
        <v>724.27071962431853</v>
      </c>
      <c r="E997" s="68">
        <f>IF(A997+C997&lt;N$19,data!H$25,IF(A997&lt;N$19,data!H$25*(N$19-A997)/C997,IF(D997&gt;data!$H$25,data!$H$25,IF(D997&lt;0,0,D997))))</f>
        <v>724.27071962431853</v>
      </c>
      <c r="F997" s="17">
        <f>(H997*data!D$16+I997*data!D$17-G996*(data!D$18+data!D$19+data!D$20))*$C997/60</f>
        <v>-2.0118631100675581</v>
      </c>
      <c r="G997" s="17">
        <f t="shared" si="48"/>
        <v>81.168000000000006</v>
      </c>
      <c r="H997" s="17">
        <f>H996+(data!D$19*G996-data!D$16*H996)*$C997/60</f>
        <v>164.87644589400583</v>
      </c>
      <c r="I997" s="17">
        <f>I996+(data!D$20*G996-data!D$17*I996)*$C997/60</f>
        <v>308.93358043161436</v>
      </c>
      <c r="J997" s="16">
        <f t="shared" si="46"/>
        <v>103.83333333333333</v>
      </c>
      <c r="K997" s="14">
        <f>G997/data!D$8</f>
        <v>4</v>
      </c>
      <c r="L997" s="59">
        <f>C997*E997/3600/data!H$23+L996</f>
        <v>159.67376085089251</v>
      </c>
    </row>
    <row r="998" spans="1:12" ht="20.100000000000001" customHeight="1">
      <c r="A998" s="12">
        <f>'Eleveld TCI'!A998</f>
        <v>6240</v>
      </c>
      <c r="B998" s="13">
        <f>'Eleveld TCI'!B998</f>
        <v>4</v>
      </c>
      <c r="C998" s="14">
        <f t="shared" si="47"/>
        <v>10</v>
      </c>
      <c r="D998" s="68">
        <f>3600*(B998*data!D$15/1000-F998-G997)/C998</f>
        <v>724.17942733152245</v>
      </c>
      <c r="E998" s="68">
        <f>IF(A998+C998&lt;N$19,data!H$25,IF(A998&lt;N$19,data!H$25*(N$19-A998)/C998,IF(D998&gt;data!$H$25,data!$H$25,IF(D998&lt;0,0,D998))))</f>
        <v>724.17942733152245</v>
      </c>
      <c r="F998" s="17">
        <f>(H998*data!D$16+I998*data!D$17-G997*(data!D$18+data!D$19+data!D$20))*$C998/60</f>
        <v>-2.0116095203653432</v>
      </c>
      <c r="G998" s="17">
        <f t="shared" si="48"/>
        <v>81.168000000000006</v>
      </c>
      <c r="H998" s="17">
        <f>H997+(data!D$19*G997-data!D$16*H997)*$C998/60</f>
        <v>164.88021447331079</v>
      </c>
      <c r="I998" s="17">
        <f>I997+(data!D$20*G997-data!D$17*I997)*$C998/60</f>
        <v>309.33184296237698</v>
      </c>
      <c r="J998" s="16">
        <f t="shared" si="46"/>
        <v>104</v>
      </c>
      <c r="K998" s="14">
        <f>G998/data!D$8</f>
        <v>4</v>
      </c>
      <c r="L998" s="59">
        <f>C998*E998/3600/data!H$23+L997</f>
        <v>159.87492180292904</v>
      </c>
    </row>
    <row r="999" spans="1:12" ht="20.100000000000001" customHeight="1">
      <c r="A999" s="12">
        <f>'Eleveld TCI'!A999</f>
        <v>6250</v>
      </c>
      <c r="B999" s="13">
        <f>'Eleveld TCI'!B999</f>
        <v>4</v>
      </c>
      <c r="C999" s="14">
        <f t="shared" si="47"/>
        <v>10</v>
      </c>
      <c r="D999" s="68">
        <f>3600*(B999*data!D$15/1000-F999-G998)/C999</f>
        <v>724.08829240904026</v>
      </c>
      <c r="E999" s="68">
        <f>IF(A999+C999&lt;N$19,data!H$25,IF(A999&lt;N$19,data!H$25*(N$19-A999)/C999,IF(D999&gt;data!$H$25,data!$H$25,IF(D999&lt;0,0,D999))))</f>
        <v>724.08829240904026</v>
      </c>
      <c r="F999" s="17">
        <f>(H999*data!D$16+I999*data!D$17-G998*(data!D$18+data!D$19+data!D$20))*$C999/60</f>
        <v>-2.0113563678028883</v>
      </c>
      <c r="G999" s="17">
        <f t="shared" si="48"/>
        <v>81.168000000000006</v>
      </c>
      <c r="H999" s="17">
        <f>H998+(data!D$19*G998-data!D$16*H998)*$C999/60</f>
        <v>164.88394850730543</v>
      </c>
      <c r="I999" s="17">
        <f>I998+(data!D$20*G998-data!D$17*I998)*$C999/60</f>
        <v>309.72988644874766</v>
      </c>
      <c r="J999" s="16">
        <f t="shared" si="46"/>
        <v>104.16666666666667</v>
      </c>
      <c r="K999" s="14">
        <f>G999/data!D$8</f>
        <v>4</v>
      </c>
      <c r="L999" s="59">
        <f>C999*E999/3600/data!H$23+L998</f>
        <v>160.07605743970933</v>
      </c>
    </row>
    <row r="1000" spans="1:12" ht="20.100000000000001" customHeight="1">
      <c r="A1000" s="12">
        <f>'Eleveld TCI'!A1000</f>
        <v>6260</v>
      </c>
      <c r="B1000" s="13">
        <f>'Eleveld TCI'!B1000</f>
        <v>4</v>
      </c>
      <c r="C1000" s="14">
        <f t="shared" si="47"/>
        <v>10</v>
      </c>
      <c r="D1000" s="68">
        <f>3600*(B1000*data!D$15/1000-F1000-G999)/C1000</f>
        <v>723.99731378802073</v>
      </c>
      <c r="E1000" s="68">
        <f>IF(A1000+C1000&lt;N$19,data!H$25,IF(A1000&lt;N$19,data!H$25*(N$19-A1000)/C1000,IF(D1000&gt;data!$H$25,data!$H$25,IF(D1000&lt;0,0,D1000))))</f>
        <v>723.99731378802073</v>
      </c>
      <c r="F1000" s="17">
        <f>(H1000*data!D$16+I1000*data!D$17-G999*(data!D$18+data!D$19+data!D$20))*$C1000/60</f>
        <v>-2.0111036494111674</v>
      </c>
      <c r="G1000" s="17">
        <f t="shared" si="48"/>
        <v>81.168000000000006</v>
      </c>
      <c r="H1000" s="17">
        <f>H999+(data!D$19*G999-data!D$16*H999)*$C1000/60</f>
        <v>164.88764831265513</v>
      </c>
      <c r="I1000" s="17">
        <f>I999+(data!D$20*G999-data!D$17*I999)*$C1000/60</f>
        <v>310.12771101120086</v>
      </c>
      <c r="J1000" s="16">
        <f t="shared" si="46"/>
        <v>104.33333333333333</v>
      </c>
      <c r="K1000" s="14">
        <f>G1000/data!D$8</f>
        <v>4</v>
      </c>
      <c r="L1000" s="59">
        <f>C1000*E1000/3600/data!H$23+L999</f>
        <v>160.27716780465045</v>
      </c>
    </row>
    <row r="1001" spans="1:12" ht="20.100000000000001" customHeight="1">
      <c r="A1001" s="12">
        <f>'Eleveld TCI'!A1001</f>
        <v>6270</v>
      </c>
      <c r="B1001" s="13">
        <f>'Eleveld TCI'!B1001</f>
        <v>4</v>
      </c>
      <c r="C1001" s="14">
        <f t="shared" si="47"/>
        <v>10</v>
      </c>
      <c r="D1001" s="68">
        <f>3600*(B1001*data!D$15/1000-F1001-G1000)/C1001</f>
        <v>723.90649040920493</v>
      </c>
      <c r="E1001" s="68">
        <f>IF(A1001+C1001&lt;N$19,data!H$25,IF(A1001&lt;N$19,data!H$25*(N$19-A1001)/C1001,IF(D1001&gt;data!$H$25,data!$H$25,IF(D1001&lt;0,0,D1001))))</f>
        <v>723.90649040920493</v>
      </c>
      <c r="F1001" s="17">
        <f>(H1001*data!D$16+I1001*data!D$17-G1000*(data!D$18+data!D$19+data!D$20))*$C1001/60</f>
        <v>-2.0108513622477973</v>
      </c>
      <c r="G1001" s="17">
        <f t="shared" si="48"/>
        <v>81.168000000000006</v>
      </c>
      <c r="H1001" s="17">
        <f>H1000+(data!D$19*G1000-data!D$16*H1000)*$C1001/60</f>
        <v>164.89131420312245</v>
      </c>
      <c r="I1001" s="17">
        <f>I1000+(data!D$20*G1000-data!D$17*I1000)*$C1001/60</f>
        <v>310.52531677014468</v>
      </c>
      <c r="J1001" s="16">
        <f t="shared" si="46"/>
        <v>104.5</v>
      </c>
      <c r="K1001" s="14">
        <f>G1001/data!D$8</f>
        <v>4</v>
      </c>
      <c r="L1001" s="59">
        <f>C1001*E1001/3600/data!H$23+L1000</f>
        <v>160.47825294087522</v>
      </c>
    </row>
    <row r="1002" spans="1:12" ht="20.100000000000001" customHeight="1">
      <c r="A1002" s="12">
        <f>'Eleveld TCI'!A1002</f>
        <v>6280</v>
      </c>
      <c r="B1002" s="13">
        <f>'Eleveld TCI'!B1002</f>
        <v>4</v>
      </c>
      <c r="C1002" s="14">
        <f t="shared" si="47"/>
        <v>10</v>
      </c>
      <c r="D1002" s="68">
        <f>3600*(B1002*data!D$15/1000-F1002-G1001)/C1002</f>
        <v>723.81582122284954</v>
      </c>
      <c r="E1002" s="68">
        <f>IF(A1002+C1002&lt;N$19,data!H$25,IF(A1002&lt;N$19,data!H$25*(N$19-A1002)/C1002,IF(D1002&gt;data!$H$25,data!$H$25,IF(D1002&lt;0,0,D1002))))</f>
        <v>723.81582122284954</v>
      </c>
      <c r="F1002" s="17">
        <f>(H1002*data!D$16+I1002*data!D$17-G1001*(data!D$18+data!D$19+data!D$20))*$C1002/60</f>
        <v>-2.0105995033967994</v>
      </c>
      <c r="G1002" s="17">
        <f t="shared" si="48"/>
        <v>81.168000000000006</v>
      </c>
      <c r="H1002" s="17">
        <f>H1001+(data!D$19*G1001-data!D$16*H1001)*$C1002/60</f>
        <v>164.89494648959382</v>
      </c>
      <c r="I1002" s="17">
        <f>I1001+(data!D$20*G1001-data!D$17*I1001)*$C1002/60</f>
        <v>310.92270384592109</v>
      </c>
      <c r="J1002" s="16">
        <f t="shared" si="46"/>
        <v>104.66666666666667</v>
      </c>
      <c r="K1002" s="14">
        <f>G1002/data!D$8</f>
        <v>4</v>
      </c>
      <c r="L1002" s="59">
        <f>C1002*E1002/3600/data!H$23+L1001</f>
        <v>160.67931289121489</v>
      </c>
    </row>
    <row r="1003" spans="1:12" ht="20.100000000000001" customHeight="1">
      <c r="A1003" s="12">
        <f>'Eleveld TCI'!A1003</f>
        <v>6290</v>
      </c>
      <c r="B1003" s="13">
        <f>'Eleveld TCI'!B1003</f>
        <v>4</v>
      </c>
      <c r="C1003" s="14">
        <f t="shared" si="47"/>
        <v>10</v>
      </c>
      <c r="D1003" s="68">
        <f>3600*(B1003*data!D$15/1000-F1003-G1002)/C1003</f>
        <v>723.72530518860913</v>
      </c>
      <c r="E1003" s="68">
        <f>IF(A1003+C1003&lt;N$19,data!H$25,IF(A1003&lt;N$19,data!H$25*(N$19-A1003)/C1003,IF(D1003&gt;data!$H$25,data!$H$25,IF(D1003&lt;0,0,D1003))))</f>
        <v>723.72530518860913</v>
      </c>
      <c r="F1003" s="17">
        <f>(H1003*data!D$16+I1003*data!D$17-G1002*(data!D$18+data!D$19+data!D$20))*$C1003/60</f>
        <v>-2.0103480699683529</v>
      </c>
      <c r="G1003" s="17">
        <f t="shared" si="48"/>
        <v>81.168000000000006</v>
      </c>
      <c r="H1003" s="17">
        <f>H1002+(data!D$19*G1002-data!D$16*H1002)*$C1003/60</f>
        <v>164.89854548010587</v>
      </c>
      <c r="I1003" s="17">
        <f>I1002+(data!D$20*G1002-data!D$17*I1002)*$C1003/60</f>
        <v>311.31987235880581</v>
      </c>
      <c r="J1003" s="16">
        <f t="shared" si="46"/>
        <v>104.83333333333333</v>
      </c>
      <c r="K1003" s="14">
        <f>G1003/data!D$8</f>
        <v>4</v>
      </c>
      <c r="L1003" s="59">
        <f>C1003*E1003/3600/data!H$23+L1002</f>
        <v>160.88034769821172</v>
      </c>
    </row>
    <row r="1004" spans="1:12" ht="20.100000000000001" customHeight="1">
      <c r="A1004" s="12">
        <f>'Eleveld TCI'!A1004</f>
        <v>6300</v>
      </c>
      <c r="B1004" s="13">
        <f>'Eleveld TCI'!B1004</f>
        <v>4</v>
      </c>
      <c r="C1004" s="14">
        <f t="shared" si="47"/>
        <v>10</v>
      </c>
      <c r="D1004" s="68">
        <f>3600*(B1004*data!D$15/1000-F1004-G1003)/C1004</f>
        <v>723.63494127547995</v>
      </c>
      <c r="E1004" s="68">
        <f>IF(A1004+C1004&lt;N$19,data!H$25,IF(A1004&lt;N$19,data!H$25*(N$19-A1004)/C1004,IF(D1004&gt;data!$H$25,data!$H$25,IF(D1004&lt;0,0,D1004))))</f>
        <v>723.63494127547995</v>
      </c>
      <c r="F1004" s="17">
        <f>(H1004*data!D$16+I1004*data!D$17-G1003*(data!D$18+data!D$19+data!D$20))*$C1004/60</f>
        <v>-2.0100970590985558</v>
      </c>
      <c r="G1004" s="17">
        <f t="shared" si="48"/>
        <v>81.168000000000006</v>
      </c>
      <c r="H1004" s="17">
        <f>H1003+(data!D$19*G1003-data!D$16*H1003)*$C1004/60</f>
        <v>164.90211147987156</v>
      </c>
      <c r="I1004" s="17">
        <f>I1003+(data!D$20*G1003-data!D$17*I1003)*$C1004/60</f>
        <v>311.71682242900846</v>
      </c>
      <c r="J1004" s="16">
        <f t="shared" si="46"/>
        <v>105</v>
      </c>
      <c r="K1004" s="14">
        <f>G1004/data!D$8</f>
        <v>4</v>
      </c>
      <c r="L1004" s="59">
        <f>C1004*E1004/3600/data!H$23+L1003</f>
        <v>161.08135740412158</v>
      </c>
    </row>
    <row r="1005" spans="1:12" ht="20.100000000000001" customHeight="1">
      <c r="A1005" s="12">
        <f>'Eleveld TCI'!A1005</f>
        <v>6310</v>
      </c>
      <c r="B1005" s="13">
        <f>'Eleveld TCI'!B1005</f>
        <v>4</v>
      </c>
      <c r="C1005" s="14">
        <f t="shared" si="47"/>
        <v>10</v>
      </c>
      <c r="D1005" s="68">
        <f>3600*(B1005*data!D$15/1000-F1005-G1004)/C1005</f>
        <v>723.54472846170779</v>
      </c>
      <c r="E1005" s="68">
        <f>IF(A1005+C1005&lt;N$19,data!H$25,IF(A1005&lt;N$19,data!H$25*(N$19-A1005)/C1005,IF(D1005&gt;data!$H$25,data!$H$25,IF(D1005&lt;0,0,D1005))))</f>
        <v>723.54472846170779</v>
      </c>
      <c r="F1005" s="17">
        <f>(H1005*data!D$16+I1005*data!D$17-G1004*(data!D$18+data!D$19+data!D$20))*$C1005/60</f>
        <v>-2.0098464679491905</v>
      </c>
      <c r="G1005" s="17">
        <f t="shared" si="48"/>
        <v>81.168000000000006</v>
      </c>
      <c r="H1005" s="17">
        <f>H1004+(data!D$19*G1004-data!D$16*H1004)*$C1005/60</f>
        <v>164.90564479130609</v>
      </c>
      <c r="I1005" s="17">
        <f>I1004+(data!D$20*G1004-data!D$17*I1004)*$C1005/60</f>
        <v>312.11355417667249</v>
      </c>
      <c r="J1005" s="16">
        <f t="shared" si="46"/>
        <v>105.16666666666667</v>
      </c>
      <c r="K1005" s="14">
        <f>G1005/data!D$8</f>
        <v>4</v>
      </c>
      <c r="L1005" s="59">
        <f>C1005*E1005/3600/data!H$23+L1004</f>
        <v>161.2823420509165</v>
      </c>
    </row>
    <row r="1006" spans="1:12" ht="20.100000000000001" customHeight="1">
      <c r="A1006" s="12">
        <f>'Eleveld TCI'!A1006</f>
        <v>6320</v>
      </c>
      <c r="B1006" s="13">
        <f>'Eleveld TCI'!B1006</f>
        <v>4</v>
      </c>
      <c r="C1006" s="14">
        <f t="shared" si="47"/>
        <v>10</v>
      </c>
      <c r="D1006" s="68">
        <f>3600*(B1006*data!D$15/1000-F1006-G1005)/C1006</f>
        <v>723.45466573469594</v>
      </c>
      <c r="E1006" s="68">
        <f>IF(A1006+C1006&lt;N$19,data!H$25,IF(A1006&lt;N$19,data!H$25*(N$19-A1006)/C1006,IF(D1006&gt;data!$H$25,data!$H$25,IF(D1006&lt;0,0,D1006))))</f>
        <v>723.45466573469594</v>
      </c>
      <c r="F1006" s="17">
        <f>(H1006*data!D$16+I1006*data!D$17-G1005*(data!D$18+data!D$19+data!D$20))*$C1006/60</f>
        <v>-2.0095962937074874</v>
      </c>
      <c r="G1006" s="17">
        <f t="shared" si="48"/>
        <v>81.168000000000006</v>
      </c>
      <c r="H1006" s="17">
        <f>H1005+(data!D$19*G1005-data!D$16*H1005)*$C1006/60</f>
        <v>164.90914571405244</v>
      </c>
      <c r="I1006" s="17">
        <f>I1005+(data!D$20*G1005-data!D$17*I1005)*$C1006/60</f>
        <v>312.51006772187532</v>
      </c>
      <c r="J1006" s="16">
        <f t="shared" si="46"/>
        <v>105.33333333333333</v>
      </c>
      <c r="K1006" s="14">
        <f>G1006/data!D$8</f>
        <v>4</v>
      </c>
      <c r="L1006" s="59">
        <f>C1006*E1006/3600/data!H$23+L1005</f>
        <v>161.48330168028724</v>
      </c>
    </row>
    <row r="1007" spans="1:12" ht="20.100000000000001" customHeight="1">
      <c r="A1007" s="12">
        <f>'Eleveld TCI'!A1007</f>
        <v>6330</v>
      </c>
      <c r="B1007" s="13">
        <f>'Eleveld TCI'!B1007</f>
        <v>4</v>
      </c>
      <c r="C1007" s="14">
        <f t="shared" si="47"/>
        <v>10</v>
      </c>
      <c r="D1007" s="68">
        <f>3600*(B1007*data!D$15/1000-F1007-G1006)/C1007</f>
        <v>723.36475209091816</v>
      </c>
      <c r="E1007" s="68">
        <f>IF(A1007+C1007&lt;N$19,data!H$25,IF(A1007&lt;N$19,data!H$25*(N$19-A1007)/C1007,IF(D1007&gt;data!$H$25,data!$H$25,IF(D1007&lt;0,0,D1007))))</f>
        <v>723.36475209091816</v>
      </c>
      <c r="F1007" s="17">
        <f>(H1007*data!D$16+I1007*data!D$17-G1006*(data!D$18+data!D$19+data!D$20))*$C1007/60</f>
        <v>-2.0093465335858904</v>
      </c>
      <c r="G1007" s="17">
        <f t="shared" si="48"/>
        <v>81.168000000000006</v>
      </c>
      <c r="H1007" s="17">
        <f>H1006+(data!D$19*G1006-data!D$16*H1006)*$C1007/60</f>
        <v>164.91261454500696</v>
      </c>
      <c r="I1007" s="17">
        <f>I1006+(data!D$20*G1006-data!D$17*I1006)*$C1007/60</f>
        <v>312.90636318462828</v>
      </c>
      <c r="J1007" s="16">
        <f t="shared" si="46"/>
        <v>105.5</v>
      </c>
      <c r="K1007" s="14">
        <f>G1007/data!D$8</f>
        <v>4</v>
      </c>
      <c r="L1007" s="59">
        <f>C1007*E1007/3600/data!H$23+L1006</f>
        <v>161.68423633364583</v>
      </c>
    </row>
    <row r="1008" spans="1:12" ht="20.100000000000001" customHeight="1">
      <c r="A1008" s="12">
        <f>'Eleveld TCI'!A1008</f>
        <v>6340</v>
      </c>
      <c r="B1008" s="13">
        <f>'Eleveld TCI'!B1008</f>
        <v>4</v>
      </c>
      <c r="C1008" s="14">
        <f t="shared" si="47"/>
        <v>10</v>
      </c>
      <c r="D1008" s="68">
        <f>3600*(B1008*data!D$15/1000-F1008-G1007)/C1008</f>
        <v>723.27498653585735</v>
      </c>
      <c r="E1008" s="68">
        <f>IF(A1008+C1008&lt;N$19,data!H$25,IF(A1008&lt;N$19,data!H$25*(N$19-A1008)/C1008,IF(D1008&gt;data!$H$25,data!$H$25,IF(D1008&lt;0,0,D1008))))</f>
        <v>723.27498653585735</v>
      </c>
      <c r="F1008" s="17">
        <f>(H1008*data!D$16+I1008*data!D$17-G1007*(data!D$18+data!D$19+data!D$20))*$C1008/60</f>
        <v>-2.0090971848218269</v>
      </c>
      <c r="G1008" s="17">
        <f t="shared" si="48"/>
        <v>81.168000000000006</v>
      </c>
      <c r="H1008" s="17">
        <f>H1007+(data!D$19*G1007-data!D$16*H1007)*$C1008/60</f>
        <v>164.91605157834439</v>
      </c>
      <c r="I1008" s="17">
        <f>I1007+(data!D$20*G1007-data!D$17*I1007)*$C1008/60</f>
        <v>313.30244068487673</v>
      </c>
      <c r="J1008" s="16">
        <f t="shared" si="46"/>
        <v>105.66666666666667</v>
      </c>
      <c r="K1008" s="14">
        <f>G1008/data!D$8</f>
        <v>4</v>
      </c>
      <c r="L1008" s="59">
        <f>C1008*E1008/3600/data!H$23+L1007</f>
        <v>161.88514605212802</v>
      </c>
    </row>
    <row r="1009" spans="1:12" ht="20.100000000000001" customHeight="1">
      <c r="A1009" s="12">
        <f>'Eleveld TCI'!A1009</f>
        <v>6350</v>
      </c>
      <c r="B1009" s="13">
        <f>'Eleveld TCI'!B1009</f>
        <v>4</v>
      </c>
      <c r="C1009" s="14">
        <f t="shared" si="47"/>
        <v>10</v>
      </c>
      <c r="D1009" s="68">
        <f>3600*(B1009*data!D$15/1000-F1009-G1008)/C1009</f>
        <v>723.18536808389297</v>
      </c>
      <c r="E1009" s="68">
        <f>IF(A1009+C1009&lt;N$19,data!H$25,IF(A1009&lt;N$19,data!H$25*(N$19-A1009)/C1009,IF(D1009&gt;data!$H$25,data!$H$25,IF(D1009&lt;0,0,D1009))))</f>
        <v>723.18536808389297</v>
      </c>
      <c r="F1009" s="17">
        <f>(H1009*data!D$16+I1009*data!D$17-G1008*(data!D$18+data!D$19+data!D$20))*$C1009/60</f>
        <v>-2.0088482446774814</v>
      </c>
      <c r="G1009" s="17">
        <f t="shared" si="48"/>
        <v>81.168000000000006</v>
      </c>
      <c r="H1009" s="17">
        <f>H1008+(data!D$19*G1008-data!D$16*H1008)*$C1009/60</f>
        <v>164.9194571055429</v>
      </c>
      <c r="I1009" s="17">
        <f>I1008+(data!D$20*G1008-data!D$17*I1008)*$C1009/60</f>
        <v>313.69830034250003</v>
      </c>
      <c r="J1009" s="16">
        <f t="shared" si="46"/>
        <v>105.83333333333333</v>
      </c>
      <c r="K1009" s="14">
        <f>G1009/data!D$8</f>
        <v>4</v>
      </c>
      <c r="L1009" s="59">
        <f>C1009*E1009/3600/data!H$23+L1008</f>
        <v>162.08603087659577</v>
      </c>
    </row>
    <row r="1010" spans="1:12" ht="20.100000000000001" customHeight="1">
      <c r="A1010" s="12">
        <f>'Eleveld TCI'!A1010</f>
        <v>6360</v>
      </c>
      <c r="B1010" s="13">
        <f>'Eleveld TCI'!B1010</f>
        <v>4</v>
      </c>
      <c r="C1010" s="14">
        <f t="shared" si="47"/>
        <v>10</v>
      </c>
      <c r="D1010" s="68">
        <f>3600*(B1010*data!D$15/1000-F1010-G1009)/C1010</f>
        <v>723.09589575824475</v>
      </c>
      <c r="E1010" s="68">
        <f>IF(A1010+C1010&lt;N$19,data!H$25,IF(A1010&lt;N$19,data!H$25*(N$19-A1010)/C1010,IF(D1010&gt;data!$H$25,data!$H$25,IF(D1010&lt;0,0,D1010))))</f>
        <v>723.09589575824475</v>
      </c>
      <c r="F1010" s="17">
        <f>(H1010*data!D$16+I1010*data!D$17-G1009*(data!D$18+data!D$19+data!D$20))*$C1010/60</f>
        <v>-2.0085997104395643</v>
      </c>
      <c r="G1010" s="17">
        <f t="shared" si="48"/>
        <v>81.168000000000006</v>
      </c>
      <c r="H1010" s="17">
        <f>H1009+(data!D$19*G1009-data!D$16*H1009)*$C1010/60</f>
        <v>164.92283141540875</v>
      </c>
      <c r="I1010" s="17">
        <f>I1009+(data!D$20*G1009-data!D$17*I1009)*$C1010/60</f>
        <v>314.09394227731167</v>
      </c>
      <c r="J1010" s="16">
        <f t="shared" si="46"/>
        <v>106</v>
      </c>
      <c r="K1010" s="14">
        <f>G1010/data!D$8</f>
        <v>4</v>
      </c>
      <c r="L1010" s="59">
        <f>C1010*E1010/3600/data!H$23+L1009</f>
        <v>162.28689084763974</v>
      </c>
    </row>
    <row r="1011" spans="1:12" ht="20.100000000000001" customHeight="1">
      <c r="A1011" s="12">
        <f>'Eleveld TCI'!A1011</f>
        <v>6370</v>
      </c>
      <c r="B1011" s="13">
        <f>'Eleveld TCI'!B1011</f>
        <v>4</v>
      </c>
      <c r="C1011" s="14">
        <f t="shared" si="47"/>
        <v>10</v>
      </c>
      <c r="D1011" s="68">
        <f>3600*(B1011*data!D$15/1000-F1011-G1010)/C1011</f>
        <v>723.00656859087553</v>
      </c>
      <c r="E1011" s="68">
        <f>IF(A1011+C1011&lt;N$19,data!H$25,IF(A1011&lt;N$19,data!H$25*(N$19-A1011)/C1011,IF(D1011&gt;data!$H$25,data!$H$25,IF(D1011&lt;0,0,D1011))))</f>
        <v>723.00656859087553</v>
      </c>
      <c r="F1011" s="17">
        <f>(H1011*data!D$16+I1011*data!D$17-G1010*(data!D$18+data!D$19+data!D$20))*$C1011/60</f>
        <v>-2.0083515794190929</v>
      </c>
      <c r="G1011" s="17">
        <f t="shared" si="48"/>
        <v>81.168000000000006</v>
      </c>
      <c r="H1011" s="17">
        <f>H1010+(data!D$19*G1010-data!D$16*H1010)*$C1011/60</f>
        <v>164.92617479410083</v>
      </c>
      <c r="I1011" s="17">
        <f>I1010+(data!D$20*G1010-data!D$17*I1010)*$C1011/60</f>
        <v>314.48936660905918</v>
      </c>
      <c r="J1011" s="16">
        <f t="shared" si="46"/>
        <v>106.16666666666667</v>
      </c>
      <c r="K1011" s="14">
        <f>G1011/data!D$8</f>
        <v>4</v>
      </c>
      <c r="L1011" s="59">
        <f>C1011*E1011/3600/data!H$23+L1010</f>
        <v>162.48772600558164</v>
      </c>
    </row>
    <row r="1012" spans="1:12" ht="20.100000000000001" customHeight="1">
      <c r="A1012" s="12">
        <f>'Eleveld TCI'!A1012</f>
        <v>6380</v>
      </c>
      <c r="B1012" s="13">
        <f>'Eleveld TCI'!B1012</f>
        <v>4</v>
      </c>
      <c r="C1012" s="14">
        <f t="shared" si="47"/>
        <v>10</v>
      </c>
      <c r="D1012" s="68">
        <f>3600*(B1012*data!D$15/1000-F1012-G1011)/C1012</f>
        <v>722.9173856224196</v>
      </c>
      <c r="E1012" s="68">
        <f>IF(A1012+C1012&lt;N$19,data!H$25,IF(A1012&lt;N$19,data!H$25*(N$19-A1012)/C1012,IF(D1012&gt;data!$H$25,data!$H$25,IF(D1012&lt;0,0,D1012))))</f>
        <v>722.9173856224196</v>
      </c>
      <c r="F1012" s="17">
        <f>(H1012*data!D$16+I1012*data!D$17-G1011*(data!D$18+data!D$19+data!D$20))*$C1012/60</f>
        <v>-2.0081038489511629</v>
      </c>
      <c r="G1012" s="17">
        <f t="shared" si="48"/>
        <v>81.168000000000006</v>
      </c>
      <c r="H1012" s="17">
        <f>H1011+(data!D$19*G1011-data!D$16*H1011)*$C1012/60</f>
        <v>164.92948752515491</v>
      </c>
      <c r="I1012" s="17">
        <f>I1011+(data!D$20*G1011-data!D$17*I1011)*$C1012/60</f>
        <v>314.88457345742421</v>
      </c>
      <c r="J1012" s="16">
        <f t="shared" si="46"/>
        <v>106.33333333333333</v>
      </c>
      <c r="K1012" s="14">
        <f>G1012/data!D$8</f>
        <v>4</v>
      </c>
      <c r="L1012" s="59">
        <f>C1012*E1012/3600/data!H$23+L1011</f>
        <v>162.68853639047674</v>
      </c>
    </row>
    <row r="1013" spans="1:12" ht="20.100000000000001" customHeight="1">
      <c r="A1013" s="12">
        <f>'Eleveld TCI'!A1013</f>
        <v>6390</v>
      </c>
      <c r="B1013" s="13">
        <f>'Eleveld TCI'!B1013</f>
        <v>4</v>
      </c>
      <c r="C1013" s="14">
        <f t="shared" si="47"/>
        <v>10</v>
      </c>
      <c r="D1013" s="68">
        <f>3600*(B1013*data!D$15/1000-F1013-G1012)/C1013</f>
        <v>722.82834590210598</v>
      </c>
      <c r="E1013" s="68">
        <f>IF(A1013+C1013&lt;N$19,data!H$25,IF(A1013&lt;N$19,data!H$25*(N$19-A1013)/C1013,IF(D1013&gt;data!$H$25,data!$H$25,IF(D1013&lt;0,0,D1013))))</f>
        <v>722.82834590210598</v>
      </c>
      <c r="F1013" s="17">
        <f>(H1013*data!D$16+I1013*data!D$17-G1012*(data!D$18+data!D$19+data!D$20))*$C1013/60</f>
        <v>-2.0078565163947335</v>
      </c>
      <c r="G1013" s="17">
        <f t="shared" si="48"/>
        <v>81.168000000000006</v>
      </c>
      <c r="H1013" s="17">
        <f>H1012+(data!D$19*G1012-data!D$16*H1012)*$C1013/60</f>
        <v>164.93276988950765</v>
      </c>
      <c r="I1013" s="17">
        <f>I1012+(data!D$20*G1012-data!D$17*I1012)*$C1013/60</f>
        <v>315.27956294202261</v>
      </c>
      <c r="J1013" s="16">
        <f t="shared" si="46"/>
        <v>106.5</v>
      </c>
      <c r="K1013" s="14">
        <f>G1013/data!D$8</f>
        <v>4</v>
      </c>
      <c r="L1013" s="59">
        <f>C1013*E1013/3600/data!H$23+L1012</f>
        <v>162.88932204211622</v>
      </c>
    </row>
    <row r="1014" spans="1:12" ht="20.100000000000001" customHeight="1">
      <c r="A1014" s="12">
        <f>'Eleveld TCI'!A1014</f>
        <v>6400</v>
      </c>
      <c r="B1014" s="13">
        <f>'Eleveld TCI'!B1014</f>
        <v>4</v>
      </c>
      <c r="C1014" s="14">
        <f t="shared" si="47"/>
        <v>10</v>
      </c>
      <c r="D1014" s="68">
        <f>3600*(B1014*data!D$15/1000-F1014-G1013)/C1014</f>
        <v>722.73944848766632</v>
      </c>
      <c r="E1014" s="68">
        <f>IF(A1014+C1014&lt;N$19,data!H$25,IF(A1014&lt;N$19,data!H$25*(N$19-A1014)/C1014,IF(D1014&gt;data!$H$25,data!$H$25,IF(D1014&lt;0,0,D1014))))</f>
        <v>722.73944848766632</v>
      </c>
      <c r="F1014" s="17">
        <f>(H1014*data!D$16+I1014*data!D$17-G1013*(data!D$18+data!D$19+data!D$20))*$C1014/60</f>
        <v>-2.007609579132406</v>
      </c>
      <c r="G1014" s="17">
        <f t="shared" si="48"/>
        <v>81.168000000000006</v>
      </c>
      <c r="H1014" s="17">
        <f>H1013+(data!D$19*G1013-data!D$16*H1013)*$C1014/60</f>
        <v>164.93602216552051</v>
      </c>
      <c r="I1014" s="17">
        <f>I1013+(data!D$20*G1013-data!D$17*I1013)*$C1014/60</f>
        <v>315.67433518240449</v>
      </c>
      <c r="J1014" s="16">
        <f t="shared" si="46"/>
        <v>106.66666666666667</v>
      </c>
      <c r="K1014" s="14">
        <f>G1014/data!D$8</f>
        <v>4</v>
      </c>
      <c r="L1014" s="59">
        <f>C1014*E1014/3600/data!H$23+L1013</f>
        <v>163.09008300002947</v>
      </c>
    </row>
    <row r="1015" spans="1:12" ht="20.100000000000001" customHeight="1">
      <c r="A1015" s="12">
        <f>'Eleveld TCI'!A1015</f>
        <v>6410</v>
      </c>
      <c r="B1015" s="13">
        <f>'Eleveld TCI'!B1015</f>
        <v>4</v>
      </c>
      <c r="C1015" s="14">
        <f t="shared" si="47"/>
        <v>10</v>
      </c>
      <c r="D1015" s="68">
        <f>3600*(B1015*data!D$15/1000-F1015-G1014)/C1015</f>
        <v>722.65069244527353</v>
      </c>
      <c r="E1015" s="68">
        <f>IF(A1015+C1015&lt;N$19,data!H$25,IF(A1015&lt;N$19,data!H$25*(N$19-A1015)/C1015,IF(D1015&gt;data!$H$25,data!$H$25,IF(D1015&lt;0,0,D1015))))</f>
        <v>722.65069244527353</v>
      </c>
      <c r="F1015" s="17">
        <f>(H1015*data!D$16+I1015*data!D$17-G1014*(data!D$18+data!D$19+data!D$20))*$C1015/60</f>
        <v>-2.0073630345702065</v>
      </c>
      <c r="G1015" s="17">
        <f t="shared" si="48"/>
        <v>81.168000000000006</v>
      </c>
      <c r="H1015" s="17">
        <f>H1014+(data!D$19*G1014-data!D$16*H1014)*$C1015/60</f>
        <v>164.93924462900324</v>
      </c>
      <c r="I1015" s="17">
        <f>I1014+(data!D$20*G1014-data!D$17*I1014)*$C1015/60</f>
        <v>316.06889029805416</v>
      </c>
      <c r="J1015" s="16">
        <f t="shared" si="46"/>
        <v>106.83333333333333</v>
      </c>
      <c r="K1015" s="14">
        <f>G1015/data!D$8</f>
        <v>4</v>
      </c>
      <c r="L1015" s="59">
        <f>C1015*E1015/3600/data!H$23+L1014</f>
        <v>163.2908193034865</v>
      </c>
    </row>
    <row r="1016" spans="1:12" ht="20.100000000000001" customHeight="1">
      <c r="A1016" s="12">
        <f>'Eleveld TCI'!A1016</f>
        <v>6420</v>
      </c>
      <c r="B1016" s="13">
        <f>'Eleveld TCI'!B1016</f>
        <v>4</v>
      </c>
      <c r="C1016" s="14">
        <f t="shared" si="47"/>
        <v>10</v>
      </c>
      <c r="D1016" s="68">
        <f>3600*(B1016*data!D$15/1000-F1016-G1015)/C1016</f>
        <v>722.5620768494548</v>
      </c>
      <c r="E1016" s="68">
        <f>IF(A1016+C1016&lt;N$19,data!H$25,IF(A1016&lt;N$19,data!H$25*(N$19-A1016)/C1016,IF(D1016&gt;data!$H$25,data!$H$25,IF(D1016&lt;0,0,D1016))))</f>
        <v>722.5620768494548</v>
      </c>
      <c r="F1016" s="17">
        <f>(H1016*data!D$16+I1016*data!D$17-G1015*(data!D$18+data!D$19+data!D$20))*$C1016/60</f>
        <v>-2.0071168801373758</v>
      </c>
      <c r="G1016" s="17">
        <f t="shared" si="48"/>
        <v>81.168000000000006</v>
      </c>
      <c r="H1016" s="17">
        <f>H1015+(data!D$19*G1015-data!D$16*H1015)*$C1016/60</f>
        <v>164.94243755323737</v>
      </c>
      <c r="I1016" s="17">
        <f>I1015+(data!D$20*G1015-data!D$17*I1015)*$C1016/60</f>
        <v>316.46322840839025</v>
      </c>
      <c r="J1016" s="16">
        <f t="shared" si="46"/>
        <v>107</v>
      </c>
      <c r="K1016" s="14">
        <f>G1016/data!D$8</f>
        <v>4</v>
      </c>
      <c r="L1016" s="59">
        <f>C1016*E1016/3600/data!H$23+L1015</f>
        <v>163.49153099150024</v>
      </c>
    </row>
    <row r="1017" spans="1:12" ht="20.100000000000001" customHeight="1">
      <c r="A1017" s="12">
        <f>'Eleveld TCI'!A1017</f>
        <v>6430</v>
      </c>
      <c r="B1017" s="13">
        <f>'Eleveld TCI'!B1017</f>
        <v>4</v>
      </c>
      <c r="C1017" s="14">
        <f t="shared" si="47"/>
        <v>10</v>
      </c>
      <c r="D1017" s="68">
        <f>3600*(B1017*data!D$15/1000-F1017-G1016)/C1017</f>
        <v>722.47360078301483</v>
      </c>
      <c r="E1017" s="68">
        <f>IF(A1017+C1017&lt;N$19,data!H$25,IF(A1017&lt;N$19,data!H$25*(N$19-A1017)/C1017,IF(D1017&gt;data!$H$25,data!$H$25,IF(D1017&lt;0,0,D1017))))</f>
        <v>722.47360078301483</v>
      </c>
      <c r="F1017" s="17">
        <f>(H1017*data!D$16+I1017*data!D$17-G1016*(data!D$18+data!D$19+data!D$20))*$C1017/60</f>
        <v>-2.006871113286151</v>
      </c>
      <c r="G1017" s="17">
        <f t="shared" si="48"/>
        <v>81.168000000000006</v>
      </c>
      <c r="H1017" s="17">
        <f>H1016+(data!D$19*G1016-data!D$16*H1016)*$C1017/60</f>
        <v>164.94560120899936</v>
      </c>
      <c r="I1017" s="17">
        <f>I1016+(data!D$20*G1016-data!D$17*I1016)*$C1017/60</f>
        <v>316.85734963276565</v>
      </c>
      <c r="J1017" s="16">
        <f t="shared" si="46"/>
        <v>107.16666666666667</v>
      </c>
      <c r="K1017" s="14">
        <f>G1017/data!D$8</f>
        <v>4</v>
      </c>
      <c r="L1017" s="59">
        <f>C1017*E1017/3600/data!H$23+L1016</f>
        <v>163.69221810282886</v>
      </c>
    </row>
    <row r="1018" spans="1:12" ht="20.100000000000001" customHeight="1">
      <c r="A1018" s="12">
        <f>'Eleveld TCI'!A1018</f>
        <v>6440</v>
      </c>
      <c r="B1018" s="13">
        <f>'Eleveld TCI'!B1018</f>
        <v>4</v>
      </c>
      <c r="C1018" s="14">
        <f t="shared" si="47"/>
        <v>10</v>
      </c>
      <c r="D1018" s="68">
        <f>3600*(B1018*data!D$15/1000-F1018-G1017)/C1018</f>
        <v>722.38526333695916</v>
      </c>
      <c r="E1018" s="68">
        <f>IF(A1018+C1018&lt;N$19,data!H$25,IF(A1018&lt;N$19,data!H$25*(N$19-A1018)/C1018,IF(D1018&gt;data!$H$25,data!$H$25,IF(D1018&lt;0,0,D1018))))</f>
        <v>722.38526333695916</v>
      </c>
      <c r="F1018" s="17">
        <f>(H1018*data!D$16+I1018*data!D$17-G1017*(data!D$18+data!D$19+data!D$20))*$C1018/60</f>
        <v>-2.0066257314915599</v>
      </c>
      <c r="G1018" s="17">
        <f t="shared" si="48"/>
        <v>81.168000000000006</v>
      </c>
      <c r="H1018" s="17">
        <f>H1017+(data!D$19*G1017-data!D$16*H1017)*$C1018/60</f>
        <v>164.94873586458354</v>
      </c>
      <c r="I1018" s="17">
        <f>I1017+(data!D$20*G1017-data!D$17*I1017)*$C1018/60</f>
        <v>317.25125409046763</v>
      </c>
      <c r="J1018" s="16">
        <f t="shared" si="46"/>
        <v>107.33333333333333</v>
      </c>
      <c r="K1018" s="14">
        <f>G1018/data!D$8</f>
        <v>4</v>
      </c>
      <c r="L1018" s="59">
        <f>C1018*E1018/3600/data!H$23+L1017</f>
        <v>163.89288067597801</v>
      </c>
    </row>
    <row r="1019" spans="1:12" ht="20.100000000000001" customHeight="1">
      <c r="A1019" s="12">
        <f>'Eleveld TCI'!A1019</f>
        <v>6450</v>
      </c>
      <c r="B1019" s="13">
        <f>'Eleveld TCI'!B1019</f>
        <v>4</v>
      </c>
      <c r="C1019" s="14">
        <f t="shared" si="47"/>
        <v>10</v>
      </c>
      <c r="D1019" s="68">
        <f>3600*(B1019*data!D$15/1000-F1019-G1018)/C1019</f>
        <v>722.29706361043782</v>
      </c>
      <c r="E1019" s="68">
        <f>IF(A1019+C1019&lt;N$19,data!H$25,IF(A1019&lt;N$19,data!H$25*(N$19-A1019)/C1019,IF(D1019&gt;data!$H$25,data!$H$25,IF(D1019&lt;0,0,D1019))))</f>
        <v>722.29706361043782</v>
      </c>
      <c r="F1019" s="17">
        <f>(H1019*data!D$16+I1019*data!D$17-G1018*(data!D$18+data!D$19+data!D$20))*$C1019/60</f>
        <v>-2.0063807322512104</v>
      </c>
      <c r="G1019" s="17">
        <f t="shared" si="48"/>
        <v>81.168000000000006</v>
      </c>
      <c r="H1019" s="17">
        <f>H1018+(data!D$19*G1018-data!D$16*H1018)*$C1019/60</f>
        <v>164.95184178582485</v>
      </c>
      <c r="I1019" s="17">
        <f>I1018+(data!D$20*G1018-data!D$17*I1018)*$C1019/60</f>
        <v>317.64494190071787</v>
      </c>
      <c r="J1019" s="16">
        <f t="shared" si="46"/>
        <v>107.5</v>
      </c>
      <c r="K1019" s="14">
        <f>G1019/data!D$8</f>
        <v>4</v>
      </c>
      <c r="L1019" s="59">
        <f>C1019*E1019/3600/data!H$23+L1018</f>
        <v>164.09351874920313</v>
      </c>
    </row>
    <row r="1020" spans="1:12" ht="20.100000000000001" customHeight="1">
      <c r="A1020" s="12">
        <f>'Eleveld TCI'!A1020</f>
        <v>6460</v>
      </c>
      <c r="B1020" s="13">
        <f>'Eleveld TCI'!B1020</f>
        <v>4</v>
      </c>
      <c r="C1020" s="14">
        <f t="shared" si="47"/>
        <v>10</v>
      </c>
      <c r="D1020" s="68">
        <f>3600*(B1020*data!D$15/1000-F1020-G1019)/C1020</f>
        <v>722.20900071062772</v>
      </c>
      <c r="E1020" s="68">
        <f>IF(A1020+C1020&lt;N$19,data!H$25,IF(A1020&lt;N$19,data!H$25*(N$19-A1020)/C1020,IF(D1020&gt;data!$H$25,data!$H$25,IF(D1020&lt;0,0,D1020))))</f>
        <v>722.20900071062772</v>
      </c>
      <c r="F1020" s="17">
        <f>(H1020*data!D$16+I1020*data!D$17-G1019*(data!D$18+data!D$19+data!D$20))*$C1020/60</f>
        <v>-2.0061361130850828</v>
      </c>
      <c r="G1020" s="17">
        <f t="shared" si="48"/>
        <v>81.168000000000006</v>
      </c>
      <c r="H1020" s="17">
        <f>H1019+(data!D$19*G1019-data!D$16*H1019)*$C1020/60</f>
        <v>164.95491923612147</v>
      </c>
      <c r="I1020" s="17">
        <f>I1019+(data!D$20*G1019-data!D$17*I1019)*$C1020/60</f>
        <v>318.03841318267246</v>
      </c>
      <c r="J1020" s="16">
        <f t="shared" si="46"/>
        <v>107.66666666666667</v>
      </c>
      <c r="K1020" s="14">
        <f>G1020/data!D$8</f>
        <v>4</v>
      </c>
      <c r="L1020" s="59">
        <f>C1020*E1020/3600/data!H$23+L1019</f>
        <v>164.29413236051164</v>
      </c>
    </row>
    <row r="1021" spans="1:12" ht="20.100000000000001" customHeight="1">
      <c r="A1021" s="12">
        <f>'Eleveld TCI'!A1021</f>
        <v>6470</v>
      </c>
      <c r="B1021" s="13">
        <f>'Eleveld TCI'!B1021</f>
        <v>4</v>
      </c>
      <c r="C1021" s="14">
        <f t="shared" si="47"/>
        <v>10</v>
      </c>
      <c r="D1021" s="68">
        <f>3600*(B1021*data!D$15/1000-F1021-G1020)/C1021</f>
        <v>722.12107375271728</v>
      </c>
      <c r="E1021" s="68">
        <f>IF(A1021+C1021&lt;N$19,data!H$25,IF(A1021&lt;N$19,data!H$25*(N$19-A1021)/C1021,IF(D1021&gt;data!$H$25,data!$H$25,IF(D1021&lt;0,0,D1021))))</f>
        <v>722.12107375271728</v>
      </c>
      <c r="F1021" s="17">
        <f>(H1021*data!D$16+I1021*data!D$17-G1020*(data!D$18+data!D$19+data!D$20))*$C1021/60</f>
        <v>-2.005891871535328</v>
      </c>
      <c r="G1021" s="17">
        <f t="shared" si="48"/>
        <v>81.168000000000006</v>
      </c>
      <c r="H1021" s="17">
        <f>H1020+(data!D$19*G1020-data!D$16*H1020)*$C1021/60</f>
        <v>164.95796847645701</v>
      </c>
      <c r="I1021" s="17">
        <f>I1020+(data!D$20*G1020-data!D$17*I1020)*$C1021/60</f>
        <v>318.43166805542199</v>
      </c>
      <c r="J1021" s="16">
        <f t="shared" si="46"/>
        <v>107.83333333333333</v>
      </c>
      <c r="K1021" s="14">
        <f>G1021/data!D$8</f>
        <v>4</v>
      </c>
      <c r="L1021" s="59">
        <f>C1021*E1021/3600/data!H$23+L1020</f>
        <v>164.49472154766516</v>
      </c>
    </row>
    <row r="1022" spans="1:12" ht="20.100000000000001" customHeight="1">
      <c r="A1022" s="12">
        <f>'Eleveld TCI'!A1022</f>
        <v>6480</v>
      </c>
      <c r="B1022" s="13">
        <f>'Eleveld TCI'!B1022</f>
        <v>4</v>
      </c>
      <c r="C1022" s="14">
        <f t="shared" si="47"/>
        <v>10</v>
      </c>
      <c r="D1022" s="68">
        <f>3600*(B1022*data!D$15/1000-F1022-G1021)/C1022</f>
        <v>722.03328185978364</v>
      </c>
      <c r="E1022" s="68">
        <f>IF(A1022+C1022&lt;N$19,data!H$25,IF(A1022&lt;N$19,data!H$25*(N$19-A1022)/C1022,IF(D1022&gt;data!$H$25,data!$H$25,IF(D1022&lt;0,0,D1022))))</f>
        <v>722.03328185978364</v>
      </c>
      <c r="F1022" s="17">
        <f>(H1022*data!D$16+I1022*data!D$17-G1021*(data!D$18+data!D$19+data!D$20))*$C1022/60</f>
        <v>-2.0056480051660612</v>
      </c>
      <c r="G1022" s="17">
        <f t="shared" si="48"/>
        <v>81.168000000000006</v>
      </c>
      <c r="H1022" s="17">
        <f>H1021+(data!D$19*G1021-data!D$16*H1021)*$C1022/60</f>
        <v>164.96098976542282</v>
      </c>
      <c r="I1022" s="17">
        <f>I1021+(data!D$20*G1021-data!D$17*I1021)*$C1022/60</f>
        <v>318.82470663799154</v>
      </c>
      <c r="J1022" s="16">
        <f t="shared" si="46"/>
        <v>108</v>
      </c>
      <c r="K1022" s="14">
        <f>G1022/data!D$8</f>
        <v>4</v>
      </c>
      <c r="L1022" s="59">
        <f>C1022*E1022/3600/data!H$23+L1021</f>
        <v>164.69528634818178</v>
      </c>
    </row>
    <row r="1023" spans="1:12" ht="20.100000000000001" customHeight="1">
      <c r="A1023" s="12">
        <f>'Eleveld TCI'!A1023</f>
        <v>6490</v>
      </c>
      <c r="B1023" s="13">
        <f>'Eleveld TCI'!B1023</f>
        <v>4</v>
      </c>
      <c r="C1023" s="14">
        <f t="shared" si="47"/>
        <v>10</v>
      </c>
      <c r="D1023" s="68">
        <f>3600*(B1023*data!D$15/1000-F1023-G1022)/C1023</f>
        <v>721.94562416274152</v>
      </c>
      <c r="E1023" s="68">
        <f>IF(A1023+C1023&lt;N$19,data!H$25,IF(A1023&lt;N$19,data!H$25*(N$19-A1023)/C1023,IF(D1023&gt;data!$H$25,data!$H$25,IF(D1023&lt;0,0,D1023))))</f>
        <v>721.94562416274152</v>
      </c>
      <c r="F1023" s="17">
        <f>(H1023*data!D$16+I1023*data!D$17-G1022*(data!D$18+data!D$19+data!D$20))*$C1023/60</f>
        <v>-2.0054045115631642</v>
      </c>
      <c r="G1023" s="17">
        <f t="shared" si="48"/>
        <v>81.168000000000006</v>
      </c>
      <c r="H1023" s="17">
        <f>H1022+(data!D$19*G1022-data!D$16*H1022)*$C1023/60</f>
        <v>164.96398335923979</v>
      </c>
      <c r="I1023" s="17">
        <f>I1022+(data!D$20*G1022-data!D$17*I1022)*$C1023/60</f>
        <v>319.21752904934067</v>
      </c>
      <c r="J1023" s="16">
        <f t="shared" si="46"/>
        <v>108.16666666666667</v>
      </c>
      <c r="K1023" s="14">
        <f>G1023/data!D$8</f>
        <v>4</v>
      </c>
      <c r="L1023" s="59">
        <f>C1023*E1023/3600/data!H$23+L1022</f>
        <v>164.8958267993381</v>
      </c>
    </row>
    <row r="1024" spans="1:12" ht="20.100000000000001" customHeight="1">
      <c r="A1024" s="12">
        <f>'Eleveld TCI'!A1024</f>
        <v>6500</v>
      </c>
      <c r="B1024" s="13">
        <f>'Eleveld TCI'!B1024</f>
        <v>4</v>
      </c>
      <c r="C1024" s="14">
        <f t="shared" si="47"/>
        <v>10</v>
      </c>
      <c r="D1024" s="68">
        <f>3600*(B1024*data!D$15/1000-F1024-G1023)/C1024</f>
        <v>721.85809980027159</v>
      </c>
      <c r="E1024" s="68">
        <f>IF(A1024+C1024&lt;N$19,data!H$25,IF(A1024&lt;N$19,data!H$25*(N$19-A1024)/C1024,IF(D1024&gt;data!$H$25,data!$H$25,IF(D1024&lt;0,0,D1024))))</f>
        <v>721.85809980027159</v>
      </c>
      <c r="F1024" s="17">
        <f>(H1024*data!D$16+I1024*data!D$17-G1023*(data!D$18+data!D$19+data!D$20))*$C1024/60</f>
        <v>-2.005161388334082</v>
      </c>
      <c r="G1024" s="17">
        <f t="shared" si="48"/>
        <v>81.168000000000006</v>
      </c>
      <c r="H1024" s="17">
        <f>H1023+(data!D$19*G1023-data!D$16*H1023)*$C1024/60</f>
        <v>164.96694951178009</v>
      </c>
      <c r="I1024" s="17">
        <f>I1023+(data!D$20*G1023-data!D$17*I1023)*$C1024/60</f>
        <v>319.61013540836353</v>
      </c>
      <c r="J1024" s="16">
        <f t="shared" si="46"/>
        <v>108.33333333333333</v>
      </c>
      <c r="K1024" s="14">
        <f>G1024/data!D$8</f>
        <v>4</v>
      </c>
      <c r="L1024" s="59">
        <f>C1024*E1024/3600/data!H$23+L1023</f>
        <v>165.09634293817152</v>
      </c>
    </row>
    <row r="1025" spans="1:12" ht="20.100000000000001" customHeight="1">
      <c r="A1025" s="12">
        <f>'Eleveld TCI'!A1025</f>
        <v>6510</v>
      </c>
      <c r="B1025" s="13">
        <f>'Eleveld TCI'!B1025</f>
        <v>4</v>
      </c>
      <c r="C1025" s="14">
        <f t="shared" si="47"/>
        <v>10</v>
      </c>
      <c r="D1025" s="68">
        <f>3600*(B1025*data!D$15/1000-F1025-G1024)/C1025</f>
        <v>721.77070791874883</v>
      </c>
      <c r="E1025" s="68">
        <f>IF(A1025+C1025&lt;N$19,data!H$25,IF(A1025&lt;N$19,data!H$25*(N$19-A1025)/C1025,IF(D1025&gt;data!$H$25,data!$H$25,IF(D1025&lt;0,0,D1025))))</f>
        <v>721.77070791874883</v>
      </c>
      <c r="F1025" s="17">
        <f>(H1025*data!D$16+I1025*data!D$17-G1024*(data!D$18+data!D$19+data!D$20))*$C1025/60</f>
        <v>-2.0049186331076303</v>
      </c>
      <c r="G1025" s="17">
        <f t="shared" si="48"/>
        <v>81.168000000000006</v>
      </c>
      <c r="H1025" s="17">
        <f>H1024+(data!D$19*G1024-data!D$16*H1024)*$C1025/60</f>
        <v>164.96988847458877</v>
      </c>
      <c r="I1025" s="17">
        <f>I1024+(data!D$20*G1024-data!D$17*I1024)*$C1025/60</f>
        <v>320.00252583388891</v>
      </c>
      <c r="J1025" s="16">
        <f t="shared" si="46"/>
        <v>108.5</v>
      </c>
      <c r="K1025" s="14">
        <f>G1025/data!D$8</f>
        <v>4</v>
      </c>
      <c r="L1025" s="59">
        <f>C1025*E1025/3600/data!H$23+L1024</f>
        <v>165.29683480148228</v>
      </c>
    </row>
    <row r="1026" spans="1:12" ht="20.100000000000001" customHeight="1">
      <c r="A1026" s="12">
        <f>'Eleveld TCI'!A1026</f>
        <v>6520</v>
      </c>
      <c r="B1026" s="13">
        <f>'Eleveld TCI'!B1026</f>
        <v>4</v>
      </c>
      <c r="C1026" s="14">
        <f t="shared" si="47"/>
        <v>10</v>
      </c>
      <c r="D1026" s="68">
        <f>3600*(B1026*data!D$15/1000-F1026-G1025)/C1026</f>
        <v>721.68344767216581</v>
      </c>
      <c r="E1026" s="68">
        <f>IF(A1026+C1026&lt;N$19,data!H$25,IF(A1026&lt;N$19,data!H$25*(N$19-A1026)/C1026,IF(D1026&gt;data!$H$25,data!$H$25,IF(D1026&lt;0,0,D1026))))</f>
        <v>721.68344767216581</v>
      </c>
      <c r="F1026" s="17">
        <f>(H1026*data!D$16+I1026*data!D$17-G1025*(data!D$18+data!D$19+data!D$20))*$C1026/60</f>
        <v>-2.0046762435337961</v>
      </c>
      <c r="G1026" s="17">
        <f t="shared" si="48"/>
        <v>81.168000000000006</v>
      </c>
      <c r="H1026" s="17">
        <f>H1025+(data!D$19*G1025-data!D$16*H1025)*$C1026/60</f>
        <v>164.97280049690505</v>
      </c>
      <c r="I1026" s="17">
        <f>I1025+(data!D$20*G1025-data!D$17*I1025)*$C1026/60</f>
        <v>320.39470044468027</v>
      </c>
      <c r="J1026" s="16">
        <f t="shared" si="46"/>
        <v>108.66666666666667</v>
      </c>
      <c r="K1026" s="14">
        <f>G1026/data!D$8</f>
        <v>4</v>
      </c>
      <c r="L1026" s="59">
        <f>C1026*E1026/3600/data!H$23+L1025</f>
        <v>165.49730242583564</v>
      </c>
    </row>
    <row r="1027" spans="1:12" ht="20.100000000000001" customHeight="1">
      <c r="A1027" s="12">
        <f>'Eleveld TCI'!A1027</f>
        <v>6530</v>
      </c>
      <c r="B1027" s="13">
        <f>'Eleveld TCI'!B1027</f>
        <v>4</v>
      </c>
      <c r="C1027" s="14">
        <f t="shared" si="47"/>
        <v>10</v>
      </c>
      <c r="D1027" s="68">
        <f>3600*(B1027*data!D$15/1000-F1027-G1026)/C1027</f>
        <v>721.59631822207643</v>
      </c>
      <c r="E1027" s="68">
        <f>IF(A1027+C1027&lt;N$19,data!H$25,IF(A1027&lt;N$19,data!H$25*(N$19-A1027)/C1027,IF(D1027&gt;data!$H$25,data!$H$25,IF(D1027&lt;0,0,D1027))))</f>
        <v>721.59631822207643</v>
      </c>
      <c r="F1027" s="17">
        <f>(H1027*data!D$16+I1027*data!D$17-G1026*(data!D$18+data!D$19+data!D$20))*$C1027/60</f>
        <v>-2.0044342172835452</v>
      </c>
      <c r="G1027" s="17">
        <f t="shared" si="48"/>
        <v>81.168000000000006</v>
      </c>
      <c r="H1027" s="17">
        <f>H1026+(data!D$19*G1026-data!D$16*H1026)*$C1027/60</f>
        <v>164.97568582568343</v>
      </c>
      <c r="I1027" s="17">
        <f>I1026+(data!D$20*G1026-data!D$17*I1026)*$C1027/60</f>
        <v>320.7866593594357</v>
      </c>
      <c r="J1027" s="16">
        <f t="shared" si="46"/>
        <v>108.83333333333333</v>
      </c>
      <c r="K1027" s="14">
        <f>G1027/data!D$8</f>
        <v>4</v>
      </c>
      <c r="L1027" s="59">
        <f>C1027*E1027/3600/data!H$23+L1026</f>
        <v>165.69774584756399</v>
      </c>
    </row>
    <row r="1028" spans="1:12" ht="20.100000000000001" customHeight="1">
      <c r="A1028" s="12">
        <f>'Eleveld TCI'!A1028</f>
        <v>6540</v>
      </c>
      <c r="B1028" s="13">
        <f>'Eleveld TCI'!B1028</f>
        <v>4</v>
      </c>
      <c r="C1028" s="14">
        <f t="shared" si="47"/>
        <v>10</v>
      </c>
      <c r="D1028" s="68">
        <f>3600*(B1028*data!D$15/1000-F1028-G1027)/C1028</f>
        <v>721.50931873750892</v>
      </c>
      <c r="E1028" s="68">
        <f>IF(A1028+C1028&lt;N$19,data!H$25,IF(A1028&lt;N$19,data!H$25*(N$19-A1028)/C1028,IF(D1028&gt;data!$H$25,data!$H$25,IF(D1028&lt;0,0,D1028))))</f>
        <v>721.50931873750892</v>
      </c>
      <c r="F1028" s="17">
        <f>(H1028*data!D$16+I1028*data!D$17-G1027*(data!D$18+data!D$19+data!D$20))*$C1028/60</f>
        <v>-2.0041925520486314</v>
      </c>
      <c r="G1028" s="17">
        <f t="shared" si="48"/>
        <v>81.168000000000006</v>
      </c>
      <c r="H1028" s="17">
        <f>H1027+(data!D$19*G1027-data!D$16*H1027)*$C1028/60</f>
        <v>164.97854470561467</v>
      </c>
      <c r="I1028" s="17">
        <f>I1027+(data!D$20*G1027-data!D$17*I1027)*$C1028/60</f>
        <v>321.178402696788</v>
      </c>
      <c r="J1028" s="16">
        <f t="shared" ref="J1028:J1091" si="49">$A1028/60</f>
        <v>109</v>
      </c>
      <c r="K1028" s="14">
        <f>G1028/data!D$8</f>
        <v>4</v>
      </c>
      <c r="L1028" s="59">
        <f>C1028*E1028/3600/data!H$23+L1027</f>
        <v>165.89816510276887</v>
      </c>
    </row>
    <row r="1029" spans="1:12" ht="20.100000000000001" customHeight="1">
      <c r="A1029" s="12">
        <f>'Eleveld TCI'!A1029</f>
        <v>6550</v>
      </c>
      <c r="B1029" s="13">
        <f>'Eleveld TCI'!B1029</f>
        <v>4</v>
      </c>
      <c r="C1029" s="14">
        <f t="shared" ref="C1029:C1092" si="50">A1030-A1029</f>
        <v>10</v>
      </c>
      <c r="D1029" s="68">
        <f>3600*(B1029*data!D$15/1000-F1029-G1028)/C1029</f>
        <v>721.42244839490445</v>
      </c>
      <c r="E1029" s="68">
        <f>IF(A1029+C1029&lt;N$19,data!H$25,IF(A1029&lt;N$19,data!H$25*(N$19-A1029)/C1029,IF(D1029&gt;data!$H$25,data!$H$25,IF(D1029&lt;0,0,D1029))))</f>
        <v>721.42244839490445</v>
      </c>
      <c r="F1029" s="17">
        <f>(H1029*data!D$16+I1029*data!D$17-G1028*(data!D$18+data!D$19+data!D$20))*$C1029/60</f>
        <v>-2.0039512455414057</v>
      </c>
      <c r="G1029" s="17">
        <f t="shared" ref="G1029:G1092" si="51">(E1029/60)*$C1029/60+F1029+G1028</f>
        <v>81.168000000000006</v>
      </c>
      <c r="H1029" s="17">
        <f>H1028+(data!D$19*G1028-data!D$16*H1028)*$C1029/60</f>
        <v>164.98137737914652</v>
      </c>
      <c r="I1029" s="17">
        <f>I1028+(data!D$20*G1028-data!D$17*I1028)*$C1029/60</f>
        <v>321.56993057530474</v>
      </c>
      <c r="J1029" s="16">
        <f t="shared" si="49"/>
        <v>109.16666666666667</v>
      </c>
      <c r="K1029" s="14">
        <f>G1029/data!D$8</f>
        <v>4</v>
      </c>
      <c r="L1029" s="59">
        <f>C1029*E1029/3600/data!H$23+L1028</f>
        <v>166.09856022732302</v>
      </c>
    </row>
    <row r="1030" spans="1:12" ht="20.100000000000001" customHeight="1">
      <c r="A1030" s="12">
        <f>'Eleveld TCI'!A1030</f>
        <v>6560</v>
      </c>
      <c r="B1030" s="13">
        <f>'Eleveld TCI'!B1030</f>
        <v>4</v>
      </c>
      <c r="C1030" s="14">
        <f t="shared" si="50"/>
        <v>10</v>
      </c>
      <c r="D1030" s="68">
        <f>3600*(B1030*data!D$15/1000-F1030-G1029)/C1030</f>
        <v>721.33570637806599</v>
      </c>
      <c r="E1030" s="68">
        <f>IF(A1030+C1030&lt;N$19,data!H$25,IF(A1030&lt;N$19,data!H$25*(N$19-A1030)/C1030,IF(D1030&gt;data!$H$25,data!$H$25,IF(D1030&lt;0,0,D1030))))</f>
        <v>721.33570637806599</v>
      </c>
      <c r="F1030" s="17">
        <f>(H1030*data!D$16+I1030*data!D$17-G1029*(data!D$18+data!D$19+data!D$20))*$C1030/60</f>
        <v>-2.0037102954946246</v>
      </c>
      <c r="G1030" s="17">
        <f t="shared" si="51"/>
        <v>81.168000000000006</v>
      </c>
      <c r="H1030" s="17">
        <f>H1029+(data!D$19*G1029-data!D$16*H1029)*$C1030/60</f>
        <v>164.98418408650434</v>
      </c>
      <c r="I1030" s="17">
        <f>I1029+(data!D$20*G1029-data!D$17*I1029)*$C1030/60</f>
        <v>321.96124311348831</v>
      </c>
      <c r="J1030" s="16">
        <f t="shared" si="49"/>
        <v>109.33333333333333</v>
      </c>
      <c r="K1030" s="14">
        <f>G1030/data!D$8</f>
        <v>4</v>
      </c>
      <c r="L1030" s="59">
        <f>C1030*E1030/3600/data!H$23+L1029</f>
        <v>166.29893125687249</v>
      </c>
    </row>
    <row r="1031" spans="1:12" ht="20.100000000000001" customHeight="1">
      <c r="A1031" s="12">
        <f>'Eleveld TCI'!A1031</f>
        <v>6570</v>
      </c>
      <c r="B1031" s="13">
        <f>'Eleveld TCI'!B1031</f>
        <v>4</v>
      </c>
      <c r="C1031" s="14">
        <f t="shared" si="50"/>
        <v>10</v>
      </c>
      <c r="D1031" s="68">
        <f>3600*(B1031*data!D$15/1000-F1031-G1030)/C1031</f>
        <v>721.24909187805599</v>
      </c>
      <c r="E1031" s="68">
        <f>IF(A1031+C1031&lt;N$19,data!H$25,IF(A1031&lt;N$19,data!H$25*(N$19-A1031)/C1031,IF(D1031&gt;data!$H$25,data!$H$25,IF(D1031&lt;0,0,D1031))))</f>
        <v>721.24909187805599</v>
      </c>
      <c r="F1031" s="17">
        <f>(H1031*data!D$16+I1031*data!D$17-G1030*(data!D$18+data!D$19+data!D$20))*$C1031/60</f>
        <v>-2.0034696996612684</v>
      </c>
      <c r="G1031" s="17">
        <f t="shared" si="51"/>
        <v>81.168000000000006</v>
      </c>
      <c r="H1031" s="17">
        <f>H1030+(data!D$19*G1030-data!D$16*H1030)*$C1031/60</f>
        <v>164.98696506571139</v>
      </c>
      <c r="I1031" s="17">
        <f>I1030+(data!D$20*G1030-data!D$17*I1030)*$C1031/60</f>
        <v>322.35234042977589</v>
      </c>
      <c r="J1031" s="16">
        <f t="shared" si="49"/>
        <v>109.5</v>
      </c>
      <c r="K1031" s="14">
        <f>G1031/data!D$8</f>
        <v>4</v>
      </c>
      <c r="L1031" s="59">
        <f>C1031*E1031/3600/data!H$23+L1030</f>
        <v>166.49927822683861</v>
      </c>
    </row>
    <row r="1032" spans="1:12" ht="20.100000000000001" customHeight="1">
      <c r="A1032" s="12">
        <f>'Eleveld TCI'!A1032</f>
        <v>6580</v>
      </c>
      <c r="B1032" s="13">
        <f>'Eleveld TCI'!B1032</f>
        <v>4</v>
      </c>
      <c r="C1032" s="14">
        <f t="shared" si="50"/>
        <v>10</v>
      </c>
      <c r="D1032" s="68">
        <f>3600*(B1032*data!D$15/1000-F1032-G1031)/C1032</f>
        <v>721.16260409316567</v>
      </c>
      <c r="E1032" s="68">
        <f>IF(A1032+C1032&lt;N$19,data!H$25,IF(A1032&lt;N$19,data!H$25*(N$19-A1032)/C1032,IF(D1032&gt;data!$H$25,data!$H$25,IF(D1032&lt;0,0,D1032))))</f>
        <v>721.16260409316567</v>
      </c>
      <c r="F1032" s="17">
        <f>(H1032*data!D$16+I1032*data!D$17-G1031*(data!D$18+data!D$19+data!D$20))*$C1032/60</f>
        <v>-2.0032294558143535</v>
      </c>
      <c r="G1032" s="17">
        <f t="shared" si="51"/>
        <v>81.168000000000006</v>
      </c>
      <c r="H1032" s="17">
        <f>H1031+(data!D$19*G1031-data!D$16*H1031)*$C1032/60</f>
        <v>164.98972055260904</v>
      </c>
      <c r="I1032" s="17">
        <f>I1031+(data!D$20*G1031-data!D$17*I1031)*$C1032/60</f>
        <v>322.74322264253954</v>
      </c>
      <c r="J1032" s="16">
        <f t="shared" si="49"/>
        <v>109.66666666666667</v>
      </c>
      <c r="K1032" s="14">
        <f>G1032/data!D$8</f>
        <v>4</v>
      </c>
      <c r="L1032" s="59">
        <f>C1032*E1032/3600/data!H$23+L1031</f>
        <v>166.69960117242005</v>
      </c>
    </row>
    <row r="1033" spans="1:12" ht="20.100000000000001" customHeight="1">
      <c r="A1033" s="12">
        <f>'Eleveld TCI'!A1033</f>
        <v>6590</v>
      </c>
      <c r="B1033" s="13">
        <f>'Eleveld TCI'!B1033</f>
        <v>4</v>
      </c>
      <c r="C1033" s="14">
        <f t="shared" si="50"/>
        <v>10</v>
      </c>
      <c r="D1033" s="68">
        <f>3600*(B1033*data!D$15/1000-F1033-G1032)/C1033</f>
        <v>721.07624222882805</v>
      </c>
      <c r="E1033" s="68">
        <f>IF(A1033+C1033&lt;N$19,data!H$25,IF(A1033&lt;N$19,data!H$25*(N$19-A1033)/C1033,IF(D1033&gt;data!$H$25,data!$H$25,IF(D1033&lt;0,0,D1033))))</f>
        <v>721.07624222882805</v>
      </c>
      <c r="F1033" s="17">
        <f>(H1033*data!D$16+I1033*data!D$17-G1032*(data!D$18+data!D$19+data!D$20))*$C1033/60</f>
        <v>-2.0029895617467481</v>
      </c>
      <c r="G1033" s="17">
        <f t="shared" si="51"/>
        <v>81.168000000000006</v>
      </c>
      <c r="H1033" s="17">
        <f>H1032+(data!D$19*G1032-data!D$16*H1032)*$C1033/60</f>
        <v>164.99245078087679</v>
      </c>
      <c r="I1033" s="17">
        <f>I1032+(data!D$20*G1032-data!D$17*I1032)*$C1033/60</f>
        <v>323.13388987008614</v>
      </c>
      <c r="J1033" s="16">
        <f t="shared" si="49"/>
        <v>109.83333333333333</v>
      </c>
      <c r="K1033" s="14">
        <f>G1033/data!D$8</f>
        <v>4</v>
      </c>
      <c r="L1033" s="59">
        <f>C1033*E1033/3600/data!H$23+L1032</f>
        <v>166.89990012859471</v>
      </c>
    </row>
    <row r="1034" spans="1:12" ht="20.100000000000001" customHeight="1">
      <c r="A1034" s="12">
        <f>'Eleveld TCI'!A1034</f>
        <v>6600</v>
      </c>
      <c r="B1034" s="13">
        <f>'Eleveld TCI'!B1034</f>
        <v>4</v>
      </c>
      <c r="C1034" s="14">
        <f t="shared" si="50"/>
        <v>10</v>
      </c>
      <c r="D1034" s="68">
        <f>3600*(B1034*data!D$15/1000-F1034-G1033)/C1034</f>
        <v>720.99000549755658</v>
      </c>
      <c r="E1034" s="68">
        <f>IF(A1034+C1034&lt;N$19,data!H$25,IF(A1034&lt;N$19,data!H$25*(N$19-A1034)/C1034,IF(D1034&gt;data!$H$25,data!$H$25,IF(D1034&lt;0,0,D1034))))</f>
        <v>720.99000549755658</v>
      </c>
      <c r="F1034" s="17">
        <f>(H1034*data!D$16+I1034*data!D$17-G1033*(data!D$18+data!D$19+data!D$20))*$C1034/60</f>
        <v>-2.0027500152709932</v>
      </c>
      <c r="G1034" s="17">
        <f t="shared" si="51"/>
        <v>81.168000000000006</v>
      </c>
      <c r="H1034" s="17">
        <f>H1033+(data!D$19*G1033-data!D$16*H1033)*$C1034/60</f>
        <v>164.9951559820521</v>
      </c>
      <c r="I1034" s="17">
        <f>I1033+(data!D$20*G1033-data!D$17*I1033)*$C1034/60</f>
        <v>323.52434223065757</v>
      </c>
      <c r="J1034" s="16">
        <f t="shared" si="49"/>
        <v>110</v>
      </c>
      <c r="K1034" s="14">
        <f>G1034/data!D$8</f>
        <v>4</v>
      </c>
      <c r="L1034" s="59">
        <f>C1034*E1034/3600/data!H$23+L1033</f>
        <v>167.10017513012181</v>
      </c>
    </row>
    <row r="1035" spans="1:12" ht="20.100000000000001" customHeight="1">
      <c r="A1035" s="12">
        <f>'Eleveld TCI'!A1035</f>
        <v>6610</v>
      </c>
      <c r="B1035" s="13">
        <f>'Eleveld TCI'!B1035</f>
        <v>4</v>
      </c>
      <c r="C1035" s="14">
        <f t="shared" si="50"/>
        <v>10</v>
      </c>
      <c r="D1035" s="68">
        <f>3600*(B1035*data!D$15/1000-F1035-G1034)/C1035</f>
        <v>720.90389311888373</v>
      </c>
      <c r="E1035" s="68">
        <f>IF(A1035+C1035&lt;N$19,data!H$25,IF(A1035&lt;N$19,data!H$25*(N$19-A1035)/C1035,IF(D1035&gt;data!$H$25,data!$H$25,IF(D1035&lt;0,0,D1035))))</f>
        <v>720.90389311888373</v>
      </c>
      <c r="F1035" s="17">
        <f>(H1035*data!D$16+I1035*data!D$17-G1034*(data!D$18+data!D$19+data!D$20))*$C1035/60</f>
        <v>-2.0025108142191215</v>
      </c>
      <c r="G1035" s="17">
        <f t="shared" si="51"/>
        <v>81.168000000000006</v>
      </c>
      <c r="H1035" s="17">
        <f>H1034+(data!D$19*G1034-data!D$16*H1034)*$C1035/60</f>
        <v>164.99783638554996</v>
      </c>
      <c r="I1035" s="17">
        <f>I1034+(data!D$20*G1034-data!D$17*I1034)*$C1035/60</f>
        <v>323.91457984243073</v>
      </c>
      <c r="J1035" s="16">
        <f t="shared" si="49"/>
        <v>110.16666666666667</v>
      </c>
      <c r="K1035" s="14">
        <f>G1035/data!D$8</f>
        <v>4</v>
      </c>
      <c r="L1035" s="59">
        <f>C1035*E1035/3600/data!H$23+L1034</f>
        <v>167.30042621154374</v>
      </c>
    </row>
    <row r="1036" spans="1:12" ht="20.100000000000001" customHeight="1">
      <c r="A1036" s="12">
        <f>'Eleveld TCI'!A1036</f>
        <v>6620</v>
      </c>
      <c r="B1036" s="13">
        <f>'Eleveld TCI'!B1036</f>
        <v>4</v>
      </c>
      <c r="C1036" s="14">
        <f t="shared" si="50"/>
        <v>10</v>
      </c>
      <c r="D1036" s="68">
        <f>3600*(B1036*data!D$15/1000-F1036-G1035)/C1036</f>
        <v>720.81790431928937</v>
      </c>
      <c r="E1036" s="68">
        <f>IF(A1036+C1036&lt;N$19,data!H$25,IF(A1036&lt;N$19,data!H$25*(N$19-A1036)/C1036,IF(D1036&gt;data!$H$25,data!$H$25,IF(D1036&lt;0,0,D1036))))</f>
        <v>720.81790431928937</v>
      </c>
      <c r="F1036" s="17">
        <f>(H1036*data!D$16+I1036*data!D$17-G1035*(data!D$18+data!D$19+data!D$20))*$C1036/60</f>
        <v>-2.0022719564424762</v>
      </c>
      <c r="G1036" s="17">
        <f t="shared" si="51"/>
        <v>81.168000000000006</v>
      </c>
      <c r="H1036" s="17">
        <f>H1035+(data!D$19*G1035-data!D$16*H1035)*$C1036/60</f>
        <v>165.00049221868241</v>
      </c>
      <c r="I1036" s="17">
        <f>I1035+(data!D$20*G1035-data!D$17*I1035)*$C1036/60</f>
        <v>324.30460282351737</v>
      </c>
      <c r="J1036" s="16">
        <f t="shared" si="49"/>
        <v>110.33333333333333</v>
      </c>
      <c r="K1036" s="14">
        <f>G1036/data!D$8</f>
        <v>4</v>
      </c>
      <c r="L1036" s="59">
        <f>C1036*E1036/3600/data!H$23+L1035</f>
        <v>167.500653407188</v>
      </c>
    </row>
    <row r="1037" spans="1:12" ht="20.100000000000001" customHeight="1">
      <c r="A1037" s="12">
        <f>'Eleveld TCI'!A1037</f>
        <v>6630</v>
      </c>
      <c r="B1037" s="13">
        <f>'Eleveld TCI'!B1037</f>
        <v>4</v>
      </c>
      <c r="C1037" s="14">
        <f t="shared" si="50"/>
        <v>10</v>
      </c>
      <c r="D1037" s="68">
        <f>3600*(B1037*data!D$15/1000-F1037-G1036)/C1037</f>
        <v>720.73203833215473</v>
      </c>
      <c r="E1037" s="68">
        <f>IF(A1037+C1037&lt;N$19,data!H$25,IF(A1037&lt;N$19,data!H$25*(N$19-A1037)/C1037,IF(D1037&gt;data!$H$25,data!$H$25,IF(D1037&lt;0,0,D1037))))</f>
        <v>720.73203833215473</v>
      </c>
      <c r="F1037" s="17">
        <f>(H1037*data!D$16+I1037*data!D$17-G1036*(data!D$18+data!D$19+data!D$20))*$C1037/60</f>
        <v>-2.0020334398115387</v>
      </c>
      <c r="G1037" s="17">
        <f t="shared" si="51"/>
        <v>81.168000000000006</v>
      </c>
      <c r="H1037" s="17">
        <f>H1036+(data!D$19*G1036-data!D$16*H1036)*$C1037/60</f>
        <v>165.00312370667783</v>
      </c>
      <c r="I1037" s="17">
        <f>I1036+(data!D$20*G1036-data!D$17*I1036)*$C1037/60</f>
        <v>324.69441129196446</v>
      </c>
      <c r="J1037" s="16">
        <f t="shared" si="49"/>
        <v>110.5</v>
      </c>
      <c r="K1037" s="14">
        <f>G1037/data!D$8</f>
        <v>4</v>
      </c>
      <c r="L1037" s="59">
        <f>C1037*E1037/3600/data!H$23+L1036</f>
        <v>167.70085675116914</v>
      </c>
    </row>
    <row r="1038" spans="1:12" ht="20.100000000000001" customHeight="1">
      <c r="A1038" s="12">
        <f>'Eleveld TCI'!A1038</f>
        <v>6640</v>
      </c>
      <c r="B1038" s="13">
        <f>'Eleveld TCI'!B1038</f>
        <v>4</v>
      </c>
      <c r="C1038" s="14">
        <f t="shared" si="50"/>
        <v>10</v>
      </c>
      <c r="D1038" s="68">
        <f>3600*(B1038*data!D$15/1000-F1038-G1037)/C1038</f>
        <v>720.64629439767032</v>
      </c>
      <c r="E1038" s="68">
        <f>IF(A1038+C1038&lt;N$19,data!H$25,IF(A1038&lt;N$19,data!H$25*(N$19-A1038)/C1038,IF(D1038&gt;data!$H$25,data!$H$25,IF(D1038&lt;0,0,D1038))))</f>
        <v>720.64629439767032</v>
      </c>
      <c r="F1038" s="17">
        <f>(H1038*data!D$16+I1038*data!D$17-G1037*(data!D$18+data!D$19+data!D$20))*$C1038/60</f>
        <v>-2.0017952622157522</v>
      </c>
      <c r="G1038" s="17">
        <f t="shared" si="51"/>
        <v>81.168000000000006</v>
      </c>
      <c r="H1038" s="17">
        <f>H1037+(data!D$19*G1037-data!D$16*H1037)*$C1038/60</f>
        <v>165.00573107269994</v>
      </c>
      <c r="I1038" s="17">
        <f>I1037+(data!D$20*G1037-data!D$17*I1037)*$C1038/60</f>
        <v>325.08400536575385</v>
      </c>
      <c r="J1038" s="16">
        <f t="shared" si="49"/>
        <v>110.66666666666667</v>
      </c>
      <c r="K1038" s="14">
        <f>G1038/data!D$8</f>
        <v>4</v>
      </c>
      <c r="L1038" s="59">
        <f>C1038*E1038/3600/data!H$23+L1037</f>
        <v>167.90103627739072</v>
      </c>
    </row>
    <row r="1039" spans="1:12" ht="20.100000000000001" customHeight="1">
      <c r="A1039" s="12">
        <f>'Eleveld TCI'!A1039</f>
        <v>6650</v>
      </c>
      <c r="B1039" s="13">
        <f>'Eleveld TCI'!B1039</f>
        <v>4</v>
      </c>
      <c r="C1039" s="14">
        <f t="shared" si="50"/>
        <v>10</v>
      </c>
      <c r="D1039" s="68">
        <f>3600*(B1039*data!D$15/1000-F1039-G1038)/C1039</f>
        <v>720.56067176280521</v>
      </c>
      <c r="E1039" s="68">
        <f>IF(A1039+C1039&lt;N$19,data!H$25,IF(A1039&lt;N$19,data!H$25*(N$19-A1039)/C1039,IF(D1039&gt;data!$H$25,data!$H$25,IF(D1039&lt;0,0,D1039))))</f>
        <v>720.56067176280521</v>
      </c>
      <c r="F1039" s="17">
        <f>(H1039*data!D$16+I1039*data!D$17-G1038*(data!D$18+data!D$19+data!D$20))*$C1039/60</f>
        <v>-2.0015574215633456</v>
      </c>
      <c r="G1039" s="17">
        <f t="shared" si="51"/>
        <v>81.168000000000006</v>
      </c>
      <c r="H1039" s="17">
        <f>H1038+(data!D$19*G1038-data!D$16*H1038)*$C1039/60</f>
        <v>165.00831453786685</v>
      </c>
      <c r="I1039" s="17">
        <f>I1038+(data!D$20*G1038-data!D$17*I1038)*$C1039/60</f>
        <v>325.47338516280269</v>
      </c>
      <c r="J1039" s="16">
        <f t="shared" si="49"/>
        <v>110.83333333333333</v>
      </c>
      <c r="K1039" s="14">
        <f>G1039/data!D$8</f>
        <v>4</v>
      </c>
      <c r="L1039" s="59">
        <f>C1039*E1039/3600/data!H$23+L1038</f>
        <v>168.10119201954706</v>
      </c>
    </row>
    <row r="1040" spans="1:12" ht="20.100000000000001" customHeight="1">
      <c r="A1040" s="12">
        <f>'Eleveld TCI'!A1040</f>
        <v>6660</v>
      </c>
      <c r="B1040" s="13">
        <f>'Eleveld TCI'!B1040</f>
        <v>4</v>
      </c>
      <c r="C1040" s="14">
        <f t="shared" si="50"/>
        <v>10</v>
      </c>
      <c r="D1040" s="68">
        <f>3600*(B1040*data!D$15/1000-F1040-G1039)/C1040</f>
        <v>720.47516968122011</v>
      </c>
      <c r="E1040" s="68">
        <f>IF(A1040+C1040&lt;N$19,data!H$25,IF(A1040&lt;N$19,data!H$25*(N$19-A1040)/C1040,IF(D1040&gt;data!$H$25,data!$H$25,IF(D1040&lt;0,0,D1040))))</f>
        <v>720.47516968122011</v>
      </c>
      <c r="F1040" s="17">
        <f>(H1040*data!D$16+I1040*data!D$17-G1039*(data!D$18+data!D$19+data!D$20))*$C1040/60</f>
        <v>-2.0013199157811643</v>
      </c>
      <c r="G1040" s="17">
        <f t="shared" si="51"/>
        <v>81.168000000000006</v>
      </c>
      <c r="H1040" s="17">
        <f>H1039+(data!D$19*G1039-data!D$16*H1039)*$C1040/60</f>
        <v>165.01087432126974</v>
      </c>
      <c r="I1040" s="17">
        <f>I1039+(data!D$20*G1039-data!D$17*I1039)*$C1040/60</f>
        <v>325.86255080096316</v>
      </c>
      <c r="J1040" s="16">
        <f t="shared" si="49"/>
        <v>111</v>
      </c>
      <c r="K1040" s="14">
        <f>G1040/data!D$8</f>
        <v>4</v>
      </c>
      <c r="L1040" s="59">
        <f>C1040*E1040/3600/data!H$23+L1039</f>
        <v>168.30132401112516</v>
      </c>
    </row>
    <row r="1041" spans="1:12" ht="20.100000000000001" customHeight="1">
      <c r="A1041" s="12">
        <f>'Eleveld TCI'!A1041</f>
        <v>6670</v>
      </c>
      <c r="B1041" s="13">
        <f>'Eleveld TCI'!B1041</f>
        <v>4</v>
      </c>
      <c r="C1041" s="14">
        <f t="shared" si="50"/>
        <v>10</v>
      </c>
      <c r="D1041" s="68">
        <f>3600*(B1041*data!D$15/1000-F1041-G1040)/C1041</f>
        <v>720.38978741322126</v>
      </c>
      <c r="E1041" s="68">
        <f>IF(A1041+C1041&lt;N$19,data!H$25,IF(A1041&lt;N$19,data!H$25*(N$19-A1041)/C1041,IF(D1041&gt;data!$H$25,data!$H$25,IF(D1041&lt;0,0,D1041))))</f>
        <v>720.38978741322126</v>
      </c>
      <c r="F1041" s="17">
        <f>(H1041*data!D$16+I1041*data!D$17-G1040*(data!D$18+data!D$19+data!D$20))*$C1041/60</f>
        <v>-2.001082742814499</v>
      </c>
      <c r="G1041" s="17">
        <f t="shared" si="51"/>
        <v>81.168000000000006</v>
      </c>
      <c r="H1041" s="17">
        <f>H1040+(data!D$19*G1040-data!D$16*H1040)*$C1041/60</f>
        <v>165.01341063999143</v>
      </c>
      <c r="I1041" s="17">
        <f>I1040+(data!D$20*G1040-data!D$17*I1040)*$C1041/60</f>
        <v>326.25150239802264</v>
      </c>
      <c r="J1041" s="16">
        <f t="shared" si="49"/>
        <v>111.16666666666667</v>
      </c>
      <c r="K1041" s="14">
        <f>G1041/data!D$8</f>
        <v>4</v>
      </c>
      <c r="L1041" s="59">
        <f>C1041*E1041/3600/data!H$23+L1040</f>
        <v>168.50143228540662</v>
      </c>
    </row>
    <row r="1042" spans="1:12" ht="20.100000000000001" customHeight="1">
      <c r="A1042" s="12">
        <f>'Eleveld TCI'!A1042</f>
        <v>6680</v>
      </c>
      <c r="B1042" s="13">
        <f>'Eleveld TCI'!B1042</f>
        <v>4</v>
      </c>
      <c r="C1042" s="14">
        <f t="shared" si="50"/>
        <v>10</v>
      </c>
      <c r="D1042" s="68">
        <f>3600*(B1042*data!D$15/1000-F1042-G1041)/C1042</f>
        <v>720.30452422568885</v>
      </c>
      <c r="E1042" s="68">
        <f>IF(A1042+C1042&lt;N$19,data!H$25,IF(A1042&lt;N$19,data!H$25*(N$19-A1042)/C1042,IF(D1042&gt;data!$H$25,data!$H$25,IF(D1042&lt;0,0,D1042))))</f>
        <v>720.30452422568885</v>
      </c>
      <c r="F1042" s="17">
        <f>(H1042*data!D$16+I1042*data!D$17-G1041*(data!D$18+data!D$19+data!D$20))*$C1042/60</f>
        <v>-2.0008459006269184</v>
      </c>
      <c r="G1042" s="17">
        <f t="shared" si="51"/>
        <v>81.168000000000006</v>
      </c>
      <c r="H1042" s="17">
        <f>H1041+(data!D$19*G1041-data!D$16*H1041)*$C1042/60</f>
        <v>165.01592370912485</v>
      </c>
      <c r="I1042" s="17">
        <f>I1041+(data!D$20*G1041-data!D$17*I1041)*$C1042/60</f>
        <v>326.64024007170372</v>
      </c>
      <c r="J1042" s="16">
        <f t="shared" si="49"/>
        <v>111.33333333333333</v>
      </c>
      <c r="K1042" s="14">
        <f>G1042/data!D$8</f>
        <v>4</v>
      </c>
      <c r="L1042" s="59">
        <f>C1042*E1042/3600/data!H$23+L1041</f>
        <v>168.70151687546931</v>
      </c>
    </row>
    <row r="1043" spans="1:12" ht="20.100000000000001" customHeight="1">
      <c r="A1043" s="12">
        <f>'Eleveld TCI'!A1043</f>
        <v>6690</v>
      </c>
      <c r="B1043" s="13">
        <f>'Eleveld TCI'!B1043</f>
        <v>4</v>
      </c>
      <c r="C1043" s="14">
        <f t="shared" si="50"/>
        <v>10</v>
      </c>
      <c r="D1043" s="68">
        <f>3600*(B1043*data!D$15/1000-F1043-G1042)/C1043</f>
        <v>720.2193793920361</v>
      </c>
      <c r="E1043" s="68">
        <f>IF(A1043+C1043&lt;N$19,data!H$25,IF(A1043&lt;N$19,data!H$25*(N$19-A1043)/C1043,IF(D1043&gt;data!$H$25,data!$H$25,IF(D1043&lt;0,0,D1043))))</f>
        <v>720.2193793920361</v>
      </c>
      <c r="F1043" s="17">
        <f>(H1043*data!D$16+I1043*data!D$17-G1042*(data!D$18+data!D$19+data!D$20))*$C1043/60</f>
        <v>-2.0006093872000981</v>
      </c>
      <c r="G1043" s="17">
        <f t="shared" si="51"/>
        <v>81.168000000000006</v>
      </c>
      <c r="H1043" s="17">
        <f>H1042+(data!D$19*G1042-data!D$16*H1042)*$C1043/60</f>
        <v>165.01841374179119</v>
      </c>
      <c r="I1043" s="17">
        <f>I1042+(data!D$20*G1042-data!D$17*I1042)*$C1043/60</f>
        <v>327.02876393966426</v>
      </c>
      <c r="J1043" s="16">
        <f t="shared" si="49"/>
        <v>111.5</v>
      </c>
      <c r="K1043" s="14">
        <f>G1043/data!D$8</f>
        <v>4</v>
      </c>
      <c r="L1043" s="59">
        <f>C1043*E1043/3600/data!H$23+L1042</f>
        <v>168.90157781418932</v>
      </c>
    </row>
    <row r="1044" spans="1:12" ht="20.100000000000001" customHeight="1">
      <c r="A1044" s="12">
        <f>'Eleveld TCI'!A1044</f>
        <v>6700</v>
      </c>
      <c r="B1044" s="13">
        <f>'Eleveld TCI'!B1044</f>
        <v>4</v>
      </c>
      <c r="C1044" s="14">
        <f t="shared" si="50"/>
        <v>10</v>
      </c>
      <c r="D1044" s="68">
        <f>3600*(B1044*data!D$15/1000-F1044-G1043)/C1044</f>
        <v>720.13435219211715</v>
      </c>
      <c r="E1044" s="68">
        <f>IF(A1044+C1044&lt;N$19,data!H$25,IF(A1044&lt;N$19,data!H$25*(N$19-A1044)/C1044,IF(D1044&gt;data!$H$25,data!$H$25,IF(D1044&lt;0,0,D1044))))</f>
        <v>720.13435219211715</v>
      </c>
      <c r="F1044" s="17">
        <f>(H1044*data!D$16+I1044*data!D$17-G1043*(data!D$18+data!D$19+data!D$20))*$C1044/60</f>
        <v>-2.0003732005336601</v>
      </c>
      <c r="G1044" s="17">
        <f t="shared" si="51"/>
        <v>81.168000000000006</v>
      </c>
      <c r="H1044" s="17">
        <f>H1043+(data!D$19*G1043-data!D$16*H1043)*$C1044/60</f>
        <v>165.02088094915811</v>
      </c>
      <c r="I1044" s="17">
        <f>I1043+(data!D$20*G1043-data!D$17*I1043)*$C1044/60</f>
        <v>327.41707411949744</v>
      </c>
      <c r="J1044" s="16">
        <f t="shared" si="49"/>
        <v>111.66666666666667</v>
      </c>
      <c r="K1044" s="14">
        <f>G1044/data!D$8</f>
        <v>4</v>
      </c>
      <c r="L1044" s="59">
        <f>C1044*E1044/3600/data!H$23+L1043</f>
        <v>169.10161513424268</v>
      </c>
    </row>
    <row r="1045" spans="1:12" ht="20.100000000000001" customHeight="1">
      <c r="A1045" s="12">
        <f>'Eleveld TCI'!A1045</f>
        <v>6710</v>
      </c>
      <c r="B1045" s="13">
        <f>'Eleveld TCI'!B1045</f>
        <v>4</v>
      </c>
      <c r="C1045" s="14">
        <f t="shared" si="50"/>
        <v>10</v>
      </c>
      <c r="D1045" s="68">
        <f>3600*(B1045*data!D$15/1000-F1045-G1044)/C1045</f>
        <v>720.04944191220147</v>
      </c>
      <c r="E1045" s="68">
        <f>IF(A1045+C1045&lt;N$19,data!H$25,IF(A1045&lt;N$19,data!H$25*(N$19-A1045)/C1045,IF(D1045&gt;data!$H$25,data!$H$25,IF(D1045&lt;0,0,D1045))))</f>
        <v>720.04944191220147</v>
      </c>
      <c r="F1045" s="17">
        <f>(H1045*data!D$16+I1045*data!D$17-G1044*(data!D$18+data!D$19+data!D$20))*$C1045/60</f>
        <v>-2.0001373386450032</v>
      </c>
      <c r="G1045" s="17">
        <f t="shared" si="51"/>
        <v>81.168000000000006</v>
      </c>
      <c r="H1045" s="17">
        <f>H1044+(data!D$19*G1044-data!D$16*H1044)*$C1045/60</f>
        <v>165.02332554045751</v>
      </c>
      <c r="I1045" s="17">
        <f>I1044+(data!D$20*G1044-data!D$17*I1044)*$C1045/60</f>
        <v>327.8051707287317</v>
      </c>
      <c r="J1045" s="16">
        <f t="shared" si="49"/>
        <v>111.83333333333333</v>
      </c>
      <c r="K1045" s="14">
        <f>G1045/data!D$8</f>
        <v>4</v>
      </c>
      <c r="L1045" s="59">
        <f>C1045*E1045/3600/data!H$23+L1044</f>
        <v>169.30162886810717</v>
      </c>
    </row>
    <row r="1046" spans="1:12" ht="20.100000000000001" customHeight="1">
      <c r="A1046" s="12">
        <f>'Eleveld TCI'!A1046</f>
        <v>6720</v>
      </c>
      <c r="B1046" s="13">
        <f>'Eleveld TCI'!B1046</f>
        <v>4</v>
      </c>
      <c r="C1046" s="14">
        <f t="shared" si="50"/>
        <v>10</v>
      </c>
      <c r="D1046" s="68">
        <f>3600*(B1046*data!D$15/1000-F1046-G1045)/C1046</f>
        <v>719.96464784489206</v>
      </c>
      <c r="E1046" s="68">
        <f>IF(A1046+C1046&lt;N$19,data!H$25,IF(A1046&lt;N$19,data!H$25*(N$19-A1046)/C1046,IF(D1046&gt;data!$H$25,data!$H$25,IF(D1046&lt;0,0,D1046))))</f>
        <v>719.96464784489206</v>
      </c>
      <c r="F1046" s="17">
        <f>(H1046*data!D$16+I1046*data!D$17-G1045*(data!D$18+data!D$19+data!D$20))*$C1046/60</f>
        <v>-1.9999017995691455</v>
      </c>
      <c r="G1046" s="17">
        <f t="shared" si="51"/>
        <v>81.168000000000006</v>
      </c>
      <c r="H1046" s="17">
        <f>H1045+(data!D$19*G1045-data!D$16*H1045)*$C1046/60</f>
        <v>165.02574772300332</v>
      </c>
      <c r="I1046" s="17">
        <f>I1045+(data!D$20*G1045-data!D$17*I1045)*$C1046/60</f>
        <v>328.19305388483087</v>
      </c>
      <c r="J1046" s="16">
        <f t="shared" si="49"/>
        <v>112</v>
      </c>
      <c r="K1046" s="14">
        <f>G1046/data!D$8</f>
        <v>4</v>
      </c>
      <c r="L1046" s="59">
        <f>C1046*E1046/3600/data!H$23+L1045</f>
        <v>169.5016190480641</v>
      </c>
    </row>
    <row r="1047" spans="1:12" ht="20.100000000000001" customHeight="1">
      <c r="A1047" s="12">
        <f>'Eleveld TCI'!A1047</f>
        <v>6730</v>
      </c>
      <c r="B1047" s="13">
        <f>'Eleveld TCI'!B1047</f>
        <v>4</v>
      </c>
      <c r="C1047" s="14">
        <f t="shared" si="50"/>
        <v>10</v>
      </c>
      <c r="D1047" s="68">
        <f>3600*(B1047*data!D$15/1000-F1047-G1046)/C1047</f>
        <v>719.87996928907933</v>
      </c>
      <c r="E1047" s="68">
        <f>IF(A1047+C1047&lt;N$19,data!H$25,IF(A1047&lt;N$19,data!H$25*(N$19-A1047)/C1047,IF(D1047&gt;data!$H$25,data!$H$25,IF(D1047&lt;0,0,D1047))))</f>
        <v>719.87996928907933</v>
      </c>
      <c r="F1047" s="17">
        <f>(H1047*data!D$16+I1047*data!D$17-G1046*(data!D$18+data!D$19+data!D$20))*$C1047/60</f>
        <v>-1.9996665813585595</v>
      </c>
      <c r="G1047" s="17">
        <f t="shared" si="51"/>
        <v>81.168000000000006</v>
      </c>
      <c r="H1047" s="17">
        <f>H1046+(data!D$19*G1046-data!D$16*H1046)*$C1047/60</f>
        <v>165.02814770220911</v>
      </c>
      <c r="I1047" s="17">
        <f>I1046+(data!D$20*G1046-data!D$17*I1046)*$C1047/60</f>
        <v>328.5807237051942</v>
      </c>
      <c r="J1047" s="16">
        <f t="shared" si="49"/>
        <v>112.16666666666667</v>
      </c>
      <c r="K1047" s="14">
        <f>G1047/data!D$8</f>
        <v>4</v>
      </c>
      <c r="L1047" s="59">
        <f>C1047*E1047/3600/data!H$23+L1046</f>
        <v>169.70158570619995</v>
      </c>
    </row>
    <row r="1048" spans="1:12" ht="20.100000000000001" customHeight="1">
      <c r="A1048" s="12">
        <f>'Eleveld TCI'!A1048</f>
        <v>6740</v>
      </c>
      <c r="B1048" s="13">
        <f>'Eleveld TCI'!B1048</f>
        <v>4</v>
      </c>
      <c r="C1048" s="14">
        <f t="shared" si="50"/>
        <v>10</v>
      </c>
      <c r="D1048" s="68">
        <f>3600*(B1048*data!D$15/1000-F1048-G1047)/C1048</f>
        <v>719.79540554988489</v>
      </c>
      <c r="E1048" s="68">
        <f>IF(A1048+C1048&lt;N$19,data!H$25,IF(A1048&lt;N$19,data!H$25*(N$19-A1048)/C1048,IF(D1048&gt;data!$H$25,data!$H$25,IF(D1048&lt;0,0,D1048))))</f>
        <v>719.79540554988489</v>
      </c>
      <c r="F1048" s="17">
        <f>(H1048*data!D$16+I1048*data!D$17-G1047*(data!D$18+data!D$19+data!D$20))*$C1048/60</f>
        <v>-1.9994316820830131</v>
      </c>
      <c r="G1048" s="17">
        <f t="shared" si="51"/>
        <v>81.168000000000006</v>
      </c>
      <c r="H1048" s="17">
        <f>H1047+(data!D$19*G1047-data!D$16*H1047)*$C1048/60</f>
        <v>165.03052568160552</v>
      </c>
      <c r="I1048" s="17">
        <f>I1047+(data!D$20*G1047-data!D$17*I1047)*$C1048/60</f>
        <v>328.96818030715633</v>
      </c>
      <c r="J1048" s="16">
        <f t="shared" si="49"/>
        <v>112.33333333333333</v>
      </c>
      <c r="K1048" s="14">
        <f>G1048/data!D$8</f>
        <v>4</v>
      </c>
      <c r="L1048" s="59">
        <f>C1048*E1048/3600/data!H$23+L1047</f>
        <v>169.90152887440826</v>
      </c>
    </row>
    <row r="1049" spans="1:12" ht="20.100000000000001" customHeight="1">
      <c r="A1049" s="12">
        <f>'Eleveld TCI'!A1049</f>
        <v>6750</v>
      </c>
      <c r="B1049" s="13">
        <f>'Eleveld TCI'!B1049</f>
        <v>4</v>
      </c>
      <c r="C1049" s="14">
        <f t="shared" si="50"/>
        <v>10</v>
      </c>
      <c r="D1049" s="68">
        <f>3600*(B1049*data!D$15/1000-F1049-G1048)/C1049</f>
        <v>719.7109559385899</v>
      </c>
      <c r="E1049" s="68">
        <f>IF(A1049+C1049&lt;N$19,data!H$25,IF(A1049&lt;N$19,data!H$25*(N$19-A1049)/C1049,IF(D1049&gt;data!$H$25,data!$H$25,IF(D1049&lt;0,0,D1049))))</f>
        <v>719.7109559385899</v>
      </c>
      <c r="F1049" s="17">
        <f>(H1049*data!D$16+I1049*data!D$17-G1048*(data!D$18+data!D$19+data!D$20))*$C1049/60</f>
        <v>-1.9991970998294131</v>
      </c>
      <c r="G1049" s="17">
        <f t="shared" si="51"/>
        <v>81.168000000000006</v>
      </c>
      <c r="H1049" s="17">
        <f>H1048+(data!D$19*G1048-data!D$16*H1048)*$C1049/60</f>
        <v>165.03288186285747</v>
      </c>
      <c r="I1049" s="17">
        <f>I1048+(data!D$20*G1048-data!D$17*I1048)*$C1049/60</f>
        <v>329.35542380798739</v>
      </c>
      <c r="J1049" s="16">
        <f t="shared" si="49"/>
        <v>112.5</v>
      </c>
      <c r="K1049" s="14">
        <f>G1049/data!D$8</f>
        <v>4</v>
      </c>
      <c r="L1049" s="59">
        <f>C1049*E1049/3600/data!H$23+L1048</f>
        <v>170.10144858439119</v>
      </c>
    </row>
    <row r="1050" spans="1:12" ht="20.100000000000001" customHeight="1">
      <c r="A1050" s="12">
        <f>'Eleveld TCI'!A1050</f>
        <v>6760</v>
      </c>
      <c r="B1050" s="13">
        <f>'Eleveld TCI'!B1050</f>
        <v>4</v>
      </c>
      <c r="C1050" s="14">
        <f t="shared" si="50"/>
        <v>10</v>
      </c>
      <c r="D1050" s="68">
        <f>3600*(B1050*data!D$15/1000-F1050-G1049)/C1050</f>
        <v>719.62661977259415</v>
      </c>
      <c r="E1050" s="68">
        <f>IF(A1050+C1050&lt;N$19,data!H$25,IF(A1050&lt;N$19,data!H$25*(N$19-A1050)/C1050,IF(D1050&gt;data!$H$25,data!$H$25,IF(D1050&lt;0,0,D1050))))</f>
        <v>719.62661977259415</v>
      </c>
      <c r="F1050" s="17">
        <f>(H1050*data!D$16+I1050*data!D$17-G1049*(data!D$18+data!D$19+data!D$20))*$C1050/60</f>
        <v>-1.9989628327016469</v>
      </c>
      <c r="G1050" s="17">
        <f t="shared" si="51"/>
        <v>81.168000000000006</v>
      </c>
      <c r="H1050" s="17">
        <f>H1049+(data!D$19*G1049-data!D$16*H1049)*$C1050/60</f>
        <v>165.03521644578126</v>
      </c>
      <c r="I1050" s="17">
        <f>I1049+(data!D$20*G1049-data!D$17*I1049)*$C1050/60</f>
        <v>329.742454324893</v>
      </c>
      <c r="J1050" s="16">
        <f t="shared" si="49"/>
        <v>112.66666666666667</v>
      </c>
      <c r="K1050" s="14">
        <f>G1050/data!D$8</f>
        <v>4</v>
      </c>
      <c r="L1050" s="59">
        <f>C1050*E1050/3600/data!H$23+L1049</f>
        <v>170.30134486766136</v>
      </c>
    </row>
    <row r="1051" spans="1:12" ht="20.100000000000001" customHeight="1">
      <c r="A1051" s="12">
        <f>'Eleveld TCI'!A1051</f>
        <v>6770</v>
      </c>
      <c r="B1051" s="13">
        <f>'Eleveld TCI'!B1051</f>
        <v>4</v>
      </c>
      <c r="C1051" s="14">
        <f t="shared" si="50"/>
        <v>10</v>
      </c>
      <c r="D1051" s="68">
        <f>3600*(B1051*data!D$15/1000-F1051-G1050)/C1051</f>
        <v>719.54239637535466</v>
      </c>
      <c r="E1051" s="68">
        <f>IF(A1051+C1051&lt;N$19,data!H$25,IF(A1051&lt;N$19,data!H$25*(N$19-A1051)/C1051,IF(D1051&gt;data!$H$25,data!$H$25,IF(D1051&lt;0,0,D1051))))</f>
        <v>719.54239637535466</v>
      </c>
      <c r="F1051" s="17">
        <f>(H1051*data!D$16+I1051*data!D$17-G1050*(data!D$18+data!D$19+data!D$20))*$C1051/60</f>
        <v>-1.9987288788204269</v>
      </c>
      <c r="G1051" s="17">
        <f t="shared" si="51"/>
        <v>81.168000000000006</v>
      </c>
      <c r="H1051" s="17">
        <f>H1050+(data!D$19*G1050-data!D$16*H1050)*$C1051/60</f>
        <v>165.0375296283616</v>
      </c>
      <c r="I1051" s="17">
        <f>I1050+(data!D$20*G1050-data!D$17*I1050)*$C1051/60</f>
        <v>330.12927197501432</v>
      </c>
      <c r="J1051" s="16">
        <f t="shared" si="49"/>
        <v>112.83333333333333</v>
      </c>
      <c r="K1051" s="14">
        <f>G1051/data!D$8</f>
        <v>4</v>
      </c>
      <c r="L1051" s="59">
        <f>C1051*E1051/3600/data!H$23+L1050</f>
        <v>170.50121775554339</v>
      </c>
    </row>
    <row r="1052" spans="1:12" ht="20.100000000000001" customHeight="1">
      <c r="A1052" s="12">
        <f>'Eleveld TCI'!A1052</f>
        <v>6780</v>
      </c>
      <c r="B1052" s="13">
        <f>'Eleveld TCI'!B1052</f>
        <v>4</v>
      </c>
      <c r="C1052" s="14">
        <f t="shared" si="50"/>
        <v>10</v>
      </c>
      <c r="D1052" s="68">
        <f>3600*(B1052*data!D$15/1000-F1052-G1051)/C1052</f>
        <v>719.45828507632939</v>
      </c>
      <c r="E1052" s="68">
        <f>IF(A1052+C1052&lt;N$19,data!H$25,IF(A1052&lt;N$19,data!H$25*(N$19-A1052)/C1052,IF(D1052&gt;data!$H$25,data!$H$25,IF(D1052&lt;0,0,D1052))))</f>
        <v>719.45828507632939</v>
      </c>
      <c r="F1052" s="17">
        <f>(H1052*data!D$16+I1052*data!D$17-G1051*(data!D$18+data!D$19+data!D$20))*$C1052/60</f>
        <v>-1.9984952363231383</v>
      </c>
      <c r="G1052" s="17">
        <f t="shared" si="51"/>
        <v>81.168000000000006</v>
      </c>
      <c r="H1052" s="17">
        <f>H1051+(data!D$19*G1051-data!D$16*H1051)*$C1052/60</f>
        <v>165.03982160676827</v>
      </c>
      <c r="I1052" s="17">
        <f>I1051+(data!D$20*G1051-data!D$17*I1051)*$C1052/60</f>
        <v>330.51587687542803</v>
      </c>
      <c r="J1052" s="16">
        <f t="shared" si="49"/>
        <v>113</v>
      </c>
      <c r="K1052" s="14">
        <f>G1052/data!D$8</f>
        <v>4</v>
      </c>
      <c r="L1052" s="59">
        <f>C1052*E1052/3600/data!H$23+L1051</f>
        <v>170.7010672791757</v>
      </c>
    </row>
    <row r="1053" spans="1:12" ht="20.100000000000001" customHeight="1">
      <c r="A1053" s="12">
        <f>'Eleveld TCI'!A1053</f>
        <v>6790</v>
      </c>
      <c r="B1053" s="13">
        <f>'Eleveld TCI'!B1053</f>
        <v>4</v>
      </c>
      <c r="C1053" s="14">
        <f t="shared" si="50"/>
        <v>10</v>
      </c>
      <c r="D1053" s="68">
        <f>3600*(B1053*data!D$15/1000-F1053-G1052)/C1053</f>
        <v>719.37428521092613</v>
      </c>
      <c r="E1053" s="68">
        <f>IF(A1053+C1053&lt;N$19,data!H$25,IF(A1053&lt;N$19,data!H$25*(N$19-A1053)/C1053,IF(D1053&gt;data!$H$25,data!$H$25,IF(D1053&lt;0,0,D1053))))</f>
        <v>719.37428521092613</v>
      </c>
      <c r="F1053" s="17">
        <f>(H1053*data!D$16+I1053*data!D$17-G1052*(data!D$18+data!D$19+data!D$20))*$C1053/60</f>
        <v>-1.9982619033636839</v>
      </c>
      <c r="G1053" s="17">
        <f t="shared" si="51"/>
        <v>81.168000000000006</v>
      </c>
      <c r="H1053" s="17">
        <f>H1052+(data!D$19*G1052-data!D$16*H1052)*$C1053/60</f>
        <v>165.04209257537289</v>
      </c>
      <c r="I1053" s="17">
        <f>I1052+(data!D$20*G1052-data!D$17*I1052)*$C1053/60</f>
        <v>330.90226914314655</v>
      </c>
      <c r="J1053" s="16">
        <f t="shared" si="49"/>
        <v>113.16666666666667</v>
      </c>
      <c r="K1053" s="14">
        <f>G1053/data!D$8</f>
        <v>4</v>
      </c>
      <c r="L1053" s="59">
        <f>C1053*E1053/3600/data!H$23+L1052</f>
        <v>170.90089346951208</v>
      </c>
    </row>
    <row r="1054" spans="1:12" ht="20.100000000000001" customHeight="1">
      <c r="A1054" s="12">
        <f>'Eleveld TCI'!A1054</f>
        <v>6800</v>
      </c>
      <c r="B1054" s="13">
        <f>'Eleveld TCI'!B1054</f>
        <v>4</v>
      </c>
      <c r="C1054" s="14">
        <f t="shared" si="50"/>
        <v>10</v>
      </c>
      <c r="D1054" s="68">
        <f>3600*(B1054*data!D$15/1000-F1054-G1053)/C1054</f>
        <v>719.29039612044107</v>
      </c>
      <c r="E1054" s="68">
        <f>IF(A1054+C1054&lt;N$19,data!H$25,IF(A1054&lt;N$19,data!H$25*(N$19-A1054)/C1054,IF(D1054&gt;data!$H$25,data!$H$25,IF(D1054&lt;0,0,D1054))))</f>
        <v>719.29039612044107</v>
      </c>
      <c r="F1054" s="17">
        <f>(H1054*data!D$16+I1054*data!D$17-G1053*(data!D$18+data!D$19+data!D$20))*$C1054/60</f>
        <v>-1.9980288781123363</v>
      </c>
      <c r="G1054" s="17">
        <f t="shared" si="51"/>
        <v>81.168000000000006</v>
      </c>
      <c r="H1054" s="17">
        <f>H1053+(data!D$19*G1053-data!D$16*H1053)*$C1054/60</f>
        <v>165.04434272676531</v>
      </c>
      <c r="I1054" s="17">
        <f>I1053+(data!D$20*G1053-data!D$17*I1053)*$C1054/60</f>
        <v>331.28844889511782</v>
      </c>
      <c r="J1054" s="16">
        <f t="shared" si="49"/>
        <v>113.33333333333333</v>
      </c>
      <c r="K1054" s="14">
        <f>G1054/data!D$8</f>
        <v>4</v>
      </c>
      <c r="L1054" s="59">
        <f>C1054*E1054/3600/data!H$23+L1053</f>
        <v>171.10069635732333</v>
      </c>
    </row>
    <row r="1055" spans="1:12" ht="20.100000000000001" customHeight="1">
      <c r="A1055" s="12">
        <f>'Eleveld TCI'!A1055</f>
        <v>6810</v>
      </c>
      <c r="B1055" s="13">
        <f>'Eleveld TCI'!B1055</f>
        <v>4</v>
      </c>
      <c r="C1055" s="14">
        <f t="shared" si="50"/>
        <v>10</v>
      </c>
      <c r="D1055" s="68">
        <f>3600*(B1055*data!D$15/1000-F1055-G1054)/C1055</f>
        <v>719.20661715201277</v>
      </c>
      <c r="E1055" s="68">
        <f>IF(A1055+C1055&lt;N$19,data!H$25,IF(A1055&lt;N$19,data!H$25*(N$19-A1055)/C1055,IF(D1055&gt;data!$H$25,data!$H$25,IF(D1055&lt;0,0,D1055))))</f>
        <v>719.20661715201277</v>
      </c>
      <c r="F1055" s="17">
        <f>(H1055*data!D$16+I1055*data!D$17-G1054*(data!D$18+data!D$19+data!D$20))*$C1055/60</f>
        <v>-1.9977961587555841</v>
      </c>
      <c r="G1055" s="17">
        <f t="shared" si="51"/>
        <v>81.168000000000006</v>
      </c>
      <c r="H1055" s="17">
        <f>H1054+(data!D$19*G1054-data!D$16*H1054)*$C1055/60</f>
        <v>165.04657225176996</v>
      </c>
      <c r="I1055" s="17">
        <f>I1054+(data!D$20*G1054-data!D$17*I1054)*$C1055/60</f>
        <v>331.6744162482255</v>
      </c>
      <c r="J1055" s="16">
        <f t="shared" si="49"/>
        <v>113.5</v>
      </c>
      <c r="K1055" s="14">
        <f>G1055/data!D$8</f>
        <v>4</v>
      </c>
      <c r="L1055" s="59">
        <f>C1055*E1055/3600/data!H$23+L1054</f>
        <v>171.3004759731989</v>
      </c>
    </row>
    <row r="1056" spans="1:12" ht="20.100000000000001" customHeight="1">
      <c r="A1056" s="12">
        <f>'Eleveld TCI'!A1056</f>
        <v>6820</v>
      </c>
      <c r="B1056" s="13">
        <f>'Eleveld TCI'!B1056</f>
        <v>4</v>
      </c>
      <c r="C1056" s="14">
        <f t="shared" si="50"/>
        <v>10</v>
      </c>
      <c r="D1056" s="68">
        <f>3600*(B1056*data!D$15/1000-F1056-G1055)/C1056</f>
        <v>719.12294765855563</v>
      </c>
      <c r="E1056" s="68">
        <f>IF(A1056+C1056&lt;N$19,data!H$25,IF(A1056&lt;N$19,data!H$25*(N$19-A1056)/C1056,IF(D1056&gt;data!$H$25,data!$H$25,IF(D1056&lt;0,0,D1056))))</f>
        <v>719.12294765855563</v>
      </c>
      <c r="F1056" s="17">
        <f>(H1056*data!D$16+I1056*data!D$17-G1055*(data!D$18+data!D$19+data!D$20))*$C1056/60</f>
        <v>-1.9975637434959883</v>
      </c>
      <c r="G1056" s="17">
        <f t="shared" si="51"/>
        <v>81.168000000000006</v>
      </c>
      <c r="H1056" s="17">
        <f>H1055+(data!D$19*G1055-data!D$16*H1055)*$C1056/60</f>
        <v>165.04878133946207</v>
      </c>
      <c r="I1056" s="17">
        <f>I1055+(data!D$20*G1055-data!D$17*I1055)*$C1056/60</f>
        <v>332.060171319289</v>
      </c>
      <c r="J1056" s="16">
        <f t="shared" si="49"/>
        <v>113.66666666666667</v>
      </c>
      <c r="K1056" s="14">
        <f>G1056/data!D$8</f>
        <v>4</v>
      </c>
      <c r="L1056" s="59">
        <f>C1056*E1056/3600/data!H$23+L1055</f>
        <v>171.50023234754849</v>
      </c>
    </row>
    <row r="1057" spans="1:12" ht="20.100000000000001" customHeight="1">
      <c r="A1057" s="12">
        <f>'Eleveld TCI'!A1057</f>
        <v>6830</v>
      </c>
      <c r="B1057" s="13">
        <f>'Eleveld TCI'!B1057</f>
        <v>4</v>
      </c>
      <c r="C1057" s="14">
        <f t="shared" si="50"/>
        <v>10</v>
      </c>
      <c r="D1057" s="68">
        <f>3600*(B1057*data!D$15/1000-F1057-G1056)/C1057</f>
        <v>719.03938699872924</v>
      </c>
      <c r="E1057" s="68">
        <f>IF(A1057+C1057&lt;N$19,data!H$25,IF(A1057&lt;N$19,data!H$25*(N$19-A1057)/C1057,IF(D1057&gt;data!$H$25,data!$H$25,IF(D1057&lt;0,0,D1057))))</f>
        <v>719.03938699872924</v>
      </c>
      <c r="F1057" s="17">
        <f>(H1057*data!D$16+I1057*data!D$17-G1056*(data!D$18+data!D$19+data!D$20))*$C1057/60</f>
        <v>-1.9973316305520308</v>
      </c>
      <c r="G1057" s="17">
        <f t="shared" si="51"/>
        <v>81.168000000000006</v>
      </c>
      <c r="H1057" s="17">
        <f>H1056+(data!D$19*G1056-data!D$16*H1056)*$C1057/60</f>
        <v>165.05097017718367</v>
      </c>
      <c r="I1057" s="17">
        <f>I1056+(data!D$20*G1056-data!D$17*I1056)*$C1057/60</f>
        <v>332.4457142250634</v>
      </c>
      <c r="J1057" s="16">
        <f t="shared" si="49"/>
        <v>113.83333333333333</v>
      </c>
      <c r="K1057" s="14">
        <f>G1057/data!D$8</f>
        <v>4</v>
      </c>
      <c r="L1057" s="59">
        <f>C1057*E1057/3600/data!H$23+L1056</f>
        <v>171.6999655106037</v>
      </c>
    </row>
    <row r="1058" spans="1:12" ht="20.100000000000001" customHeight="1">
      <c r="A1058" s="12">
        <f>'Eleveld TCI'!A1058</f>
        <v>6840</v>
      </c>
      <c r="B1058" s="13">
        <f>'Eleveld TCI'!B1058</f>
        <v>4</v>
      </c>
      <c r="C1058" s="14">
        <f t="shared" si="50"/>
        <v>10</v>
      </c>
      <c r="D1058" s="68">
        <f>3600*(B1058*data!D$15/1000-F1058-G1057)/C1058</f>
        <v>718.95593453687184</v>
      </c>
      <c r="E1058" s="68">
        <f>IF(A1058+C1058&lt;N$19,data!H$25,IF(A1058&lt;N$19,data!H$25*(N$19-A1058)/C1058,IF(D1058&gt;data!$H$25,data!$H$25,IF(D1058&lt;0,0,D1058))))</f>
        <v>718.95593453687184</v>
      </c>
      <c r="F1058" s="17">
        <f>(H1058*data!D$16+I1058*data!D$17-G1057*(data!D$18+data!D$19+data!D$20))*$C1058/60</f>
        <v>-1.9970998181579727</v>
      </c>
      <c r="G1058" s="17">
        <f t="shared" si="51"/>
        <v>81.168000000000006</v>
      </c>
      <c r="H1058" s="17">
        <f>H1057+(data!D$19*G1057-data!D$16*H1057)*$C1058/60</f>
        <v>165.05313895055949</v>
      </c>
      <c r="I1058" s="17">
        <f>I1057+(data!D$20*G1057-data!D$17*I1057)*$C1058/60</f>
        <v>332.8310450822396</v>
      </c>
      <c r="J1058" s="16">
        <f t="shared" si="49"/>
        <v>114</v>
      </c>
      <c r="K1058" s="14">
        <f>G1058/data!D$8</f>
        <v>4</v>
      </c>
      <c r="L1058" s="59">
        <f>C1058*E1058/3600/data!H$23+L1057</f>
        <v>171.8996754924195</v>
      </c>
    </row>
    <row r="1059" spans="1:12" ht="20.100000000000001" customHeight="1">
      <c r="A1059" s="12">
        <f>'Eleveld TCI'!A1059</f>
        <v>6850</v>
      </c>
      <c r="B1059" s="13">
        <f>'Eleveld TCI'!B1059</f>
        <v>4</v>
      </c>
      <c r="C1059" s="14">
        <f t="shared" si="50"/>
        <v>10</v>
      </c>
      <c r="D1059" s="68">
        <f>3600*(B1059*data!D$15/1000-F1059-G1058)/C1059</f>
        <v>718.8725896429338</v>
      </c>
      <c r="E1059" s="68">
        <f>IF(A1059+C1059&lt;N$19,data!H$25,IF(A1059&lt;N$19,data!H$25*(N$19-A1059)/C1059,IF(D1059&gt;data!$H$25,data!$H$25,IF(D1059&lt;0,0,D1059))))</f>
        <v>718.8725896429338</v>
      </c>
      <c r="F1059" s="17">
        <f>(H1059*data!D$16+I1059*data!D$17-G1058*(data!D$18+data!D$19+data!D$20))*$C1059/60</f>
        <v>-1.9968683045637052</v>
      </c>
      <c r="G1059" s="17">
        <f t="shared" si="51"/>
        <v>81.168000000000006</v>
      </c>
      <c r="H1059" s="17">
        <f>H1058+(data!D$19*G1058-data!D$16*H1058)*$C1059/60</f>
        <v>165.0552878435127</v>
      </c>
      <c r="I1059" s="17">
        <f>I1058+(data!D$20*G1058-data!D$17*I1058)*$C1059/60</f>
        <v>333.21616400744438</v>
      </c>
      <c r="J1059" s="16">
        <f t="shared" si="49"/>
        <v>114.16666666666667</v>
      </c>
      <c r="K1059" s="14">
        <f>G1059/data!D$8</f>
        <v>4</v>
      </c>
      <c r="L1059" s="59">
        <f>C1059*E1059/3600/data!H$23+L1058</f>
        <v>172.09936232287586</v>
      </c>
    </row>
    <row r="1060" spans="1:12" ht="20.100000000000001" customHeight="1">
      <c r="A1060" s="12">
        <f>'Eleveld TCI'!A1060</f>
        <v>6860</v>
      </c>
      <c r="B1060" s="13">
        <f>'Eleveld TCI'!B1060</f>
        <v>4</v>
      </c>
      <c r="C1060" s="14">
        <f t="shared" si="50"/>
        <v>10</v>
      </c>
      <c r="D1060" s="68">
        <f>3600*(B1060*data!D$15/1000-F1060-G1059)/C1060</f>
        <v>718.78935169246233</v>
      </c>
      <c r="E1060" s="68">
        <f>IF(A1060+C1060&lt;N$19,data!H$25,IF(A1060&lt;N$19,data!H$25*(N$19-A1060)/C1060,IF(D1060&gt;data!$H$25,data!$H$25,IF(D1060&lt;0,0,D1060))))</f>
        <v>718.78935169246233</v>
      </c>
      <c r="F1060" s="17">
        <f>(H1060*data!D$16+I1060*data!D$17-G1059*(data!D$18+data!D$19+data!D$20))*$C1060/60</f>
        <v>-1.9966370880346129</v>
      </c>
      <c r="G1060" s="17">
        <f t="shared" si="51"/>
        <v>81.168000000000006</v>
      </c>
      <c r="H1060" s="17">
        <f>H1059+(data!D$19*G1059-data!D$16*H1059)*$C1060/60</f>
        <v>165.05741703828051</v>
      </c>
      <c r="I1060" s="17">
        <f>I1059+(data!D$20*G1059-data!D$17*I1059)*$C1060/60</f>
        <v>333.60107111724028</v>
      </c>
      <c r="J1060" s="16">
        <f t="shared" si="49"/>
        <v>114.33333333333333</v>
      </c>
      <c r="K1060" s="14">
        <f>G1060/data!D$8</f>
        <v>4</v>
      </c>
      <c r="L1060" s="59">
        <f>C1060*E1060/3600/data!H$23+L1059</f>
        <v>172.29902603167932</v>
      </c>
    </row>
    <row r="1061" spans="1:12" ht="20.100000000000001" customHeight="1">
      <c r="A1061" s="12">
        <f>'Eleveld TCI'!A1061</f>
        <v>6870</v>
      </c>
      <c r="B1061" s="13">
        <f>'Eleveld TCI'!B1061</f>
        <v>4</v>
      </c>
      <c r="C1061" s="14">
        <f t="shared" si="50"/>
        <v>10</v>
      </c>
      <c r="D1061" s="68">
        <f>3600*(B1061*data!D$15/1000-F1061-G1060)/C1061</f>
        <v>718.70622006651445</v>
      </c>
      <c r="E1061" s="68">
        <f>IF(A1061+C1061&lt;N$19,data!H$25,IF(A1061&lt;N$19,data!H$25*(N$19-A1061)/C1061,IF(D1061&gt;data!$H$25,data!$H$25,IF(D1061&lt;0,0,D1061))))</f>
        <v>718.70622006651445</v>
      </c>
      <c r="F1061" s="17">
        <f>(H1061*data!D$16+I1061*data!D$17-G1060*(data!D$18+data!D$19+data!D$20))*$C1061/60</f>
        <v>-1.9964061668514257</v>
      </c>
      <c r="G1061" s="17">
        <f t="shared" si="51"/>
        <v>81.168000000000006</v>
      </c>
      <c r="H1061" s="17">
        <f>H1060+(data!D$19*G1060-data!D$16*H1060)*$C1061/60</f>
        <v>165.0595267154296</v>
      </c>
      <c r="I1061" s="17">
        <f>I1060+(data!D$20*G1060-data!D$17*I1060)*$C1061/60</f>
        <v>333.98576652812579</v>
      </c>
      <c r="J1061" s="16">
        <f t="shared" si="49"/>
        <v>114.5</v>
      </c>
      <c r="K1061" s="14">
        <f>G1061/data!D$8</f>
        <v>4</v>
      </c>
      <c r="L1061" s="59">
        <f>C1061*E1061/3600/data!H$23+L1060</f>
        <v>172.49866664836446</v>
      </c>
    </row>
    <row r="1062" spans="1:12" ht="20.100000000000001" customHeight="1">
      <c r="A1062" s="12">
        <f>'Eleveld TCI'!A1062</f>
        <v>6880</v>
      </c>
      <c r="B1062" s="13">
        <f>'Eleveld TCI'!B1062</f>
        <v>4</v>
      </c>
      <c r="C1062" s="14">
        <f t="shared" si="50"/>
        <v>10</v>
      </c>
      <c r="D1062" s="68">
        <f>3600*(B1062*data!D$15/1000-F1062-G1061)/C1062</f>
        <v>718.62319415163142</v>
      </c>
      <c r="E1062" s="68">
        <f>IF(A1062+C1062&lt;N$19,data!H$25,IF(A1062&lt;N$19,data!H$25*(N$19-A1062)/C1062,IF(D1062&gt;data!$H$25,data!$H$25,IF(D1062&lt;0,0,D1062))))</f>
        <v>718.62319415163142</v>
      </c>
      <c r="F1062" s="17">
        <f>(H1062*data!D$16+I1062*data!D$17-G1061*(data!D$18+data!D$19+data!D$20))*$C1062/60</f>
        <v>-1.9961755393100831</v>
      </c>
      <c r="G1062" s="17">
        <f t="shared" si="51"/>
        <v>81.168000000000006</v>
      </c>
      <c r="H1062" s="17">
        <f>H1061+(data!D$19*G1061-data!D$16*H1061)*$C1062/60</f>
        <v>165.06161705387149</v>
      </c>
      <c r="I1062" s="17">
        <f>I1061+(data!D$20*G1061-data!D$17*I1061)*$C1062/60</f>
        <v>334.37025035653534</v>
      </c>
      <c r="J1062" s="16">
        <f t="shared" si="49"/>
        <v>114.66666666666667</v>
      </c>
      <c r="K1062" s="14">
        <f>G1062/data!D$8</f>
        <v>4</v>
      </c>
      <c r="L1062" s="59">
        <f>C1062*E1062/3600/data!H$23+L1061</f>
        <v>172.69828420229547</v>
      </c>
    </row>
    <row r="1063" spans="1:12" ht="20.100000000000001" customHeight="1">
      <c r="A1063" s="12">
        <f>'Eleveld TCI'!A1063</f>
        <v>6890</v>
      </c>
      <c r="B1063" s="13">
        <f>'Eleveld TCI'!B1063</f>
        <v>4</v>
      </c>
      <c r="C1063" s="14">
        <f t="shared" si="50"/>
        <v>10</v>
      </c>
      <c r="D1063" s="68">
        <f>3600*(B1063*data!D$15/1000-F1063-G1062)/C1063</f>
        <v>718.54027333977228</v>
      </c>
      <c r="E1063" s="68">
        <f>IF(A1063+C1063&lt;N$19,data!H$25,IF(A1063&lt;N$19,data!H$25*(N$19-A1063)/C1063,IF(D1063&gt;data!$H$25,data!$H$25,IF(D1063&lt;0,0,D1063))))</f>
        <v>718.54027333977228</v>
      </c>
      <c r="F1063" s="17">
        <f>(H1063*data!D$16+I1063*data!D$17-G1062*(data!D$18+data!D$19+data!D$20))*$C1063/60</f>
        <v>-1.9959452037215926</v>
      </c>
      <c r="G1063" s="17">
        <f t="shared" si="51"/>
        <v>81.168000000000006</v>
      </c>
      <c r="H1063" s="17">
        <f>H1062+(data!D$19*G1062-data!D$16*H1062)*$C1063/60</f>
        <v>165.06368823087766</v>
      </c>
      <c r="I1063" s="17">
        <f>I1062+(data!D$20*G1062-data!D$17*I1062)*$C1063/60</f>
        <v>334.75452271883927</v>
      </c>
      <c r="J1063" s="16">
        <f t="shared" si="49"/>
        <v>114.83333333333333</v>
      </c>
      <c r="K1063" s="14">
        <f>G1063/data!D$8</f>
        <v>4</v>
      </c>
      <c r="L1063" s="59">
        <f>C1063*E1063/3600/data!H$23+L1062</f>
        <v>172.89787872266763</v>
      </c>
    </row>
    <row r="1064" spans="1:12" ht="20.100000000000001" customHeight="1">
      <c r="A1064" s="12">
        <f>'Eleveld TCI'!A1064</f>
        <v>6900</v>
      </c>
      <c r="B1064" s="13">
        <f>'Eleveld TCI'!B1064</f>
        <v>4</v>
      </c>
      <c r="C1064" s="14">
        <f t="shared" si="50"/>
        <v>10</v>
      </c>
      <c r="D1064" s="68">
        <f>3600*(B1064*data!D$15/1000-F1064-G1063)/C1064</f>
        <v>718.4574570282831</v>
      </c>
      <c r="E1064" s="68">
        <f>IF(A1064+C1064&lt;N$19,data!H$25,IF(A1064&lt;N$19,data!H$25*(N$19-A1064)/C1064,IF(D1064&gt;data!$H$25,data!$H$25,IF(D1064&lt;0,0,D1064))))</f>
        <v>718.4574570282831</v>
      </c>
      <c r="F1064" s="17">
        <f>(H1064*data!D$16+I1064*data!D$17-G1063*(data!D$18+data!D$19+data!D$20))*$C1064/60</f>
        <v>-1.9957151584118931</v>
      </c>
      <c r="G1064" s="17">
        <f t="shared" si="51"/>
        <v>81.168000000000006</v>
      </c>
      <c r="H1064" s="17">
        <f>H1063+(data!D$19*G1063-data!D$16*H1063)*$C1064/60</f>
        <v>165.06574042209462</v>
      </c>
      <c r="I1064" s="17">
        <f>I1063+(data!D$20*G1063-data!D$17*I1063)*$C1064/60</f>
        <v>335.13858373134389</v>
      </c>
      <c r="J1064" s="16">
        <f t="shared" si="49"/>
        <v>115</v>
      </c>
      <c r="K1064" s="14">
        <f>G1064/data!D$8</f>
        <v>4</v>
      </c>
      <c r="L1064" s="59">
        <f>C1064*E1064/3600/data!H$23+L1063</f>
        <v>173.09745023850883</v>
      </c>
    </row>
    <row r="1065" spans="1:12" ht="20.100000000000001" customHeight="1">
      <c r="A1065" s="12">
        <f>'Eleveld TCI'!A1065</f>
        <v>6910</v>
      </c>
      <c r="B1065" s="13">
        <f>'Eleveld TCI'!B1065</f>
        <v>4</v>
      </c>
      <c r="C1065" s="14">
        <f t="shared" si="50"/>
        <v>10</v>
      </c>
      <c r="D1065" s="68">
        <f>3600*(B1065*data!D$15/1000-F1065-G1064)/C1065</f>
        <v>718.37474461982026</v>
      </c>
      <c r="E1065" s="68">
        <f>IF(A1065+C1065&lt;N$19,data!H$25,IF(A1065&lt;N$19,data!H$25*(N$19-A1065)/C1065,IF(D1065&gt;data!$H$25,data!$H$25,IF(D1065&lt;0,0,D1065))))</f>
        <v>718.37474461982026</v>
      </c>
      <c r="F1065" s="17">
        <f>(H1065*data!D$16+I1065*data!D$17-G1064*(data!D$18+data!D$19+data!D$20))*$C1065/60</f>
        <v>-1.9954854017217172</v>
      </c>
      <c r="G1065" s="17">
        <f t="shared" si="51"/>
        <v>81.168000000000006</v>
      </c>
      <c r="H1065" s="17">
        <f>H1064+(data!D$19*G1064-data!D$16*H1064)*$C1065/60</f>
        <v>165.06777380155876</v>
      </c>
      <c r="I1065" s="17">
        <f>I1064+(data!D$20*G1064-data!D$17*I1064)*$C1065/60</f>
        <v>335.52243351029165</v>
      </c>
      <c r="J1065" s="16">
        <f t="shared" si="49"/>
        <v>115.16666666666667</v>
      </c>
      <c r="K1065" s="14">
        <f>G1065/data!D$8</f>
        <v>4</v>
      </c>
      <c r="L1065" s="59">
        <f>C1065*E1065/3600/data!H$23+L1064</f>
        <v>173.296998778681</v>
      </c>
    </row>
    <row r="1066" spans="1:12" ht="20.100000000000001" customHeight="1">
      <c r="A1066" s="12">
        <f>'Eleveld TCI'!A1066</f>
        <v>6920</v>
      </c>
      <c r="B1066" s="13">
        <f>'Eleveld TCI'!B1066</f>
        <v>4</v>
      </c>
      <c r="C1066" s="14">
        <f t="shared" si="50"/>
        <v>10</v>
      </c>
      <c r="D1066" s="68">
        <f>3600*(B1066*data!D$15/1000-F1066-G1065)/C1066</f>
        <v>718.29213552232488</v>
      </c>
      <c r="E1066" s="68">
        <f>IF(A1066+C1066&lt;N$19,data!H$25,IF(A1066&lt;N$19,data!H$25*(N$19-A1066)/C1066,IF(D1066&gt;data!$H$25,data!$H$25,IF(D1066&lt;0,0,D1066))))</f>
        <v>718.29213552232488</v>
      </c>
      <c r="F1066" s="17">
        <f>(H1066*data!D$16+I1066*data!D$17-G1065*(data!D$18+data!D$19+data!D$20))*$C1066/60</f>
        <v>-1.9952559320064571</v>
      </c>
      <c r="G1066" s="17">
        <f t="shared" si="51"/>
        <v>81.168000000000006</v>
      </c>
      <c r="H1066" s="17">
        <f>H1065+(data!D$19*G1065-data!D$16*H1065)*$C1066/60</f>
        <v>165.06978854171115</v>
      </c>
      <c r="I1066" s="17">
        <f>I1065+(data!D$20*G1065-data!D$17*I1065)*$C1066/60</f>
        <v>335.90607217186101</v>
      </c>
      <c r="J1066" s="16">
        <f t="shared" si="49"/>
        <v>115.33333333333333</v>
      </c>
      <c r="K1066" s="14">
        <f>G1066/data!D$8</f>
        <v>4</v>
      </c>
      <c r="L1066" s="59">
        <f>C1066*E1066/3600/data!H$23+L1065</f>
        <v>173.49652437188163</v>
      </c>
    </row>
    <row r="1067" spans="1:12" ht="20.100000000000001" customHeight="1">
      <c r="A1067" s="12">
        <f>'Eleveld TCI'!A1067</f>
        <v>6930</v>
      </c>
      <c r="B1067" s="13">
        <f>'Eleveld TCI'!B1067</f>
        <v>4</v>
      </c>
      <c r="C1067" s="14">
        <f t="shared" si="50"/>
        <v>10</v>
      </c>
      <c r="D1067" s="68">
        <f>3600*(B1067*data!D$15/1000-F1067-G1066)/C1067</f>
        <v>718.20962914897166</v>
      </c>
      <c r="E1067" s="68">
        <f>IF(A1067+C1067&lt;N$19,data!H$25,IF(A1067&lt;N$19,data!H$25*(N$19-A1067)/C1067,IF(D1067&gt;data!$H$25,data!$H$25,IF(D1067&lt;0,0,D1067))))</f>
        <v>718.20962914897166</v>
      </c>
      <c r="F1067" s="17">
        <f>(H1067*data!D$16+I1067*data!D$17-G1066*(data!D$18+data!D$19+data!D$20))*$C1067/60</f>
        <v>-1.9950267476360299</v>
      </c>
      <c r="G1067" s="17">
        <f t="shared" si="51"/>
        <v>81.168000000000006</v>
      </c>
      <c r="H1067" s="17">
        <f>H1066+(data!D$19*G1066-data!D$16*H1066)*$C1067/60</f>
        <v>165.07178481341214</v>
      </c>
      <c r="I1067" s="17">
        <f>I1066+(data!D$20*G1066-data!D$17*I1066)*$C1067/60</f>
        <v>336.28949983216648</v>
      </c>
      <c r="J1067" s="16">
        <f t="shared" si="49"/>
        <v>115.5</v>
      </c>
      <c r="K1067" s="14">
        <f>G1067/data!D$8</f>
        <v>4</v>
      </c>
      <c r="L1067" s="59">
        <f>C1067*E1067/3600/data!H$23+L1066</f>
        <v>173.69602704664524</v>
      </c>
    </row>
    <row r="1068" spans="1:12" ht="20.100000000000001" customHeight="1">
      <c r="A1068" s="12">
        <f>'Eleveld TCI'!A1068</f>
        <v>6940</v>
      </c>
      <c r="B1068" s="13">
        <f>'Eleveld TCI'!B1068</f>
        <v>4</v>
      </c>
      <c r="C1068" s="14">
        <f t="shared" si="50"/>
        <v>10</v>
      </c>
      <c r="D1068" s="68">
        <f>3600*(B1068*data!D$15/1000-F1068-G1067)/C1068</f>
        <v>718.12722491810746</v>
      </c>
      <c r="E1068" s="68">
        <f>IF(A1068+C1068&lt;N$19,data!H$25,IF(A1068&lt;N$19,data!H$25*(N$19-A1068)/C1068,IF(D1068&gt;data!$H$25,data!$H$25,IF(D1068&lt;0,0,D1068))))</f>
        <v>718.12722491810746</v>
      </c>
      <c r="F1068" s="17">
        <f>(H1068*data!D$16+I1068*data!D$17-G1067*(data!D$18+data!D$19+data!D$20))*$C1068/60</f>
        <v>-1.9947978469947452</v>
      </c>
      <c r="G1068" s="17">
        <f t="shared" si="51"/>
        <v>81.168000000000006</v>
      </c>
      <c r="H1068" s="17">
        <f>H1067+(data!D$19*G1067-data!D$16*H1067)*$C1068/60</f>
        <v>165.07376278595586</v>
      </c>
      <c r="I1068" s="17">
        <f>I1067+(data!D$20*G1067-data!D$17*I1067)*$C1068/60</f>
        <v>336.67271660725879</v>
      </c>
      <c r="J1068" s="16">
        <f t="shared" si="49"/>
        <v>115.66666666666667</v>
      </c>
      <c r="K1068" s="14">
        <f>G1068/data!D$8</f>
        <v>4</v>
      </c>
      <c r="L1068" s="59">
        <f>C1068*E1068/3600/data!H$23+L1067</f>
        <v>173.8955068313447</v>
      </c>
    </row>
    <row r="1069" spans="1:12" ht="20.100000000000001" customHeight="1">
      <c r="A1069" s="12">
        <f>'Eleveld TCI'!A1069</f>
        <v>6950</v>
      </c>
      <c r="B1069" s="13">
        <f>'Eleveld TCI'!B1069</f>
        <v>4</v>
      </c>
      <c r="C1069" s="14">
        <f t="shared" si="50"/>
        <v>10</v>
      </c>
      <c r="D1069" s="68">
        <f>3600*(B1069*data!D$15/1000-F1069-G1068)/C1069</f>
        <v>718.04492225322065</v>
      </c>
      <c r="E1069" s="68">
        <f>IF(A1069+C1069&lt;N$19,data!H$25,IF(A1069&lt;N$19,data!H$25*(N$19-A1069)/C1069,IF(D1069&gt;data!$H$25,data!$H$25,IF(D1069&lt;0,0,D1069))))</f>
        <v>718.04492225322065</v>
      </c>
      <c r="F1069" s="17">
        <f>(H1069*data!D$16+I1069*data!D$17-G1068*(data!D$18+data!D$19+data!D$20))*$C1069/60</f>
        <v>-1.994569228481172</v>
      </c>
      <c r="G1069" s="17">
        <f t="shared" si="51"/>
        <v>81.168000000000006</v>
      </c>
      <c r="H1069" s="17">
        <f>H1068+(data!D$19*G1068-data!D$16*H1068)*$C1069/60</f>
        <v>165.07572262708462</v>
      </c>
      <c r="I1069" s="17">
        <f>I1068+(data!D$20*G1068-data!D$17*I1068)*$C1069/60</f>
        <v>337.05572261312477</v>
      </c>
      <c r="J1069" s="16">
        <f t="shared" si="49"/>
        <v>115.83333333333333</v>
      </c>
      <c r="K1069" s="14">
        <f>G1069/data!D$8</f>
        <v>4</v>
      </c>
      <c r="L1069" s="59">
        <f>C1069*E1069/3600/data!H$23+L1068</f>
        <v>174.09496375419283</v>
      </c>
    </row>
    <row r="1070" spans="1:12" ht="20.100000000000001" customHeight="1">
      <c r="A1070" s="12">
        <f>'Eleveld TCI'!A1070</f>
        <v>6960</v>
      </c>
      <c r="B1070" s="13">
        <f>'Eleveld TCI'!B1070</f>
        <v>4</v>
      </c>
      <c r="C1070" s="14">
        <f t="shared" si="50"/>
        <v>10</v>
      </c>
      <c r="D1070" s="68">
        <f>3600*(B1070*data!D$15/1000-F1070-G1069)/C1070</f>
        <v>717.9627205828848</v>
      </c>
      <c r="E1070" s="68">
        <f>IF(A1070+C1070&lt;N$19,data!H$25,IF(A1070&lt;N$19,data!H$25*(N$19-A1070)/C1070,IF(D1070&gt;data!$H$25,data!$H$25,IF(D1070&lt;0,0,D1070))))</f>
        <v>717.9627205828848</v>
      </c>
      <c r="F1070" s="17">
        <f>(H1070*data!D$16+I1070*data!D$17-G1069*(data!D$18+data!D$19+data!D$20))*$C1070/60</f>
        <v>-1.9943408905080107</v>
      </c>
      <c r="G1070" s="17">
        <f t="shared" si="51"/>
        <v>81.168000000000006</v>
      </c>
      <c r="H1070" s="17">
        <f>H1069+(data!D$19*G1069-data!D$16*H1069)*$C1070/60</f>
        <v>165.07766450300301</v>
      </c>
      <c r="I1070" s="17">
        <f>I1069+(data!D$20*G1069-data!D$17*I1069)*$C1070/60</f>
        <v>337.43851796568754</v>
      </c>
      <c r="J1070" s="16">
        <f t="shared" si="49"/>
        <v>116</v>
      </c>
      <c r="K1070" s="14">
        <f>G1070/data!D$8</f>
        <v>4</v>
      </c>
      <c r="L1070" s="59">
        <f>C1070*E1070/3600/data!H$23+L1069</f>
        <v>174.29439784324364</v>
      </c>
    </row>
    <row r="1071" spans="1:12" ht="20.100000000000001" customHeight="1">
      <c r="A1071" s="12">
        <f>'Eleveld TCI'!A1071</f>
        <v>6970</v>
      </c>
      <c r="B1071" s="13">
        <f>'Eleveld TCI'!B1071</f>
        <v>4</v>
      </c>
      <c r="C1071" s="14">
        <f t="shared" si="50"/>
        <v>10</v>
      </c>
      <c r="D1071" s="68">
        <f>3600*(B1071*data!D$15/1000-F1071-G1070)/C1071</f>
        <v>717.88061934070754</v>
      </c>
      <c r="E1071" s="68">
        <f>IF(A1071+C1071&lt;N$19,data!H$25,IF(A1071&lt;N$19,data!H$25*(N$19-A1071)/C1071,IF(D1071&gt;data!$H$25,data!$H$25,IF(D1071&lt;0,0,D1071))))</f>
        <v>717.88061934070754</v>
      </c>
      <c r="F1071" s="17">
        <f>(H1071*data!D$16+I1071*data!D$17-G1070*(data!D$18+data!D$19+data!D$20))*$C1071/60</f>
        <v>-1.9941128315019616</v>
      </c>
      <c r="G1071" s="17">
        <f t="shared" si="51"/>
        <v>81.168000000000006</v>
      </c>
      <c r="H1071" s="17">
        <f>H1070+(data!D$19*G1070-data!D$16*H1070)*$C1071/60</f>
        <v>165.07958857839213</v>
      </c>
      <c r="I1071" s="17">
        <f>I1070+(data!D$20*G1070-data!D$17*I1070)*$C1071/60</f>
        <v>337.82110278080643</v>
      </c>
      <c r="J1071" s="16">
        <f t="shared" si="49"/>
        <v>116.16666666666667</v>
      </c>
      <c r="K1071" s="14">
        <f>G1071/data!D$8</f>
        <v>4</v>
      </c>
      <c r="L1071" s="59">
        <f>C1071*E1071/3600/data!H$23+L1070</f>
        <v>174.49380912639384</v>
      </c>
    </row>
    <row r="1072" spans="1:12" ht="20.100000000000001" customHeight="1">
      <c r="A1072" s="12">
        <f>'Eleveld TCI'!A1072</f>
        <v>6980</v>
      </c>
      <c r="B1072" s="13">
        <f>'Eleveld TCI'!B1072</f>
        <v>4</v>
      </c>
      <c r="C1072" s="14">
        <f t="shared" si="50"/>
        <v>10</v>
      </c>
      <c r="D1072" s="68">
        <f>3600*(B1072*data!D$15/1000-F1072-G1071)/C1072</f>
        <v>717.79861796529474</v>
      </c>
      <c r="E1072" s="68">
        <f>IF(A1072+C1072&lt;N$19,data!H$25,IF(A1072&lt;N$19,data!H$25*(N$19-A1072)/C1072,IF(D1072&gt;data!$H$25,data!$H$25,IF(D1072&lt;0,0,D1072))))</f>
        <v>717.79861796529474</v>
      </c>
      <c r="F1072" s="17">
        <f>(H1072*data!D$16+I1072*data!D$17-G1071*(data!D$18+data!D$19+data!D$20))*$C1072/60</f>
        <v>-1.9938850499035985</v>
      </c>
      <c r="G1072" s="17">
        <f t="shared" si="51"/>
        <v>81.168000000000006</v>
      </c>
      <c r="H1072" s="17">
        <f>H1071+(data!D$19*G1071-data!D$16*H1071)*$C1072/60</f>
        <v>165.08149501642353</v>
      </c>
      <c r="I1072" s="17">
        <f>I1071+(data!D$20*G1071-data!D$17*I1071)*$C1072/60</f>
        <v>338.203477174277</v>
      </c>
      <c r="J1072" s="16">
        <f t="shared" si="49"/>
        <v>116.33333333333333</v>
      </c>
      <c r="K1072" s="14">
        <f>G1072/data!D$8</f>
        <v>4</v>
      </c>
      <c r="L1072" s="59">
        <f>C1072*E1072/3600/data!H$23+L1071</f>
        <v>174.69319763138421</v>
      </c>
    </row>
    <row r="1073" spans="1:12" ht="20.100000000000001" customHeight="1">
      <c r="A1073" s="12">
        <f>'Eleveld TCI'!A1073</f>
        <v>6990</v>
      </c>
      <c r="B1073" s="13">
        <f>'Eleveld TCI'!B1073</f>
        <v>4</v>
      </c>
      <c r="C1073" s="14">
        <f t="shared" si="50"/>
        <v>10</v>
      </c>
      <c r="D1073" s="68">
        <f>3600*(B1073*data!D$15/1000-F1073-G1072)/C1073</f>
        <v>717.71671590020446</v>
      </c>
      <c r="E1073" s="68">
        <f>IF(A1073+C1073&lt;N$19,data!H$25,IF(A1073&lt;N$19,data!H$25*(N$19-A1073)/C1073,IF(D1073&gt;data!$H$25,data!$H$25,IF(D1073&lt;0,0,D1073))))</f>
        <v>717.71671590020446</v>
      </c>
      <c r="F1073" s="17">
        <f>(H1073*data!D$16+I1073*data!D$17-G1072*(data!D$18+data!D$19+data!D$20))*$C1073/60</f>
        <v>-1.9936575441672397</v>
      </c>
      <c r="G1073" s="17">
        <f t="shared" si="51"/>
        <v>81.168000000000006</v>
      </c>
      <c r="H1073" s="17">
        <f>H1072+(data!D$19*G1072-data!D$16*H1072)*$C1073/60</f>
        <v>165.08338397877299</v>
      </c>
      <c r="I1073" s="17">
        <f>I1072+(data!D$20*G1072-data!D$17*I1072)*$C1073/60</f>
        <v>338.58564126183114</v>
      </c>
      <c r="J1073" s="16">
        <f t="shared" si="49"/>
        <v>116.5</v>
      </c>
      <c r="K1073" s="14">
        <f>G1073/data!D$8</f>
        <v>4</v>
      </c>
      <c r="L1073" s="59">
        <f>C1073*E1073/3600/data!H$23+L1072</f>
        <v>174.89256338580094</v>
      </c>
    </row>
    <row r="1074" spans="1:12" ht="20.100000000000001" customHeight="1">
      <c r="A1074" s="12">
        <f>'Eleveld TCI'!A1074</f>
        <v>7000</v>
      </c>
      <c r="B1074" s="13">
        <f>'Eleveld TCI'!B1074</f>
        <v>4</v>
      </c>
      <c r="C1074" s="14">
        <f t="shared" si="50"/>
        <v>10</v>
      </c>
      <c r="D1074" s="68">
        <f>3600*(B1074*data!D$15/1000-F1074-G1073)/C1074</f>
        <v>717.63491259389582</v>
      </c>
      <c r="E1074" s="68">
        <f>IF(A1074+C1074&lt;N$19,data!H$25,IF(A1074&lt;N$19,data!H$25*(N$19-A1074)/C1074,IF(D1074&gt;data!$H$25,data!$H$25,IF(D1074&lt;0,0,D1074))))</f>
        <v>717.63491259389582</v>
      </c>
      <c r="F1074" s="17">
        <f>(H1074*data!D$16+I1074*data!D$17-G1073*(data!D$18+data!D$19+data!D$20))*$C1074/60</f>
        <v>-1.9934303127608268</v>
      </c>
      <c r="G1074" s="17">
        <f t="shared" si="51"/>
        <v>81.168000000000006</v>
      </c>
      <c r="H1074" s="17">
        <f>H1073+(data!D$19*G1073-data!D$16*H1073)*$C1074/60</f>
        <v>165.08525562563423</v>
      </c>
      <c r="I1074" s="17">
        <f>I1073+(data!D$20*G1073-data!D$17*I1073)*$C1074/60</f>
        <v>338.96759515913715</v>
      </c>
      <c r="J1074" s="16">
        <f t="shared" si="49"/>
        <v>116.66666666666667</v>
      </c>
      <c r="K1074" s="14">
        <f>G1074/data!D$8</f>
        <v>4</v>
      </c>
      <c r="L1074" s="59">
        <f>C1074*E1074/3600/data!H$23+L1073</f>
        <v>175.09190641707701</v>
      </c>
    </row>
    <row r="1075" spans="1:12" ht="20.100000000000001" customHeight="1">
      <c r="A1075" s="12">
        <f>'Eleveld TCI'!A1075</f>
        <v>7010</v>
      </c>
      <c r="B1075" s="13">
        <f>'Eleveld TCI'!B1075</f>
        <v>4</v>
      </c>
      <c r="C1075" s="14">
        <f t="shared" si="50"/>
        <v>10</v>
      </c>
      <c r="D1075" s="68">
        <f>3600*(B1075*data!D$15/1000-F1075-G1074)/C1075</f>
        <v>717.55320749968803</v>
      </c>
      <c r="E1075" s="68">
        <f>IF(A1075+C1075&lt;N$19,data!H$25,IF(A1075&lt;N$19,data!H$25*(N$19-A1075)/C1075,IF(D1075&gt;data!$H$25,data!$H$25,IF(D1075&lt;0,0,D1075))))</f>
        <v>717.55320749968803</v>
      </c>
      <c r="F1075" s="17">
        <f>(H1075*data!D$16+I1075*data!D$17-G1074*(data!D$18+data!D$19+data!D$20))*$C1075/60</f>
        <v>-1.993203354165795</v>
      </c>
      <c r="G1075" s="17">
        <f t="shared" si="51"/>
        <v>81.168000000000006</v>
      </c>
      <c r="H1075" s="17">
        <f>H1074+(data!D$19*G1074-data!D$16*H1074)*$C1075/60</f>
        <v>165.08711011573257</v>
      </c>
      <c r="I1075" s="17">
        <f>I1074+(data!D$20*G1074-data!D$17*I1074)*$C1075/60</f>
        <v>339.34933898179963</v>
      </c>
      <c r="J1075" s="16">
        <f t="shared" si="49"/>
        <v>116.83333333333333</v>
      </c>
      <c r="K1075" s="14">
        <f>G1075/data!D$8</f>
        <v>4</v>
      </c>
      <c r="L1075" s="59">
        <f>C1075*E1075/3600/data!H$23+L1074</f>
        <v>175.2912267524936</v>
      </c>
    </row>
    <row r="1076" spans="1:12" ht="20.100000000000001" customHeight="1">
      <c r="A1076" s="12">
        <f>'Eleveld TCI'!A1076</f>
        <v>7020</v>
      </c>
      <c r="B1076" s="13">
        <f>'Eleveld TCI'!B1076</f>
        <v>4</v>
      </c>
      <c r="C1076" s="14">
        <f t="shared" si="50"/>
        <v>10</v>
      </c>
      <c r="D1076" s="68">
        <f>3600*(B1076*data!D$15/1000-F1076-G1075)/C1076</f>
        <v>717.47160007570415</v>
      </c>
      <c r="E1076" s="68">
        <f>IF(A1076+C1076&lt;N$19,data!H$25,IF(A1076&lt;N$19,data!H$25*(N$19-A1076)/C1076,IF(D1076&gt;data!$H$25,data!$H$25,IF(D1076&lt;0,0,D1076))))</f>
        <v>717.47160007570415</v>
      </c>
      <c r="F1076" s="17">
        <f>(H1076*data!D$16+I1076*data!D$17-G1075*(data!D$18+data!D$19+data!D$20))*$C1076/60</f>
        <v>-1.99297666687695</v>
      </c>
      <c r="G1076" s="17">
        <f t="shared" si="51"/>
        <v>81.168000000000006</v>
      </c>
      <c r="H1076" s="17">
        <f>H1075+(data!D$19*G1075-data!D$16*H1075)*$C1076/60</f>
        <v>165.08894760633837</v>
      </c>
      <c r="I1076" s="17">
        <f>I1075+(data!D$20*G1075-data!D$17*I1075)*$C1076/60</f>
        <v>339.73087284535967</v>
      </c>
      <c r="J1076" s="16">
        <f t="shared" si="49"/>
        <v>117</v>
      </c>
      <c r="K1076" s="14">
        <f>G1076/data!D$8</f>
        <v>4</v>
      </c>
      <c r="L1076" s="59">
        <f>C1076*E1076/3600/data!H$23+L1075</f>
        <v>175.4905244191813</v>
      </c>
    </row>
    <row r="1077" spans="1:12" ht="20.100000000000001" customHeight="1">
      <c r="A1077" s="12">
        <f>'Eleveld TCI'!A1077</f>
        <v>7030</v>
      </c>
      <c r="B1077" s="13">
        <f>'Eleveld TCI'!B1077</f>
        <v>4</v>
      </c>
      <c r="C1077" s="14">
        <f t="shared" si="50"/>
        <v>10</v>
      </c>
      <c r="D1077" s="68">
        <f>3600*(B1077*data!D$15/1000-F1077-G1076)/C1077</f>
        <v>717.39008978484549</v>
      </c>
      <c r="E1077" s="68">
        <f>IF(A1077+C1077&lt;N$19,data!H$25,IF(A1077&lt;N$19,data!H$25*(N$19-A1077)/C1077,IF(D1077&gt;data!$H$25,data!$H$25,IF(D1077&lt;0,0,D1077))))</f>
        <v>717.39008978484549</v>
      </c>
      <c r="F1077" s="17">
        <f>(H1077*data!D$16+I1077*data!D$17-G1076*(data!D$18+data!D$19+data!D$20))*$C1077/60</f>
        <v>-1.9927502494023515</v>
      </c>
      <c r="G1077" s="17">
        <f t="shared" si="51"/>
        <v>81.168000000000006</v>
      </c>
      <c r="H1077" s="17">
        <f>H1076+(data!D$19*G1076-data!D$16*H1076)*$C1077/60</f>
        <v>165.09076825328026</v>
      </c>
      <c r="I1077" s="17">
        <f>I1076+(data!D$20*G1076-data!D$17*I1076)*$C1077/60</f>
        <v>340.11219686529472</v>
      </c>
      <c r="J1077" s="16">
        <f t="shared" si="49"/>
        <v>117.16666666666667</v>
      </c>
      <c r="K1077" s="14">
        <f>G1077/data!D$8</f>
        <v>4</v>
      </c>
      <c r="L1077" s="59">
        <f>C1077*E1077/3600/data!H$23+L1076</f>
        <v>175.68979944412152</v>
      </c>
    </row>
    <row r="1078" spans="1:12" ht="20.100000000000001" customHeight="1">
      <c r="A1078" s="12">
        <f>'Eleveld TCI'!A1078</f>
        <v>7040</v>
      </c>
      <c r="B1078" s="13">
        <f>'Eleveld TCI'!B1078</f>
        <v>4</v>
      </c>
      <c r="C1078" s="14">
        <f t="shared" si="50"/>
        <v>10</v>
      </c>
      <c r="D1078" s="68">
        <f>3600*(B1078*data!D$15/1000-F1078-G1077)/C1078</f>
        <v>717.30867609474558</v>
      </c>
      <c r="E1078" s="68">
        <f>IF(A1078+C1078&lt;N$19,data!H$25,IF(A1078&lt;N$19,data!H$25*(N$19-A1078)/C1078,IF(D1078&gt;data!$H$25,data!$H$25,IF(D1078&lt;0,0,D1078))))</f>
        <v>717.30867609474558</v>
      </c>
      <c r="F1078" s="17">
        <f>(H1078*data!D$16+I1078*data!D$17-G1077*(data!D$18+data!D$19+data!D$20))*$C1078/60</f>
        <v>-1.9925241002631859</v>
      </c>
      <c r="G1078" s="17">
        <f t="shared" si="51"/>
        <v>81.168000000000006</v>
      </c>
      <c r="H1078" s="17">
        <f>H1077+(data!D$19*G1077-data!D$16*H1077)*$C1078/60</f>
        <v>165.09257221095854</v>
      </c>
      <c r="I1078" s="17">
        <f>I1077+(data!D$20*G1077-data!D$17*I1077)*$C1078/60</f>
        <v>340.49331115701881</v>
      </c>
      <c r="J1078" s="16">
        <f t="shared" si="49"/>
        <v>117.33333333333333</v>
      </c>
      <c r="K1078" s="14">
        <f>G1078/data!D$8</f>
        <v>4</v>
      </c>
      <c r="L1078" s="59">
        <f>C1078*E1078/3600/data!H$23+L1077</f>
        <v>175.88905185414782</v>
      </c>
    </row>
    <row r="1079" spans="1:12" ht="20.100000000000001" customHeight="1">
      <c r="A1079" s="12">
        <f>'Eleveld TCI'!A1079</f>
        <v>7050</v>
      </c>
      <c r="B1079" s="13">
        <f>'Eleveld TCI'!B1079</f>
        <v>4</v>
      </c>
      <c r="C1079" s="14">
        <f t="shared" si="50"/>
        <v>10</v>
      </c>
      <c r="D1079" s="68">
        <f>3600*(B1079*data!D$15/1000-F1079-G1078)/C1079</f>
        <v>717.22735847771389</v>
      </c>
      <c r="E1079" s="68">
        <f>IF(A1079+C1079&lt;N$19,data!H$25,IF(A1079&lt;N$19,data!H$25*(N$19-A1079)/C1079,IF(D1079&gt;data!$H$25,data!$H$25,IF(D1079&lt;0,0,D1079))))</f>
        <v>717.22735847771389</v>
      </c>
      <c r="F1079" s="17">
        <f>(H1079*data!D$16+I1079*data!D$17-G1078*(data!D$18+data!D$19+data!D$20))*$C1079/60</f>
        <v>-1.9922982179936486</v>
      </c>
      <c r="G1079" s="17">
        <f t="shared" si="51"/>
        <v>81.168000000000006</v>
      </c>
      <c r="H1079" s="17">
        <f>H1078+(data!D$19*G1078-data!D$16*H1078)*$C1079/60</f>
        <v>165.09435963235808</v>
      </c>
      <c r="I1079" s="17">
        <f>I1078+(data!D$20*G1078-data!D$17*I1078)*$C1079/60</f>
        <v>340.87421583588247</v>
      </c>
      <c r="J1079" s="16">
        <f t="shared" si="49"/>
        <v>117.5</v>
      </c>
      <c r="K1079" s="14">
        <f>G1079/data!D$8</f>
        <v>4</v>
      </c>
      <c r="L1079" s="59">
        <f>C1079*E1079/3600/data!H$23+L1078</f>
        <v>176.0882816759472</v>
      </c>
    </row>
    <row r="1080" spans="1:12" ht="20.100000000000001" customHeight="1">
      <c r="A1080" s="12">
        <f>'Eleveld TCI'!A1080</f>
        <v>7060</v>
      </c>
      <c r="B1080" s="13">
        <f>'Eleveld TCI'!B1080</f>
        <v>4</v>
      </c>
      <c r="C1080" s="14">
        <f t="shared" si="50"/>
        <v>10</v>
      </c>
      <c r="D1080" s="68">
        <f>3600*(B1080*data!D$15/1000-F1080-G1079)/C1080</f>
        <v>717.14613641069491</v>
      </c>
      <c r="E1080" s="68">
        <f>IF(A1080+C1080&lt;N$19,data!H$25,IF(A1080&lt;N$19,data!H$25*(N$19-A1080)/C1080,IF(D1080&gt;data!$H$25,data!$H$25,IF(D1080&lt;0,0,D1080))))</f>
        <v>717.14613641069491</v>
      </c>
      <c r="F1080" s="17">
        <f>(H1080*data!D$16+I1080*data!D$17-G1079*(data!D$18+data!D$19+data!D$20))*$C1080/60</f>
        <v>-1.9920726011408243</v>
      </c>
      <c r="G1080" s="17">
        <f t="shared" si="51"/>
        <v>81.168000000000006</v>
      </c>
      <c r="H1080" s="17">
        <f>H1079+(data!D$19*G1079-data!D$16*H1079)*$C1080/60</f>
        <v>165.09613066906147</v>
      </c>
      <c r="I1080" s="17">
        <f>I1079+(data!D$20*G1079-data!D$17*I1079)*$C1080/60</f>
        <v>341.25491101717273</v>
      </c>
      <c r="J1080" s="16">
        <f t="shared" si="49"/>
        <v>117.66666666666667</v>
      </c>
      <c r="K1080" s="14">
        <f>G1080/data!D$8</f>
        <v>4</v>
      </c>
      <c r="L1080" s="59">
        <f>C1080*E1080/3600/data!H$23+L1079</f>
        <v>176.28748893606129</v>
      </c>
    </row>
    <row r="1081" spans="1:12" ht="20.100000000000001" customHeight="1">
      <c r="A1081" s="12">
        <f>'Eleveld TCI'!A1081</f>
        <v>7070</v>
      </c>
      <c r="B1081" s="13">
        <f>'Eleveld TCI'!B1081</f>
        <v>4</v>
      </c>
      <c r="C1081" s="14">
        <f t="shared" si="50"/>
        <v>10</v>
      </c>
      <c r="D1081" s="68">
        <f>3600*(B1081*data!D$15/1000-F1081-G1080)/C1081</f>
        <v>717.06500937524766</v>
      </c>
      <c r="E1081" s="68">
        <f>IF(A1081+C1081&lt;N$19,data!H$25,IF(A1081&lt;N$19,data!H$25*(N$19-A1081)/C1081,IF(D1081&gt;data!$H$25,data!$H$25,IF(D1081&lt;0,0,D1081))))</f>
        <v>717.06500937524766</v>
      </c>
      <c r="F1081" s="17">
        <f>(H1081*data!D$16+I1081*data!D$17-G1080*(data!D$18+data!D$19+data!D$20))*$C1081/60</f>
        <v>-1.991847248264571</v>
      </c>
      <c r="G1081" s="17">
        <f t="shared" si="51"/>
        <v>81.168000000000006</v>
      </c>
      <c r="H1081" s="17">
        <f>H1080+(data!D$19*G1080-data!D$16*H1080)*$C1081/60</f>
        <v>165.09788547126175</v>
      </c>
      <c r="I1081" s="17">
        <f>I1080+(data!D$20*G1080-data!D$17*I1080)*$C1081/60</f>
        <v>341.63539681611331</v>
      </c>
      <c r="J1081" s="16">
        <f t="shared" si="49"/>
        <v>117.83333333333333</v>
      </c>
      <c r="K1081" s="14">
        <f>G1081/data!D$8</f>
        <v>4</v>
      </c>
      <c r="L1081" s="59">
        <f>C1081*E1081/3600/data!H$23+L1080</f>
        <v>176.48667366088776</v>
      </c>
    </row>
    <row r="1082" spans="1:12" ht="20.100000000000001" customHeight="1">
      <c r="A1082" s="12">
        <f>'Eleveld TCI'!A1082</f>
        <v>7080</v>
      </c>
      <c r="B1082" s="13">
        <f>'Eleveld TCI'!B1082</f>
        <v>4</v>
      </c>
      <c r="C1082" s="14">
        <f t="shared" si="50"/>
        <v>10</v>
      </c>
      <c r="D1082" s="68">
        <f>3600*(B1082*data!D$15/1000-F1082-G1081)/C1082</f>
        <v>716.98397685746386</v>
      </c>
      <c r="E1082" s="68">
        <f>IF(A1082+C1082&lt;N$19,data!H$25,IF(A1082&lt;N$19,data!H$25*(N$19-A1082)/C1082,IF(D1082&gt;data!$H$25,data!$H$25,IF(D1082&lt;0,0,D1082))))</f>
        <v>716.98397685746386</v>
      </c>
      <c r="F1082" s="17">
        <f>(H1082*data!D$16+I1082*data!D$17-G1081*(data!D$18+data!D$19+data!D$20))*$C1082/60</f>
        <v>-1.9916221579374016</v>
      </c>
      <c r="G1082" s="17">
        <f t="shared" si="51"/>
        <v>81.168000000000006</v>
      </c>
      <c r="H1082" s="17">
        <f>H1081+(data!D$19*G1081-data!D$16*H1081)*$C1082/60</f>
        <v>165.09962418777519</v>
      </c>
      <c r="I1082" s="17">
        <f>I1081+(data!D$20*G1081-data!D$17*I1081)*$C1082/60</f>
        <v>342.01567334786444</v>
      </c>
      <c r="J1082" s="16">
        <f t="shared" si="49"/>
        <v>118</v>
      </c>
      <c r="K1082" s="14">
        <f>G1082/data!D$8</f>
        <v>4</v>
      </c>
      <c r="L1082" s="59">
        <f>C1082*E1082/3600/data!H$23+L1081</f>
        <v>176.68583587668149</v>
      </c>
    </row>
    <row r="1083" spans="1:12" ht="20.100000000000001" customHeight="1">
      <c r="A1083" s="12">
        <f>'Eleveld TCI'!A1083</f>
        <v>7090</v>
      </c>
      <c r="B1083" s="13">
        <f>'Eleveld TCI'!B1083</f>
        <v>4</v>
      </c>
      <c r="C1083" s="14">
        <f t="shared" si="50"/>
        <v>10</v>
      </c>
      <c r="D1083" s="68">
        <f>3600*(B1083*data!D$15/1000-F1083-G1082)/C1083</f>
        <v>716.90303834797305</v>
      </c>
      <c r="E1083" s="68">
        <f>IF(A1083+C1083&lt;N$19,data!H$25,IF(A1083&lt;N$19,data!H$25*(N$19-A1083)/C1083,IF(D1083&gt;data!$H$25,data!$H$25,IF(D1083&lt;0,0,D1083))))</f>
        <v>716.90303834797305</v>
      </c>
      <c r="F1083" s="17">
        <f>(H1083*data!D$16+I1083*data!D$17-G1082*(data!D$18+data!D$19+data!D$20))*$C1083/60</f>
        <v>-1.9913973287443674</v>
      </c>
      <c r="G1083" s="17">
        <f t="shared" si="51"/>
        <v>81.168000000000006</v>
      </c>
      <c r="H1083" s="17">
        <f>H1082+(data!D$19*G1082-data!D$16*H1082)*$C1083/60</f>
        <v>165.10134696605391</v>
      </c>
      <c r="I1083" s="17">
        <f>I1082+(data!D$20*G1082-data!D$17*I1082)*$C1083/60</f>
        <v>342.3957407275231</v>
      </c>
      <c r="J1083" s="16">
        <f t="shared" si="49"/>
        <v>118.16666666666667</v>
      </c>
      <c r="K1083" s="14">
        <f>G1083/data!D$8</f>
        <v>4</v>
      </c>
      <c r="L1083" s="59">
        <f>C1083*E1083/3600/data!H$23+L1082</f>
        <v>176.88497560955594</v>
      </c>
    </row>
    <row r="1084" spans="1:12" ht="20.100000000000001" customHeight="1">
      <c r="A1084" s="12">
        <f>'Eleveld TCI'!A1084</f>
        <v>7100</v>
      </c>
      <c r="B1084" s="13">
        <f>'Eleveld TCI'!B1084</f>
        <v>4</v>
      </c>
      <c r="C1084" s="14">
        <f t="shared" si="50"/>
        <v>10</v>
      </c>
      <c r="D1084" s="68">
        <f>3600*(B1084*data!D$15/1000-F1084-G1083)/C1084</f>
        <v>716.82219334186073</v>
      </c>
      <c r="E1084" s="68">
        <f>IF(A1084+C1084&lt;N$19,data!H$25,IF(A1084&lt;N$19,data!H$25*(N$19-A1084)/C1084,IF(D1084&gt;data!$H$25,data!$H$25,IF(D1084&lt;0,0,D1084))))</f>
        <v>716.82219334186073</v>
      </c>
      <c r="F1084" s="17">
        <f>(H1084*data!D$16+I1084*data!D$17-G1083*(data!D$18+data!D$19+data!D$20))*$C1084/60</f>
        <v>-1.9911727592829465</v>
      </c>
      <c r="G1084" s="17">
        <f t="shared" si="51"/>
        <v>81.168000000000006</v>
      </c>
      <c r="H1084" s="17">
        <f>H1083+(data!D$19*G1083-data!D$16*H1083)*$C1084/60</f>
        <v>165.10305395219842</v>
      </c>
      <c r="I1084" s="17">
        <f>I1083+(data!D$20*G1083-data!D$17*I1083)*$C1084/60</f>
        <v>342.77559907012295</v>
      </c>
      <c r="J1084" s="16">
        <f t="shared" si="49"/>
        <v>118.33333333333333</v>
      </c>
      <c r="K1084" s="14">
        <f>G1084/data!D$8</f>
        <v>4</v>
      </c>
      <c r="L1084" s="59">
        <f>C1084*E1084/3600/data!H$23+L1083</f>
        <v>177.08409288548424</v>
      </c>
    </row>
    <row r="1085" spans="1:12" ht="20.100000000000001" customHeight="1">
      <c r="A1085" s="12">
        <f>'Eleveld TCI'!A1085</f>
        <v>7110</v>
      </c>
      <c r="B1085" s="13">
        <f>'Eleveld TCI'!B1085</f>
        <v>4</v>
      </c>
      <c r="C1085" s="14">
        <f t="shared" si="50"/>
        <v>10</v>
      </c>
      <c r="D1085" s="68">
        <f>3600*(B1085*data!D$15/1000-F1085-G1084)/C1085</f>
        <v>716.74144133865298</v>
      </c>
      <c r="E1085" s="68">
        <f>IF(A1085+C1085&lt;N$19,data!H$25,IF(A1085&lt;N$19,data!H$25*(N$19-A1085)/C1085,IF(D1085&gt;data!$H$25,data!$H$25,IF(D1085&lt;0,0,D1085))))</f>
        <v>716.74144133865298</v>
      </c>
      <c r="F1085" s="17">
        <f>(H1085*data!D$16+I1085*data!D$17-G1084*(data!D$18+data!D$19+data!D$20))*$C1085/60</f>
        <v>-1.990948448162926</v>
      </c>
      <c r="G1085" s="17">
        <f t="shared" si="51"/>
        <v>81.168000000000006</v>
      </c>
      <c r="H1085" s="17">
        <f>H1084+(data!D$19*G1084-data!D$16*H1084)*$C1085/60</f>
        <v>165.10474529096993</v>
      </c>
      <c r="I1085" s="17">
        <f>I1084+(data!D$20*G1084-data!D$17*I1084)*$C1085/60</f>
        <v>343.15524849063439</v>
      </c>
      <c r="J1085" s="16">
        <f t="shared" si="49"/>
        <v>118.5</v>
      </c>
      <c r="K1085" s="14">
        <f>G1085/data!D$8</f>
        <v>4</v>
      </c>
      <c r="L1085" s="59">
        <f>C1085*E1085/3600/data!H$23+L1084</f>
        <v>177.28318773030054</v>
      </c>
    </row>
    <row r="1086" spans="1:12" ht="20.100000000000001" customHeight="1">
      <c r="A1086" s="12">
        <f>'Eleveld TCI'!A1086</f>
        <v>7120</v>
      </c>
      <c r="B1086" s="13">
        <f>'Eleveld TCI'!B1086</f>
        <v>4</v>
      </c>
      <c r="C1086" s="14">
        <f t="shared" si="50"/>
        <v>10</v>
      </c>
      <c r="D1086" s="68">
        <f>3600*(B1086*data!D$15/1000-F1086-G1085)/C1086</f>
        <v>716.66078184226535</v>
      </c>
      <c r="E1086" s="68">
        <f>IF(A1086+C1086&lt;N$19,data!H$25,IF(A1086&lt;N$19,data!H$25*(N$19-A1086)/C1086,IF(D1086&gt;data!$H$25,data!$H$25,IF(D1086&lt;0,0,D1086))))</f>
        <v>716.66078184226535</v>
      </c>
      <c r="F1086" s="17">
        <f>(H1086*data!D$16+I1086*data!D$17-G1085*(data!D$18+data!D$19+data!D$20))*$C1086/60</f>
        <v>-1.990724394006294</v>
      </c>
      <c r="G1086" s="17">
        <f t="shared" si="51"/>
        <v>81.168000000000006</v>
      </c>
      <c r="H1086" s="17">
        <f>H1085+(data!D$19*G1085-data!D$16*H1085)*$C1086/60</f>
        <v>165.10642112580271</v>
      </c>
      <c r="I1086" s="17">
        <f>I1085+(data!D$20*G1085-data!D$17*I1085)*$C1086/60</f>
        <v>343.53468910396452</v>
      </c>
      <c r="J1086" s="16">
        <f t="shared" si="49"/>
        <v>118.66666666666667</v>
      </c>
      <c r="K1086" s="14">
        <f>G1086/data!D$8</f>
        <v>4</v>
      </c>
      <c r="L1086" s="59">
        <f>C1086*E1086/3600/data!H$23+L1085</f>
        <v>177.48226016970116</v>
      </c>
    </row>
    <row r="1087" spans="1:12" ht="20.100000000000001" customHeight="1">
      <c r="A1087" s="12">
        <f>'Eleveld TCI'!A1087</f>
        <v>7130</v>
      </c>
      <c r="B1087" s="13">
        <f>'Eleveld TCI'!B1087</f>
        <v>4</v>
      </c>
      <c r="C1087" s="14">
        <f t="shared" si="50"/>
        <v>10</v>
      </c>
      <c r="D1087" s="68">
        <f>3600*(B1087*data!D$15/1000-F1087-G1086)/C1087</f>
        <v>716.58021436096703</v>
      </c>
      <c r="E1087" s="68">
        <f>IF(A1087+C1087&lt;N$19,data!H$25,IF(A1087&lt;N$19,data!H$25*(N$19-A1087)/C1087,IF(D1087&gt;data!$H$25,data!$H$25,IF(D1087&lt;0,0,D1087))))</f>
        <v>716.58021436096703</v>
      </c>
      <c r="F1087" s="17">
        <f>(H1087*data!D$16+I1087*data!D$17-G1086*(data!D$18+data!D$19+data!D$20))*$C1087/60</f>
        <v>-1.9905005954471244</v>
      </c>
      <c r="G1087" s="17">
        <f t="shared" si="51"/>
        <v>81.168000000000006</v>
      </c>
      <c r="H1087" s="17">
        <f>H1086+(data!D$19*G1086-data!D$16*H1086)*$C1087/60</f>
        <v>165.1080815988162</v>
      </c>
      <c r="I1087" s="17">
        <f>I1086+(data!D$20*G1086-data!D$17*I1086)*$C1087/60</f>
        <v>343.91392102495735</v>
      </c>
      <c r="J1087" s="16">
        <f t="shared" si="49"/>
        <v>118.83333333333333</v>
      </c>
      <c r="K1087" s="14">
        <f>G1087/data!D$8</f>
        <v>4</v>
      </c>
      <c r="L1087" s="59">
        <f>C1087*E1087/3600/data!H$23+L1086</f>
        <v>177.68131022924587</v>
      </c>
    </row>
    <row r="1088" spans="1:12" ht="20.100000000000001" customHeight="1">
      <c r="A1088" s="12">
        <f>'Eleveld TCI'!A1088</f>
        <v>7140</v>
      </c>
      <c r="B1088" s="13">
        <f>'Eleveld TCI'!B1088</f>
        <v>4</v>
      </c>
      <c r="C1088" s="14">
        <f t="shared" si="50"/>
        <v>10</v>
      </c>
      <c r="D1088" s="68">
        <f>3600*(B1088*data!D$15/1000-F1088-G1087)/C1088</f>
        <v>716.49973840732969</v>
      </c>
      <c r="E1088" s="68">
        <f>IF(A1088+C1088&lt;N$19,data!H$25,IF(A1088&lt;N$19,data!H$25*(N$19-A1088)/C1088,IF(D1088&gt;data!$H$25,data!$H$25,IF(D1088&lt;0,0,D1088))))</f>
        <v>716.49973840732969</v>
      </c>
      <c r="F1088" s="17">
        <f>(H1088*data!D$16+I1088*data!D$17-G1087*(data!D$18+data!D$19+data!D$20))*$C1088/60</f>
        <v>-1.9902770511314685</v>
      </c>
      <c r="G1088" s="17">
        <f t="shared" si="51"/>
        <v>81.168000000000006</v>
      </c>
      <c r="H1088" s="17">
        <f>H1087+(data!D$19*G1087-data!D$16*H1087)*$C1088/60</f>
        <v>165.10972685082706</v>
      </c>
      <c r="I1088" s="17">
        <f>I1087+(data!D$20*G1087-data!D$17*I1087)*$C1088/60</f>
        <v>344.29294436839365</v>
      </c>
      <c r="J1088" s="16">
        <f t="shared" si="49"/>
        <v>119</v>
      </c>
      <c r="K1088" s="14">
        <f>G1088/data!D$8</f>
        <v>4</v>
      </c>
      <c r="L1088" s="59">
        <f>C1088*E1088/3600/data!H$23+L1087</f>
        <v>177.88033793435901</v>
      </c>
    </row>
    <row r="1089" spans="1:12" ht="20.100000000000001" customHeight="1">
      <c r="A1089" s="12">
        <f>'Eleveld TCI'!A1089</f>
        <v>7150</v>
      </c>
      <c r="B1089" s="13">
        <f>'Eleveld TCI'!B1089</f>
        <v>4</v>
      </c>
      <c r="C1089" s="14">
        <f t="shared" si="50"/>
        <v>10</v>
      </c>
      <c r="D1089" s="68">
        <f>3600*(B1089*data!D$15/1000-F1089-G1088)/C1089</f>
        <v>716.41935349820699</v>
      </c>
      <c r="E1089" s="68">
        <f>IF(A1089+C1089&lt;N$19,data!H$25,IF(A1089&lt;N$19,data!H$25*(N$19-A1089)/C1089,IF(D1089&gt;data!$H$25,data!$H$25,IF(D1089&lt;0,0,D1089))))</f>
        <v>716.41935349820699</v>
      </c>
      <c r="F1089" s="17">
        <f>(H1089*data!D$16+I1089*data!D$17-G1088*(data!D$18+data!D$19+data!D$20))*$C1089/60</f>
        <v>-1.9900537597172441</v>
      </c>
      <c r="G1089" s="17">
        <f t="shared" si="51"/>
        <v>81.168000000000006</v>
      </c>
      <c r="H1089" s="17">
        <f>H1088+(data!D$19*G1088-data!D$16*H1088)*$C1089/60</f>
        <v>165.11135702136116</v>
      </c>
      <c r="I1089" s="17">
        <f>I1088+(data!D$20*G1088-data!D$17*I1088)*$C1089/60</f>
        <v>344.67175924899101</v>
      </c>
      <c r="J1089" s="16">
        <f t="shared" si="49"/>
        <v>119.16666666666667</v>
      </c>
      <c r="K1089" s="14">
        <f>G1089/data!D$8</f>
        <v>4</v>
      </c>
      <c r="L1089" s="59">
        <f>C1089*E1089/3600/data!H$23+L1088</f>
        <v>178.07934331033073</v>
      </c>
    </row>
    <row r="1090" spans="1:12" ht="20.100000000000001" customHeight="1">
      <c r="A1090" s="12">
        <f>'Eleveld TCI'!A1090</f>
        <v>7160</v>
      </c>
      <c r="B1090" s="13">
        <f>'Eleveld TCI'!B1090</f>
        <v>4</v>
      </c>
      <c r="C1090" s="14">
        <f t="shared" si="50"/>
        <v>10</v>
      </c>
      <c r="D1090" s="68">
        <f>3600*(B1090*data!D$15/1000-F1090-G1089)/C1090</f>
        <v>716.33905915468858</v>
      </c>
      <c r="E1090" s="68">
        <f>IF(A1090+C1090&lt;N$19,data!H$25,IF(A1090&lt;N$19,data!H$25*(N$19-A1090)/C1090,IF(D1090&gt;data!$H$25,data!$H$25,IF(D1090&lt;0,0,D1090))))</f>
        <v>716.33905915468858</v>
      </c>
      <c r="F1090" s="17">
        <f>(H1090*data!D$16+I1090*data!D$17-G1089*(data!D$18+data!D$19+data!D$20))*$C1090/60</f>
        <v>-1.9898307198741281</v>
      </c>
      <c r="G1090" s="17">
        <f t="shared" si="51"/>
        <v>81.168000000000006</v>
      </c>
      <c r="H1090" s="17">
        <f>H1089+(data!D$19*G1089-data!D$16*H1089)*$C1090/60</f>
        <v>165.11297224866536</v>
      </c>
      <c r="I1090" s="17">
        <f>I1089+(data!D$20*G1089-data!D$17*I1089)*$C1090/60</f>
        <v>345.05036578140408</v>
      </c>
      <c r="J1090" s="16">
        <f t="shared" si="49"/>
        <v>119.33333333333333</v>
      </c>
      <c r="K1090" s="14">
        <f>G1090/data!D$8</f>
        <v>4</v>
      </c>
      <c r="L1090" s="59">
        <f>C1090*E1090/3600/data!H$23+L1089</f>
        <v>178.27832638231814</v>
      </c>
    </row>
    <row r="1091" spans="1:12" ht="20.100000000000001" customHeight="1">
      <c r="A1091" s="12">
        <f>'Eleveld TCI'!A1091</f>
        <v>7170</v>
      </c>
      <c r="B1091" s="13">
        <f>'Eleveld TCI'!B1091</f>
        <v>4</v>
      </c>
      <c r="C1091" s="14">
        <f t="shared" si="50"/>
        <v>10</v>
      </c>
      <c r="D1091" s="68">
        <f>3600*(B1091*data!D$15/1000-F1091-G1090)/C1091</f>
        <v>716.25885490204382</v>
      </c>
      <c r="E1091" s="68">
        <f>IF(A1091+C1091&lt;N$19,data!H$25,IF(A1091&lt;N$19,data!H$25*(N$19-A1091)/C1091,IF(D1091&gt;data!$H$25,data!$H$25,IF(D1091&lt;0,0,D1091))))</f>
        <v>716.25885490204382</v>
      </c>
      <c r="F1091" s="17">
        <f>(H1091*data!D$16+I1091*data!D$17-G1090*(data!D$18+data!D$19+data!D$20))*$C1091/60</f>
        <v>-1.98960793028345</v>
      </c>
      <c r="G1091" s="17">
        <f t="shared" si="51"/>
        <v>81.168000000000006</v>
      </c>
      <c r="H1091" s="17">
        <f>H1090+(data!D$19*G1090-data!D$16*H1090)*$C1091/60</f>
        <v>165.11457266971925</v>
      </c>
      <c r="I1091" s="17">
        <f>I1090+(data!D$20*G1090-data!D$17*I1090)*$C1091/60</f>
        <v>345.42876408022431</v>
      </c>
      <c r="J1091" s="16">
        <f t="shared" si="49"/>
        <v>119.5</v>
      </c>
      <c r="K1091" s="14">
        <f>G1091/data!D$8</f>
        <v>4</v>
      </c>
      <c r="L1091" s="59">
        <f>C1091*E1091/3600/data!H$23+L1090</f>
        <v>178.47728717534648</v>
      </c>
    </row>
    <row r="1092" spans="1:12" ht="20.100000000000001" customHeight="1">
      <c r="A1092" s="12">
        <f>'Eleveld TCI'!A1092</f>
        <v>7180</v>
      </c>
      <c r="B1092" s="13">
        <f>'Eleveld TCI'!B1092</f>
        <v>4</v>
      </c>
      <c r="C1092" s="14">
        <f t="shared" si="50"/>
        <v>10</v>
      </c>
      <c r="D1092" s="68">
        <f>3600*(B1092*data!D$15/1000-F1092-G1091)/C1092</f>
        <v>716.17874026971151</v>
      </c>
      <c r="E1092" s="68">
        <f>IF(A1092+C1092&lt;N$19,data!H$25,IF(A1092&lt;N$19,data!H$25*(N$19-A1092)/C1092,IF(D1092&gt;data!$H$25,data!$H$25,IF(D1092&lt;0,0,D1092))))</f>
        <v>716.17874026971151</v>
      </c>
      <c r="F1092" s="17">
        <f>(H1092*data!D$16+I1092*data!D$17-G1091*(data!D$18+data!D$19+data!D$20))*$C1092/60</f>
        <v>-1.9893853896380813</v>
      </c>
      <c r="G1092" s="17">
        <f t="shared" si="51"/>
        <v>81.168000000000006</v>
      </c>
      <c r="H1092" s="17">
        <f>H1091+(data!D$19*G1091-data!D$16*H1091)*$C1092/60</f>
        <v>165.11615842024682</v>
      </c>
      <c r="I1092" s="17">
        <f>I1091+(data!D$20*G1091-data!D$17*I1091)*$C1092/60</f>
        <v>345.80695425998022</v>
      </c>
      <c r="J1092" s="16">
        <f t="shared" ref="J1092:J1155" si="52">$A1092/60</f>
        <v>119.66666666666667</v>
      </c>
      <c r="K1092" s="14">
        <f>G1092/data!D$8</f>
        <v>4</v>
      </c>
      <c r="L1092" s="59">
        <f>C1092*E1092/3600/data!H$23+L1091</f>
        <v>178.67622571431028</v>
      </c>
    </row>
    <row r="1093" spans="1:12" ht="20.100000000000001" customHeight="1">
      <c r="A1093" s="12">
        <f>'Eleveld TCI'!A1093</f>
        <v>7190</v>
      </c>
      <c r="B1093" s="13">
        <f>'Eleveld TCI'!B1093</f>
        <v>4</v>
      </c>
      <c r="C1093" s="14">
        <f t="shared" ref="C1093:C1104" si="53">A1094-A1093</f>
        <v>10</v>
      </c>
      <c r="D1093" s="68">
        <f>3600*(B1093*data!D$15/1000-F1093-G1092)/C1093</f>
        <v>716.09871479123854</v>
      </c>
      <c r="E1093" s="68">
        <f>IF(A1093+C1093&lt;N$19,data!H$25,IF(A1093&lt;N$19,data!H$25*(N$19-A1093)/C1093,IF(D1093&gt;data!$H$25,data!$H$25,IF(D1093&lt;0,0,D1093))))</f>
        <v>716.09871479123854</v>
      </c>
      <c r="F1093" s="17">
        <f>(H1093*data!D$16+I1093*data!D$17-G1092*(data!D$18+data!D$19+data!D$20))*$C1093/60</f>
        <v>-1.9891630966423353</v>
      </c>
      <c r="G1093" s="17">
        <f t="shared" ref="G1093:G1104" si="54">(E1093/60)*$C1093/60+F1093+G1092</f>
        <v>81.168000000000006</v>
      </c>
      <c r="H1093" s="17">
        <f>H1092+(data!D$19*G1092-data!D$16*H1092)*$C1093/60</f>
        <v>165.11772963472788</v>
      </c>
      <c r="I1093" s="17">
        <f>I1092+(data!D$20*G1092-data!D$17*I1092)*$C1093/60</f>
        <v>346.18493643513722</v>
      </c>
      <c r="J1093" s="16">
        <f t="shared" si="52"/>
        <v>119.83333333333333</v>
      </c>
      <c r="K1093" s="14">
        <f>G1093/data!D$8</f>
        <v>4</v>
      </c>
      <c r="L1093" s="59">
        <f>C1093*E1093/3600/data!H$23+L1092</f>
        <v>178.87514202397452</v>
      </c>
    </row>
    <row r="1094" spans="1:12" ht="20.100000000000001" customHeight="1">
      <c r="A1094" s="12">
        <f>'Eleveld TCI'!A1094</f>
        <v>7200</v>
      </c>
      <c r="B1094" s="13">
        <f>'Eleveld TCI'!B1094</f>
        <v>4</v>
      </c>
      <c r="C1094" s="14">
        <f t="shared" si="53"/>
        <v>10</v>
      </c>
      <c r="D1094" s="68">
        <f>3600*(B1094*data!D$15/1000-F1094-G1093)/C1094</f>
        <v>716.01877800426962</v>
      </c>
      <c r="E1094" s="68">
        <f>IF(A1094+C1094&lt;N$19,data!H$25,IF(A1094&lt;N$19,data!H$25*(N$19-A1094)/C1094,IF(D1094&gt;data!$H$25,data!$H$25,IF(D1094&lt;0,0,D1094))))</f>
        <v>716.01877800426962</v>
      </c>
      <c r="F1094" s="17">
        <f>(H1094*data!D$16+I1094*data!D$17-G1093*(data!D$18+data!D$19+data!D$20))*$C1094/60</f>
        <v>-1.9889410500118581</v>
      </c>
      <c r="G1094" s="17">
        <f t="shared" si="54"/>
        <v>81.168000000000006</v>
      </c>
      <c r="H1094" s="17">
        <f>H1093+(data!D$19*G1093-data!D$16*H1093)*$C1094/60</f>
        <v>165.11928644640955</v>
      </c>
      <c r="I1094" s="17">
        <f>I1093+(data!D$20*G1093-data!D$17*I1093)*$C1094/60</f>
        <v>346.56271072009787</v>
      </c>
      <c r="J1094" s="16">
        <f t="shared" si="52"/>
        <v>120</v>
      </c>
      <c r="K1094" s="14">
        <f>G1094/data!D$8</f>
        <v>4</v>
      </c>
      <c r="L1094" s="59">
        <f>C1094*E1094/3600/data!H$23+L1093</f>
        <v>179.07403612897571</v>
      </c>
    </row>
    <row r="1095" spans="1:12" ht="20.100000000000001" customHeight="1">
      <c r="A1095" s="12">
        <f>'Eleveld TCI'!A1095</f>
        <v>7210</v>
      </c>
      <c r="B1095" s="13">
        <f>'Eleveld TCI'!B1095</f>
        <v>4</v>
      </c>
      <c r="C1095" s="14">
        <f t="shared" si="53"/>
        <v>10</v>
      </c>
      <c r="D1095" s="68">
        <f>3600*(B1095*data!D$15/1000-F1095-G1094)/C1095</f>
        <v>715.9389294504706</v>
      </c>
      <c r="E1095" s="68">
        <f>IF(A1095+C1095&lt;N$19,data!H$25,IF(A1095&lt;N$19,data!H$25*(N$19-A1095)/C1095,IF(D1095&gt;data!$H$25,data!$H$25,IF(D1095&lt;0,0,D1095))))</f>
        <v>715.9389294504706</v>
      </c>
      <c r="F1095" s="17">
        <f>(H1095*data!D$16+I1095*data!D$17-G1094*(data!D$18+data!D$19+data!D$20))*$C1095/60</f>
        <v>-1.988719248473529</v>
      </c>
      <c r="G1095" s="17">
        <f t="shared" si="54"/>
        <v>81.168000000000006</v>
      </c>
      <c r="H1095" s="17">
        <f>H1094+(data!D$19*G1094-data!D$16*H1094)*$C1095/60</f>
        <v>165.12082898731745</v>
      </c>
      <c r="I1095" s="17">
        <f>I1094+(data!D$20*G1094-data!D$17*I1094)*$C1095/60</f>
        <v>346.9402772292018</v>
      </c>
      <c r="J1095" s="16">
        <f t="shared" si="52"/>
        <v>120.16666666666667</v>
      </c>
      <c r="K1095" s="14">
        <f>G1095/data!D$8</f>
        <v>4</v>
      </c>
      <c r="L1095" s="59">
        <f>C1095*E1095/3600/data!H$23+L1094</f>
        <v>179.27290805382307</v>
      </c>
    </row>
    <row r="1096" spans="1:12" ht="20.100000000000001" customHeight="1">
      <c r="A1096" s="12">
        <f>'Eleveld TCI'!A1096</f>
        <v>7220</v>
      </c>
      <c r="B1096" s="13">
        <f>'Eleveld TCI'!B1096</f>
        <v>4</v>
      </c>
      <c r="C1096" s="14">
        <f t="shared" si="53"/>
        <v>10</v>
      </c>
      <c r="D1096" s="68">
        <f>3600*(B1096*data!D$15/1000-F1096-G1095)/C1096</f>
        <v>715.85916867552839</v>
      </c>
      <c r="E1096" s="68">
        <f>IF(A1096+C1096&lt;N$19,data!H$25,IF(A1096&lt;N$19,data!H$25*(N$19-A1096)/C1096,IF(D1096&gt;data!$H$25,data!$H$25,IF(D1096&lt;0,0,D1096))))</f>
        <v>715.85916867552839</v>
      </c>
      <c r="F1096" s="17">
        <f>(H1096*data!D$16+I1096*data!D$17-G1095*(data!D$18+data!D$19+data!D$20))*$C1096/60</f>
        <v>-1.9884976907653524</v>
      </c>
      <c r="G1096" s="17">
        <f t="shared" si="54"/>
        <v>81.168000000000006</v>
      </c>
      <c r="H1096" s="17">
        <f>H1095+(data!D$19*G1095-data!D$16*H1095)*$C1096/60</f>
        <v>165.12235738826703</v>
      </c>
      <c r="I1096" s="17">
        <f>I1095+(data!D$20*G1095-data!D$17*I1095)*$C1096/60</f>
        <v>347.31763607672576</v>
      </c>
      <c r="J1096" s="16">
        <f t="shared" si="52"/>
        <v>120.33333333333333</v>
      </c>
      <c r="K1096" s="14">
        <f>G1096/data!D$8</f>
        <v>4</v>
      </c>
      <c r="L1096" s="59">
        <f>C1096*E1096/3600/data!H$23+L1095</f>
        <v>179.4717578228996</v>
      </c>
    </row>
    <row r="1097" spans="1:12" ht="20.100000000000001" customHeight="1">
      <c r="A1097" s="12">
        <f>'Eleveld TCI'!A1097</f>
        <v>7230</v>
      </c>
      <c r="B1097" s="13">
        <f>'Eleveld TCI'!B1097</f>
        <v>4</v>
      </c>
      <c r="C1097" s="14">
        <f t="shared" si="53"/>
        <v>10</v>
      </c>
      <c r="D1097" s="68">
        <f>3600*(B1097*data!D$15/1000-F1097-G1096)/C1097</f>
        <v>715.77949522908966</v>
      </c>
      <c r="E1097" s="68">
        <f>IF(A1097+C1097&lt;N$19,data!H$25,IF(A1097&lt;N$19,data!H$25*(N$19-A1097)/C1097,IF(D1097&gt;data!$H$25,data!$H$25,IF(D1097&lt;0,0,D1097))))</f>
        <v>715.77949522908966</v>
      </c>
      <c r="F1097" s="17">
        <f>(H1097*data!D$16+I1097*data!D$17-G1096*(data!D$18+data!D$19+data!D$20))*$C1097/60</f>
        <v>-1.9882763756363631</v>
      </c>
      <c r="G1097" s="17">
        <f t="shared" si="54"/>
        <v>81.168000000000006</v>
      </c>
      <c r="H1097" s="17">
        <f>H1096+(data!D$19*G1096-data!D$16*H1096)*$C1097/60</f>
        <v>165.12387177887459</v>
      </c>
      <c r="I1097" s="17">
        <f>I1096+(data!D$20*G1096-data!D$17*I1096)*$C1097/60</f>
        <v>347.69478737688354</v>
      </c>
      <c r="J1097" s="16">
        <f t="shared" si="52"/>
        <v>120.5</v>
      </c>
      <c r="K1097" s="14">
        <f>G1097/data!D$8</f>
        <v>4</v>
      </c>
      <c r="L1097" s="59">
        <f>C1097*E1097/3600/data!H$23+L1096</f>
        <v>179.67058546046323</v>
      </c>
    </row>
    <row r="1098" spans="1:12" ht="20.100000000000001" customHeight="1">
      <c r="A1098" s="12">
        <f>'Eleveld TCI'!A1098</f>
        <v>7240</v>
      </c>
      <c r="B1098" s="13">
        <f>'Eleveld TCI'!B1098</f>
        <v>4</v>
      </c>
      <c r="C1098" s="14">
        <f t="shared" si="53"/>
        <v>10</v>
      </c>
      <c r="D1098" s="68">
        <f>3600*(B1098*data!D$15/1000-F1098-G1097)/C1098</f>
        <v>715.69990866474541</v>
      </c>
      <c r="E1098" s="68">
        <f>IF(A1098+C1098&lt;N$19,data!H$25,IF(A1098&lt;N$19,data!H$25*(N$19-A1098)/C1098,IF(D1098&gt;data!$H$25,data!$H$25,IF(D1098&lt;0,0,D1098))))</f>
        <v>715.69990866474541</v>
      </c>
      <c r="F1098" s="17">
        <f>(H1098*data!D$16+I1098*data!D$17-G1097*(data!D$18+data!D$19+data!D$20))*$C1098/60</f>
        <v>-1.9880553018465197</v>
      </c>
      <c r="G1098" s="17">
        <f t="shared" si="54"/>
        <v>81.168000000000006</v>
      </c>
      <c r="H1098" s="17">
        <f>H1097+(data!D$19*G1097-data!D$16*H1097)*$C1098/60</f>
        <v>165.12537228756824</v>
      </c>
      <c r="I1098" s="17">
        <f>I1097+(data!D$20*G1097-data!D$17*I1097)*$C1098/60</f>
        <v>348.07173124382626</v>
      </c>
      <c r="J1098" s="16">
        <f t="shared" si="52"/>
        <v>120.66666666666667</v>
      </c>
      <c r="K1098" s="14">
        <f>G1098/data!D$8</f>
        <v>4</v>
      </c>
      <c r="L1098" s="59">
        <f>C1098*E1098/3600/data!H$23+L1097</f>
        <v>179.86939099064787</v>
      </c>
    </row>
    <row r="1099" spans="1:12" ht="20.100000000000001" customHeight="1">
      <c r="A1099" s="12">
        <f>'Eleveld TCI'!A1099</f>
        <v>7250</v>
      </c>
      <c r="B1099" s="13">
        <f>'Eleveld TCI'!B1099</f>
        <v>4</v>
      </c>
      <c r="C1099" s="14">
        <f t="shared" si="53"/>
        <v>10</v>
      </c>
      <c r="D1099" s="68">
        <f>3600*(B1099*data!D$15/1000-F1099-G1098)/C1099</f>
        <v>715.62040853997985</v>
      </c>
      <c r="E1099" s="68">
        <f>IF(A1099+C1099&lt;N$19,data!H$25,IF(A1099&lt;N$19,data!H$25*(N$19-A1099)/C1099,IF(D1099&gt;data!$H$25,data!$H$25,IF(D1099&lt;0,0,D1099))))</f>
        <v>715.62040853997985</v>
      </c>
      <c r="F1099" s="17">
        <f>(H1099*data!D$16+I1099*data!D$17-G1098*(data!D$18+data!D$19+data!D$20))*$C1099/60</f>
        <v>-1.9878344681666069</v>
      </c>
      <c r="G1099" s="17">
        <f t="shared" si="54"/>
        <v>81.168000000000006</v>
      </c>
      <c r="H1099" s="17">
        <f>H1098+(data!D$19*G1098-data!D$16*H1098)*$C1099/60</f>
        <v>165.12685904159886</v>
      </c>
      <c r="I1099" s="17">
        <f>I1098+(data!D$20*G1098-data!D$17*I1098)*$C1099/60</f>
        <v>348.44846779164214</v>
      </c>
      <c r="J1099" s="16">
        <f t="shared" si="52"/>
        <v>120.83333333333333</v>
      </c>
      <c r="K1099" s="14">
        <f>G1099/data!D$8</f>
        <v>4</v>
      </c>
      <c r="L1099" s="59">
        <f>C1099*E1099/3600/data!H$23+L1098</f>
        <v>180.06817443746453</v>
      </c>
    </row>
    <row r="1100" spans="1:12" ht="20.100000000000001" customHeight="1">
      <c r="A1100" s="12">
        <f>'Eleveld TCI'!A1100</f>
        <v>7260</v>
      </c>
      <c r="B1100" s="13">
        <f>'Eleveld TCI'!B1100</f>
        <v>4</v>
      </c>
      <c r="C1100" s="14">
        <f t="shared" si="53"/>
        <v>10</v>
      </c>
      <c r="D1100" s="68">
        <f>3600*(B1100*data!D$15/1000-F1100-G1099)/C1100</f>
        <v>715.54099441612948</v>
      </c>
      <c r="E1100" s="68">
        <f>IF(A1100+C1100&lt;N$19,data!H$25,IF(A1100&lt;N$19,data!H$25*(N$19-A1100)/C1100,IF(D1100&gt;data!$H$25,data!$H$25,IF(D1100&lt;0,0,D1100))))</f>
        <v>715.54099441612948</v>
      </c>
      <c r="F1100" s="17">
        <f>(H1100*data!D$16+I1100*data!D$17-G1099*(data!D$18+data!D$19+data!D$20))*$C1100/60</f>
        <v>-1.9876138733781372</v>
      </c>
      <c r="G1100" s="17">
        <f t="shared" si="54"/>
        <v>81.168000000000006</v>
      </c>
      <c r="H1100" s="17">
        <f>H1099+(data!D$19*G1099-data!D$16*H1099)*$C1100/60</f>
        <v>165.12833216705087</v>
      </c>
      <c r="I1100" s="17">
        <f>I1099+(data!D$20*G1099-data!D$17*I1099)*$C1100/60</f>
        <v>348.82499713435675</v>
      </c>
      <c r="J1100" s="16">
        <f t="shared" si="52"/>
        <v>121</v>
      </c>
      <c r="K1100" s="14">
        <f>G1100/data!D$8</f>
        <v>4</v>
      </c>
      <c r="L1100" s="59">
        <f>C1100*E1100/3600/data!H$23+L1099</f>
        <v>180.26693582480235</v>
      </c>
    </row>
    <row r="1101" spans="1:12" ht="20.100000000000001" customHeight="1">
      <c r="A1101" s="12">
        <f>'Eleveld TCI'!A1101</f>
        <v>7270</v>
      </c>
      <c r="B1101" s="13">
        <f>'Eleveld TCI'!B1101</f>
        <v>4</v>
      </c>
      <c r="C1101" s="14">
        <f t="shared" si="53"/>
        <v>10</v>
      </c>
      <c r="D1101" s="68">
        <f>3600*(B1101*data!D$15/1000-F1101-G1100)/C1101</f>
        <v>715.46166585837284</v>
      </c>
      <c r="E1101" s="68">
        <f>IF(A1101+C1101&lt;N$19,data!H$25,IF(A1101&lt;N$19,data!H$25*(N$19-A1101)/C1101,IF(D1101&gt;data!$H$25,data!$H$25,IF(D1101&lt;0,0,D1101))))</f>
        <v>715.46166585837284</v>
      </c>
      <c r="F1101" s="17">
        <f>(H1101*data!D$16+I1101*data!D$17-G1100*(data!D$18+data!D$19+data!D$20))*$C1101/60</f>
        <v>-1.9873935162732517</v>
      </c>
      <c r="G1101" s="17">
        <f t="shared" si="54"/>
        <v>81.168000000000006</v>
      </c>
      <c r="H1101" s="17">
        <f>H1100+(data!D$19*G1100-data!D$16*H1100)*$C1101/60</f>
        <v>165.12979178885291</v>
      </c>
      <c r="I1101" s="17">
        <f>I1100+(data!D$20*G1100-data!D$17*I1100)*$C1101/60</f>
        <v>349.20131938593283</v>
      </c>
      <c r="J1101" s="16">
        <f t="shared" si="52"/>
        <v>121.16666666666667</v>
      </c>
      <c r="K1101" s="14">
        <f>G1101/data!D$8</f>
        <v>4</v>
      </c>
      <c r="L1101" s="59">
        <f>C1101*E1101/3600/data!H$23+L1100</f>
        <v>180.46567517642967</v>
      </c>
    </row>
    <row r="1102" spans="1:12" ht="20.100000000000001" customHeight="1">
      <c r="A1102" s="12">
        <f>'Eleveld TCI'!A1102</f>
        <v>7280</v>
      </c>
      <c r="B1102" s="13">
        <f>'Eleveld TCI'!B1102</f>
        <v>4</v>
      </c>
      <c r="C1102" s="14">
        <f t="shared" si="53"/>
        <v>10</v>
      </c>
      <c r="D1102" s="68">
        <f>3600*(B1102*data!D$15/1000-F1102-G1101)/C1102</f>
        <v>715.38242243566401</v>
      </c>
      <c r="E1102" s="68">
        <f>IF(A1102+C1102&lt;N$19,data!H$25,IF(A1102&lt;N$19,data!H$25*(N$19-A1102)/C1102,IF(D1102&gt;data!$H$25,data!$H$25,IF(D1102&lt;0,0,D1102))))</f>
        <v>715.38242243566401</v>
      </c>
      <c r="F1102" s="17">
        <f>(H1102*data!D$16+I1102*data!D$17-G1101*(data!D$18+data!D$19+data!D$20))*$C1102/60</f>
        <v>-1.9871733956546234</v>
      </c>
      <c r="G1102" s="17">
        <f t="shared" si="54"/>
        <v>81.168000000000006</v>
      </c>
      <c r="H1102" s="17">
        <f>H1101+(data!D$19*G1101-data!D$16*H1101)*$C1102/60</f>
        <v>165.13123803078844</v>
      </c>
      <c r="I1102" s="17">
        <f>I1101+(data!D$20*G1101-data!D$17*I1101)*$C1102/60</f>
        <v>349.57743466027057</v>
      </c>
      <c r="J1102" s="16">
        <f t="shared" si="52"/>
        <v>121.33333333333333</v>
      </c>
      <c r="K1102" s="14">
        <f>G1102/data!D$8</f>
        <v>4</v>
      </c>
      <c r="L1102" s="59">
        <f>C1102*E1102/3600/data!H$23+L1101</f>
        <v>180.66439251599513</v>
      </c>
    </row>
    <row r="1103" spans="1:12" ht="20.100000000000001" customHeight="1">
      <c r="A1103" s="12">
        <f>'Eleveld TCI'!A1103</f>
        <v>7290</v>
      </c>
      <c r="B1103" s="13">
        <f>'Eleveld TCI'!B1103</f>
        <v>4</v>
      </c>
      <c r="C1103" s="14">
        <f t="shared" si="53"/>
        <v>10</v>
      </c>
      <c r="D1103" s="68">
        <f>3600*(B1103*data!D$15/1000-F1103-G1102)/C1103</f>
        <v>715.30326372073262</v>
      </c>
      <c r="E1103" s="68">
        <f>IF(A1103+C1103&lt;N$19,data!H$25,IF(A1103&lt;N$19,data!H$25*(N$19-A1103)/C1103,IF(D1103&gt;data!$H$25,data!$H$25,IF(D1103&lt;0,0,D1103))))</f>
        <v>715.30326372073262</v>
      </c>
      <c r="F1103" s="17">
        <f>(H1103*data!D$16+I1103*data!D$17-G1102*(data!D$18+data!D$19+data!D$20))*$C1103/60</f>
        <v>-1.9869535103353617</v>
      </c>
      <c r="G1103" s="17">
        <f t="shared" si="54"/>
        <v>81.168000000000006</v>
      </c>
      <c r="H1103" s="17">
        <f>H1102+(data!D$19*G1102-data!D$16*H1102)*$C1103/60</f>
        <v>165.13267101550622</v>
      </c>
      <c r="I1103" s="17">
        <f>I1102+(data!D$20*G1102-data!D$17*I1102)*$C1103/60</f>
        <v>349.95334307120743</v>
      </c>
      <c r="J1103" s="16">
        <f t="shared" si="52"/>
        <v>121.5</v>
      </c>
      <c r="K1103" s="14">
        <f>G1103/data!D$8</f>
        <v>4</v>
      </c>
      <c r="L1103" s="59">
        <f>C1103*E1103/3600/data!H$23+L1102</f>
        <v>180.86308786702867</v>
      </c>
    </row>
    <row r="1104" spans="1:12" ht="20.100000000000001" customHeight="1">
      <c r="A1104" s="18">
        <f>'Eleveld TCI'!A1104</f>
        <v>7300</v>
      </c>
      <c r="B1104" s="13">
        <f>'Eleveld TCI'!B1104</f>
        <v>4</v>
      </c>
      <c r="C1104" s="14">
        <f t="shared" si="53"/>
        <v>10</v>
      </c>
      <c r="D1104" s="68">
        <f>3600*(B1104*data!D$15/1000-F1104-G1103)/C1104</f>
        <v>715.22418929001219</v>
      </c>
      <c r="E1104" s="68">
        <f>IF(A1104+C1104&lt;N$19,data!H$25,IF(A1104&lt;N$19,data!H$25*(N$19-A1104)/C1104,IF(D1104&gt;data!$H$25,data!$H$25,IF(D1104&lt;0,0,D1104))))</f>
        <v>715.22418929001219</v>
      </c>
      <c r="F1104" s="17">
        <f>(H1104*data!D$16+I1104*data!D$17-G1103*(data!D$18+data!D$19+data!D$20))*$C1104/60</f>
        <v>-1.9867338591389159</v>
      </c>
      <c r="G1104" s="17">
        <f t="shared" si="54"/>
        <v>81.168000000000006</v>
      </c>
      <c r="H1104" s="17">
        <f>H1103+(data!D$19*G1103-data!D$16*H1103)*$C1104/60</f>
        <v>165.13409086453075</v>
      </c>
      <c r="I1104" s="17">
        <f>I1103+(data!D$20*G1103-data!D$17*I1103)*$C1104/60</f>
        <v>350.32904473251824</v>
      </c>
      <c r="J1104" s="16">
        <f t="shared" si="52"/>
        <v>121.66666666666667</v>
      </c>
      <c r="K1104" s="14">
        <f>G1104/data!D$8</f>
        <v>4</v>
      </c>
      <c r="L1104" s="59">
        <f>C1104*E1104/3600/data!H$23+L1103</f>
        <v>181.06176125294255</v>
      </c>
    </row>
    <row r="1105" spans="1:12" ht="19.899999999999999" customHeight="1">
      <c r="A1105" s="18">
        <f>'Eleveld TCI'!A1105</f>
        <v>7310</v>
      </c>
      <c r="B1105" s="13">
        <f>'Eleveld TCI'!B1105</f>
        <v>4</v>
      </c>
      <c r="C1105" s="14">
        <f t="shared" ref="C1105:C1161" si="55">A1106-A1105</f>
        <v>10</v>
      </c>
      <c r="D1105" s="68">
        <f>3600*(B1105*data!D$15/1000-F1105-G1104)/C1105</f>
        <v>715.14519872363508</v>
      </c>
      <c r="E1105" s="68">
        <f>IF(A1105+C1105&lt;N$19,data!H$25,IF(A1105&lt;N$19,data!H$25*(N$19-A1105)/C1105,IF(D1105&gt;data!$H$25,data!$H$25,IF(D1105&lt;0,0,D1105))))</f>
        <v>715.14519872363508</v>
      </c>
      <c r="F1105" s="17">
        <f>(H1105*data!D$16+I1105*data!D$17-G1104*(data!D$18+data!D$19+data!D$20))*$C1105/60</f>
        <v>-1.9865144408989812</v>
      </c>
      <c r="G1105" s="17">
        <f t="shared" ref="G1105:G1161" si="56">(E1105/60)*$C1105/60+F1105+G1104</f>
        <v>81.168000000000006</v>
      </c>
      <c r="H1105" s="17">
        <f>H1104+(data!D$19*G1104-data!D$16*H1104)*$C1105/60</f>
        <v>165.13549769827256</v>
      </c>
      <c r="I1105" s="17">
        <f>I1104+(data!D$20*G1104-data!D$17*I1104)*$C1105/60</f>
        <v>350.70453975791537</v>
      </c>
      <c r="J1105" s="16">
        <f t="shared" si="52"/>
        <v>121.83333333333333</v>
      </c>
      <c r="K1105" s="14">
        <f>G1105/data!D$8</f>
        <v>4</v>
      </c>
      <c r="L1105" s="59">
        <f>C1105*E1105/3600/data!H$23+L1104</f>
        <v>181.26041269703245</v>
      </c>
    </row>
    <row r="1106" spans="1:12" ht="19.899999999999999" customHeight="1">
      <c r="A1106" s="18">
        <f>'Eleveld TCI'!A1106</f>
        <v>7320</v>
      </c>
      <c r="B1106" s="13">
        <f>'Eleveld TCI'!B1106</f>
        <v>4</v>
      </c>
      <c r="C1106" s="14">
        <f t="shared" si="55"/>
        <v>10</v>
      </c>
      <c r="D1106" s="68">
        <f>3600*(B1106*data!D$15/1000-F1106-G1105)/C1106</f>
        <v>715.06629160538637</v>
      </c>
      <c r="E1106" s="68">
        <f>IF(A1106+C1106&lt;N$19,data!H$25,IF(A1106&lt;N$19,data!H$25*(N$19-A1106)/C1106,IF(D1106&gt;data!$H$25,data!$H$25,IF(D1106&lt;0,0,D1106))))</f>
        <v>715.06629160538637</v>
      </c>
      <c r="F1106" s="17">
        <f>(H1106*data!D$16+I1106*data!D$17-G1105*(data!D$18+data!D$19+data!D$20))*$C1106/60</f>
        <v>-1.9862952544594041</v>
      </c>
      <c r="G1106" s="17">
        <f t="shared" si="56"/>
        <v>81.168000000000006</v>
      </c>
      <c r="H1106" s="17">
        <f>H1105+(data!D$19*G1105-data!D$16*H1105)*$C1106/60</f>
        <v>165.1368916360384</v>
      </c>
      <c r="I1106" s="17">
        <f>I1105+(data!D$20*G1105-data!D$17*I1105)*$C1106/60</f>
        <v>351.07982826104853</v>
      </c>
      <c r="J1106" s="16">
        <f t="shared" si="52"/>
        <v>122</v>
      </c>
      <c r="K1106" s="14">
        <f>G1106/data!D$8</f>
        <v>4</v>
      </c>
      <c r="L1106" s="59">
        <f>C1106*E1106/3600/data!H$23+L1105</f>
        <v>181.45904222247839</v>
      </c>
    </row>
    <row r="1107" spans="1:12" ht="19.899999999999999" customHeight="1">
      <c r="A1107" s="18">
        <f>'Eleveld TCI'!A1107</f>
        <v>7330</v>
      </c>
      <c r="B1107" s="13">
        <f>'Eleveld TCI'!B1107</f>
        <v>4</v>
      </c>
      <c r="C1107" s="14">
        <f t="shared" si="55"/>
        <v>10</v>
      </c>
      <c r="D1107" s="68">
        <f>3600*(B1107*data!D$15/1000-F1107-G1106)/C1107</f>
        <v>714.98746752267323</v>
      </c>
      <c r="E1107" s="68">
        <f>IF(A1107+C1107&lt;N$19,data!H$25,IF(A1107&lt;N$19,data!H$25*(N$19-A1107)/C1107,IF(D1107&gt;data!$H$25,data!$H$25,IF(D1107&lt;0,0,D1107))))</f>
        <v>714.98746752267323</v>
      </c>
      <c r="F1107" s="17">
        <f>(H1107*data!D$16+I1107*data!D$17-G1106*(data!D$18+data!D$19+data!D$20))*$C1107/60</f>
        <v>-1.9860762986740925</v>
      </c>
      <c r="G1107" s="17">
        <f t="shared" si="56"/>
        <v>81.168000000000006</v>
      </c>
      <c r="H1107" s="17">
        <f>H1106+(data!D$19*G1106-data!D$16*H1106)*$C1107/60</f>
        <v>165.13827279604138</v>
      </c>
      <c r="I1107" s="17">
        <f>I1106+(data!D$20*G1106-data!D$17*I1106)*$C1107/60</f>
        <v>351.45491035550498</v>
      </c>
      <c r="J1107" s="16">
        <f t="shared" si="52"/>
        <v>122.16666666666667</v>
      </c>
      <c r="K1107" s="14">
        <f>G1107/data!D$8</f>
        <v>4</v>
      </c>
      <c r="L1107" s="59">
        <f>C1107*E1107/3600/data!H$23+L1106</f>
        <v>181.6576498523458</v>
      </c>
    </row>
    <row r="1108" spans="1:12" ht="19.899999999999999" customHeight="1">
      <c r="A1108" s="18">
        <f>'Eleveld TCI'!A1108</f>
        <v>7340</v>
      </c>
      <c r="B1108" s="13">
        <f>'Eleveld TCI'!B1108</f>
        <v>4</v>
      </c>
      <c r="C1108" s="14">
        <f t="shared" si="55"/>
        <v>10</v>
      </c>
      <c r="D1108" s="68">
        <f>3600*(B1108*data!D$15/1000-F1108-G1107)/C1108</f>
        <v>714.90872606648907</v>
      </c>
      <c r="E1108" s="68">
        <f>IF(A1108+C1108&lt;N$19,data!H$25,IF(A1108&lt;N$19,data!H$25*(N$19-A1108)/C1108,IF(D1108&gt;data!$H$25,data!$H$25,IF(D1108&lt;0,0,D1108))))</f>
        <v>714.90872606648907</v>
      </c>
      <c r="F1108" s="17">
        <f>(H1108*data!D$16+I1108*data!D$17-G1107*(data!D$18+data!D$19+data!D$20))*$C1108/60</f>
        <v>-1.9858575724069203</v>
      </c>
      <c r="G1108" s="17">
        <f t="shared" si="56"/>
        <v>81.168000000000006</v>
      </c>
      <c r="H1108" s="17">
        <f>H1107+(data!D$19*G1107-data!D$16*H1107)*$C1108/60</f>
        <v>165.139641295411</v>
      </c>
      <c r="I1108" s="17">
        <f>I1107+(data!D$20*G1107-data!D$17*I1107)*$C1108/60</f>
        <v>351.82978615480943</v>
      </c>
      <c r="J1108" s="16">
        <f t="shared" si="52"/>
        <v>122.33333333333333</v>
      </c>
      <c r="K1108" s="14">
        <f>G1108/data!D$8</f>
        <v>4</v>
      </c>
      <c r="L1108" s="59">
        <f>C1108*E1108/3600/data!H$23+L1107</f>
        <v>181.85623560958649</v>
      </c>
    </row>
    <row r="1109" spans="1:12" ht="19.899999999999999" customHeight="1">
      <c r="A1109" s="18">
        <f>'Eleveld TCI'!A1109</f>
        <v>7350</v>
      </c>
      <c r="B1109" s="13">
        <f>'Eleveld TCI'!B1109</f>
        <v>4</v>
      </c>
      <c r="C1109" s="14">
        <f t="shared" si="55"/>
        <v>10</v>
      </c>
      <c r="D1109" s="68">
        <f>3600*(B1109*data!D$15/1000-F1109-G1108)/C1109</f>
        <v>714.83006683138797</v>
      </c>
      <c r="E1109" s="68">
        <f>IF(A1109+C1109&lt;N$19,data!H$25,IF(A1109&lt;N$19,data!H$25*(N$19-A1109)/C1109,IF(D1109&gt;data!$H$25,data!$H$25,IF(D1109&lt;0,0,D1109))))</f>
        <v>714.83006683138797</v>
      </c>
      <c r="F1109" s="17">
        <f>(H1109*data!D$16+I1109*data!D$17-G1108*(data!D$18+data!D$19+data!D$20))*$C1109/60</f>
        <v>-1.9856390745316379</v>
      </c>
      <c r="G1109" s="17">
        <f t="shared" si="56"/>
        <v>81.168000000000006</v>
      </c>
      <c r="H1109" s="17">
        <f>H1108+(data!D$19*G1108-data!D$16*H1108)*$C1109/60</f>
        <v>165.14099725020307</v>
      </c>
      <c r="I1109" s="17">
        <f>I1108+(data!D$20*G1108-data!D$17*I1108)*$C1109/60</f>
        <v>352.2044557724243</v>
      </c>
      <c r="J1109" s="16">
        <f t="shared" si="52"/>
        <v>122.5</v>
      </c>
      <c r="K1109" s="14">
        <f>G1109/data!D$8</f>
        <v>4</v>
      </c>
      <c r="L1109" s="59">
        <f>C1109*E1109/3600/data!H$23+L1108</f>
        <v>182.05479951703964</v>
      </c>
    </row>
    <row r="1110" spans="1:12" ht="19.899999999999999" customHeight="1">
      <c r="A1110" s="18">
        <f>'Eleveld TCI'!A1110</f>
        <v>7360</v>
      </c>
      <c r="B1110" s="13">
        <f>'Eleveld TCI'!B1110</f>
        <v>4</v>
      </c>
      <c r="C1110" s="14">
        <f t="shared" si="55"/>
        <v>10</v>
      </c>
      <c r="D1110" s="68">
        <f>3600*(B1110*data!D$15/1000-F1110-G1109)/C1110</f>
        <v>714.75148941544376</v>
      </c>
      <c r="E1110" s="68">
        <f>IF(A1110+C1110&lt;N$19,data!H$25,IF(A1110&lt;N$19,data!H$25*(N$19-A1110)/C1110,IF(D1110&gt;data!$H$25,data!$H$25,IF(D1110&lt;0,0,D1110))))</f>
        <v>714.75148941544376</v>
      </c>
      <c r="F1110" s="17">
        <f>(H1110*data!D$16+I1110*data!D$17-G1109*(data!D$18+data!D$19+data!D$20))*$C1110/60</f>
        <v>-1.9854208039317833</v>
      </c>
      <c r="G1110" s="17">
        <f t="shared" si="56"/>
        <v>81.168000000000006</v>
      </c>
      <c r="H1110" s="17">
        <f>H1109+(data!D$19*G1109-data!D$16*H1109)*$C1110/60</f>
        <v>165.14234077540954</v>
      </c>
      <c r="I1110" s="17">
        <f>I1109+(data!D$20*G1109-data!D$17*I1109)*$C1110/60</f>
        <v>352.57891932174948</v>
      </c>
      <c r="J1110" s="16">
        <f t="shared" si="52"/>
        <v>122.66666666666667</v>
      </c>
      <c r="K1110" s="14">
        <f>G1110/data!D$8</f>
        <v>4</v>
      </c>
      <c r="L1110" s="59">
        <f>C1110*E1110/3600/data!H$23+L1109</f>
        <v>182.25334159743281</v>
      </c>
    </row>
    <row r="1111" spans="1:12" ht="19.899999999999999" customHeight="1">
      <c r="A1111" s="18">
        <f>'Eleveld TCI'!A1111</f>
        <v>7370</v>
      </c>
      <c r="B1111" s="13">
        <f>'Eleveld TCI'!B1111</f>
        <v>4</v>
      </c>
      <c r="C1111" s="14">
        <f t="shared" si="55"/>
        <v>10</v>
      </c>
      <c r="D1111" s="68">
        <f>3600*(B1111*data!D$15/1000-F1111-G1110)/C1111</f>
        <v>714.6729934202142</v>
      </c>
      <c r="E1111" s="68">
        <f>IF(A1111+C1111&lt;N$19,data!H$25,IF(A1111&lt;N$19,data!H$25*(N$19-A1111)/C1111,IF(D1111&gt;data!$H$25,data!$H$25,IF(D1111&lt;0,0,D1111))))</f>
        <v>714.6729934202142</v>
      </c>
      <c r="F1111" s="17">
        <f>(H1111*data!D$16+I1111*data!D$17-G1110*(data!D$18+data!D$19+data!D$20))*$C1111/60</f>
        <v>-1.9852027595005899</v>
      </c>
      <c r="G1111" s="17">
        <f t="shared" si="56"/>
        <v>81.168000000000006</v>
      </c>
      <c r="H1111" s="17">
        <f>H1110+(data!D$19*G1110-data!D$16*H1110)*$C1111/60</f>
        <v>165.14367198496828</v>
      </c>
      <c r="I1111" s="17">
        <f>I1110+(data!D$20*G1110-data!D$17*I1110)*$C1111/60</f>
        <v>352.95317691612252</v>
      </c>
      <c r="J1111" s="16">
        <f t="shared" si="52"/>
        <v>122.83333333333333</v>
      </c>
      <c r="K1111" s="14">
        <f>G1111/data!D$8</f>
        <v>4</v>
      </c>
      <c r="L1111" s="59">
        <f>C1111*E1111/3600/data!H$23+L1110</f>
        <v>182.45186187338285</v>
      </c>
    </row>
    <row r="1112" spans="1:12" ht="19.899999999999999" customHeight="1">
      <c r="A1112" s="18">
        <f>'Eleveld TCI'!A1112</f>
        <v>7380</v>
      </c>
      <c r="B1112" s="13">
        <f>'Eleveld TCI'!B1112</f>
        <v>4</v>
      </c>
      <c r="C1112" s="14">
        <f t="shared" si="55"/>
        <v>10</v>
      </c>
      <c r="D1112" s="68">
        <f>3600*(B1112*data!D$15/1000-F1112-G1111)/C1112</f>
        <v>714.59457845072563</v>
      </c>
      <c r="E1112" s="68">
        <f>IF(A1112+C1112&lt;N$19,data!H$25,IF(A1112&lt;N$19,data!H$25*(N$19-A1112)/C1112,IF(D1112&gt;data!$H$25,data!$H$25,IF(D1112&lt;0,0,D1112))))</f>
        <v>714.59457845072563</v>
      </c>
      <c r="F1112" s="17">
        <f>(H1112*data!D$16+I1112*data!D$17-G1111*(data!D$18+data!D$19+data!D$20))*$C1112/60</f>
        <v>-1.9849849401408994</v>
      </c>
      <c r="G1112" s="17">
        <f t="shared" si="56"/>
        <v>81.168000000000006</v>
      </c>
      <c r="H1112" s="17">
        <f>H1111+(data!D$19*G1111-data!D$16*H1111)*$C1112/60</f>
        <v>165.14499099177274</v>
      </c>
      <c r="I1112" s="17">
        <f>I1111+(data!D$20*G1111-data!D$17*I1111)*$C1112/60</f>
        <v>353.32722866881863</v>
      </c>
      <c r="J1112" s="16">
        <f t="shared" si="52"/>
        <v>123</v>
      </c>
      <c r="K1112" s="14">
        <f>G1112/data!D$8</f>
        <v>4</v>
      </c>
      <c r="L1112" s="59">
        <f>C1112*E1112/3600/data!H$23+L1111</f>
        <v>182.65036036739696</v>
      </c>
    </row>
    <row r="1113" spans="1:12" ht="19.899999999999999" customHeight="1">
      <c r="A1113" s="18">
        <f>'Eleveld TCI'!A1113</f>
        <v>7390</v>
      </c>
      <c r="B1113" s="13">
        <f>'Eleveld TCI'!B1113</f>
        <v>4</v>
      </c>
      <c r="C1113" s="14">
        <f t="shared" si="55"/>
        <v>10</v>
      </c>
      <c r="D1113" s="68">
        <f>3600*(B1113*data!D$15/1000-F1113-G1112)/C1113</f>
        <v>714.51624411542696</v>
      </c>
      <c r="E1113" s="68">
        <f>IF(A1113+C1113&lt;N$19,data!H$25,IF(A1113&lt;N$19,data!H$25*(N$19-A1113)/C1113,IF(D1113&gt;data!$H$25,data!$H$25,IF(D1113&lt;0,0,D1113))))</f>
        <v>714.51624411542696</v>
      </c>
      <c r="F1113" s="17">
        <f>(H1113*data!D$16+I1113*data!D$17-G1112*(data!D$18+data!D$19+data!D$20))*$C1113/60</f>
        <v>-1.9847673447650749</v>
      </c>
      <c r="G1113" s="17">
        <f t="shared" si="56"/>
        <v>81.168000000000006</v>
      </c>
      <c r="H1113" s="17">
        <f>H1112+(data!D$19*G1112-data!D$16*H1112)*$C1113/60</f>
        <v>165.14629790768149</v>
      </c>
      <c r="I1113" s="17">
        <f>I1112+(data!D$20*G1112-data!D$17*I1112)*$C1113/60</f>
        <v>353.70107469305077</v>
      </c>
      <c r="J1113" s="16">
        <f t="shared" si="52"/>
        <v>123.16666666666667</v>
      </c>
      <c r="K1113" s="14">
        <f>G1113/data!D$8</f>
        <v>4</v>
      </c>
      <c r="L1113" s="59">
        <f>C1113*E1113/3600/data!H$23+L1112</f>
        <v>182.84883710187347</v>
      </c>
    </row>
    <row r="1114" spans="1:12" ht="19.899999999999999" customHeight="1">
      <c r="A1114" s="18">
        <f>'Eleveld TCI'!A1114</f>
        <v>7400</v>
      </c>
      <c r="B1114" s="13">
        <f>'Eleveld TCI'!B1114</f>
        <v>4</v>
      </c>
      <c r="C1114" s="14">
        <f t="shared" si="55"/>
        <v>10</v>
      </c>
      <c r="D1114" s="68">
        <f>3600*(B1114*data!D$15/1000-F1114-G1113)/C1114</f>
        <v>714.43799002616913</v>
      </c>
      <c r="E1114" s="68">
        <f>IF(A1114+C1114&lt;N$19,data!H$25,IF(A1114&lt;N$19,data!H$25*(N$19-A1114)/C1114,IF(D1114&gt;data!$H$25,data!$H$25,IF(D1114&lt;0,0,D1114))))</f>
        <v>714.43799002616913</v>
      </c>
      <c r="F1114" s="17">
        <f>(H1114*data!D$16+I1114*data!D$17-G1113*(data!D$18+data!D$19+data!D$20))*$C1114/60</f>
        <v>-1.9845499722949118</v>
      </c>
      <c r="G1114" s="17">
        <f t="shared" si="56"/>
        <v>81.168000000000006</v>
      </c>
      <c r="H1114" s="17">
        <f>H1113+(data!D$19*G1113-data!D$16*H1113)*$C1114/60</f>
        <v>165.14759284352775</v>
      </c>
      <c r="I1114" s="17">
        <f>I1113+(data!D$20*G1113-data!D$17*I1113)*$C1114/60</f>
        <v>354.07471510196962</v>
      </c>
      <c r="J1114" s="16">
        <f t="shared" si="52"/>
        <v>123.33333333333333</v>
      </c>
      <c r="K1114" s="14">
        <f>G1114/data!D$8</f>
        <v>4</v>
      </c>
      <c r="L1114" s="59">
        <f>C1114*E1114/3600/data!H$23+L1113</f>
        <v>183.04729209910298</v>
      </c>
    </row>
    <row r="1115" spans="1:12" ht="19.899999999999999" customHeight="1">
      <c r="A1115" s="18">
        <f>'Eleveld TCI'!A1115</f>
        <v>7410</v>
      </c>
      <c r="B1115" s="13">
        <f>'Eleveld TCI'!B1115</f>
        <v>4</v>
      </c>
      <c r="C1115" s="14">
        <f t="shared" si="55"/>
        <v>10</v>
      </c>
      <c r="D1115" s="68">
        <f>3600*(B1115*data!D$15/1000-F1115-G1114)/C1115</f>
        <v>714.35981579815916</v>
      </c>
      <c r="E1115" s="68">
        <f>IF(A1115+C1115&lt;N$19,data!H$25,IF(A1115&lt;N$19,data!H$25*(N$19-A1115)/C1115,IF(D1115&gt;data!$H$25,data!$H$25,IF(D1115&lt;0,0,D1115))))</f>
        <v>714.35981579815916</v>
      </c>
      <c r="F1115" s="17">
        <f>(H1115*data!D$16+I1115*data!D$17-G1114*(data!D$18+data!D$19+data!D$20))*$C1115/60</f>
        <v>-1.9843328216615543</v>
      </c>
      <c r="G1115" s="17">
        <f t="shared" si="56"/>
        <v>81.168000000000006</v>
      </c>
      <c r="H1115" s="17">
        <f>H1114+(data!D$19*G1114-data!D$16*H1114)*$C1115/60</f>
        <v>165.14887590912875</v>
      </c>
      <c r="I1115" s="17">
        <f>I1114+(data!D$20*G1114-data!D$17*I1114)*$C1115/60</f>
        <v>354.44815000866356</v>
      </c>
      <c r="J1115" s="16">
        <f t="shared" si="52"/>
        <v>123.5</v>
      </c>
      <c r="K1115" s="14">
        <f>G1115/data!D$8</f>
        <v>4</v>
      </c>
      <c r="L1115" s="59">
        <f>C1115*E1115/3600/data!H$23+L1114</f>
        <v>183.24572538126912</v>
      </c>
    </row>
    <row r="1116" spans="1:12" ht="19.899999999999999" customHeight="1">
      <c r="A1116" s="18">
        <f>'Eleveld TCI'!A1116</f>
        <v>7420</v>
      </c>
      <c r="B1116" s="13">
        <f>'Eleveld TCI'!B1116</f>
        <v>4</v>
      </c>
      <c r="C1116" s="14">
        <f t="shared" si="55"/>
        <v>10</v>
      </c>
      <c r="D1116" s="68">
        <f>3600*(B1116*data!D$15/1000-F1116-G1115)/C1116</f>
        <v>714.28172104994474</v>
      </c>
      <c r="E1116" s="68">
        <f>IF(A1116+C1116&lt;N$19,data!H$25,IF(A1116&lt;N$19,data!H$25*(N$19-A1116)/C1116,IF(D1116&gt;data!$H$25,data!$H$25,IF(D1116&lt;0,0,D1116))))</f>
        <v>714.28172104994474</v>
      </c>
      <c r="F1116" s="17">
        <f>(H1116*data!D$16+I1116*data!D$17-G1115*(data!D$18+data!D$19+data!D$20))*$C1116/60</f>
        <v>-1.9841158918054078</v>
      </c>
      <c r="G1116" s="17">
        <f t="shared" si="56"/>
        <v>81.168000000000006</v>
      </c>
      <c r="H1116" s="17">
        <f>H1115+(data!D$19*G1115-data!D$16*H1115)*$C1116/60</f>
        <v>165.15014721329507</v>
      </c>
      <c r="I1116" s="17">
        <f>I1115+(data!D$20*G1115-data!D$17*I1115)*$C1116/60</f>
        <v>354.82137952615881</v>
      </c>
      <c r="J1116" s="16">
        <f t="shared" si="52"/>
        <v>123.66666666666667</v>
      </c>
      <c r="K1116" s="14">
        <f>G1116/data!D$8</f>
        <v>4</v>
      </c>
      <c r="L1116" s="59">
        <f>C1116*E1116/3600/data!H$23+L1115</f>
        <v>183.44413697044968</v>
      </c>
    </row>
    <row r="1117" spans="1:12" ht="19.899999999999999" customHeight="1">
      <c r="A1117" s="18">
        <f>'Eleveld TCI'!A1117</f>
        <v>7430</v>
      </c>
      <c r="B1117" s="13">
        <f>'Eleveld TCI'!B1117</f>
        <v>4</v>
      </c>
      <c r="C1117" s="14">
        <f t="shared" si="55"/>
        <v>10</v>
      </c>
      <c r="D1117" s="68">
        <f>3600*(B1117*data!D$15/1000-F1117-G1116)/C1117</f>
        <v>714.20370540337842</v>
      </c>
      <c r="E1117" s="68">
        <f>IF(A1117+C1117&lt;N$19,data!H$25,IF(A1117&lt;N$19,data!H$25*(N$19-A1117)/C1117,IF(D1117&gt;data!$H$25,data!$H$25,IF(D1117&lt;0,0,D1117))))</f>
        <v>714.20370540337842</v>
      </c>
      <c r="F1117" s="17">
        <f>(H1117*data!D$16+I1117*data!D$17-G1116*(data!D$18+data!D$19+data!D$20))*$C1117/60</f>
        <v>-1.9838991816760536</v>
      </c>
      <c r="G1117" s="17">
        <f t="shared" si="56"/>
        <v>81.168000000000006</v>
      </c>
      <c r="H1117" s="17">
        <f>H1116+(data!D$19*G1116-data!D$16*H1116)*$C1117/60</f>
        <v>165.15140686383987</v>
      </c>
      <c r="I1117" s="17">
        <f>I1116+(data!D$20*G1116-data!D$17*I1116)*$C1117/60</f>
        <v>355.19440376741943</v>
      </c>
      <c r="J1117" s="16">
        <f t="shared" si="52"/>
        <v>123.83333333333333</v>
      </c>
      <c r="K1117" s="14">
        <f>G1117/data!D$8</f>
        <v>4</v>
      </c>
      <c r="L1117" s="59">
        <f>C1117*E1117/3600/data!H$23+L1116</f>
        <v>183.64252688861728</v>
      </c>
    </row>
    <row r="1118" spans="1:12" ht="19.899999999999999" customHeight="1">
      <c r="A1118" s="18">
        <f>'Eleveld TCI'!A1118</f>
        <v>7440</v>
      </c>
      <c r="B1118" s="13">
        <f>'Eleveld TCI'!B1118</f>
        <v>4</v>
      </c>
      <c r="C1118" s="14">
        <f t="shared" si="55"/>
        <v>10</v>
      </c>
      <c r="D1118" s="68">
        <f>3600*(B1118*data!D$15/1000-F1118-G1117)/C1118</f>
        <v>714.12576848358185</v>
      </c>
      <c r="E1118" s="68">
        <f>IF(A1118+C1118&lt;N$19,data!H$25,IF(A1118&lt;N$19,data!H$25*(N$19-A1118)/C1118,IF(D1118&gt;data!$H$25,data!$H$25,IF(D1118&lt;0,0,D1118))))</f>
        <v>714.12576848358185</v>
      </c>
      <c r="F1118" s="17">
        <f>(H1118*data!D$16+I1118*data!D$17-G1117*(data!D$18+data!D$19+data!D$20))*$C1118/60</f>
        <v>-1.9836826902321685</v>
      </c>
      <c r="G1118" s="17">
        <f t="shared" si="56"/>
        <v>81.168000000000006</v>
      </c>
      <c r="H1118" s="17">
        <f>H1117+(data!D$19*G1117-data!D$16*H1117)*$C1118/60</f>
        <v>165.15265496758801</v>
      </c>
      <c r="I1118" s="17">
        <f>I1117+(data!D$20*G1117-data!D$17*I1117)*$C1118/60</f>
        <v>355.56722284534737</v>
      </c>
      <c r="J1118" s="16">
        <f t="shared" si="52"/>
        <v>124</v>
      </c>
      <c r="K1118" s="14">
        <f>G1118/data!D$8</f>
        <v>4</v>
      </c>
      <c r="L1118" s="59">
        <f>C1118*E1118/3600/data!H$23+L1117</f>
        <v>183.84089515764049</v>
      </c>
    </row>
    <row r="1119" spans="1:12" ht="19.899999999999999" customHeight="1">
      <c r="A1119" s="18">
        <f>'Eleveld TCI'!A1119</f>
        <v>7450</v>
      </c>
      <c r="B1119" s="13">
        <f>'Eleveld TCI'!B1119</f>
        <v>4</v>
      </c>
      <c r="C1119" s="14">
        <f t="shared" si="55"/>
        <v>10</v>
      </c>
      <c r="D1119" s="68">
        <f>3600*(B1119*data!D$15/1000-F1119-G1118)/C1119</f>
        <v>714.04790991892014</v>
      </c>
      <c r="E1119" s="68">
        <f>IF(A1119+C1119&lt;N$19,data!H$25,IF(A1119&lt;N$19,data!H$25*(N$19-A1119)/C1119,IF(D1119&gt;data!$H$25,data!$H$25,IF(D1119&lt;0,0,D1119))))</f>
        <v>714.04790991892014</v>
      </c>
      <c r="F1119" s="17">
        <f>(H1119*data!D$16+I1119*data!D$17-G1118*(data!D$18+data!D$19+data!D$20))*$C1119/60</f>
        <v>-1.9834664164414388</v>
      </c>
      <c r="G1119" s="17">
        <f t="shared" si="56"/>
        <v>81.168000000000006</v>
      </c>
      <c r="H1119" s="17">
        <f>H1118+(data!D$19*G1118-data!D$16*H1118)*$C1119/60</f>
        <v>165.15389163038512</v>
      </c>
      <c r="I1119" s="17">
        <f>I1118+(data!D$20*G1118-data!D$17*I1118)*$C1119/60</f>
        <v>355.93983687278245</v>
      </c>
      <c r="J1119" s="16">
        <f t="shared" si="52"/>
        <v>124.16666666666667</v>
      </c>
      <c r="K1119" s="14">
        <f>G1119/data!D$8</f>
        <v>4</v>
      </c>
      <c r="L1119" s="59">
        <f>C1119*E1119/3600/data!H$23+L1118</f>
        <v>184.03924179928464</v>
      </c>
    </row>
    <row r="1120" spans="1:12" ht="19.899999999999999" customHeight="1">
      <c r="A1120" s="18">
        <f>'Eleveld TCI'!A1120</f>
        <v>7460</v>
      </c>
      <c r="B1120" s="13">
        <f>'Eleveld TCI'!B1120</f>
        <v>4</v>
      </c>
      <c r="C1120" s="14">
        <f t="shared" si="55"/>
        <v>10</v>
      </c>
      <c r="D1120" s="68">
        <f>3600*(B1120*data!D$15/1000-F1120-G1119)/C1120</f>
        <v>713.9701293409712</v>
      </c>
      <c r="E1120" s="68">
        <f>IF(A1120+C1120&lt;N$19,data!H$25,IF(A1120&lt;N$19,data!H$25*(N$19-A1120)/C1120,IF(D1120&gt;data!$H$25,data!$H$25,IF(D1120&lt;0,0,D1120))))</f>
        <v>713.9701293409712</v>
      </c>
      <c r="F1120" s="17">
        <f>(H1120*data!D$16+I1120*data!D$17-G1119*(data!D$18+data!D$19+data!D$20))*$C1120/60</f>
        <v>-1.9832503592804798</v>
      </c>
      <c r="G1120" s="17">
        <f t="shared" si="56"/>
        <v>81.168000000000006</v>
      </c>
      <c r="H1120" s="17">
        <f>H1119+(data!D$19*G1119-data!D$16*H1119)*$C1120/60</f>
        <v>165.1551169571066</v>
      </c>
      <c r="I1120" s="17">
        <f>I1119+(data!D$20*G1119-data!D$17*I1119)*$C1120/60</f>
        <v>356.3122459625024</v>
      </c>
      <c r="J1120" s="16">
        <f t="shared" si="52"/>
        <v>124.33333333333333</v>
      </c>
      <c r="K1120" s="14">
        <f>G1120/data!D$8</f>
        <v>4</v>
      </c>
      <c r="L1120" s="59">
        <f>C1120*E1120/3600/data!H$23+L1119</f>
        <v>184.23756683521268</v>
      </c>
    </row>
    <row r="1121" spans="1:12" ht="19.899999999999999" customHeight="1">
      <c r="A1121" s="18">
        <f>'Eleveld TCI'!A1121</f>
        <v>7470</v>
      </c>
      <c r="B1121" s="13">
        <f>'Eleveld TCI'!B1121</f>
        <v>4</v>
      </c>
      <c r="C1121" s="14">
        <f t="shared" si="55"/>
        <v>10</v>
      </c>
      <c r="D1121" s="68">
        <f>3600*(B1121*data!D$15/1000-F1121-G1120)/C1121</f>
        <v>713.89242638451037</v>
      </c>
      <c r="E1121" s="68">
        <f>IF(A1121+C1121&lt;N$19,data!H$25,IF(A1121&lt;N$19,data!H$25*(N$19-A1121)/C1121,IF(D1121&gt;data!$H$25,data!$H$25,IF(D1121&lt;0,0,D1121))))</f>
        <v>713.89242638451037</v>
      </c>
      <c r="F1121" s="17">
        <f>(H1121*data!D$16+I1121*data!D$17-G1120*(data!D$18+data!D$19+data!D$20))*$C1121/60</f>
        <v>-1.983034517734751</v>
      </c>
      <c r="G1121" s="17">
        <f t="shared" si="56"/>
        <v>81.168000000000006</v>
      </c>
      <c r="H1121" s="17">
        <f>H1120+(data!D$19*G1120-data!D$16*H1120)*$C1121/60</f>
        <v>165.15633105166646</v>
      </c>
      <c r="I1121" s="17">
        <f>I1120+(data!D$20*G1120-data!D$17*I1120)*$C1121/60</f>
        <v>356.68445022722301</v>
      </c>
      <c r="J1121" s="16">
        <f t="shared" si="52"/>
        <v>124.5</v>
      </c>
      <c r="K1121" s="14">
        <f>G1121/data!D$8</f>
        <v>4</v>
      </c>
      <c r="L1121" s="59">
        <f>C1121*E1121/3600/data!H$23+L1120</f>
        <v>184.43587028698616</v>
      </c>
    </row>
    <row r="1122" spans="1:12" ht="19.899999999999999" customHeight="1">
      <c r="A1122" s="18">
        <f>'Eleveld TCI'!A1122</f>
        <v>7480</v>
      </c>
      <c r="B1122" s="13">
        <f>'Eleveld TCI'!B1122</f>
        <v>4</v>
      </c>
      <c r="C1122" s="14">
        <f t="shared" si="55"/>
        <v>10</v>
      </c>
      <c r="D1122" s="68">
        <f>3600*(B1122*data!D$15/1000-F1122-G1121)/C1122</f>
        <v>713.81480068745418</v>
      </c>
      <c r="E1122" s="68">
        <f>IF(A1122+C1122&lt;N$19,data!H$25,IF(A1122&lt;N$19,data!H$25*(N$19-A1122)/C1122,IF(D1122&gt;data!$H$25,data!$H$25,IF(D1122&lt;0,0,D1122))))</f>
        <v>713.81480068745418</v>
      </c>
      <c r="F1122" s="17">
        <f>(H1122*data!D$16+I1122*data!D$17-G1121*(data!D$18+data!D$19+data!D$20))*$C1122/60</f>
        <v>-1.9828188907984805</v>
      </c>
      <c r="G1122" s="17">
        <f t="shared" si="56"/>
        <v>81.168000000000006</v>
      </c>
      <c r="H1122" s="17">
        <f>H1121+(data!D$19*G1121-data!D$16*H1121)*$C1122/60</f>
        <v>165.15753401702619</v>
      </c>
      <c r="I1122" s="17">
        <f>I1121+(data!D$20*G1121-data!D$17*I1121)*$C1122/60</f>
        <v>357.05644977959804</v>
      </c>
      <c r="J1122" s="16">
        <f t="shared" si="52"/>
        <v>124.66666666666667</v>
      </c>
      <c r="K1122" s="14">
        <f>G1122/data!D$8</f>
        <v>4</v>
      </c>
      <c r="L1122" s="59">
        <f>C1122*E1122/3600/data!H$23+L1121</f>
        <v>184.63415217606601</v>
      </c>
    </row>
    <row r="1123" spans="1:12" ht="19.899999999999999" customHeight="1">
      <c r="A1123" s="18">
        <f>'Eleveld TCI'!A1123</f>
        <v>7490</v>
      </c>
      <c r="B1123" s="13">
        <f>'Eleveld TCI'!B1123</f>
        <v>4</v>
      </c>
      <c r="C1123" s="14">
        <f t="shared" si="55"/>
        <v>10</v>
      </c>
      <c r="D1123" s="68">
        <f>3600*(B1123*data!D$15/1000-F1123-G1122)/C1123</f>
        <v>713.73725189085008</v>
      </c>
      <c r="E1123" s="68">
        <f>IF(A1123+C1123&lt;N$19,data!H$25,IF(A1123&lt;N$19,data!H$25*(N$19-A1123)/C1123,IF(D1123&gt;data!$H$25,data!$H$25,IF(D1123&lt;0,0,D1123))))</f>
        <v>713.73725189085008</v>
      </c>
      <c r="F1123" s="17">
        <f>(H1123*data!D$16+I1123*data!D$17-G1122*(data!D$18+data!D$19+data!D$20))*$C1123/60</f>
        <v>-1.9826034774745807</v>
      </c>
      <c r="G1123" s="17">
        <f t="shared" si="56"/>
        <v>81.168000000000006</v>
      </c>
      <c r="H1123" s="17">
        <f>H1122+(data!D$19*G1122-data!D$16*H1122)*$C1123/60</f>
        <v>165.15872595520347</v>
      </c>
      <c r="I1123" s="17">
        <f>I1122+(data!D$20*G1122-data!D$17*I1122)*$C1123/60</f>
        <v>357.42824473221924</v>
      </c>
      <c r="J1123" s="16">
        <f t="shared" si="52"/>
        <v>124.83333333333333</v>
      </c>
      <c r="K1123" s="14">
        <f>G1123/data!D$8</f>
        <v>4</v>
      </c>
      <c r="L1123" s="59">
        <f>C1123*E1123/3600/data!H$23+L1122</f>
        <v>184.83241252381347</v>
      </c>
    </row>
    <row r="1124" spans="1:12" ht="19.899999999999999" customHeight="1">
      <c r="A1124" s="18">
        <f>'Eleveld TCI'!A1124</f>
        <v>7500</v>
      </c>
      <c r="B1124" s="13">
        <f>'Eleveld TCI'!B1124</f>
        <v>4</v>
      </c>
      <c r="C1124" s="14">
        <f t="shared" si="55"/>
        <v>10</v>
      </c>
      <c r="D1124" s="68">
        <f>3600*(B1124*data!D$15/1000-F1124-G1123)/C1124</f>
        <v>713.65977963884575</v>
      </c>
      <c r="E1124" s="68">
        <f>IF(A1124+C1124&lt;N$19,data!H$25,IF(A1124&lt;N$19,data!H$25*(N$19-A1124)/C1124,IF(D1124&gt;data!$H$25,data!$H$25,IF(D1124&lt;0,0,D1124))))</f>
        <v>713.65977963884575</v>
      </c>
      <c r="F1124" s="17">
        <f>(H1124*data!D$16+I1124*data!D$17-G1123*(data!D$18+data!D$19+data!D$20))*$C1124/60</f>
        <v>-1.9823882767745704</v>
      </c>
      <c r="G1124" s="17">
        <f t="shared" si="56"/>
        <v>81.168000000000006</v>
      </c>
      <c r="H1124" s="17">
        <f>H1123+(data!D$19*G1123-data!D$16*H1123)*$C1124/60</f>
        <v>165.15990696728076</v>
      </c>
      <c r="I1124" s="17">
        <f>I1123+(data!D$20*G1123-data!D$17*I1123)*$C1124/60</f>
        <v>357.79983519761652</v>
      </c>
      <c r="J1124" s="16">
        <f t="shared" si="52"/>
        <v>125</v>
      </c>
      <c r="K1124" s="14">
        <f>G1124/data!D$8</f>
        <v>4</v>
      </c>
      <c r="L1124" s="59">
        <f>C1124*E1124/3600/data!H$23+L1123</f>
        <v>185.03065135149095</v>
      </c>
    </row>
    <row r="1125" spans="1:12" ht="19.899999999999999" customHeight="1">
      <c r="A1125" s="18">
        <f>'Eleveld TCI'!A1125</f>
        <v>7510</v>
      </c>
      <c r="B1125" s="13">
        <f>'Eleveld TCI'!B1125</f>
        <v>4</v>
      </c>
      <c r="C1125" s="14">
        <f t="shared" si="55"/>
        <v>10</v>
      </c>
      <c r="D1125" s="68">
        <f>3600*(B1125*data!D$15/1000-F1125-G1124)/C1125</f>
        <v>713.58238357865844</v>
      </c>
      <c r="E1125" s="68">
        <f>IF(A1125+C1125&lt;N$19,data!H$25,IF(A1125&lt;N$19,data!H$25*(N$19-A1125)/C1125,IF(D1125&gt;data!$H$25,data!$H$25,IF(D1125&lt;0,0,D1125))))</f>
        <v>713.58238357865844</v>
      </c>
      <c r="F1125" s="17">
        <f>(H1125*data!D$16+I1125*data!D$17-G1124*(data!D$18+data!D$19+data!D$20))*$C1125/60</f>
        <v>-1.9821732877184959</v>
      </c>
      <c r="G1125" s="17">
        <f t="shared" si="56"/>
        <v>81.168000000000006</v>
      </c>
      <c r="H1125" s="17">
        <f>H1124+(data!D$19*G1124-data!D$16*H1124)*$C1125/60</f>
        <v>165.16107715341403</v>
      </c>
      <c r="I1125" s="17">
        <f>I1124+(data!D$20*G1124-data!D$17*I1124)*$C1125/60</f>
        <v>358.17122128825781</v>
      </c>
      <c r="J1125" s="16">
        <f t="shared" si="52"/>
        <v>125.16666666666667</v>
      </c>
      <c r="K1125" s="14">
        <f>G1125/data!D$8</f>
        <v>4</v>
      </c>
      <c r="L1125" s="59">
        <f>C1125*E1125/3600/data!H$23+L1124</f>
        <v>185.22886868026279</v>
      </c>
    </row>
    <row r="1126" spans="1:12" ht="19.899999999999999" customHeight="1">
      <c r="A1126" s="18">
        <f>'Eleveld TCI'!A1126</f>
        <v>7520</v>
      </c>
      <c r="B1126" s="13">
        <f>'Eleveld TCI'!B1126</f>
        <v>4</v>
      </c>
      <c r="C1126" s="14">
        <f t="shared" si="55"/>
        <v>10</v>
      </c>
      <c r="D1126" s="68">
        <f>3600*(B1126*data!D$15/1000-F1126-G1125)/C1126</f>
        <v>713.50506336054934</v>
      </c>
      <c r="E1126" s="68">
        <f>IF(A1126+C1126&lt;N$19,data!H$25,IF(A1126&lt;N$19,data!H$25*(N$19-A1126)/C1126,IF(D1126&gt;data!$H$25,data!$H$25,IF(D1126&lt;0,0,D1126))))</f>
        <v>713.50506336054934</v>
      </c>
      <c r="F1126" s="17">
        <f>(H1126*data!D$16+I1126*data!D$17-G1125*(data!D$18+data!D$19+data!D$20))*$C1126/60</f>
        <v>-1.9819585093348544</v>
      </c>
      <c r="G1126" s="17">
        <f t="shared" si="56"/>
        <v>81.168000000000006</v>
      </c>
      <c r="H1126" s="17">
        <f>H1125+(data!D$19*G1125-data!D$16*H1125)*$C1126/60</f>
        <v>165.16223661284107</v>
      </c>
      <c r="I1126" s="17">
        <f>I1125+(data!D$20*G1125-data!D$17*I1125)*$C1126/60</f>
        <v>358.54240311654928</v>
      </c>
      <c r="J1126" s="16">
        <f t="shared" si="52"/>
        <v>125.33333333333333</v>
      </c>
      <c r="K1126" s="14">
        <f>G1126/data!D$8</f>
        <v>4</v>
      </c>
      <c r="L1126" s="59">
        <f>C1126*E1126/3600/data!H$23+L1125</f>
        <v>185.42706453119627</v>
      </c>
    </row>
    <row r="1127" spans="1:12" ht="19.899999999999999" customHeight="1">
      <c r="A1127" s="18">
        <f>'Eleveld TCI'!A1127</f>
        <v>7530</v>
      </c>
      <c r="B1127" s="13">
        <f>'Eleveld TCI'!B1127</f>
        <v>4</v>
      </c>
      <c r="C1127" s="14">
        <f t="shared" si="55"/>
        <v>10</v>
      </c>
      <c r="D1127" s="68">
        <f>3600*(B1127*data!D$15/1000-F1127-G1126)/C1127</f>
        <v>713.42781863778782</v>
      </c>
      <c r="E1127" s="68">
        <f>IF(A1127+C1127&lt;N$19,data!H$25,IF(A1127&lt;N$19,data!H$25*(N$19-A1127)/C1127,IF(D1127&gt;data!$H$25,data!$H$25,IF(D1127&lt;0,0,D1127))))</f>
        <v>713.42781863778782</v>
      </c>
      <c r="F1127" s="17">
        <f>(H1127*data!D$16+I1127*data!D$17-G1126*(data!D$18+data!D$19+data!D$20))*$C1127/60</f>
        <v>-1.9817439406605148</v>
      </c>
      <c r="G1127" s="17">
        <f t="shared" si="56"/>
        <v>81.168000000000006</v>
      </c>
      <c r="H1127" s="17">
        <f>H1126+(data!D$19*G1126-data!D$16*H1126)*$C1127/60</f>
        <v>165.16338544389004</v>
      </c>
      <c r="I1127" s="17">
        <f>I1126+(data!D$20*G1126-data!D$17*I1126)*$C1127/60</f>
        <v>358.91338079483518</v>
      </c>
      <c r="J1127" s="16">
        <f t="shared" si="52"/>
        <v>125.5</v>
      </c>
      <c r="K1127" s="14">
        <f>G1127/data!D$8</f>
        <v>4</v>
      </c>
      <c r="L1127" s="59">
        <f>C1127*E1127/3600/data!H$23+L1126</f>
        <v>185.62523892526232</v>
      </c>
    </row>
    <row r="1128" spans="1:12" ht="19.899999999999999" customHeight="1">
      <c r="A1128" s="18">
        <f>'Eleveld TCI'!A1128</f>
        <v>7540</v>
      </c>
      <c r="B1128" s="13">
        <f>'Eleveld TCI'!B1128</f>
        <v>4</v>
      </c>
      <c r="C1128" s="14">
        <f t="shared" si="55"/>
        <v>10</v>
      </c>
      <c r="D1128" s="68">
        <f>3600*(B1128*data!D$15/1000-F1128-G1127)/C1128</f>
        <v>713.35064906663092</v>
      </c>
      <c r="E1128" s="68">
        <f>IF(A1128+C1128&lt;N$19,data!H$25,IF(A1128&lt;N$19,data!H$25*(N$19-A1128)/C1128,IF(D1128&gt;data!$H$25,data!$H$25,IF(D1128&lt;0,0,D1128))))</f>
        <v>713.35064906663092</v>
      </c>
      <c r="F1128" s="17">
        <f>(H1128*data!D$16+I1128*data!D$17-G1127*(data!D$18+data!D$19+data!D$20))*$C1128/60</f>
        <v>-1.9815295807406437</v>
      </c>
      <c r="G1128" s="17">
        <f t="shared" si="56"/>
        <v>81.168000000000006</v>
      </c>
      <c r="H1128" s="17">
        <f>H1127+(data!D$19*G1127-data!D$16*H1127)*$C1128/60</f>
        <v>165.1645237439877</v>
      </c>
      <c r="I1128" s="17">
        <f>I1127+(data!D$20*G1127-data!D$17*I1127)*$C1128/60</f>
        <v>359.28415443539802</v>
      </c>
      <c r="J1128" s="16">
        <f t="shared" si="52"/>
        <v>125.66666666666667</v>
      </c>
      <c r="K1128" s="14">
        <f>G1128/data!D$8</f>
        <v>4</v>
      </c>
      <c r="L1128" s="59">
        <f>C1128*E1128/3600/data!H$23+L1127</f>
        <v>185.8233918833364</v>
      </c>
    </row>
    <row r="1129" spans="1:12" ht="19.899999999999999" customHeight="1">
      <c r="A1129" s="18">
        <f>'Eleveld TCI'!A1129</f>
        <v>7550</v>
      </c>
      <c r="B1129" s="13">
        <f>'Eleveld TCI'!B1129</f>
        <v>4</v>
      </c>
      <c r="C1129" s="14">
        <f t="shared" si="55"/>
        <v>10</v>
      </c>
      <c r="D1129" s="68">
        <f>3600*(B1129*data!D$15/1000-F1129-G1128)/C1129</f>
        <v>713.27355430630291</v>
      </c>
      <c r="E1129" s="68">
        <f>IF(A1129+C1129&lt;N$19,data!H$25,IF(A1129&lt;N$19,data!H$25*(N$19-A1129)/C1129,IF(D1129&gt;data!$H$25,data!$H$25,IF(D1129&lt;0,0,D1129))))</f>
        <v>713.27355430630291</v>
      </c>
      <c r="F1129" s="17">
        <f>(H1129*data!D$16+I1129*data!D$17-G1128*(data!D$18+data!D$19+data!D$20))*$C1129/60</f>
        <v>-1.9813154286286259</v>
      </c>
      <c r="G1129" s="17">
        <f t="shared" si="56"/>
        <v>81.168000000000006</v>
      </c>
      <c r="H1129" s="17">
        <f>H1128+(data!D$19*G1128-data!D$16*H1128)*$C1129/60</f>
        <v>165.1656516096678</v>
      </c>
      <c r="I1129" s="17">
        <f>I1128+(data!D$20*G1128-data!D$17*I1128)*$C1129/60</f>
        <v>359.65472415045855</v>
      </c>
      <c r="J1129" s="16">
        <f t="shared" si="52"/>
        <v>125.83333333333333</v>
      </c>
      <c r="K1129" s="14">
        <f>G1129/data!D$8</f>
        <v>4</v>
      </c>
      <c r="L1129" s="59">
        <f>C1129*E1129/3600/data!H$23+L1128</f>
        <v>186.02152342619925</v>
      </c>
    </row>
    <row r="1130" spans="1:12" ht="19.899999999999999" customHeight="1">
      <c r="A1130" s="18">
        <f>'Eleveld TCI'!A1130</f>
        <v>7560</v>
      </c>
      <c r="B1130" s="13">
        <f>'Eleveld TCI'!B1130</f>
        <v>4</v>
      </c>
      <c r="C1130" s="14">
        <f t="shared" si="55"/>
        <v>10</v>
      </c>
      <c r="D1130" s="68">
        <f>3600*(B1130*data!D$15/1000-F1130-G1129)/C1130</f>
        <v>713.19653401895948</v>
      </c>
      <c r="E1130" s="68">
        <f>IF(A1130+C1130&lt;N$19,data!H$25,IF(A1130&lt;N$19,data!H$25*(N$19-A1130)/C1130,IF(D1130&gt;data!$H$25,data!$H$25,IF(D1130&lt;0,0,D1130))))</f>
        <v>713.19653401895948</v>
      </c>
      <c r="F1130" s="17">
        <f>(H1130*data!D$16+I1130*data!D$17-G1129*(data!D$18+data!D$19+data!D$20))*$C1130/60</f>
        <v>-1.9811014833859939</v>
      </c>
      <c r="G1130" s="17">
        <f t="shared" si="56"/>
        <v>81.168000000000006</v>
      </c>
      <c r="H1130" s="17">
        <f>H1129+(data!D$19*G1129-data!D$16*H1129)*$C1130/60</f>
        <v>165.16676913657918</v>
      </c>
      <c r="I1130" s="17">
        <f>I1129+(data!D$20*G1129-data!D$17*I1129)*$C1130/60</f>
        <v>360.02509005217581</v>
      </c>
      <c r="J1130" s="16">
        <f t="shared" si="52"/>
        <v>126</v>
      </c>
      <c r="K1130" s="14">
        <f>G1130/data!D$8</f>
        <v>4</v>
      </c>
      <c r="L1130" s="59">
        <f>C1130*E1130/3600/data!H$23+L1129</f>
        <v>186.21963357453785</v>
      </c>
    </row>
    <row r="1131" spans="1:12" ht="19.899999999999999" customHeight="1">
      <c r="A1131" s="18">
        <f>'Eleveld TCI'!A1131</f>
        <v>7570</v>
      </c>
      <c r="B1131" s="13">
        <f>'Eleveld TCI'!B1131</f>
        <v>4</v>
      </c>
      <c r="C1131" s="14">
        <f t="shared" si="55"/>
        <v>10</v>
      </c>
      <c r="D1131" s="68">
        <f>3600*(B1131*data!D$15/1000-F1131-G1130)/C1131</f>
        <v>713.11958786964681</v>
      </c>
      <c r="E1131" s="68">
        <f>IF(A1131+C1131&lt;N$19,data!H$25,IF(A1131&lt;N$19,data!H$25*(N$19-A1131)/C1131,IF(D1131&gt;data!$H$25,data!$H$25,IF(D1131&lt;0,0,D1131))))</f>
        <v>713.11958786964681</v>
      </c>
      <c r="F1131" s="17">
        <f>(H1131*data!D$16+I1131*data!D$17-G1130*(data!D$18+data!D$19+data!D$20))*$C1131/60</f>
        <v>-1.9808877440823498</v>
      </c>
      <c r="G1131" s="17">
        <f t="shared" si="56"/>
        <v>81.168000000000006</v>
      </c>
      <c r="H1131" s="17">
        <f>H1130+(data!D$19*G1130-data!D$16*H1130)*$C1131/60</f>
        <v>165.16787641949387</v>
      </c>
      <c r="I1131" s="17">
        <f>I1130+(data!D$20*G1130-data!D$17*I1130)*$C1131/60</f>
        <v>360.39525225264714</v>
      </c>
      <c r="J1131" s="16">
        <f t="shared" si="52"/>
        <v>126.16666666666667</v>
      </c>
      <c r="K1131" s="14">
        <f>G1131/data!D$8</f>
        <v>4</v>
      </c>
      <c r="L1131" s="59">
        <f>C1131*E1131/3600/data!H$23+L1130</f>
        <v>186.41772234894609</v>
      </c>
    </row>
    <row r="1132" spans="1:12" ht="19.899999999999999" customHeight="1">
      <c r="A1132" s="18">
        <f>'Eleveld TCI'!A1132</f>
        <v>7580</v>
      </c>
      <c r="B1132" s="13">
        <f>'Eleveld TCI'!B1132</f>
        <v>4</v>
      </c>
      <c r="C1132" s="14">
        <f t="shared" si="55"/>
        <v>10</v>
      </c>
      <c r="D1132" s="68">
        <f>3600*(B1132*data!D$15/1000-F1132-G1131)/C1132</f>
        <v>713.04271552630667</v>
      </c>
      <c r="E1132" s="68">
        <f>IF(A1132+C1132&lt;N$19,data!H$25,IF(A1132&lt;N$19,data!H$25*(N$19-A1132)/C1132,IF(D1132&gt;data!$H$25,data!$H$25,IF(D1132&lt;0,0,D1132))))</f>
        <v>713.04271552630667</v>
      </c>
      <c r="F1132" s="17">
        <f>(H1132*data!D$16+I1132*data!D$17-G1131*(data!D$18+data!D$19+data!D$20))*$C1132/60</f>
        <v>-1.9806742097952941</v>
      </c>
      <c r="G1132" s="17">
        <f t="shared" si="56"/>
        <v>81.168000000000006</v>
      </c>
      <c r="H1132" s="17">
        <f>H1131+(data!D$19*G1131-data!D$16*H1131)*$C1132/60</f>
        <v>165.16897355231518</v>
      </c>
      <c r="I1132" s="17">
        <f>I1131+(data!D$20*G1131-data!D$17*I1131)*$C1132/60</f>
        <v>360.76521086390818</v>
      </c>
      <c r="J1132" s="16">
        <f t="shared" si="52"/>
        <v>126.33333333333333</v>
      </c>
      <c r="K1132" s="14">
        <f>G1132/data!D$8</f>
        <v>4</v>
      </c>
      <c r="L1132" s="59">
        <f>C1132*E1132/3600/data!H$23+L1131</f>
        <v>186.61578976992561</v>
      </c>
    </row>
    <row r="1133" spans="1:12" ht="19.899999999999999" customHeight="1">
      <c r="A1133" s="18">
        <f>'Eleveld TCI'!A1133</f>
        <v>7590</v>
      </c>
      <c r="B1133" s="13">
        <f>'Eleveld TCI'!B1133</f>
        <v>4</v>
      </c>
      <c r="C1133" s="14">
        <f t="shared" si="55"/>
        <v>10</v>
      </c>
      <c r="D1133" s="68">
        <f>3600*(B1133*data!D$15/1000-F1133-G1132)/C1133</f>
        <v>712.96591665972528</v>
      </c>
      <c r="E1133" s="68">
        <f>IF(A1133+C1133&lt;N$19,data!H$25,IF(A1133&lt;N$19,data!H$25*(N$19-A1133)/C1133,IF(D1133&gt;data!$H$25,data!$H$25,IF(D1133&lt;0,0,D1133))))</f>
        <v>712.96591665972528</v>
      </c>
      <c r="F1133" s="17">
        <f>(H1133*data!D$16+I1133*data!D$17-G1132*(data!D$18+data!D$19+data!D$20))*$C1133/60</f>
        <v>-1.9804608796103516</v>
      </c>
      <c r="G1133" s="17">
        <f t="shared" si="56"/>
        <v>81.168000000000006</v>
      </c>
      <c r="H1133" s="17">
        <f>H1132+(data!D$19*G1132-data!D$16*H1132)*$C1133/60</f>
        <v>165.17006062808562</v>
      </c>
      <c r="I1133" s="17">
        <f>I1132+(data!D$20*G1132-data!D$17*I1132)*$C1133/60</f>
        <v>361.13496599793302</v>
      </c>
      <c r="J1133" s="16">
        <f t="shared" si="52"/>
        <v>126.5</v>
      </c>
      <c r="K1133" s="14">
        <f>G1133/data!D$8</f>
        <v>4</v>
      </c>
      <c r="L1133" s="59">
        <f>C1133*E1133/3600/data!H$23+L1132</f>
        <v>186.81383585788666</v>
      </c>
    </row>
    <row r="1134" spans="1:12" ht="19.899999999999999" customHeight="1">
      <c r="A1134" s="18">
        <f>'Eleveld TCI'!A1134</f>
        <v>7600</v>
      </c>
      <c r="B1134" s="13">
        <f>'Eleveld TCI'!B1134</f>
        <v>4</v>
      </c>
      <c r="C1134" s="14">
        <f t="shared" si="55"/>
        <v>10</v>
      </c>
      <c r="D1134" s="68">
        <f>3600*(B1134*data!D$15/1000-F1134-G1133)/C1134</f>
        <v>712.88919094352309</v>
      </c>
      <c r="E1134" s="68">
        <f>IF(A1134+C1134&lt;N$19,data!H$25,IF(A1134&lt;N$19,data!H$25*(N$19-A1134)/C1134,IF(D1134&gt;data!$H$25,data!$H$25,IF(D1134&lt;0,0,D1134))))</f>
        <v>712.88919094352309</v>
      </c>
      <c r="F1134" s="17">
        <f>(H1134*data!D$16+I1134*data!D$17-G1133*(data!D$18+data!D$19+data!D$20))*$C1134/60</f>
        <v>-1.9802477526208979</v>
      </c>
      <c r="G1134" s="17">
        <f t="shared" si="56"/>
        <v>81.168000000000006</v>
      </c>
      <c r="H1134" s="17">
        <f>H1133+(data!D$19*G1133-data!D$16*H1133)*$C1134/60</f>
        <v>165.17113773899484</v>
      </c>
      <c r="I1134" s="17">
        <f>I1133+(data!D$20*G1133-data!D$17*I1133)*$C1134/60</f>
        <v>361.50451776663414</v>
      </c>
      <c r="J1134" s="16">
        <f t="shared" si="52"/>
        <v>126.66666666666667</v>
      </c>
      <c r="K1134" s="14">
        <f>G1134/data!D$8</f>
        <v>4</v>
      </c>
      <c r="L1134" s="59">
        <f>C1134*E1134/3600/data!H$23+L1133</f>
        <v>187.01186063314876</v>
      </c>
    </row>
    <row r="1135" spans="1:12" ht="19.899999999999999" customHeight="1">
      <c r="A1135" s="18">
        <f>'Eleveld TCI'!A1135</f>
        <v>7610</v>
      </c>
      <c r="B1135" s="13">
        <f>'Eleveld TCI'!B1135</f>
        <v>4</v>
      </c>
      <c r="C1135" s="14">
        <f t="shared" si="55"/>
        <v>10</v>
      </c>
      <c r="D1135" s="68">
        <f>3600*(B1135*data!D$15/1000-F1135-G1134)/C1135</f>
        <v>712.81253805411382</v>
      </c>
      <c r="E1135" s="68">
        <f>IF(A1135+C1135&lt;N$19,data!H$25,IF(A1135&lt;N$19,data!H$25*(N$19-A1135)/C1135,IF(D1135&gt;data!$H$25,data!$H$25,IF(D1135&lt;0,0,D1135))))</f>
        <v>712.81253805411382</v>
      </c>
      <c r="F1135" s="17">
        <f>(H1135*data!D$16+I1135*data!D$17-G1134*(data!D$18+data!D$19+data!D$20))*$C1135/60</f>
        <v>-1.980034827928091</v>
      </c>
      <c r="G1135" s="17">
        <f t="shared" si="56"/>
        <v>81.168000000000006</v>
      </c>
      <c r="H1135" s="17">
        <f>H1134+(data!D$19*G1134-data!D$16*H1134)*$C1135/60</f>
        <v>165.17220497638738</v>
      </c>
      <c r="I1135" s="17">
        <f>I1134+(data!D$20*G1134-data!D$17*I1134)*$C1135/60</f>
        <v>361.87386628186249</v>
      </c>
      <c r="J1135" s="16">
        <f t="shared" si="52"/>
        <v>126.83333333333333</v>
      </c>
      <c r="K1135" s="14">
        <f>G1135/data!D$8</f>
        <v>4</v>
      </c>
      <c r="L1135" s="59">
        <f>C1135*E1135/3600/data!H$23+L1134</f>
        <v>187.20986411594157</v>
      </c>
    </row>
    <row r="1136" spans="1:12" ht="19.899999999999999" customHeight="1">
      <c r="A1136" s="18">
        <f>'Eleveld TCI'!A1136</f>
        <v>7620</v>
      </c>
      <c r="B1136" s="13">
        <f>'Eleveld TCI'!B1136</f>
        <v>4</v>
      </c>
      <c r="C1136" s="14">
        <f t="shared" si="55"/>
        <v>10</v>
      </c>
      <c r="D1136" s="68">
        <f>3600*(B1136*data!D$15/1000-F1136-G1135)/C1136</f>
        <v>712.735957670684</v>
      </c>
      <c r="E1136" s="68">
        <f>IF(A1136+C1136&lt;N$19,data!H$25,IF(A1136&lt;N$19,data!H$25*(N$19-A1136)/C1136,IF(D1136&gt;data!$H$25,data!$H$25,IF(D1136&lt;0,0,D1136))))</f>
        <v>712.735957670684</v>
      </c>
      <c r="F1136" s="17">
        <f>(H1136*data!D$16+I1136*data!D$17-G1135*(data!D$18+data!D$19+data!D$20))*$C1136/60</f>
        <v>-1.979822104640796</v>
      </c>
      <c r="G1136" s="17">
        <f t="shared" si="56"/>
        <v>81.168000000000006</v>
      </c>
      <c r="H1136" s="17">
        <f>H1135+(data!D$19*G1135-data!D$16*H1135)*$C1136/60</f>
        <v>165.17326243077051</v>
      </c>
      <c r="I1136" s="17">
        <f>I1135+(data!D$20*G1135-data!D$17*I1135)*$C1136/60</f>
        <v>362.24301165540749</v>
      </c>
      <c r="J1136" s="16">
        <f t="shared" si="52"/>
        <v>127</v>
      </c>
      <c r="K1136" s="14">
        <f>G1136/data!D$8</f>
        <v>4</v>
      </c>
      <c r="L1136" s="59">
        <f>C1136*E1136/3600/data!H$23+L1135</f>
        <v>187.40784632640566</v>
      </c>
    </row>
    <row r="1137" spans="1:12" ht="19.899999999999999" customHeight="1">
      <c r="A1137" s="18">
        <f>'Eleveld TCI'!A1137</f>
        <v>7630</v>
      </c>
      <c r="B1137" s="13">
        <f>'Eleveld TCI'!B1137</f>
        <v>4</v>
      </c>
      <c r="C1137" s="14">
        <f t="shared" si="55"/>
        <v>10</v>
      </c>
      <c r="D1137" s="68">
        <f>3600*(B1137*data!D$15/1000-F1137-G1136)/C1137</f>
        <v>712.6594494751879</v>
      </c>
      <c r="E1137" s="68">
        <f>IF(A1137+C1137&lt;N$19,data!H$25,IF(A1137&lt;N$19,data!H$25*(N$19-A1137)/C1137,IF(D1137&gt;data!$H$25,data!$H$25,IF(D1137&lt;0,0,D1137))))</f>
        <v>712.6594494751879</v>
      </c>
      <c r="F1137" s="17">
        <f>(H1137*data!D$16+I1137*data!D$17-G1136*(data!D$18+data!D$19+data!D$20))*$C1137/60</f>
        <v>-1.9796095818755184</v>
      </c>
      <c r="G1137" s="17">
        <f t="shared" si="56"/>
        <v>81.168000000000006</v>
      </c>
      <c r="H1137" s="17">
        <f>H1136+(data!D$19*G1136-data!D$16*H1136)*$C1137/60</f>
        <v>165.17431019182177</v>
      </c>
      <c r="I1137" s="17">
        <f>I1136+(data!D$20*G1136-data!D$17*I1136)*$C1137/60</f>
        <v>362.61195399899702</v>
      </c>
      <c r="J1137" s="16">
        <f t="shared" si="52"/>
        <v>127.16666666666667</v>
      </c>
      <c r="K1137" s="14">
        <f>G1137/data!D$8</f>
        <v>4</v>
      </c>
      <c r="L1137" s="59">
        <f>C1137*E1137/3600/data!H$23+L1136</f>
        <v>187.60580728459323</v>
      </c>
    </row>
    <row r="1138" spans="1:12" ht="19.899999999999999" customHeight="1">
      <c r="A1138" s="18">
        <f>'Eleveld TCI'!A1138</f>
        <v>7640</v>
      </c>
      <c r="B1138" s="13">
        <f>'Eleveld TCI'!B1138</f>
        <v>4</v>
      </c>
      <c r="C1138" s="14">
        <f t="shared" si="55"/>
        <v>10</v>
      </c>
      <c r="D1138" s="68">
        <f>3600*(B1138*data!D$15/1000-F1138-G1137)/C1138</f>
        <v>712.58301315228096</v>
      </c>
      <c r="E1138" s="68">
        <f>IF(A1138+C1138&lt;N$19,data!H$25,IF(A1138&lt;N$19,data!H$25*(N$19-A1138)/C1138,IF(D1138&gt;data!$H$25,data!$H$25,IF(D1138&lt;0,0,D1138))))</f>
        <v>712.58301315228096</v>
      </c>
      <c r="F1138" s="17">
        <f>(H1138*data!D$16+I1138*data!D$17-G1137*(data!D$18+data!D$19+data!D$20))*$C1138/60</f>
        <v>-1.9793972587563324</v>
      </c>
      <c r="G1138" s="17">
        <f t="shared" si="56"/>
        <v>81.168000000000006</v>
      </c>
      <c r="H1138" s="17">
        <f>H1137+(data!D$19*G1137-data!D$16*H1137)*$C1138/60</f>
        <v>165.17534834839674</v>
      </c>
      <c r="I1138" s="17">
        <f>I1137+(data!D$20*G1137-data!D$17*I1137)*$C1138/60</f>
        <v>362.98069342429756</v>
      </c>
      <c r="J1138" s="16">
        <f t="shared" si="52"/>
        <v>127.33333333333333</v>
      </c>
      <c r="K1138" s="14">
        <f>G1138/data!D$8</f>
        <v>4</v>
      </c>
      <c r="L1138" s="59">
        <f>C1138*E1138/3600/data!H$23+L1137</f>
        <v>187.80374701046887</v>
      </c>
    </row>
    <row r="1139" spans="1:12" ht="19.899999999999999" customHeight="1">
      <c r="A1139" s="18">
        <f>'Eleveld TCI'!A1139</f>
        <v>7650</v>
      </c>
      <c r="B1139" s="13">
        <f>'Eleveld TCI'!B1139</f>
        <v>4</v>
      </c>
      <c r="C1139" s="14">
        <f t="shared" si="55"/>
        <v>10</v>
      </c>
      <c r="D1139" s="68">
        <f>3600*(B1139*data!D$15/1000-F1139-G1138)/C1139</f>
        <v>712.50664838933005</v>
      </c>
      <c r="E1139" s="68">
        <f>IF(A1139+C1139&lt;N$19,data!H$25,IF(A1139&lt;N$19,data!H$25*(N$19-A1139)/C1139,IF(D1139&gt;data!$H$25,data!$H$25,IF(D1139&lt;0,0,D1139))))</f>
        <v>712.50664838933005</v>
      </c>
      <c r="F1139" s="17">
        <f>(H1139*data!D$16+I1139*data!D$17-G1138*(data!D$18+data!D$19+data!D$20))*$C1139/60</f>
        <v>-1.9791851344148126</v>
      </c>
      <c r="G1139" s="17">
        <f t="shared" si="56"/>
        <v>81.168000000000006</v>
      </c>
      <c r="H1139" s="17">
        <f>H1138+(data!D$19*G1138-data!D$16*H1138)*$C1139/60</f>
        <v>165.17637698853645</v>
      </c>
      <c r="I1139" s="17">
        <f>I1138+(data!D$20*G1138-data!D$17*I1138)*$C1139/60</f>
        <v>363.3492300429142</v>
      </c>
      <c r="J1139" s="16">
        <f t="shared" si="52"/>
        <v>127.5</v>
      </c>
      <c r="K1139" s="14">
        <f>G1139/data!D$8</f>
        <v>4</v>
      </c>
      <c r="L1139" s="59">
        <f>C1139*E1139/3600/data!H$23+L1138</f>
        <v>188.00166552391036</v>
      </c>
    </row>
    <row r="1140" spans="1:12" ht="19.899999999999999" customHeight="1">
      <c r="A1140" s="18">
        <f>'Eleveld TCI'!A1140</f>
        <v>7660</v>
      </c>
      <c r="B1140" s="13">
        <f>'Eleveld TCI'!B1140</f>
        <v>4</v>
      </c>
      <c r="C1140" s="14">
        <f t="shared" si="55"/>
        <v>10</v>
      </c>
      <c r="D1140" s="68">
        <f>3600*(B1140*data!D$15/1000-F1140-G1139)/C1140</f>
        <v>712.43035487638792</v>
      </c>
      <c r="E1140" s="68">
        <f>IF(A1140+C1140&lt;N$19,data!H$25,IF(A1140&lt;N$19,data!H$25*(N$19-A1140)/C1140,IF(D1140&gt;data!$H$25,data!$H$25,IF(D1140&lt;0,0,D1140))))</f>
        <v>712.43035487638792</v>
      </c>
      <c r="F1140" s="17">
        <f>(H1140*data!D$16+I1140*data!D$17-G1139*(data!D$18+data!D$19+data!D$20))*$C1140/60</f>
        <v>-1.9789732079899653</v>
      </c>
      <c r="G1140" s="17">
        <f t="shared" si="56"/>
        <v>81.168000000000006</v>
      </c>
      <c r="H1140" s="17">
        <f>H1139+(data!D$19*G1139-data!D$16*H1139)*$C1140/60</f>
        <v>165.17739619947486</v>
      </c>
      <c r="I1140" s="17">
        <f>I1139+(data!D$20*G1139-data!D$17*I1139)*$C1140/60</f>
        <v>363.71756396639057</v>
      </c>
      <c r="J1140" s="16">
        <f t="shared" si="52"/>
        <v>127.66666666666667</v>
      </c>
      <c r="K1140" s="14">
        <f>G1140/data!D$8</f>
        <v>4</v>
      </c>
      <c r="L1140" s="59">
        <f>C1140*E1140/3600/data!H$23+L1139</f>
        <v>188.19956284470936</v>
      </c>
    </row>
    <row r="1141" spans="1:12" ht="19.899999999999999" customHeight="1">
      <c r="A1141" s="18">
        <f>'Eleveld TCI'!A1141</f>
        <v>7670</v>
      </c>
      <c r="B1141" s="13">
        <f>'Eleveld TCI'!B1141</f>
        <v>4</v>
      </c>
      <c r="C1141" s="14">
        <f t="shared" si="55"/>
        <v>10</v>
      </c>
      <c r="D1141" s="68">
        <f>3600*(B1141*data!D$15/1000-F1141-G1140)/C1141</f>
        <v>712.35413230613688</v>
      </c>
      <c r="E1141" s="68">
        <f>IF(A1141+C1141&lt;N$19,data!H$25,IF(A1141&lt;N$19,data!H$25*(N$19-A1141)/C1141,IF(D1141&gt;data!$H$25,data!$H$25,IF(D1141&lt;0,0,D1141))))</f>
        <v>712.35413230613688</v>
      </c>
      <c r="F1141" s="17">
        <f>(H1141*data!D$16+I1141*data!D$17-G1140*(data!D$18+data!D$19+data!D$20))*$C1141/60</f>
        <v>-1.97876147862816</v>
      </c>
      <c r="G1141" s="17">
        <f t="shared" si="56"/>
        <v>81.168000000000006</v>
      </c>
      <c r="H1141" s="17">
        <f>H1140+(data!D$19*G1140-data!D$16*H1140)*$C1141/60</f>
        <v>165.17840606764634</v>
      </c>
      <c r="I1141" s="17">
        <f>I1140+(data!D$20*G1140-data!D$17*I1140)*$C1141/60</f>
        <v>364.08569530620906</v>
      </c>
      <c r="J1141" s="16">
        <f t="shared" si="52"/>
        <v>127.83333333333333</v>
      </c>
      <c r="K1141" s="14">
        <f>G1141/data!D$8</f>
        <v>4</v>
      </c>
      <c r="L1141" s="59">
        <f>C1141*E1141/3600/data!H$23+L1140</f>
        <v>188.39743899257218</v>
      </c>
    </row>
    <row r="1142" spans="1:12" ht="19.899999999999999" customHeight="1">
      <c r="A1142" s="18">
        <f>'Eleveld TCI'!A1142</f>
        <v>7680</v>
      </c>
      <c r="B1142" s="13">
        <f>'Eleveld TCI'!B1142</f>
        <v>4</v>
      </c>
      <c r="C1142" s="14">
        <f t="shared" si="55"/>
        <v>10</v>
      </c>
      <c r="D1142" s="68">
        <f>3600*(B1142*data!D$15/1000-F1142-G1141)/C1142</f>
        <v>712.27798037390414</v>
      </c>
      <c r="E1142" s="68">
        <f>IF(A1142+C1142&lt;N$19,data!H$25,IF(A1142&lt;N$19,data!H$25*(N$19-A1142)/C1142,IF(D1142&gt;data!$H$25,data!$H$25,IF(D1142&lt;0,0,D1142))))</f>
        <v>712.27798037390414</v>
      </c>
      <c r="F1142" s="17">
        <f>(H1142*data!D$16+I1142*data!D$17-G1141*(data!D$18+data!D$19+data!D$20))*$C1142/60</f>
        <v>-1.9785499454830628</v>
      </c>
      <c r="G1142" s="17">
        <f t="shared" si="56"/>
        <v>81.168000000000006</v>
      </c>
      <c r="H1142" s="17">
        <f>H1141+(data!D$19*G1141-data!D$16*H1141)*$C1142/60</f>
        <v>165.17940667869291</v>
      </c>
      <c r="I1142" s="17">
        <f>I1141+(data!D$20*G1141-data!D$17*I1141)*$C1142/60</f>
        <v>364.45362417379067</v>
      </c>
      <c r="J1142" s="16">
        <f t="shared" si="52"/>
        <v>128</v>
      </c>
      <c r="K1142" s="14">
        <f>G1142/data!D$8</f>
        <v>4</v>
      </c>
      <c r="L1142" s="59">
        <f>C1142*E1142/3600/data!H$23+L1141</f>
        <v>188.59529398712047</v>
      </c>
    </row>
    <row r="1143" spans="1:12" ht="19.899999999999999" customHeight="1">
      <c r="A1143" s="18">
        <f>'Eleveld TCI'!A1143</f>
        <v>7690</v>
      </c>
      <c r="B1143" s="13">
        <f>'Eleveld TCI'!B1143</f>
        <v>4</v>
      </c>
      <c r="C1143" s="14">
        <f t="shared" si="55"/>
        <v>10</v>
      </c>
      <c r="D1143" s="68">
        <f>3600*(B1143*data!D$15/1000-F1143-G1142)/C1143</f>
        <v>712.20189877760561</v>
      </c>
      <c r="E1143" s="68">
        <f>IF(A1143+C1143&lt;N$19,data!H$25,IF(A1143&lt;N$19,data!H$25*(N$19-A1143)/C1143,IF(D1143&gt;data!$H$25,data!$H$25,IF(D1143&lt;0,0,D1143))))</f>
        <v>712.20189877760561</v>
      </c>
      <c r="F1143" s="17">
        <f>(H1143*data!D$16+I1143*data!D$17-G1142*(data!D$18+data!D$19+data!D$20))*$C1143/60</f>
        <v>-1.9783386077155714</v>
      </c>
      <c r="G1143" s="17">
        <f t="shared" si="56"/>
        <v>81.168000000000006</v>
      </c>
      <c r="H1143" s="17">
        <f>H1142+(data!D$19*G1142-data!D$16*H1142)*$C1143/60</f>
        <v>165.18039811747155</v>
      </c>
      <c r="I1143" s="17">
        <f>I1142+(data!D$20*G1142-data!D$17*I1142)*$C1143/60</f>
        <v>364.82135068049507</v>
      </c>
      <c r="J1143" s="16">
        <f t="shared" si="52"/>
        <v>128.16666666666666</v>
      </c>
      <c r="K1143" s="14">
        <f>G1143/data!D$8</f>
        <v>4</v>
      </c>
      <c r="L1143" s="59">
        <f>C1143*E1143/3600/data!H$23+L1142</f>
        <v>188.79312784789204</v>
      </c>
    </row>
    <row r="1144" spans="1:12" ht="19.899999999999999" customHeight="1">
      <c r="A1144" s="18">
        <f>'Eleveld TCI'!A1144</f>
        <v>7700</v>
      </c>
      <c r="B1144" s="13">
        <f>'Eleveld TCI'!B1144</f>
        <v>4</v>
      </c>
      <c r="C1144" s="14">
        <f t="shared" si="55"/>
        <v>10</v>
      </c>
      <c r="D1144" s="68">
        <f>3600*(B1144*data!D$15/1000-F1144-G1143)/C1144</f>
        <v>712.12588721775091</v>
      </c>
      <c r="E1144" s="68">
        <f>IF(A1144+C1144&lt;N$19,data!H$25,IF(A1144&lt;N$19,data!H$25*(N$19-A1144)/C1144,IF(D1144&gt;data!$H$25,data!$H$25,IF(D1144&lt;0,0,D1144))))</f>
        <v>712.12588721775091</v>
      </c>
      <c r="F1144" s="17">
        <f>(H1144*data!D$16+I1144*data!D$17-G1143*(data!D$18+data!D$19+data!D$20))*$C1144/60</f>
        <v>-1.9781274644937454</v>
      </c>
      <c r="G1144" s="17">
        <f t="shared" si="56"/>
        <v>81.168000000000006</v>
      </c>
      <c r="H1144" s="17">
        <f>H1143+(data!D$19*G1143-data!D$16*H1143)*$C1144/60</f>
        <v>165.18138046806141</v>
      </c>
      <c r="I1144" s="17">
        <f>I1143+(data!D$20*G1143-data!D$17*I1143)*$C1144/60</f>
        <v>365.18887493762082</v>
      </c>
      <c r="J1144" s="16">
        <f t="shared" si="52"/>
        <v>128.33333333333334</v>
      </c>
      <c r="K1144" s="14">
        <f>G1144/data!D$8</f>
        <v>4</v>
      </c>
      <c r="L1144" s="59">
        <f>C1144*E1144/3600/data!H$23+L1143</f>
        <v>188.99094059434142</v>
      </c>
    </row>
    <row r="1145" spans="1:12" ht="19.899999999999999" customHeight="1">
      <c r="A1145" s="18">
        <f>'Eleveld TCI'!A1145</f>
        <v>7710</v>
      </c>
      <c r="B1145" s="13">
        <f>'Eleveld TCI'!B1145</f>
        <v>4</v>
      </c>
      <c r="C1145" s="14">
        <f t="shared" si="55"/>
        <v>10</v>
      </c>
      <c r="D1145" s="68">
        <f>3600*(B1145*data!D$15/1000-F1145-G1144)/C1145</f>
        <v>712.04994539738721</v>
      </c>
      <c r="E1145" s="68">
        <f>IF(A1145+C1145&lt;N$19,data!H$25,IF(A1145&lt;N$19,data!H$25*(N$19-A1145)/C1145,IF(D1145&gt;data!$H$25,data!$H$25,IF(D1145&lt;0,0,D1145))))</f>
        <v>712.04994539738721</v>
      </c>
      <c r="F1145" s="17">
        <f>(H1145*data!D$16+I1145*data!D$17-G1144*(data!D$18+data!D$19+data!D$20))*$C1145/60</f>
        <v>-1.9779165149927442</v>
      </c>
      <c r="G1145" s="17">
        <f t="shared" si="56"/>
        <v>81.168000000000006</v>
      </c>
      <c r="H1145" s="17">
        <f>H1144+(data!D$19*G1144-data!D$16*H1144)*$C1145/60</f>
        <v>165.18235381377085</v>
      </c>
      <c r="I1145" s="17">
        <f>I1144+(data!D$20*G1144-data!D$17*I1144)*$C1145/60</f>
        <v>365.55619705640515</v>
      </c>
      <c r="J1145" s="16">
        <f t="shared" si="52"/>
        <v>128.5</v>
      </c>
      <c r="K1145" s="14">
        <f>G1145/data!D$8</f>
        <v>4</v>
      </c>
      <c r="L1145" s="59">
        <f>C1145*E1145/3600/data!H$23+L1144</f>
        <v>189.1887322458407</v>
      </c>
    </row>
    <row r="1146" spans="1:12" ht="19.899999999999999" customHeight="1">
      <c r="A1146" s="18">
        <f>'Eleveld TCI'!A1146</f>
        <v>7720</v>
      </c>
      <c r="B1146" s="13">
        <f>'Eleveld TCI'!B1146</f>
        <v>4</v>
      </c>
      <c r="C1146" s="14">
        <f t="shared" si="55"/>
        <v>10</v>
      </c>
      <c r="D1146" s="68">
        <f>3600*(B1146*data!D$15/1000-F1146-G1145)/C1146</f>
        <v>711.97407302211445</v>
      </c>
      <c r="E1146" s="68">
        <f>IF(A1146+C1146&lt;N$19,data!H$25,IF(A1146&lt;N$19,data!H$25*(N$19-A1146)/C1146,IF(D1146&gt;data!$H$25,data!$H$25,IF(D1146&lt;0,0,D1146))))</f>
        <v>711.97407302211445</v>
      </c>
      <c r="F1146" s="17">
        <f>(H1146*data!D$16+I1146*data!D$17-G1145*(data!D$18+data!D$19+data!D$20))*$C1146/60</f>
        <v>-1.9777057583947604</v>
      </c>
      <c r="G1146" s="17">
        <f t="shared" si="56"/>
        <v>81.168000000000006</v>
      </c>
      <c r="H1146" s="17">
        <f>H1145+(data!D$19*G1145-data!D$16*H1145)*$C1146/60</f>
        <v>165.18331823714462</v>
      </c>
      <c r="I1146" s="17">
        <f>I1145+(data!D$20*G1145-data!D$17*I1145)*$C1146/60</f>
        <v>365.92331714802413</v>
      </c>
      <c r="J1146" s="16">
        <f t="shared" si="52"/>
        <v>128.66666666666666</v>
      </c>
      <c r="K1146" s="14">
        <f>G1146/data!D$8</f>
        <v>4</v>
      </c>
      <c r="L1146" s="59">
        <f>C1146*E1146/3600/data!H$23+L1145</f>
        <v>189.38650282168018</v>
      </c>
    </row>
    <row r="1147" spans="1:12" ht="19.899999999999999" customHeight="1">
      <c r="A1147" s="18">
        <f>'Eleveld TCI'!A1147</f>
        <v>7730</v>
      </c>
      <c r="B1147" s="13">
        <f>'Eleveld TCI'!B1147</f>
        <v>4</v>
      </c>
      <c r="C1147" s="14">
        <f t="shared" si="55"/>
        <v>10</v>
      </c>
      <c r="D1147" s="68">
        <f>3600*(B1147*data!D$15/1000-F1147-G1146)/C1147</f>
        <v>711.89826980002408</v>
      </c>
      <c r="E1147" s="68">
        <f>IF(A1147+C1147&lt;N$19,data!H$25,IF(A1147&lt;N$19,data!H$25*(N$19-A1147)/C1147,IF(D1147&gt;data!$H$25,data!$H$25,IF(D1147&lt;0,0,D1147))))</f>
        <v>711.89826980002408</v>
      </c>
      <c r="F1147" s="17">
        <f>(H1147*data!D$16+I1147*data!D$17-G1146*(data!D$18+data!D$19+data!D$20))*$C1147/60</f>
        <v>-1.9774951938889582</v>
      </c>
      <c r="G1147" s="17">
        <f t="shared" si="56"/>
        <v>81.168000000000006</v>
      </c>
      <c r="H1147" s="17">
        <f>H1146+(data!D$19*G1146-data!D$16*H1146)*$C1147/60</f>
        <v>165.1842738199708</v>
      </c>
      <c r="I1147" s="17">
        <f>I1146+(data!D$20*G1146-data!D$17*I1146)*$C1147/60</f>
        <v>366.2902353235927</v>
      </c>
      <c r="J1147" s="16">
        <f t="shared" si="52"/>
        <v>128.83333333333334</v>
      </c>
      <c r="K1147" s="14">
        <f>G1147/data!D$8</f>
        <v>4</v>
      </c>
      <c r="L1147" s="59">
        <f>C1147*E1147/3600/data!H$23+L1146</f>
        <v>189.58425234106909</v>
      </c>
    </row>
    <row r="1148" spans="1:12" ht="19.899999999999999" customHeight="1">
      <c r="A1148" s="18">
        <f>'Eleveld TCI'!A1148</f>
        <v>7740</v>
      </c>
      <c r="B1148" s="13">
        <f>'Eleveld TCI'!B1148</f>
        <v>4</v>
      </c>
      <c r="C1148" s="14">
        <f t="shared" si="55"/>
        <v>10</v>
      </c>
      <c r="D1148" s="68">
        <f>3600*(B1148*data!D$15/1000-F1148-G1147)/C1148</f>
        <v>711.82253544170408</v>
      </c>
      <c r="E1148" s="68">
        <f>IF(A1148+C1148&lt;N$19,data!H$25,IF(A1148&lt;N$19,data!H$25*(N$19-A1148)/C1148,IF(D1148&gt;data!$H$25,data!$H$25,IF(D1148&lt;0,0,D1148))))</f>
        <v>711.82253544170408</v>
      </c>
      <c r="F1148" s="17">
        <f>(H1148*data!D$16+I1148*data!D$17-G1147*(data!D$18+data!D$19+data!D$20))*$C1148/60</f>
        <v>-1.9772848206714049</v>
      </c>
      <c r="G1148" s="17">
        <f t="shared" si="56"/>
        <v>81.168000000000006</v>
      </c>
      <c r="H1148" s="17">
        <f>H1147+(data!D$19*G1147-data!D$16*H1147)*$C1148/60</f>
        <v>165.18522064328772</v>
      </c>
      <c r="I1148" s="17">
        <f>I1147+(data!D$20*G1147-data!D$17*I1147)*$C1148/60</f>
        <v>366.65695169416472</v>
      </c>
      <c r="J1148" s="16">
        <f t="shared" si="52"/>
        <v>129</v>
      </c>
      <c r="K1148" s="14">
        <f>G1148/data!D$8</f>
        <v>4</v>
      </c>
      <c r="L1148" s="59">
        <f>C1148*E1148/3600/data!H$23+L1147</f>
        <v>189.78198082313622</v>
      </c>
    </row>
    <row r="1149" spans="1:12" ht="19.899999999999999" customHeight="1">
      <c r="A1149" s="18">
        <f>'Eleveld TCI'!A1149</f>
        <v>7750</v>
      </c>
      <c r="B1149" s="13">
        <f>'Eleveld TCI'!B1149</f>
        <v>4</v>
      </c>
      <c r="C1149" s="14">
        <f t="shared" si="55"/>
        <v>10</v>
      </c>
      <c r="D1149" s="68">
        <f>3600*(B1149*data!D$15/1000-F1149-G1148)/C1149</f>
        <v>711.74686966020317</v>
      </c>
      <c r="E1149" s="68">
        <f>IF(A1149+C1149&lt;N$19,data!H$25,IF(A1149&lt;N$19,data!H$25*(N$19-A1149)/C1149,IF(D1149&gt;data!$H$25,data!$H$25,IF(D1149&lt;0,0,D1149))))</f>
        <v>711.74686966020317</v>
      </c>
      <c r="F1149" s="17">
        <f>(H1149*data!D$16+I1149*data!D$17-G1148*(data!D$18+data!D$19+data!D$20))*$C1149/60</f>
        <v>-1.977074637945013</v>
      </c>
      <c r="G1149" s="17">
        <f t="shared" si="56"/>
        <v>81.168000000000006</v>
      </c>
      <c r="H1149" s="17">
        <f>H1148+(data!D$19*G1148-data!D$16*H1148)*$C1149/60</f>
        <v>165.18615878739092</v>
      </c>
      <c r="I1149" s="17">
        <f>I1148+(data!D$20*G1148-data!D$17*I1148)*$C1149/60</f>
        <v>367.02346637073293</v>
      </c>
      <c r="J1149" s="16">
        <f t="shared" si="52"/>
        <v>129.16666666666666</v>
      </c>
      <c r="K1149" s="14">
        <f>G1149/data!D$8</f>
        <v>4</v>
      </c>
      <c r="L1149" s="59">
        <f>C1149*E1149/3600/data!H$23+L1148</f>
        <v>189.97968828693072</v>
      </c>
    </row>
    <row r="1150" spans="1:12" ht="19.899999999999999" customHeight="1">
      <c r="A1150" s="18">
        <f>'Eleveld TCI'!A1150</f>
        <v>7760</v>
      </c>
      <c r="B1150" s="13">
        <f>'Eleveld TCI'!B1150</f>
        <v>4</v>
      </c>
      <c r="C1150" s="14">
        <f t="shared" si="55"/>
        <v>10</v>
      </c>
      <c r="D1150" s="68">
        <f>3600*(B1150*data!D$15/1000-F1150-G1149)/C1150</f>
        <v>711.6712721710104</v>
      </c>
      <c r="E1150" s="68">
        <f>IF(A1150+C1150&lt;N$19,data!H$25,IF(A1150&lt;N$19,data!H$25*(N$19-A1150)/C1150,IF(D1150&gt;data!$H$25,data!$H$25,IF(D1150&lt;0,0,D1150))))</f>
        <v>711.6712721710104</v>
      </c>
      <c r="F1150" s="17">
        <f>(H1150*data!D$16+I1150*data!D$17-G1149*(data!D$18+data!D$19+data!D$20))*$C1150/60</f>
        <v>-1.9768646449194747</v>
      </c>
      <c r="G1150" s="17">
        <f t="shared" si="56"/>
        <v>81.168000000000006</v>
      </c>
      <c r="H1150" s="17">
        <f>H1149+(data!D$19*G1149-data!D$16*H1149)*$C1150/60</f>
        <v>165.18708833183985</v>
      </c>
      <c r="I1150" s="17">
        <f>I1149+(data!D$20*G1149-data!D$17*I1149)*$C1150/60</f>
        <v>367.38977946422904</v>
      </c>
      <c r="J1150" s="16">
        <f t="shared" si="52"/>
        <v>129.33333333333334</v>
      </c>
      <c r="K1150" s="14">
        <f>G1150/data!D$8</f>
        <v>4</v>
      </c>
      <c r="L1150" s="59">
        <f>C1150*E1150/3600/data!H$23+L1149</f>
        <v>190.17737475142266</v>
      </c>
    </row>
    <row r="1151" spans="1:12" ht="19.899999999999999" customHeight="1">
      <c r="A1151" s="18">
        <f>'Eleveld TCI'!A1151</f>
        <v>7770</v>
      </c>
      <c r="B1151" s="13">
        <f>'Eleveld TCI'!B1151</f>
        <v>4</v>
      </c>
      <c r="C1151" s="14">
        <f t="shared" si="55"/>
        <v>10</v>
      </c>
      <c r="D1151" s="68">
        <f>3600*(B1151*data!D$15/1000-F1151-G1150)/C1151</f>
        <v>711.59574269203461</v>
      </c>
      <c r="E1151" s="68">
        <f>IF(A1151+C1151&lt;N$19,data!H$25,IF(A1151&lt;N$19,data!H$25*(N$19-A1151)/C1151,IF(D1151&gt;data!$H$25,data!$H$25,IF(D1151&lt;0,0,D1151))))</f>
        <v>711.59574269203461</v>
      </c>
      <c r="F1151" s="17">
        <f>(H1151*data!D$16+I1151*data!D$17-G1150*(data!D$18+data!D$19+data!D$20))*$C1151/60</f>
        <v>-1.9766548408112024</v>
      </c>
      <c r="G1151" s="17">
        <f t="shared" si="56"/>
        <v>81.168000000000006</v>
      </c>
      <c r="H1151" s="17">
        <f>H1150+(data!D$19*G1150-data!D$16*H1150)*$C1151/60</f>
        <v>165.18800935546466</v>
      </c>
      <c r="I1151" s="17">
        <f>I1150+(data!D$20*G1150-data!D$17*I1150)*$C1151/60</f>
        <v>367.75589108552373</v>
      </c>
      <c r="J1151" s="16">
        <f t="shared" si="52"/>
        <v>129.5</v>
      </c>
      <c r="K1151" s="14">
        <f>G1151/data!D$8</f>
        <v>4</v>
      </c>
      <c r="L1151" s="59">
        <f>C1151*E1151/3600/data!H$23+L1150</f>
        <v>190.37504023550377</v>
      </c>
    </row>
    <row r="1152" spans="1:12" ht="19.899999999999999" customHeight="1">
      <c r="A1152" s="18">
        <f>'Eleveld TCI'!A1152</f>
        <v>7780</v>
      </c>
      <c r="B1152" s="13">
        <f>'Eleveld TCI'!B1152</f>
        <v>4</v>
      </c>
      <c r="C1152" s="14">
        <f t="shared" si="55"/>
        <v>10</v>
      </c>
      <c r="D1152" s="68">
        <f>3600*(B1152*data!D$15/1000-F1152-G1151)/C1152</f>
        <v>711.52028094357377</v>
      </c>
      <c r="E1152" s="68">
        <f>IF(A1152+C1152&lt;N$19,data!H$25,IF(A1152&lt;N$19,data!H$25*(N$19-A1152)/C1152,IF(D1152&gt;data!$H$25,data!$H$25,IF(D1152&lt;0,0,D1152))))</f>
        <v>711.52028094357377</v>
      </c>
      <c r="F1152" s="17">
        <f>(H1152*data!D$16+I1152*data!D$17-G1151*(data!D$18+data!D$19+data!D$20))*$C1152/60</f>
        <v>-1.9764452248432633</v>
      </c>
      <c r="G1152" s="17">
        <f t="shared" si="56"/>
        <v>81.168000000000006</v>
      </c>
      <c r="H1152" s="17">
        <f>H1151+(data!D$19*G1151-data!D$16*H1151)*$C1152/60</f>
        <v>165.18892193637291</v>
      </c>
      <c r="I1152" s="17">
        <f>I1151+(data!D$20*G1151-data!D$17*I1151)*$C1152/60</f>
        <v>368.12180134542672</v>
      </c>
      <c r="J1152" s="16">
        <f t="shared" si="52"/>
        <v>129.66666666666666</v>
      </c>
      <c r="K1152" s="14">
        <f>G1152/data!D$8</f>
        <v>4</v>
      </c>
      <c r="L1152" s="59">
        <f>C1152*E1152/3600/data!H$23+L1151</f>
        <v>190.5726847579881</v>
      </c>
    </row>
    <row r="1153" spans="1:12" ht="19.899999999999999" customHeight="1">
      <c r="A1153" s="18">
        <f>'Eleveld TCI'!A1153</f>
        <v>7790</v>
      </c>
      <c r="B1153" s="13">
        <f>'Eleveld TCI'!B1153</f>
        <v>4</v>
      </c>
      <c r="C1153" s="14">
        <f t="shared" si="55"/>
        <v>10</v>
      </c>
      <c r="D1153" s="68">
        <f>3600*(B1153*data!D$15/1000-F1153-G1152)/C1153</f>
        <v>711.44488664831499</v>
      </c>
      <c r="E1153" s="68">
        <f>IF(A1153+C1153&lt;N$19,data!H$25,IF(A1153&lt;N$19,data!H$25*(N$19-A1153)/C1153,IF(D1153&gt;data!$H$25,data!$H$25,IF(D1153&lt;0,0,D1153))))</f>
        <v>711.44488664831499</v>
      </c>
      <c r="F1153" s="17">
        <f>(H1153*data!D$16+I1153*data!D$17-G1152*(data!D$18+data!D$19+data!D$20))*$C1153/60</f>
        <v>-1.9762357962453239</v>
      </c>
      <c r="G1153" s="17">
        <f t="shared" si="56"/>
        <v>81.168000000000006</v>
      </c>
      <c r="H1153" s="17">
        <f>H1152+(data!D$19*G1152-data!D$16*H1152)*$C1153/60</f>
        <v>165.18982615195617</v>
      </c>
      <c r="I1153" s="17">
        <f>I1152+(data!D$20*G1152-data!D$17*I1152)*$C1153/60</f>
        <v>368.48751035468672</v>
      </c>
      <c r="J1153" s="16">
        <f t="shared" si="52"/>
        <v>129.83333333333334</v>
      </c>
      <c r="K1153" s="14">
        <f>G1153/data!D$8</f>
        <v>4</v>
      </c>
      <c r="L1153" s="59">
        <f>C1153*E1153/3600/data!H$23+L1152</f>
        <v>190.77030833761262</v>
      </c>
    </row>
    <row r="1154" spans="1:12" ht="19.899999999999999" customHeight="1">
      <c r="A1154" s="18">
        <f>'Eleveld TCI'!A1154</f>
        <v>7800</v>
      </c>
      <c r="B1154" s="13">
        <f>'Eleveld TCI'!B1154</f>
        <v>4</v>
      </c>
      <c r="C1154" s="14">
        <f t="shared" si="55"/>
        <v>10</v>
      </c>
      <c r="D1154" s="68">
        <f>3600*(B1154*data!D$15/1000-F1154-G1153)/C1154</f>
        <v>711.36955953128847</v>
      </c>
      <c r="E1154" s="68">
        <f>IF(A1154+C1154&lt;N$19,data!H$25,IF(A1154&lt;N$19,data!H$25*(N$19-A1154)/C1154,IF(D1154&gt;data!$H$25,data!$H$25,IF(D1154&lt;0,0,D1154))))</f>
        <v>711.36955953128847</v>
      </c>
      <c r="F1154" s="17">
        <f>(H1154*data!D$16+I1154*data!D$17-G1153*(data!D$18+data!D$19+data!D$20))*$C1154/60</f>
        <v>-1.9760265542535858</v>
      </c>
      <c r="G1154" s="17">
        <f t="shared" si="56"/>
        <v>81.168000000000006</v>
      </c>
      <c r="H1154" s="17">
        <f>H1153+(data!D$19*G1153-data!D$16*H1153)*$C1154/60</f>
        <v>165.19072207889658</v>
      </c>
      <c r="I1154" s="17">
        <f>I1153+(data!D$20*G1153-data!D$17*I1153)*$C1154/60</f>
        <v>368.85301822399163</v>
      </c>
      <c r="J1154" s="16">
        <f t="shared" si="52"/>
        <v>130</v>
      </c>
      <c r="K1154" s="14">
        <f>G1154/data!D$8</f>
        <v>4</v>
      </c>
      <c r="L1154" s="59">
        <f>C1154*E1154/3600/data!H$23+L1153</f>
        <v>190.96791099303798</v>
      </c>
    </row>
    <row r="1155" spans="1:12" ht="19.899999999999999" customHeight="1">
      <c r="A1155" s="18">
        <f>'Eleveld TCI'!A1155</f>
        <v>7810</v>
      </c>
      <c r="B1155" s="13">
        <f>'Eleveld TCI'!B1155</f>
        <v>4</v>
      </c>
      <c r="C1155" s="14">
        <f t="shared" si="55"/>
        <v>10</v>
      </c>
      <c r="D1155" s="68">
        <f>3600*(B1155*data!D$15/1000-F1155-G1154)/C1155</f>
        <v>711.29429931986238</v>
      </c>
      <c r="E1155" s="68">
        <f>IF(A1155+C1155&lt;N$19,data!H$25,IF(A1155&lt;N$19,data!H$25*(N$19-A1155)/C1155,IF(D1155&gt;data!$H$25,data!$H$25,IF(D1155&lt;0,0,D1155))))</f>
        <v>711.29429931986238</v>
      </c>
      <c r="F1155" s="17">
        <f>(H1155*data!D$16+I1155*data!D$17-G1154*(data!D$18+data!D$19+data!D$20))*$C1155/60</f>
        <v>-1.9758174981107279</v>
      </c>
      <c r="G1155" s="17">
        <f t="shared" si="56"/>
        <v>81.168000000000006</v>
      </c>
      <c r="H1155" s="17">
        <f>H1154+(data!D$19*G1154-data!D$16*H1154)*$C1155/60</f>
        <v>165.19160979317337</v>
      </c>
      <c r="I1155" s="17">
        <f>I1154+(data!D$20*G1154-data!D$17*I1154)*$C1155/60</f>
        <v>369.21832506396845</v>
      </c>
      <c r="J1155" s="16">
        <f t="shared" si="52"/>
        <v>130.16666666666666</v>
      </c>
      <c r="K1155" s="14">
        <f>G1155/data!D$8</f>
        <v>4</v>
      </c>
      <c r="L1155" s="59">
        <f>C1155*E1155/3600/data!H$23+L1154</f>
        <v>191.16549274284904</v>
      </c>
    </row>
    <row r="1156" spans="1:12" ht="19.899999999999999" customHeight="1">
      <c r="A1156" s="18">
        <f>'Eleveld TCI'!A1156</f>
        <v>7820</v>
      </c>
      <c r="B1156" s="13">
        <f>'Eleveld TCI'!B1156</f>
        <v>4</v>
      </c>
      <c r="C1156" s="14">
        <f t="shared" si="55"/>
        <v>10</v>
      </c>
      <c r="D1156" s="68">
        <f>3600*(B1156*data!D$15/1000-F1156-G1155)/C1156</f>
        <v>711.21910574370702</v>
      </c>
      <c r="E1156" s="68">
        <f>IF(A1156+C1156&lt;N$19,data!H$25,IF(A1156&lt;N$19,data!H$25*(N$19-A1156)/C1156,IF(D1156&gt;data!$H$25,data!$H$25,IF(D1156&lt;0,0,D1156))))</f>
        <v>711.21910574370702</v>
      </c>
      <c r="F1156" s="17">
        <f>(H1156*data!D$16+I1156*data!D$17-G1155*(data!D$18+data!D$19+data!D$20))*$C1156/60</f>
        <v>-1.9756086270658471</v>
      </c>
      <c r="G1156" s="17">
        <f t="shared" si="56"/>
        <v>81.168000000000006</v>
      </c>
      <c r="H1156" s="17">
        <f>H1155+(data!D$19*G1155-data!D$16*H1155)*$C1156/60</f>
        <v>165.19248937006927</v>
      </c>
      <c r="I1156" s="17">
        <f>I1155+(data!D$20*G1155-data!D$17*I1155)*$C1156/60</f>
        <v>369.58343098518327</v>
      </c>
      <c r="J1156" s="16">
        <f t="shared" ref="J1156:J1219" si="57">$A1156/60</f>
        <v>130.33333333333334</v>
      </c>
      <c r="K1156" s="14">
        <f>G1156/data!D$8</f>
        <v>4</v>
      </c>
      <c r="L1156" s="59">
        <f>C1156*E1156/3600/data!H$23+L1155</f>
        <v>191.36305360555562</v>
      </c>
    </row>
    <row r="1157" spans="1:12" ht="19.899999999999999" customHeight="1">
      <c r="A1157" s="18">
        <f>'Eleveld TCI'!A1157</f>
        <v>7830</v>
      </c>
      <c r="B1157" s="13">
        <f>'Eleveld TCI'!B1157</f>
        <v>4</v>
      </c>
      <c r="C1157" s="14">
        <f t="shared" si="55"/>
        <v>10</v>
      </c>
      <c r="D1157" s="68">
        <f>3600*(B1157*data!D$15/1000-F1157-G1156)/C1157</f>
        <v>711.14397853478465</v>
      </c>
      <c r="E1157" s="68">
        <f>IF(A1157+C1157&lt;N$19,data!H$25,IF(A1157&lt;N$19,data!H$25*(N$19-A1157)/C1157,IF(D1157&gt;data!$H$25,data!$H$25,IF(D1157&lt;0,0,D1157))))</f>
        <v>711.14397853478465</v>
      </c>
      <c r="F1157" s="17">
        <f>(H1157*data!D$16+I1157*data!D$17-G1156*(data!D$18+data!D$19+data!D$20))*$C1157/60</f>
        <v>-1.9753999403743996</v>
      </c>
      <c r="G1157" s="17">
        <f t="shared" si="56"/>
        <v>81.168000000000006</v>
      </c>
      <c r="H1157" s="17">
        <f>H1156+(data!D$19*G1156-data!D$16*H1156)*$C1157/60</f>
        <v>165.19336088417697</v>
      </c>
      <c r="I1157" s="17">
        <f>I1156+(data!D$20*G1156-data!D$17*I1156)*$C1157/60</f>
        <v>369.9483360981414</v>
      </c>
      <c r="J1157" s="16">
        <f t="shared" si="57"/>
        <v>130.5</v>
      </c>
      <c r="K1157" s="14">
        <f>G1157/data!D$8</f>
        <v>4</v>
      </c>
      <c r="L1157" s="59">
        <f>C1157*E1157/3600/data!H$23+L1156</f>
        <v>191.56059359959306</v>
      </c>
    </row>
    <row r="1158" spans="1:12" ht="19.899999999999999" customHeight="1">
      <c r="A1158" s="18">
        <f>'Eleveld TCI'!A1158</f>
        <v>7840</v>
      </c>
      <c r="B1158" s="13">
        <f>'Eleveld TCI'!B1158</f>
        <v>4</v>
      </c>
      <c r="C1158" s="14">
        <f t="shared" si="55"/>
        <v>10</v>
      </c>
      <c r="D1158" s="68">
        <f>3600*(B1158*data!D$15/1000-F1158-G1157)/C1158</f>
        <v>711.06891742732898</v>
      </c>
      <c r="E1158" s="68">
        <f>IF(A1158+C1158&lt;N$19,data!H$25,IF(A1158&lt;N$19,data!H$25*(N$19-A1158)/C1158,IF(D1158&gt;data!$H$25,data!$H$25,IF(D1158&lt;0,0,D1158))))</f>
        <v>711.06891742732898</v>
      </c>
      <c r="F1158" s="17">
        <f>(H1158*data!D$16+I1158*data!D$17-G1157*(data!D$18+data!D$19+data!D$20))*$C1158/60</f>
        <v>-1.9751914372981427</v>
      </c>
      <c r="G1158" s="17">
        <f t="shared" si="56"/>
        <v>81.168000000000006</v>
      </c>
      <c r="H1158" s="17">
        <f>H1157+(data!D$19*G1157-data!D$16*H1157)*$C1158/60</f>
        <v>165.19422440940534</v>
      </c>
      <c r="I1158" s="17">
        <f>I1157+(data!D$20*G1157-data!D$17*I1157)*$C1158/60</f>
        <v>370.31304051328743</v>
      </c>
      <c r="J1158" s="16">
        <f t="shared" si="57"/>
        <v>130.66666666666666</v>
      </c>
      <c r="K1158" s="14">
        <f>G1158/data!D$8</f>
        <v>4</v>
      </c>
      <c r="L1158" s="59">
        <f>C1158*E1158/3600/data!H$23+L1157</f>
        <v>191.75811274332287</v>
      </c>
    </row>
    <row r="1159" spans="1:12" ht="19.899999999999999" customHeight="1">
      <c r="A1159" s="18">
        <f>'Eleveld TCI'!A1159</f>
        <v>7850</v>
      </c>
      <c r="B1159" s="13">
        <f>'Eleveld TCI'!B1159</f>
        <v>4</v>
      </c>
      <c r="C1159" s="14">
        <f t="shared" si="55"/>
        <v>10</v>
      </c>
      <c r="D1159" s="68">
        <f>3600*(B1159*data!D$15/1000-F1159-G1158)/C1159</f>
        <v>710.99392215782984</v>
      </c>
      <c r="E1159" s="68">
        <f>IF(A1159+C1159&lt;N$19,data!H$25,IF(A1159&lt;N$19,data!H$25*(N$19-A1159)/C1159,IF(D1159&gt;data!$H$25,data!$H$25,IF(D1159&lt;0,0,D1159))))</f>
        <v>710.99392215782984</v>
      </c>
      <c r="F1159" s="17">
        <f>(H1159*data!D$16+I1159*data!D$17-G1158*(data!D$18+data!D$19+data!D$20))*$C1159/60</f>
        <v>-1.9749831171050771</v>
      </c>
      <c r="G1159" s="17">
        <f t="shared" si="56"/>
        <v>81.168000000000006</v>
      </c>
      <c r="H1159" s="17">
        <f>H1158+(data!D$19*G1158-data!D$16*H1158)*$C1159/60</f>
        <v>165.19508001898578</v>
      </c>
      <c r="I1159" s="17">
        <f>I1158+(data!D$20*G1158-data!D$17*I1158)*$C1159/60</f>
        <v>370.6775443410051</v>
      </c>
      <c r="J1159" s="16">
        <f t="shared" si="57"/>
        <v>130.83333333333334</v>
      </c>
      <c r="K1159" s="14">
        <f>G1159/data!D$8</f>
        <v>4</v>
      </c>
      <c r="L1159" s="59">
        <f>C1159*E1159/3600/data!H$23+L1158</f>
        <v>191.95561105503339</v>
      </c>
    </row>
    <row r="1160" spans="1:12" ht="19.899999999999999" customHeight="1">
      <c r="A1160" s="18">
        <f>'Eleveld TCI'!A1160</f>
        <v>7860</v>
      </c>
      <c r="B1160" s="13">
        <f>'Eleveld TCI'!B1160</f>
        <v>4</v>
      </c>
      <c r="C1160" s="14">
        <f t="shared" si="55"/>
        <v>10</v>
      </c>
      <c r="D1160" s="68">
        <f>3600*(B1160*data!D$15/1000-F1160-G1159)/C1160</f>
        <v>710.91899246498201</v>
      </c>
      <c r="E1160" s="68">
        <f>IF(A1160+C1160&lt;N$19,data!H$25,IF(A1160&lt;N$19,data!H$25*(N$19-A1160)/C1160,IF(D1160&gt;data!$H$25,data!$H$25,IF(D1160&lt;0,0,D1160))))</f>
        <v>710.91899246498201</v>
      </c>
      <c r="F1160" s="17">
        <f>(H1160*data!D$16+I1160*data!D$17-G1159*(data!D$18+data!D$19+data!D$20))*$C1160/60</f>
        <v>-1.9747749790693911</v>
      </c>
      <c r="G1160" s="17">
        <f t="shared" si="56"/>
        <v>81.168000000000006</v>
      </c>
      <c r="H1160" s="17">
        <f>H1159+(data!D$19*G1159-data!D$16*H1159)*$C1160/60</f>
        <v>165.1959277854784</v>
      </c>
      <c r="I1160" s="17">
        <f>I1159+(data!D$20*G1159-data!D$17*I1159)*$C1160/60</f>
        <v>371.04184769161753</v>
      </c>
      <c r="J1160" s="16">
        <f t="shared" si="57"/>
        <v>131</v>
      </c>
      <c r="K1160" s="14">
        <f>G1160/data!D$8</f>
        <v>4</v>
      </c>
      <c r="L1160" s="59">
        <f>C1160*E1160/3600/data!H$23+L1159</f>
        <v>192.15308855294032</v>
      </c>
    </row>
    <row r="1161" spans="1:12" ht="19.899999999999999" customHeight="1">
      <c r="A1161" s="18">
        <f>'Eleveld TCI'!A1161</f>
        <v>7870</v>
      </c>
      <c r="B1161" s="13">
        <f>'Eleveld TCI'!B1161</f>
        <v>4</v>
      </c>
      <c r="C1161" s="14">
        <f t="shared" si="55"/>
        <v>10</v>
      </c>
      <c r="D1161" s="68">
        <f>3600*(B1161*data!D$15/1000-F1161-G1160)/C1161</f>
        <v>710.84412808970569</v>
      </c>
      <c r="E1161" s="68">
        <f>IF(A1161+C1161&lt;N$19,data!H$25,IF(A1161&lt;N$19,data!H$25*(N$19-A1161)/C1161,IF(D1161&gt;data!$H$25,data!$H$25,IF(D1161&lt;0,0,D1161))))</f>
        <v>710.84412808970569</v>
      </c>
      <c r="F1161" s="17">
        <f>(H1161*data!D$16+I1161*data!D$17-G1160*(data!D$18+data!D$19+data!D$20))*$C1161/60</f>
        <v>-1.9745670224714036</v>
      </c>
      <c r="G1161" s="17">
        <f t="shared" si="56"/>
        <v>81.168000000000006</v>
      </c>
      <c r="H1161" s="17">
        <f>H1160+(data!D$19*G1160-data!D$16*H1160)*$C1161/60</f>
        <v>165.19676778077817</v>
      </c>
      <c r="I1161" s="17">
        <f>I1160+(data!D$20*G1160-data!D$17*I1160)*$C1161/60</f>
        <v>371.40595067538715</v>
      </c>
      <c r="J1161" s="16">
        <f t="shared" si="57"/>
        <v>131.16666666666666</v>
      </c>
      <c r="K1161" s="14">
        <f>G1161/data!D$8</f>
        <v>4</v>
      </c>
      <c r="L1161" s="59">
        <f>C1161*E1161/3600/data!H$23+L1160</f>
        <v>192.35054525518746</v>
      </c>
    </row>
    <row r="1162" spans="1:12" ht="19.899999999999999" customHeight="1">
      <c r="A1162" s="18">
        <f>'Eleveld TCI'!A1162</f>
        <v>7880</v>
      </c>
      <c r="B1162" s="13">
        <f>'Eleveld TCI'!B1162</f>
        <v>4</v>
      </c>
      <c r="C1162" s="14">
        <f t="shared" ref="C1162:C1225" si="58">A1163-A1162</f>
        <v>10</v>
      </c>
      <c r="D1162" s="68">
        <f>3600*(B1162*data!D$15/1000-F1162-G1161)/C1162</f>
        <v>710.76932877510046</v>
      </c>
      <c r="E1162" s="68">
        <f>IF(A1162+C1162&lt;N$19,data!H$25,IF(A1162&lt;N$19,data!H$25*(N$19-A1162)/C1162,IF(D1162&gt;data!$H$25,data!$H$25,IF(D1162&lt;0,0,D1162))))</f>
        <v>710.76932877510046</v>
      </c>
      <c r="F1162" s="17">
        <f>(H1162*data!D$16+I1162*data!D$17-G1161*(data!D$18+data!D$19+data!D$20))*$C1162/60</f>
        <v>-1.9743592465975062</v>
      </c>
      <c r="G1162" s="17">
        <f t="shared" ref="G1162:G1225" si="59">(E1162/60)*$C1162/60+F1162+G1161</f>
        <v>81.168000000000006</v>
      </c>
      <c r="H1162" s="17">
        <f>H1161+(data!D$19*G1161-data!D$16*H1161)*$C1162/60</f>
        <v>165.19760007612103</v>
      </c>
      <c r="I1162" s="17">
        <f>I1161+(data!D$20*G1161-data!D$17*I1161)*$C1162/60</f>
        <v>371.76985340251571</v>
      </c>
      <c r="J1162" s="16">
        <f t="shared" si="57"/>
        <v>131.33333333333334</v>
      </c>
      <c r="K1162" s="14">
        <f>G1162/data!D$8</f>
        <v>4</v>
      </c>
      <c r="L1162" s="59">
        <f>C1162*E1162/3600/data!H$23+L1161</f>
        <v>192.5479811798472</v>
      </c>
    </row>
    <row r="1163" spans="1:12" ht="19.899999999999999" customHeight="1">
      <c r="A1163" s="18">
        <f>'Eleveld TCI'!A1163</f>
        <v>7890</v>
      </c>
      <c r="B1163" s="13">
        <f>'Eleveld TCI'!B1163</f>
        <v>4</v>
      </c>
      <c r="C1163" s="14">
        <f t="shared" si="58"/>
        <v>10</v>
      </c>
      <c r="D1163" s="68">
        <f>3600*(B1163*data!D$15/1000-F1163-G1162)/C1163</f>
        <v>710.69459426644016</v>
      </c>
      <c r="E1163" s="68">
        <f>IF(A1163+C1163&lt;N$19,data!H$25,IF(A1163&lt;N$19,data!H$25*(N$19-A1163)/C1163,IF(D1163&gt;data!$H$25,data!$H$25,IF(D1163&lt;0,0,D1163))))</f>
        <v>710.69459426644016</v>
      </c>
      <c r="F1163" s="17">
        <f>(H1163*data!D$16+I1163*data!D$17-G1162*(data!D$18+data!D$19+data!D$20))*$C1163/60</f>
        <v>-1.9741516507401127</v>
      </c>
      <c r="G1163" s="17">
        <f t="shared" si="59"/>
        <v>81.168000000000006</v>
      </c>
      <c r="H1163" s="17">
        <f>H1162+(data!D$19*G1162-data!D$16*H1162)*$C1163/60</f>
        <v>165.19842474208991</v>
      </c>
      <c r="I1163" s="17">
        <f>I1162+(data!D$20*G1162-data!D$17*I1162)*$C1163/60</f>
        <v>372.13355598314433</v>
      </c>
      <c r="J1163" s="16">
        <f t="shared" si="57"/>
        <v>131.5</v>
      </c>
      <c r="K1163" s="14">
        <f>G1163/data!D$8</f>
        <v>4</v>
      </c>
      <c r="L1163" s="59">
        <f>C1163*E1163/3600/data!H$23+L1162</f>
        <v>192.7453963449212</v>
      </c>
    </row>
    <row r="1164" spans="1:12" ht="19.899999999999999" customHeight="1">
      <c r="A1164" s="18">
        <f>'Eleveld TCI'!A1164</f>
        <v>7900</v>
      </c>
      <c r="B1164" s="13">
        <f>'Eleveld TCI'!B1164</f>
        <v>4</v>
      </c>
      <c r="C1164" s="14">
        <f t="shared" si="58"/>
        <v>10</v>
      </c>
      <c r="D1164" s="68">
        <f>3600*(B1164*data!D$15/1000-F1164-G1163)/C1164</f>
        <v>710.61992431113708</v>
      </c>
      <c r="E1164" s="68">
        <f>IF(A1164+C1164&lt;N$19,data!H$25,IF(A1164&lt;N$19,data!H$25*(N$19-A1164)/C1164,IF(D1164&gt;data!$H$25,data!$H$25,IF(D1164&lt;0,0,D1164))))</f>
        <v>710.61992431113708</v>
      </c>
      <c r="F1164" s="17">
        <f>(H1164*data!D$16+I1164*data!D$17-G1163*(data!D$18+data!D$19+data!D$20))*$C1164/60</f>
        <v>-1.9739442341975983</v>
      </c>
      <c r="G1164" s="17">
        <f t="shared" si="59"/>
        <v>81.168000000000006</v>
      </c>
      <c r="H1164" s="17">
        <f>H1163+(data!D$19*G1163-data!D$16*H1163)*$C1164/60</f>
        <v>165.19924184862074</v>
      </c>
      <c r="I1164" s="17">
        <f>I1163+(data!D$20*G1163-data!D$17*I1163)*$C1164/60</f>
        <v>372.4970585273536</v>
      </c>
      <c r="J1164" s="16">
        <f t="shared" si="57"/>
        <v>131.66666666666666</v>
      </c>
      <c r="K1164" s="14">
        <f>G1164/data!D$8</f>
        <v>4</v>
      </c>
      <c r="L1164" s="59">
        <f>C1164*E1164/3600/data!H$23+L1163</f>
        <v>192.94279076834096</v>
      </c>
    </row>
    <row r="1165" spans="1:12" ht="19.899999999999999" customHeight="1">
      <c r="A1165" s="18">
        <f>'Eleveld TCI'!A1165</f>
        <v>7910</v>
      </c>
      <c r="B1165" s="13">
        <f>'Eleveld TCI'!B1165</f>
        <v>4</v>
      </c>
      <c r="C1165" s="14">
        <f t="shared" si="58"/>
        <v>10</v>
      </c>
      <c r="D1165" s="68">
        <f>3600*(B1165*data!D$15/1000-F1165-G1164)/C1165</f>
        <v>710.54531865873173</v>
      </c>
      <c r="E1165" s="68">
        <f>IF(A1165+C1165&lt;N$19,data!H$25,IF(A1165&lt;N$19,data!H$25*(N$19-A1165)/C1165,IF(D1165&gt;data!$H$25,data!$H$25,IF(D1165&lt;0,0,D1165))))</f>
        <v>710.54531865873173</v>
      </c>
      <c r="F1165" s="17">
        <f>(H1165*data!D$16+I1165*data!D$17-G1164*(data!D$18+data!D$19+data!D$20))*$C1165/60</f>
        <v>-1.9737369962742497</v>
      </c>
      <c r="G1165" s="17">
        <f t="shared" si="59"/>
        <v>81.168000000000006</v>
      </c>
      <c r="H1165" s="17">
        <f>H1164+(data!D$19*G1164-data!D$16*H1164)*$C1165/60</f>
        <v>165.20005146500839</v>
      </c>
      <c r="I1165" s="17">
        <f>I1164+(data!D$20*G1164-data!D$17*I1164)*$C1165/60</f>
        <v>372.86036114516355</v>
      </c>
      <c r="J1165" s="16">
        <f t="shared" si="57"/>
        <v>131.83333333333334</v>
      </c>
      <c r="K1165" s="14">
        <f>G1165/data!D$8</f>
        <v>4</v>
      </c>
      <c r="L1165" s="59">
        <f>C1165*E1165/3600/data!H$23+L1164</f>
        <v>193.14016446796839</v>
      </c>
    </row>
    <row r="1166" spans="1:12" ht="19.899999999999999" customHeight="1">
      <c r="A1166" s="18">
        <f>'Eleveld TCI'!A1166</f>
        <v>7920</v>
      </c>
      <c r="B1166" s="13">
        <f>'Eleveld TCI'!B1166</f>
        <v>4</v>
      </c>
      <c r="C1166" s="14">
        <f t="shared" si="58"/>
        <v>10</v>
      </c>
      <c r="D1166" s="68">
        <f>3600*(B1166*data!D$15/1000-F1166-G1165)/C1166</f>
        <v>710.47077706087748</v>
      </c>
      <c r="E1166" s="68">
        <f>IF(A1166+C1166&lt;N$19,data!H$25,IF(A1166&lt;N$19,data!H$25*(N$19-A1166)/C1166,IF(D1166&gt;data!$H$25,data!$H$25,IF(D1166&lt;0,0,D1166))))</f>
        <v>710.47077706087748</v>
      </c>
      <c r="F1166" s="17">
        <f>(H1166*data!D$16+I1166*data!D$17-G1165*(data!D$18+data!D$19+data!D$20))*$C1166/60</f>
        <v>-1.9735299362802083</v>
      </c>
      <c r="G1166" s="17">
        <f t="shared" si="59"/>
        <v>81.168000000000006</v>
      </c>
      <c r="H1166" s="17">
        <f>H1165+(data!D$19*G1165-data!D$16*H1165)*$C1166/60</f>
        <v>165.20085365991247</v>
      </c>
      <c r="I1166" s="17">
        <f>I1165+(data!D$20*G1165-data!D$17*I1165)*$C1166/60</f>
        <v>373.22346394653368</v>
      </c>
      <c r="J1166" s="16">
        <f t="shared" si="57"/>
        <v>132</v>
      </c>
      <c r="K1166" s="14">
        <f>G1166/data!D$8</f>
        <v>4</v>
      </c>
      <c r="L1166" s="59">
        <f>C1166*E1166/3600/data!H$23+L1165</f>
        <v>193.33751746159641</v>
      </c>
    </row>
    <row r="1167" spans="1:12" ht="19.899999999999999" customHeight="1">
      <c r="A1167" s="18">
        <f>'Eleveld TCI'!A1167</f>
        <v>7930</v>
      </c>
      <c r="B1167" s="13">
        <f>'Eleveld TCI'!B1167</f>
        <v>4</v>
      </c>
      <c r="C1167" s="14">
        <f t="shared" si="58"/>
        <v>10</v>
      </c>
      <c r="D1167" s="68">
        <f>3600*(B1167*data!D$15/1000-F1167-G1166)/C1167</f>
        <v>710.39629927130989</v>
      </c>
      <c r="E1167" s="68">
        <f>IF(A1167+C1167&lt;N$19,data!H$25,IF(A1167&lt;N$19,data!H$25*(N$19-A1167)/C1167,IF(D1167&gt;data!$H$25,data!$H$25,IF(D1167&lt;0,0,D1167))))</f>
        <v>710.39629927130989</v>
      </c>
      <c r="F1167" s="17">
        <f>(H1167*data!D$16+I1167*data!D$17-G1166*(data!D$18+data!D$19+data!D$20))*$C1167/60</f>
        <v>-1.9733230535314199</v>
      </c>
      <c r="G1167" s="17">
        <f t="shared" si="59"/>
        <v>81.168000000000006</v>
      </c>
      <c r="H1167" s="17">
        <f>H1166+(data!D$19*G1166-data!D$16*H1166)*$C1167/60</f>
        <v>165.20164850136328</v>
      </c>
      <c r="I1167" s="17">
        <f>I1166+(data!D$20*G1166-data!D$17*I1166)*$C1167/60</f>
        <v>373.58636704136308</v>
      </c>
      <c r="J1167" s="16">
        <f t="shared" si="57"/>
        <v>132.16666666666666</v>
      </c>
      <c r="K1167" s="14">
        <f>G1167/data!D$8</f>
        <v>4</v>
      </c>
      <c r="L1167" s="59">
        <f>C1167*E1167/3600/data!H$23+L1166</f>
        <v>193.53484976694955</v>
      </c>
    </row>
    <row r="1168" spans="1:12" ht="19.899999999999999" customHeight="1">
      <c r="A1168" s="18">
        <f>'Eleveld TCI'!A1168</f>
        <v>7940</v>
      </c>
      <c r="B1168" s="13">
        <f>'Eleveld TCI'!B1168</f>
        <v>4</v>
      </c>
      <c r="C1168" s="14">
        <f t="shared" si="58"/>
        <v>10</v>
      </c>
      <c r="D1168" s="68">
        <f>3600*(B1168*data!D$15/1000-F1168-G1167)/C1168</f>
        <v>710.32188504584667</v>
      </c>
      <c r="E1168" s="68">
        <f>IF(A1168+C1168&lt;N$19,data!H$25,IF(A1168&lt;N$19,data!H$25*(N$19-A1168)/C1168,IF(D1168&gt;data!$H$25,data!$H$25,IF(D1168&lt;0,0,D1168))))</f>
        <v>710.32188504584667</v>
      </c>
      <c r="F1168" s="17">
        <f>(H1168*data!D$16+I1168*data!D$17-G1167*(data!D$18+data!D$19+data!D$20))*$C1168/60</f>
        <v>-1.9731163473495783</v>
      </c>
      <c r="G1168" s="17">
        <f t="shared" si="59"/>
        <v>81.168000000000006</v>
      </c>
      <c r="H1168" s="17">
        <f>H1167+(data!D$19*G1167-data!D$16*H1167)*$C1168/60</f>
        <v>165.20243605676745</v>
      </c>
      <c r="I1168" s="17">
        <f>I1167+(data!D$20*G1167-data!D$17*I1167)*$C1168/60</f>
        <v>373.94907053949032</v>
      </c>
      <c r="J1168" s="16">
        <f t="shared" si="57"/>
        <v>132.33333333333334</v>
      </c>
      <c r="K1168" s="14">
        <f>G1168/data!D$8</f>
        <v>4</v>
      </c>
      <c r="L1168" s="59">
        <f>C1168*E1168/3600/data!H$23+L1167</f>
        <v>193.73216140168449</v>
      </c>
    </row>
    <row r="1169" spans="1:12" ht="19.899999999999999" customHeight="1">
      <c r="A1169" s="18">
        <f>'Eleveld TCI'!A1169</f>
        <v>7950</v>
      </c>
      <c r="B1169" s="13">
        <f>'Eleveld TCI'!B1169</f>
        <v>4</v>
      </c>
      <c r="C1169" s="14">
        <f t="shared" si="58"/>
        <v>10</v>
      </c>
      <c r="D1169" s="68">
        <f>3600*(B1169*data!D$15/1000-F1169-G1168)/C1169</f>
        <v>710.24753414234681</v>
      </c>
      <c r="E1169" s="68">
        <f>IF(A1169+C1169&lt;N$19,data!H$25,IF(A1169&lt;N$19,data!H$25*(N$19-A1169)/C1169,IF(D1169&gt;data!$H$25,data!$H$25,IF(D1169&lt;0,0,D1169))))</f>
        <v>710.24753414234681</v>
      </c>
      <c r="F1169" s="17">
        <f>(H1169*data!D$16+I1169*data!D$17-G1168*(data!D$18+data!D$19+data!D$20))*$C1169/60</f>
        <v>-1.9729098170620754</v>
      </c>
      <c r="G1169" s="17">
        <f t="shared" si="59"/>
        <v>81.168000000000006</v>
      </c>
      <c r="H1169" s="17">
        <f>H1168+(data!D$19*G1168-data!D$16*H1168)*$C1169/60</f>
        <v>165.20321639291376</v>
      </c>
      <c r="I1169" s="17">
        <f>I1168+(data!D$20*G1168-data!D$17*I1168)*$C1169/60</f>
        <v>374.31157455069359</v>
      </c>
      <c r="J1169" s="16">
        <f t="shared" si="57"/>
        <v>132.5</v>
      </c>
      <c r="K1169" s="14">
        <f>G1169/data!D$8</f>
        <v>4</v>
      </c>
      <c r="L1169" s="59">
        <f>C1169*E1169/3600/data!H$23+L1168</f>
        <v>193.9294523833907</v>
      </c>
    </row>
    <row r="1170" spans="1:12" ht="19.899999999999999" customHeight="1">
      <c r="A1170" s="18">
        <f>'Eleveld TCI'!A1170</f>
        <v>7960</v>
      </c>
      <c r="B1170" s="13">
        <f>'Eleveld TCI'!B1170</f>
        <v>4</v>
      </c>
      <c r="C1170" s="14">
        <f t="shared" si="58"/>
        <v>10</v>
      </c>
      <c r="D1170" s="68">
        <f>3600*(B1170*data!D$15/1000-F1170-G1169)/C1170</f>
        <v>710.17324632070029</v>
      </c>
      <c r="E1170" s="68">
        <f>IF(A1170+C1170&lt;N$19,data!H$25,IF(A1170&lt;N$19,data!H$25*(N$19-A1170)/C1170,IF(D1170&gt;data!$H$25,data!$H$25,IF(D1170&lt;0,0,D1170))))</f>
        <v>710.17324632070029</v>
      </c>
      <c r="F1170" s="17">
        <f>(H1170*data!D$16+I1170*data!D$17-G1169*(data!D$18+data!D$19+data!D$20))*$C1170/60</f>
        <v>-1.9727034620019481</v>
      </c>
      <c r="G1170" s="17">
        <f t="shared" si="59"/>
        <v>81.168000000000006</v>
      </c>
      <c r="H1170" s="17">
        <f>H1169+(data!D$19*G1169-data!D$16*H1169)*$C1170/60</f>
        <v>165.20398957597871</v>
      </c>
      <c r="I1170" s="17">
        <f>I1169+(data!D$20*G1169-data!D$17*I1169)*$C1170/60</f>
        <v>374.67387918469069</v>
      </c>
      <c r="J1170" s="16">
        <f t="shared" si="57"/>
        <v>132.66666666666666</v>
      </c>
      <c r="K1170" s="14">
        <f>G1170/data!D$8</f>
        <v>4</v>
      </c>
      <c r="L1170" s="59">
        <f>C1170*E1170/3600/data!H$23+L1169</f>
        <v>194.12672272959088</v>
      </c>
    </row>
    <row r="1171" spans="1:12" ht="19.899999999999999" customHeight="1">
      <c r="A1171" s="18">
        <f>'Eleveld TCI'!A1171</f>
        <v>7970</v>
      </c>
      <c r="B1171" s="13">
        <f>'Eleveld TCI'!B1171</f>
        <v>4</v>
      </c>
      <c r="C1171" s="14">
        <f t="shared" si="58"/>
        <v>10</v>
      </c>
      <c r="D1171" s="68">
        <f>3600*(B1171*data!D$15/1000-F1171-G1170)/C1171</f>
        <v>710.09902134281788</v>
      </c>
      <c r="E1171" s="68">
        <f>IF(A1171+C1171&lt;N$19,data!H$25,IF(A1171&lt;N$19,data!H$25*(N$19-A1171)/C1171,IF(D1171&gt;data!$H$25,data!$H$25,IF(D1171&lt;0,0,D1171))))</f>
        <v>710.09902134281788</v>
      </c>
      <c r="F1171" s="17">
        <f>(H1171*data!D$16+I1171*data!D$17-G1170*(data!D$18+data!D$19+data!D$20))*$C1171/60</f>
        <v>-1.9724972815078274</v>
      </c>
      <c r="G1171" s="17">
        <f t="shared" si="59"/>
        <v>81.168000000000006</v>
      </c>
      <c r="H1171" s="17">
        <f>H1170+(data!D$19*G1170-data!D$16*H1170)*$C1171/60</f>
        <v>165.20475567153224</v>
      </c>
      <c r="I1171" s="17">
        <f>I1170+(data!D$20*G1170-data!D$17*I1170)*$C1171/60</f>
        <v>375.03598455113911</v>
      </c>
      <c r="J1171" s="16">
        <f t="shared" si="57"/>
        <v>132.83333333333334</v>
      </c>
      <c r="K1171" s="14">
        <f>G1171/data!D$8</f>
        <v>4</v>
      </c>
      <c r="L1171" s="59">
        <f>C1171*E1171/3600/data!H$23+L1170</f>
        <v>194.32397245774166</v>
      </c>
    </row>
    <row r="1172" spans="1:12" ht="19.899999999999999" customHeight="1">
      <c r="A1172" s="18">
        <f>'Eleveld TCI'!A1172</f>
        <v>7980</v>
      </c>
      <c r="B1172" s="13">
        <f>'Eleveld TCI'!B1172</f>
        <v>4</v>
      </c>
      <c r="C1172" s="14">
        <f t="shared" si="58"/>
        <v>10</v>
      </c>
      <c r="D1172" s="68">
        <f>3600*(B1172*data!D$15/1000-F1172-G1171)/C1172</f>
        <v>710.02485897260044</v>
      </c>
      <c r="E1172" s="68">
        <f>IF(A1172+C1172&lt;N$19,data!H$25,IF(A1172&lt;N$19,data!H$25*(N$19-A1172)/C1172,IF(D1172&gt;data!$H$25,data!$H$25,IF(D1172&lt;0,0,D1172))))</f>
        <v>710.02485897260044</v>
      </c>
      <c r="F1172" s="17">
        <f>(H1172*data!D$16+I1172*data!D$17-G1171*(data!D$18+data!D$19+data!D$20))*$C1172/60</f>
        <v>-1.9722912749238872</v>
      </c>
      <c r="G1172" s="17">
        <f t="shared" si="59"/>
        <v>81.168000000000006</v>
      </c>
      <c r="H1172" s="17">
        <f>H1171+(data!D$19*G1171-data!D$16*H1171)*$C1172/60</f>
        <v>165.20551474454319</v>
      </c>
      <c r="I1172" s="17">
        <f>I1171+(data!D$20*G1171-data!D$17*I1171)*$C1172/60</f>
        <v>375.39789075963597</v>
      </c>
      <c r="J1172" s="16">
        <f t="shared" si="57"/>
        <v>133</v>
      </c>
      <c r="K1172" s="14">
        <f>G1172/data!D$8</f>
        <v>4</v>
      </c>
      <c r="L1172" s="59">
        <f>C1172*E1172/3600/data!H$23+L1171</f>
        <v>194.52120158523405</v>
      </c>
    </row>
    <row r="1173" spans="1:12" ht="19.899999999999999" customHeight="1">
      <c r="A1173" s="18">
        <f>'Eleveld TCI'!A1173</f>
        <v>7990</v>
      </c>
      <c r="B1173" s="13">
        <f>'Eleveld TCI'!B1173</f>
        <v>4</v>
      </c>
      <c r="C1173" s="14">
        <f t="shared" si="58"/>
        <v>10</v>
      </c>
      <c r="D1173" s="68">
        <f>3600*(B1173*data!D$15/1000-F1173-G1172)/C1173</f>
        <v>709.95075897592358</v>
      </c>
      <c r="E1173" s="68">
        <f>IF(A1173+C1173&lt;N$19,data!H$25,IF(A1173&lt;N$19,data!H$25*(N$19-A1173)/C1173,IF(D1173&gt;data!$H$25,data!$H$25,IF(D1173&lt;0,0,D1173))))</f>
        <v>709.95075897592358</v>
      </c>
      <c r="F1173" s="17">
        <f>(H1173*data!D$16+I1173*data!D$17-G1172*(data!D$18+data!D$19+data!D$20))*$C1173/60</f>
        <v>-1.9720854415997935</v>
      </c>
      <c r="G1173" s="17">
        <f t="shared" si="59"/>
        <v>81.168000000000006</v>
      </c>
      <c r="H1173" s="17">
        <f>H1172+(data!D$19*G1172-data!D$16*H1172)*$C1173/60</f>
        <v>165.20626685938487</v>
      </c>
      <c r="I1173" s="17">
        <f>I1172+(data!D$20*G1172-data!D$17*I1172)*$C1173/60</f>
        <v>375.75959791971815</v>
      </c>
      <c r="J1173" s="16">
        <f t="shared" si="57"/>
        <v>133.16666666666666</v>
      </c>
      <c r="K1173" s="14">
        <f>G1173/data!D$8</f>
        <v>4</v>
      </c>
      <c r="L1173" s="59">
        <f>C1173*E1173/3600/data!H$23+L1172</f>
        <v>194.71841012939404</v>
      </c>
    </row>
    <row r="1174" spans="1:12" ht="19.899999999999999" customHeight="1">
      <c r="A1174" s="18">
        <f>'Eleveld TCI'!A1174</f>
        <v>8000</v>
      </c>
      <c r="B1174" s="13">
        <f>'Eleveld TCI'!B1174</f>
        <v>4</v>
      </c>
      <c r="C1174" s="14">
        <f t="shared" si="58"/>
        <v>10</v>
      </c>
      <c r="D1174" s="68">
        <f>3600*(B1174*data!D$15/1000-F1174-G1173)/C1174</f>
        <v>709.87672112063763</v>
      </c>
      <c r="E1174" s="68">
        <f>IF(A1174+C1174&lt;N$19,data!H$25,IF(A1174&lt;N$19,data!H$25*(N$19-A1174)/C1174,IF(D1174&gt;data!$H$25,data!$H$25,IF(D1174&lt;0,0,D1174))))</f>
        <v>709.87672112063763</v>
      </c>
      <c r="F1174" s="17">
        <f>(H1174*data!D$16+I1174*data!D$17-G1173*(data!D$18+data!D$19+data!D$20))*$C1174/60</f>
        <v>-1.9718797808906539</v>
      </c>
      <c r="G1174" s="17">
        <f t="shared" si="59"/>
        <v>81.168000000000006</v>
      </c>
      <c r="H1174" s="17">
        <f>H1173+(data!D$19*G1173-data!D$16*H1173)*$C1174/60</f>
        <v>165.2070120798405</v>
      </c>
      <c r="I1174" s="17">
        <f>I1173+(data!D$20*G1173-data!D$17*I1173)*$C1174/60</f>
        <v>376.12110614086231</v>
      </c>
      <c r="J1174" s="16">
        <f t="shared" si="57"/>
        <v>133.33333333333334</v>
      </c>
      <c r="K1174" s="14">
        <f>G1174/data!D$8</f>
        <v>4</v>
      </c>
      <c r="L1174" s="59">
        <f>C1174*E1174/3600/data!H$23+L1173</f>
        <v>194.91559810748311</v>
      </c>
    </row>
    <row r="1175" spans="1:12" ht="19.899999999999999" customHeight="1">
      <c r="A1175" s="18">
        <f>'Eleveld TCI'!A1175</f>
        <v>8010</v>
      </c>
      <c r="B1175" s="13">
        <f>'Eleveld TCI'!B1175</f>
        <v>4</v>
      </c>
      <c r="C1175" s="14">
        <f t="shared" si="58"/>
        <v>10</v>
      </c>
      <c r="D1175" s="68">
        <f>3600*(B1175*data!D$15/1000-F1175-G1174)/C1175</f>
        <v>709.80274517651139</v>
      </c>
      <c r="E1175" s="68">
        <f>IF(A1175+C1175&lt;N$19,data!H$25,IF(A1175&lt;N$19,data!H$25*(N$19-A1175)/C1175,IF(D1175&gt;data!$H$25,data!$H$25,IF(D1175&lt;0,0,D1175))))</f>
        <v>709.80274517651139</v>
      </c>
      <c r="F1175" s="17">
        <f>(H1175*data!D$16+I1175*data!D$17-G1174*(data!D$18+data!D$19+data!D$20))*$C1175/60</f>
        <v>-1.9716742921569703</v>
      </c>
      <c r="G1175" s="17">
        <f t="shared" si="59"/>
        <v>81.168000000000006</v>
      </c>
      <c r="H1175" s="17">
        <f>H1174+(data!D$19*G1174-data!D$16*H1174)*$C1175/60</f>
        <v>165.20775046910862</v>
      </c>
      <c r="I1175" s="17">
        <f>I1174+(data!D$20*G1174-data!D$17*I1174)*$C1175/60</f>
        <v>376.48241553248482</v>
      </c>
      <c r="J1175" s="16">
        <f t="shared" si="57"/>
        <v>133.5</v>
      </c>
      <c r="K1175" s="14">
        <f>G1175/data!D$8</f>
        <v>4</v>
      </c>
      <c r="L1175" s="59">
        <f>C1175*E1175/3600/data!H$23+L1174</f>
        <v>195.11276553669882</v>
      </c>
    </row>
    <row r="1176" spans="1:12" ht="19.899999999999999" customHeight="1">
      <c r="A1176" s="18">
        <f>'Eleveld TCI'!A1176</f>
        <v>8020</v>
      </c>
      <c r="B1176" s="13">
        <f>'Eleveld TCI'!B1176</f>
        <v>4</v>
      </c>
      <c r="C1176" s="14">
        <f t="shared" si="58"/>
        <v>10</v>
      </c>
      <c r="D1176" s="68">
        <f>3600*(B1176*data!D$15/1000-F1176-G1175)/C1176</f>
        <v>709.72883091525262</v>
      </c>
      <c r="E1176" s="68">
        <f>IF(A1176+C1176&lt;N$19,data!H$25,IF(A1176&lt;N$19,data!H$25*(N$19-A1176)/C1176,IF(D1176&gt;data!$H$25,data!$H$25,IF(D1176&lt;0,0,D1176))))</f>
        <v>709.72883091525262</v>
      </c>
      <c r="F1176" s="17">
        <f>(H1176*data!D$16+I1176*data!D$17-G1175*(data!D$18+data!D$19+data!D$20))*$C1176/60</f>
        <v>-1.9714689747645873</v>
      </c>
      <c r="G1176" s="17">
        <f t="shared" si="59"/>
        <v>81.168000000000006</v>
      </c>
      <c r="H1176" s="17">
        <f>H1175+(data!D$19*G1175-data!D$16*H1175)*$C1176/60</f>
        <v>165.20848208980846</v>
      </c>
      <c r="I1176" s="17">
        <f>I1175+(data!D$20*G1175-data!D$17*I1175)*$C1176/60</f>
        <v>376.84352620394196</v>
      </c>
      <c r="J1176" s="16">
        <f t="shared" si="57"/>
        <v>133.66666666666666</v>
      </c>
      <c r="K1176" s="14">
        <f>G1176/data!D$8</f>
        <v>4</v>
      </c>
      <c r="L1176" s="59">
        <f>C1176*E1176/3600/data!H$23+L1175</f>
        <v>195.30991243417529</v>
      </c>
    </row>
    <row r="1177" spans="1:12" ht="19.899999999999999" customHeight="1">
      <c r="A1177" s="18">
        <f>'Eleveld TCI'!A1177</f>
        <v>8030</v>
      </c>
      <c r="B1177" s="13">
        <f>'Eleveld TCI'!B1177</f>
        <v>4</v>
      </c>
      <c r="C1177" s="14">
        <f t="shared" si="58"/>
        <v>10</v>
      </c>
      <c r="D1177" s="68">
        <f>3600*(B1177*data!D$15/1000-F1177-G1176)/C1177</f>
        <v>709.65497811047214</v>
      </c>
      <c r="E1177" s="68">
        <f>IF(A1177+C1177&lt;N$19,data!H$25,IF(A1177&lt;N$19,data!H$25*(N$19-A1177)/C1177,IF(D1177&gt;data!$H$25,data!$H$25,IF(D1177&lt;0,0,D1177))))</f>
        <v>709.65497811047214</v>
      </c>
      <c r="F1177" s="17">
        <f>(H1177*data!D$16+I1177*data!D$17-G1176*(data!D$18+data!D$19+data!D$20))*$C1177/60</f>
        <v>-1.971263828084644</v>
      </c>
      <c r="G1177" s="17">
        <f t="shared" si="59"/>
        <v>81.168000000000006</v>
      </c>
      <c r="H1177" s="17">
        <f>H1176+(data!D$19*G1176-data!D$16*H1176)*$C1177/60</f>
        <v>165.2092070039852</v>
      </c>
      <c r="I1177" s="17">
        <f>I1176+(data!D$20*G1176-data!D$17*I1176)*$C1177/60</f>
        <v>377.20443826452981</v>
      </c>
      <c r="J1177" s="16">
        <f t="shared" si="57"/>
        <v>133.83333333333334</v>
      </c>
      <c r="K1177" s="14">
        <f>G1177/data!D$8</f>
        <v>4</v>
      </c>
      <c r="L1177" s="59">
        <f>C1177*E1177/3600/data!H$23+L1176</f>
        <v>195.50703881698377</v>
      </c>
    </row>
    <row r="1178" spans="1:12" ht="19.899999999999999" customHeight="1">
      <c r="A1178" s="18">
        <f>'Eleveld TCI'!A1178</f>
        <v>8040</v>
      </c>
      <c r="B1178" s="13">
        <f>'Eleveld TCI'!B1178</f>
        <v>4</v>
      </c>
      <c r="C1178" s="14">
        <f t="shared" si="58"/>
        <v>10</v>
      </c>
      <c r="D1178" s="68">
        <f>3600*(B1178*data!D$15/1000-F1178-G1177)/C1178</f>
        <v>709.5811865376686</v>
      </c>
      <c r="E1178" s="68">
        <f>IF(A1178+C1178&lt;N$19,data!H$25,IF(A1178&lt;N$19,data!H$25*(N$19-A1178)/C1178,IF(D1178&gt;data!$H$25,data!$H$25,IF(D1178&lt;0,0,D1178))))</f>
        <v>709.5811865376686</v>
      </c>
      <c r="F1178" s="17">
        <f>(H1178*data!D$16+I1178*data!D$17-G1177*(data!D$18+data!D$19+data!D$20))*$C1178/60</f>
        <v>-1.9710588514935259</v>
      </c>
      <c r="G1178" s="17">
        <f t="shared" si="59"/>
        <v>81.168000000000006</v>
      </c>
      <c r="H1178" s="17">
        <f>H1177+(data!D$19*G1177-data!D$16*H1177)*$C1178/60</f>
        <v>165.20992527311535</v>
      </c>
      <c r="I1178" s="17">
        <f>I1177+(data!D$20*G1177-data!D$17*I1177)*$C1178/60</f>
        <v>377.56515182348431</v>
      </c>
      <c r="J1178" s="16">
        <f t="shared" si="57"/>
        <v>134</v>
      </c>
      <c r="K1178" s="14">
        <f>G1178/data!D$8</f>
        <v>4</v>
      </c>
      <c r="L1178" s="59">
        <f>C1178*E1178/3600/data!H$23+L1177</f>
        <v>195.70414470213311</v>
      </c>
    </row>
    <row r="1179" spans="1:12" ht="19.899999999999999" customHeight="1">
      <c r="A1179" s="18">
        <f>'Eleveld TCI'!A1179</f>
        <v>8050</v>
      </c>
      <c r="B1179" s="13">
        <f>'Eleveld TCI'!B1179</f>
        <v>4</v>
      </c>
      <c r="C1179" s="14">
        <f t="shared" si="58"/>
        <v>10</v>
      </c>
      <c r="D1179" s="68">
        <f>3600*(B1179*data!D$15/1000-F1179-G1178)/C1179</f>
        <v>709.50745597421303</v>
      </c>
      <c r="E1179" s="68">
        <f>IF(A1179+C1179&lt;N$19,data!H$25,IF(A1179&lt;N$19,data!H$25*(N$19-A1179)/C1179,IF(D1179&gt;data!$H$25,data!$H$25,IF(D1179&lt;0,0,D1179))))</f>
        <v>709.50745597421303</v>
      </c>
      <c r="F1179" s="17">
        <f>(H1179*data!D$16+I1179*data!D$17-G1178*(data!D$18+data!D$19+data!D$20))*$C1179/60</f>
        <v>-1.9708540443728184</v>
      </c>
      <c r="G1179" s="17">
        <f t="shared" si="59"/>
        <v>81.168000000000006</v>
      </c>
      <c r="H1179" s="17">
        <f>H1178+(data!D$19*G1178-data!D$16*H1178)*$C1179/60</f>
        <v>165.21063695811179</v>
      </c>
      <c r="I1179" s="17">
        <f>I1178+(data!D$20*G1178-data!D$17*I1178)*$C1179/60</f>
        <v>377.92566698998138</v>
      </c>
      <c r="J1179" s="16">
        <f t="shared" si="57"/>
        <v>134.16666666666666</v>
      </c>
      <c r="K1179" s="14">
        <f>G1179/data!D$8</f>
        <v>4</v>
      </c>
      <c r="L1179" s="59">
        <f>C1179*E1179/3600/data!H$23+L1178</f>
        <v>195.90123010657038</v>
      </c>
    </row>
    <row r="1180" spans="1:12" ht="19.899999999999999" customHeight="1">
      <c r="A1180" s="18">
        <f>'Eleveld TCI'!A1180</f>
        <v>8060</v>
      </c>
      <c r="B1180" s="13">
        <f>'Eleveld TCI'!B1180</f>
        <v>4</v>
      </c>
      <c r="C1180" s="14">
        <f t="shared" si="58"/>
        <v>10</v>
      </c>
      <c r="D1180" s="68">
        <f>3600*(B1180*data!D$15/1000-F1180-G1179)/C1180</f>
        <v>709.43378619933355</v>
      </c>
      <c r="E1180" s="68">
        <f>IF(A1180+C1180&lt;N$19,data!H$25,IF(A1180&lt;N$19,data!H$25*(N$19-A1180)/C1180,IF(D1180&gt;data!$H$25,data!$H$25,IF(D1180&lt;0,0,D1180))))</f>
        <v>709.43378619933355</v>
      </c>
      <c r="F1180" s="17">
        <f>(H1180*data!D$16+I1180*data!D$17-G1179*(data!D$18+data!D$19+data!D$20))*$C1180/60</f>
        <v>-1.9706494061092577</v>
      </c>
      <c r="G1180" s="17">
        <f t="shared" si="59"/>
        <v>81.168000000000006</v>
      </c>
      <c r="H1180" s="17">
        <f>H1179+(data!D$19*G1179-data!D$16*H1179)*$C1180/60</f>
        <v>165.21134211932909</v>
      </c>
      <c r="I1180" s="17">
        <f>I1179+(data!D$20*G1179-data!D$17*I1179)*$C1180/60</f>
        <v>378.2859838731369</v>
      </c>
      <c r="J1180" s="16">
        <f t="shared" si="57"/>
        <v>134.33333333333334</v>
      </c>
      <c r="K1180" s="14">
        <f>G1180/data!D$8</f>
        <v>4</v>
      </c>
      <c r="L1180" s="59">
        <f>C1180*E1180/3600/data!H$23+L1179</f>
        <v>196.0982950471813</v>
      </c>
    </row>
    <row r="1181" spans="1:12" ht="19.899999999999999" customHeight="1">
      <c r="A1181" s="18">
        <f>'Eleveld TCI'!A1181</f>
        <v>8070</v>
      </c>
      <c r="B1181" s="13">
        <f>'Eleveld TCI'!B1181</f>
        <v>4</v>
      </c>
      <c r="C1181" s="14">
        <f t="shared" si="58"/>
        <v>10</v>
      </c>
      <c r="D1181" s="68">
        <f>3600*(B1181*data!D$15/1000-F1181-G1180)/C1181</f>
        <v>709.36017699408467</v>
      </c>
      <c r="E1181" s="68">
        <f>IF(A1181+C1181&lt;N$19,data!H$25,IF(A1181&lt;N$19,data!H$25*(N$19-A1181)/C1181,IF(D1181&gt;data!$H$25,data!$H$25,IF(D1181&lt;0,0,D1181))))</f>
        <v>709.36017699408467</v>
      </c>
      <c r="F1181" s="17">
        <f>(H1181*data!D$16+I1181*data!D$17-G1180*(data!D$18+data!D$19+data!D$20))*$C1181/60</f>
        <v>-1.9704449360946843</v>
      </c>
      <c r="G1181" s="17">
        <f t="shared" si="59"/>
        <v>81.168000000000006</v>
      </c>
      <c r="H1181" s="17">
        <f>H1180+(data!D$19*G1180-data!D$16*H1180)*$C1181/60</f>
        <v>165.21204081656856</v>
      </c>
      <c r="I1181" s="17">
        <f>I1180+(data!D$20*G1180-data!D$17*I1180)*$C1181/60</f>
        <v>378.64610258200668</v>
      </c>
      <c r="J1181" s="16">
        <f t="shared" si="57"/>
        <v>134.5</v>
      </c>
      <c r="K1181" s="14">
        <f>G1181/data!D$8</f>
        <v>4</v>
      </c>
      <c r="L1181" s="59">
        <f>C1181*E1181/3600/data!H$23+L1180</f>
        <v>196.29533954079076</v>
      </c>
    </row>
    <row r="1182" spans="1:12" ht="19.899999999999999" customHeight="1">
      <c r="A1182" s="18">
        <f>'Eleveld TCI'!A1182</f>
        <v>8080</v>
      </c>
      <c r="B1182" s="13">
        <f>'Eleveld TCI'!B1182</f>
        <v>4</v>
      </c>
      <c r="C1182" s="14">
        <f t="shared" si="58"/>
        <v>10</v>
      </c>
      <c r="D1182" s="68">
        <f>3600*(B1182*data!D$15/1000-F1182-G1181)/C1182</f>
        <v>709.28662814135748</v>
      </c>
      <c r="E1182" s="68">
        <f>IF(A1182+C1182&lt;N$19,data!H$25,IF(A1182&lt;N$19,data!H$25*(N$19-A1182)/C1182,IF(D1182&gt;data!$H$25,data!$H$25,IF(D1182&lt;0,0,D1182))))</f>
        <v>709.28662814135748</v>
      </c>
      <c r="F1182" s="17">
        <f>(H1182*data!D$16+I1182*data!D$17-G1181*(data!D$18+data!D$19+data!D$20))*$C1182/60</f>
        <v>-1.9702406337259963</v>
      </c>
      <c r="G1182" s="17">
        <f t="shared" si="59"/>
        <v>81.168000000000006</v>
      </c>
      <c r="H1182" s="17">
        <f>H1181+(data!D$19*G1181-data!D$16*H1181)*$C1182/60</f>
        <v>165.21273310908336</v>
      </c>
      <c r="I1182" s="17">
        <f>I1181+(data!D$20*G1181-data!D$17*I1181)*$C1182/60</f>
        <v>379.00602322558655</v>
      </c>
      <c r="J1182" s="16">
        <f t="shared" si="57"/>
        <v>134.66666666666666</v>
      </c>
      <c r="K1182" s="14">
        <f>G1182/data!D$8</f>
        <v>4</v>
      </c>
      <c r="L1182" s="59">
        <f>C1182*E1182/3600/data!H$23+L1181</f>
        <v>196.49236360416336</v>
      </c>
    </row>
    <row r="1183" spans="1:12" ht="19.899999999999999" customHeight="1">
      <c r="A1183" s="18">
        <f>'Eleveld TCI'!A1183</f>
        <v>8090</v>
      </c>
      <c r="B1183" s="13">
        <f>'Eleveld TCI'!B1183</f>
        <v>4</v>
      </c>
      <c r="C1183" s="14">
        <f t="shared" si="58"/>
        <v>10</v>
      </c>
      <c r="D1183" s="68">
        <f>3600*(B1183*data!D$15/1000-F1183-G1182)/C1183</f>
        <v>709.21313942583879</v>
      </c>
      <c r="E1183" s="68">
        <f>IF(A1183+C1183&lt;N$19,data!H$25,IF(A1183&lt;N$19,data!H$25*(N$19-A1183)/C1183,IF(D1183&gt;data!$H$25,data!$H$25,IF(D1183&lt;0,0,D1183))))</f>
        <v>709.21313942583879</v>
      </c>
      <c r="F1183" s="17">
        <f>(H1183*data!D$16+I1183*data!D$17-G1182*(data!D$18+data!D$19+data!D$20))*$C1183/60</f>
        <v>-1.9700364984051049</v>
      </c>
      <c r="G1183" s="17">
        <f t="shared" si="59"/>
        <v>81.168000000000006</v>
      </c>
      <c r="H1183" s="17">
        <f>H1182+(data!D$19*G1182-data!D$16*H1182)*$C1183/60</f>
        <v>165.21341905558342</v>
      </c>
      <c r="I1183" s="17">
        <f>I1182+(data!D$20*G1182-data!D$17*I1182)*$C1183/60</f>
        <v>379.36574591281249</v>
      </c>
      <c r="J1183" s="16">
        <f t="shared" si="57"/>
        <v>134.83333333333334</v>
      </c>
      <c r="K1183" s="14">
        <f>G1183/data!D$8</f>
        <v>4</v>
      </c>
      <c r="L1183" s="59">
        <f>C1183*E1183/3600/data!H$23+L1182</f>
        <v>196.68936725400386</v>
      </c>
    </row>
    <row r="1184" spans="1:12" ht="19.899999999999999" customHeight="1">
      <c r="A1184" s="18">
        <f>'Eleveld TCI'!A1184</f>
        <v>8100</v>
      </c>
      <c r="B1184" s="13">
        <f>'Eleveld TCI'!B1184</f>
        <v>4</v>
      </c>
      <c r="C1184" s="14">
        <f t="shared" si="58"/>
        <v>10</v>
      </c>
      <c r="D1184" s="68">
        <f>3600*(B1184*data!D$15/1000-F1184-G1183)/C1184</f>
        <v>709.13971063400083</v>
      </c>
      <c r="E1184" s="68">
        <f>IF(A1184+C1184&lt;N$19,data!H$25,IF(A1184&lt;N$19,data!H$25*(N$19-A1184)/C1184,IF(D1184&gt;data!$H$25,data!$H$25,IF(D1184&lt;0,0,D1184))))</f>
        <v>709.13971063400083</v>
      </c>
      <c r="F1184" s="17">
        <f>(H1184*data!D$16+I1184*data!D$17-G1183*(data!D$18+data!D$19+data!D$20))*$C1184/60</f>
        <v>-1.9698325295388861</v>
      </c>
      <c r="G1184" s="17">
        <f t="shared" si="59"/>
        <v>81.168000000000006</v>
      </c>
      <c r="H1184" s="17">
        <f>H1183+(data!D$19*G1183-data!D$16*H1183)*$C1184/60</f>
        <v>165.21409871424058</v>
      </c>
      <c r="I1184" s="17">
        <f>I1183+(data!D$20*G1183-data!D$17*I1183)*$C1184/60</f>
        <v>379.72527075256045</v>
      </c>
      <c r="J1184" s="16">
        <f t="shared" si="57"/>
        <v>135</v>
      </c>
      <c r="K1184" s="14">
        <f>G1184/data!D$8</f>
        <v>4</v>
      </c>
      <c r="L1184" s="59">
        <f>C1184*E1184/3600/data!H$23+L1183</f>
        <v>196.88635050695774</v>
      </c>
    </row>
    <row r="1185" spans="1:12" ht="19.899999999999999" customHeight="1">
      <c r="A1185" s="18">
        <f>'Eleveld TCI'!A1185</f>
        <v>8110</v>
      </c>
      <c r="B1185" s="13">
        <f>'Eleveld TCI'!B1185</f>
        <v>4</v>
      </c>
      <c r="C1185" s="14">
        <f t="shared" si="58"/>
        <v>10</v>
      </c>
      <c r="D1185" s="68">
        <f>3600*(B1185*data!D$15/1000-F1185-G1184)/C1185</f>
        <v>709.06634155409108</v>
      </c>
      <c r="E1185" s="68">
        <f>IF(A1185+C1185&lt;N$19,data!H$25,IF(A1185&lt;N$19,data!H$25*(N$19-A1185)/C1185,IF(D1185&gt;data!$H$25,data!$H$25,IF(D1185&lt;0,0,D1185))))</f>
        <v>709.06634155409108</v>
      </c>
      <c r="F1185" s="17">
        <f>(H1185*data!D$16+I1185*data!D$17-G1184*(data!D$18+data!D$19+data!D$20))*$C1185/60</f>
        <v>-1.9696287265391381</v>
      </c>
      <c r="G1185" s="17">
        <f t="shared" si="59"/>
        <v>81.168000000000006</v>
      </c>
      <c r="H1185" s="17">
        <f>H1184+(data!D$19*G1184-data!D$16*H1184)*$C1185/60</f>
        <v>165.21477214269336</v>
      </c>
      <c r="I1185" s="17">
        <f>I1184+(data!D$20*G1184-data!D$17*I1184)*$C1185/60</f>
        <v>380.08459785364653</v>
      </c>
      <c r="J1185" s="16">
        <f t="shared" si="57"/>
        <v>135.16666666666666</v>
      </c>
      <c r="K1185" s="14">
        <f>G1185/data!D$8</f>
        <v>4</v>
      </c>
      <c r="L1185" s="59">
        <f>C1185*E1185/3600/data!H$23+L1184</f>
        <v>197.08331337961167</v>
      </c>
    </row>
    <row r="1186" spans="1:12" ht="19.899999999999999" customHeight="1">
      <c r="A1186" s="18">
        <f>'Eleveld TCI'!A1186</f>
        <v>8120</v>
      </c>
      <c r="B1186" s="13">
        <f>'Eleveld TCI'!B1186</f>
        <v>4</v>
      </c>
      <c r="C1186" s="14">
        <f t="shared" si="58"/>
        <v>10</v>
      </c>
      <c r="D1186" s="68">
        <f>3600*(B1186*data!D$15/1000-F1186-G1185)/C1186</f>
        <v>708.99303197611175</v>
      </c>
      <c r="E1186" s="68">
        <f>IF(A1186+C1186&lt;N$19,data!H$25,IF(A1186&lt;N$19,data!H$25*(N$19-A1186)/C1186,IF(D1186&gt;data!$H$25,data!$H$25,IF(D1186&lt;0,0,D1186))))</f>
        <v>708.99303197611175</v>
      </c>
      <c r="F1186" s="17">
        <f>(H1186*data!D$16+I1186*data!D$17-G1185*(data!D$18+data!D$19+data!D$20))*$C1186/60</f>
        <v>-1.9694250888225346</v>
      </c>
      <c r="G1186" s="17">
        <f t="shared" si="59"/>
        <v>81.168000000000006</v>
      </c>
      <c r="H1186" s="17">
        <f>H1185+(data!D$19*G1185-data!D$16*H1185)*$C1186/60</f>
        <v>165.21543939805201</v>
      </c>
      <c r="I1186" s="17">
        <f>I1185+(data!D$20*G1185-data!D$17*I1185)*$C1186/60</f>
        <v>380.44372732482702</v>
      </c>
      <c r="J1186" s="16">
        <f t="shared" si="57"/>
        <v>135.33333333333334</v>
      </c>
      <c r="K1186" s="14">
        <f>G1186/data!D$8</f>
        <v>4</v>
      </c>
      <c r="L1186" s="59">
        <f>C1186*E1186/3600/data!H$23+L1185</f>
        <v>197.28025588849391</v>
      </c>
    </row>
    <row r="1187" spans="1:12" ht="19.899999999999999" customHeight="1">
      <c r="A1187" s="18">
        <f>'Eleveld TCI'!A1187</f>
        <v>8130</v>
      </c>
      <c r="B1187" s="13">
        <f>'Eleveld TCI'!B1187</f>
        <v>4</v>
      </c>
      <c r="C1187" s="14">
        <f t="shared" si="58"/>
        <v>10</v>
      </c>
      <c r="D1187" s="68">
        <f>3600*(B1187*data!D$15/1000-F1187-G1186)/C1187</f>
        <v>708.91978169180959</v>
      </c>
      <c r="E1187" s="68">
        <f>IF(A1187+C1187&lt;N$19,data!H$25,IF(A1187&lt;N$19,data!H$25*(N$19-A1187)/C1187,IF(D1187&gt;data!$H$25,data!$H$25,IF(D1187&lt;0,0,D1187))))</f>
        <v>708.91978169180959</v>
      </c>
      <c r="F1187" s="17">
        <f>(H1187*data!D$16+I1187*data!D$17-G1186*(data!D$18+data!D$19+data!D$20))*$C1187/60</f>
        <v>-1.9692216158105811</v>
      </c>
      <c r="G1187" s="17">
        <f t="shared" si="59"/>
        <v>81.168000000000006</v>
      </c>
      <c r="H1187" s="17">
        <f>H1186+(data!D$19*G1186-data!D$16*H1186)*$C1187/60</f>
        <v>165.21610053690321</v>
      </c>
      <c r="I1187" s="17">
        <f>I1186+(data!D$20*G1186-data!D$17*I1186)*$C1187/60</f>
        <v>380.80265927479837</v>
      </c>
      <c r="J1187" s="16">
        <f t="shared" si="57"/>
        <v>135.5</v>
      </c>
      <c r="K1187" s="14">
        <f>G1187/data!D$8</f>
        <v>4</v>
      </c>
      <c r="L1187" s="59">
        <f>C1187*E1187/3600/data!H$23+L1186</f>
        <v>197.47717805007497</v>
      </c>
    </row>
    <row r="1188" spans="1:12" ht="19.899999999999999" customHeight="1">
      <c r="A1188" s="18">
        <f>'Eleveld TCI'!A1188</f>
        <v>8140</v>
      </c>
      <c r="B1188" s="13">
        <f>'Eleveld TCI'!B1188</f>
        <v>4</v>
      </c>
      <c r="C1188" s="14">
        <f t="shared" si="58"/>
        <v>10</v>
      </c>
      <c r="D1188" s="68">
        <f>3600*(B1188*data!D$15/1000-F1188-G1187)/C1188</f>
        <v>708.84659049464517</v>
      </c>
      <c r="E1188" s="68">
        <f>IF(A1188+C1188&lt;N$19,data!H$25,IF(A1188&lt;N$19,data!H$25*(N$19-A1188)/C1188,IF(D1188&gt;data!$H$25,data!$H$25,IF(D1188&lt;0,0,D1188))))</f>
        <v>708.84659049464517</v>
      </c>
      <c r="F1188" s="17">
        <f>(H1188*data!D$16+I1188*data!D$17-G1187*(data!D$18+data!D$19+data!D$20))*$C1188/60</f>
        <v>-1.969018306929571</v>
      </c>
      <c r="G1188" s="17">
        <f t="shared" si="59"/>
        <v>81.168000000000006</v>
      </c>
      <c r="H1188" s="17">
        <f>H1187+(data!D$19*G1187-data!D$16*H1187)*$C1188/60</f>
        <v>165.21675561531492</v>
      </c>
      <c r="I1188" s="17">
        <f>I1187+(data!D$20*G1187-data!D$17*I1187)*$C1188/60</f>
        <v>381.16139381219722</v>
      </c>
      <c r="J1188" s="16">
        <f t="shared" si="57"/>
        <v>135.66666666666666</v>
      </c>
      <c r="K1188" s="14">
        <f>G1188/data!D$8</f>
        <v>4</v>
      </c>
      <c r="L1188" s="59">
        <f>C1188*E1188/3600/data!H$23+L1187</f>
        <v>197.67407988076792</v>
      </c>
    </row>
    <row r="1189" spans="1:12" ht="19.899999999999999" customHeight="1">
      <c r="A1189" s="18">
        <f>'Eleveld TCI'!A1189</f>
        <v>8150</v>
      </c>
      <c r="B1189" s="13">
        <f>'Eleveld TCI'!B1189</f>
        <v>4</v>
      </c>
      <c r="C1189" s="14">
        <f t="shared" si="58"/>
        <v>10</v>
      </c>
      <c r="D1189" s="68">
        <f>3600*(B1189*data!D$15/1000-F1189-G1188)/C1189</f>
        <v>708.7734581797929</v>
      </c>
      <c r="E1189" s="68">
        <f>IF(A1189+C1189&lt;N$19,data!H$25,IF(A1189&lt;N$19,data!H$25*(N$19-A1189)/C1189,IF(D1189&gt;data!$H$25,data!$H$25,IF(D1189&lt;0,0,D1189))))</f>
        <v>708.7734581797929</v>
      </c>
      <c r="F1189" s="17">
        <f>(H1189*data!D$16+I1189*data!D$17-G1188*(data!D$18+data!D$19+data!D$20))*$C1189/60</f>
        <v>-1.9688151616105416</v>
      </c>
      <c r="G1189" s="17">
        <f t="shared" si="59"/>
        <v>81.168000000000006</v>
      </c>
      <c r="H1189" s="17">
        <f>H1188+(data!D$19*G1188-data!D$16*H1188)*$C1189/60</f>
        <v>165.21740468884121</v>
      </c>
      <c r="I1189" s="17">
        <f>I1188+(data!D$20*G1188-data!D$17*I1188)*$C1189/60</f>
        <v>381.51993104560052</v>
      </c>
      <c r="J1189" s="16">
        <f t="shared" si="57"/>
        <v>135.83333333333334</v>
      </c>
      <c r="K1189" s="14">
        <f>G1189/data!D$8</f>
        <v>4</v>
      </c>
      <c r="L1189" s="59">
        <f>C1189*E1189/3600/data!H$23+L1188</f>
        <v>197.87096139692898</v>
      </c>
    </row>
    <row r="1190" spans="1:12" ht="19.899999999999999" customHeight="1">
      <c r="A1190" s="18">
        <f>'Eleveld TCI'!A1190</f>
        <v>8160</v>
      </c>
      <c r="B1190" s="13">
        <f>'Eleveld TCI'!B1190</f>
        <v>4</v>
      </c>
      <c r="C1190" s="14">
        <f t="shared" si="58"/>
        <v>10</v>
      </c>
      <c r="D1190" s="68">
        <f>3600*(B1190*data!D$15/1000-F1190-G1189)/C1190</f>
        <v>708.70038454412565</v>
      </c>
      <c r="E1190" s="68">
        <f>IF(A1190+C1190&lt;N$19,data!H$25,IF(A1190&lt;N$19,data!H$25*(N$19-A1190)/C1190,IF(D1190&gt;data!$H$25,data!$H$25,IF(D1190&lt;0,0,D1190))))</f>
        <v>708.70038454412565</v>
      </c>
      <c r="F1190" s="17">
        <f>(H1190*data!D$16+I1190*data!D$17-G1189*(data!D$18+data!D$19+data!D$20))*$C1190/60</f>
        <v>-1.9686121792892313</v>
      </c>
      <c r="G1190" s="17">
        <f t="shared" si="59"/>
        <v>81.168000000000006</v>
      </c>
      <c r="H1190" s="17">
        <f>H1189+(data!D$19*G1189-data!D$16*H1189)*$C1190/60</f>
        <v>165.21804781252683</v>
      </c>
      <c r="I1190" s="17">
        <f>I1189+(data!D$20*G1189-data!D$17*I1189)*$C1190/60</f>
        <v>381.87827108352542</v>
      </c>
      <c r="J1190" s="16">
        <f t="shared" si="57"/>
        <v>136</v>
      </c>
      <c r="K1190" s="14">
        <f>G1190/data!D$8</f>
        <v>4</v>
      </c>
      <c r="L1190" s="59">
        <f>C1190*E1190/3600/data!H$23+L1189</f>
        <v>198.0678226148579</v>
      </c>
    </row>
    <row r="1191" spans="1:12" ht="19.899999999999999" customHeight="1">
      <c r="A1191" s="18">
        <f>'Eleveld TCI'!A1191</f>
        <v>8170</v>
      </c>
      <c r="B1191" s="13">
        <f>'Eleveld TCI'!B1191</f>
        <v>4</v>
      </c>
      <c r="C1191" s="14">
        <f t="shared" si="58"/>
        <v>10</v>
      </c>
      <c r="D1191" s="68">
        <f>3600*(B1191*data!D$15/1000-F1191-G1190)/C1191</f>
        <v>708.62736938617388</v>
      </c>
      <c r="E1191" s="68">
        <f>IF(A1191+C1191&lt;N$19,data!H$25,IF(A1191&lt;N$19,data!H$25*(N$19-A1191)/C1191,IF(D1191&gt;data!$H$25,data!$H$25,IF(D1191&lt;0,0,D1191))))</f>
        <v>708.62736938617388</v>
      </c>
      <c r="F1191" s="17">
        <f>(H1191*data!D$16+I1191*data!D$17-G1190*(data!D$18+data!D$19+data!D$20))*$C1191/60</f>
        <v>-1.9684093594060366</v>
      </c>
      <c r="G1191" s="17">
        <f t="shared" si="59"/>
        <v>81.168000000000006</v>
      </c>
      <c r="H1191" s="17">
        <f>H1190+(data!D$19*G1190-data!D$16*H1190)*$C1191/60</f>
        <v>165.21868504091199</v>
      </c>
      <c r="I1191" s="17">
        <f>I1190+(data!D$20*G1190-data!D$17*I1190)*$C1191/60</f>
        <v>382.23641403442946</v>
      </c>
      <c r="J1191" s="16">
        <f t="shared" si="57"/>
        <v>136.16666666666666</v>
      </c>
      <c r="K1191" s="14">
        <f>G1191/data!D$8</f>
        <v>4</v>
      </c>
      <c r="L1191" s="59">
        <f>C1191*E1191/3600/data!H$23+L1190</f>
        <v>198.2646635507985</v>
      </c>
    </row>
    <row r="1192" spans="1:12" ht="19.899999999999999" customHeight="1">
      <c r="A1192" s="18">
        <f>'Eleveld TCI'!A1192</f>
        <v>8180</v>
      </c>
      <c r="B1192" s="13">
        <f>'Eleveld TCI'!B1192</f>
        <v>4</v>
      </c>
      <c r="C1192" s="14">
        <f t="shared" si="58"/>
        <v>10</v>
      </c>
      <c r="D1192" s="68">
        <f>3600*(B1192*data!D$15/1000-F1192-G1191)/C1192</f>
        <v>708.55441250615115</v>
      </c>
      <c r="E1192" s="68">
        <f>IF(A1192+C1192&lt;N$19,data!H$25,IF(A1192&lt;N$19,data!H$25*(N$19-A1192)/C1192,IF(D1192&gt;data!$H$25,data!$H$25,IF(D1192&lt;0,0,D1192))))</f>
        <v>708.55441250615115</v>
      </c>
      <c r="F1192" s="17">
        <f>(H1192*data!D$16+I1192*data!D$17-G1191*(data!D$18+data!D$19+data!D$20))*$C1192/60</f>
        <v>-1.9682067014059703</v>
      </c>
      <c r="G1192" s="17">
        <f t="shared" si="59"/>
        <v>81.168000000000006</v>
      </c>
      <c r="H1192" s="17">
        <f>H1191+(data!D$19*G1191-data!D$16*H1191)*$C1192/60</f>
        <v>165.21931642803696</v>
      </c>
      <c r="I1192" s="17">
        <f>I1191+(data!D$20*G1191-data!D$17*I1191)*$C1192/60</f>
        <v>382.59436000671053</v>
      </c>
      <c r="J1192" s="16">
        <f t="shared" si="57"/>
        <v>136.33333333333334</v>
      </c>
      <c r="K1192" s="14">
        <f>G1192/data!D$8</f>
        <v>4</v>
      </c>
      <c r="L1192" s="59">
        <f>C1192*E1192/3600/data!H$23+L1191</f>
        <v>198.4614842209391</v>
      </c>
    </row>
    <row r="1193" spans="1:12" ht="19.899999999999999" customHeight="1">
      <c r="A1193" s="18">
        <f>'Eleveld TCI'!A1193</f>
        <v>8190</v>
      </c>
      <c r="B1193" s="13">
        <f>'Eleveld TCI'!B1193</f>
        <v>4</v>
      </c>
      <c r="C1193" s="14">
        <f t="shared" si="58"/>
        <v>10</v>
      </c>
      <c r="D1193" s="68">
        <f>3600*(B1193*data!D$15/1000-F1193-G1192)/C1193</f>
        <v>708.48151370590301</v>
      </c>
      <c r="E1193" s="68">
        <f>IF(A1193+C1193&lt;N$19,data!H$25,IF(A1193&lt;N$19,data!H$25*(N$19-A1193)/C1193,IF(D1193&gt;data!$H$25,data!$H$25,IF(D1193&lt;0,0,D1193))))</f>
        <v>708.48151370590301</v>
      </c>
      <c r="F1193" s="17">
        <f>(H1193*data!D$16+I1193*data!D$17-G1192*(data!D$18+data!D$19+data!D$20))*$C1193/60</f>
        <v>-1.9680042047386168</v>
      </c>
      <c r="G1193" s="17">
        <f t="shared" si="59"/>
        <v>81.168000000000006</v>
      </c>
      <c r="H1193" s="17">
        <f>H1192+(data!D$19*G1192-data!D$16*H1192)*$C1193/60</f>
        <v>165.21994202744662</v>
      </c>
      <c r="I1193" s="17">
        <f>I1192+(data!D$20*G1192-data!D$17*I1192)*$C1193/60</f>
        <v>382.95210910870685</v>
      </c>
      <c r="J1193" s="16">
        <f t="shared" si="57"/>
        <v>136.5</v>
      </c>
      <c r="K1193" s="14">
        <f>G1193/data!D$8</f>
        <v>4</v>
      </c>
      <c r="L1193" s="59">
        <f>C1193*E1193/3600/data!H$23+L1192</f>
        <v>198.65828464141296</v>
      </c>
    </row>
    <row r="1194" spans="1:12" ht="19.899999999999999" customHeight="1">
      <c r="A1194" s="18">
        <f>'Eleveld TCI'!A1194</f>
        <v>8200</v>
      </c>
      <c r="B1194" s="13">
        <f>'Eleveld TCI'!B1194</f>
        <v>4</v>
      </c>
      <c r="C1194" s="14">
        <f t="shared" si="58"/>
        <v>10</v>
      </c>
      <c r="D1194" s="68">
        <f>3600*(B1194*data!D$15/1000-F1194-G1193)/C1194</f>
        <v>708.4086727889121</v>
      </c>
      <c r="E1194" s="68">
        <f>IF(A1194+C1194&lt;N$19,data!H$25,IF(A1194&lt;N$19,data!H$25*(N$19-A1194)/C1194,IF(D1194&gt;data!$H$25,data!$H$25,IF(D1194&lt;0,0,D1194))))</f>
        <v>708.4086727889121</v>
      </c>
      <c r="F1194" s="17">
        <f>(H1194*data!D$16+I1194*data!D$17-G1193*(data!D$18+data!D$19+data!D$20))*$C1194/60</f>
        <v>-1.9678018688580952</v>
      </c>
      <c r="G1194" s="17">
        <f t="shared" si="59"/>
        <v>81.168000000000006</v>
      </c>
      <c r="H1194" s="17">
        <f>H1193+(data!D$19*G1193-data!D$16*H1193)*$C1194/60</f>
        <v>165.22056189219504</v>
      </c>
      <c r="I1194" s="17">
        <f>I1193+(data!D$20*G1193-data!D$17*I1193)*$C1194/60</f>
        <v>383.30966144869706</v>
      </c>
      <c r="J1194" s="16">
        <f t="shared" si="57"/>
        <v>136.66666666666666</v>
      </c>
      <c r="K1194" s="14">
        <f>G1194/data!D$8</f>
        <v>4</v>
      </c>
      <c r="L1194" s="59">
        <f>C1194*E1194/3600/data!H$23+L1193</f>
        <v>198.85506482829877</v>
      </c>
    </row>
    <row r="1195" spans="1:12" ht="19.899999999999999" customHeight="1">
      <c r="A1195" s="18">
        <f>'Eleveld TCI'!A1195</f>
        <v>8210</v>
      </c>
      <c r="B1195" s="13">
        <f>'Eleveld TCI'!B1195</f>
        <v>4</v>
      </c>
      <c r="C1195" s="14">
        <f t="shared" si="58"/>
        <v>10</v>
      </c>
      <c r="D1195" s="68">
        <f>3600*(B1195*data!D$15/1000-F1195-G1194)/C1195</f>
        <v>708.33588956028279</v>
      </c>
      <c r="E1195" s="68">
        <f>IF(A1195+C1195&lt;N$19,data!H$25,IF(A1195&lt;N$19,data!H$25*(N$19-A1195)/C1195,IF(D1195&gt;data!$H$25,data!$H$25,IF(D1195&lt;0,0,D1195))))</f>
        <v>708.33588956028279</v>
      </c>
      <c r="F1195" s="17">
        <f>(H1195*data!D$16+I1195*data!D$17-G1194*(data!D$18+data!D$19+data!D$20))*$C1195/60</f>
        <v>-1.9675996932230138</v>
      </c>
      <c r="G1195" s="17">
        <f t="shared" si="59"/>
        <v>81.168000000000006</v>
      </c>
      <c r="H1195" s="17">
        <f>H1194+(data!D$19*G1194-data!D$16*H1194)*$C1195/60</f>
        <v>165.22117607484992</v>
      </c>
      <c r="I1195" s="17">
        <f>I1194+(data!D$20*G1194-data!D$17*I1194)*$C1195/60</f>
        <v>383.66701713490028</v>
      </c>
      <c r="J1195" s="16">
        <f t="shared" si="57"/>
        <v>136.83333333333334</v>
      </c>
      <c r="K1195" s="14">
        <f>G1195/data!D$8</f>
        <v>4</v>
      </c>
      <c r="L1195" s="59">
        <f>C1195*E1195/3600/data!H$23+L1194</f>
        <v>199.05182479762107</v>
      </c>
    </row>
    <row r="1196" spans="1:12" ht="19.899999999999999" customHeight="1">
      <c r="A1196" s="18">
        <f>'Eleveld TCI'!A1196</f>
        <v>8220</v>
      </c>
      <c r="B1196" s="13">
        <f>'Eleveld TCI'!B1196</f>
        <v>4</v>
      </c>
      <c r="C1196" s="14">
        <f t="shared" si="58"/>
        <v>10</v>
      </c>
      <c r="D1196" s="68">
        <f>3600*(B1196*data!D$15/1000-F1196-G1195)/C1196</f>
        <v>708.26316382671564</v>
      </c>
      <c r="E1196" s="68">
        <f>IF(A1196+C1196&lt;N$19,data!H$25,IF(A1196&lt;N$19,data!H$25*(N$19-A1196)/C1196,IF(D1196&gt;data!$H$25,data!$H$25,IF(D1196&lt;0,0,D1196))))</f>
        <v>708.26316382671564</v>
      </c>
      <c r="F1196" s="17">
        <f>(H1196*data!D$16+I1196*data!D$17-G1195*(data!D$18+data!D$19+data!D$20))*$C1196/60</f>
        <v>-1.967397677296431</v>
      </c>
      <c r="G1196" s="17">
        <f t="shared" si="59"/>
        <v>81.168000000000006</v>
      </c>
      <c r="H1196" s="17">
        <f>H1195+(data!D$19*G1195-data!D$16*H1195)*$C1196/60</f>
        <v>165.22178462749713</v>
      </c>
      <c r="I1196" s="17">
        <f>I1195+(data!D$20*G1195-data!D$17*I1195)*$C1196/60</f>
        <v>384.02417627547607</v>
      </c>
      <c r="J1196" s="16">
        <f t="shared" si="57"/>
        <v>137</v>
      </c>
      <c r="K1196" s="14">
        <f>G1196/data!D$8</f>
        <v>4</v>
      </c>
      <c r="L1196" s="59">
        <f>C1196*E1196/3600/data!H$23+L1195</f>
        <v>199.2485645653507</v>
      </c>
    </row>
    <row r="1197" spans="1:12" ht="19.899999999999999" customHeight="1">
      <c r="A1197" s="18">
        <f>'Eleveld TCI'!A1197</f>
        <v>8230</v>
      </c>
      <c r="B1197" s="13">
        <f>'Eleveld TCI'!B1197</f>
        <v>4</v>
      </c>
      <c r="C1197" s="14">
        <f t="shared" si="58"/>
        <v>10</v>
      </c>
      <c r="D1197" s="68">
        <f>3600*(B1197*data!D$15/1000-F1197-G1196)/C1197</f>
        <v>708.190495396492</v>
      </c>
      <c r="E1197" s="68">
        <f>IF(A1197+C1197&lt;N$19,data!H$25,IF(A1197&lt;N$19,data!H$25*(N$19-A1197)/C1197,IF(D1197&gt;data!$H$25,data!$H$25,IF(D1197&lt;0,0,D1197))))</f>
        <v>708.190495396492</v>
      </c>
      <c r="F1197" s="17">
        <f>(H1197*data!D$16+I1197*data!D$17-G1196*(data!D$18+data!D$19+data!D$20))*$C1197/60</f>
        <v>-1.9671958205458147</v>
      </c>
      <c r="G1197" s="17">
        <f t="shared" si="59"/>
        <v>81.168000000000006</v>
      </c>
      <c r="H1197" s="17">
        <f>H1196+(data!D$19*G1196-data!D$16*H1196)*$C1197/60</f>
        <v>165.22238760174508</v>
      </c>
      <c r="I1197" s="17">
        <f>I1196+(data!D$20*G1196-data!D$17*I1196)*$C1197/60</f>
        <v>384.38113897852458</v>
      </c>
      <c r="J1197" s="16">
        <f t="shared" si="57"/>
        <v>137.16666666666666</v>
      </c>
      <c r="K1197" s="14">
        <f>G1197/data!D$8</f>
        <v>4</v>
      </c>
      <c r="L1197" s="59">
        <f>C1197*E1197/3600/data!H$23+L1196</f>
        <v>199.44528414740529</v>
      </c>
    </row>
    <row r="1198" spans="1:12" ht="19.899999999999999" customHeight="1">
      <c r="A1198" s="18">
        <f>'Eleveld TCI'!A1198</f>
        <v>8240</v>
      </c>
      <c r="B1198" s="13">
        <f>'Eleveld TCI'!B1198</f>
        <v>4</v>
      </c>
      <c r="C1198" s="14">
        <f t="shared" si="58"/>
        <v>10</v>
      </c>
      <c r="D1198" s="68">
        <f>3600*(B1198*data!D$15/1000-F1198-G1197)/C1198</f>
        <v>708.11788407947915</v>
      </c>
      <c r="E1198" s="68">
        <f>IF(A1198+C1198&lt;N$19,data!H$25,IF(A1198&lt;N$19,data!H$25*(N$19-A1198)/C1198,IF(D1198&gt;data!$H$25,data!$H$25,IF(D1198&lt;0,0,D1198))))</f>
        <v>708.11788407947915</v>
      </c>
      <c r="F1198" s="17">
        <f>(H1198*data!D$16+I1198*data!D$17-G1197*(data!D$18+data!D$19+data!D$20))*$C1198/60</f>
        <v>-1.9669941224430019</v>
      </c>
      <c r="G1198" s="17">
        <f t="shared" si="59"/>
        <v>81.168000000000006</v>
      </c>
      <c r="H1198" s="17">
        <f>H1197+(data!D$19*G1197-data!D$16*H1197)*$C1198/60</f>
        <v>165.2229850487291</v>
      </c>
      <c r="I1198" s="17">
        <f>I1197+(data!D$20*G1197-data!D$17*I1197)*$C1198/60</f>
        <v>384.73790535208639</v>
      </c>
      <c r="J1198" s="16">
        <f t="shared" si="57"/>
        <v>137.33333333333334</v>
      </c>
      <c r="K1198" s="14">
        <f>G1198/data!D$8</f>
        <v>4</v>
      </c>
      <c r="L1198" s="59">
        <f>C1198*E1198/3600/data!H$23+L1197</f>
        <v>199.64198355964959</v>
      </c>
    </row>
    <row r="1199" spans="1:12" ht="19.899999999999999" customHeight="1">
      <c r="A1199" s="18">
        <f>'Eleveld TCI'!A1199</f>
        <v>8250</v>
      </c>
      <c r="B1199" s="13">
        <f>'Eleveld TCI'!B1199</f>
        <v>4</v>
      </c>
      <c r="C1199" s="14">
        <f t="shared" si="58"/>
        <v>10</v>
      </c>
      <c r="D1199" s="68">
        <f>3600*(B1199*data!D$15/1000-F1199-G1198)/C1199</f>
        <v>708.04532968709964</v>
      </c>
      <c r="E1199" s="68">
        <f>IF(A1199+C1199&lt;N$19,data!H$25,IF(A1199&lt;N$19,data!H$25*(N$19-A1199)/C1199,IF(D1199&gt;data!$H$25,data!$H$25,IF(D1199&lt;0,0,D1199))))</f>
        <v>708.04532968709964</v>
      </c>
      <c r="F1199" s="17">
        <f>(H1199*data!D$16+I1199*data!D$17-G1198*(data!D$18+data!D$19+data!D$20))*$C1199/60</f>
        <v>-1.9667925824641599</v>
      </c>
      <c r="G1199" s="17">
        <f t="shared" si="59"/>
        <v>81.168000000000006</v>
      </c>
      <c r="H1199" s="17">
        <f>H1198+(data!D$19*G1198-data!D$16*H1198)*$C1199/60</f>
        <v>165.22357701911574</v>
      </c>
      <c r="I1199" s="17">
        <f>I1198+(data!D$20*G1198-data!D$17*I1198)*$C1199/60</f>
        <v>385.09447550414274</v>
      </c>
      <c r="J1199" s="16">
        <f t="shared" si="57"/>
        <v>137.5</v>
      </c>
      <c r="K1199" s="14">
        <f>G1199/data!D$8</f>
        <v>4</v>
      </c>
      <c r="L1199" s="59">
        <f>C1199*E1199/3600/data!H$23+L1198</f>
        <v>199.83866281789599</v>
      </c>
    </row>
    <row r="1200" spans="1:12" ht="19.899999999999999" customHeight="1">
      <c r="A1200" s="18">
        <f>'Eleveld TCI'!A1200</f>
        <v>8260</v>
      </c>
      <c r="B1200" s="13">
        <f>'Eleveld TCI'!B1200</f>
        <v>4</v>
      </c>
      <c r="C1200" s="14">
        <f t="shared" si="58"/>
        <v>10</v>
      </c>
      <c r="D1200" s="68">
        <f>3600*(B1200*data!D$15/1000-F1200-G1199)/C1200</f>
        <v>707.97283203231075</v>
      </c>
      <c r="E1200" s="68">
        <f>IF(A1200+C1200&lt;N$19,data!H$25,IF(A1200&lt;N$19,data!H$25*(N$19-A1200)/C1200,IF(D1200&gt;data!$H$25,data!$H$25,IF(D1200&lt;0,0,D1200))))</f>
        <v>707.97283203231075</v>
      </c>
      <c r="F1200" s="17">
        <f>(H1200*data!D$16+I1200*data!D$17-G1199*(data!D$18+data!D$19+data!D$20))*$C1200/60</f>
        <v>-1.9665912000897452</v>
      </c>
      <c r="G1200" s="17">
        <f t="shared" si="59"/>
        <v>81.168000000000006</v>
      </c>
      <c r="H1200" s="17">
        <f>H1199+(data!D$19*G1199-data!D$16*H1199)*$C1200/60</f>
        <v>165.22416356310717</v>
      </c>
      <c r="I1200" s="17">
        <f>I1199+(data!D$20*G1199-data!D$17*I1199)*$C1200/60</f>
        <v>385.45084954261546</v>
      </c>
      <c r="J1200" s="16">
        <f t="shared" si="57"/>
        <v>137.66666666666666</v>
      </c>
      <c r="K1200" s="14">
        <f>G1200/data!D$8</f>
        <v>4</v>
      </c>
      <c r="L1200" s="59">
        <f>C1200*E1200/3600/data!H$23+L1199</f>
        <v>200.03532193790497</v>
      </c>
    </row>
    <row r="1201" spans="1:12" ht="19.899999999999999" customHeight="1">
      <c r="A1201" s="18">
        <f>'Eleveld TCI'!A1201</f>
        <v>8270</v>
      </c>
      <c r="B1201" s="13">
        <f>'Eleveld TCI'!B1201</f>
        <v>4</v>
      </c>
      <c r="C1201" s="14">
        <f t="shared" si="58"/>
        <v>10</v>
      </c>
      <c r="D1201" s="68">
        <f>3600*(B1201*data!D$15/1000-F1201-G1200)/C1201</f>
        <v>707.90039092960967</v>
      </c>
      <c r="E1201" s="68">
        <f>IF(A1201+C1201&lt;N$19,data!H$25,IF(A1201&lt;N$19,data!H$25*(N$19-A1201)/C1201,IF(D1201&gt;data!$H$25,data!$H$25,IF(D1201&lt;0,0,D1201))))</f>
        <v>707.90039092960967</v>
      </c>
      <c r="F1201" s="17">
        <f>(H1201*data!D$16+I1201*data!D$17-G1200*(data!D$18+data!D$19+data!D$20))*$C1201/60</f>
        <v>-1.9663899748044653</v>
      </c>
      <c r="G1201" s="17">
        <f t="shared" si="59"/>
        <v>81.168000000000006</v>
      </c>
      <c r="H1201" s="17">
        <f>H1200+(data!D$19*G1200-data!D$16*H1200)*$C1201/60</f>
        <v>165.22474473044537</v>
      </c>
      <c r="I1201" s="17">
        <f>I1200+(data!D$20*G1200-data!D$17*I1200)*$C1201/60</f>
        <v>385.80702757536704</v>
      </c>
      <c r="J1201" s="16">
        <f t="shared" si="57"/>
        <v>137.83333333333334</v>
      </c>
      <c r="K1201" s="14">
        <f>G1201/data!D$8</f>
        <v>4</v>
      </c>
      <c r="L1201" s="59">
        <f>C1201*E1201/3600/data!H$23+L1200</f>
        <v>200.23196093538542</v>
      </c>
    </row>
    <row r="1202" spans="1:12" ht="19.899999999999999" customHeight="1">
      <c r="A1202" s="18">
        <f>'Eleveld TCI'!A1202</f>
        <v>8280</v>
      </c>
      <c r="B1202" s="13">
        <f>'Eleveld TCI'!B1202</f>
        <v>4</v>
      </c>
      <c r="C1202" s="14">
        <f t="shared" si="58"/>
        <v>10</v>
      </c>
      <c r="D1202" s="68">
        <f>3600*(B1202*data!D$15/1000-F1202-G1201)/C1202</f>
        <v>707.8280061950079</v>
      </c>
      <c r="E1202" s="68">
        <f>IF(A1202+C1202&lt;N$19,data!H$25,IF(A1202&lt;N$19,data!H$25*(N$19-A1202)/C1202,IF(D1202&gt;data!$H$25,data!$H$25,IF(D1202&lt;0,0,D1202))))</f>
        <v>707.8280061950079</v>
      </c>
      <c r="F1202" s="17">
        <f>(H1202*data!D$16+I1202*data!D$17-G1201*(data!D$18+data!D$19+data!D$20))*$C1202/60</f>
        <v>-1.96618890609724</v>
      </c>
      <c r="G1202" s="17">
        <f t="shared" si="59"/>
        <v>81.168000000000006</v>
      </c>
      <c r="H1202" s="17">
        <f>H1201+(data!D$19*G1201-data!D$16*H1201)*$C1202/60</f>
        <v>165.22532057041627</v>
      </c>
      <c r="I1202" s="17">
        <f>I1201+(data!D$20*G1201-data!D$17*I1201)*$C1202/60</f>
        <v>386.16300971020058</v>
      </c>
      <c r="J1202" s="16">
        <f t="shared" si="57"/>
        <v>138</v>
      </c>
      <c r="K1202" s="14">
        <f>G1202/data!D$8</f>
        <v>4</v>
      </c>
      <c r="L1202" s="59">
        <f>C1202*E1202/3600/data!H$23+L1201</f>
        <v>200.42857982599514</v>
      </c>
    </row>
    <row r="1203" spans="1:12" ht="19.899999999999999" customHeight="1">
      <c r="A1203" s="18">
        <f>'Eleveld TCI'!A1203</f>
        <v>8290</v>
      </c>
      <c r="B1203" s="13">
        <f>'Eleveld TCI'!B1203</f>
        <v>4</v>
      </c>
      <c r="C1203" s="14">
        <f t="shared" si="58"/>
        <v>10</v>
      </c>
      <c r="D1203" s="68">
        <f>3600*(B1203*data!D$15/1000-F1203-G1202)/C1203</f>
        <v>707.75567764602101</v>
      </c>
      <c r="E1203" s="68">
        <f>IF(A1203+C1203&lt;N$19,data!H$25,IF(A1203&lt;N$19,data!H$25*(N$19-A1203)/C1203,IF(D1203&gt;data!$H$25,data!$H$25,IF(D1203&lt;0,0,D1203))))</f>
        <v>707.75567764602101</v>
      </c>
      <c r="F1203" s="17">
        <f>(H1203*data!D$16+I1203*data!D$17-G1202*(data!D$18+data!D$19+data!D$20))*$C1203/60</f>
        <v>-1.9659879934611635</v>
      </c>
      <c r="G1203" s="17">
        <f t="shared" si="59"/>
        <v>81.168000000000006</v>
      </c>
      <c r="H1203" s="17">
        <f>H1202+(data!D$19*G1202-data!D$16*H1202)*$C1203/60</f>
        <v>165.22589113185413</v>
      </c>
      <c r="I1203" s="17">
        <f>I1202+(data!D$20*G1202-data!D$17*I1202)*$C1203/60</f>
        <v>386.51879605485999</v>
      </c>
      <c r="J1203" s="16">
        <f t="shared" si="57"/>
        <v>138.16666666666666</v>
      </c>
      <c r="K1203" s="14">
        <f>G1203/data!D$8</f>
        <v>4</v>
      </c>
      <c r="L1203" s="59">
        <f>C1203*E1203/3600/data!H$23+L1202</f>
        <v>200.62517862534125</v>
      </c>
    </row>
    <row r="1204" spans="1:12" ht="19.899999999999999" customHeight="1">
      <c r="A1204" s="18">
        <f>'Eleveld TCI'!A1204</f>
        <v>8300</v>
      </c>
      <c r="B1204" s="13">
        <f>'Eleveld TCI'!B1204</f>
        <v>4</v>
      </c>
      <c r="C1204" s="14">
        <f t="shared" si="58"/>
        <v>10</v>
      </c>
      <c r="D1204" s="68">
        <f>3600*(B1204*data!D$15/1000-F1204-G1203)/C1204</f>
        <v>707.68340510164819</v>
      </c>
      <c r="E1204" s="68">
        <f>IF(A1204+C1204&lt;N$19,data!H$25,IF(A1204&lt;N$19,data!H$25*(N$19-A1204)/C1204,IF(D1204&gt;data!$H$25,data!$H$25,IF(D1204&lt;0,0,D1204))))</f>
        <v>707.68340510164819</v>
      </c>
      <c r="F1204" s="17">
        <f>(H1204*data!D$16+I1204*data!D$17-G1203*(data!D$18+data!D$19+data!D$20))*$C1204/60</f>
        <v>-1.9657872363934663</v>
      </c>
      <c r="G1204" s="17">
        <f t="shared" si="59"/>
        <v>81.168000000000006</v>
      </c>
      <c r="H1204" s="17">
        <f>H1203+(data!D$19*G1203-data!D$16*H1203)*$C1204/60</f>
        <v>165.22645646314547</v>
      </c>
      <c r="I1204" s="17">
        <f>I1203+(data!D$20*G1203-data!D$17*I1203)*$C1204/60</f>
        <v>386.87438671702984</v>
      </c>
      <c r="J1204" s="16">
        <f t="shared" si="57"/>
        <v>138.33333333333334</v>
      </c>
      <c r="K1204" s="14">
        <f>G1204/data!D$8</f>
        <v>4</v>
      </c>
      <c r="L1204" s="59">
        <f>C1204*E1204/3600/data!H$23+L1203</f>
        <v>200.82175734898058</v>
      </c>
    </row>
    <row r="1205" spans="1:12" ht="19.899999999999999" customHeight="1">
      <c r="A1205" s="18">
        <f>'Eleveld TCI'!A1205</f>
        <v>8310</v>
      </c>
      <c r="B1205" s="13">
        <f>'Eleveld TCI'!B1205</f>
        <v>4</v>
      </c>
      <c r="C1205" s="14">
        <f t="shared" si="58"/>
        <v>10</v>
      </c>
      <c r="D1205" s="68">
        <f>3600*(B1205*data!D$15/1000-F1205-G1204)/C1205</f>
        <v>707.61118838237223</v>
      </c>
      <c r="E1205" s="68">
        <f>IF(A1205+C1205&lt;N$19,data!H$25,IF(A1205&lt;N$19,data!H$25*(N$19-A1205)/C1205,IF(D1205&gt;data!$H$25,data!$H$25,IF(D1205&lt;0,0,D1205))))</f>
        <v>707.61118838237223</v>
      </c>
      <c r="F1205" s="17">
        <f>(H1205*data!D$16+I1205*data!D$17-G1204*(data!D$18+data!D$19+data!D$20))*$C1205/60</f>
        <v>-1.9655866343954762</v>
      </c>
      <c r="G1205" s="17">
        <f t="shared" si="59"/>
        <v>81.168000000000006</v>
      </c>
      <c r="H1205" s="17">
        <f>H1204+(data!D$19*G1204-data!D$16*H1204)*$C1205/60</f>
        <v>165.22701661223331</v>
      </c>
      <c r="I1205" s="17">
        <f>I1204+(data!D$20*G1204-data!D$17*I1204)*$C1205/60</f>
        <v>387.22978180433546</v>
      </c>
      <c r="J1205" s="16">
        <f t="shared" si="57"/>
        <v>138.5</v>
      </c>
      <c r="K1205" s="14">
        <f>G1205/data!D$8</f>
        <v>4</v>
      </c>
      <c r="L1205" s="59">
        <f>C1205*E1205/3600/data!H$23+L1204</f>
        <v>201.01831601242014</v>
      </c>
    </row>
    <row r="1206" spans="1:12" ht="19.899999999999999" customHeight="1">
      <c r="A1206" s="18">
        <f>'Eleveld TCI'!A1206</f>
        <v>8320</v>
      </c>
      <c r="B1206" s="13">
        <f>'Eleveld TCI'!B1206</f>
        <v>4</v>
      </c>
      <c r="C1206" s="14">
        <f t="shared" si="58"/>
        <v>10</v>
      </c>
      <c r="D1206" s="68">
        <f>3600*(B1206*data!D$15/1000-F1206-G1205)/C1206</f>
        <v>707.53902731012886</v>
      </c>
      <c r="E1206" s="68">
        <f>IF(A1206+C1206&lt;N$19,data!H$25,IF(A1206&lt;N$19,data!H$25*(N$19-A1206)/C1206,IF(D1206&gt;data!$H$25,data!$H$25,IF(D1206&lt;0,0,D1206))))</f>
        <v>707.53902731012886</v>
      </c>
      <c r="F1206" s="17">
        <f>(H1206*data!D$16+I1206*data!D$17-G1205*(data!D$18+data!D$19+data!D$20))*$C1206/60</f>
        <v>-1.9653861869725837</v>
      </c>
      <c r="G1206" s="17">
        <f t="shared" si="59"/>
        <v>81.168000000000006</v>
      </c>
      <c r="H1206" s="17">
        <f>H1205+(data!D$19*G1205-data!D$16*H1205)*$C1206/60</f>
        <v>165.22757162662117</v>
      </c>
      <c r="I1206" s="17">
        <f>I1205+(data!D$20*G1205-data!D$17*I1205)*$C1206/60</f>
        <v>387.58498142434308</v>
      </c>
      <c r="J1206" s="16">
        <f t="shared" si="57"/>
        <v>138.66666666666666</v>
      </c>
      <c r="K1206" s="14">
        <f>G1206/data!D$8</f>
        <v>4</v>
      </c>
      <c r="L1206" s="59">
        <f>C1206*E1206/3600/data!H$23+L1205</f>
        <v>201.21485463111739</v>
      </c>
    </row>
    <row r="1207" spans="1:12" ht="19.899999999999999" customHeight="1">
      <c r="A1207" s="18">
        <f>'Eleveld TCI'!A1207</f>
        <v>8330</v>
      </c>
      <c r="B1207" s="13">
        <f>'Eleveld TCI'!B1207</f>
        <v>4</v>
      </c>
      <c r="C1207" s="14">
        <f t="shared" si="58"/>
        <v>10</v>
      </c>
      <c r="D1207" s="68">
        <f>3600*(B1207*data!D$15/1000-F1207-G1206)/C1207</f>
        <v>707.46692170831182</v>
      </c>
      <c r="E1207" s="68">
        <f>IF(A1207+C1207&lt;N$19,data!H$25,IF(A1207&lt;N$19,data!H$25*(N$19-A1207)/C1207,IF(D1207&gt;data!$H$25,data!$H$25,IF(D1207&lt;0,0,D1207))))</f>
        <v>707.46692170831182</v>
      </c>
      <c r="F1207" s="17">
        <f>(H1207*data!D$16+I1207*data!D$17-G1206*(data!D$18+data!D$19+data!D$20))*$C1207/60</f>
        <v>-1.9651858936342015</v>
      </c>
      <c r="G1207" s="17">
        <f t="shared" si="59"/>
        <v>81.168000000000006</v>
      </c>
      <c r="H1207" s="17">
        <f>H1206+(data!D$19*G1206-data!D$16*H1206)*$C1207/60</f>
        <v>165.22812155337715</v>
      </c>
      <c r="I1207" s="17">
        <f>I1206+(data!D$20*G1206-data!D$17*I1206)*$C1207/60</f>
        <v>387.9399856845597</v>
      </c>
      <c r="J1207" s="16">
        <f t="shared" si="57"/>
        <v>138.83333333333334</v>
      </c>
      <c r="K1207" s="14">
        <f>G1207/data!D$8</f>
        <v>4</v>
      </c>
      <c r="L1207" s="59">
        <f>C1207*E1207/3600/data!H$23+L1206</f>
        <v>201.41137322048081</v>
      </c>
    </row>
    <row r="1208" spans="1:12" ht="19.899999999999999" customHeight="1">
      <c r="A1208" s="18">
        <f>'Eleveld TCI'!A1208</f>
        <v>8340</v>
      </c>
      <c r="B1208" s="13">
        <f>'Eleveld TCI'!B1208</f>
        <v>4</v>
      </c>
      <c r="C1208" s="14">
        <f t="shared" si="58"/>
        <v>10</v>
      </c>
      <c r="D1208" s="68">
        <f>3600*(B1208*data!D$15/1000-F1208-G1207)/C1208</f>
        <v>707.39487140174219</v>
      </c>
      <c r="E1208" s="68">
        <f>IF(A1208+C1208&lt;N$19,data!H$25,IF(A1208&lt;N$19,data!H$25*(N$19-A1208)/C1208,IF(D1208&gt;data!$H$25,data!$H$25,IF(D1208&lt;0,0,D1208))))</f>
        <v>707.39487140174219</v>
      </c>
      <c r="F1208" s="17">
        <f>(H1208*data!D$16+I1208*data!D$17-G1207*(data!D$18+data!D$19+data!D$20))*$C1208/60</f>
        <v>-1.9649857538937308</v>
      </c>
      <c r="G1208" s="17">
        <f t="shared" si="59"/>
        <v>81.168000000000006</v>
      </c>
      <c r="H1208" s="17">
        <f>H1207+(data!D$19*G1207-data!D$16*H1207)*$C1208/60</f>
        <v>165.22866643913787</v>
      </c>
      <c r="I1208" s="17">
        <f>I1207+(data!D$20*G1207-data!D$17*I1207)*$C1208/60</f>
        <v>388.29479469243319</v>
      </c>
      <c r="J1208" s="16">
        <f t="shared" si="57"/>
        <v>139</v>
      </c>
      <c r="K1208" s="14">
        <f>G1208/data!D$8</f>
        <v>4</v>
      </c>
      <c r="L1208" s="59">
        <f>C1208*E1208/3600/data!H$23+L1207</f>
        <v>201.60787179587018</v>
      </c>
    </row>
    <row r="1209" spans="1:12" ht="19.899999999999999" customHeight="1">
      <c r="A1209" s="18">
        <f>'Eleveld TCI'!A1209</f>
        <v>8350</v>
      </c>
      <c r="B1209" s="13">
        <f>'Eleveld TCI'!B1209</f>
        <v>4</v>
      </c>
      <c r="C1209" s="14">
        <f t="shared" si="58"/>
        <v>10</v>
      </c>
      <c r="D1209" s="68">
        <f>3600*(B1209*data!D$15/1000-F1209-G1208)/C1209</f>
        <v>707.32287621666842</v>
      </c>
      <c r="E1209" s="68">
        <f>IF(A1209+C1209&lt;N$19,data!H$25,IF(A1209&lt;N$19,data!H$25*(N$19-A1209)/C1209,IF(D1209&gt;data!$H$25,data!$H$25,IF(D1209&lt;0,0,D1209))))</f>
        <v>707.32287621666842</v>
      </c>
      <c r="F1209" s="17">
        <f>(H1209*data!D$16+I1209*data!D$17-G1208*(data!D$18+data!D$19+data!D$20))*$C1209/60</f>
        <v>-1.9647857672685254</v>
      </c>
      <c r="G1209" s="17">
        <f t="shared" si="59"/>
        <v>81.168000000000006</v>
      </c>
      <c r="H1209" s="17">
        <f>H1208+(data!D$19*G1208-data!D$16*H1208)*$C1209/60</f>
        <v>165.22920633011245</v>
      </c>
      <c r="I1209" s="17">
        <f>I1208+(data!D$20*G1208-data!D$17*I1208)*$C1209/60</f>
        <v>388.64940855535235</v>
      </c>
      <c r="J1209" s="16">
        <f t="shared" si="57"/>
        <v>139.16666666666666</v>
      </c>
      <c r="K1209" s="14">
        <f>G1209/data!D$8</f>
        <v>4</v>
      </c>
      <c r="L1209" s="59">
        <f>C1209*E1209/3600/data!H$23+L1208</f>
        <v>201.80435037259704</v>
      </c>
    </row>
    <row r="1210" spans="1:12" ht="19.899999999999999" customHeight="1">
      <c r="A1210" s="18">
        <f>'Eleveld TCI'!A1210</f>
        <v>8360</v>
      </c>
      <c r="B1210" s="13">
        <f>'Eleveld TCI'!B1210</f>
        <v>4</v>
      </c>
      <c r="C1210" s="14">
        <f t="shared" si="58"/>
        <v>10</v>
      </c>
      <c r="D1210" s="68">
        <f>3600*(B1210*data!D$15/1000-F1210-G1209)/C1210</f>
        <v>707.25093598074579</v>
      </c>
      <c r="E1210" s="68">
        <f>IF(A1210+C1210&lt;N$19,data!H$25,IF(A1210&lt;N$19,data!H$25*(N$19-A1210)/C1210,IF(D1210&gt;data!$H$25,data!$H$25,IF(D1210&lt;0,0,D1210))))</f>
        <v>707.25093598074579</v>
      </c>
      <c r="F1210" s="17">
        <f>(H1210*data!D$16+I1210*data!D$17-G1209*(data!D$18+data!D$19+data!D$20))*$C1210/60</f>
        <v>-1.9645859332798519</v>
      </c>
      <c r="G1210" s="17">
        <f t="shared" si="59"/>
        <v>81.168000000000006</v>
      </c>
      <c r="H1210" s="17">
        <f>H1209+(data!D$19*G1209-data!D$16*H1209)*$C1210/60</f>
        <v>165.22974127208641</v>
      </c>
      <c r="I1210" s="17">
        <f>I1209+(data!D$20*G1209-data!D$17*I1209)*$C1210/60</f>
        <v>389.0038273806469</v>
      </c>
      <c r="J1210" s="16">
        <f t="shared" si="57"/>
        <v>139.33333333333334</v>
      </c>
      <c r="K1210" s="14">
        <f>G1210/data!D$8</f>
        <v>4</v>
      </c>
      <c r="L1210" s="59">
        <f>C1210*E1210/3600/data!H$23+L1209</f>
        <v>202.00080896592502</v>
      </c>
    </row>
    <row r="1211" spans="1:12" ht="19.899999999999999" customHeight="1">
      <c r="A1211" s="18">
        <f>'Eleveld TCI'!A1211</f>
        <v>8370</v>
      </c>
      <c r="B1211" s="13">
        <f>'Eleveld TCI'!B1211</f>
        <v>4</v>
      </c>
      <c r="C1211" s="14">
        <f t="shared" si="58"/>
        <v>10</v>
      </c>
      <c r="D1211" s="68">
        <f>3600*(B1211*data!D$15/1000-F1211-G1210)/C1211</f>
        <v>707.17905052303138</v>
      </c>
      <c r="E1211" s="68">
        <f>IF(A1211+C1211&lt;N$19,data!H$25,IF(A1211&lt;N$19,data!H$25*(N$19-A1211)/C1211,IF(D1211&gt;data!$H$25,data!$H$25,IF(D1211&lt;0,0,D1211))))</f>
        <v>707.17905052303138</v>
      </c>
      <c r="F1211" s="17">
        <f>(H1211*data!D$16+I1211*data!D$17-G1210*(data!D$18+data!D$19+data!D$20))*$C1211/60</f>
        <v>-1.9643862514528581</v>
      </c>
      <c r="G1211" s="17">
        <f t="shared" si="59"/>
        <v>81.168000000000006</v>
      </c>
      <c r="H1211" s="17">
        <f>H1210+(data!D$19*G1210-data!D$16*H1210)*$C1211/60</f>
        <v>165.23027131042562</v>
      </c>
      <c r="I1211" s="17">
        <f>I1210+(data!D$20*G1210-data!D$17*I1210)*$C1211/60</f>
        <v>389.35805127558751</v>
      </c>
      <c r="J1211" s="16">
        <f t="shared" si="57"/>
        <v>139.5</v>
      </c>
      <c r="K1211" s="14">
        <f>G1211/data!D$8</f>
        <v>4</v>
      </c>
      <c r="L1211" s="59">
        <f>C1211*E1211/3600/data!H$23+L1210</f>
        <v>202.19724759107029</v>
      </c>
    </row>
    <row r="1212" spans="1:12" ht="19.899999999999999" customHeight="1">
      <c r="A1212" s="18">
        <f>'Eleveld TCI'!A1212</f>
        <v>8380</v>
      </c>
      <c r="B1212" s="13">
        <f>'Eleveld TCI'!B1212</f>
        <v>4</v>
      </c>
      <c r="C1212" s="14">
        <f t="shared" si="58"/>
        <v>10</v>
      </c>
      <c r="D1212" s="68">
        <f>3600*(B1212*data!D$15/1000-F1212-G1211)/C1212</f>
        <v>707.1072196739533</v>
      </c>
      <c r="E1212" s="68">
        <f>IF(A1212+C1212&lt;N$19,data!H$25,IF(A1212&lt;N$19,data!H$25*(N$19-A1212)/C1212,IF(D1212&gt;data!$H$25,data!$H$25,IF(D1212&lt;0,0,D1212))))</f>
        <v>707.1072196739533</v>
      </c>
      <c r="F1212" s="17">
        <f>(H1212*data!D$16+I1212*data!D$17-G1211*(data!D$18+data!D$19+data!D$20))*$C1212/60</f>
        <v>-1.9641867213165367</v>
      </c>
      <c r="G1212" s="17">
        <f t="shared" si="59"/>
        <v>81.168000000000006</v>
      </c>
      <c r="H1212" s="17">
        <f>H1211+(data!D$19*G1211-data!D$16*H1211)*$C1212/60</f>
        <v>165.23079649008005</v>
      </c>
      <c r="I1212" s="17">
        <f>I1211+(data!D$20*G1211-data!D$17*I1211)*$C1212/60</f>
        <v>389.71208034738595</v>
      </c>
      <c r="J1212" s="16">
        <f t="shared" si="57"/>
        <v>139.66666666666666</v>
      </c>
      <c r="K1212" s="14">
        <f>G1212/data!D$8</f>
        <v>4</v>
      </c>
      <c r="L1212" s="59">
        <f>C1212*E1212/3600/data!H$23+L1211</f>
        <v>202.39366626320194</v>
      </c>
    </row>
    <row r="1213" spans="1:12" ht="19.899999999999999" customHeight="1">
      <c r="A1213" s="18">
        <f>'Eleveld TCI'!A1213</f>
        <v>8390</v>
      </c>
      <c r="B1213" s="13">
        <f>'Eleveld TCI'!B1213</f>
        <v>4</v>
      </c>
      <c r="C1213" s="14">
        <f t="shared" si="58"/>
        <v>10</v>
      </c>
      <c r="D1213" s="68">
        <f>3600*(B1213*data!D$15/1000-F1213-G1212)/C1213</f>
        <v>707.03544326532608</v>
      </c>
      <c r="E1213" s="68">
        <f>IF(A1213+C1213&lt;N$19,data!H$25,IF(A1213&lt;N$19,data!H$25*(N$19-A1213)/C1213,IF(D1213&gt;data!$H$25,data!$H$25,IF(D1213&lt;0,0,D1213))))</f>
        <v>707.03544326532608</v>
      </c>
      <c r="F1213" s="17">
        <f>(H1213*data!D$16+I1213*data!D$17-G1212*(data!D$18+data!D$19+data!D$20))*$C1213/60</f>
        <v>-1.9639873424036884</v>
      </c>
      <c r="G1213" s="17">
        <f t="shared" si="59"/>
        <v>81.168000000000006</v>
      </c>
      <c r="H1213" s="17">
        <f>H1212+(data!D$19*G1212-data!D$16*H1212)*$C1213/60</f>
        <v>165.23131685558766</v>
      </c>
      <c r="I1213" s="17">
        <f>I1212+(data!D$20*G1212-data!D$17*I1212)*$C1213/60</f>
        <v>390.06591470319489</v>
      </c>
      <c r="J1213" s="16">
        <f t="shared" si="57"/>
        <v>139.83333333333334</v>
      </c>
      <c r="K1213" s="14">
        <f>G1213/data!D$8</f>
        <v>4</v>
      </c>
      <c r="L1213" s="59">
        <f>C1213*E1213/3600/data!H$23+L1212</f>
        <v>202.59006499744231</v>
      </c>
    </row>
    <row r="1214" spans="1:12" ht="19.899999999999999" customHeight="1">
      <c r="A1214" s="18">
        <f>'Eleveld TCI'!A1214</f>
        <v>8400</v>
      </c>
      <c r="B1214" s="13">
        <f>'Eleveld TCI'!B1214</f>
        <v>4</v>
      </c>
      <c r="C1214" s="14">
        <f t="shared" si="58"/>
        <v>10</v>
      </c>
      <c r="D1214" s="68">
        <f>3600*(B1214*data!D$15/1000-F1214-G1213)/C1214</f>
        <v>706.96372113031998</v>
      </c>
      <c r="E1214" s="68">
        <f>IF(A1214+C1214&lt;N$19,data!H$25,IF(A1214&lt;N$19,data!H$25*(N$19-A1214)/C1214,IF(D1214&gt;data!$H$25,data!$H$25,IF(D1214&lt;0,0,D1214))))</f>
        <v>706.96372113031998</v>
      </c>
      <c r="F1214" s="17">
        <f>(H1214*data!D$16+I1214*data!D$17-G1213*(data!D$18+data!D$19+data!D$20))*$C1214/60</f>
        <v>-1.9637881142508908</v>
      </c>
      <c r="G1214" s="17">
        <f t="shared" si="59"/>
        <v>81.168000000000006</v>
      </c>
      <c r="H1214" s="17">
        <f>H1213+(data!D$19*G1213-data!D$16*H1213)*$C1214/60</f>
        <v>165.23183245107811</v>
      </c>
      <c r="I1214" s="17">
        <f>I1213+(data!D$20*G1213-data!D$17*I1213)*$C1214/60</f>
        <v>390.41955445010814</v>
      </c>
      <c r="J1214" s="16">
        <f t="shared" si="57"/>
        <v>140</v>
      </c>
      <c r="K1214" s="14">
        <f>G1214/data!D$8</f>
        <v>4</v>
      </c>
      <c r="L1214" s="59">
        <f>C1214*E1214/3600/data!H$23+L1213</f>
        <v>202.7864438088674</v>
      </c>
    </row>
    <row r="1215" spans="1:12" ht="19.899999999999999" customHeight="1">
      <c r="A1215" s="18">
        <f>'Eleveld TCI'!A1215</f>
        <v>8410</v>
      </c>
      <c r="B1215" s="13">
        <f>'Eleveld TCI'!B1215</f>
        <v>4</v>
      </c>
      <c r="C1215" s="14">
        <f t="shared" si="58"/>
        <v>10</v>
      </c>
      <c r="D1215" s="68">
        <f>3600*(B1215*data!D$15/1000-F1215-G1214)/C1215</f>
        <v>706.89205310344562</v>
      </c>
      <c r="E1215" s="68">
        <f>IF(A1215+C1215&lt;N$19,data!H$25,IF(A1215&lt;N$19,data!H$25*(N$19-A1215)/C1215,IF(D1215&gt;data!$H$25,data!$H$25,IF(D1215&lt;0,0,D1215))))</f>
        <v>706.89205310344562</v>
      </c>
      <c r="F1215" s="17">
        <f>(H1215*data!D$16+I1215*data!D$17-G1214*(data!D$18+data!D$19+data!D$20))*$C1215/60</f>
        <v>-1.9635890363984596</v>
      </c>
      <c r="G1215" s="17">
        <f t="shared" si="59"/>
        <v>81.168000000000006</v>
      </c>
      <c r="H1215" s="17">
        <f>H1214+(data!D$19*G1214-data!D$16*H1214)*$C1215/60</f>
        <v>165.23234332027656</v>
      </c>
      <c r="I1215" s="17">
        <f>I1214+(data!D$20*G1214-data!D$17*I1214)*$C1215/60</f>
        <v>390.77299969516059</v>
      </c>
      <c r="J1215" s="16">
        <f t="shared" si="57"/>
        <v>140.16666666666666</v>
      </c>
      <c r="K1215" s="14">
        <f>G1215/data!D$8</f>
        <v>4</v>
      </c>
      <c r="L1215" s="59">
        <f>C1215*E1215/3600/data!H$23+L1214</f>
        <v>202.98280271250724</v>
      </c>
    </row>
    <row r="1216" spans="1:12" ht="19.899999999999999" customHeight="1">
      <c r="A1216" s="18">
        <f>'Eleveld TCI'!A1216</f>
        <v>8420</v>
      </c>
      <c r="B1216" s="13">
        <f>'Eleveld TCI'!B1216</f>
        <v>4</v>
      </c>
      <c r="C1216" s="14">
        <f t="shared" si="58"/>
        <v>10</v>
      </c>
      <c r="D1216" s="68">
        <f>3600*(B1216*data!D$15/1000-F1216-G1215)/C1216</f>
        <v>706.82043902054886</v>
      </c>
      <c r="E1216" s="68">
        <f>IF(A1216+C1216&lt;N$19,data!H$25,IF(A1216&lt;N$19,data!H$25*(N$19-A1216)/C1216,IF(D1216&gt;data!$H$25,data!$H$25,IF(D1216&lt;0,0,D1216))))</f>
        <v>706.82043902054886</v>
      </c>
      <c r="F1216" s="17">
        <f>(H1216*data!D$16+I1216*data!D$17-G1215*(data!D$18+data!D$19+data!D$20))*$C1216/60</f>
        <v>-1.9633901083904182</v>
      </c>
      <c r="G1216" s="17">
        <f t="shared" si="59"/>
        <v>81.168000000000006</v>
      </c>
      <c r="H1216" s="17">
        <f>H1215+(data!D$19*G1215-data!D$16*H1215)*$C1216/60</f>
        <v>165.23284950650736</v>
      </c>
      <c r="I1216" s="17">
        <f>I1215+(data!D$20*G1215-data!D$17*I1215)*$C1216/60</f>
        <v>391.12625054532828</v>
      </c>
      <c r="J1216" s="16">
        <f t="shared" si="57"/>
        <v>140.33333333333334</v>
      </c>
      <c r="K1216" s="14">
        <f>G1216/data!D$8</f>
        <v>4</v>
      </c>
      <c r="L1216" s="59">
        <f>C1216*E1216/3600/data!H$23+L1215</f>
        <v>203.17914172334628</v>
      </c>
    </row>
    <row r="1217" spans="1:12" ht="19.899999999999999" customHeight="1">
      <c r="A1217" s="18">
        <f>'Eleveld TCI'!A1217</f>
        <v>8430</v>
      </c>
      <c r="B1217" s="13">
        <f>'Eleveld TCI'!B1217</f>
        <v>4</v>
      </c>
      <c r="C1217" s="14">
        <f t="shared" si="58"/>
        <v>10</v>
      </c>
      <c r="D1217" s="68">
        <f>3600*(B1217*data!D$15/1000-F1217-G1216)/C1217</f>
        <v>706.74887871880571</v>
      </c>
      <c r="E1217" s="68">
        <f>IF(A1217+C1217&lt;N$19,data!H$25,IF(A1217&lt;N$19,data!H$25*(N$19-A1217)/C1217,IF(D1217&gt;data!$H$25,data!$H$25,IF(D1217&lt;0,0,D1217))))</f>
        <v>706.74887871880571</v>
      </c>
      <c r="F1217" s="17">
        <f>(H1217*data!D$16+I1217*data!D$17-G1216*(data!D$18+data!D$19+data!D$20))*$C1217/60</f>
        <v>-1.9631913297744632</v>
      </c>
      <c r="G1217" s="17">
        <f t="shared" si="59"/>
        <v>81.168000000000006</v>
      </c>
      <c r="H1217" s="17">
        <f>H1216+(data!D$19*G1216-data!D$16*H1216)*$C1217/60</f>
        <v>165.23335105269771</v>
      </c>
      <c r="I1217" s="17">
        <f>I1216+(data!D$20*G1216-data!D$17*I1216)*$C1217/60</f>
        <v>391.47930710752837</v>
      </c>
      <c r="J1217" s="16">
        <f t="shared" si="57"/>
        <v>140.5</v>
      </c>
      <c r="K1217" s="14">
        <f>G1217/data!D$8</f>
        <v>4</v>
      </c>
      <c r="L1217" s="59">
        <f>C1217*E1217/3600/data!H$23+L1216</f>
        <v>203.37546085632371</v>
      </c>
    </row>
    <row r="1218" spans="1:12" ht="19.899999999999999" customHeight="1">
      <c r="A1218" s="18">
        <f>'Eleveld TCI'!A1218</f>
        <v>8440</v>
      </c>
      <c r="B1218" s="13">
        <f>'Eleveld TCI'!B1218</f>
        <v>4</v>
      </c>
      <c r="C1218" s="14">
        <f t="shared" si="58"/>
        <v>10</v>
      </c>
      <c r="D1218" s="68">
        <f>3600*(B1218*data!D$15/1000-F1218-G1217)/C1218</f>
        <v>706.67737203669674</v>
      </c>
      <c r="E1218" s="68">
        <f>IF(A1218+C1218&lt;N$19,data!H$25,IF(A1218&lt;N$19,data!H$25*(N$19-A1218)/C1218,IF(D1218&gt;data!$H$25,data!$H$25,IF(D1218&lt;0,0,D1218))))</f>
        <v>706.67737203669674</v>
      </c>
      <c r="F1218" s="17">
        <f>(H1218*data!D$16+I1218*data!D$17-G1217*(data!D$18+data!D$19+data!D$20))*$C1218/60</f>
        <v>-1.9629927001019305</v>
      </c>
      <c r="G1218" s="17">
        <f t="shared" si="59"/>
        <v>81.168000000000006</v>
      </c>
      <c r="H1218" s="17">
        <f>H1217+(data!D$19*G1217-data!D$16*H1217)*$C1218/60</f>
        <v>165.23384800138132</v>
      </c>
      <c r="I1218" s="17">
        <f>I1217+(data!D$20*G1217-data!D$17*I1217)*$C1218/60</f>
        <v>391.83216948861923</v>
      </c>
      <c r="J1218" s="16">
        <f t="shared" si="57"/>
        <v>140.66666666666666</v>
      </c>
      <c r="K1218" s="14">
        <f>G1218/data!D$8</f>
        <v>4</v>
      </c>
      <c r="L1218" s="59">
        <f>C1218*E1218/3600/data!H$23+L1217</f>
        <v>203.57176012633391</v>
      </c>
    </row>
    <row r="1219" spans="1:12" ht="19.899999999999999" customHeight="1">
      <c r="A1219" s="18">
        <f>'Eleveld TCI'!A1219</f>
        <v>8450</v>
      </c>
      <c r="B1219" s="13">
        <f>'Eleveld TCI'!B1219</f>
        <v>4</v>
      </c>
      <c r="C1219" s="14">
        <f t="shared" si="58"/>
        <v>10</v>
      </c>
      <c r="D1219" s="68">
        <f>3600*(B1219*data!D$15/1000-F1219-G1218)/C1219</f>
        <v>706.60591881399171</v>
      </c>
      <c r="E1219" s="68">
        <f>IF(A1219+C1219&lt;N$19,data!H$25,IF(A1219&lt;N$19,data!H$25*(N$19-A1219)/C1219,IF(D1219&gt;data!$H$25,data!$H$25,IF(D1219&lt;0,0,D1219))))</f>
        <v>706.60591881399171</v>
      </c>
      <c r="F1219" s="17">
        <f>(H1219*data!D$16+I1219*data!D$17-G1218*(data!D$18+data!D$19+data!D$20))*$C1219/60</f>
        <v>-1.962794218927761</v>
      </c>
      <c r="G1219" s="17">
        <f t="shared" si="59"/>
        <v>81.168000000000006</v>
      </c>
      <c r="H1219" s="17">
        <f>H1218+(data!D$19*G1218-data!D$16*H1218)*$C1219/60</f>
        <v>165.234340394702</v>
      </c>
      <c r="I1219" s="17">
        <f>I1218+(data!D$20*G1218-data!D$17*I1218)*$C1219/60</f>
        <v>392.18483779540048</v>
      </c>
      <c r="J1219" s="16">
        <f t="shared" si="57"/>
        <v>140.83333333333334</v>
      </c>
      <c r="K1219" s="14">
        <f>G1219/data!D$8</f>
        <v>4</v>
      </c>
      <c r="L1219" s="59">
        <f>C1219*E1219/3600/data!H$23+L1218</f>
        <v>203.76803954822668</v>
      </c>
    </row>
    <row r="1220" spans="1:12" ht="19.899999999999999" customHeight="1">
      <c r="A1220" s="18">
        <f>'Eleveld TCI'!A1220</f>
        <v>8460</v>
      </c>
      <c r="B1220" s="13">
        <f>'Eleveld TCI'!B1220</f>
        <v>4</v>
      </c>
      <c r="C1220" s="14">
        <f t="shared" si="58"/>
        <v>10</v>
      </c>
      <c r="D1220" s="68">
        <f>3600*(B1220*data!D$15/1000-F1220-G1219)/C1220</f>
        <v>706.53451889177006</v>
      </c>
      <c r="E1220" s="68">
        <f>IF(A1220+C1220&lt;N$19,data!H$25,IF(A1220&lt;N$19,data!H$25*(N$19-A1220)/C1220,IF(D1220&gt;data!$H$25,data!$H$25,IF(D1220&lt;0,0,D1220))))</f>
        <v>706.53451889177006</v>
      </c>
      <c r="F1220" s="17">
        <f>(H1220*data!D$16+I1220*data!D$17-G1219*(data!D$18+data!D$19+data!D$20))*$C1220/60</f>
        <v>-1.9625958858104713</v>
      </c>
      <c r="G1220" s="17">
        <f t="shared" si="59"/>
        <v>81.168000000000006</v>
      </c>
      <c r="H1220" s="17">
        <f>H1219+(data!D$19*G1219-data!D$16*H1219)*$C1220/60</f>
        <v>165.23482827441723</v>
      </c>
      <c r="I1220" s="17">
        <f>I1219+(data!D$20*G1219-data!D$17*I1219)*$C1220/60</f>
        <v>392.53731213461299</v>
      </c>
      <c r="J1220" s="16">
        <f t="shared" ref="J1220:J1283" si="60">$A1220/60</f>
        <v>141</v>
      </c>
      <c r="K1220" s="14">
        <f>G1220/data!D$8</f>
        <v>4</v>
      </c>
      <c r="L1220" s="59">
        <f>C1220*E1220/3600/data!H$23+L1219</f>
        <v>203.96429913680774</v>
      </c>
    </row>
    <row r="1221" spans="1:12" ht="19.899999999999999" customHeight="1">
      <c r="A1221" s="18">
        <f>'Eleveld TCI'!A1221</f>
        <v>8470</v>
      </c>
      <c r="B1221" s="13">
        <f>'Eleveld TCI'!B1221</f>
        <v>4</v>
      </c>
      <c r="C1221" s="14">
        <f t="shared" si="58"/>
        <v>10</v>
      </c>
      <c r="D1221" s="68">
        <f>3600*(B1221*data!D$15/1000-F1221-G1220)/C1221</f>
        <v>706.46317211236465</v>
      </c>
      <c r="E1221" s="68">
        <f>IF(A1221+C1221&lt;N$19,data!H$25,IF(A1221&lt;N$19,data!H$25*(N$19-A1221)/C1221,IF(D1221&gt;data!$H$25,data!$H$25,IF(D1221&lt;0,0,D1221))))</f>
        <v>706.46317211236465</v>
      </c>
      <c r="F1221" s="17">
        <f>(H1221*data!D$16+I1221*data!D$17-G1220*(data!D$18+data!D$19+data!D$20))*$C1221/60</f>
        <v>-1.9623977003121174</v>
      </c>
      <c r="G1221" s="17">
        <f t="shared" si="59"/>
        <v>81.168000000000006</v>
      </c>
      <c r="H1221" s="17">
        <f>H1220+(data!D$19*G1220-data!D$16*H1220)*$C1221/60</f>
        <v>165.23531168190172</v>
      </c>
      <c r="I1221" s="17">
        <f>I1220+(data!D$20*G1220-data!D$17*I1220)*$C1221/60</f>
        <v>392.88959261293894</v>
      </c>
      <c r="J1221" s="16">
        <f t="shared" si="60"/>
        <v>141.16666666666666</v>
      </c>
      <c r="K1221" s="14">
        <f>G1221/data!D$8</f>
        <v>4</v>
      </c>
      <c r="L1221" s="59">
        <f>C1221*E1221/3600/data!H$23+L1220</f>
        <v>204.16053890683895</v>
      </c>
    </row>
    <row r="1222" spans="1:12" ht="19.899999999999999" customHeight="1">
      <c r="A1222" s="18">
        <f>'Eleveld TCI'!A1222</f>
        <v>8480</v>
      </c>
      <c r="B1222" s="13">
        <f>'Eleveld TCI'!B1222</f>
        <v>4</v>
      </c>
      <c r="C1222" s="14">
        <f t="shared" si="58"/>
        <v>10</v>
      </c>
      <c r="D1222" s="68">
        <f>3600*(B1222*data!D$15/1000-F1222-G1221)/C1222</f>
        <v>706.39187831937704</v>
      </c>
      <c r="E1222" s="68">
        <f>IF(A1222+C1222&lt;N$19,data!H$25,IF(A1222&lt;N$19,data!H$25*(N$19-A1222)/C1222,IF(D1222&gt;data!$H$25,data!$H$25,IF(D1222&lt;0,0,D1222))))</f>
        <v>706.39187831937704</v>
      </c>
      <c r="F1222" s="17">
        <f>(H1222*data!D$16+I1222*data!D$17-G1221*(data!D$18+data!D$19+data!D$20))*$C1222/60</f>
        <v>-1.9621996619982649</v>
      </c>
      <c r="G1222" s="17">
        <f t="shared" si="59"/>
        <v>81.168000000000006</v>
      </c>
      <c r="H1222" s="17">
        <f>H1221+(data!D$19*G1221-data!D$16*H1221)*$C1222/60</f>
        <v>165.23579065815096</v>
      </c>
      <c r="I1222" s="17">
        <f>I1221+(data!D$20*G1221-data!D$17*I1221)*$C1222/60</f>
        <v>393.24167933700181</v>
      </c>
      <c r="J1222" s="16">
        <f t="shared" si="60"/>
        <v>141.33333333333334</v>
      </c>
      <c r="K1222" s="14">
        <f>G1222/data!D$8</f>
        <v>4</v>
      </c>
      <c r="L1222" s="59">
        <f>C1222*E1222/3600/data!H$23+L1221</f>
        <v>204.35675887303879</v>
      </c>
    </row>
    <row r="1223" spans="1:12" ht="19.899999999999999" customHeight="1">
      <c r="A1223" s="18">
        <f>'Eleveld TCI'!A1223</f>
        <v>8490</v>
      </c>
      <c r="B1223" s="13">
        <f>'Eleveld TCI'!B1223</f>
        <v>4</v>
      </c>
      <c r="C1223" s="14">
        <f t="shared" si="58"/>
        <v>10</v>
      </c>
      <c r="D1223" s="68">
        <f>3600*(B1223*data!D$15/1000-F1223-G1222)/C1223</f>
        <v>706.32063735766224</v>
      </c>
      <c r="E1223" s="68">
        <f>IF(A1223+C1223&lt;N$19,data!H$25,IF(A1223&lt;N$19,data!H$25*(N$19-A1223)/C1223,IF(D1223&gt;data!$H$25,data!$H$25,IF(D1223&lt;0,0,D1223))))</f>
        <v>706.32063735766224</v>
      </c>
      <c r="F1223" s="17">
        <f>(H1223*data!D$16+I1223*data!D$17-G1222*(data!D$18+data!D$19+data!D$20))*$C1223/60</f>
        <v>-1.9620017704379564</v>
      </c>
      <c r="G1223" s="17">
        <f t="shared" si="59"/>
        <v>81.168000000000006</v>
      </c>
      <c r="H1223" s="17">
        <f>H1222+(data!D$19*G1222-data!D$16*H1222)*$C1223/60</f>
        <v>165.23626524378457</v>
      </c>
      <c r="I1223" s="17">
        <f>I1222+(data!D$20*G1222-data!D$17*I1222)*$C1223/60</f>
        <v>393.59357241336647</v>
      </c>
      <c r="J1223" s="16">
        <f t="shared" si="60"/>
        <v>141.5</v>
      </c>
      <c r="K1223" s="14">
        <f>G1223/data!D$8</f>
        <v>4</v>
      </c>
      <c r="L1223" s="59">
        <f>C1223*E1223/3600/data!H$23+L1222</f>
        <v>204.55295905008259</v>
      </c>
    </row>
    <row r="1224" spans="1:12" ht="19.899999999999999" customHeight="1">
      <c r="A1224" s="18">
        <f>'Eleveld TCI'!A1224</f>
        <v>8500</v>
      </c>
      <c r="B1224" s="13">
        <f>'Eleveld TCI'!B1224</f>
        <v>4</v>
      </c>
      <c r="C1224" s="14">
        <f t="shared" si="58"/>
        <v>10</v>
      </c>
      <c r="D1224" s="68">
        <f>3600*(B1224*data!D$15/1000-F1224-G1223)/C1224</f>
        <v>706.24944907332349</v>
      </c>
      <c r="E1224" s="68">
        <f>IF(A1224+C1224&lt;N$19,data!H$25,IF(A1224&lt;N$19,data!H$25*(N$19-A1224)/C1224,IF(D1224&gt;data!$H$25,data!$H$25,IF(D1224&lt;0,0,D1224))))</f>
        <v>706.24944907332349</v>
      </c>
      <c r="F1224" s="17">
        <f>(H1224*data!D$16+I1224*data!D$17-G1223*(data!D$18+data!D$19+data!D$20))*$C1224/60</f>
        <v>-1.9618040252036792</v>
      </c>
      <c r="G1224" s="17">
        <f t="shared" si="59"/>
        <v>81.168000000000006</v>
      </c>
      <c r="H1224" s="17">
        <f>H1223+(data!D$19*G1223-data!D$16*H1223)*$C1224/60</f>
        <v>165.23673547904988</v>
      </c>
      <c r="I1224" s="17">
        <f>I1223+(data!D$20*G1223-data!D$17*I1223)*$C1224/60</f>
        <v>393.94527194853913</v>
      </c>
      <c r="J1224" s="16">
        <f t="shared" si="60"/>
        <v>141.66666666666666</v>
      </c>
      <c r="K1224" s="14">
        <f>G1224/data!D$8</f>
        <v>4</v>
      </c>
      <c r="L1224" s="59">
        <f>C1224*E1224/3600/data!H$23+L1223</f>
        <v>204.74913945260295</v>
      </c>
    </row>
    <row r="1225" spans="1:12" ht="19.899999999999999" customHeight="1">
      <c r="A1225" s="18">
        <f>'Eleveld TCI'!A1225</f>
        <v>8510</v>
      </c>
      <c r="B1225" s="13">
        <f>'Eleveld TCI'!B1225</f>
        <v>4</v>
      </c>
      <c r="C1225" s="14">
        <f t="shared" si="58"/>
        <v>10</v>
      </c>
      <c r="D1225" s="68">
        <f>3600*(B1225*data!D$15/1000-F1225-G1224)/C1225</f>
        <v>706.17831331368166</v>
      </c>
      <c r="E1225" s="68">
        <f>IF(A1225+C1225&lt;N$19,data!H$25,IF(A1225&lt;N$19,data!H$25*(N$19-A1225)/C1225,IF(D1225&gt;data!$H$25,data!$H$25,IF(D1225&lt;0,0,D1225))))</f>
        <v>706.17831331368166</v>
      </c>
      <c r="F1225" s="17">
        <f>(H1225*data!D$16+I1225*data!D$17-G1224*(data!D$18+data!D$19+data!D$20))*$C1225/60</f>
        <v>-1.9616064258713357</v>
      </c>
      <c r="G1225" s="17">
        <f t="shared" si="59"/>
        <v>81.168000000000006</v>
      </c>
      <c r="H1225" s="17">
        <f>H1224+(data!D$19*G1224-data!D$16*H1224)*$C1225/60</f>
        <v>165.23720140382525</v>
      </c>
      <c r="I1225" s="17">
        <f>I1224+(data!D$20*G1224-data!D$17*I1224)*$C1225/60</f>
        <v>394.29677804896744</v>
      </c>
      <c r="J1225" s="16">
        <f t="shared" si="60"/>
        <v>141.83333333333334</v>
      </c>
      <c r="K1225" s="14">
        <f>G1225/data!D$8</f>
        <v>4</v>
      </c>
      <c r="L1225" s="59">
        <f>C1225*E1225/3600/data!H$23+L1224</f>
        <v>204.94530009519008</v>
      </c>
    </row>
    <row r="1226" spans="1:12" ht="19.899999999999999" customHeight="1">
      <c r="A1226" s="18">
        <f>'Eleveld TCI'!A1226</f>
        <v>8520</v>
      </c>
      <c r="B1226" s="13">
        <f>'Eleveld TCI'!B1226</f>
        <v>4</v>
      </c>
      <c r="C1226" s="14">
        <f t="shared" ref="C1226:C1289" si="61">A1227-A1226</f>
        <v>10</v>
      </c>
      <c r="D1226" s="68">
        <f>3600*(B1226*data!D$15/1000-F1226-G1225)/C1226</f>
        <v>706.10722992727517</v>
      </c>
      <c r="E1226" s="68">
        <f>IF(A1226+C1226&lt;N$19,data!H$25,IF(A1226&lt;N$19,data!H$25*(N$19-A1226)/C1226,IF(D1226&gt;data!$H$25,data!$H$25,IF(D1226&lt;0,0,D1226))))</f>
        <v>706.10722992727517</v>
      </c>
      <c r="F1226" s="17">
        <f>(H1226*data!D$16+I1226*data!D$17-G1225*(data!D$18+data!D$19+data!D$20))*$C1226/60</f>
        <v>-1.9614089720202115</v>
      </c>
      <c r="G1226" s="17">
        <f t="shared" ref="G1226:G1289" si="62">(E1226/60)*$C1226/60+F1226+G1225</f>
        <v>81.168000000000006</v>
      </c>
      <c r="H1226" s="17">
        <f>H1225+(data!D$19*G1225-data!D$16*H1225)*$C1226/60</f>
        <v>165.23766305762354</v>
      </c>
      <c r="I1226" s="17">
        <f>I1225+(data!D$20*G1225-data!D$17*I1225)*$C1226/60</f>
        <v>394.64809082104051</v>
      </c>
      <c r="J1226" s="16">
        <f t="shared" si="60"/>
        <v>142</v>
      </c>
      <c r="K1226" s="14">
        <f>G1226/data!D$8</f>
        <v>4</v>
      </c>
      <c r="L1226" s="59">
        <f>C1226*E1226/3600/data!H$23+L1225</f>
        <v>205.14144099239209</v>
      </c>
    </row>
    <row r="1227" spans="1:12" ht="19.899999999999999" customHeight="1">
      <c r="A1227" s="18">
        <f>'Eleveld TCI'!A1227</f>
        <v>8530</v>
      </c>
      <c r="B1227" s="13">
        <f>'Eleveld TCI'!B1227</f>
        <v>4</v>
      </c>
      <c r="C1227" s="14">
        <f t="shared" si="61"/>
        <v>10</v>
      </c>
      <c r="D1227" s="68">
        <f>3600*(B1227*data!D$15/1000-F1227-G1226)/C1227</f>
        <v>706.03619876386006</v>
      </c>
      <c r="E1227" s="68">
        <f>IF(A1227+C1227&lt;N$19,data!H$25,IF(A1227&lt;N$19,data!H$25*(N$19-A1227)/C1227,IF(D1227&gt;data!$H$25,data!$H$25,IF(D1227&lt;0,0,D1227))))</f>
        <v>706.03619876386006</v>
      </c>
      <c r="F1227" s="17">
        <f>(H1227*data!D$16+I1227*data!D$17-G1226*(data!D$18+data!D$19+data!D$20))*$C1227/60</f>
        <v>-1.9612116632329435</v>
      </c>
      <c r="G1227" s="17">
        <f t="shared" si="62"/>
        <v>81.168000000000006</v>
      </c>
      <c r="H1227" s="17">
        <f>H1226+(data!D$19*G1226-data!D$16*H1226)*$C1227/60</f>
        <v>165.23812047959532</v>
      </c>
      <c r="I1227" s="17">
        <f>I1226+(data!D$20*G1226-data!D$17*I1226)*$C1227/60</f>
        <v>394.99921037108896</v>
      </c>
      <c r="J1227" s="16">
        <f t="shared" si="60"/>
        <v>142.16666666666666</v>
      </c>
      <c r="K1227" s="14">
        <f>G1227/data!D$8</f>
        <v>4</v>
      </c>
      <c r="L1227" s="59">
        <f>C1227*E1227/3600/data!H$23+L1226</f>
        <v>205.33756215871537</v>
      </c>
    </row>
    <row r="1228" spans="1:12" ht="19.899999999999999" customHeight="1">
      <c r="A1228" s="18">
        <f>'Eleveld TCI'!A1228</f>
        <v>8540</v>
      </c>
      <c r="B1228" s="13">
        <f>'Eleveld TCI'!B1228</f>
        <v>4</v>
      </c>
      <c r="C1228" s="14">
        <f t="shared" si="61"/>
        <v>10</v>
      </c>
      <c r="D1228" s="68">
        <f>3600*(B1228*data!D$15/1000-F1228-G1227)/C1228</f>
        <v>705.96521967437923</v>
      </c>
      <c r="E1228" s="68">
        <f>IF(A1228+C1228&lt;N$19,data!H$25,IF(A1228&lt;N$19,data!H$25*(N$19-A1228)/C1228,IF(D1228&gt;data!$H$25,data!$H$25,IF(D1228&lt;0,0,D1228))))</f>
        <v>705.96521967437923</v>
      </c>
      <c r="F1228" s="17">
        <f>(H1228*data!D$16+I1228*data!D$17-G1227*(data!D$18+data!D$19+data!D$20))*$C1228/60</f>
        <v>-1.9610144990954912</v>
      </c>
      <c r="G1228" s="17">
        <f t="shared" si="62"/>
        <v>81.168000000000006</v>
      </c>
      <c r="H1228" s="17">
        <f>H1227+(data!D$19*G1227-data!D$16*H1227)*$C1228/60</f>
        <v>165.23857370853236</v>
      </c>
      <c r="I1228" s="17">
        <f>I1227+(data!D$20*G1227-data!D$17*I1227)*$C1228/60</f>
        <v>395.35013680538486</v>
      </c>
      <c r="J1228" s="16">
        <f t="shared" si="60"/>
        <v>142.33333333333334</v>
      </c>
      <c r="K1228" s="14">
        <f>G1228/data!D$8</f>
        <v>4</v>
      </c>
      <c r="L1228" s="59">
        <f>C1228*E1228/3600/data!H$23+L1227</f>
        <v>205.53366360862492</v>
      </c>
    </row>
    <row r="1229" spans="1:12" ht="19.899999999999999" customHeight="1">
      <c r="A1229" s="18">
        <f>'Eleveld TCI'!A1229</f>
        <v>8550</v>
      </c>
      <c r="B1229" s="13">
        <f>'Eleveld TCI'!B1229</f>
        <v>4</v>
      </c>
      <c r="C1229" s="14">
        <f t="shared" si="61"/>
        <v>10</v>
      </c>
      <c r="D1229" s="68">
        <f>3600*(B1229*data!D$15/1000-F1229-G1228)/C1229</f>
        <v>705.89429251095737</v>
      </c>
      <c r="E1229" s="68">
        <f>IF(A1229+C1229&lt;N$19,data!H$25,IF(A1229&lt;N$19,data!H$25*(N$19-A1229)/C1229,IF(D1229&gt;data!$H$25,data!$H$25,IF(D1229&lt;0,0,D1229))))</f>
        <v>705.89429251095737</v>
      </c>
      <c r="F1229" s="17">
        <f>(H1229*data!D$16+I1229*data!D$17-G1228*(data!D$18+data!D$19+data!D$20))*$C1229/60</f>
        <v>-1.960817479197106</v>
      </c>
      <c r="G1229" s="17">
        <f t="shared" si="62"/>
        <v>81.168000000000006</v>
      </c>
      <c r="H1229" s="17">
        <f>H1228+(data!D$19*G1228-data!D$16*H1228)*$C1229/60</f>
        <v>165.23902278287082</v>
      </c>
      <c r="I1229" s="17">
        <f>I1228+(data!D$20*G1228-data!D$17*I1228)*$C1229/60</f>
        <v>395.7008702301419</v>
      </c>
      <c r="J1229" s="16">
        <f t="shared" si="60"/>
        <v>142.5</v>
      </c>
      <c r="K1229" s="14">
        <f>G1229/data!D$8</f>
        <v>4</v>
      </c>
      <c r="L1229" s="59">
        <f>C1229*E1229/3600/data!H$23+L1228</f>
        <v>205.72974535654464</v>
      </c>
    </row>
    <row r="1230" spans="1:12" ht="19.899999999999999" customHeight="1">
      <c r="A1230" s="18">
        <f>'Eleveld TCI'!A1230</f>
        <v>8560</v>
      </c>
      <c r="B1230" s="13">
        <f>'Eleveld TCI'!B1230</f>
        <v>4</v>
      </c>
      <c r="C1230" s="14">
        <f t="shared" si="61"/>
        <v>10</v>
      </c>
      <c r="D1230" s="68">
        <f>3600*(B1230*data!D$15/1000-F1230-G1229)/C1230</f>
        <v>705.82341712690607</v>
      </c>
      <c r="E1230" s="68">
        <f>IF(A1230+C1230&lt;N$19,data!H$25,IF(A1230&lt;N$19,data!H$25*(N$19-A1230)/C1230,IF(D1230&gt;data!$H$25,data!$H$25,IF(D1230&lt;0,0,D1230))))</f>
        <v>705.82341712690607</v>
      </c>
      <c r="F1230" s="17">
        <f>(H1230*data!D$16+I1230*data!D$17-G1229*(data!D$18+data!D$19+data!D$20))*$C1230/60</f>
        <v>-1.9606206031302997</v>
      </c>
      <c r="G1230" s="17">
        <f t="shared" si="62"/>
        <v>81.168000000000006</v>
      </c>
      <c r="H1230" s="17">
        <f>H1229+(data!D$19*G1229-data!D$16*H1229)*$C1230/60</f>
        <v>165.23946774069449</v>
      </c>
      <c r="I1230" s="17">
        <f>I1229+(data!D$20*G1229-data!D$17*I1229)*$C1230/60</f>
        <v>396.05141075151533</v>
      </c>
      <c r="J1230" s="16">
        <f t="shared" si="60"/>
        <v>142.66666666666666</v>
      </c>
      <c r="K1230" s="14">
        <f>G1230/data!D$8</f>
        <v>4</v>
      </c>
      <c r="L1230" s="59">
        <f>C1230*E1230/3600/data!H$23+L1229</f>
        <v>205.92580741685768</v>
      </c>
    </row>
    <row r="1231" spans="1:12" ht="19.899999999999999" customHeight="1">
      <c r="A1231" s="18">
        <f>'Eleveld TCI'!A1231</f>
        <v>8570</v>
      </c>
      <c r="B1231" s="13">
        <f>'Eleveld TCI'!B1231</f>
        <v>4</v>
      </c>
      <c r="C1231" s="14">
        <f t="shared" si="61"/>
        <v>10</v>
      </c>
      <c r="D1231" s="68">
        <f>3600*(B1231*data!D$15/1000-F1231-G1230)/C1231</f>
        <v>705.75259337669308</v>
      </c>
      <c r="E1231" s="68">
        <f>IF(A1231+C1231&lt;N$19,data!H$25,IF(A1231&lt;N$19,data!H$25*(N$19-A1231)/C1231,IF(D1231&gt;data!$H$25,data!$H$25,IF(D1231&lt;0,0,D1231))))</f>
        <v>705.75259337669308</v>
      </c>
      <c r="F1231" s="17">
        <f>(H1231*data!D$16+I1231*data!D$17-G1230*(data!D$18+data!D$19+data!D$20))*$C1231/60</f>
        <v>-1.960423870490819</v>
      </c>
      <c r="G1231" s="17">
        <f t="shared" si="62"/>
        <v>81.168000000000006</v>
      </c>
      <c r="H1231" s="17">
        <f>H1230+(data!D$19*G1230-data!D$16*H1230)*$C1231/60</f>
        <v>165.23990861973812</v>
      </c>
      <c r="I1231" s="17">
        <f>I1230+(data!D$20*G1230-data!D$17*I1230)*$C1231/60</f>
        <v>396.40175847560198</v>
      </c>
      <c r="J1231" s="16">
        <f t="shared" si="60"/>
        <v>142.83333333333334</v>
      </c>
      <c r="K1231" s="14">
        <f>G1231/data!D$8</f>
        <v>4</v>
      </c>
      <c r="L1231" s="59">
        <f>C1231*E1231/3600/data!H$23+L1230</f>
        <v>206.12184980390677</v>
      </c>
    </row>
    <row r="1232" spans="1:12" ht="19.899999999999999" customHeight="1">
      <c r="A1232" s="18">
        <f>'Eleveld TCI'!A1232</f>
        <v>8580</v>
      </c>
      <c r="B1232" s="13">
        <f>'Eleveld TCI'!B1232</f>
        <v>4</v>
      </c>
      <c r="C1232" s="14">
        <f t="shared" si="61"/>
        <v>10</v>
      </c>
      <c r="D1232" s="68">
        <f>3600*(B1232*data!D$15/1000-F1232-G1231)/C1232</f>
        <v>705.6818211159424</v>
      </c>
      <c r="E1232" s="68">
        <f>IF(A1232+C1232&lt;N$19,data!H$25,IF(A1232&lt;N$19,data!H$25*(N$19-A1232)/C1232,IF(D1232&gt;data!$H$25,data!$H$25,IF(D1232&lt;0,0,D1232))))</f>
        <v>705.6818211159424</v>
      </c>
      <c r="F1232" s="17">
        <f>(H1232*data!D$16+I1232*data!D$17-G1231*(data!D$18+data!D$19+data!D$20))*$C1232/60</f>
        <v>-1.9602272808776109</v>
      </c>
      <c r="G1232" s="17">
        <f t="shared" si="62"/>
        <v>81.168000000000006</v>
      </c>
      <c r="H1232" s="17">
        <f>H1231+(data!D$19*G1231-data!D$16*H1231)*$C1232/60</f>
        <v>165.2403454573905</v>
      </c>
      <c r="I1232" s="17">
        <f>I1231+(data!D$20*G1231-data!D$17*I1231)*$C1232/60</f>
        <v>396.7519135084404</v>
      </c>
      <c r="J1232" s="16">
        <f t="shared" si="60"/>
        <v>143</v>
      </c>
      <c r="K1232" s="14">
        <f>G1232/data!D$8</f>
        <v>4</v>
      </c>
      <c r="L1232" s="59">
        <f>C1232*E1232/3600/data!H$23+L1231</f>
        <v>206.31787253199454</v>
      </c>
    </row>
    <row r="1233" spans="1:12" ht="19.899999999999999" customHeight="1">
      <c r="A1233" s="18">
        <f>'Eleveld TCI'!A1233</f>
        <v>8590</v>
      </c>
      <c r="B1233" s="13">
        <f>'Eleveld TCI'!B1233</f>
        <v>4</v>
      </c>
      <c r="C1233" s="14">
        <f t="shared" si="61"/>
        <v>10</v>
      </c>
      <c r="D1233" s="68">
        <f>3600*(B1233*data!D$15/1000-F1233-G1232)/C1233</f>
        <v>705.61110020140859</v>
      </c>
      <c r="E1233" s="68">
        <f>IF(A1233+C1233&lt;N$19,data!H$25,IF(A1233&lt;N$19,data!H$25*(N$19-A1233)/C1233,IF(D1233&gt;data!$H$25,data!$H$25,IF(D1233&lt;0,0,D1233))))</f>
        <v>705.61110020140859</v>
      </c>
      <c r="F1233" s="17">
        <f>(H1233*data!D$16+I1233*data!D$17-G1232*(data!D$18+data!D$19+data!D$20))*$C1233/60</f>
        <v>-1.9600308338927974</v>
      </c>
      <c r="G1233" s="17">
        <f t="shared" si="62"/>
        <v>81.168000000000006</v>
      </c>
      <c r="H1233" s="17">
        <f>H1232+(data!D$19*G1232-data!D$16*H1232)*$C1233/60</f>
        <v>165.24077829069776</v>
      </c>
      <c r="I1233" s="17">
        <f>I1232+(data!D$20*G1232-data!D$17*I1232)*$C1233/60</f>
        <v>397.10187595601076</v>
      </c>
      <c r="J1233" s="16">
        <f t="shared" si="60"/>
        <v>143.16666666666666</v>
      </c>
      <c r="K1233" s="14">
        <f>G1233/data!D$8</f>
        <v>4</v>
      </c>
      <c r="L1233" s="59">
        <f>C1233*E1233/3600/data!H$23+L1232</f>
        <v>206.51387561538382</v>
      </c>
    </row>
    <row r="1234" spans="1:12" ht="19.899999999999999" customHeight="1">
      <c r="A1234" s="18">
        <f>'Eleveld TCI'!A1234</f>
        <v>8600</v>
      </c>
      <c r="B1234" s="13">
        <f>'Eleveld TCI'!B1234</f>
        <v>4</v>
      </c>
      <c r="C1234" s="14">
        <f t="shared" si="61"/>
        <v>10</v>
      </c>
      <c r="D1234" s="68">
        <f>3600*(B1234*data!D$15/1000-F1234-G1233)/C1234</f>
        <v>705.54043049099221</v>
      </c>
      <c r="E1234" s="68">
        <f>IF(A1234+C1234&lt;N$19,data!H$25,IF(A1234&lt;N$19,data!H$25*(N$19-A1234)/C1234,IF(D1234&gt;data!$H$25,data!$H$25,IF(D1234&lt;0,0,D1234))))</f>
        <v>705.54043049099221</v>
      </c>
      <c r="F1234" s="17">
        <f>(H1234*data!D$16+I1234*data!D$17-G1233*(data!D$18+data!D$19+data!D$20))*$C1234/60</f>
        <v>-1.9598345291416455</v>
      </c>
      <c r="G1234" s="17">
        <f t="shared" si="62"/>
        <v>81.168000000000006</v>
      </c>
      <c r="H1234" s="17">
        <f>H1233+(data!D$19*G1233-data!D$16*H1233)*$C1234/60</f>
        <v>165.24120715636636</v>
      </c>
      <c r="I1234" s="17">
        <f>I1233+(data!D$20*G1233-data!D$17*I1233)*$C1234/60</f>
        <v>397.45164592423492</v>
      </c>
      <c r="J1234" s="16">
        <f t="shared" si="60"/>
        <v>143.33333333333334</v>
      </c>
      <c r="K1234" s="14">
        <f>G1234/data!D$8</f>
        <v>4</v>
      </c>
      <c r="L1234" s="59">
        <f>C1234*E1234/3600/data!H$23+L1233</f>
        <v>206.70985906829799</v>
      </c>
    </row>
    <row r="1235" spans="1:12" ht="19.899999999999999" customHeight="1">
      <c r="A1235" s="18">
        <f>'Eleveld TCI'!A1235</f>
        <v>8610</v>
      </c>
      <c r="B1235" s="13">
        <f>'Eleveld TCI'!B1235</f>
        <v>4</v>
      </c>
      <c r="C1235" s="14">
        <f t="shared" si="61"/>
        <v>10</v>
      </c>
      <c r="D1235" s="68">
        <f>3600*(B1235*data!D$15/1000-F1235-G1234)/C1235</f>
        <v>705.46981184371418</v>
      </c>
      <c r="E1235" s="68">
        <f>IF(A1235+C1235&lt;N$19,data!H$25,IF(A1235&lt;N$19,data!H$25*(N$19-A1235)/C1235,IF(D1235&gt;data!$H$25,data!$H$25,IF(D1235&lt;0,0,D1235))))</f>
        <v>705.46981184371418</v>
      </c>
      <c r="F1235" s="17">
        <f>(H1235*data!D$16+I1235*data!D$17-G1234*(data!D$18+data!D$19+data!D$20))*$C1235/60</f>
        <v>-1.9596383662325381</v>
      </c>
      <c r="G1235" s="17">
        <f t="shared" si="62"/>
        <v>81.168000000000006</v>
      </c>
      <c r="H1235" s="17">
        <f>H1234+(data!D$19*G1234-data!D$16*H1234)*$C1235/60</f>
        <v>165.24163209076633</v>
      </c>
      <c r="I1235" s="17">
        <f>I1234+(data!D$20*G1234-data!D$17*I1234)*$C1235/60</f>
        <v>397.8012235189766</v>
      </c>
      <c r="J1235" s="16">
        <f t="shared" si="60"/>
        <v>143.5</v>
      </c>
      <c r="K1235" s="14">
        <f>G1235/data!D$8</f>
        <v>4</v>
      </c>
      <c r="L1235" s="59">
        <f>C1235*E1235/3600/data!H$23+L1234</f>
        <v>206.90582290492125</v>
      </c>
    </row>
    <row r="1236" spans="1:12" ht="19.899999999999999" customHeight="1">
      <c r="A1236" s="18">
        <f>'Eleveld TCI'!A1236</f>
        <v>8620</v>
      </c>
      <c r="B1236" s="13">
        <f>'Eleveld TCI'!B1236</f>
        <v>4</v>
      </c>
      <c r="C1236" s="14">
        <f t="shared" si="61"/>
        <v>10</v>
      </c>
      <c r="D1236" s="68">
        <f>3600*(B1236*data!D$15/1000-F1236-G1235)/C1236</f>
        <v>705.39924411970048</v>
      </c>
      <c r="E1236" s="68">
        <f>IF(A1236+C1236&lt;N$19,data!H$25,IF(A1236&lt;N$19,data!H$25*(N$19-A1236)/C1236,IF(D1236&gt;data!$H$25,data!$H$25,IF(D1236&lt;0,0,D1236))))</f>
        <v>705.39924411970048</v>
      </c>
      <c r="F1236" s="17">
        <f>(H1236*data!D$16+I1236*data!D$17-G1235*(data!D$18+data!D$19+data!D$20))*$C1236/60</f>
        <v>-1.959442344776946</v>
      </c>
      <c r="G1236" s="17">
        <f t="shared" si="62"/>
        <v>81.168000000000006</v>
      </c>
      <c r="H1236" s="17">
        <f>H1235+(data!D$19*G1235-data!D$16*H1235)*$C1236/60</f>
        <v>165.24205312993431</v>
      </c>
      <c r="I1236" s="17">
        <f>I1235+(data!D$20*G1235-data!D$17*I1235)*$C1236/60</f>
        <v>398.15060884604117</v>
      </c>
      <c r="J1236" s="16">
        <f t="shared" si="60"/>
        <v>143.66666666666666</v>
      </c>
      <c r="K1236" s="14">
        <f>G1236/data!D$8</f>
        <v>4</v>
      </c>
      <c r="L1236" s="59">
        <f>C1236*E1236/3600/data!H$23+L1235</f>
        <v>207.10176713939896</v>
      </c>
    </row>
    <row r="1237" spans="1:12" ht="19.899999999999999" customHeight="1">
      <c r="A1237" s="18">
        <f>'Eleveld TCI'!A1237</f>
        <v>8630</v>
      </c>
      <c r="B1237" s="13">
        <f>'Eleveld TCI'!B1237</f>
        <v>4</v>
      </c>
      <c r="C1237" s="14">
        <f t="shared" si="61"/>
        <v>10</v>
      </c>
      <c r="D1237" s="68">
        <f>3600*(B1237*data!D$15/1000-F1237-G1236)/C1237</f>
        <v>705.32872718018211</v>
      </c>
      <c r="E1237" s="68">
        <f>IF(A1237+C1237&lt;N$19,data!H$25,IF(A1237&lt;N$19,data!H$25*(N$19-A1237)/C1237,IF(D1237&gt;data!$H$25,data!$H$25,IF(D1237&lt;0,0,D1237))))</f>
        <v>705.32872718018211</v>
      </c>
      <c r="F1237" s="17">
        <f>(H1237*data!D$16+I1237*data!D$17-G1236*(data!D$18+data!D$19+data!D$20))*$C1237/60</f>
        <v>-1.9592464643894014</v>
      </c>
      <c r="G1237" s="17">
        <f t="shared" si="62"/>
        <v>81.168000000000006</v>
      </c>
      <c r="H1237" s="17">
        <f>H1236+(data!D$19*G1236-data!D$16*H1236)*$C1237/60</f>
        <v>165.24247030957656</v>
      </c>
      <c r="I1237" s="17">
        <f>I1236+(data!D$20*G1236-data!D$17*I1236)*$C1237/60</f>
        <v>398.49980201117586</v>
      </c>
      <c r="J1237" s="16">
        <f t="shared" si="60"/>
        <v>143.83333333333334</v>
      </c>
      <c r="K1237" s="14">
        <f>G1237/data!D$8</f>
        <v>4</v>
      </c>
      <c r="L1237" s="59">
        <f>C1237*E1237/3600/data!H$23+L1236</f>
        <v>207.29769178583788</v>
      </c>
    </row>
    <row r="1238" spans="1:12" ht="19.899999999999999" customHeight="1">
      <c r="A1238" s="18">
        <f>'Eleveld TCI'!A1238</f>
        <v>8640</v>
      </c>
      <c r="B1238" s="13">
        <f>'Eleveld TCI'!B1238</f>
        <v>4</v>
      </c>
      <c r="C1238" s="14">
        <f t="shared" si="61"/>
        <v>10</v>
      </c>
      <c r="D1238" s="68">
        <f>3600*(B1238*data!D$15/1000-F1238-G1237)/C1238</f>
        <v>705.25826088749</v>
      </c>
      <c r="E1238" s="68">
        <f>IF(A1238+C1238&lt;N$19,data!H$25,IF(A1238&lt;N$19,data!H$25*(N$19-A1238)/C1238,IF(D1238&gt;data!$H$25,data!$H$25,IF(D1238&lt;0,0,D1238))))</f>
        <v>705.25826088749</v>
      </c>
      <c r="F1238" s="17">
        <f>(H1238*data!D$16+I1238*data!D$17-G1237*(data!D$18+data!D$19+data!D$20))*$C1238/60</f>
        <v>-1.9590507246874671</v>
      </c>
      <c r="G1238" s="17">
        <f t="shared" si="62"/>
        <v>81.168000000000006</v>
      </c>
      <c r="H1238" s="17">
        <f>H1237+(data!D$19*G1237-data!D$16*H1237)*$C1238/60</f>
        <v>165.2428836650721</v>
      </c>
      <c r="I1238" s="17">
        <f>I1237+(data!D$20*G1237-data!D$17*I1237)*$C1238/60</f>
        <v>398.8488031200697</v>
      </c>
      <c r="J1238" s="16">
        <f t="shared" si="60"/>
        <v>144</v>
      </c>
      <c r="K1238" s="14">
        <f>G1238/data!D$8</f>
        <v>4</v>
      </c>
      <c r="L1238" s="59">
        <f>C1238*E1238/3600/data!H$23+L1237</f>
        <v>207.49359685830663</v>
      </c>
    </row>
    <row r="1239" spans="1:12" ht="19.899999999999999" customHeight="1">
      <c r="A1239" s="18">
        <f>'Eleveld TCI'!A1239</f>
        <v>8650</v>
      </c>
      <c r="B1239" s="13">
        <f>'Eleveld TCI'!B1239</f>
        <v>4</v>
      </c>
      <c r="C1239" s="14">
        <f t="shared" si="61"/>
        <v>10</v>
      </c>
      <c r="D1239" s="68">
        <f>3600*(B1239*data!D$15/1000-F1239-G1238)/C1239</f>
        <v>705.18784510501405</v>
      </c>
      <c r="E1239" s="68">
        <f>IF(A1239+C1239&lt;N$19,data!H$25,IF(A1239&lt;N$19,data!H$25*(N$19-A1239)/C1239,IF(D1239&gt;data!$H$25,data!$H$25,IF(D1239&lt;0,0,D1239))))</f>
        <v>705.18784510501405</v>
      </c>
      <c r="F1239" s="17">
        <f>(H1239*data!D$16+I1239*data!D$17-G1238*(data!D$18+data!D$19+data!D$20))*$C1239/60</f>
        <v>-1.9588551252917119</v>
      </c>
      <c r="G1239" s="17">
        <f t="shared" si="62"/>
        <v>81.168000000000006</v>
      </c>
      <c r="H1239" s="17">
        <f>H1238+(data!D$19*G1238-data!D$16*H1238)*$C1239/60</f>
        <v>165.2432932314756</v>
      </c>
      <c r="I1239" s="17">
        <f>I1238+(data!D$20*G1238-data!D$17*I1238)*$C1239/60</f>
        <v>399.19761227835369</v>
      </c>
      <c r="J1239" s="16">
        <f t="shared" si="60"/>
        <v>144.16666666666666</v>
      </c>
      <c r="K1239" s="14">
        <f>G1239/data!D$8</f>
        <v>4</v>
      </c>
      <c r="L1239" s="59">
        <f>C1239*E1239/3600/data!H$23+L1238</f>
        <v>207.6894823708358</v>
      </c>
    </row>
    <row r="1240" spans="1:12" ht="19.899999999999999" customHeight="1">
      <c r="A1240" s="18">
        <f>'Eleveld TCI'!A1240</f>
        <v>8660</v>
      </c>
      <c r="B1240" s="13">
        <f>'Eleveld TCI'!B1240</f>
        <v>4</v>
      </c>
      <c r="C1240" s="14">
        <f t="shared" si="61"/>
        <v>10</v>
      </c>
      <c r="D1240" s="68">
        <f>3600*(B1240*data!D$15/1000-F1240-G1239)/C1240</f>
        <v>705.11747969724411</v>
      </c>
      <c r="E1240" s="68">
        <f>IF(A1240+C1240&lt;N$19,data!H$25,IF(A1240&lt;N$19,data!H$25*(N$19-A1240)/C1240,IF(D1240&gt;data!$H$25,data!$H$25,IF(D1240&lt;0,0,D1240))))</f>
        <v>705.11747969724411</v>
      </c>
      <c r="F1240" s="17">
        <f>(H1240*data!D$16+I1240*data!D$17-G1239*(data!D$18+data!D$19+data!D$20))*$C1240/60</f>
        <v>-1.9586596658256819</v>
      </c>
      <c r="G1240" s="17">
        <f t="shared" si="62"/>
        <v>81.168000000000006</v>
      </c>
      <c r="H1240" s="17">
        <f>H1239+(data!D$19*G1239-data!D$16*H1239)*$C1240/60</f>
        <v>165.24369904352042</v>
      </c>
      <c r="I1240" s="17">
        <f>I1239+(data!D$20*G1239-data!D$17*I1239)*$C1240/60</f>
        <v>399.54622959160059</v>
      </c>
      <c r="J1240" s="16">
        <f t="shared" si="60"/>
        <v>144.33333333333334</v>
      </c>
      <c r="K1240" s="14">
        <f>G1240/data!D$8</f>
        <v>4</v>
      </c>
      <c r="L1240" s="59">
        <f>C1240*E1240/3600/data!H$23+L1239</f>
        <v>207.88534833741838</v>
      </c>
    </row>
    <row r="1241" spans="1:12" ht="19.899999999999999" customHeight="1">
      <c r="A1241" s="18">
        <f>'Eleveld TCI'!A1241</f>
        <v>8670</v>
      </c>
      <c r="B1241" s="13">
        <f>'Eleveld TCI'!B1241</f>
        <v>4</v>
      </c>
      <c r="C1241" s="14">
        <f t="shared" si="61"/>
        <v>10</v>
      </c>
      <c r="D1241" s="68">
        <f>3600*(B1241*data!D$15/1000-F1241-G1240)/C1241</f>
        <v>705.04716452971365</v>
      </c>
      <c r="E1241" s="68">
        <f>IF(A1241+C1241&lt;N$19,data!H$25,IF(A1241&lt;N$19,data!H$25*(N$19-A1241)/C1241,IF(D1241&gt;data!$H$25,data!$H$25,IF(D1241&lt;0,0,D1241))))</f>
        <v>705.04716452971365</v>
      </c>
      <c r="F1241" s="17">
        <f>(H1241*data!D$16+I1241*data!D$17-G1240*(data!D$18+data!D$19+data!D$20))*$C1241/60</f>
        <v>-1.9584643459158737</v>
      </c>
      <c r="G1241" s="17">
        <f t="shared" si="62"/>
        <v>81.168000000000006</v>
      </c>
      <c r="H1241" s="17">
        <f>H1240+(data!D$19*G1240-data!D$16*H1240)*$C1241/60</f>
        <v>165.24410113562149</v>
      </c>
      <c r="I1241" s="17">
        <f>I1240+(data!D$20*G1240-data!D$17*I1240)*$C1241/60</f>
        <v>399.89465516532522</v>
      </c>
      <c r="J1241" s="16">
        <f t="shared" si="60"/>
        <v>144.5</v>
      </c>
      <c r="K1241" s="14">
        <f>G1241/data!D$8</f>
        <v>4</v>
      </c>
      <c r="L1241" s="59">
        <f>C1241*E1241/3600/data!H$23+L1240</f>
        <v>208.08119477200998</v>
      </c>
    </row>
    <row r="1242" spans="1:12" ht="19.899999999999999" customHeight="1">
      <c r="A1242" s="18">
        <f>'Eleveld TCI'!A1242</f>
        <v>8680</v>
      </c>
      <c r="B1242" s="13">
        <f>'Eleveld TCI'!B1242</f>
        <v>4</v>
      </c>
      <c r="C1242" s="14">
        <f t="shared" si="61"/>
        <v>10</v>
      </c>
      <c r="D1242" s="68">
        <f>3600*(B1242*data!D$15/1000-F1242-G1241)/C1242</f>
        <v>704.97689946901517</v>
      </c>
      <c r="E1242" s="68">
        <f>IF(A1242+C1242&lt;N$19,data!H$25,IF(A1242&lt;N$19,data!H$25*(N$19-A1242)/C1242,IF(D1242&gt;data!$H$25,data!$H$25,IF(D1242&lt;0,0,D1242))))</f>
        <v>704.97689946901517</v>
      </c>
      <c r="F1242" s="17">
        <f>(H1242*data!D$16+I1242*data!D$17-G1241*(data!D$18+data!D$19+data!D$20))*$C1242/60</f>
        <v>-1.9582691651917075</v>
      </c>
      <c r="G1242" s="17">
        <f t="shared" si="62"/>
        <v>81.168000000000006</v>
      </c>
      <c r="H1242" s="17">
        <f>H1241+(data!D$19*G1241-data!D$16*H1241)*$C1242/60</f>
        <v>165.2444995418783</v>
      </c>
      <c r="I1242" s="17">
        <f>I1241+(data!D$20*G1241-data!D$17*I1241)*$C1242/60</f>
        <v>400.24288910498427</v>
      </c>
      <c r="J1242" s="16">
        <f t="shared" si="60"/>
        <v>144.66666666666666</v>
      </c>
      <c r="K1242" s="14">
        <f>G1242/data!D$8</f>
        <v>4</v>
      </c>
      <c r="L1242" s="59">
        <f>C1242*E1242/3600/data!H$23+L1241</f>
        <v>208.27702168852915</v>
      </c>
    </row>
    <row r="1243" spans="1:12" ht="19.899999999999999" customHeight="1">
      <c r="A1243" s="18">
        <f>'Eleveld TCI'!A1243</f>
        <v>8690</v>
      </c>
      <c r="B1243" s="13">
        <f>'Eleveld TCI'!B1243</f>
        <v>4</v>
      </c>
      <c r="C1243" s="14">
        <f t="shared" si="61"/>
        <v>10</v>
      </c>
      <c r="D1243" s="68">
        <f>3600*(B1243*data!D$15/1000-F1243-G1242)/C1243</f>
        <v>704.90668438277964</v>
      </c>
      <c r="E1243" s="68">
        <f>IF(A1243+C1243&lt;N$19,data!H$25,IF(A1243&lt;N$19,data!H$25*(N$19-A1243)/C1243,IF(D1243&gt;data!$H$25,data!$H$25,IF(D1243&lt;0,0,D1243))))</f>
        <v>704.90668438277964</v>
      </c>
      <c r="F1243" s="17">
        <f>(H1243*data!D$16+I1243*data!D$17-G1242*(data!D$18+data!D$19+data!D$20))*$C1243/60</f>
        <v>-1.9580741232854995</v>
      </c>
      <c r="G1243" s="17">
        <f t="shared" si="62"/>
        <v>81.168000000000006</v>
      </c>
      <c r="H1243" s="17">
        <f>H1242+(data!D$19*G1242-data!D$16*H1242)*$C1243/60</f>
        <v>165.24489429607775</v>
      </c>
      <c r="I1243" s="17">
        <f>I1242+(data!D$20*G1242-data!D$17*I1242)*$C1243/60</f>
        <v>400.59093151597654</v>
      </c>
      <c r="J1243" s="16">
        <f t="shared" si="60"/>
        <v>144.83333333333334</v>
      </c>
      <c r="K1243" s="14">
        <f>G1243/data!D$8</f>
        <v>4</v>
      </c>
      <c r="L1243" s="59">
        <f>C1243*E1243/3600/data!H$23+L1242</f>
        <v>208.47282910085769</v>
      </c>
    </row>
    <row r="1244" spans="1:12" ht="19.899999999999999" customHeight="1">
      <c r="A1244" s="18">
        <f>'Eleveld TCI'!A1244</f>
        <v>8700</v>
      </c>
      <c r="B1244" s="13">
        <f>'Eleveld TCI'!B1244</f>
        <v>4</v>
      </c>
      <c r="C1244" s="14">
        <f t="shared" si="61"/>
        <v>10</v>
      </c>
      <c r="D1244" s="68">
        <f>3600*(B1244*data!D$15/1000-F1244-G1243)/C1244</f>
        <v>704.83651913967662</v>
      </c>
      <c r="E1244" s="68">
        <f>IF(A1244+C1244&lt;N$19,data!H$25,IF(A1244&lt;N$19,data!H$25*(N$19-A1244)/C1244,IF(D1244&gt;data!$H$25,data!$H$25,IF(D1244&lt;0,0,D1244))))</f>
        <v>704.83651913967662</v>
      </c>
      <c r="F1244" s="17">
        <f>(H1244*data!D$16+I1244*data!D$17-G1243*(data!D$18+data!D$19+data!D$20))*$C1244/60</f>
        <v>-1.9578792198324397</v>
      </c>
      <c r="G1244" s="17">
        <f t="shared" si="62"/>
        <v>81.168000000000006</v>
      </c>
      <c r="H1244" s="17">
        <f>H1243+(data!D$19*G1243-data!D$16*H1243)*$C1244/60</f>
        <v>165.24528543169703</v>
      </c>
      <c r="I1244" s="17">
        <f>I1243+(data!D$20*G1243-data!D$17*I1243)*$C1244/60</f>
        <v>400.93878250364276</v>
      </c>
      <c r="J1244" s="16">
        <f t="shared" si="60"/>
        <v>145</v>
      </c>
      <c r="K1244" s="14">
        <f>G1244/data!D$8</f>
        <v>4</v>
      </c>
      <c r="L1244" s="59">
        <f>C1244*E1244/3600/data!H$23+L1243</f>
        <v>208.66861702284095</v>
      </c>
    </row>
    <row r="1245" spans="1:12" ht="19.899999999999999" customHeight="1">
      <c r="A1245" s="18">
        <f>'Eleveld TCI'!A1245</f>
        <v>8710</v>
      </c>
      <c r="B1245" s="13">
        <f>'Eleveld TCI'!B1245</f>
        <v>4</v>
      </c>
      <c r="C1245" s="14">
        <f t="shared" si="61"/>
        <v>10</v>
      </c>
      <c r="D1245" s="68">
        <f>3600*(B1245*data!D$15/1000-F1245-G1244)/C1245</f>
        <v>704.76640360940394</v>
      </c>
      <c r="E1245" s="68">
        <f>IF(A1245+C1245&lt;N$19,data!H$25,IF(A1245&lt;N$19,data!H$25*(N$19-A1245)/C1245,IF(D1245&gt;data!$H$25,data!$H$25,IF(D1245&lt;0,0,D1245))))</f>
        <v>704.76640360940394</v>
      </c>
      <c r="F1245" s="17">
        <f>(H1245*data!D$16+I1245*data!D$17-G1244*(data!D$18+data!D$19+data!D$20))*$C1245/60</f>
        <v>-1.9576844544705607</v>
      </c>
      <c r="G1245" s="17">
        <f t="shared" si="62"/>
        <v>81.168000000000006</v>
      </c>
      <c r="H1245" s="17">
        <f>H1244+(data!D$19*G1244-data!D$16*H1244)*$C1245/60</f>
        <v>165.24567298190647</v>
      </c>
      <c r="I1245" s="17">
        <f>I1244+(data!D$20*G1244-data!D$17*I1244)*$C1245/60</f>
        <v>401.28644217326575</v>
      </c>
      <c r="J1245" s="16">
        <f t="shared" si="60"/>
        <v>145.16666666666666</v>
      </c>
      <c r="K1245" s="14">
        <f>G1245/data!D$8</f>
        <v>4</v>
      </c>
      <c r="L1245" s="59">
        <f>C1245*E1245/3600/data!H$23+L1244</f>
        <v>208.86438546828799</v>
      </c>
    </row>
    <row r="1246" spans="1:12" ht="19.899999999999999" customHeight="1">
      <c r="A1246" s="18">
        <f>'Eleveld TCI'!A1246</f>
        <v>8720</v>
      </c>
      <c r="B1246" s="13">
        <f>'Eleveld TCI'!B1246</f>
        <v>4</v>
      </c>
      <c r="C1246" s="14">
        <f t="shared" si="61"/>
        <v>10</v>
      </c>
      <c r="D1246" s="68">
        <f>3600*(B1246*data!D$15/1000-F1246-G1245)/C1246</f>
        <v>704.69633766265702</v>
      </c>
      <c r="E1246" s="68">
        <f>IF(A1246+C1246&lt;N$19,data!H$25,IF(A1246&lt;N$19,data!H$25*(N$19-A1246)/C1246,IF(D1246&gt;data!$H$25,data!$H$25,IF(D1246&lt;0,0,D1246))))</f>
        <v>704.69633766265702</v>
      </c>
      <c r="F1246" s="17">
        <f>(H1246*data!D$16+I1246*data!D$17-G1245*(data!D$18+data!D$19+data!D$20))*$C1246/60</f>
        <v>-1.9574898268407144</v>
      </c>
      <c r="G1246" s="17">
        <f t="shared" si="62"/>
        <v>81.168000000000006</v>
      </c>
      <c r="H1246" s="17">
        <f>H1245+(data!D$19*G1245-data!D$16*H1245)*$C1246/60</f>
        <v>165.24605697957233</v>
      </c>
      <c r="I1246" s="17">
        <f>I1245+(data!D$20*G1245-data!D$17*I1245)*$C1246/60</f>
        <v>401.63391063007043</v>
      </c>
      <c r="J1246" s="16">
        <f t="shared" si="60"/>
        <v>145.33333333333334</v>
      </c>
      <c r="K1246" s="14">
        <f>G1246/data!D$8</f>
        <v>4</v>
      </c>
      <c r="L1246" s="59">
        <f>C1246*E1246/3600/data!H$23+L1245</f>
        <v>209.06013445097207</v>
      </c>
    </row>
    <row r="1247" spans="1:12" ht="19.899999999999999" customHeight="1">
      <c r="A1247" s="18">
        <f>'Eleveld TCI'!A1247</f>
        <v>8730</v>
      </c>
      <c r="B1247" s="13">
        <f>'Eleveld TCI'!B1247</f>
        <v>4</v>
      </c>
      <c r="C1247" s="14">
        <f t="shared" si="61"/>
        <v>10</v>
      </c>
      <c r="D1247" s="68">
        <f>3600*(B1247*data!D$15/1000-F1247-G1246)/C1247</f>
        <v>704.62632117115447</v>
      </c>
      <c r="E1247" s="68">
        <f>IF(A1247+C1247&lt;N$19,data!H$25,IF(A1247&lt;N$19,data!H$25*(N$19-A1247)/C1247,IF(D1247&gt;data!$H$25,data!$H$25,IF(D1247&lt;0,0,D1247))))</f>
        <v>704.62632117115447</v>
      </c>
      <c r="F1247" s="17">
        <f>(H1247*data!D$16+I1247*data!D$17-G1246*(data!D$18+data!D$19+data!D$20))*$C1247/60</f>
        <v>-1.9572953365865469</v>
      </c>
      <c r="G1247" s="17">
        <f t="shared" si="62"/>
        <v>81.168000000000006</v>
      </c>
      <c r="H1247" s="17">
        <f>H1246+(data!D$19*G1246-data!D$16*H1246)*$C1247/60</f>
        <v>165.24643745725959</v>
      </c>
      <c r="I1247" s="17">
        <f>I1246+(data!D$20*G1246-data!D$17*I1246)*$C1247/60</f>
        <v>401.98118797922388</v>
      </c>
      <c r="J1247" s="16">
        <f t="shared" si="60"/>
        <v>145.5</v>
      </c>
      <c r="K1247" s="14">
        <f>G1247/data!D$8</f>
        <v>4</v>
      </c>
      <c r="L1247" s="59">
        <f>C1247*E1247/3600/data!H$23+L1246</f>
        <v>209.25586398463074</v>
      </c>
    </row>
    <row r="1248" spans="1:12" ht="19.899999999999999" customHeight="1">
      <c r="A1248" s="18">
        <f>'Eleveld TCI'!A1248</f>
        <v>8740</v>
      </c>
      <c r="B1248" s="13">
        <f>'Eleveld TCI'!B1248</f>
        <v>4</v>
      </c>
      <c r="C1248" s="14">
        <f t="shared" si="61"/>
        <v>10</v>
      </c>
      <c r="D1248" s="68">
        <f>3600*(B1248*data!D$15/1000-F1248-G1247)/C1248</f>
        <v>704.55635400761253</v>
      </c>
      <c r="E1248" s="68">
        <f>IF(A1248+C1248&lt;N$19,data!H$25,IF(A1248&lt;N$19,data!H$25*(N$19-A1248)/C1248,IF(D1248&gt;data!$H$25,data!$H$25,IF(D1248&lt;0,0,D1248))))</f>
        <v>704.55635400761253</v>
      </c>
      <c r="F1248" s="17">
        <f>(H1248*data!D$16+I1248*data!D$17-G1247*(data!D$18+data!D$19+data!D$20))*$C1248/60</f>
        <v>-1.9571009833544721</v>
      </c>
      <c r="G1248" s="17">
        <f t="shared" si="62"/>
        <v>81.168000000000006</v>
      </c>
      <c r="H1248" s="17">
        <f>H1247+(data!D$19*G1247-data!D$16*H1247)*$C1248/60</f>
        <v>165.2468144472347</v>
      </c>
      <c r="I1248" s="17">
        <f>I1247+(data!D$20*G1247-data!D$17*I1247)*$C1248/60</f>
        <v>402.32827432583531</v>
      </c>
      <c r="J1248" s="16">
        <f t="shared" si="60"/>
        <v>145.66666666666666</v>
      </c>
      <c r="K1248" s="14">
        <f>G1248/data!D$8</f>
        <v>4</v>
      </c>
      <c r="L1248" s="59">
        <f>C1248*E1248/3600/data!H$23+L1247</f>
        <v>209.45157408296618</v>
      </c>
    </row>
    <row r="1249" spans="1:12" ht="19.899999999999999" customHeight="1">
      <c r="A1249" s="18">
        <f>'Eleveld TCI'!A1249</f>
        <v>8750</v>
      </c>
      <c r="B1249" s="13">
        <f>'Eleveld TCI'!B1249</f>
        <v>4</v>
      </c>
      <c r="C1249" s="14">
        <f t="shared" si="61"/>
        <v>10</v>
      </c>
      <c r="D1249" s="68">
        <f>3600*(B1249*data!D$15/1000-F1249-G1248)/C1249</f>
        <v>704.4864360457143</v>
      </c>
      <c r="E1249" s="68">
        <f>IF(A1249+C1249&lt;N$19,data!H$25,IF(A1249&lt;N$19,data!H$25*(N$19-A1249)/C1249,IF(D1249&gt;data!$H$25,data!$H$25,IF(D1249&lt;0,0,D1249))))</f>
        <v>704.4864360457143</v>
      </c>
      <c r="F1249" s="17">
        <f>(H1249*data!D$16+I1249*data!D$17-G1248*(data!D$18+data!D$19+data!D$20))*$C1249/60</f>
        <v>-1.9569067667936471</v>
      </c>
      <c r="G1249" s="17">
        <f t="shared" si="62"/>
        <v>81.168000000000006</v>
      </c>
      <c r="H1249" s="17">
        <f>H1248+(data!D$19*G1248-data!D$16*H1248)*$C1249/60</f>
        <v>165.24718798146839</v>
      </c>
      <c r="I1249" s="17">
        <f>I1248+(data!D$20*G1248-data!D$17*I1248)*$C1249/60</f>
        <v>402.67516977495609</v>
      </c>
      <c r="J1249" s="16">
        <f t="shared" si="60"/>
        <v>145.83333333333334</v>
      </c>
      <c r="K1249" s="14">
        <f>G1249/data!D$8</f>
        <v>4</v>
      </c>
      <c r="L1249" s="59">
        <f>C1249*E1249/3600/data!H$23+L1248</f>
        <v>209.64726475964554</v>
      </c>
    </row>
    <row r="1250" spans="1:12" ht="19.899999999999999" customHeight="1">
      <c r="A1250" s="18">
        <f>'Eleveld TCI'!A1250</f>
        <v>8760</v>
      </c>
      <c r="B1250" s="13">
        <f>'Eleveld TCI'!B1250</f>
        <v>4</v>
      </c>
      <c r="C1250" s="14">
        <f t="shared" si="61"/>
        <v>10</v>
      </c>
      <c r="D1250" s="68">
        <f>3600*(B1250*data!D$15/1000-F1250-G1249)/C1250</f>
        <v>704.41656716014052</v>
      </c>
      <c r="E1250" s="68">
        <f>IF(A1250+C1250&lt;N$19,data!H$25,IF(A1250&lt;N$19,data!H$25*(N$19-A1250)/C1250,IF(D1250&gt;data!$H$25,data!$H$25,IF(D1250&lt;0,0,D1250))))</f>
        <v>704.41656716014052</v>
      </c>
      <c r="F1250" s="17">
        <f>(H1250*data!D$16+I1250*data!D$17-G1249*(data!D$18+data!D$19+data!D$20))*$C1250/60</f>
        <v>-1.9567126865559463</v>
      </c>
      <c r="G1250" s="17">
        <f t="shared" si="62"/>
        <v>81.168000000000006</v>
      </c>
      <c r="H1250" s="17">
        <f>H1249+(data!D$19*G1249-data!D$16*H1249)*$C1250/60</f>
        <v>165.24755809163827</v>
      </c>
      <c r="I1250" s="17">
        <f>I1249+(data!D$20*G1249-data!D$17*I1249)*$C1250/60</f>
        <v>403.02187443157987</v>
      </c>
      <c r="J1250" s="16">
        <f t="shared" si="60"/>
        <v>146</v>
      </c>
      <c r="K1250" s="14">
        <f>G1250/data!D$8</f>
        <v>4</v>
      </c>
      <c r="L1250" s="59">
        <f>C1250*E1250/3600/data!H$23+L1249</f>
        <v>209.84293602830112</v>
      </c>
    </row>
    <row r="1251" spans="1:12" ht="19.899999999999999" customHeight="1">
      <c r="A1251" s="18">
        <f>'Eleveld TCI'!A1251</f>
        <v>8770</v>
      </c>
      <c r="B1251" s="13">
        <f>'Eleveld TCI'!B1251</f>
        <v>4</v>
      </c>
      <c r="C1251" s="14">
        <f t="shared" si="61"/>
        <v>10</v>
      </c>
      <c r="D1251" s="68">
        <f>3600*(B1251*data!D$15/1000-F1251-G1250)/C1251</f>
        <v>704.34674722653881</v>
      </c>
      <c r="E1251" s="68">
        <f>IF(A1251+C1251&lt;N$19,data!H$25,IF(A1251&lt;N$19,data!H$25*(N$19-A1251)/C1251,IF(D1251&gt;data!$H$25,data!$H$25,IF(D1251&lt;0,0,D1251))))</f>
        <v>704.34674722653881</v>
      </c>
      <c r="F1251" s="17">
        <f>(H1251*data!D$16+I1251*data!D$17-G1250*(data!D$18+data!D$19+data!D$20))*$C1251/60</f>
        <v>-1.95651874229594</v>
      </c>
      <c r="G1251" s="17">
        <f t="shared" si="62"/>
        <v>81.168000000000006</v>
      </c>
      <c r="H1251" s="17">
        <f>H1250+(data!D$19*G1250-data!D$16*H1250)*$C1251/60</f>
        <v>165.24792480913158</v>
      </c>
      <c r="I1251" s="17">
        <f>I1250+(data!D$20*G1250-data!D$17*I1250)*$C1251/60</f>
        <v>403.36838840064252</v>
      </c>
      <c r="J1251" s="16">
        <f t="shared" si="60"/>
        <v>146.16666666666666</v>
      </c>
      <c r="K1251" s="14">
        <f>G1251/data!D$8</f>
        <v>4</v>
      </c>
      <c r="L1251" s="59">
        <f>C1251*E1251/3600/data!H$23+L1250</f>
        <v>210.03858790253071</v>
      </c>
    </row>
    <row r="1252" spans="1:12" ht="19.899999999999999" customHeight="1">
      <c r="A1252" s="18">
        <f>'Eleveld TCI'!A1252</f>
        <v>8780</v>
      </c>
      <c r="B1252" s="13">
        <f>'Eleveld TCI'!B1252</f>
        <v>4</v>
      </c>
      <c r="C1252" s="14">
        <f t="shared" si="61"/>
        <v>10</v>
      </c>
      <c r="D1252" s="68">
        <f>3600*(B1252*data!D$15/1000-F1252-G1251)/C1252</f>
        <v>704.27697612151348</v>
      </c>
      <c r="E1252" s="68">
        <f>IF(A1252+C1252&lt;N$19,data!H$25,IF(A1252&lt;N$19,data!H$25*(N$19-A1252)/C1252,IF(D1252&gt;data!$H$25,data!$H$25,IF(D1252&lt;0,0,D1252))))</f>
        <v>704.27697612151348</v>
      </c>
      <c r="F1252" s="17">
        <f>(H1252*data!D$16+I1252*data!D$17-G1251*(data!D$18+data!D$19+data!D$20))*$C1252/60</f>
        <v>-1.956324933670865</v>
      </c>
      <c r="G1252" s="17">
        <f t="shared" si="62"/>
        <v>81.168000000000006</v>
      </c>
      <c r="H1252" s="17">
        <f>H1251+(data!D$19*G1251-data!D$16*H1251)*$C1252/60</f>
        <v>165.24828816504788</v>
      </c>
      <c r="I1252" s="17">
        <f>I1251+(data!D$20*G1251-data!D$17*I1251)*$C1252/60</f>
        <v>403.71471178702217</v>
      </c>
      <c r="J1252" s="16">
        <f t="shared" si="60"/>
        <v>146.33333333333334</v>
      </c>
      <c r="K1252" s="14">
        <f>G1252/data!D$8</f>
        <v>4</v>
      </c>
      <c r="L1252" s="59">
        <f>C1252*E1252/3600/data!H$23+L1251</f>
        <v>210.23422039589781</v>
      </c>
    </row>
    <row r="1253" spans="1:12" ht="19.899999999999999" customHeight="1">
      <c r="A1253" s="18">
        <f>'Eleveld TCI'!A1253</f>
        <v>8790</v>
      </c>
      <c r="B1253" s="13">
        <f>'Eleveld TCI'!B1253</f>
        <v>4</v>
      </c>
      <c r="C1253" s="14">
        <f t="shared" si="61"/>
        <v>10</v>
      </c>
      <c r="D1253" s="68">
        <f>3600*(B1253*data!D$15/1000-F1253-G1252)/C1253</f>
        <v>704.20725372262041</v>
      </c>
      <c r="E1253" s="68">
        <f>IF(A1253+C1253&lt;N$19,data!H$25,IF(A1253&lt;N$19,data!H$25*(N$19-A1253)/C1253,IF(D1253&gt;data!$H$25,data!$H$25,IF(D1253&lt;0,0,D1253))))</f>
        <v>704.20725372262041</v>
      </c>
      <c r="F1253" s="17">
        <f>(H1253*data!D$16+I1253*data!D$17-G1252*(data!D$18+data!D$19+data!D$20))*$C1253/60</f>
        <v>-1.9561312603406051</v>
      </c>
      <c r="G1253" s="17">
        <f t="shared" si="62"/>
        <v>81.168000000000006</v>
      </c>
      <c r="H1253" s="17">
        <f>H1252+(data!D$19*G1252-data!D$16*H1252)*$C1253/60</f>
        <v>165.24864819020161</v>
      </c>
      <c r="I1253" s="17">
        <f>I1252+(data!D$20*G1252-data!D$17*I1252)*$C1253/60</f>
        <v>404.06084469553929</v>
      </c>
      <c r="J1253" s="16">
        <f t="shared" si="60"/>
        <v>146.5</v>
      </c>
      <c r="K1253" s="14">
        <f>G1253/data!D$8</f>
        <v>4</v>
      </c>
      <c r="L1253" s="59">
        <f>C1253*E1253/3600/data!H$23+L1252</f>
        <v>210.42983352193187</v>
      </c>
    </row>
    <row r="1254" spans="1:12" ht="19.899999999999999" customHeight="1">
      <c r="A1254" s="18">
        <f>'Eleveld TCI'!A1254</f>
        <v>8800</v>
      </c>
      <c r="B1254" s="13">
        <f>'Eleveld TCI'!B1254</f>
        <v>4</v>
      </c>
      <c r="C1254" s="14">
        <f t="shared" si="61"/>
        <v>10</v>
      </c>
      <c r="D1254" s="68">
        <f>3600*(B1254*data!D$15/1000-F1254-G1253)/C1254</f>
        <v>704.13757990835677</v>
      </c>
      <c r="E1254" s="68">
        <f>IF(A1254+C1254&lt;N$19,data!H$25,IF(A1254&lt;N$19,data!H$25*(N$19-A1254)/C1254,IF(D1254&gt;data!$H$25,data!$H$25,IF(D1254&lt;0,0,D1254))))</f>
        <v>704.13757990835677</v>
      </c>
      <c r="F1254" s="17">
        <f>(H1254*data!D$16+I1254*data!D$17-G1253*(data!D$18+data!D$19+data!D$20))*$C1254/60</f>
        <v>-1.9559377219676628</v>
      </c>
      <c r="G1254" s="17">
        <f t="shared" si="62"/>
        <v>81.168000000000006</v>
      </c>
      <c r="H1254" s="17">
        <f>H1253+(data!D$19*G1253-data!D$16*H1253)*$C1254/60</f>
        <v>165.24900491512477</v>
      </c>
      <c r="I1254" s="17">
        <f>I1253+(data!D$20*G1253-data!D$17*I1253)*$C1254/60</f>
        <v>404.40678723095675</v>
      </c>
      <c r="J1254" s="16">
        <f t="shared" si="60"/>
        <v>146.66666666666666</v>
      </c>
      <c r="K1254" s="14">
        <f>G1254/data!D$8</f>
        <v>4</v>
      </c>
      <c r="L1254" s="59">
        <f>C1254*E1254/3600/data!H$23+L1253</f>
        <v>210.62542729412863</v>
      </c>
    </row>
    <row r="1255" spans="1:12" ht="19.899999999999999" customHeight="1">
      <c r="A1255" s="18">
        <f>'Eleveld TCI'!A1255</f>
        <v>8810</v>
      </c>
      <c r="B1255" s="13">
        <f>'Eleveld TCI'!B1255</f>
        <v>4</v>
      </c>
      <c r="C1255" s="14">
        <f t="shared" si="61"/>
        <v>10</v>
      </c>
      <c r="D1255" s="68">
        <f>3600*(B1255*data!D$15/1000-F1255-G1254)/C1255</f>
        <v>704.06795455817132</v>
      </c>
      <c r="E1255" s="68">
        <f>IF(A1255+C1255&lt;N$19,data!H$25,IF(A1255&lt;N$19,data!H$25*(N$19-A1255)/C1255,IF(D1255&gt;data!$H$25,data!$H$25,IF(D1255&lt;0,0,D1255))))</f>
        <v>704.06795455817132</v>
      </c>
      <c r="F1255" s="17">
        <f>(H1255*data!D$16+I1255*data!D$17-G1254*(data!D$18+data!D$19+data!D$20))*$C1255/60</f>
        <v>-1.9557443182171403</v>
      </c>
      <c r="G1255" s="17">
        <f t="shared" si="62"/>
        <v>81.168000000000006</v>
      </c>
      <c r="H1255" s="17">
        <f>H1254+(data!D$19*G1254-data!D$16*H1254)*$C1255/60</f>
        <v>165.24935837006947</v>
      </c>
      <c r="I1255" s="17">
        <f>I1254+(data!D$20*G1254-data!D$17*I1254)*$C1255/60</f>
        <v>404.75253949797974</v>
      </c>
      <c r="J1255" s="16">
        <f t="shared" si="60"/>
        <v>146.83333333333334</v>
      </c>
      <c r="K1255" s="14">
        <f>G1255/data!D$8</f>
        <v>4</v>
      </c>
      <c r="L1255" s="59">
        <f>C1255*E1255/3600/data!H$23+L1254</f>
        <v>210.82100172595034</v>
      </c>
    </row>
    <row r="1256" spans="1:12" ht="19.899999999999999" customHeight="1">
      <c r="A1256" s="18">
        <f>'Eleveld TCI'!A1256</f>
        <v>8820</v>
      </c>
      <c r="B1256" s="13">
        <f>'Eleveld TCI'!B1256</f>
        <v>4</v>
      </c>
      <c r="C1256" s="14">
        <f t="shared" si="61"/>
        <v>10</v>
      </c>
      <c r="D1256" s="68">
        <f>3600*(B1256*data!D$15/1000-F1256-G1255)/C1256</f>
        <v>703.99837755241833</v>
      </c>
      <c r="E1256" s="68">
        <f>IF(A1256+C1256&lt;N$19,data!H$25,IF(A1256&lt;N$19,data!H$25*(N$19-A1256)/C1256,IF(D1256&gt;data!$H$25,data!$H$25,IF(D1256&lt;0,0,D1256))))</f>
        <v>703.99837755241833</v>
      </c>
      <c r="F1256" s="17">
        <f>(H1256*data!D$16+I1256*data!D$17-G1255*(data!D$18+data!D$19+data!D$20))*$C1256/60</f>
        <v>-1.9555510487567129</v>
      </c>
      <c r="G1256" s="17">
        <f t="shared" si="62"/>
        <v>81.168000000000006</v>
      </c>
      <c r="H1256" s="17">
        <f>H1255+(data!D$19*G1255-data!D$16*H1255)*$C1256/60</f>
        <v>165.2497085850105</v>
      </c>
      <c r="I1256" s="17">
        <f>I1255+(data!D$20*G1255-data!D$17*I1255)*$C1256/60</f>
        <v>405.09810160125585</v>
      </c>
      <c r="J1256" s="16">
        <f t="shared" si="60"/>
        <v>147</v>
      </c>
      <c r="K1256" s="14">
        <f>G1256/data!D$8</f>
        <v>4</v>
      </c>
      <c r="L1256" s="59">
        <f>C1256*E1256/3600/data!H$23+L1255</f>
        <v>211.016556830826</v>
      </c>
    </row>
    <row r="1257" spans="1:12" ht="19.899999999999999" customHeight="1">
      <c r="A1257" s="18">
        <f>'Eleveld TCI'!A1257</f>
        <v>8830</v>
      </c>
      <c r="B1257" s="13">
        <f>'Eleveld TCI'!B1257</f>
        <v>4</v>
      </c>
      <c r="C1257" s="14">
        <f t="shared" si="61"/>
        <v>10</v>
      </c>
      <c r="D1257" s="68">
        <f>3600*(B1257*data!D$15/1000-F1257-G1256)/C1257</f>
        <v>703.92884877237805</v>
      </c>
      <c r="E1257" s="68">
        <f>IF(A1257+C1257&lt;N$19,data!H$25,IF(A1257&lt;N$19,data!H$25*(N$19-A1257)/C1257,IF(D1257&gt;data!$H$25,data!$H$25,IF(D1257&lt;0,0,D1257))))</f>
        <v>703.92884877237805</v>
      </c>
      <c r="F1257" s="17">
        <f>(H1257*data!D$16+I1257*data!D$17-G1256*(data!D$18+data!D$19+data!D$20))*$C1257/60</f>
        <v>-1.9553579132566044</v>
      </c>
      <c r="G1257" s="17">
        <f t="shared" si="62"/>
        <v>81.168000000000006</v>
      </c>
      <c r="H1257" s="17">
        <f>H1256+(data!D$19*G1256-data!D$16*H1256)*$C1257/60</f>
        <v>165.2500555896479</v>
      </c>
      <c r="I1257" s="17">
        <f>I1256+(data!D$20*G1256-data!D$17*I1256)*$C1257/60</f>
        <v>405.44347364537515</v>
      </c>
      <c r="J1257" s="16">
        <f t="shared" si="60"/>
        <v>147.16666666666666</v>
      </c>
      <c r="K1257" s="14">
        <f>G1257/data!D$8</f>
        <v>4</v>
      </c>
      <c r="L1257" s="59">
        <f>C1257*E1257/3600/data!H$23+L1256</f>
        <v>211.21209262215166</v>
      </c>
    </row>
    <row r="1258" spans="1:12" ht="19.899999999999999" customHeight="1">
      <c r="A1258" s="18">
        <f>'Eleveld TCI'!A1258</f>
        <v>8840</v>
      </c>
      <c r="B1258" s="13">
        <f>'Eleveld TCI'!B1258</f>
        <v>4</v>
      </c>
      <c r="C1258" s="14">
        <f t="shared" si="61"/>
        <v>10</v>
      </c>
      <c r="D1258" s="68">
        <f>3600*(B1258*data!D$15/1000-F1258-G1257)/C1258</f>
        <v>703.85936810024646</v>
      </c>
      <c r="E1258" s="68">
        <f>IF(A1258+C1258&lt;N$19,data!H$25,IF(A1258&lt;N$19,data!H$25*(N$19-A1258)/C1258,IF(D1258&gt;data!$H$25,data!$H$25,IF(D1258&lt;0,0,D1258))))</f>
        <v>703.85936810024646</v>
      </c>
      <c r="F1258" s="17">
        <f>(H1258*data!D$16+I1258*data!D$17-G1257*(data!D$18+data!D$19+data!D$20))*$C1258/60</f>
        <v>-1.9551649113895675</v>
      </c>
      <c r="G1258" s="17">
        <f t="shared" si="62"/>
        <v>81.168000000000006</v>
      </c>
      <c r="H1258" s="17">
        <f>H1257+(data!D$19*G1257-data!D$16*H1257)*$C1258/60</f>
        <v>165.25039941340947</v>
      </c>
      <c r="I1258" s="17">
        <f>I1257+(data!D$20*G1257-data!D$17*I1257)*$C1258/60</f>
        <v>405.78865573487019</v>
      </c>
      <c r="J1258" s="16">
        <f t="shared" si="60"/>
        <v>147.33333333333334</v>
      </c>
      <c r="K1258" s="14">
        <f>G1258/data!D$8</f>
        <v>4</v>
      </c>
      <c r="L1258" s="59">
        <f>C1258*E1258/3600/data!H$23+L1257</f>
        <v>211.40760911329062</v>
      </c>
    </row>
    <row r="1259" spans="1:12" ht="19.899999999999999" customHeight="1">
      <c r="A1259" s="18">
        <f>'Eleveld TCI'!A1259</f>
        <v>8850</v>
      </c>
      <c r="B1259" s="13">
        <f>'Eleveld TCI'!B1259</f>
        <v>4</v>
      </c>
      <c r="C1259" s="14">
        <f t="shared" si="61"/>
        <v>10</v>
      </c>
      <c r="D1259" s="68">
        <f>3600*(B1259*data!D$15/1000-F1259-G1258)/C1259</f>
        <v>703.78993541910972</v>
      </c>
      <c r="E1259" s="68">
        <f>IF(A1259+C1259&lt;N$19,data!H$25,IF(A1259&lt;N$19,data!H$25*(N$19-A1259)/C1259,IF(D1259&gt;data!$H$25,data!$H$25,IF(D1259&lt;0,0,D1259))))</f>
        <v>703.78993541910972</v>
      </c>
      <c r="F1259" s="17">
        <f>(H1259*data!D$16+I1259*data!D$17-G1258*(data!D$18+data!D$19+data!D$20))*$C1259/60</f>
        <v>-1.9549720428308599</v>
      </c>
      <c r="G1259" s="17">
        <f t="shared" si="62"/>
        <v>81.168000000000006</v>
      </c>
      <c r="H1259" s="17">
        <f>H1258+(data!D$19*G1258-data!D$16*H1258)*$C1259/60</f>
        <v>165.2507400854532</v>
      </c>
      <c r="I1259" s="17">
        <f>I1258+(data!D$20*G1258-data!D$17*I1258)*$C1259/60</f>
        <v>406.13364797421599</v>
      </c>
      <c r="J1259" s="16">
        <f t="shared" si="60"/>
        <v>147.5</v>
      </c>
      <c r="K1259" s="14">
        <f>G1259/data!D$8</f>
        <v>4</v>
      </c>
      <c r="L1259" s="59">
        <f>C1259*E1259/3600/data!H$23+L1258</f>
        <v>211.60310631757369</v>
      </c>
    </row>
    <row r="1260" spans="1:12" ht="19.899999999999999" customHeight="1">
      <c r="A1260" s="18">
        <f>'Eleveld TCI'!A1260</f>
        <v>8860</v>
      </c>
      <c r="B1260" s="13">
        <f>'Eleveld TCI'!B1260</f>
        <v>4</v>
      </c>
      <c r="C1260" s="14">
        <f t="shared" si="61"/>
        <v>10</v>
      </c>
      <c r="D1260" s="68">
        <f>3600*(B1260*data!D$15/1000-F1260-G1259)/C1260</f>
        <v>703.72055061295953</v>
      </c>
      <c r="E1260" s="68">
        <f>IF(A1260+C1260&lt;N$19,data!H$25,IF(A1260&lt;N$19,data!H$25*(N$19-A1260)/C1260,IF(D1260&gt;data!$H$25,data!$H$25,IF(D1260&lt;0,0,D1260))))</f>
        <v>703.72055061295953</v>
      </c>
      <c r="F1260" s="17">
        <f>(H1260*data!D$16+I1260*data!D$17-G1259*(data!D$18+data!D$19+data!D$20))*$C1260/60</f>
        <v>-1.9547793072582189</v>
      </c>
      <c r="G1260" s="17">
        <f t="shared" si="62"/>
        <v>81.168000000000006</v>
      </c>
      <c r="H1260" s="17">
        <f>H1259+(data!D$19*G1259-data!D$16*H1259)*$C1260/60</f>
        <v>165.25107763466988</v>
      </c>
      <c r="I1260" s="17">
        <f>I1259+(data!D$20*G1259-data!D$17*I1259)*$C1260/60</f>
        <v>406.47845046783016</v>
      </c>
      <c r="J1260" s="16">
        <f t="shared" si="60"/>
        <v>147.66666666666666</v>
      </c>
      <c r="K1260" s="14">
        <f>G1260/data!D$8</f>
        <v>4</v>
      </c>
      <c r="L1260" s="59">
        <f>C1260*E1260/3600/data!H$23+L1259</f>
        <v>211.79858424829951</v>
      </c>
    </row>
    <row r="1261" spans="1:12" ht="19.899999999999999" customHeight="1">
      <c r="A1261" s="18">
        <f>'Eleveld TCI'!A1261</f>
        <v>8870</v>
      </c>
      <c r="B1261" s="13">
        <f>'Eleveld TCI'!B1261</f>
        <v>4</v>
      </c>
      <c r="C1261" s="14">
        <f t="shared" si="61"/>
        <v>10</v>
      </c>
      <c r="D1261" s="68">
        <f>3600*(B1261*data!D$15/1000-F1261-G1260)/C1261</f>
        <v>703.65121356666236</v>
      </c>
      <c r="E1261" s="68">
        <f>IF(A1261+C1261&lt;N$19,data!H$25,IF(A1261&lt;N$19,data!H$25*(N$19-A1261)/C1261,IF(D1261&gt;data!$H$25,data!$H$25,IF(D1261&lt;0,0,D1261))))</f>
        <v>703.65121356666236</v>
      </c>
      <c r="F1261" s="17">
        <f>(H1261*data!D$16+I1261*data!D$17-G1260*(data!D$18+data!D$19+data!D$20))*$C1261/60</f>
        <v>-1.9545867043518435</v>
      </c>
      <c r="G1261" s="17">
        <f t="shared" si="62"/>
        <v>81.168000000000006</v>
      </c>
      <c r="H1261" s="17">
        <f>H1260+(data!D$19*G1260-data!D$16*H1260)*$C1261/60</f>
        <v>165.2514120896854</v>
      </c>
      <c r="I1261" s="17">
        <f>I1260+(data!D$20*G1260-data!D$17*I1260)*$C1261/60</f>
        <v>406.82306332007283</v>
      </c>
      <c r="J1261" s="16">
        <f t="shared" si="60"/>
        <v>147.83333333333334</v>
      </c>
      <c r="K1261" s="14">
        <f>G1261/data!D$8</f>
        <v>4</v>
      </c>
      <c r="L1261" s="59">
        <f>C1261*E1261/3600/data!H$23+L1260</f>
        <v>211.99404291873469</v>
      </c>
    </row>
    <row r="1262" spans="1:12" ht="19.899999999999999" customHeight="1">
      <c r="A1262" s="18">
        <f>'Eleveld TCI'!A1262</f>
        <v>8880</v>
      </c>
      <c r="B1262" s="13">
        <f>'Eleveld TCI'!B1262</f>
        <v>4</v>
      </c>
      <c r="C1262" s="14">
        <f t="shared" si="61"/>
        <v>10</v>
      </c>
      <c r="D1262" s="68">
        <f>3600*(B1262*data!D$15/1000-F1262-G1261)/C1262</f>
        <v>703.58192416596978</v>
      </c>
      <c r="E1262" s="68">
        <f>IF(A1262+C1262&lt;N$19,data!H$25,IF(A1262&lt;N$19,data!H$25*(N$19-A1262)/C1262,IF(D1262&gt;data!$H$25,data!$H$25,IF(D1262&lt;0,0,D1262))))</f>
        <v>703.58192416596978</v>
      </c>
      <c r="F1262" s="17">
        <f>(H1262*data!D$16+I1262*data!D$17-G1261*(data!D$18+data!D$19+data!D$20))*$C1262/60</f>
        <v>-1.9543942337943672</v>
      </c>
      <c r="G1262" s="17">
        <f t="shared" si="62"/>
        <v>81.168000000000006</v>
      </c>
      <c r="H1262" s="17">
        <f>H1261+(data!D$19*G1261-data!D$16*H1261)*$C1262/60</f>
        <v>165.25174347886329</v>
      </c>
      <c r="I1262" s="17">
        <f>I1261+(data!D$20*G1261-data!D$17*I1261)*$C1262/60</f>
        <v>407.1674866352468</v>
      </c>
      <c r="J1262" s="16">
        <f t="shared" si="60"/>
        <v>148</v>
      </c>
      <c r="K1262" s="14">
        <f>G1262/data!D$8</f>
        <v>4</v>
      </c>
      <c r="L1262" s="59">
        <f>C1262*E1262/3600/data!H$23+L1261</f>
        <v>212.18948234211413</v>
      </c>
    </row>
    <row r="1263" spans="1:12" ht="19.899999999999999" customHeight="1">
      <c r="A1263" s="18">
        <f>'Eleveld TCI'!A1263</f>
        <v>8890</v>
      </c>
      <c r="B1263" s="13">
        <f>'Eleveld TCI'!B1263</f>
        <v>4</v>
      </c>
      <c r="C1263" s="14">
        <f t="shared" si="61"/>
        <v>10</v>
      </c>
      <c r="D1263" s="68">
        <f>3600*(B1263*data!D$15/1000-F1263-G1262)/C1263</f>
        <v>703.51268229750303</v>
      </c>
      <c r="E1263" s="68">
        <f>IF(A1263+C1263&lt;N$19,data!H$25,IF(A1263&lt;N$19,data!H$25*(N$19-A1263)/C1263,IF(D1263&gt;data!$H$25,data!$H$25,IF(D1263&lt;0,0,D1263))))</f>
        <v>703.51268229750303</v>
      </c>
      <c r="F1263" s="17">
        <f>(H1263*data!D$16+I1263*data!D$17-G1262*(data!D$18+data!D$19+data!D$20))*$C1263/60</f>
        <v>-1.9542018952708395</v>
      </c>
      <c r="G1263" s="17">
        <f t="shared" si="62"/>
        <v>81.168000000000006</v>
      </c>
      <c r="H1263" s="17">
        <f>H1262+(data!D$19*G1262-data!D$16*H1262)*$C1263/60</f>
        <v>165.25207183030705</v>
      </c>
      <c r="I1263" s="17">
        <f>I1262+(data!D$20*G1262-data!D$17*I1262)*$C1263/60</f>
        <v>407.51172051759744</v>
      </c>
      <c r="J1263" s="16">
        <f t="shared" si="60"/>
        <v>148.16666666666666</v>
      </c>
      <c r="K1263" s="14">
        <f>G1263/data!D$8</f>
        <v>4</v>
      </c>
      <c r="L1263" s="59">
        <f>C1263*E1263/3600/data!H$23+L1262</f>
        <v>212.38490253164122</v>
      </c>
    </row>
    <row r="1264" spans="1:12" ht="19.899999999999999" customHeight="1">
      <c r="A1264" s="18">
        <f>'Eleveld TCI'!A1264</f>
        <v>8900</v>
      </c>
      <c r="B1264" s="13">
        <f>'Eleveld TCI'!B1264</f>
        <v>4</v>
      </c>
      <c r="C1264" s="14">
        <f t="shared" si="61"/>
        <v>10</v>
      </c>
      <c r="D1264" s="68">
        <f>3600*(B1264*data!D$15/1000-F1264-G1263)/C1264</f>
        <v>703.44348784873262</v>
      </c>
      <c r="E1264" s="68">
        <f>IF(A1264+C1264&lt;N$19,data!H$25,IF(A1264&lt;N$19,data!H$25*(N$19-A1264)/C1264,IF(D1264&gt;data!$H$25,data!$H$25,IF(D1264&lt;0,0,D1264))))</f>
        <v>703.44348784873262</v>
      </c>
      <c r="F1264" s="17">
        <f>(H1264*data!D$16+I1264*data!D$17-G1263*(data!D$18+data!D$19+data!D$20))*$C1264/60</f>
        <v>-1.9540096884687042</v>
      </c>
      <c r="G1264" s="17">
        <f t="shared" si="62"/>
        <v>81.168000000000006</v>
      </c>
      <c r="H1264" s="17">
        <f>H1263+(data!D$19*G1263-data!D$16*H1263)*$C1264/60</f>
        <v>165.25239717186255</v>
      </c>
      <c r="I1264" s="17">
        <f>I1263+(data!D$20*G1263-data!D$17*I1263)*$C1264/60</f>
        <v>407.85576507131276</v>
      </c>
      <c r="J1264" s="16">
        <f t="shared" si="60"/>
        <v>148.33333333333334</v>
      </c>
      <c r="K1264" s="14">
        <f>G1264/data!D$8</f>
        <v>4</v>
      </c>
      <c r="L1264" s="59">
        <f>C1264*E1264/3600/data!H$23+L1263</f>
        <v>212.5803035004881</v>
      </c>
    </row>
    <row r="1265" spans="1:12" ht="19.899999999999999" customHeight="1">
      <c r="A1265" s="18">
        <f>'Eleveld TCI'!A1265</f>
        <v>8910</v>
      </c>
      <c r="B1265" s="13">
        <f>'Eleveld TCI'!B1265</f>
        <v>4</v>
      </c>
      <c r="C1265" s="14">
        <f t="shared" si="61"/>
        <v>10</v>
      </c>
      <c r="D1265" s="68">
        <f>3600*(B1265*data!D$15/1000-F1265-G1264)/C1265</f>
        <v>703.37434070799873</v>
      </c>
      <c r="E1265" s="68">
        <f>IF(A1265+C1265&lt;N$19,data!H$25,IF(A1265&lt;N$19,data!H$25*(N$19-A1265)/C1265,IF(D1265&gt;data!$H$25,data!$H$25,IF(D1265&lt;0,0,D1265))))</f>
        <v>703.37434070799873</v>
      </c>
      <c r="F1265" s="17">
        <f>(H1265*data!D$16+I1265*data!D$17-G1264*(data!D$18+data!D$19+data!D$20))*$C1265/60</f>
        <v>-1.9538176130777742</v>
      </c>
      <c r="G1265" s="17">
        <f t="shared" si="62"/>
        <v>81.168000000000006</v>
      </c>
      <c r="H1265" s="17">
        <f>H1264+(data!D$19*G1264-data!D$16*H1264)*$C1265/60</f>
        <v>165.25271953112048</v>
      </c>
      <c r="I1265" s="17">
        <f>I1264+(data!D$20*G1264-data!D$17*I1264)*$C1265/60</f>
        <v>408.19962040052354</v>
      </c>
      <c r="J1265" s="16">
        <f t="shared" si="60"/>
        <v>148.5</v>
      </c>
      <c r="K1265" s="14">
        <f>G1265/data!D$8</f>
        <v>4</v>
      </c>
      <c r="L1265" s="59">
        <f>C1265*E1265/3600/data!H$23+L1264</f>
        <v>212.77568526179587</v>
      </c>
    </row>
    <row r="1266" spans="1:12" ht="19.899999999999999" customHeight="1">
      <c r="A1266" s="18">
        <f>'Eleveld TCI'!A1266</f>
        <v>8920</v>
      </c>
      <c r="B1266" s="13">
        <f>'Eleveld TCI'!B1266</f>
        <v>4</v>
      </c>
      <c r="C1266" s="14">
        <f t="shared" si="61"/>
        <v>10</v>
      </c>
      <c r="D1266" s="68">
        <f>3600*(B1266*data!D$15/1000-F1266-G1265)/C1266</f>
        <v>703.30524076447546</v>
      </c>
      <c r="E1266" s="68">
        <f>IF(A1266+C1266&lt;N$19,data!H$25,IF(A1266&lt;N$19,data!H$25*(N$19-A1266)/C1266,IF(D1266&gt;data!$H$25,data!$H$25,IF(D1266&lt;0,0,D1266))))</f>
        <v>703.30524076447546</v>
      </c>
      <c r="F1266" s="17">
        <f>(H1266*data!D$16+I1266*data!D$17-G1265*(data!D$18+data!D$19+data!D$20))*$C1266/60</f>
        <v>-1.9536256687902129</v>
      </c>
      <c r="G1266" s="17">
        <f t="shared" si="62"/>
        <v>81.168000000000006</v>
      </c>
      <c r="H1266" s="17">
        <f>H1265+(data!D$19*G1265-data!D$16*H1265)*$C1266/60</f>
        <v>165.25303893541854</v>
      </c>
      <c r="I1266" s="17">
        <f>I1265+(data!D$20*G1265-data!D$17*I1265)*$C1266/60</f>
        <v>408.54328660930327</v>
      </c>
      <c r="J1266" s="16">
        <f t="shared" si="60"/>
        <v>148.66666666666666</v>
      </c>
      <c r="K1266" s="14">
        <f>G1266/data!D$8</f>
        <v>4</v>
      </c>
      <c r="L1266" s="59">
        <f>C1266*E1266/3600/data!H$23+L1265</f>
        <v>212.9710478286749</v>
      </c>
    </row>
    <row r="1267" spans="1:12" ht="19.899999999999999" customHeight="1">
      <c r="A1267" s="18">
        <f>'Eleveld TCI'!A1267</f>
        <v>8930</v>
      </c>
      <c r="B1267" s="13">
        <f>'Eleveld TCI'!B1267</f>
        <v>4</v>
      </c>
      <c r="C1267" s="14">
        <f t="shared" si="61"/>
        <v>10</v>
      </c>
      <c r="D1267" s="68">
        <f>3600*(B1267*data!D$15/1000-F1267-G1266)/C1267</f>
        <v>703.23618790818614</v>
      </c>
      <c r="E1267" s="68">
        <f>IF(A1267+C1267&lt;N$19,data!H$25,IF(A1267&lt;N$19,data!H$25*(N$19-A1267)/C1267,IF(D1267&gt;data!$H$25,data!$H$25,IF(D1267&lt;0,0,D1267))))</f>
        <v>703.23618790818614</v>
      </c>
      <c r="F1267" s="17">
        <f>(H1267*data!D$16+I1267*data!D$17-G1266*(data!D$18+data!D$19+data!D$20))*$C1267/60</f>
        <v>-1.9534338553005135</v>
      </c>
      <c r="G1267" s="17">
        <f t="shared" si="62"/>
        <v>81.168000000000006</v>
      </c>
      <c r="H1267" s="17">
        <f>H1266+(data!D$19*G1266-data!D$16*H1266)*$C1267/60</f>
        <v>165.25335541184387</v>
      </c>
      <c r="I1267" s="17">
        <f>I1266+(data!D$20*G1266-data!D$17*I1266)*$C1267/60</f>
        <v>408.88676380166817</v>
      </c>
      <c r="J1267" s="16">
        <f t="shared" si="60"/>
        <v>148.83333333333334</v>
      </c>
      <c r="K1267" s="14">
        <f>G1267/data!D$8</f>
        <v>4</v>
      </c>
      <c r="L1267" s="59">
        <f>C1267*E1267/3600/data!H$23+L1266</f>
        <v>213.16639121420496</v>
      </c>
    </row>
    <row r="1268" spans="1:12" ht="19.899999999999999" customHeight="1">
      <c r="A1268" s="18">
        <f>'Eleveld TCI'!A1268</f>
        <v>8940</v>
      </c>
      <c r="B1268" s="13">
        <f>'Eleveld TCI'!B1268</f>
        <v>4</v>
      </c>
      <c r="C1268" s="14">
        <f t="shared" si="61"/>
        <v>10</v>
      </c>
      <c r="D1268" s="68">
        <f>3600*(B1268*data!D$15/1000-F1268-G1267)/C1268</f>
        <v>703.16718202997265</v>
      </c>
      <c r="E1268" s="68">
        <f>IF(A1268+C1268&lt;N$19,data!H$25,IF(A1268&lt;N$19,data!H$25*(N$19-A1268)/C1268,IF(D1268&gt;data!$H$25,data!$H$25,IF(D1268&lt;0,0,D1268))))</f>
        <v>703.16718202997265</v>
      </c>
      <c r="F1268" s="17">
        <f>(H1268*data!D$16+I1268*data!D$17-G1267*(data!D$18+data!D$19+data!D$20))*$C1268/60</f>
        <v>-1.9532421723054754</v>
      </c>
      <c r="G1268" s="17">
        <f t="shared" si="62"/>
        <v>81.168000000000006</v>
      </c>
      <c r="H1268" s="17">
        <f>H1267+(data!D$19*G1267-data!D$16*H1267)*$C1268/60</f>
        <v>165.2536689872353</v>
      </c>
      <c r="I1268" s="17">
        <f>I1267+(data!D$20*G1267-data!D$17*I1267)*$C1268/60</f>
        <v>409.23005208157724</v>
      </c>
      <c r="J1268" s="16">
        <f t="shared" si="60"/>
        <v>149</v>
      </c>
      <c r="K1268" s="14">
        <f>G1268/data!D$8</f>
        <v>4</v>
      </c>
      <c r="L1268" s="59">
        <f>C1268*E1268/3600/data!H$23+L1267</f>
        <v>213.3617154314355</v>
      </c>
    </row>
    <row r="1269" spans="1:12" ht="19.899999999999999" customHeight="1">
      <c r="A1269" s="18">
        <f>'Eleveld TCI'!A1269</f>
        <v>8950</v>
      </c>
      <c r="B1269" s="13">
        <f>'Eleveld TCI'!B1269</f>
        <v>4</v>
      </c>
      <c r="C1269" s="14">
        <f t="shared" si="61"/>
        <v>10</v>
      </c>
      <c r="D1269" s="68">
        <f>3600*(B1269*data!D$15/1000-F1269-G1268)/C1269</f>
        <v>703.09822302150565</v>
      </c>
      <c r="E1269" s="68">
        <f>IF(A1269+C1269&lt;N$19,data!H$25,IF(A1269&lt;N$19,data!H$25*(N$19-A1269)/C1269,IF(D1269&gt;data!$H$25,data!$H$25,IF(D1269&lt;0,0,D1269))))</f>
        <v>703.09822302150565</v>
      </c>
      <c r="F1269" s="17">
        <f>(H1269*data!D$16+I1269*data!D$17-G1268*(data!D$18+data!D$19+data!D$20))*$C1269/60</f>
        <v>-1.953050619504185</v>
      </c>
      <c r="G1269" s="17">
        <f t="shared" si="62"/>
        <v>81.168000000000006</v>
      </c>
      <c r="H1269" s="17">
        <f>H1268+(data!D$19*G1268-data!D$16*H1268)*$C1269/60</f>
        <v>165.25397968818564</v>
      </c>
      <c r="I1269" s="17">
        <f>I1268+(data!D$20*G1268-data!D$17*I1268)*$C1269/60</f>
        <v>409.57315155293236</v>
      </c>
      <c r="J1269" s="16">
        <f t="shared" si="60"/>
        <v>149.16666666666666</v>
      </c>
      <c r="K1269" s="14">
        <f>G1269/data!D$8</f>
        <v>4</v>
      </c>
      <c r="L1269" s="59">
        <f>C1269*E1269/3600/data!H$23+L1268</f>
        <v>213.55702049338592</v>
      </c>
    </row>
    <row r="1270" spans="1:12" ht="19.899999999999999" customHeight="1">
      <c r="A1270" s="18">
        <f>'Eleveld TCI'!A1270</f>
        <v>8960</v>
      </c>
      <c r="B1270" s="13">
        <f>'Eleveld TCI'!B1270</f>
        <v>4</v>
      </c>
      <c r="C1270" s="14">
        <f t="shared" si="61"/>
        <v>10</v>
      </c>
      <c r="D1270" s="68">
        <f>3600*(B1270*data!D$15/1000-F1270-G1269)/C1270</f>
        <v>703.02931077527944</v>
      </c>
      <c r="E1270" s="68">
        <f>IF(A1270+C1270&lt;N$19,data!H$25,IF(A1270&lt;N$19,data!H$25*(N$19-A1270)/C1270,IF(D1270&gt;data!$H$25,data!$H$25,IF(D1270&lt;0,0,D1270))))</f>
        <v>703.02931077527944</v>
      </c>
      <c r="F1270" s="17">
        <f>(H1270*data!D$16+I1270*data!D$17-G1269*(data!D$18+data!D$19+data!D$20))*$C1270/60</f>
        <v>-1.9528591965979956</v>
      </c>
      <c r="G1270" s="17">
        <f t="shared" si="62"/>
        <v>81.168000000000006</v>
      </c>
      <c r="H1270" s="17">
        <f>H1269+(data!D$19*G1269-data!D$16*H1269)*$C1270/60</f>
        <v>165.25428754104394</v>
      </c>
      <c r="I1270" s="17">
        <f>I1269+(data!D$20*G1269-data!D$17*I1269)*$C1270/60</f>
        <v>409.91606231957826</v>
      </c>
      <c r="J1270" s="16">
        <f t="shared" si="60"/>
        <v>149.33333333333334</v>
      </c>
      <c r="K1270" s="14">
        <f>G1270/data!D$8</f>
        <v>4</v>
      </c>
      <c r="L1270" s="59">
        <f>C1270*E1270/3600/data!H$23+L1269</f>
        <v>213.75230641304572</v>
      </c>
    </row>
    <row r="1271" spans="1:12" ht="19.899999999999999" customHeight="1">
      <c r="A1271" s="18">
        <f>'Eleveld TCI'!A1271</f>
        <v>8970</v>
      </c>
      <c r="B1271" s="13">
        <f>'Eleveld TCI'!B1271</f>
        <v>4</v>
      </c>
      <c r="C1271" s="14">
        <f t="shared" si="61"/>
        <v>10</v>
      </c>
      <c r="D1271" s="68">
        <f>3600*(B1271*data!D$15/1000-F1271-G1270)/C1271</f>
        <v>702.96044518458132</v>
      </c>
      <c r="E1271" s="68">
        <f>IF(A1271+C1271&lt;N$19,data!H$25,IF(A1271&lt;N$19,data!H$25*(N$19-A1271)/C1271,IF(D1271&gt;data!$H$25,data!$H$25,IF(D1271&lt;0,0,D1271))))</f>
        <v>702.96044518458132</v>
      </c>
      <c r="F1271" s="17">
        <f>(H1271*data!D$16+I1271*data!D$17-G1270*(data!D$18+data!D$19+data!D$20))*$C1271/60</f>
        <v>-1.9526679032905041</v>
      </c>
      <c r="G1271" s="17">
        <f t="shared" si="62"/>
        <v>81.168000000000006</v>
      </c>
      <c r="H1271" s="17">
        <f>H1270+(data!D$19*G1270-data!D$16*H1270)*$C1271/60</f>
        <v>165.2545925719177</v>
      </c>
      <c r="I1271" s="17">
        <f>I1270+(data!D$20*G1270-data!D$17*I1270)*$C1271/60</f>
        <v>410.2587844853025</v>
      </c>
      <c r="J1271" s="16">
        <f t="shared" si="60"/>
        <v>149.5</v>
      </c>
      <c r="K1271" s="14">
        <f>G1271/data!D$8</f>
        <v>4</v>
      </c>
      <c r="L1271" s="59">
        <f>C1271*E1271/3600/data!H$23+L1270</f>
        <v>213.94757320337476</v>
      </c>
    </row>
    <row r="1272" spans="1:12" ht="19.899999999999999" customHeight="1">
      <c r="A1272" s="18">
        <f>'Eleveld TCI'!A1272</f>
        <v>8980</v>
      </c>
      <c r="B1272" s="13">
        <f>'Eleveld TCI'!B1272</f>
        <v>4</v>
      </c>
      <c r="C1272" s="14">
        <f t="shared" si="61"/>
        <v>10</v>
      </c>
      <c r="D1272" s="68">
        <f>3600*(B1272*data!D$15/1000-F1272-G1271)/C1272</f>
        <v>702.89162614351198</v>
      </c>
      <c r="E1272" s="68">
        <f>IF(A1272+C1272&lt;N$19,data!H$25,IF(A1272&lt;N$19,data!H$25*(N$19-A1272)/C1272,IF(D1272&gt;data!$H$25,data!$H$25,IF(D1272&lt;0,0,D1272))))</f>
        <v>702.89162614351198</v>
      </c>
      <c r="F1272" s="17">
        <f>(H1272*data!D$16+I1272*data!D$17-G1271*(data!D$18+data!D$19+data!D$20))*$C1272/60</f>
        <v>-1.9524767392875353</v>
      </c>
      <c r="G1272" s="17">
        <f t="shared" si="62"/>
        <v>81.168000000000006</v>
      </c>
      <c r="H1272" s="17">
        <f>H1271+(data!D$19*G1271-data!D$16*H1271)*$C1272/60</f>
        <v>165.25489480667511</v>
      </c>
      <c r="I1272" s="17">
        <f>I1271+(data!D$20*G1271-data!D$17*I1271)*$C1272/60</f>
        <v>410.60131815383556</v>
      </c>
      <c r="J1272" s="16">
        <f t="shared" si="60"/>
        <v>149.66666666666666</v>
      </c>
      <c r="K1272" s="14">
        <f>G1272/data!D$8</f>
        <v>4</v>
      </c>
      <c r="L1272" s="59">
        <f>C1272*E1272/3600/data!H$23+L1271</f>
        <v>214.14282087730351</v>
      </c>
    </row>
    <row r="1273" spans="1:12" ht="19.899999999999999" customHeight="1">
      <c r="A1273" s="18">
        <f>'Eleveld TCI'!A1273</f>
        <v>8990</v>
      </c>
      <c r="B1273" s="13">
        <f>'Eleveld TCI'!B1273</f>
        <v>4</v>
      </c>
      <c r="C1273" s="14">
        <f t="shared" si="61"/>
        <v>10</v>
      </c>
      <c r="D1273" s="68">
        <f>3600*(B1273*data!D$15/1000-F1273-G1272)/C1273</f>
        <v>702.82285354696</v>
      </c>
      <c r="E1273" s="68">
        <f>IF(A1273+C1273&lt;N$19,data!H$25,IF(A1273&lt;N$19,data!H$25*(N$19-A1273)/C1273,IF(D1273&gt;data!$H$25,data!$H$25,IF(D1273&lt;0,0,D1273))))</f>
        <v>702.82285354696</v>
      </c>
      <c r="F1273" s="17">
        <f>(H1273*data!D$16+I1273*data!D$17-G1272*(data!D$18+data!D$19+data!D$20))*$C1273/60</f>
        <v>-1.9522857042971153</v>
      </c>
      <c r="G1273" s="17">
        <f t="shared" si="62"/>
        <v>81.168000000000006</v>
      </c>
      <c r="H1273" s="17">
        <f>H1272+(data!D$19*G1272-data!D$16*H1272)*$C1273/60</f>
        <v>165.25519427094724</v>
      </c>
      <c r="I1273" s="17">
        <f>I1272+(data!D$20*G1272-data!D$17*I1272)*$C1273/60</f>
        <v>410.94366342885098</v>
      </c>
      <c r="J1273" s="16">
        <f t="shared" si="60"/>
        <v>149.83333333333334</v>
      </c>
      <c r="K1273" s="14">
        <f>G1273/data!D$8</f>
        <v>4</v>
      </c>
      <c r="L1273" s="59">
        <f>C1273*E1273/3600/data!H$23+L1272</f>
        <v>214.33804944773323</v>
      </c>
    </row>
    <row r="1274" spans="1:12" ht="19.899999999999999" customHeight="1">
      <c r="A1274" s="18">
        <f>'Eleveld TCI'!A1274</f>
        <v>9000</v>
      </c>
      <c r="B1274" s="13">
        <f>'Eleveld TCI'!B1274</f>
        <v>4</v>
      </c>
      <c r="C1274" s="14">
        <f t="shared" si="61"/>
        <v>10</v>
      </c>
      <c r="D1274" s="68">
        <f>3600*(B1274*data!D$15/1000-F1274-G1273)/C1274</f>
        <v>702.7541272906069</v>
      </c>
      <c r="E1274" s="68">
        <f>IF(A1274+C1274&lt;N$19,data!H$25,IF(A1274&lt;N$19,data!H$25*(N$19-A1274)/C1274,IF(D1274&gt;data!$H$25,data!$H$25,IF(D1274&lt;0,0,D1274))))</f>
        <v>702.7541272906069</v>
      </c>
      <c r="F1274" s="17">
        <f>(H1274*data!D$16+I1274*data!D$17-G1273*(data!D$18+data!D$19+data!D$20))*$C1274/60</f>
        <v>-1.9520947980294585</v>
      </c>
      <c r="G1274" s="17">
        <f t="shared" si="62"/>
        <v>81.168000000000006</v>
      </c>
      <c r="H1274" s="17">
        <f>H1273+(data!D$19*G1273-data!D$16*H1273)*$C1274/60</f>
        <v>165.25549099013023</v>
      </c>
      <c r="I1274" s="17">
        <f>I1273+(data!D$20*G1273-data!D$17*I1273)*$C1274/60</f>
        <v>411.2858204139651</v>
      </c>
      <c r="J1274" s="16">
        <f t="shared" si="60"/>
        <v>150</v>
      </c>
      <c r="K1274" s="14">
        <f>G1274/data!D$8</f>
        <v>4</v>
      </c>
      <c r="L1274" s="59">
        <f>C1274*E1274/3600/data!H$23+L1273</f>
        <v>214.53325892753617</v>
      </c>
    </row>
    <row r="1275" spans="1:12" ht="19.899999999999999" customHeight="1">
      <c r="A1275" s="18">
        <f>'Eleveld TCI'!A1275</f>
        <v>9010</v>
      </c>
      <c r="B1275" s="13">
        <f>'Eleveld TCI'!B1275</f>
        <v>4</v>
      </c>
      <c r="C1275" s="14">
        <f t="shared" si="61"/>
        <v>10</v>
      </c>
      <c r="D1275" s="68">
        <f>3600*(B1275*data!D$15/1000-F1275-G1274)/C1275</f>
        <v>702.68544727090159</v>
      </c>
      <c r="E1275" s="68">
        <f>IF(A1275+C1275&lt;N$19,data!H$25,IF(A1275&lt;N$19,data!H$25*(N$19-A1275)/C1275,IF(D1275&gt;data!$H$25,data!$H$25,IF(D1275&lt;0,0,D1275))))</f>
        <v>702.68544727090159</v>
      </c>
      <c r="F1275" s="17">
        <f>(H1275*data!D$16+I1275*data!D$17-G1274*(data!D$18+data!D$19+data!D$20))*$C1275/60</f>
        <v>-1.9519040201969431</v>
      </c>
      <c r="G1275" s="17">
        <f t="shared" si="62"/>
        <v>81.168000000000006</v>
      </c>
      <c r="H1275" s="17">
        <f>H1274+(data!D$19*G1274-data!D$16*H1274)*$C1275/60</f>
        <v>165.25578498938737</v>
      </c>
      <c r="I1275" s="17">
        <f>I1274+(data!D$20*G1274-data!D$17*I1274)*$C1275/60</f>
        <v>411.62778921273741</v>
      </c>
      <c r="J1275" s="16">
        <f t="shared" si="60"/>
        <v>150.16666666666666</v>
      </c>
      <c r="K1275" s="14">
        <f>G1275/data!D$8</f>
        <v>4</v>
      </c>
      <c r="L1275" s="59">
        <f>C1275*E1275/3600/data!H$23+L1274</f>
        <v>214.72844932955587</v>
      </c>
    </row>
    <row r="1276" spans="1:12" ht="19.899999999999999" customHeight="1">
      <c r="A1276" s="18">
        <f>'Eleveld TCI'!A1276</f>
        <v>9020</v>
      </c>
      <c r="B1276" s="13">
        <f>'Eleveld TCI'!B1276</f>
        <v>4</v>
      </c>
      <c r="C1276" s="14">
        <f t="shared" si="61"/>
        <v>10</v>
      </c>
      <c r="D1276" s="68">
        <f>3600*(B1276*data!D$15/1000-F1276-G1275)/C1276</f>
        <v>702.61681338507572</v>
      </c>
      <c r="E1276" s="68">
        <f>IF(A1276+C1276&lt;N$19,data!H$25,IF(A1276&lt;N$19,data!H$25*(N$19-A1276)/C1276,IF(D1276&gt;data!$H$25,data!$H$25,IF(D1276&lt;0,0,D1276))))</f>
        <v>702.61681338507572</v>
      </c>
      <c r="F1276" s="17">
        <f>(H1276*data!D$16+I1276*data!D$17-G1275*(data!D$18+data!D$19+data!D$20))*$C1276/60</f>
        <v>-1.9517133705140934</v>
      </c>
      <c r="G1276" s="17">
        <f t="shared" si="62"/>
        <v>81.168000000000006</v>
      </c>
      <c r="H1276" s="17">
        <f>H1275+(data!D$19*G1275-data!D$16*H1275)*$C1276/60</f>
        <v>165.25607629365132</v>
      </c>
      <c r="I1276" s="17">
        <f>I1275+(data!D$20*G1275-data!D$17*I1275)*$C1276/60</f>
        <v>411.96956992867041</v>
      </c>
      <c r="J1276" s="16">
        <f t="shared" si="60"/>
        <v>150.33333333333334</v>
      </c>
      <c r="K1276" s="14">
        <f>G1276/data!D$8</f>
        <v>4</v>
      </c>
      <c r="L1276" s="59">
        <f>C1276*E1276/3600/data!H$23+L1275</f>
        <v>214.92362066660729</v>
      </c>
    </row>
    <row r="1277" spans="1:12" ht="19.899999999999999" customHeight="1">
      <c r="A1277" s="18">
        <f>'Eleveld TCI'!A1277</f>
        <v>9030</v>
      </c>
      <c r="B1277" s="13">
        <f>'Eleveld TCI'!B1277</f>
        <v>4</v>
      </c>
      <c r="C1277" s="14">
        <f t="shared" si="61"/>
        <v>10</v>
      </c>
      <c r="D1277" s="68">
        <f>3600*(B1277*data!D$15/1000-F1277-G1276)/C1277</f>
        <v>702.54822553112319</v>
      </c>
      <c r="E1277" s="68">
        <f>IF(A1277+C1277&lt;N$19,data!H$25,IF(A1277&lt;N$19,data!H$25*(N$19-A1277)/C1277,IF(D1277&gt;data!$H$25,data!$H$25,IF(D1277&lt;0,0,D1277))))</f>
        <v>702.54822553112319</v>
      </c>
      <c r="F1277" s="17">
        <f>(H1277*data!D$16+I1277*data!D$17-G1276*(data!D$18+data!D$19+data!D$20))*$C1277/60</f>
        <v>-1.9515228486975611</v>
      </c>
      <c r="G1277" s="17">
        <f t="shared" si="62"/>
        <v>81.168000000000006</v>
      </c>
      <c r="H1277" s="17">
        <f>H1276+(data!D$19*G1276-data!D$16*H1276)*$C1277/60</f>
        <v>165.25636492762618</v>
      </c>
      <c r="I1277" s="17">
        <f>I1276+(data!D$20*G1276-data!D$17*I1276)*$C1277/60</f>
        <v>412.31116266520962</v>
      </c>
      <c r="J1277" s="16">
        <f t="shared" si="60"/>
        <v>150.5</v>
      </c>
      <c r="K1277" s="14">
        <f>G1277/data!D$8</f>
        <v>4</v>
      </c>
      <c r="L1277" s="59">
        <f>C1277*E1277/3600/data!H$23+L1276</f>
        <v>215.11877295147704</v>
      </c>
    </row>
    <row r="1278" spans="1:12" ht="19.899999999999999" customHeight="1">
      <c r="A1278" s="18">
        <f>'Eleveld TCI'!A1278</f>
        <v>9040</v>
      </c>
      <c r="B1278" s="13">
        <f>'Eleveld TCI'!B1278</f>
        <v>4</v>
      </c>
      <c r="C1278" s="14">
        <f t="shared" si="61"/>
        <v>10</v>
      </c>
      <c r="D1278" s="68">
        <f>3600*(B1278*data!D$15/1000-F1278-G1277)/C1278</f>
        <v>702.4796836077951</v>
      </c>
      <c r="E1278" s="68">
        <f>IF(A1278+C1278&lt;N$19,data!H$25,IF(A1278&lt;N$19,data!H$25*(N$19-A1278)/C1278,IF(D1278&gt;data!$H$25,data!$H$25,IF(D1278&lt;0,0,D1278))))</f>
        <v>702.4796836077951</v>
      </c>
      <c r="F1278" s="17">
        <f>(H1278*data!D$16+I1278*data!D$17-G1277*(data!D$18+data!D$19+data!D$20))*$C1278/60</f>
        <v>-1.9513324544661024</v>
      </c>
      <c r="G1278" s="17">
        <f t="shared" si="62"/>
        <v>81.168000000000006</v>
      </c>
      <c r="H1278" s="17">
        <f>H1277+(data!D$19*G1277-data!D$16*H1277)*$C1278/60</f>
        <v>165.25665091578961</v>
      </c>
      <c r="I1278" s="17">
        <f>I1277+(data!D$20*G1277-data!D$17*I1277)*$C1278/60</f>
        <v>412.65256752574373</v>
      </c>
      <c r="J1278" s="16">
        <f t="shared" si="60"/>
        <v>150.66666666666666</v>
      </c>
      <c r="K1278" s="14">
        <f>G1278/data!D$8</f>
        <v>4</v>
      </c>
      <c r="L1278" s="59">
        <f>C1278*E1278/3600/data!H$23+L1277</f>
        <v>215.31390619692365</v>
      </c>
    </row>
    <row r="1279" spans="1:12" ht="19.899999999999999" customHeight="1">
      <c r="A1279" s="18">
        <f>'Eleveld TCI'!A1279</f>
        <v>9050</v>
      </c>
      <c r="B1279" s="13">
        <f>'Eleveld TCI'!B1279</f>
        <v>4</v>
      </c>
      <c r="C1279" s="14">
        <f t="shared" si="61"/>
        <v>10</v>
      </c>
      <c r="D1279" s="68">
        <f>3600*(B1279*data!D$15/1000-F1279-G1278)/C1279</f>
        <v>702.41118751460476</v>
      </c>
      <c r="E1279" s="68">
        <f>IF(A1279+C1279&lt;N$19,data!H$25,IF(A1279&lt;N$19,data!H$25*(N$19-A1279)/C1279,IF(D1279&gt;data!$H$25,data!$H$25,IF(D1279&lt;0,0,D1279))))</f>
        <v>702.41118751460476</v>
      </c>
      <c r="F1279" s="17">
        <f>(H1279*data!D$16+I1279*data!D$17-G1278*(data!D$18+data!D$19+data!D$20))*$C1279/60</f>
        <v>-1.9511421875405643</v>
      </c>
      <c r="G1279" s="17">
        <f t="shared" si="62"/>
        <v>81.168000000000006</v>
      </c>
      <c r="H1279" s="17">
        <f>H1278+(data!D$19*G1278-data!D$16*H1278)*$C1279/60</f>
        <v>165.25693428239487</v>
      </c>
      <c r="I1279" s="17">
        <f>I1278+(data!D$20*G1278-data!D$17*I1278)*$C1279/60</f>
        <v>412.99378461360459</v>
      </c>
      <c r="J1279" s="16">
        <f t="shared" si="60"/>
        <v>150.83333333333334</v>
      </c>
      <c r="K1279" s="14">
        <f>G1279/data!D$8</f>
        <v>4</v>
      </c>
      <c r="L1279" s="59">
        <f>C1279*E1279/3600/data!H$23+L1278</f>
        <v>215.5090204156777</v>
      </c>
    </row>
    <row r="1280" spans="1:12" ht="19.899999999999999" customHeight="1">
      <c r="A1280" s="18">
        <f>'Eleveld TCI'!A1280</f>
        <v>9060</v>
      </c>
      <c r="B1280" s="13">
        <f>'Eleveld TCI'!B1280</f>
        <v>4</v>
      </c>
      <c r="C1280" s="14">
        <f t="shared" si="61"/>
        <v>10</v>
      </c>
      <c r="D1280" s="68">
        <f>3600*(B1280*data!D$15/1000-F1280-G1279)/C1280</f>
        <v>702.34273715179199</v>
      </c>
      <c r="E1280" s="68">
        <f>IF(A1280+C1280&lt;N$19,data!H$25,IF(A1280&lt;N$19,data!H$25*(N$19-A1280)/C1280,IF(D1280&gt;data!$H$25,data!$H$25,IF(D1280&lt;0,0,D1280))))</f>
        <v>702.34273715179199</v>
      </c>
      <c r="F1280" s="17">
        <f>(H1280*data!D$16+I1280*data!D$17-G1279*(data!D$18+data!D$19+data!D$20))*$C1280/60</f>
        <v>-1.9509520476438609</v>
      </c>
      <c r="G1280" s="17">
        <f t="shared" si="62"/>
        <v>81.168000000000006</v>
      </c>
      <c r="H1280" s="17">
        <f>H1279+(data!D$19*G1279-data!D$16*H1279)*$C1280/60</f>
        <v>165.25721505147291</v>
      </c>
      <c r="I1280" s="17">
        <f>I1279+(data!D$20*G1279-data!D$17*I1279)*$C1280/60</f>
        <v>413.33481403206713</v>
      </c>
      <c r="J1280" s="16">
        <f t="shared" si="60"/>
        <v>151</v>
      </c>
      <c r="K1280" s="14">
        <f>G1280/data!D$8</f>
        <v>4</v>
      </c>
      <c r="L1280" s="59">
        <f>C1280*E1280/3600/data!H$23+L1279</f>
        <v>215.70411562044208</v>
      </c>
    </row>
    <row r="1281" spans="1:12" ht="19.899999999999999" customHeight="1">
      <c r="A1281" s="18">
        <f>'Eleveld TCI'!A1281</f>
        <v>9070</v>
      </c>
      <c r="B1281" s="13">
        <f>'Eleveld TCI'!B1281</f>
        <v>4</v>
      </c>
      <c r="C1281" s="14">
        <f t="shared" si="61"/>
        <v>10</v>
      </c>
      <c r="D1281" s="68">
        <f>3600*(B1281*data!D$15/1000-F1281-G1280)/C1281</f>
        <v>702.27433242034351</v>
      </c>
      <c r="E1281" s="68">
        <f>IF(A1281+C1281&lt;N$19,data!H$25,IF(A1281&lt;N$19,data!H$25*(N$19-A1281)/C1281,IF(D1281&gt;data!$H$25,data!$H$25,IF(D1281&lt;0,0,D1281))))</f>
        <v>702.27433242034351</v>
      </c>
      <c r="F1281" s="17">
        <f>(H1281*data!D$16+I1281*data!D$17-G1280*(data!D$18+data!D$19+data!D$20))*$C1281/60</f>
        <v>-1.9507620345009589</v>
      </c>
      <c r="G1281" s="17">
        <f t="shared" si="62"/>
        <v>81.168000000000006</v>
      </c>
      <c r="H1281" s="17">
        <f>H1280+(data!D$19*G1280-data!D$16*H1280)*$C1281/60</f>
        <v>165.2574932468344</v>
      </c>
      <c r="I1281" s="17">
        <f>I1280+(data!D$20*G1280-data!D$17*I1280)*$C1281/60</f>
        <v>413.67565588434951</v>
      </c>
      <c r="J1281" s="16">
        <f t="shared" si="60"/>
        <v>151.16666666666666</v>
      </c>
      <c r="K1281" s="14">
        <f>G1281/data!D$8</f>
        <v>4</v>
      </c>
      <c r="L1281" s="59">
        <f>C1281*E1281/3600/data!H$23+L1280</f>
        <v>215.89919182389218</v>
      </c>
    </row>
    <row r="1282" spans="1:12" ht="19.899999999999999" customHeight="1">
      <c r="A1282" s="18">
        <f>'Eleveld TCI'!A1282</f>
        <v>9080</v>
      </c>
      <c r="B1282" s="13">
        <f>'Eleveld TCI'!B1282</f>
        <v>4</v>
      </c>
      <c r="C1282" s="14">
        <f t="shared" si="61"/>
        <v>10</v>
      </c>
      <c r="D1282" s="68">
        <f>3600*(B1282*data!D$15/1000-F1282-G1281)/C1282</f>
        <v>702.20597322198785</v>
      </c>
      <c r="E1282" s="68">
        <f>IF(A1282+C1282&lt;N$19,data!H$25,IF(A1282&lt;N$19,data!H$25*(N$19-A1282)/C1282,IF(D1282&gt;data!$H$25,data!$H$25,IF(D1282&lt;0,0,D1282))))</f>
        <v>702.20597322198785</v>
      </c>
      <c r="F1282" s="17">
        <f>(H1282*data!D$16+I1282*data!D$17-G1281*(data!D$18+data!D$19+data!D$20))*$C1282/60</f>
        <v>-1.9505721478388549</v>
      </c>
      <c r="G1282" s="17">
        <f t="shared" si="62"/>
        <v>81.168000000000006</v>
      </c>
      <c r="H1282" s="17">
        <f>H1281+(data!D$19*G1281-data!D$16*H1281)*$C1282/60</f>
        <v>165.25776889207174</v>
      </c>
      <c r="I1282" s="17">
        <f>I1281+(data!D$20*G1281-data!D$17*I1281)*$C1282/60</f>
        <v>414.0163102736131</v>
      </c>
      <c r="J1282" s="16">
        <f t="shared" si="60"/>
        <v>151.33333333333334</v>
      </c>
      <c r="K1282" s="14">
        <f>G1282/data!D$8</f>
        <v>4</v>
      </c>
      <c r="L1282" s="59">
        <f>C1282*E1282/3600/data!H$23+L1281</f>
        <v>216.09424903867605</v>
      </c>
    </row>
    <row r="1283" spans="1:12" ht="19.899999999999999" customHeight="1">
      <c r="A1283" s="18">
        <f>'Eleveld TCI'!A1283</f>
        <v>9090</v>
      </c>
      <c r="B1283" s="13">
        <f>'Eleveld TCI'!B1283</f>
        <v>4</v>
      </c>
      <c r="C1283" s="14">
        <f t="shared" si="61"/>
        <v>10</v>
      </c>
      <c r="D1283" s="68">
        <f>3600*(B1283*data!D$15/1000-F1283-G1282)/C1283</f>
        <v>702.13765945915952</v>
      </c>
      <c r="E1283" s="68">
        <f>IF(A1283+C1283&lt;N$19,data!H$25,IF(A1283&lt;N$19,data!H$25*(N$19-A1283)/C1283,IF(D1283&gt;data!$H$25,data!$H$25,IF(D1283&lt;0,0,D1283))))</f>
        <v>702.13765945915952</v>
      </c>
      <c r="F1283" s="17">
        <f>(H1283*data!D$16+I1283*data!D$17-G1282*(data!D$18+data!D$19+data!D$20))*$C1283/60</f>
        <v>-1.9503823873865602</v>
      </c>
      <c r="G1283" s="17">
        <f t="shared" si="62"/>
        <v>81.168000000000006</v>
      </c>
      <c r="H1283" s="17">
        <f>H1282+(data!D$19*G1282-data!D$16*H1282)*$C1283/60</f>
        <v>165.25804201056107</v>
      </c>
      <c r="I1283" s="17">
        <f>I1282+(data!D$20*G1282-data!D$17*I1282)*$C1283/60</f>
        <v>414.3567773029626</v>
      </c>
      <c r="J1283" s="16">
        <f t="shared" si="60"/>
        <v>151.5</v>
      </c>
      <c r="K1283" s="14">
        <f>G1283/data!D$8</f>
        <v>4</v>
      </c>
      <c r="L1283" s="59">
        <f>C1283*E1283/3600/data!H$23+L1282</f>
        <v>216.2892872774147</v>
      </c>
    </row>
    <row r="1284" spans="1:12" ht="19.899999999999999" customHeight="1">
      <c r="A1284" s="18">
        <f>'Eleveld TCI'!A1284</f>
        <v>9100</v>
      </c>
      <c r="B1284" s="13">
        <f>'Eleveld TCI'!B1284</f>
        <v>4</v>
      </c>
      <c r="C1284" s="14">
        <f t="shared" si="61"/>
        <v>10</v>
      </c>
      <c r="D1284" s="68">
        <f>3600*(B1284*data!D$15/1000-F1284-G1283)/C1284</f>
        <v>702.06939103502975</v>
      </c>
      <c r="E1284" s="68">
        <f>IF(A1284+C1284&lt;N$19,data!H$25,IF(A1284&lt;N$19,data!H$25*(N$19-A1284)/C1284,IF(D1284&gt;data!$H$25,data!$H$25,IF(D1284&lt;0,0,D1284))))</f>
        <v>702.06939103502975</v>
      </c>
      <c r="F1284" s="17">
        <f>(H1284*data!D$16+I1284*data!D$17-G1283*(data!D$18+data!D$19+data!D$20))*$C1284/60</f>
        <v>-1.9501927528750818</v>
      </c>
      <c r="G1284" s="17">
        <f t="shared" si="62"/>
        <v>81.168000000000006</v>
      </c>
      <c r="H1284" s="17">
        <f>H1283+(data!D$19*G1283-data!D$16*H1283)*$C1284/60</f>
        <v>165.25831262546427</v>
      </c>
      <c r="I1284" s="17">
        <f>I1283+(data!D$20*G1283-data!D$17*I1283)*$C1284/60</f>
        <v>414.69705707544597</v>
      </c>
      <c r="J1284" s="16">
        <f t="shared" ref="J1284:J1347" si="63">$A1284/60</f>
        <v>151.66666666666666</v>
      </c>
      <c r="K1284" s="14">
        <f>G1284/data!D$8</f>
        <v>4</v>
      </c>
      <c r="L1284" s="59">
        <f>C1284*E1284/3600/data!H$23+L1283</f>
        <v>216.48430655270221</v>
      </c>
    </row>
    <row r="1285" spans="1:12" ht="19.899999999999999" customHeight="1">
      <c r="A1285" s="18">
        <f>'Eleveld TCI'!A1285</f>
        <v>9110</v>
      </c>
      <c r="B1285" s="13">
        <f>'Eleveld TCI'!B1285</f>
        <v>4</v>
      </c>
      <c r="C1285" s="14">
        <f t="shared" si="61"/>
        <v>10</v>
      </c>
      <c r="D1285" s="68">
        <f>3600*(B1285*data!D$15/1000-F1285-G1284)/C1285</f>
        <v>702.00116785346552</v>
      </c>
      <c r="E1285" s="68">
        <f>IF(A1285+C1285&lt;N$19,data!H$25,IF(A1285&lt;N$19,data!H$25*(N$19-A1285)/C1285,IF(D1285&gt;data!$H$25,data!$H$25,IF(D1285&lt;0,0,D1285))))</f>
        <v>702.00116785346552</v>
      </c>
      <c r="F1285" s="17">
        <f>(H1285*data!D$16+I1285*data!D$17-G1284*(data!D$18+data!D$19+data!D$20))*$C1285/60</f>
        <v>-1.9500032440374038</v>
      </c>
      <c r="G1285" s="17">
        <f t="shared" si="62"/>
        <v>81.168000000000006</v>
      </c>
      <c r="H1285" s="17">
        <f>H1284+(data!D$19*G1284-data!D$16*H1284)*$C1285/60</f>
        <v>165.25858075973085</v>
      </c>
      <c r="I1285" s="17">
        <f>I1284+(data!D$20*G1284-data!D$17*I1284)*$C1285/60</f>
        <v>415.03714969405445</v>
      </c>
      <c r="J1285" s="16">
        <f t="shared" si="63"/>
        <v>151.83333333333334</v>
      </c>
      <c r="K1285" s="14">
        <f>G1285/data!D$8</f>
        <v>4</v>
      </c>
      <c r="L1285" s="59">
        <f>C1285*E1285/3600/data!H$23+L1284</f>
        <v>216.67930687710594</v>
      </c>
    </row>
    <row r="1286" spans="1:12" ht="19.899999999999999" customHeight="1">
      <c r="A1286" s="18">
        <f>'Eleveld TCI'!A1286</f>
        <v>9120</v>
      </c>
      <c r="B1286" s="13">
        <f>'Eleveld TCI'!B1286</f>
        <v>4</v>
      </c>
      <c r="C1286" s="14">
        <f t="shared" si="61"/>
        <v>10</v>
      </c>
      <c r="D1286" s="68">
        <f>3600*(B1286*data!D$15/1000-F1286-G1285)/C1286</f>
        <v>701.93298981905002</v>
      </c>
      <c r="E1286" s="68">
        <f>IF(A1286+C1286&lt;N$19,data!H$25,IF(A1286&lt;N$19,data!H$25*(N$19-A1286)/C1286,IF(D1286&gt;data!$H$25,data!$H$25,IF(D1286&lt;0,0,D1286))))</f>
        <v>701.93298981905002</v>
      </c>
      <c r="F1286" s="17">
        <f>(H1286*data!D$16+I1286*data!D$17-G1285*(data!D$18+data!D$19+data!D$20))*$C1286/60</f>
        <v>-1.949813860608469</v>
      </c>
      <c r="G1286" s="17">
        <f t="shared" si="62"/>
        <v>81.168000000000006</v>
      </c>
      <c r="H1286" s="17">
        <f>H1285+(data!D$19*G1285-data!D$16*H1285)*$C1286/60</f>
        <v>165.25884643609999</v>
      </c>
      <c r="I1286" s="17">
        <f>I1285+(data!D$20*G1285-data!D$17*I1285)*$C1286/60</f>
        <v>415.37705526172272</v>
      </c>
      <c r="J1286" s="16">
        <f t="shared" si="63"/>
        <v>152</v>
      </c>
      <c r="K1286" s="14">
        <f>G1286/data!D$8</f>
        <v>4</v>
      </c>
      <c r="L1286" s="59">
        <f>C1286*E1286/3600/data!H$23+L1285</f>
        <v>216.87428826316679</v>
      </c>
    </row>
    <row r="1287" spans="1:12" ht="19.899999999999999" customHeight="1">
      <c r="A1287" s="18">
        <f>'Eleveld TCI'!A1287</f>
        <v>9130</v>
      </c>
      <c r="B1287" s="13">
        <f>'Eleveld TCI'!B1287</f>
        <v>4</v>
      </c>
      <c r="C1287" s="14">
        <f t="shared" si="61"/>
        <v>10</v>
      </c>
      <c r="D1287" s="68">
        <f>3600*(B1287*data!D$15/1000-F1287-G1286)/C1287</f>
        <v>701.86485683705712</v>
      </c>
      <c r="E1287" s="68">
        <f>IF(A1287+C1287&lt;N$19,data!H$25,IF(A1287&lt;N$19,data!H$25*(N$19-A1287)/C1287,IF(D1287&gt;data!$H$25,data!$H$25,IF(D1287&lt;0,0,D1287))))</f>
        <v>701.86485683705712</v>
      </c>
      <c r="F1287" s="17">
        <f>(H1287*data!D$16+I1287*data!D$17-G1286*(data!D$18+data!D$19+data!D$20))*$C1287/60</f>
        <v>-1.9496246023251633</v>
      </c>
      <c r="G1287" s="17">
        <f t="shared" si="62"/>
        <v>81.168000000000006</v>
      </c>
      <c r="H1287" s="17">
        <f>H1286+(data!D$19*G1286-data!D$16*H1286)*$C1287/60</f>
        <v>165.2591096771024</v>
      </c>
      <c r="I1287" s="17">
        <f>I1286+(data!D$20*G1286-data!D$17*I1286)*$C1287/60</f>
        <v>415.71677388132878</v>
      </c>
      <c r="J1287" s="16">
        <f t="shared" si="63"/>
        <v>152.16666666666666</v>
      </c>
      <c r="K1287" s="14">
        <f>G1287/data!D$8</f>
        <v>4</v>
      </c>
      <c r="L1287" s="59">
        <f>C1287*E1287/3600/data!H$23+L1286</f>
        <v>217.06925072339931</v>
      </c>
    </row>
    <row r="1288" spans="1:12" ht="19.899999999999999" customHeight="1">
      <c r="A1288" s="18">
        <f>'Eleveld TCI'!A1288</f>
        <v>9140</v>
      </c>
      <c r="B1288" s="13">
        <f>'Eleveld TCI'!B1288</f>
        <v>4</v>
      </c>
      <c r="C1288" s="14">
        <f t="shared" si="61"/>
        <v>10</v>
      </c>
      <c r="D1288" s="68">
        <f>3600*(B1288*data!D$15/1000-F1288-G1287)/C1288</f>
        <v>701.79676881346666</v>
      </c>
      <c r="E1288" s="68">
        <f>IF(A1288+C1288&lt;N$19,data!H$25,IF(A1288&lt;N$19,data!H$25*(N$19-A1288)/C1288,IF(D1288&gt;data!$H$25,data!$H$25,IF(D1288&lt;0,0,D1288))))</f>
        <v>701.79676881346666</v>
      </c>
      <c r="F1288" s="17">
        <f>(H1288*data!D$16+I1288*data!D$17-G1287*(data!D$18+data!D$19+data!D$20))*$C1288/60</f>
        <v>-1.9494354689262967</v>
      </c>
      <c r="G1288" s="17">
        <f t="shared" si="62"/>
        <v>81.168000000000006</v>
      </c>
      <c r="H1288" s="17">
        <f>H1287+(data!D$19*G1287-data!D$16*H1287)*$C1288/60</f>
        <v>165.25937050506229</v>
      </c>
      <c r="I1288" s="17">
        <f>I1287+(data!D$20*G1287-data!D$17*I1287)*$C1288/60</f>
        <v>416.05630565569402</v>
      </c>
      <c r="J1288" s="16">
        <f t="shared" si="63"/>
        <v>152.33333333333334</v>
      </c>
      <c r="K1288" s="14">
        <f>G1288/data!D$8</f>
        <v>4</v>
      </c>
      <c r="L1288" s="59">
        <f>C1288*E1288/3600/data!H$23+L1287</f>
        <v>217.26419427029194</v>
      </c>
    </row>
    <row r="1289" spans="1:12" ht="19.899999999999999" customHeight="1">
      <c r="A1289" s="18">
        <f>'Eleveld TCI'!A1289</f>
        <v>9150</v>
      </c>
      <c r="B1289" s="13">
        <f>'Eleveld TCI'!B1289</f>
        <v>4</v>
      </c>
      <c r="C1289" s="14">
        <f t="shared" si="61"/>
        <v>10</v>
      </c>
      <c r="D1289" s="68">
        <f>3600*(B1289*data!D$15/1000-F1289-G1288)/C1289</f>
        <v>701.72872565492867</v>
      </c>
      <c r="E1289" s="68">
        <f>IF(A1289+C1289&lt;N$19,data!H$25,IF(A1289&lt;N$19,data!H$25*(N$19-A1289)/C1289,IF(D1289&gt;data!$H$25,data!$H$25,IF(D1289&lt;0,0,D1289))))</f>
        <v>701.72872565492867</v>
      </c>
      <c r="F1289" s="17">
        <f>(H1289*data!D$16+I1289*data!D$17-G1288*(data!D$18+data!D$19+data!D$20))*$C1289/60</f>
        <v>-1.9492464601525856</v>
      </c>
      <c r="G1289" s="17">
        <f t="shared" si="62"/>
        <v>81.168000000000006</v>
      </c>
      <c r="H1289" s="17">
        <f>H1288+(data!D$19*G1288-data!D$16*H1288)*$C1289/60</f>
        <v>165.25962894209923</v>
      </c>
      <c r="I1289" s="17">
        <f>I1288+(data!D$20*G1288-data!D$17*I1288)*$C1289/60</f>
        <v>416.39565068758338</v>
      </c>
      <c r="J1289" s="16">
        <f t="shared" si="63"/>
        <v>152.5</v>
      </c>
      <c r="K1289" s="14">
        <f>G1289/data!D$8</f>
        <v>4</v>
      </c>
      <c r="L1289" s="59">
        <f>C1289*E1289/3600/data!H$23+L1288</f>
        <v>217.4591189163072</v>
      </c>
    </row>
    <row r="1290" spans="1:12" ht="19.899999999999999" customHeight="1">
      <c r="A1290" s="18">
        <f>'Eleveld TCI'!A1290</f>
        <v>9160</v>
      </c>
      <c r="B1290" s="13">
        <f>'Eleveld TCI'!B1290</f>
        <v>4</v>
      </c>
      <c r="C1290" s="14">
        <f t="shared" ref="C1290:C1353" si="64">A1291-A1290</f>
        <v>10</v>
      </c>
      <c r="D1290" s="68">
        <f>3600*(B1290*data!D$15/1000-F1290-G1289)/C1290</f>
        <v>701.66072726878895</v>
      </c>
      <c r="E1290" s="68">
        <f>IF(A1290+C1290&lt;N$19,data!H$25,IF(A1290&lt;N$19,data!H$25*(N$19-A1290)/C1290,IF(D1290&gt;data!$H$25,data!$H$25,IF(D1290&lt;0,0,D1290))))</f>
        <v>701.66072726878895</v>
      </c>
      <c r="F1290" s="17">
        <f>(H1290*data!D$16+I1290*data!D$17-G1289*(data!D$18+data!D$19+data!D$20))*$C1290/60</f>
        <v>-1.9490575757466369</v>
      </c>
      <c r="G1290" s="17">
        <f t="shared" ref="G1290:G1353" si="65">(E1290/60)*$C1290/60+F1290+G1289</f>
        <v>81.168000000000006</v>
      </c>
      <c r="H1290" s="17">
        <f>H1289+(data!D$19*G1289-data!D$16*H1289)*$C1290/60</f>
        <v>165.25988501012998</v>
      </c>
      <c r="I1290" s="17">
        <f>I1289+(data!D$20*G1289-data!D$17*I1289)*$C1290/60</f>
        <v>416.7348090797052</v>
      </c>
      <c r="J1290" s="16">
        <f t="shared" si="63"/>
        <v>152.66666666666666</v>
      </c>
      <c r="K1290" s="14">
        <f>G1290/data!D$8</f>
        <v>4</v>
      </c>
      <c r="L1290" s="59">
        <f>C1290*E1290/3600/data!H$23+L1289</f>
        <v>217.65402467388188</v>
      </c>
    </row>
    <row r="1291" spans="1:12" ht="19.899999999999999" customHeight="1">
      <c r="A1291" s="18">
        <f>'Eleveld TCI'!A1291</f>
        <v>9170</v>
      </c>
      <c r="B1291" s="13">
        <f>'Eleveld TCI'!B1291</f>
        <v>4</v>
      </c>
      <c r="C1291" s="14">
        <f t="shared" si="64"/>
        <v>10</v>
      </c>
      <c r="D1291" s="68">
        <f>3600*(B1291*data!D$15/1000-F1291-G1290)/C1291</f>
        <v>701.59277356305324</v>
      </c>
      <c r="E1291" s="68">
        <f>IF(A1291+C1291&lt;N$19,data!H$25,IF(A1291&lt;N$19,data!H$25*(N$19-A1291)/C1291,IF(D1291&gt;data!$H$25,data!$H$25,IF(D1291&lt;0,0,D1291))))</f>
        <v>701.59277356305324</v>
      </c>
      <c r="F1291" s="17">
        <f>(H1291*data!D$16+I1291*data!D$17-G1290*(data!D$18+data!D$19+data!D$20))*$C1291/60</f>
        <v>-1.948868815452929</v>
      </c>
      <c r="G1291" s="17">
        <f t="shared" si="65"/>
        <v>81.168000000000006</v>
      </c>
      <c r="H1291" s="17">
        <f>H1290+(data!D$19*G1290-data!D$16*H1290)*$C1291/60</f>
        <v>165.26013873087047</v>
      </c>
      <c r="I1291" s="17">
        <f>I1290+(data!D$20*G1290-data!D$17*I1290)*$C1291/60</f>
        <v>417.07378093471135</v>
      </c>
      <c r="J1291" s="16">
        <f t="shared" si="63"/>
        <v>152.83333333333334</v>
      </c>
      <c r="K1291" s="14">
        <f>G1291/data!D$8</f>
        <v>4</v>
      </c>
      <c r="L1291" s="59">
        <f>C1291*E1291/3600/data!H$23+L1290</f>
        <v>217.84891155542718</v>
      </c>
    </row>
    <row r="1292" spans="1:12" ht="19.899999999999999" customHeight="1">
      <c r="A1292" s="18">
        <f>'Eleveld TCI'!A1292</f>
        <v>9180</v>
      </c>
      <c r="B1292" s="13">
        <f>'Eleveld TCI'!B1292</f>
        <v>4</v>
      </c>
      <c r="C1292" s="14">
        <f t="shared" si="64"/>
        <v>10</v>
      </c>
      <c r="D1292" s="68">
        <f>3600*(B1292*data!D$15/1000-F1292-G1291)/C1292</f>
        <v>701.52486444640772</v>
      </c>
      <c r="E1292" s="68">
        <f>IF(A1292+C1292&lt;N$19,data!H$25,IF(A1292&lt;N$19,data!H$25*(N$19-A1292)/C1292,IF(D1292&gt;data!$H$25,data!$H$25,IF(D1292&lt;0,0,D1292))))</f>
        <v>701.52486444640772</v>
      </c>
      <c r="F1292" s="17">
        <f>(H1292*data!D$16+I1292*data!D$17-G1291*(data!D$18+data!D$19+data!D$20))*$C1292/60</f>
        <v>-1.9486801790177972</v>
      </c>
      <c r="G1292" s="17">
        <f t="shared" si="65"/>
        <v>81.168000000000006</v>
      </c>
      <c r="H1292" s="17">
        <f>H1291+(data!D$19*G1291-data!D$16*H1291)*$C1292/60</f>
        <v>165.26039012583749</v>
      </c>
      <c r="I1292" s="17">
        <f>I1291+(data!D$20*G1291-data!D$17*I1291)*$C1292/60</f>
        <v>417.41256635519727</v>
      </c>
      <c r="J1292" s="16">
        <f t="shared" si="63"/>
        <v>153</v>
      </c>
      <c r="K1292" s="14">
        <f>G1292/data!D$8</f>
        <v>4</v>
      </c>
      <c r="L1292" s="59">
        <f>C1292*E1292/3600/data!H$23+L1291</f>
        <v>218.04377957332895</v>
      </c>
    </row>
    <row r="1293" spans="1:12" ht="19.899999999999999" customHeight="1">
      <c r="A1293" s="18">
        <f>'Eleveld TCI'!A1293</f>
        <v>9190</v>
      </c>
      <c r="B1293" s="13">
        <f>'Eleveld TCI'!B1293</f>
        <v>4</v>
      </c>
      <c r="C1293" s="14">
        <f t="shared" si="64"/>
        <v>10</v>
      </c>
      <c r="D1293" s="68">
        <f>3600*(B1293*data!D$15/1000-F1293-G1292)/C1293</f>
        <v>701.45699982818826</v>
      </c>
      <c r="E1293" s="68">
        <f>IF(A1293+C1293&lt;N$19,data!H$25,IF(A1293&lt;N$19,data!H$25*(N$19-A1293)/C1293,IF(D1293&gt;data!$H$25,data!$H$25,IF(D1293&lt;0,0,D1293))))</f>
        <v>701.45699982818826</v>
      </c>
      <c r="F1293" s="17">
        <f>(H1293*data!D$16+I1293*data!D$17-G1292*(data!D$18+data!D$19+data!D$20))*$C1293/60</f>
        <v>-1.9484916661894156</v>
      </c>
      <c r="G1293" s="17">
        <f t="shared" si="65"/>
        <v>81.168000000000006</v>
      </c>
      <c r="H1293" s="17">
        <f>H1292+(data!D$19*G1292-data!D$16*H1292)*$C1293/60</f>
        <v>165.26063921635065</v>
      </c>
      <c r="I1293" s="17">
        <f>I1292+(data!D$20*G1292-data!D$17*I1292)*$C1293/60</f>
        <v>417.75116544370189</v>
      </c>
      <c r="J1293" s="16">
        <f t="shared" si="63"/>
        <v>153.16666666666666</v>
      </c>
      <c r="K1293" s="14">
        <f>G1293/data!D$8</f>
        <v>4</v>
      </c>
      <c r="L1293" s="59">
        <f>C1293*E1293/3600/data!H$23+L1292</f>
        <v>218.2386287399479</v>
      </c>
    </row>
    <row r="1294" spans="1:12" ht="19.899999999999999" customHeight="1">
      <c r="A1294" s="18">
        <f>'Eleveld TCI'!A1294</f>
        <v>9200</v>
      </c>
      <c r="B1294" s="13">
        <f>'Eleveld TCI'!B1294</f>
        <v>4</v>
      </c>
      <c r="C1294" s="14">
        <f t="shared" si="64"/>
        <v>10</v>
      </c>
      <c r="D1294" s="68">
        <f>3600*(B1294*data!D$15/1000-F1294-G1293)/C1294</f>
        <v>701.38917961840093</v>
      </c>
      <c r="E1294" s="68">
        <f>IF(A1294+C1294&lt;N$19,data!H$25,IF(A1294&lt;N$19,data!H$25*(N$19-A1294)/C1294,IF(D1294&gt;data!$H$25,data!$H$25,IF(D1294&lt;0,0,D1294))))</f>
        <v>701.38917961840093</v>
      </c>
      <c r="F1294" s="17">
        <f>(H1294*data!D$16+I1294*data!D$17-G1293*(data!D$18+data!D$19+data!D$20))*$C1294/60</f>
        <v>-1.9483032767177808</v>
      </c>
      <c r="G1294" s="17">
        <f t="shared" si="65"/>
        <v>81.168000000000006</v>
      </c>
      <c r="H1294" s="17">
        <f>H1293+(data!D$19*G1293-data!D$16*H1293)*$C1294/60</f>
        <v>165.26088602353411</v>
      </c>
      <c r="I1294" s="17">
        <f>I1293+(data!D$20*G1293-data!D$17*I1293)*$C1294/60</f>
        <v>418.08957830270788</v>
      </c>
      <c r="J1294" s="16">
        <f t="shared" si="63"/>
        <v>153.33333333333334</v>
      </c>
      <c r="K1294" s="14">
        <f>G1294/data!D$8</f>
        <v>4</v>
      </c>
      <c r="L1294" s="59">
        <f>C1294*E1294/3600/data!H$23+L1293</f>
        <v>218.43345906761968</v>
      </c>
    </row>
    <row r="1295" spans="1:12" ht="19.899999999999999" customHeight="1">
      <c r="A1295" s="18">
        <f>'Eleveld TCI'!A1295</f>
        <v>9210</v>
      </c>
      <c r="B1295" s="13">
        <f>'Eleveld TCI'!B1295</f>
        <v>4</v>
      </c>
      <c r="C1295" s="14">
        <f t="shared" si="64"/>
        <v>10</v>
      </c>
      <c r="D1295" s="68">
        <f>3600*(B1295*data!D$15/1000-F1295-G1294)/C1295</f>
        <v>701.32140372769129</v>
      </c>
      <c r="E1295" s="68">
        <f>IF(A1295+C1295&lt;N$19,data!H$25,IF(A1295&lt;N$19,data!H$25*(N$19-A1295)/C1295,IF(D1295&gt;data!$H$25,data!$H$25,IF(D1295&lt;0,0,D1295))))</f>
        <v>701.32140372769129</v>
      </c>
      <c r="F1295" s="17">
        <f>(H1295*data!D$16+I1295*data!D$17-G1294*(data!D$18+data!D$19+data!D$20))*$C1295/60</f>
        <v>-1.9481150103546951</v>
      </c>
      <c r="G1295" s="17">
        <f t="shared" si="65"/>
        <v>81.168000000000006</v>
      </c>
      <c r="H1295" s="17">
        <f>H1294+(data!D$19*G1294-data!D$16*H1294)*$C1295/60</f>
        <v>165.26113056831838</v>
      </c>
      <c r="I1295" s="17">
        <f>I1294+(data!D$20*G1294-data!D$17*I1294)*$C1295/60</f>
        <v>418.42780503464138</v>
      </c>
      <c r="J1295" s="16">
        <f t="shared" si="63"/>
        <v>153.5</v>
      </c>
      <c r="K1295" s="14">
        <f>G1295/data!D$8</f>
        <v>4</v>
      </c>
      <c r="L1295" s="59">
        <f>C1295*E1295/3600/data!H$23+L1294</f>
        <v>218.62827056865515</v>
      </c>
    </row>
    <row r="1296" spans="1:12" ht="19.899999999999999" customHeight="1">
      <c r="A1296" s="18">
        <f>'Eleveld TCI'!A1296</f>
        <v>9220</v>
      </c>
      <c r="B1296" s="13">
        <f>'Eleveld TCI'!B1296</f>
        <v>4</v>
      </c>
      <c r="C1296" s="14">
        <f t="shared" si="64"/>
        <v>10</v>
      </c>
      <c r="D1296" s="68">
        <f>3600*(B1296*data!D$15/1000-F1296-G1295)/C1296</f>
        <v>701.2536720673495</v>
      </c>
      <c r="E1296" s="68">
        <f>IF(A1296+C1296&lt;N$19,data!H$25,IF(A1296&lt;N$19,data!H$25*(N$19-A1296)/C1296,IF(D1296&gt;data!$H$25,data!$H$25,IF(D1296&lt;0,0,D1296))))</f>
        <v>701.2536720673495</v>
      </c>
      <c r="F1296" s="17">
        <f>(H1296*data!D$16+I1296*data!D$17-G1295*(data!D$18+data!D$19+data!D$20))*$C1296/60</f>
        <v>-1.9479268668537506</v>
      </c>
      <c r="G1296" s="17">
        <f t="shared" si="65"/>
        <v>81.168000000000006</v>
      </c>
      <c r="H1296" s="17">
        <f>H1295+(data!D$19*G1295-data!D$16*H1295)*$C1296/60</f>
        <v>165.26137287144212</v>
      </c>
      <c r="I1296" s="17">
        <f>I1295+(data!D$20*G1295-data!D$17*I1295)*$C1296/60</f>
        <v>418.76584574187234</v>
      </c>
      <c r="J1296" s="16">
        <f t="shared" si="63"/>
        <v>153.66666666666666</v>
      </c>
      <c r="K1296" s="14">
        <f>G1296/data!D$8</f>
        <v>4</v>
      </c>
      <c r="L1296" s="59">
        <f>C1296*E1296/3600/data!H$23+L1295</f>
        <v>218.82306325534054</v>
      </c>
    </row>
    <row r="1297" spans="1:12" ht="19.899999999999999" customHeight="1">
      <c r="A1297" s="18">
        <f>'Eleveld TCI'!A1297</f>
        <v>9230</v>
      </c>
      <c r="B1297" s="13">
        <f>'Eleveld TCI'!B1297</f>
        <v>4</v>
      </c>
      <c r="C1297" s="14">
        <f t="shared" si="64"/>
        <v>10</v>
      </c>
      <c r="D1297" s="68">
        <f>3600*(B1297*data!D$15/1000-F1297-G1296)/C1297</f>
        <v>701.18598454931032</v>
      </c>
      <c r="E1297" s="68">
        <f>IF(A1297+C1297&lt;N$19,data!H$25,IF(A1297&lt;N$19,data!H$25*(N$19-A1297)/C1297,IF(D1297&gt;data!$H$25,data!$H$25,IF(D1297&lt;0,0,D1297))))</f>
        <v>701.18598454931032</v>
      </c>
      <c r="F1297" s="17">
        <f>(H1297*data!D$16+I1297*data!D$17-G1296*(data!D$18+data!D$19+data!D$20))*$C1297/60</f>
        <v>-1.9477388459703127</v>
      </c>
      <c r="G1297" s="17">
        <f t="shared" si="65"/>
        <v>81.168000000000006</v>
      </c>
      <c r="H1297" s="17">
        <f>H1296+(data!D$19*G1296-data!D$16*H1296)*$C1297/60</f>
        <v>165.26161295345389</v>
      </c>
      <c r="I1297" s="17">
        <f>I1296+(data!D$20*G1296-data!D$17*I1296)*$C1297/60</f>
        <v>419.10370052671431</v>
      </c>
      <c r="J1297" s="16">
        <f t="shared" si="63"/>
        <v>153.83333333333334</v>
      </c>
      <c r="K1297" s="14">
        <f>G1297/data!D$8</f>
        <v>4</v>
      </c>
      <c r="L1297" s="59">
        <f>C1297*E1297/3600/data!H$23+L1296</f>
        <v>219.01783713993757</v>
      </c>
    </row>
    <row r="1298" spans="1:12" ht="19.899999999999999" customHeight="1">
      <c r="A1298" s="18">
        <f>'Eleveld TCI'!A1298</f>
        <v>9240</v>
      </c>
      <c r="B1298" s="13">
        <f>'Eleveld TCI'!B1298</f>
        <v>4</v>
      </c>
      <c r="C1298" s="14">
        <f t="shared" si="64"/>
        <v>10</v>
      </c>
      <c r="D1298" s="68">
        <f>3600*(B1298*data!D$15/1000-F1298-G1297)/C1298</f>
        <v>701.11834108614289</v>
      </c>
      <c r="E1298" s="68">
        <f>IF(A1298+C1298&lt;N$19,data!H$25,IF(A1298&lt;N$19,data!H$25*(N$19-A1298)/C1298,IF(D1298&gt;data!$H$25,data!$H$25,IF(D1298&lt;0,0,D1298))))</f>
        <v>701.11834108614289</v>
      </c>
      <c r="F1298" s="17">
        <f>(H1298*data!D$16+I1298*data!D$17-G1297*(data!D$18+data!D$19+data!D$20))*$C1298/60</f>
        <v>-1.9475509474615054</v>
      </c>
      <c r="G1298" s="17">
        <f t="shared" si="65"/>
        <v>81.168000000000006</v>
      </c>
      <c r="H1298" s="17">
        <f>H1297+(data!D$19*G1297-data!D$16*H1297)*$C1298/60</f>
        <v>165.2618508347139</v>
      </c>
      <c r="I1298" s="17">
        <f>I1297+(data!D$20*G1297-data!D$17*I1297)*$C1298/60</f>
        <v>419.44136949142461</v>
      </c>
      <c r="J1298" s="16">
        <f t="shared" si="63"/>
        <v>154</v>
      </c>
      <c r="K1298" s="14">
        <f>G1298/data!D$8</f>
        <v>4</v>
      </c>
      <c r="L1298" s="59">
        <f>C1298*E1298/3600/data!H$23+L1297</f>
        <v>219.21259223468371</v>
      </c>
    </row>
    <row r="1299" spans="1:12" ht="19.899999999999999" customHeight="1">
      <c r="A1299" s="18">
        <f>'Eleveld TCI'!A1299</f>
        <v>9250</v>
      </c>
      <c r="B1299" s="13">
        <f>'Eleveld TCI'!B1299</f>
        <v>4</v>
      </c>
      <c r="C1299" s="14">
        <f t="shared" si="64"/>
        <v>10</v>
      </c>
      <c r="D1299" s="68">
        <f>3600*(B1299*data!D$15/1000-F1299-G1298)/C1299</f>
        <v>701.05074159103026</v>
      </c>
      <c r="E1299" s="68">
        <f>IF(A1299+C1299&lt;N$19,data!H$25,IF(A1299&lt;N$19,data!H$25*(N$19-A1299)/C1299,IF(D1299&gt;data!$H$25,data!$H$25,IF(D1299&lt;0,0,D1299))))</f>
        <v>701.05074159103026</v>
      </c>
      <c r="F1299" s="17">
        <f>(H1299*data!D$16+I1299*data!D$17-G1298*(data!D$18+data!D$19+data!D$20))*$C1299/60</f>
        <v>-1.9473631710861932</v>
      </c>
      <c r="G1299" s="17">
        <f t="shared" si="65"/>
        <v>81.168000000000006</v>
      </c>
      <c r="H1299" s="17">
        <f>H1298+(data!D$19*G1298-data!D$16*H1298)*$C1299/60</f>
        <v>165.2620865353957</v>
      </c>
      <c r="I1299" s="17">
        <f>I1298+(data!D$20*G1298-data!D$17*I1298)*$C1299/60</f>
        <v>419.77885273820431</v>
      </c>
      <c r="J1299" s="16">
        <f t="shared" si="63"/>
        <v>154.16666666666666</v>
      </c>
      <c r="K1299" s="14">
        <f>G1299/data!D$8</f>
        <v>4</v>
      </c>
      <c r="L1299" s="59">
        <f>C1299*E1299/3600/data!H$23+L1298</f>
        <v>219.40732855179232</v>
      </c>
    </row>
    <row r="1300" spans="1:12" ht="19.899999999999999" customHeight="1">
      <c r="A1300" s="18">
        <f>'Eleveld TCI'!A1300</f>
        <v>9260</v>
      </c>
      <c r="B1300" s="13">
        <f>'Eleveld TCI'!B1300</f>
        <v>4</v>
      </c>
      <c r="C1300" s="14">
        <f t="shared" si="64"/>
        <v>10</v>
      </c>
      <c r="D1300" s="68">
        <f>3600*(B1300*data!D$15/1000-F1300-G1299)/C1300</f>
        <v>700.98318597778984</v>
      </c>
      <c r="E1300" s="68">
        <f>IF(A1300+C1300&lt;N$19,data!H$25,IF(A1300&lt;N$19,data!H$25*(N$19-A1300)/C1300,IF(D1300&gt;data!$H$25,data!$H$25,IF(D1300&lt;0,0,D1300))))</f>
        <v>700.98318597778984</v>
      </c>
      <c r="F1300" s="17">
        <f>(H1300*data!D$16+I1300*data!D$17-G1299*(data!D$18+data!D$19+data!D$20))*$C1300/60</f>
        <v>-1.947175516604968</v>
      </c>
      <c r="G1300" s="17">
        <f t="shared" si="65"/>
        <v>81.168000000000006</v>
      </c>
      <c r="H1300" s="17">
        <f>H1299+(data!D$19*G1299-data!D$16*H1299)*$C1300/60</f>
        <v>165.26232007548791</v>
      </c>
      <c r="I1300" s="17">
        <f>I1299+(data!D$20*G1299-data!D$17*I1299)*$C1300/60</f>
        <v>420.11615036919829</v>
      </c>
      <c r="J1300" s="16">
        <f t="shared" si="63"/>
        <v>154.33333333333334</v>
      </c>
      <c r="K1300" s="14">
        <f>G1300/data!D$8</f>
        <v>4</v>
      </c>
      <c r="L1300" s="59">
        <f>C1300*E1300/3600/data!H$23+L1299</f>
        <v>219.60204610345281</v>
      </c>
    </row>
    <row r="1301" spans="1:12" ht="19.899999999999999" customHeight="1">
      <c r="A1301" s="18">
        <f>'Eleveld TCI'!A1301</f>
        <v>9270</v>
      </c>
      <c r="B1301" s="13">
        <f>'Eleveld TCI'!B1301</f>
        <v>4</v>
      </c>
      <c r="C1301" s="14">
        <f t="shared" si="64"/>
        <v>10</v>
      </c>
      <c r="D1301" s="68">
        <f>3600*(B1301*data!D$15/1000-F1301-G1300)/C1301</f>
        <v>700.91567416084786</v>
      </c>
      <c r="E1301" s="68">
        <f>IF(A1301+C1301&lt;N$19,data!H$25,IF(A1301&lt;N$19,data!H$25*(N$19-A1301)/C1301,IF(D1301&gt;data!$H$25,data!$H$25,IF(D1301&lt;0,0,D1301))))</f>
        <v>700.91567416084786</v>
      </c>
      <c r="F1301" s="17">
        <f>(H1301*data!D$16+I1301*data!D$17-G1300*(data!D$18+data!D$19+data!D$20))*$C1301/60</f>
        <v>-1.9469879837801309</v>
      </c>
      <c r="G1301" s="17">
        <f t="shared" si="65"/>
        <v>81.168000000000006</v>
      </c>
      <c r="H1301" s="17">
        <f>H1300+(data!D$19*G1300-data!D$16*H1300)*$C1301/60</f>
        <v>165.26255147479594</v>
      </c>
      <c r="I1301" s="17">
        <f>I1300+(data!D$20*G1300-data!D$17*I1300)*$C1301/60</f>
        <v>420.45326248649525</v>
      </c>
      <c r="J1301" s="16">
        <f t="shared" si="63"/>
        <v>154.5</v>
      </c>
      <c r="K1301" s="14">
        <f>G1301/data!D$8</f>
        <v>4</v>
      </c>
      <c r="L1301" s="59">
        <f>C1301*E1301/3600/data!H$23+L1300</f>
        <v>219.79674490183081</v>
      </c>
    </row>
    <row r="1302" spans="1:12" ht="19.899999999999999" customHeight="1">
      <c r="A1302" s="18">
        <f>'Eleveld TCI'!A1302</f>
        <v>9280</v>
      </c>
      <c r="B1302" s="13">
        <f>'Eleveld TCI'!B1302</f>
        <v>4</v>
      </c>
      <c r="C1302" s="14">
        <f t="shared" si="64"/>
        <v>10</v>
      </c>
      <c r="D1302" s="68">
        <f>3600*(B1302*data!D$15/1000-F1302-G1301)/C1302</f>
        <v>700.84820605524442</v>
      </c>
      <c r="E1302" s="68">
        <f>IF(A1302+C1302&lt;N$19,data!H$25,IF(A1302&lt;N$19,data!H$25*(N$19-A1302)/C1302,IF(D1302&gt;data!$H$25,data!$H$25,IF(D1302&lt;0,0,D1302))))</f>
        <v>700.84820605524442</v>
      </c>
      <c r="F1302" s="17">
        <f>(H1302*data!D$16+I1302*data!D$17-G1301*(data!D$18+data!D$19+data!D$20))*$C1302/60</f>
        <v>-1.9468005723756792</v>
      </c>
      <c r="G1302" s="17">
        <f t="shared" si="65"/>
        <v>81.168000000000006</v>
      </c>
      <c r="H1302" s="17">
        <f>H1301+(data!D$19*G1301-data!D$16*H1301)*$C1302/60</f>
        <v>165.26278075294366</v>
      </c>
      <c r="I1302" s="17">
        <f>I1301+(data!D$20*G1301-data!D$17*I1301)*$C1302/60</f>
        <v>420.79018919212768</v>
      </c>
      <c r="J1302" s="16">
        <f t="shared" si="63"/>
        <v>154.66666666666666</v>
      </c>
      <c r="K1302" s="14">
        <f>G1302/data!D$8</f>
        <v>4</v>
      </c>
      <c r="L1302" s="59">
        <f>C1302*E1302/3600/data!H$23+L1301</f>
        <v>219.99142495906838</v>
      </c>
    </row>
    <row r="1303" spans="1:12" ht="19.899999999999999" customHeight="1">
      <c r="A1303" s="18">
        <f>'Eleveld TCI'!A1303</f>
        <v>9290</v>
      </c>
      <c r="B1303" s="13">
        <f>'Eleveld TCI'!B1303</f>
        <v>4</v>
      </c>
      <c r="C1303" s="14">
        <f t="shared" si="64"/>
        <v>10</v>
      </c>
      <c r="D1303" s="68">
        <f>3600*(B1303*data!D$15/1000-F1303-G1302)/C1303</f>
        <v>700.78078157662333</v>
      </c>
      <c r="E1303" s="68">
        <f>IF(A1303+C1303&lt;N$19,data!H$25,IF(A1303&lt;N$19,data!H$25*(N$19-A1303)/C1303,IF(D1303&gt;data!$H$25,data!$H$25,IF(D1303&lt;0,0,D1303))))</f>
        <v>700.78078157662333</v>
      </c>
      <c r="F1303" s="17">
        <f>(H1303*data!D$16+I1303*data!D$17-G1302*(data!D$18+data!D$19+data!D$20))*$C1303/60</f>
        <v>-1.9466132821572895</v>
      </c>
      <c r="G1303" s="17">
        <f t="shared" si="65"/>
        <v>81.168000000000006</v>
      </c>
      <c r="H1303" s="17">
        <f>H1302+(data!D$19*G1302-data!D$16*H1302)*$C1303/60</f>
        <v>165.26300792937499</v>
      </c>
      <c r="I1303" s="17">
        <f>I1302+(data!D$20*G1302-data!D$17*I1302)*$C1303/60</f>
        <v>421.12693058807201</v>
      </c>
      <c r="J1303" s="16">
        <f t="shared" si="63"/>
        <v>154.83333333333334</v>
      </c>
      <c r="K1303" s="14">
        <f>G1303/data!D$8</f>
        <v>4</v>
      </c>
      <c r="L1303" s="59">
        <f>C1303*E1303/3600/data!H$23+L1302</f>
        <v>220.1860862872841</v>
      </c>
    </row>
    <row r="1304" spans="1:12" ht="19.899999999999999" customHeight="1">
      <c r="A1304" s="18">
        <f>'Eleveld TCI'!A1304</f>
        <v>9300</v>
      </c>
      <c r="B1304" s="13">
        <f>'Eleveld TCI'!B1304</f>
        <v>4</v>
      </c>
      <c r="C1304" s="14">
        <f t="shared" si="64"/>
        <v>10</v>
      </c>
      <c r="D1304" s="68">
        <f>3600*(B1304*data!D$15/1000-F1304-G1303)/C1304</f>
        <v>700.71340064122694</v>
      </c>
      <c r="E1304" s="68">
        <f>IF(A1304+C1304&lt;N$19,data!H$25,IF(A1304&lt;N$19,data!H$25*(N$19-A1304)/C1304,IF(D1304&gt;data!$H$25,data!$H$25,IF(D1304&lt;0,0,D1304))))</f>
        <v>700.71340064122694</v>
      </c>
      <c r="F1304" s="17">
        <f>(H1304*data!D$16+I1304*data!D$17-G1303*(data!D$18+data!D$19+data!D$20))*$C1304/60</f>
        <v>-1.9464261128923017</v>
      </c>
      <c r="G1304" s="17">
        <f t="shared" si="65"/>
        <v>81.168000000000006</v>
      </c>
      <c r="H1304" s="17">
        <f>H1303+(data!D$19*G1303-data!D$16*H1303)*$C1304/60</f>
        <v>165.26323302335572</v>
      </c>
      <c r="I1304" s="17">
        <f>I1303+(data!D$20*G1303-data!D$17*I1303)*$C1304/60</f>
        <v>421.4634867762486</v>
      </c>
      <c r="J1304" s="16">
        <f t="shared" si="63"/>
        <v>155</v>
      </c>
      <c r="K1304" s="14">
        <f>G1304/data!D$8</f>
        <v>4</v>
      </c>
      <c r="L1304" s="59">
        <f>C1304*E1304/3600/data!H$23+L1303</f>
        <v>220.38072889857332</v>
      </c>
    </row>
    <row r="1305" spans="1:12" ht="19.899999999999999" customHeight="1">
      <c r="A1305" s="18">
        <f>'Eleveld TCI'!A1305</f>
        <v>9310</v>
      </c>
      <c r="B1305" s="13">
        <f>'Eleveld TCI'!B1305</f>
        <v>4</v>
      </c>
      <c r="C1305" s="14">
        <f t="shared" si="64"/>
        <v>10</v>
      </c>
      <c r="D1305" s="68">
        <f>3600*(B1305*data!D$15/1000-F1305-G1304)/C1305</f>
        <v>700.64606316589618</v>
      </c>
      <c r="E1305" s="68">
        <f>IF(A1305+C1305&lt;N$19,data!H$25,IF(A1305&lt;N$19,data!H$25*(N$19-A1305)/C1305,IF(D1305&gt;data!$H$25,data!$H$25,IF(D1305&lt;0,0,D1305))))</f>
        <v>700.64606316589618</v>
      </c>
      <c r="F1305" s="17">
        <f>(H1305*data!D$16+I1305*data!D$17-G1304*(data!D$18+data!D$19+data!D$20))*$C1305/60</f>
        <v>-1.9462390643497087</v>
      </c>
      <c r="G1305" s="17">
        <f t="shared" si="65"/>
        <v>81.168000000000006</v>
      </c>
      <c r="H1305" s="17">
        <f>H1304+(data!D$19*G1304-data!D$16*H1304)*$C1305/60</f>
        <v>165.26345605397498</v>
      </c>
      <c r="I1305" s="17">
        <f>I1304+(data!D$20*G1304-data!D$17*I1304)*$C1305/60</f>
        <v>421.79985785852165</v>
      </c>
      <c r="J1305" s="16">
        <f t="shared" si="63"/>
        <v>155.16666666666666</v>
      </c>
      <c r="K1305" s="14">
        <f>G1305/data!D$8</f>
        <v>4</v>
      </c>
      <c r="L1305" s="59">
        <f>C1305*E1305/3600/data!H$23+L1304</f>
        <v>220.57535280500829</v>
      </c>
    </row>
    <row r="1306" spans="1:12" ht="19.899999999999999" customHeight="1">
      <c r="A1306" s="18">
        <f>'Eleveld TCI'!A1306</f>
        <v>9320</v>
      </c>
      <c r="B1306" s="13">
        <f>'Eleveld TCI'!B1306</f>
        <v>4</v>
      </c>
      <c r="C1306" s="14">
        <f t="shared" si="64"/>
        <v>10</v>
      </c>
      <c r="D1306" s="68">
        <f>3600*(B1306*data!D$15/1000-F1306-G1305)/C1306</f>
        <v>700.57876906805006</v>
      </c>
      <c r="E1306" s="68">
        <f>IF(A1306+C1306&lt;N$19,data!H$25,IF(A1306&lt;N$19,data!H$25*(N$19-A1306)/C1306,IF(D1306&gt;data!$H$25,data!$H$25,IF(D1306&lt;0,0,D1306))))</f>
        <v>700.57876906805006</v>
      </c>
      <c r="F1306" s="17">
        <f>(H1306*data!D$16+I1306*data!D$17-G1305*(data!D$18+data!D$19+data!D$20))*$C1306/60</f>
        <v>-1.9460521363001355</v>
      </c>
      <c r="G1306" s="17">
        <f t="shared" si="65"/>
        <v>81.168000000000006</v>
      </c>
      <c r="H1306" s="17">
        <f>H1305+(data!D$19*G1305-data!D$16*H1305)*$C1306/60</f>
        <v>165.26367704014686</v>
      </c>
      <c r="I1306" s="17">
        <f>I1305+(data!D$20*G1305-data!D$17*I1305)*$C1306/60</f>
        <v>422.13604393669948</v>
      </c>
      <c r="J1306" s="16">
        <f t="shared" si="63"/>
        <v>155.33333333333334</v>
      </c>
      <c r="K1306" s="14">
        <f>G1306/data!D$8</f>
        <v>4</v>
      </c>
      <c r="L1306" s="59">
        <f>C1306*E1306/3600/data!H$23+L1305</f>
        <v>220.76995801863831</v>
      </c>
    </row>
    <row r="1307" spans="1:12" ht="19.899999999999999" customHeight="1">
      <c r="A1307" s="18">
        <f>'Eleveld TCI'!A1307</f>
        <v>9330</v>
      </c>
      <c r="B1307" s="13">
        <f>'Eleveld TCI'!B1307</f>
        <v>4</v>
      </c>
      <c r="C1307" s="14">
        <f t="shared" si="64"/>
        <v>10</v>
      </c>
      <c r="D1307" s="68">
        <f>3600*(B1307*data!D$15/1000-F1307-G1306)/C1307</f>
        <v>700.51151826569594</v>
      </c>
      <c r="E1307" s="68">
        <f>IF(A1307+C1307&lt;N$19,data!H$25,IF(A1307&lt;N$19,data!H$25*(N$19-A1307)/C1307,IF(D1307&gt;data!$H$25,data!$H$25,IF(D1307&lt;0,0,D1307))))</f>
        <v>700.51151826569594</v>
      </c>
      <c r="F1307" s="17">
        <f>(H1307*data!D$16+I1307*data!D$17-G1306*(data!D$18+data!D$19+data!D$20))*$C1307/60</f>
        <v>-1.9458653285158272</v>
      </c>
      <c r="G1307" s="17">
        <f t="shared" si="65"/>
        <v>81.168000000000006</v>
      </c>
      <c r="H1307" s="17">
        <f>H1306+(data!D$19*G1306-data!D$16*H1306)*$C1307/60</f>
        <v>165.26389600061219</v>
      </c>
      <c r="I1307" s="17">
        <f>I1306+(data!D$20*G1306-data!D$17*I1306)*$C1307/60</f>
        <v>422.47204511253432</v>
      </c>
      <c r="J1307" s="16">
        <f t="shared" si="63"/>
        <v>155.5</v>
      </c>
      <c r="K1307" s="14">
        <f>G1307/data!D$8</f>
        <v>4</v>
      </c>
      <c r="L1307" s="59">
        <f>C1307*E1307/3600/data!H$23+L1306</f>
        <v>220.96454455148989</v>
      </c>
    </row>
    <row r="1308" spans="1:12" ht="19.899999999999999" customHeight="1">
      <c r="A1308" s="18">
        <f>'Eleveld TCI'!A1308</f>
        <v>9340</v>
      </c>
      <c r="B1308" s="13">
        <f>'Eleveld TCI'!B1308</f>
        <v>4</v>
      </c>
      <c r="C1308" s="14">
        <f t="shared" si="64"/>
        <v>10</v>
      </c>
      <c r="D1308" s="68">
        <f>3600*(B1308*data!D$15/1000-F1308-G1307)/C1308</f>
        <v>700.44431067742948</v>
      </c>
      <c r="E1308" s="68">
        <f>IF(A1308+C1308&lt;N$19,data!H$25,IF(A1308&lt;N$19,data!H$25*(N$19-A1308)/C1308,IF(D1308&gt;data!$H$25,data!$H$25,IF(D1308&lt;0,0,D1308))))</f>
        <v>700.44431067742948</v>
      </c>
      <c r="F1308" s="17">
        <f>(H1308*data!D$16+I1308*data!D$17-G1307*(data!D$18+data!D$19+data!D$20))*$C1308/60</f>
        <v>-1.9456786407706366</v>
      </c>
      <c r="G1308" s="17">
        <f t="shared" si="65"/>
        <v>81.168000000000006</v>
      </c>
      <c r="H1308" s="17">
        <f>H1307+(data!D$19*G1307-data!D$16*H1307)*$C1308/60</f>
        <v>165.2641129539399</v>
      </c>
      <c r="I1308" s="17">
        <f>I1307+(data!D$20*G1307-data!D$17*I1307)*$C1308/60</f>
        <v>422.80786148772245</v>
      </c>
      <c r="J1308" s="16">
        <f t="shared" si="63"/>
        <v>155.66666666666666</v>
      </c>
      <c r="K1308" s="14">
        <f>G1308/data!D$8</f>
        <v>4</v>
      </c>
      <c r="L1308" s="59">
        <f>C1308*E1308/3600/data!H$23+L1307</f>
        <v>221.15911241556697</v>
      </c>
    </row>
    <row r="1309" spans="1:12" ht="19.899999999999999" customHeight="1">
      <c r="A1309" s="18">
        <f>'Eleveld TCI'!A1309</f>
        <v>9350</v>
      </c>
      <c r="B1309" s="13">
        <f>'Eleveld TCI'!B1309</f>
        <v>4</v>
      </c>
      <c r="C1309" s="14">
        <f t="shared" si="64"/>
        <v>10</v>
      </c>
      <c r="D1309" s="68">
        <f>3600*(B1309*data!D$15/1000-F1309-G1308)/C1309</f>
        <v>700.37714622240401</v>
      </c>
      <c r="E1309" s="68">
        <f>IF(A1309+C1309&lt;N$19,data!H$25,IF(A1309&lt;N$19,data!H$25*(N$19-A1309)/C1309,IF(D1309&gt;data!$H$25,data!$H$25,IF(D1309&lt;0,0,D1309))))</f>
        <v>700.37714622240401</v>
      </c>
      <c r="F1309" s="17">
        <f>(H1309*data!D$16+I1309*data!D$17-G1308*(data!D$18+data!D$19+data!D$20))*$C1309/60</f>
        <v>-1.9454920728400051</v>
      </c>
      <c r="G1309" s="17">
        <f t="shared" si="65"/>
        <v>81.168000000000006</v>
      </c>
      <c r="H1309" s="17">
        <f>H1308+(data!D$19*G1308-data!D$16*H1308)*$C1309/60</f>
        <v>165.26432791852878</v>
      </c>
      <c r="I1309" s="17">
        <f>I1308+(data!D$20*G1308-data!D$17*I1308)*$C1309/60</f>
        <v>423.14349316390422</v>
      </c>
      <c r="J1309" s="16">
        <f t="shared" si="63"/>
        <v>155.83333333333334</v>
      </c>
      <c r="K1309" s="14">
        <f>G1309/data!D$8</f>
        <v>4</v>
      </c>
      <c r="L1309" s="59">
        <f>C1309*E1309/3600/data!H$23+L1308</f>
        <v>221.35366162285098</v>
      </c>
    </row>
    <row r="1310" spans="1:12" ht="19.899999999999999" customHeight="1">
      <c r="A1310" s="18">
        <f>'Eleveld TCI'!A1310</f>
        <v>9360</v>
      </c>
      <c r="B1310" s="13">
        <f>'Eleveld TCI'!B1310</f>
        <v>4</v>
      </c>
      <c r="C1310" s="14">
        <f t="shared" si="64"/>
        <v>10</v>
      </c>
      <c r="D1310" s="68">
        <f>3600*(B1310*data!D$15/1000-F1310-G1309)/C1310</f>
        <v>700.31002482034069</v>
      </c>
      <c r="E1310" s="68">
        <f>IF(A1310+C1310&lt;N$19,data!H$25,IF(A1310&lt;N$19,data!H$25*(N$19-A1310)/C1310,IF(D1310&gt;data!$H$25,data!$H$25,IF(D1310&lt;0,0,D1310))))</f>
        <v>700.31002482034069</v>
      </c>
      <c r="F1310" s="17">
        <f>(H1310*data!D$16+I1310*data!D$17-G1309*(data!D$18+data!D$19+data!D$20))*$C1310/60</f>
        <v>-1.9453056245009526</v>
      </c>
      <c r="G1310" s="17">
        <f t="shared" si="65"/>
        <v>81.168000000000006</v>
      </c>
      <c r="H1310" s="17">
        <f>H1309+(data!D$19*G1309-data!D$16*H1309)*$C1310/60</f>
        <v>165.26454091260894</v>
      </c>
      <c r="I1310" s="17">
        <f>I1309+(data!D$20*G1309-data!D$17*I1309)*$C1310/60</f>
        <v>423.47894024266407</v>
      </c>
      <c r="J1310" s="16">
        <f t="shared" si="63"/>
        <v>156</v>
      </c>
      <c r="K1310" s="14">
        <f>G1310/data!D$8</f>
        <v>4</v>
      </c>
      <c r="L1310" s="59">
        <f>C1310*E1310/3600/data!H$23+L1309</f>
        <v>221.54819218530108</v>
      </c>
    </row>
    <row r="1311" spans="1:12" ht="19.899999999999999" customHeight="1">
      <c r="A1311" s="18">
        <f>'Eleveld TCI'!A1311</f>
        <v>9370</v>
      </c>
      <c r="B1311" s="13">
        <f>'Eleveld TCI'!B1311</f>
        <v>4</v>
      </c>
      <c r="C1311" s="14">
        <f t="shared" si="64"/>
        <v>10</v>
      </c>
      <c r="D1311" s="68">
        <f>3600*(B1311*data!D$15/1000-F1311-G1310)/C1311</f>
        <v>700.24294639154391</v>
      </c>
      <c r="E1311" s="68">
        <f>IF(A1311+C1311&lt;N$19,data!H$25,IF(A1311&lt;N$19,data!H$25*(N$19-A1311)/C1311,IF(D1311&gt;data!$H$25,data!$H$25,IF(D1311&lt;0,0,D1311))))</f>
        <v>700.24294639154391</v>
      </c>
      <c r="F1311" s="17">
        <f>(H1311*data!D$16+I1311*data!D$17-G1310*(data!D$18+data!D$19+data!D$20))*$C1311/60</f>
        <v>-1.9451192955320602</v>
      </c>
      <c r="G1311" s="17">
        <f t="shared" si="65"/>
        <v>81.168000000000006</v>
      </c>
      <c r="H1311" s="17">
        <f>H1310+(data!D$19*G1310-data!D$16*H1310)*$C1311/60</f>
        <v>165.26475195424337</v>
      </c>
      <c r="I1311" s="17">
        <f>I1310+(data!D$20*G1310-data!D$17*I1310)*$C1311/60</f>
        <v>423.81420282553063</v>
      </c>
      <c r="J1311" s="16">
        <f t="shared" si="63"/>
        <v>156.16666666666666</v>
      </c>
      <c r="K1311" s="14">
        <f>G1311/data!D$8</f>
        <v>4</v>
      </c>
      <c r="L1311" s="59">
        <f>C1311*E1311/3600/data!H$23+L1310</f>
        <v>221.74270411485429</v>
      </c>
    </row>
    <row r="1312" spans="1:12" ht="19.899999999999999" customHeight="1">
      <c r="A1312" s="18">
        <f>'Eleveld TCI'!A1312</f>
        <v>9380</v>
      </c>
      <c r="B1312" s="13">
        <f>'Eleveld TCI'!B1312</f>
        <v>4</v>
      </c>
      <c r="C1312" s="14">
        <f t="shared" si="64"/>
        <v>10</v>
      </c>
      <c r="D1312" s="68">
        <f>3600*(B1312*data!D$15/1000-F1312-G1311)/C1312</f>
        <v>700.17591085684501</v>
      </c>
      <c r="E1312" s="68">
        <f>IF(A1312+C1312&lt;N$19,data!H$25,IF(A1312&lt;N$19,data!H$25*(N$19-A1312)/C1312,IF(D1312&gt;data!$H$25,data!$H$25,IF(D1312&lt;0,0,D1312))))</f>
        <v>700.17591085684501</v>
      </c>
      <c r="F1312" s="17">
        <f>(H1312*data!D$16+I1312*data!D$17-G1311*(data!D$18+data!D$19+data!D$20))*$C1312/60</f>
        <v>-1.9449330857134588</v>
      </c>
      <c r="G1312" s="17">
        <f t="shared" si="65"/>
        <v>81.168000000000006</v>
      </c>
      <c r="H1312" s="17">
        <f>H1311+(data!D$19*G1311-data!D$16*H1311)*$C1312/60</f>
        <v>165.26496106132947</v>
      </c>
      <c r="I1312" s="17">
        <f>I1311+(data!D$20*G1311-data!D$17*I1311)*$C1312/60</f>
        <v>424.14928101397658</v>
      </c>
      <c r="J1312" s="16">
        <f t="shared" si="63"/>
        <v>156.33333333333334</v>
      </c>
      <c r="K1312" s="14">
        <f>G1312/data!D$8</f>
        <v>4</v>
      </c>
      <c r="L1312" s="59">
        <f>C1312*E1312/3600/data!H$23+L1311</f>
        <v>221.93719742342563</v>
      </c>
    </row>
    <row r="1313" spans="1:12" ht="19.899999999999999" customHeight="1">
      <c r="A1313" s="18">
        <f>'Eleveld TCI'!A1313</f>
        <v>9390</v>
      </c>
      <c r="B1313" s="13">
        <f>'Eleveld TCI'!B1313</f>
        <v>4</v>
      </c>
      <c r="C1313" s="14">
        <f t="shared" si="64"/>
        <v>10</v>
      </c>
      <c r="D1313" s="68">
        <f>3600*(B1313*data!D$15/1000-F1313-G1312)/C1313</f>
        <v>700.1089181376534</v>
      </c>
      <c r="E1313" s="68">
        <f>IF(A1313+C1313&lt;N$19,data!H$25,IF(A1313&lt;N$19,data!H$25*(N$19-A1313)/C1313,IF(D1313&gt;data!$H$25,data!$H$25,IF(D1313&lt;0,0,D1313))))</f>
        <v>700.1089181376534</v>
      </c>
      <c r="F1313" s="17">
        <f>(H1313*data!D$16+I1313*data!D$17-G1312*(data!D$18+data!D$19+data!D$20))*$C1313/60</f>
        <v>-1.9447469948268137</v>
      </c>
      <c r="G1313" s="17">
        <f t="shared" si="65"/>
        <v>81.168000000000006</v>
      </c>
      <c r="H1313" s="17">
        <f>H1312+(data!D$19*G1312-data!D$16*H1312)*$C1313/60</f>
        <v>165.26516825160061</v>
      </c>
      <c r="I1313" s="17">
        <f>I1312+(data!D$20*G1312-data!D$17*I1312)*$C1313/60</f>
        <v>424.48417490941887</v>
      </c>
      <c r="J1313" s="16">
        <f t="shared" si="63"/>
        <v>156.5</v>
      </c>
      <c r="K1313" s="14">
        <f>G1313/data!D$8</f>
        <v>4</v>
      </c>
      <c r="L1313" s="59">
        <f>C1313*E1313/3600/data!H$23+L1312</f>
        <v>222.1316721229083</v>
      </c>
    </row>
    <row r="1314" spans="1:12" ht="19.899999999999999" customHeight="1">
      <c r="A1314" s="18">
        <f>'Eleveld TCI'!A1314</f>
        <v>9400</v>
      </c>
      <c r="B1314" s="13">
        <f>'Eleveld TCI'!B1314</f>
        <v>4</v>
      </c>
      <c r="C1314" s="14">
        <f t="shared" si="64"/>
        <v>10</v>
      </c>
      <c r="D1314" s="68">
        <f>3600*(B1314*data!D$15/1000-F1314-G1313)/C1314</f>
        <v>700.04196815591058</v>
      </c>
      <c r="E1314" s="68">
        <f>IF(A1314+C1314&lt;N$19,data!H$25,IF(A1314&lt;N$19,data!H$25*(N$19-A1314)/C1314,IF(D1314&gt;data!$H$25,data!$H$25,IF(D1314&lt;0,0,D1314))))</f>
        <v>700.04196815591058</v>
      </c>
      <c r="F1314" s="17">
        <f>(H1314*data!D$16+I1314*data!D$17-G1313*(data!D$18+data!D$19+data!D$20))*$C1314/60</f>
        <v>-1.9445610226553096</v>
      </c>
      <c r="G1314" s="17">
        <f t="shared" si="65"/>
        <v>81.168000000000006</v>
      </c>
      <c r="H1314" s="17">
        <f>H1313+(data!D$19*G1313-data!D$16*H1313)*$C1314/60</f>
        <v>165.2653735426276</v>
      </c>
      <c r="I1314" s="17">
        <f>I1313+(data!D$20*G1313-data!D$17*I1313)*$C1314/60</f>
        <v>424.8188846132187</v>
      </c>
      <c r="J1314" s="16">
        <f t="shared" si="63"/>
        <v>156.66666666666666</v>
      </c>
      <c r="K1314" s="14">
        <f>G1314/data!D$8</f>
        <v>4</v>
      </c>
      <c r="L1314" s="59">
        <f>C1314*E1314/3600/data!H$23+L1313</f>
        <v>222.32612822517382</v>
      </c>
    </row>
    <row r="1315" spans="1:12" ht="19.899999999999999" customHeight="1">
      <c r="A1315" s="18">
        <f>'Eleveld TCI'!A1315</f>
        <v>9410</v>
      </c>
      <c r="B1315" s="13">
        <f>'Eleveld TCI'!B1315</f>
        <v>4</v>
      </c>
      <c r="C1315" s="14">
        <f t="shared" si="64"/>
        <v>10</v>
      </c>
      <c r="D1315" s="68">
        <f>3600*(B1315*data!D$15/1000-F1315-G1314)/C1315</f>
        <v>699.97506083411054</v>
      </c>
      <c r="E1315" s="68">
        <f>IF(A1315+C1315&lt;N$19,data!H$25,IF(A1315&lt;N$19,data!H$25*(N$19-A1315)/C1315,IF(D1315&gt;data!$H$25,data!$H$25,IF(D1315&lt;0,0,D1315))))</f>
        <v>699.97506083411054</v>
      </c>
      <c r="F1315" s="17">
        <f>(H1315*data!D$16+I1315*data!D$17-G1314*(data!D$18+data!D$19+data!D$20))*$C1315/60</f>
        <v>-1.9443751689836399</v>
      </c>
      <c r="G1315" s="17">
        <f t="shared" si="65"/>
        <v>81.168000000000006</v>
      </c>
      <c r="H1315" s="17">
        <f>H1314+(data!D$19*G1314-data!D$16*H1314)*$C1315/60</f>
        <v>165.26557695182018</v>
      </c>
      <c r="I1315" s="17">
        <f>I1314+(data!D$20*G1314-data!D$17*I1314)*$C1315/60</f>
        <v>425.15341022668144</v>
      </c>
      <c r="J1315" s="16">
        <f t="shared" si="63"/>
        <v>156.83333333333334</v>
      </c>
      <c r="K1315" s="14">
        <f>G1315/data!D$8</f>
        <v>4</v>
      </c>
      <c r="L1315" s="59">
        <f>C1315*E1315/3600/data!H$23+L1314</f>
        <v>222.52056574207219</v>
      </c>
    </row>
    <row r="1316" spans="1:12" ht="19.899999999999999" customHeight="1">
      <c r="A1316" s="18">
        <f>'Eleveld TCI'!A1316</f>
        <v>9420</v>
      </c>
      <c r="B1316" s="13">
        <f>'Eleveld TCI'!B1316</f>
        <v>4</v>
      </c>
      <c r="C1316" s="14">
        <f t="shared" si="64"/>
        <v>10</v>
      </c>
      <c r="D1316" s="68">
        <f>3600*(B1316*data!D$15/1000-F1316-G1315)/C1316</f>
        <v>699.90819609527421</v>
      </c>
      <c r="E1316" s="68">
        <f>IF(A1316+C1316&lt;N$19,data!H$25,IF(A1316&lt;N$19,data!H$25*(N$19-A1316)/C1316,IF(D1316&gt;data!$H$25,data!$H$25,IF(D1316&lt;0,0,D1316))))</f>
        <v>699.90819609527421</v>
      </c>
      <c r="F1316" s="17">
        <f>(H1316*data!D$16+I1316*data!D$17-G1315*(data!D$18+data!D$19+data!D$20))*$C1316/60</f>
        <v>-1.9441894335979908</v>
      </c>
      <c r="G1316" s="17">
        <f t="shared" si="65"/>
        <v>81.168000000000006</v>
      </c>
      <c r="H1316" s="17">
        <f>H1315+(data!D$19*G1315-data!D$16*H1315)*$C1316/60</f>
        <v>165.26577849642848</v>
      </c>
      <c r="I1316" s="17">
        <f>I1315+(data!D$20*G1315-data!D$17*I1315)*$C1316/60</f>
        <v>425.48775185105677</v>
      </c>
      <c r="J1316" s="16">
        <f t="shared" si="63"/>
        <v>157</v>
      </c>
      <c r="K1316" s="14">
        <f>G1316/data!D$8</f>
        <v>4</v>
      </c>
      <c r="L1316" s="59">
        <f>C1316*E1316/3600/data!H$23+L1315</f>
        <v>222.714984685432</v>
      </c>
    </row>
    <row r="1317" spans="1:12" ht="19.899999999999999" customHeight="1">
      <c r="A1317" s="18">
        <f>'Eleveld TCI'!A1317</f>
        <v>9430</v>
      </c>
      <c r="B1317" s="13">
        <f>'Eleveld TCI'!B1317</f>
        <v>4</v>
      </c>
      <c r="C1317" s="14">
        <f t="shared" si="64"/>
        <v>10</v>
      </c>
      <c r="D1317" s="68">
        <f>3600*(B1317*data!D$15/1000-F1317-G1316)/C1317</f>
        <v>699.84137386296993</v>
      </c>
      <c r="E1317" s="68">
        <f>IF(A1317+C1317&lt;N$19,data!H$25,IF(A1317&lt;N$19,data!H$25*(N$19-A1317)/C1317,IF(D1317&gt;data!$H$25,data!$H$25,IF(D1317&lt;0,0,D1317))))</f>
        <v>699.84137386296993</v>
      </c>
      <c r="F1317" s="17">
        <f>(H1317*data!D$16+I1317*data!D$17-G1316*(data!D$18+data!D$19+data!D$20))*$C1317/60</f>
        <v>-1.944003816286028</v>
      </c>
      <c r="G1317" s="17">
        <f t="shared" si="65"/>
        <v>81.168000000000006</v>
      </c>
      <c r="H1317" s="17">
        <f>H1316+(data!D$19*G1316-data!D$16*H1316)*$C1317/60</f>
        <v>165.26597819354456</v>
      </c>
      <c r="I1317" s="17">
        <f>I1316+(data!D$20*G1316-data!D$17*I1316)*$C1317/60</f>
        <v>425.8219095875387</v>
      </c>
      <c r="J1317" s="16">
        <f t="shared" si="63"/>
        <v>157.16666666666666</v>
      </c>
      <c r="K1317" s="14">
        <f>G1317/data!D$8</f>
        <v>4</v>
      </c>
      <c r="L1317" s="59">
        <f>C1317*E1317/3600/data!H$23+L1316</f>
        <v>222.90938506706061</v>
      </c>
    </row>
    <row r="1318" spans="1:12" ht="19.899999999999999" customHeight="1">
      <c r="A1318" s="18">
        <f>'Eleveld TCI'!A1318</f>
        <v>9440</v>
      </c>
      <c r="B1318" s="13">
        <f>'Eleveld TCI'!B1318</f>
        <v>4</v>
      </c>
      <c r="C1318" s="14">
        <f t="shared" si="64"/>
        <v>10</v>
      </c>
      <c r="D1318" s="68">
        <f>3600*(B1318*data!D$15/1000-F1318-G1317)/C1318</f>
        <v>699.77459406127764</v>
      </c>
      <c r="E1318" s="68">
        <f>IF(A1318+C1318&lt;N$19,data!H$25,IF(A1318&lt;N$19,data!H$25*(N$19-A1318)/C1318,IF(D1318&gt;data!$H$25,data!$H$25,IF(D1318&lt;0,0,D1318))))</f>
        <v>699.77459406127764</v>
      </c>
      <c r="F1318" s="17">
        <f>(H1318*data!D$16+I1318*data!D$17-G1317*(data!D$18+data!D$19+data!D$20))*$C1318/60</f>
        <v>-1.9438183168368859</v>
      </c>
      <c r="G1318" s="17">
        <f t="shared" si="65"/>
        <v>81.168000000000006</v>
      </c>
      <c r="H1318" s="17">
        <f>H1317+(data!D$19*G1317-data!D$16*H1317)*$C1318/60</f>
        <v>165.26617606010373</v>
      </c>
      <c r="I1318" s="17">
        <f>I1317+(data!D$20*G1317-data!D$17*I1317)*$C1318/60</f>
        <v>426.15588353726554</v>
      </c>
      <c r="J1318" s="16">
        <f t="shared" si="63"/>
        <v>157.33333333333334</v>
      </c>
      <c r="K1318" s="14">
        <f>G1318/data!D$8</f>
        <v>4</v>
      </c>
      <c r="L1318" s="59">
        <f>C1318*E1318/3600/data!H$23+L1317</f>
        <v>223.10376689874431</v>
      </c>
    </row>
    <row r="1319" spans="1:12" ht="19.899999999999999" customHeight="1">
      <c r="A1319" s="18">
        <f>'Eleveld TCI'!A1319</f>
        <v>9450</v>
      </c>
      <c r="B1319" s="13">
        <f>'Eleveld TCI'!B1319</f>
        <v>4</v>
      </c>
      <c r="C1319" s="14">
        <f t="shared" si="64"/>
        <v>10</v>
      </c>
      <c r="D1319" s="68">
        <f>3600*(B1319*data!D$15/1000-F1319-G1318)/C1319</f>
        <v>699.70785661481443</v>
      </c>
      <c r="E1319" s="68">
        <f>IF(A1319+C1319&lt;N$19,data!H$25,IF(A1319&lt;N$19,data!H$25*(N$19-A1319)/C1319,IF(D1319&gt;data!$H$25,data!$H$25,IF(D1319&lt;0,0,D1319))))</f>
        <v>699.70785661481443</v>
      </c>
      <c r="F1319" s="17">
        <f>(H1319*data!D$16+I1319*data!D$17-G1318*(data!D$18+data!D$19+data!D$20))*$C1319/60</f>
        <v>-1.943632935041151</v>
      </c>
      <c r="G1319" s="17">
        <f t="shared" si="65"/>
        <v>81.168000000000006</v>
      </c>
      <c r="H1319" s="17">
        <f>H1318+(data!D$19*G1318-data!D$16*H1318)*$C1319/60</f>
        <v>165.2663721128861</v>
      </c>
      <c r="I1319" s="17">
        <f>I1318+(data!D$20*G1318-data!D$17*I1318)*$C1319/60</f>
        <v>426.48967380132007</v>
      </c>
      <c r="J1319" s="16">
        <f t="shared" si="63"/>
        <v>157.5</v>
      </c>
      <c r="K1319" s="14">
        <f>G1319/data!D$8</f>
        <v>4</v>
      </c>
      <c r="L1319" s="59">
        <f>C1319*E1319/3600/data!H$23+L1318</f>
        <v>223.29813019224844</v>
      </c>
    </row>
    <row r="1320" spans="1:12" ht="19.899999999999999" customHeight="1">
      <c r="A1320" s="18">
        <f>'Eleveld TCI'!A1320</f>
        <v>9460</v>
      </c>
      <c r="B1320" s="13">
        <f>'Eleveld TCI'!B1320</f>
        <v>4</v>
      </c>
      <c r="C1320" s="14">
        <f t="shared" si="64"/>
        <v>10</v>
      </c>
      <c r="D1320" s="68">
        <f>3600*(B1320*data!D$15/1000-F1320-G1319)/C1320</f>
        <v>699.64116144870388</v>
      </c>
      <c r="E1320" s="68">
        <f>IF(A1320+C1320&lt;N$19,data!H$25,IF(A1320&lt;N$19,data!H$25*(N$19-A1320)/C1320,IF(D1320&gt;data!$H$25,data!$H$25,IF(D1320&lt;0,0,D1320))))</f>
        <v>699.64116144870388</v>
      </c>
      <c r="F1320" s="17">
        <f>(H1320*data!D$16+I1320*data!D$17-G1319*(data!D$18+data!D$19+data!D$20))*$C1320/60</f>
        <v>-1.9434476706908503</v>
      </c>
      <c r="G1320" s="17">
        <f t="shared" si="65"/>
        <v>81.168000000000006</v>
      </c>
      <c r="H1320" s="17">
        <f>H1319+(data!D$19*G1319-data!D$16*H1319)*$C1320/60</f>
        <v>165.26656636851797</v>
      </c>
      <c r="I1320" s="17">
        <f>I1319+(data!D$20*G1319-data!D$17*I1319)*$C1320/60</f>
        <v>426.82328048072935</v>
      </c>
      <c r="J1320" s="16">
        <f t="shared" si="63"/>
        <v>157.66666666666666</v>
      </c>
      <c r="K1320" s="14">
        <f>G1320/data!D$8</f>
        <v>4</v>
      </c>
      <c r="L1320" s="59">
        <f>C1320*E1320/3600/data!H$23+L1319</f>
        <v>223.49247495931752</v>
      </c>
    </row>
    <row r="1321" spans="1:12" ht="19.899999999999999" customHeight="1">
      <c r="A1321" s="18">
        <f>'Eleveld TCI'!A1321</f>
        <v>9470</v>
      </c>
      <c r="B1321" s="13">
        <f>'Eleveld TCI'!B1321</f>
        <v>4</v>
      </c>
      <c r="C1321" s="14">
        <f t="shared" si="64"/>
        <v>10</v>
      </c>
      <c r="D1321" s="68">
        <f>3600*(B1321*data!D$15/1000-F1321-G1320)/C1321</f>
        <v>699.57450848859651</v>
      </c>
      <c r="E1321" s="68">
        <f>IF(A1321+C1321&lt;N$19,data!H$25,IF(A1321&lt;N$19,data!H$25*(N$19-A1321)/C1321,IF(D1321&gt;data!$H$25,data!$H$25,IF(D1321&lt;0,0,D1321))))</f>
        <v>699.57450848859651</v>
      </c>
      <c r="F1321" s="17">
        <f>(H1321*data!D$16+I1321*data!D$17-G1320*(data!D$18+data!D$19+data!D$20))*$C1321/60</f>
        <v>-1.9432625235794394</v>
      </c>
      <c r="G1321" s="17">
        <f t="shared" si="65"/>
        <v>81.168000000000006</v>
      </c>
      <c r="H1321" s="17">
        <f>H1320+(data!D$19*G1320-data!D$16*H1320)*$C1321/60</f>
        <v>165.26675884347321</v>
      </c>
      <c r="I1321" s="17">
        <f>I1320+(data!D$20*G1320-data!D$17*I1320)*$C1321/60</f>
        <v>427.15670367646493</v>
      </c>
      <c r="J1321" s="16">
        <f t="shared" si="63"/>
        <v>157.83333333333334</v>
      </c>
      <c r="K1321" s="14">
        <f>G1321/data!D$8</f>
        <v>4</v>
      </c>
      <c r="L1321" s="59">
        <f>C1321*E1321/3600/data!H$23+L1320</f>
        <v>223.68680121167546</v>
      </c>
    </row>
    <row r="1322" spans="1:12" ht="19.899999999999999" customHeight="1">
      <c r="A1322" s="18">
        <f>'Eleveld TCI'!A1322</f>
        <v>9480</v>
      </c>
      <c r="B1322" s="13">
        <f>'Eleveld TCI'!B1322</f>
        <v>4</v>
      </c>
      <c r="C1322" s="14">
        <f t="shared" si="64"/>
        <v>10</v>
      </c>
      <c r="D1322" s="68">
        <f>3600*(B1322*data!D$15/1000-F1322-G1321)/C1322</f>
        <v>699.50789766064418</v>
      </c>
      <c r="E1322" s="68">
        <f>IF(A1322+C1322&lt;N$19,data!H$25,IF(A1322&lt;N$19,data!H$25*(N$19-A1322)/C1322,IF(D1322&gt;data!$H$25,data!$H$25,IF(D1322&lt;0,0,D1322))))</f>
        <v>699.50789766064418</v>
      </c>
      <c r="F1322" s="17">
        <f>(H1322*data!D$16+I1322*data!D$17-G1321*(data!D$18+data!D$19+data!D$20))*$C1322/60</f>
        <v>-1.943077493501788</v>
      </c>
      <c r="G1322" s="17">
        <f t="shared" si="65"/>
        <v>81.168000000000006</v>
      </c>
      <c r="H1322" s="17">
        <f>H1321+(data!D$19*G1321-data!D$16*H1321)*$C1322/60</f>
        <v>165.2669495540747</v>
      </c>
      <c r="I1322" s="17">
        <f>I1321+(data!D$20*G1321-data!D$17*I1321)*$C1322/60</f>
        <v>427.48994348944285</v>
      </c>
      <c r="J1322" s="16">
        <f t="shared" si="63"/>
        <v>158</v>
      </c>
      <c r="K1322" s="14">
        <f>G1322/data!D$8</f>
        <v>4</v>
      </c>
      <c r="L1322" s="59">
        <f>C1322*E1322/3600/data!H$23+L1321</f>
        <v>223.88110896102563</v>
      </c>
    </row>
    <row r="1323" spans="1:12" ht="19.899999999999999" customHeight="1">
      <c r="A1323" s="18">
        <f>'Eleveld TCI'!A1323</f>
        <v>9490</v>
      </c>
      <c r="B1323" s="13">
        <f>'Eleveld TCI'!B1323</f>
        <v>4</v>
      </c>
      <c r="C1323" s="14">
        <f t="shared" si="64"/>
        <v>10</v>
      </c>
      <c r="D1323" s="68">
        <f>3600*(B1323*data!D$15/1000-F1323-G1322)/C1323</f>
        <v>699.44132889150012</v>
      </c>
      <c r="E1323" s="68">
        <f>IF(A1323+C1323&lt;N$19,data!H$25,IF(A1323&lt;N$19,data!H$25*(N$19-A1323)/C1323,IF(D1323&gt;data!$H$25,data!$H$25,IF(D1323&lt;0,0,D1323))))</f>
        <v>699.44132889150012</v>
      </c>
      <c r="F1323" s="17">
        <f>(H1323*data!D$16+I1323*data!D$17-G1322*(data!D$18+data!D$19+data!D$20))*$C1323/60</f>
        <v>-1.9428925802541679</v>
      </c>
      <c r="G1323" s="17">
        <f t="shared" si="65"/>
        <v>81.168000000000006</v>
      </c>
      <c r="H1323" s="17">
        <f>H1322+(data!D$19*G1322-data!D$16*H1322)*$C1323/60</f>
        <v>165.26713851649569</v>
      </c>
      <c r="I1323" s="17">
        <f>I1322+(data!D$20*G1322-data!D$17*I1322)*$C1323/60</f>
        <v>427.82300002052364</v>
      </c>
      <c r="J1323" s="16">
        <f t="shared" si="63"/>
        <v>158.16666666666666</v>
      </c>
      <c r="K1323" s="14">
        <f>G1323/data!D$8</f>
        <v>4</v>
      </c>
      <c r="L1323" s="59">
        <f>C1323*E1323/3600/data!H$23+L1322</f>
        <v>224.07539821905104</v>
      </c>
    </row>
    <row r="1324" spans="1:12" ht="19.899999999999999" customHeight="1">
      <c r="A1324" s="18">
        <f>'Eleveld TCI'!A1324</f>
        <v>9500</v>
      </c>
      <c r="B1324" s="13">
        <f>'Eleveld TCI'!B1324</f>
        <v>4</v>
      </c>
      <c r="C1324" s="14">
        <f t="shared" si="64"/>
        <v>10</v>
      </c>
      <c r="D1324" s="68">
        <f>3600*(B1324*data!D$15/1000-F1324-G1323)/C1324</f>
        <v>699.37480210832405</v>
      </c>
      <c r="E1324" s="68">
        <f>IF(A1324+C1324&lt;N$19,data!H$25,IF(A1324&lt;N$19,data!H$25*(N$19-A1324)/C1324,IF(D1324&gt;data!$H$25,data!$H$25,IF(D1324&lt;0,0,D1324))))</f>
        <v>699.37480210832405</v>
      </c>
      <c r="F1324" s="17">
        <f>(H1324*data!D$16+I1324*data!D$17-G1323*(data!D$18+data!D$19+data!D$20))*$C1324/60</f>
        <v>-1.9427077836342406</v>
      </c>
      <c r="G1324" s="17">
        <f t="shared" si="65"/>
        <v>81.168000000000006</v>
      </c>
      <c r="H1324" s="17">
        <f>H1323+(data!D$19*G1323-data!D$16*H1323)*$C1324/60</f>
        <v>165.26732574676114</v>
      </c>
      <c r="I1324" s="17">
        <f>I1323+(data!D$20*G1323-data!D$17*I1323)*$C1324/60</f>
        <v>428.15587337051232</v>
      </c>
      <c r="J1324" s="16">
        <f t="shared" si="63"/>
        <v>158.33333333333334</v>
      </c>
      <c r="K1324" s="14">
        <f>G1324/data!D$8</f>
        <v>4</v>
      </c>
      <c r="L1324" s="59">
        <f>C1324*E1324/3600/data!H$23+L1323</f>
        <v>224.26966899741447</v>
      </c>
    </row>
    <row r="1325" spans="1:12" ht="19.899999999999999" customHeight="1">
      <c r="A1325" s="18">
        <f>'Eleveld TCI'!A1325</f>
        <v>9510</v>
      </c>
      <c r="B1325" s="13">
        <f>'Eleveld TCI'!B1325</f>
        <v>4</v>
      </c>
      <c r="C1325" s="14">
        <f t="shared" si="64"/>
        <v>10</v>
      </c>
      <c r="D1325" s="68">
        <f>3600*(B1325*data!D$15/1000-F1325-G1324)/C1325</f>
        <v>699.30831723877702</v>
      </c>
      <c r="E1325" s="68">
        <f>IF(A1325+C1325&lt;N$19,data!H$25,IF(A1325&lt;N$19,data!H$25*(N$19-A1325)/C1325,IF(D1325&gt;data!$H$25,data!$H$25,IF(D1325&lt;0,0,D1325))))</f>
        <v>699.30831723877702</v>
      </c>
      <c r="F1325" s="17">
        <f>(H1325*data!D$16+I1325*data!D$17-G1324*(data!D$18+data!D$19+data!D$20))*$C1325/60</f>
        <v>-1.9425231034410451</v>
      </c>
      <c r="G1325" s="17">
        <f t="shared" si="65"/>
        <v>81.168000000000006</v>
      </c>
      <c r="H1325" s="17">
        <f>H1324+(data!D$19*G1324-data!D$16*H1324)*$C1325/60</f>
        <v>165.26751126074916</v>
      </c>
      <c r="I1325" s="17">
        <f>I1324+(data!D$20*G1324-data!D$17*I1324)*$C1325/60</f>
        <v>428.48856364015853</v>
      </c>
      <c r="J1325" s="16">
        <f t="shared" si="63"/>
        <v>158.5</v>
      </c>
      <c r="K1325" s="14">
        <f>G1325/data!D$8</f>
        <v>4</v>
      </c>
      <c r="L1325" s="59">
        <f>C1325*E1325/3600/data!H$23+L1324</f>
        <v>224.46392130775857</v>
      </c>
    </row>
    <row r="1326" spans="1:12" ht="19.899999999999999" customHeight="1">
      <c r="A1326" s="18">
        <f>'Eleveld TCI'!A1326</f>
        <v>9520</v>
      </c>
      <c r="B1326" s="13">
        <f>'Eleveld TCI'!B1326</f>
        <v>4</v>
      </c>
      <c r="C1326" s="14">
        <f t="shared" si="64"/>
        <v>10</v>
      </c>
      <c r="D1326" s="68">
        <f>3600*(B1326*data!D$15/1000-F1326-G1325)/C1326</f>
        <v>699.24187421099589</v>
      </c>
      <c r="E1326" s="68">
        <f>IF(A1326+C1326&lt;N$19,data!H$25,IF(A1326&lt;N$19,data!H$25*(N$19-A1326)/C1326,IF(D1326&gt;data!$H$25,data!$H$25,IF(D1326&lt;0,0,D1326))))</f>
        <v>699.24187421099589</v>
      </c>
      <c r="F1326" s="17">
        <f>(H1326*data!D$16+I1326*data!D$17-G1325*(data!D$18+data!D$19+data!D$20))*$C1326/60</f>
        <v>-1.9423385394749841</v>
      </c>
      <c r="G1326" s="17">
        <f t="shared" si="65"/>
        <v>81.168000000000006</v>
      </c>
      <c r="H1326" s="17">
        <f>H1325+(data!D$19*G1325-data!D$16*H1325)*$C1326/60</f>
        <v>165.26769507419229</v>
      </c>
      <c r="I1326" s="17">
        <f>I1325+(data!D$20*G1325-data!D$17*I1325)*$C1326/60</f>
        <v>428.82107093015645</v>
      </c>
      <c r="J1326" s="16">
        <f t="shared" si="63"/>
        <v>158.66666666666666</v>
      </c>
      <c r="K1326" s="14">
        <f>G1326/data!D$8</f>
        <v>4</v>
      </c>
      <c r="L1326" s="59">
        <f>C1326*E1326/3600/data!H$23+L1325</f>
        <v>224.65815516170608</v>
      </c>
    </row>
    <row r="1327" spans="1:12" ht="19.899999999999999" customHeight="1">
      <c r="A1327" s="18">
        <f>'Eleveld TCI'!A1327</f>
        <v>9530</v>
      </c>
      <c r="B1327" s="13">
        <f>'Eleveld TCI'!B1327</f>
        <v>4</v>
      </c>
      <c r="C1327" s="14">
        <f t="shared" si="64"/>
        <v>10</v>
      </c>
      <c r="D1327" s="68">
        <f>3600*(B1327*data!D$15/1000-F1327-G1326)/C1327</f>
        <v>699.17547295361373</v>
      </c>
      <c r="E1327" s="68">
        <f>IF(A1327+C1327&lt;N$19,data!H$25,IF(A1327&lt;N$19,data!H$25*(N$19-A1327)/C1327,IF(D1327&gt;data!$H$25,data!$H$25,IF(D1327&lt;0,0,D1327))))</f>
        <v>699.17547295361373</v>
      </c>
      <c r="F1327" s="17">
        <f>(H1327*data!D$16+I1327*data!D$17-G1326*(data!D$18+data!D$19+data!D$20))*$C1327/60</f>
        <v>-1.9421540915378137</v>
      </c>
      <c r="G1327" s="17">
        <f t="shared" si="65"/>
        <v>81.168000000000006</v>
      </c>
      <c r="H1327" s="17">
        <f>H1326+(data!D$19*G1326-data!D$16*H1326)*$C1327/60</f>
        <v>165.26787720267885</v>
      </c>
      <c r="I1327" s="17">
        <f>I1326+(data!D$20*G1326-data!D$17*I1326)*$C1327/60</f>
        <v>429.15339534114486</v>
      </c>
      <c r="J1327" s="16">
        <f t="shared" si="63"/>
        <v>158.83333333333334</v>
      </c>
      <c r="K1327" s="14">
        <f>G1327/data!D$8</f>
        <v>4</v>
      </c>
      <c r="L1327" s="59">
        <f>C1327*E1327/3600/data!H$23+L1326</f>
        <v>224.85237057085985</v>
      </c>
    </row>
    <row r="1328" spans="1:12" ht="19.899999999999999" customHeight="1">
      <c r="A1328" s="18">
        <f>'Eleveld TCI'!A1328</f>
        <v>9540</v>
      </c>
      <c r="B1328" s="13">
        <f>'Eleveld TCI'!B1328</f>
        <v>4</v>
      </c>
      <c r="C1328" s="14">
        <f t="shared" si="64"/>
        <v>10</v>
      </c>
      <c r="D1328" s="68">
        <f>3600*(B1328*data!D$15/1000-F1328-G1327)/C1328</f>
        <v>699.10911339574454</v>
      </c>
      <c r="E1328" s="68">
        <f>IF(A1328+C1328&lt;N$19,data!H$25,IF(A1328&lt;N$19,data!H$25*(N$19-A1328)/C1328,IF(D1328&gt;data!$H$25,data!$H$25,IF(D1328&lt;0,0,D1328))))</f>
        <v>699.10911339574454</v>
      </c>
      <c r="F1328" s="17">
        <f>(H1328*data!D$16+I1328*data!D$17-G1327*(data!D$18+data!D$19+data!D$20))*$C1328/60</f>
        <v>-1.9419697594326295</v>
      </c>
      <c r="G1328" s="17">
        <f t="shared" si="65"/>
        <v>81.168000000000006</v>
      </c>
      <c r="H1328" s="17">
        <f>H1327+(data!D$19*G1327-data!D$16*H1327)*$C1328/60</f>
        <v>165.2680576616543</v>
      </c>
      <c r="I1328" s="17">
        <f>I1327+(data!D$20*G1327-data!D$17*I1327)*$C1328/60</f>
        <v>429.48553697370721</v>
      </c>
      <c r="J1328" s="16">
        <f t="shared" si="63"/>
        <v>159</v>
      </c>
      <c r="K1328" s="14">
        <f>G1328/data!D$8</f>
        <v>4</v>
      </c>
      <c r="L1328" s="59">
        <f>C1328*E1328/3600/data!H$23+L1327</f>
        <v>225.04656754680312</v>
      </c>
    </row>
    <row r="1329" spans="1:12" ht="19.899999999999999" customHeight="1">
      <c r="A1329" s="18">
        <f>'Eleveld TCI'!A1329</f>
        <v>9550</v>
      </c>
      <c r="B1329" s="13">
        <f>'Eleveld TCI'!B1329</f>
        <v>4</v>
      </c>
      <c r="C1329" s="14">
        <f t="shared" si="64"/>
        <v>10</v>
      </c>
      <c r="D1329" s="68">
        <f>3600*(B1329*data!D$15/1000-F1329-G1328)/C1329</f>
        <v>699.04279546698831</v>
      </c>
      <c r="E1329" s="68">
        <f>IF(A1329+C1329&lt;N$19,data!H$25,IF(A1329&lt;N$19,data!H$25*(N$19-A1329)/C1329,IF(D1329&gt;data!$H$25,data!$H$25,IF(D1329&lt;0,0,D1329))))</f>
        <v>699.04279546698831</v>
      </c>
      <c r="F1329" s="17">
        <f>(H1329*data!D$16+I1329*data!D$17-G1328*(data!D$18+data!D$19+data!D$20))*$C1329/60</f>
        <v>-1.941785542963856</v>
      </c>
      <c r="G1329" s="17">
        <f t="shared" si="65"/>
        <v>81.168000000000006</v>
      </c>
      <c r="H1329" s="17">
        <f>H1328+(data!D$19*G1328-data!D$16*H1328)*$C1329/60</f>
        <v>165.26823646642248</v>
      </c>
      <c r="I1329" s="17">
        <f>I1328+(data!D$20*G1328-data!D$17*I1328)*$C1329/60</f>
        <v>429.81749592837167</v>
      </c>
      <c r="J1329" s="16">
        <f t="shared" si="63"/>
        <v>159.16666666666666</v>
      </c>
      <c r="K1329" s="14">
        <f>G1329/data!D$8</f>
        <v>4</v>
      </c>
      <c r="L1329" s="59">
        <f>C1329*E1329/3600/data!H$23+L1328</f>
        <v>225.24074610109952</v>
      </c>
    </row>
    <row r="1330" spans="1:12" ht="19.899999999999999" customHeight="1">
      <c r="A1330" s="18">
        <f>'Eleveld TCI'!A1330</f>
        <v>9560</v>
      </c>
      <c r="B1330" s="13">
        <f>'Eleveld TCI'!B1330</f>
        <v>4</v>
      </c>
      <c r="C1330" s="14">
        <f t="shared" si="64"/>
        <v>10</v>
      </c>
      <c r="D1330" s="68">
        <f>3600*(B1330*data!D$15/1000-F1330-G1329)/C1330</f>
        <v>698.97651909740546</v>
      </c>
      <c r="E1330" s="68">
        <f>IF(A1330+C1330&lt;N$19,data!H$25,IF(A1330&lt;N$19,data!H$25*(N$19-A1330)/C1330,IF(D1330&gt;data!$H$25,data!$H$25,IF(D1330&lt;0,0,D1330))))</f>
        <v>698.97651909740546</v>
      </c>
      <c r="F1330" s="17">
        <f>(H1330*data!D$16+I1330*data!D$17-G1329*(data!D$18+data!D$19+data!D$20))*$C1330/60</f>
        <v>-1.9416014419372332</v>
      </c>
      <c r="G1330" s="17">
        <f t="shared" si="65"/>
        <v>81.168000000000006</v>
      </c>
      <c r="H1330" s="17">
        <f>H1329+(data!D$19*G1329-data!D$16*H1329)*$C1330/60</f>
        <v>165.26841363214695</v>
      </c>
      <c r="I1330" s="17">
        <f>I1329+(data!D$20*G1329-data!D$17*I1329)*$C1330/60</f>
        <v>430.14927230561108</v>
      </c>
      <c r="J1330" s="16">
        <f t="shared" si="63"/>
        <v>159.33333333333334</v>
      </c>
      <c r="K1330" s="14">
        <f>G1330/data!D$8</f>
        <v>4</v>
      </c>
      <c r="L1330" s="59">
        <f>C1330*E1330/3600/data!H$23+L1329</f>
        <v>225.43490624529323</v>
      </c>
    </row>
    <row r="1331" spans="1:12" ht="19.899999999999999" customHeight="1">
      <c r="A1331" s="18">
        <f>'Eleveld TCI'!A1331</f>
        <v>9570</v>
      </c>
      <c r="B1331" s="13">
        <f>'Eleveld TCI'!B1331</f>
        <v>4</v>
      </c>
      <c r="C1331" s="14">
        <f t="shared" si="64"/>
        <v>10</v>
      </c>
      <c r="D1331" s="68">
        <f>3600*(B1331*data!D$15/1000-F1331-G1330)/C1331</f>
        <v>698.91028421753219</v>
      </c>
      <c r="E1331" s="68">
        <f>IF(A1331+C1331&lt;N$19,data!H$25,IF(A1331&lt;N$19,data!H$25*(N$19-A1331)/C1331,IF(D1331&gt;data!$H$25,data!$H$25,IF(D1331&lt;0,0,D1331))))</f>
        <v>698.91028421753219</v>
      </c>
      <c r="F1331" s="17">
        <f>(H1331*data!D$16+I1331*data!D$17-G1330*(data!D$18+data!D$19+data!D$20))*$C1331/60</f>
        <v>-1.941417456159807</v>
      </c>
      <c r="G1331" s="17">
        <f t="shared" si="65"/>
        <v>81.168000000000006</v>
      </c>
      <c r="H1331" s="17">
        <f>H1330+(data!D$19*G1330-data!D$16*H1330)*$C1331/60</f>
        <v>165.26858917385226</v>
      </c>
      <c r="I1331" s="17">
        <f>I1330+(data!D$20*G1330-data!D$17*I1330)*$C1331/60</f>
        <v>430.48086620584297</v>
      </c>
      <c r="J1331" s="16">
        <f t="shared" si="63"/>
        <v>159.5</v>
      </c>
      <c r="K1331" s="14">
        <f>G1331/data!D$8</f>
        <v>4</v>
      </c>
      <c r="L1331" s="59">
        <f>C1331*E1331/3600/data!H$23+L1330</f>
        <v>225.62904799090921</v>
      </c>
    </row>
    <row r="1332" spans="1:12" ht="19.899999999999999" customHeight="1">
      <c r="A1332" s="18">
        <f>'Eleveld TCI'!A1332</f>
        <v>9580</v>
      </c>
      <c r="B1332" s="13">
        <f>'Eleveld TCI'!B1332</f>
        <v>4</v>
      </c>
      <c r="C1332" s="14">
        <f t="shared" si="64"/>
        <v>10</v>
      </c>
      <c r="D1332" s="68">
        <f>3600*(B1332*data!D$15/1000-F1332-G1331)/C1332</f>
        <v>698.84409075837027</v>
      </c>
      <c r="E1332" s="68">
        <f>IF(A1332+C1332&lt;N$19,data!H$25,IF(A1332&lt;N$19,data!H$25*(N$19-A1332)/C1332,IF(D1332&gt;data!$H$25,data!$H$25,IF(D1332&lt;0,0,D1332))))</f>
        <v>698.84409075837027</v>
      </c>
      <c r="F1332" s="17">
        <f>(H1332*data!D$16+I1332*data!D$17-G1331*(data!D$18+data!D$19+data!D$20))*$C1332/60</f>
        <v>-1.9412335854399148</v>
      </c>
      <c r="G1332" s="17">
        <f t="shared" si="65"/>
        <v>81.168000000000006</v>
      </c>
      <c r="H1332" s="17">
        <f>H1331+(data!D$19*G1331-data!D$16*H1331)*$C1332/60</f>
        <v>165.2687631064253</v>
      </c>
      <c r="I1332" s="17">
        <f>I1331+(data!D$20*G1331-data!D$17*I1331)*$C1332/60</f>
        <v>430.81227772942975</v>
      </c>
      <c r="J1332" s="16">
        <f t="shared" si="63"/>
        <v>159.66666666666666</v>
      </c>
      <c r="K1332" s="14">
        <f>G1332/data!D$8</f>
        <v>4</v>
      </c>
      <c r="L1332" s="59">
        <f>C1332*E1332/3600/data!H$23+L1331</f>
        <v>225.82317134945322</v>
      </c>
    </row>
    <row r="1333" spans="1:12" ht="19.899999999999999" customHeight="1">
      <c r="A1333" s="18">
        <f>'Eleveld TCI'!A1333</f>
        <v>9590</v>
      </c>
      <c r="B1333" s="13">
        <f>'Eleveld TCI'!B1333</f>
        <v>4</v>
      </c>
      <c r="C1333" s="14">
        <f t="shared" si="64"/>
        <v>10</v>
      </c>
      <c r="D1333" s="68">
        <f>3600*(B1333*data!D$15/1000-F1333-G1332)/C1333</f>
        <v>698.77793865138187</v>
      </c>
      <c r="E1333" s="68">
        <f>IF(A1333+C1333&lt;N$19,data!H$25,IF(A1333&lt;N$19,data!H$25*(N$19-A1333)/C1333,IF(D1333&gt;data!$H$25,data!$H$25,IF(D1333&lt;0,0,D1333))))</f>
        <v>698.77793865138187</v>
      </c>
      <c r="F1333" s="17">
        <f>(H1333*data!D$16+I1333*data!D$17-G1332*(data!D$18+data!D$19+data!D$20))*$C1333/60</f>
        <v>-1.9410498295871761</v>
      </c>
      <c r="G1333" s="17">
        <f t="shared" si="65"/>
        <v>81.168000000000006</v>
      </c>
      <c r="H1333" s="17">
        <f>H1332+(data!D$19*G1332-data!D$16*H1332)*$C1333/60</f>
        <v>165.2689354446164</v>
      </c>
      <c r="I1333" s="17">
        <f>I1332+(data!D$20*G1332-data!D$17*I1332)*$C1333/60</f>
        <v>431.14350697667857</v>
      </c>
      <c r="J1333" s="16">
        <f t="shared" si="63"/>
        <v>159.83333333333334</v>
      </c>
      <c r="K1333" s="14">
        <f>G1333/data!D$8</f>
        <v>4</v>
      </c>
      <c r="L1333" s="59">
        <f>C1333*E1333/3600/data!H$23+L1332</f>
        <v>226.01727633241194</v>
      </c>
    </row>
    <row r="1334" spans="1:12" ht="19.899999999999999" customHeight="1">
      <c r="A1334" s="18">
        <f>'Eleveld TCI'!A1334</f>
        <v>9600</v>
      </c>
      <c r="B1334" s="13">
        <f>'Eleveld TCI'!B1334</f>
        <v>4</v>
      </c>
      <c r="C1334" s="14">
        <f t="shared" si="64"/>
        <v>10</v>
      </c>
      <c r="D1334" s="68">
        <f>3600*(B1334*data!D$15/1000-F1334-G1333)/C1334</f>
        <v>698.71182782849473</v>
      </c>
      <c r="E1334" s="68">
        <f>IF(A1334+C1334&lt;N$19,data!H$25,IF(A1334&lt;N$19,data!H$25*(N$19-A1334)/C1334,IF(D1334&gt;data!$H$25,data!$H$25,IF(D1334&lt;0,0,D1334))))</f>
        <v>698.71182782849473</v>
      </c>
      <c r="F1334" s="17">
        <f>(H1334*data!D$16+I1334*data!D$17-G1333*(data!D$18+data!D$19+data!D$20))*$C1334/60</f>
        <v>-1.9408661884124796</v>
      </c>
      <c r="G1334" s="17">
        <f t="shared" si="65"/>
        <v>81.168000000000006</v>
      </c>
      <c r="H1334" s="17">
        <f>H1333+(data!D$19*G1333-data!D$16*H1333)*$C1334/60</f>
        <v>165.26910620304076</v>
      </c>
      <c r="I1334" s="17">
        <f>I1333+(data!D$20*G1333-data!D$17*I1333)*$C1334/60</f>
        <v>431.47455404784137</v>
      </c>
      <c r="J1334" s="16">
        <f t="shared" si="63"/>
        <v>160</v>
      </c>
      <c r="K1334" s="14">
        <f>G1334/data!D$8</f>
        <v>4</v>
      </c>
      <c r="L1334" s="59">
        <f>C1334*E1334/3600/data!H$23+L1333</f>
        <v>226.21136295125319</v>
      </c>
    </row>
    <row r="1335" spans="1:12" ht="19.899999999999999" customHeight="1">
      <c r="A1335" s="18">
        <f>'Eleveld TCI'!A1335</f>
        <v>9610</v>
      </c>
      <c r="B1335" s="13">
        <f>'Eleveld TCI'!B1335</f>
        <v>4</v>
      </c>
      <c r="C1335" s="14">
        <f t="shared" si="64"/>
        <v>10</v>
      </c>
      <c r="D1335" s="68">
        <f>3600*(B1335*data!D$15/1000-F1335-G1334)/C1335</f>
        <v>698.64575822207144</v>
      </c>
      <c r="E1335" s="68">
        <f>IF(A1335+C1335&lt;N$19,data!H$25,IF(A1335&lt;N$19,data!H$25*(N$19-A1335)/C1335,IF(D1335&gt;data!$H$25,data!$H$25,IF(D1335&lt;0,0,D1335))))</f>
        <v>698.64575822207144</v>
      </c>
      <c r="F1335" s="17">
        <f>(H1335*data!D$16+I1335*data!D$17-G1334*(data!D$18+data!D$19+data!D$20))*$C1335/60</f>
        <v>-1.9406826617279735</v>
      </c>
      <c r="G1335" s="17">
        <f t="shared" si="65"/>
        <v>81.168000000000006</v>
      </c>
      <c r="H1335" s="17">
        <f>H1334+(data!D$19*G1334-data!D$16*H1334)*$C1335/60</f>
        <v>165.26927539617955</v>
      </c>
      <c r="I1335" s="17">
        <f>I1334+(data!D$20*G1334-data!D$17*I1334)*$C1335/60</f>
        <v>431.80541904311508</v>
      </c>
      <c r="J1335" s="16">
        <f t="shared" si="63"/>
        <v>160.16666666666666</v>
      </c>
      <c r="K1335" s="14">
        <f>G1335/data!D$8</f>
        <v>4</v>
      </c>
      <c r="L1335" s="59">
        <f>C1335*E1335/3600/data!H$23+L1334</f>
        <v>226.40543121742598</v>
      </c>
    </row>
    <row r="1336" spans="1:12" ht="19.899999999999999" customHeight="1">
      <c r="A1336" s="18">
        <f>'Eleveld TCI'!A1336</f>
        <v>9620</v>
      </c>
      <c r="B1336" s="13">
        <f>'Eleveld TCI'!B1336</f>
        <v>4</v>
      </c>
      <c r="C1336" s="14">
        <f t="shared" si="64"/>
        <v>10</v>
      </c>
      <c r="D1336" s="68">
        <f>3600*(B1336*data!D$15/1000-F1336-G1335)/C1336</f>
        <v>698.57972976494011</v>
      </c>
      <c r="E1336" s="68">
        <f>IF(A1336+C1336&lt;N$19,data!H$25,IF(A1336&lt;N$19,data!H$25*(N$19-A1336)/C1336,IF(D1336&gt;data!$H$25,data!$H$25,IF(D1336&lt;0,0,D1336))))</f>
        <v>698.57972976494011</v>
      </c>
      <c r="F1336" s="17">
        <f>(H1336*data!D$16+I1336*data!D$17-G1335*(data!D$18+data!D$19+data!D$20))*$C1336/60</f>
        <v>-1.9404992493470523</v>
      </c>
      <c r="G1336" s="17">
        <f t="shared" si="65"/>
        <v>81.168000000000006</v>
      </c>
      <c r="H1336" s="17">
        <f>H1335+(data!D$19*G1335-data!D$16*H1335)*$C1336/60</f>
        <v>165.26944303838124</v>
      </c>
      <c r="I1336" s="17">
        <f>I1335+(data!D$20*G1335-data!D$17*I1335)*$C1336/60</f>
        <v>432.13610206264138</v>
      </c>
      <c r="J1336" s="16">
        <f t="shared" si="63"/>
        <v>160.33333333333334</v>
      </c>
      <c r="K1336" s="14">
        <f>G1336/data!D$8</f>
        <v>4</v>
      </c>
      <c r="L1336" s="59">
        <f>C1336*E1336/3600/data!H$23+L1335</f>
        <v>226.5994811423607</v>
      </c>
    </row>
    <row r="1337" spans="1:12" ht="19.899999999999999" customHeight="1">
      <c r="A1337" s="18">
        <f>'Eleveld TCI'!A1337</f>
        <v>9630</v>
      </c>
      <c r="B1337" s="13">
        <f>'Eleveld TCI'!B1337</f>
        <v>4</v>
      </c>
      <c r="C1337" s="14">
        <f t="shared" si="64"/>
        <v>10</v>
      </c>
      <c r="D1337" s="68">
        <f>3600*(B1337*data!D$15/1000-F1337-G1336)/C1337</f>
        <v>698.51374239036375</v>
      </c>
      <c r="E1337" s="68">
        <f>IF(A1337+C1337&lt;N$19,data!H$25,IF(A1337&lt;N$19,data!H$25*(N$19-A1337)/C1337,IF(D1337&gt;data!$H$25,data!$H$25,IF(D1337&lt;0,0,D1337))))</f>
        <v>698.51374239036375</v>
      </c>
      <c r="F1337" s="17">
        <f>(H1337*data!D$16+I1337*data!D$17-G1336*(data!D$18+data!D$19+data!D$20))*$C1337/60</f>
        <v>-1.940315951084346</v>
      </c>
      <c r="G1337" s="17">
        <f t="shared" si="65"/>
        <v>81.168000000000006</v>
      </c>
      <c r="H1337" s="17">
        <f>H1336+(data!D$19*G1336-data!D$16*H1336)*$C1337/60</f>
        <v>165.26960914386274</v>
      </c>
      <c r="I1337" s="17">
        <f>I1336+(data!D$20*G1336-data!D$17*I1336)*$C1337/60</f>
        <v>432.46660320650693</v>
      </c>
      <c r="J1337" s="16">
        <f t="shared" si="63"/>
        <v>160.5</v>
      </c>
      <c r="K1337" s="14">
        <f>G1337/data!D$8</f>
        <v>4</v>
      </c>
      <c r="L1337" s="59">
        <f>C1337*E1337/3600/data!H$23+L1336</f>
        <v>226.79351273746914</v>
      </c>
    </row>
    <row r="1338" spans="1:12" ht="19.899999999999999" customHeight="1">
      <c r="A1338" s="18">
        <f>'Eleveld TCI'!A1338</f>
        <v>9640</v>
      </c>
      <c r="B1338" s="13">
        <f>'Eleveld TCI'!B1338</f>
        <v>4</v>
      </c>
      <c r="C1338" s="14">
        <f t="shared" si="64"/>
        <v>10</v>
      </c>
      <c r="D1338" s="68">
        <f>3600*(B1338*data!D$15/1000-F1338-G1337)/C1338</f>
        <v>698.44779603205552</v>
      </c>
      <c r="E1338" s="68">
        <f>IF(A1338+C1338&lt;N$19,data!H$25,IF(A1338&lt;N$19,data!H$25*(N$19-A1338)/C1338,IF(D1338&gt;data!$H$25,data!$H$25,IF(D1338&lt;0,0,D1338))))</f>
        <v>698.44779603205552</v>
      </c>
      <c r="F1338" s="17">
        <f>(H1338*data!D$16+I1338*data!D$17-G1337*(data!D$18+data!D$19+data!D$20))*$C1338/60</f>
        <v>-1.9401327667557098</v>
      </c>
      <c r="G1338" s="17">
        <f t="shared" si="65"/>
        <v>81.168000000000006</v>
      </c>
      <c r="H1338" s="17">
        <f>H1337+(data!D$19*G1337-data!D$16*H1337)*$C1338/60</f>
        <v>165.26977372671067</v>
      </c>
      <c r="I1338" s="17">
        <f>I1337+(data!D$20*G1337-data!D$17*I1337)*$C1338/60</f>
        <v>432.79692257474335</v>
      </c>
      <c r="J1338" s="16">
        <f t="shared" si="63"/>
        <v>160.66666666666666</v>
      </c>
      <c r="K1338" s="14">
        <f>G1338/data!D$8</f>
        <v>4</v>
      </c>
      <c r="L1338" s="59">
        <f>C1338*E1338/3600/data!H$23+L1337</f>
        <v>226.98752601414472</v>
      </c>
    </row>
    <row r="1339" spans="1:12" ht="19.899999999999999" customHeight="1">
      <c r="A1339" s="18">
        <f>'Eleveld TCI'!A1339</f>
        <v>9650</v>
      </c>
      <c r="B1339" s="13">
        <f>'Eleveld TCI'!B1339</f>
        <v>4</v>
      </c>
      <c r="C1339" s="14">
        <f t="shared" si="64"/>
        <v>10</v>
      </c>
      <c r="D1339" s="68">
        <f>3600*(B1339*data!D$15/1000-F1339-G1338)/C1339</f>
        <v>698.38189062415836</v>
      </c>
      <c r="E1339" s="68">
        <f>IF(A1339+C1339&lt;N$19,data!H$25,IF(A1339&lt;N$19,data!H$25*(N$19-A1339)/C1339,IF(D1339&gt;data!$H$25,data!$H$25,IF(D1339&lt;0,0,D1339))))</f>
        <v>698.38189062415836</v>
      </c>
      <c r="F1339" s="17">
        <f>(H1339*data!D$16+I1339*data!D$17-G1338*(data!D$18+data!D$19+data!D$20))*$C1339/60</f>
        <v>-1.9399496961782134</v>
      </c>
      <c r="G1339" s="17">
        <f t="shared" si="65"/>
        <v>81.168000000000006</v>
      </c>
      <c r="H1339" s="17">
        <f>H1338+(data!D$19*G1338-data!D$16*H1338)*$C1339/60</f>
        <v>165.26993680088248</v>
      </c>
      <c r="I1339" s="17">
        <f>I1338+(data!D$20*G1338-data!D$17*I1338)*$C1339/60</f>
        <v>433.12706026732724</v>
      </c>
      <c r="J1339" s="16">
        <f t="shared" si="63"/>
        <v>160.83333333333334</v>
      </c>
      <c r="K1339" s="14">
        <f>G1339/data!D$8</f>
        <v>4</v>
      </c>
      <c r="L1339" s="59">
        <f>C1339*E1339/3600/data!H$23+L1338</f>
        <v>227.18152098376254</v>
      </c>
    </row>
    <row r="1340" spans="1:12" ht="19.899999999999999" customHeight="1">
      <c r="A1340" s="18">
        <f>'Eleveld TCI'!A1340</f>
        <v>9660</v>
      </c>
      <c r="B1340" s="13">
        <f>'Eleveld TCI'!B1340</f>
        <v>4</v>
      </c>
      <c r="C1340" s="14">
        <f t="shared" si="64"/>
        <v>10</v>
      </c>
      <c r="D1340" s="68">
        <f>3600*(B1340*data!D$15/1000-F1340-G1339)/C1340</f>
        <v>698.31602610124492</v>
      </c>
      <c r="E1340" s="68">
        <f>IF(A1340+C1340&lt;N$19,data!H$25,IF(A1340&lt;N$19,data!H$25*(N$19-A1340)/C1340,IF(D1340&gt;data!$H$25,data!$H$25,IF(D1340&lt;0,0,D1340))))</f>
        <v>698.31602610124492</v>
      </c>
      <c r="F1340" s="17">
        <f>(H1340*data!D$16+I1340*data!D$17-G1339*(data!D$18+data!D$19+data!D$20))*$C1340/60</f>
        <v>-1.9397667391701297</v>
      </c>
      <c r="G1340" s="17">
        <f t="shared" si="65"/>
        <v>81.168000000000006</v>
      </c>
      <c r="H1340" s="17">
        <f>H1339+(data!D$19*G1339-data!D$16*H1339)*$C1340/60</f>
        <v>165.27009838020771</v>
      </c>
      <c r="I1340" s="17">
        <f>I1339+(data!D$20*G1339-data!D$17*I1339)*$C1340/60</f>
        <v>433.45701638418024</v>
      </c>
      <c r="J1340" s="16">
        <f t="shared" si="63"/>
        <v>161</v>
      </c>
      <c r="K1340" s="14">
        <f>G1340/data!D$8</f>
        <v>4</v>
      </c>
      <c r="L1340" s="59">
        <f>C1340*E1340/3600/data!H$23+L1339</f>
        <v>227.37549765767955</v>
      </c>
    </row>
    <row r="1341" spans="1:12" ht="19.899999999999999" customHeight="1">
      <c r="A1341" s="18">
        <f>'Eleveld TCI'!A1341</f>
        <v>9670</v>
      </c>
      <c r="B1341" s="13">
        <f>'Eleveld TCI'!B1341</f>
        <v>4</v>
      </c>
      <c r="C1341" s="14">
        <f t="shared" si="64"/>
        <v>10</v>
      </c>
      <c r="D1341" s="68">
        <f>3600*(B1341*data!D$15/1000-F1341-G1340)/C1341</f>
        <v>698.25020239833293</v>
      </c>
      <c r="E1341" s="68">
        <f>IF(A1341+C1341&lt;N$19,data!H$25,IF(A1341&lt;N$19,data!H$25*(N$19-A1341)/C1341,IF(D1341&gt;data!$H$25,data!$H$25,IF(D1341&lt;0,0,D1341))))</f>
        <v>698.25020239833293</v>
      </c>
      <c r="F1341" s="17">
        <f>(H1341*data!D$16+I1341*data!D$17-G1340*(data!D$18+data!D$19+data!D$20))*$C1341/60</f>
        <v>-1.9395838955509226</v>
      </c>
      <c r="G1341" s="17">
        <f t="shared" si="65"/>
        <v>81.168000000000006</v>
      </c>
      <c r="H1341" s="17">
        <f>H1340+(data!D$19*G1340-data!D$16*H1340)*$C1341/60</f>
        <v>165.27025847838914</v>
      </c>
      <c r="I1341" s="17">
        <f>I1340+(data!D$20*G1340-data!D$17*I1340)*$C1341/60</f>
        <v>433.78679102516895</v>
      </c>
      <c r="J1341" s="16">
        <f t="shared" si="63"/>
        <v>161.16666666666666</v>
      </c>
      <c r="K1341" s="14">
        <f>G1341/data!D$8</f>
        <v>4</v>
      </c>
      <c r="L1341" s="59">
        <f>C1341*E1341/3600/data!H$23+L1340</f>
        <v>227.56945604723464</v>
      </c>
    </row>
    <row r="1342" spans="1:12" ht="19.899999999999999" customHeight="1">
      <c r="A1342" s="18">
        <f>'Eleveld TCI'!A1342</f>
        <v>9680</v>
      </c>
      <c r="B1342" s="13">
        <f>'Eleveld TCI'!B1342</f>
        <v>4</v>
      </c>
      <c r="C1342" s="14">
        <f t="shared" si="64"/>
        <v>10</v>
      </c>
      <c r="D1342" s="68">
        <f>3600*(B1342*data!D$15/1000-F1342-G1341)/C1342</f>
        <v>698.1844194508443</v>
      </c>
      <c r="E1342" s="68">
        <f>IF(A1342+C1342&lt;N$19,data!H$25,IF(A1342&lt;N$19,data!H$25*(N$19-A1342)/C1342,IF(D1342&gt;data!$H$25,data!$H$25,IF(D1342&lt;0,0,D1342))))</f>
        <v>698.1844194508443</v>
      </c>
      <c r="F1342" s="17">
        <f>(H1342*data!D$16+I1342*data!D$17-G1341*(data!D$18+data!D$19+data!D$20))*$C1342/60</f>
        <v>-1.9394011651412391</v>
      </c>
      <c r="G1342" s="17">
        <f t="shared" si="65"/>
        <v>81.168000000000006</v>
      </c>
      <c r="H1342" s="17">
        <f>H1341+(data!D$19*G1341-data!D$16*H1341)*$C1342/60</f>
        <v>165.27041710900392</v>
      </c>
      <c r="I1342" s="17">
        <f>I1341+(data!D$20*G1341-data!D$17*I1341)*$C1342/60</f>
        <v>434.11638429010509</v>
      </c>
      <c r="J1342" s="16">
        <f t="shared" si="63"/>
        <v>161.33333333333334</v>
      </c>
      <c r="K1342" s="14">
        <f>G1342/data!D$8</f>
        <v>4</v>
      </c>
      <c r="L1342" s="59">
        <f>C1342*E1342/3600/data!H$23+L1341</f>
        <v>227.76339616374875</v>
      </c>
    </row>
    <row r="1343" spans="1:12" ht="19.899999999999999" customHeight="1">
      <c r="A1343" s="18">
        <f>'Eleveld TCI'!A1343</f>
        <v>9690</v>
      </c>
      <c r="B1343" s="13">
        <f>'Eleveld TCI'!B1343</f>
        <v>4</v>
      </c>
      <c r="C1343" s="14">
        <f t="shared" si="64"/>
        <v>10</v>
      </c>
      <c r="D1343" s="68">
        <f>3600*(B1343*data!D$15/1000-F1343-G1342)/C1343</f>
        <v>698.1186771946409</v>
      </c>
      <c r="E1343" s="68">
        <f>IF(A1343+C1343&lt;N$19,data!H$25,IF(A1343&lt;N$19,data!H$25*(N$19-A1343)/C1343,IF(D1343&gt;data!$H$25,data!$H$25,IF(D1343&lt;0,0,D1343))))</f>
        <v>698.1186771946409</v>
      </c>
      <c r="F1343" s="17">
        <f>(H1343*data!D$16+I1343*data!D$17-G1342*(data!D$18+data!D$19+data!D$20))*$C1343/60</f>
        <v>-1.9392185477628963</v>
      </c>
      <c r="G1343" s="17">
        <f t="shared" si="65"/>
        <v>81.168000000000006</v>
      </c>
      <c r="H1343" s="17">
        <f>H1342+(data!D$19*G1342-data!D$16*H1342)*$C1343/60</f>
        <v>165.27057428550472</v>
      </c>
      <c r="I1343" s="17">
        <f>I1342+(data!D$20*G1342-data!D$17*I1342)*$C1343/60</f>
        <v>434.44579627874555</v>
      </c>
      <c r="J1343" s="16">
        <f t="shared" si="63"/>
        <v>161.5</v>
      </c>
      <c r="K1343" s="14">
        <f>G1343/data!D$8</f>
        <v>4</v>
      </c>
      <c r="L1343" s="59">
        <f>C1343*E1343/3600/data!H$23+L1342</f>
        <v>227.95731801852503</v>
      </c>
    </row>
    <row r="1344" spans="1:12" ht="19.899999999999999" customHeight="1">
      <c r="A1344" s="18">
        <f>'Eleveld TCI'!A1344</f>
        <v>9700</v>
      </c>
      <c r="B1344" s="13">
        <f>'Eleveld TCI'!B1344</f>
        <v>4</v>
      </c>
      <c r="C1344" s="14">
        <f t="shared" si="64"/>
        <v>10</v>
      </c>
      <c r="D1344" s="68">
        <f>3600*(B1344*data!D$15/1000-F1344-G1343)/C1344</f>
        <v>698.05297556599385</v>
      </c>
      <c r="E1344" s="68">
        <f>IF(A1344+C1344&lt;N$19,data!H$25,IF(A1344&lt;N$19,data!H$25*(N$19-A1344)/C1344,IF(D1344&gt;data!$H$25,data!$H$25,IF(D1344&lt;0,0,D1344))))</f>
        <v>698.05297556599385</v>
      </c>
      <c r="F1344" s="17">
        <f>(H1344*data!D$16+I1344*data!D$17-G1343*(data!D$18+data!D$19+data!D$20))*$C1344/60</f>
        <v>-1.9390360432388718</v>
      </c>
      <c r="G1344" s="17">
        <f t="shared" si="65"/>
        <v>81.168000000000006</v>
      </c>
      <c r="H1344" s="17">
        <f>H1343+(data!D$19*G1343-data!D$16*H1343)*$C1344/60</f>
        <v>165.27073002122094</v>
      </c>
      <c r="I1344" s="17">
        <f>I1343+(data!D$20*G1343-data!D$17*I1343)*$C1344/60</f>
        <v>434.77502709079226</v>
      </c>
      <c r="J1344" s="16">
        <f t="shared" si="63"/>
        <v>161.66666666666666</v>
      </c>
      <c r="K1344" s="14">
        <f>G1344/data!D$8</f>
        <v>4</v>
      </c>
      <c r="L1344" s="59">
        <f>C1344*E1344/3600/data!H$23+L1343</f>
        <v>228.15122162284891</v>
      </c>
    </row>
    <row r="1345" spans="1:12" ht="19.899999999999999" customHeight="1">
      <c r="A1345" s="18">
        <f>'Eleveld TCI'!A1345</f>
        <v>9710</v>
      </c>
      <c r="B1345" s="13">
        <f>'Eleveld TCI'!B1345</f>
        <v>4</v>
      </c>
      <c r="C1345" s="14">
        <f t="shared" si="64"/>
        <v>10</v>
      </c>
      <c r="D1345" s="68">
        <f>3600*(B1345*data!D$15/1000-F1345-G1344)/C1345</f>
        <v>697.98731450158357</v>
      </c>
      <c r="E1345" s="68">
        <f>IF(A1345+C1345&lt;N$19,data!H$25,IF(A1345&lt;N$19,data!H$25*(N$19-A1345)/C1345,IF(D1345&gt;data!$H$25,data!$H$25,IF(D1345&lt;0,0,D1345))))</f>
        <v>697.98731450158357</v>
      </c>
      <c r="F1345" s="17">
        <f>(H1345*data!D$16+I1345*data!D$17-G1344*(data!D$18+data!D$19+data!D$20))*$C1345/60</f>
        <v>-1.9388536513932946</v>
      </c>
      <c r="G1345" s="17">
        <f t="shared" si="65"/>
        <v>81.168000000000006</v>
      </c>
      <c r="H1345" s="17">
        <f>H1344+(data!D$19*G1344-data!D$16*H1344)*$C1345/60</f>
        <v>165.27088432935975</v>
      </c>
      <c r="I1345" s="17">
        <f>I1344+(data!D$20*G1344-data!D$17*I1344)*$C1345/60</f>
        <v>435.10407682589232</v>
      </c>
      <c r="J1345" s="16">
        <f t="shared" si="63"/>
        <v>161.83333333333334</v>
      </c>
      <c r="K1345" s="14">
        <f>G1345/data!D$8</f>
        <v>4</v>
      </c>
      <c r="L1345" s="59">
        <f>C1345*E1345/3600/data!H$23+L1344</f>
        <v>228.34510698798823</v>
      </c>
    </row>
    <row r="1346" spans="1:12" ht="19.899999999999999" customHeight="1">
      <c r="A1346" s="18">
        <f>'Eleveld TCI'!A1346</f>
        <v>9720</v>
      </c>
      <c r="B1346" s="13">
        <f>'Eleveld TCI'!B1346</f>
        <v>4</v>
      </c>
      <c r="C1346" s="14">
        <f t="shared" si="64"/>
        <v>10</v>
      </c>
      <c r="D1346" s="68">
        <f>3600*(B1346*data!D$15/1000-F1346-G1345)/C1346</f>
        <v>697.92169393851509</v>
      </c>
      <c r="E1346" s="68">
        <f>IF(A1346+C1346&lt;N$19,data!H$25,IF(A1346&lt;N$19,data!H$25*(N$19-A1346)/C1346,IF(D1346&gt;data!$H$25,data!$H$25,IF(D1346&lt;0,0,D1346))))</f>
        <v>697.92169393851509</v>
      </c>
      <c r="F1346" s="17">
        <f>(H1346*data!D$16+I1346*data!D$17-G1345*(data!D$18+data!D$19+data!D$20))*$C1346/60</f>
        <v>-1.9386713720514319</v>
      </c>
      <c r="G1346" s="17">
        <f t="shared" si="65"/>
        <v>81.168000000000006</v>
      </c>
      <c r="H1346" s="17">
        <f>H1345+(data!D$19*G1345-data!D$16*H1345)*$C1346/60</f>
        <v>165.27103722300728</v>
      </c>
      <c r="I1346" s="17">
        <f>I1345+(data!D$20*G1345-data!D$17*I1345)*$C1346/60</f>
        <v>435.43294558363806</v>
      </c>
      <c r="J1346" s="16">
        <f t="shared" si="63"/>
        <v>162</v>
      </c>
      <c r="K1346" s="14">
        <f>G1346/data!D$8</f>
        <v>4</v>
      </c>
      <c r="L1346" s="59">
        <f>C1346*E1346/3600/data!H$23+L1345</f>
        <v>228.53897412519336</v>
      </c>
    </row>
    <row r="1347" spans="1:12" ht="19.899999999999999" customHeight="1">
      <c r="A1347" s="18">
        <f>'Eleveld TCI'!A1347</f>
        <v>9730</v>
      </c>
      <c r="B1347" s="13">
        <f>'Eleveld TCI'!B1347</f>
        <v>4</v>
      </c>
      <c r="C1347" s="14">
        <f t="shared" si="64"/>
        <v>10</v>
      </c>
      <c r="D1347" s="68">
        <f>3600*(B1347*data!D$15/1000-F1347-G1346)/C1347</f>
        <v>697.85611381428737</v>
      </c>
      <c r="E1347" s="68">
        <f>IF(A1347+C1347&lt;N$19,data!H$25,IF(A1347&lt;N$19,data!H$25*(N$19-A1347)/C1347,IF(D1347&gt;data!$H$25,data!$H$25,IF(D1347&lt;0,0,D1347))))</f>
        <v>697.85611381428737</v>
      </c>
      <c r="F1347" s="17">
        <f>(H1347*data!D$16+I1347*data!D$17-G1346*(data!D$18+data!D$19+data!D$20))*$C1347/60</f>
        <v>-1.938489205039682</v>
      </c>
      <c r="G1347" s="17">
        <f t="shared" si="65"/>
        <v>81.168000000000006</v>
      </c>
      <c r="H1347" s="17">
        <f>H1346+(data!D$19*G1346-data!D$16*H1346)*$C1347/60</f>
        <v>165.27118871512971</v>
      </c>
      <c r="I1347" s="17">
        <f>I1346+(data!D$20*G1346-data!D$17*I1346)*$C1347/60</f>
        <v>435.76163346356708</v>
      </c>
      <c r="J1347" s="16">
        <f t="shared" si="63"/>
        <v>162.16666666666666</v>
      </c>
      <c r="K1347" s="14">
        <f>G1347/data!D$8</f>
        <v>4</v>
      </c>
      <c r="L1347" s="59">
        <f>C1347*E1347/3600/data!H$23+L1346</f>
        <v>228.73282304569733</v>
      </c>
    </row>
    <row r="1348" spans="1:12" ht="19.899999999999999" customHeight="1">
      <c r="A1348" s="18">
        <f>'Eleveld TCI'!A1348</f>
        <v>9740</v>
      </c>
      <c r="B1348" s="13">
        <f>'Eleveld TCI'!B1348</f>
        <v>4</v>
      </c>
      <c r="C1348" s="14">
        <f t="shared" si="64"/>
        <v>10</v>
      </c>
      <c r="D1348" s="68">
        <f>3600*(B1348*data!D$15/1000-F1348-G1347)/C1348</f>
        <v>697.79057406680352</v>
      </c>
      <c r="E1348" s="68">
        <f>IF(A1348+C1348&lt;N$19,data!H$25,IF(A1348&lt;N$19,data!H$25*(N$19-A1348)/C1348,IF(D1348&gt;data!$H$25,data!$H$25,IF(D1348&lt;0,0,D1348))))</f>
        <v>697.79057406680352</v>
      </c>
      <c r="F1348" s="17">
        <f>(H1348*data!D$16+I1348*data!D$17-G1347*(data!D$18+data!D$19+data!D$20))*$C1348/60</f>
        <v>-1.938307150185562</v>
      </c>
      <c r="G1348" s="17">
        <f t="shared" si="65"/>
        <v>81.168000000000006</v>
      </c>
      <c r="H1348" s="17">
        <f>H1347+(data!D$19*G1347-data!D$16*H1347)*$C1348/60</f>
        <v>165.27133881857435</v>
      </c>
      <c r="I1348" s="17">
        <f>I1347+(data!D$20*G1347-data!D$17*I1347)*$C1348/60</f>
        <v>436.09014056516213</v>
      </c>
      <c r="J1348" s="16">
        <f t="shared" ref="J1348:J1411" si="66">$A1348/60</f>
        <v>162.33333333333334</v>
      </c>
      <c r="K1348" s="14">
        <f>G1348/data!D$8</f>
        <v>4</v>
      </c>
      <c r="L1348" s="59">
        <f>C1348*E1348/3600/data!H$23+L1347</f>
        <v>228.92665376071588</v>
      </c>
    </row>
    <row r="1349" spans="1:12" ht="19.899999999999999" customHeight="1">
      <c r="A1349" s="18">
        <f>'Eleveld TCI'!A1349</f>
        <v>9750</v>
      </c>
      <c r="B1349" s="13">
        <f>'Eleveld TCI'!B1349</f>
        <v>4</v>
      </c>
      <c r="C1349" s="14">
        <f t="shared" si="64"/>
        <v>10</v>
      </c>
      <c r="D1349" s="68">
        <f>3600*(B1349*data!D$15/1000-F1349-G1348)/C1349</f>
        <v>697.7250746343708</v>
      </c>
      <c r="E1349" s="68">
        <f>IF(A1349+C1349&lt;N$19,data!H$25,IF(A1349&lt;N$19,data!H$25*(N$19-A1349)/C1349,IF(D1349&gt;data!$H$25,data!$H$25,IF(D1349&lt;0,0,D1349))))</f>
        <v>697.7250746343708</v>
      </c>
      <c r="F1349" s="17">
        <f>(H1349*data!D$16+I1349*data!D$17-G1348*(data!D$18+data!D$19+data!D$20))*$C1349/60</f>
        <v>-1.9381252073176995</v>
      </c>
      <c r="G1349" s="17">
        <f t="shared" si="65"/>
        <v>81.168000000000006</v>
      </c>
      <c r="H1349" s="17">
        <f>H1348+(data!D$19*G1348-data!D$16*H1348)*$C1349/60</f>
        <v>165.27148754607074</v>
      </c>
      <c r="I1349" s="17">
        <f>I1348+(data!D$20*G1348-data!D$17*I1348)*$C1349/60</f>
        <v>436.41846698785128</v>
      </c>
      <c r="J1349" s="16">
        <f t="shared" si="66"/>
        <v>162.5</v>
      </c>
      <c r="K1349" s="14">
        <f>G1349/data!D$8</f>
        <v>4</v>
      </c>
      <c r="L1349" s="59">
        <f>C1349*E1349/3600/data!H$23+L1348</f>
        <v>229.12046628144765</v>
      </c>
    </row>
    <row r="1350" spans="1:12" ht="19.899999999999999" customHeight="1">
      <c r="A1350" s="18">
        <f>'Eleveld TCI'!A1350</f>
        <v>9760</v>
      </c>
      <c r="B1350" s="13">
        <f>'Eleveld TCI'!B1350</f>
        <v>4</v>
      </c>
      <c r="C1350" s="14">
        <f t="shared" si="64"/>
        <v>10</v>
      </c>
      <c r="D1350" s="68">
        <f>3600*(B1350*data!D$15/1000-F1350-G1349)/C1350</f>
        <v>697.65961545569553</v>
      </c>
      <c r="E1350" s="68">
        <f>IF(A1350+C1350&lt;N$19,data!H$25,IF(A1350&lt;N$19,data!H$25*(N$19-A1350)/C1350,IF(D1350&gt;data!$H$25,data!$H$25,IF(D1350&lt;0,0,D1350))))</f>
        <v>697.65961545569553</v>
      </c>
      <c r="F1350" s="17">
        <f>(H1350*data!D$16+I1350*data!D$17-G1349*(data!D$18+data!D$19+data!D$20))*$C1350/60</f>
        <v>-1.9379433762658207</v>
      </c>
      <c r="G1350" s="17">
        <f t="shared" si="65"/>
        <v>81.168000000000006</v>
      </c>
      <c r="H1350" s="17">
        <f>H1349+(data!D$19*G1349-data!D$16*H1349)*$C1350/60</f>
        <v>165.27163491023177</v>
      </c>
      <c r="I1350" s="17">
        <f>I1349+(data!D$20*G1349-data!D$17*I1349)*$C1350/60</f>
        <v>436.74661283100795</v>
      </c>
      <c r="J1350" s="16">
        <f t="shared" si="66"/>
        <v>162.66666666666666</v>
      </c>
      <c r="K1350" s="14">
        <f>G1350/data!D$8</f>
        <v>4</v>
      </c>
      <c r="L1350" s="59">
        <f>C1350*E1350/3600/data!H$23+L1349</f>
        <v>229.31426061907422</v>
      </c>
    </row>
    <row r="1351" spans="1:12" ht="19.899999999999999" customHeight="1">
      <c r="A1351" s="18">
        <f>'Eleveld TCI'!A1351</f>
        <v>9770</v>
      </c>
      <c r="B1351" s="13">
        <f>'Eleveld TCI'!B1351</f>
        <v>4</v>
      </c>
      <c r="C1351" s="14">
        <f t="shared" si="64"/>
        <v>10</v>
      </c>
      <c r="D1351" s="68">
        <f>3600*(B1351*data!D$15/1000-F1351-G1350)/C1351</f>
        <v>697.59419646986771</v>
      </c>
      <c r="E1351" s="68">
        <f>IF(A1351+C1351&lt;N$19,data!H$25,IF(A1351&lt;N$19,data!H$25*(N$19-A1351)/C1351,IF(D1351&gt;data!$H$25,data!$H$25,IF(D1351&lt;0,0,D1351))))</f>
        <v>697.59419646986771</v>
      </c>
      <c r="F1351" s="17">
        <f>(H1351*data!D$16+I1351*data!D$17-G1350*(data!D$18+data!D$19+data!D$20))*$C1351/60</f>
        <v>-1.9377616568607425</v>
      </c>
      <c r="G1351" s="17">
        <f t="shared" si="65"/>
        <v>81.168000000000006</v>
      </c>
      <c r="H1351" s="17">
        <f>H1350+(data!D$19*G1350-data!D$16*H1350)*$C1351/60</f>
        <v>165.27178092355464</v>
      </c>
      <c r="I1351" s="17">
        <f>I1350+(data!D$20*G1350-data!D$17*I1350)*$C1351/60</f>
        <v>437.07457819395091</v>
      </c>
      <c r="J1351" s="16">
        <f t="shared" si="66"/>
        <v>162.83333333333334</v>
      </c>
      <c r="K1351" s="14">
        <f>G1351/data!D$8</f>
        <v>4</v>
      </c>
      <c r="L1351" s="59">
        <f>C1351*E1351/3600/data!H$23+L1350</f>
        <v>229.50803678476029</v>
      </c>
    </row>
    <row r="1352" spans="1:12" ht="19.899999999999999" customHeight="1">
      <c r="A1352" s="18">
        <f>'Eleveld TCI'!A1352</f>
        <v>9780</v>
      </c>
      <c r="B1352" s="13">
        <f>'Eleveld TCI'!B1352</f>
        <v>4</v>
      </c>
      <c r="C1352" s="14">
        <f t="shared" si="64"/>
        <v>10</v>
      </c>
      <c r="D1352" s="68">
        <f>3600*(B1352*data!D$15/1000-F1352-G1351)/C1352</f>
        <v>697.52881761637127</v>
      </c>
      <c r="E1352" s="68">
        <f>IF(A1352+C1352&lt;N$19,data!H$25,IF(A1352&lt;N$19,data!H$25*(N$19-A1352)/C1352,IF(D1352&gt;data!$H$25,data!$H$25,IF(D1352&lt;0,0,D1352))))</f>
        <v>697.52881761637127</v>
      </c>
      <c r="F1352" s="17">
        <f>(H1352*data!D$16+I1352*data!D$17-G1351*(data!D$18+data!D$19+data!D$20))*$C1352/60</f>
        <v>-1.9375800489343613</v>
      </c>
      <c r="G1352" s="17">
        <f t="shared" si="65"/>
        <v>81.168000000000006</v>
      </c>
      <c r="H1352" s="17">
        <f>H1351+(data!D$19*G1351-data!D$16*H1351)*$C1352/60</f>
        <v>165.27192559842206</v>
      </c>
      <c r="I1352" s="17">
        <f>I1351+(data!D$20*G1351-data!D$17*I1351)*$C1352/60</f>
        <v>437.40236317594423</v>
      </c>
      <c r="J1352" s="16">
        <f t="shared" si="66"/>
        <v>163</v>
      </c>
      <c r="K1352" s="14">
        <f>G1352/data!D$8</f>
        <v>4</v>
      </c>
      <c r="L1352" s="59">
        <f>C1352*E1352/3600/data!H$23+L1351</f>
        <v>229.70179478965372</v>
      </c>
    </row>
    <row r="1353" spans="1:12" ht="19.899999999999999" customHeight="1">
      <c r="A1353" s="18">
        <f>'Eleveld TCI'!A1353</f>
        <v>9790</v>
      </c>
      <c r="B1353" s="13">
        <f>'Eleveld TCI'!B1353</f>
        <v>4</v>
      </c>
      <c r="C1353" s="14">
        <f t="shared" si="64"/>
        <v>10</v>
      </c>
      <c r="D1353" s="68">
        <f>3600*(B1353*data!D$15/1000-F1353-G1352)/C1353</f>
        <v>697.46347883507383</v>
      </c>
      <c r="E1353" s="68">
        <f>IF(A1353+C1353&lt;N$19,data!H$25,IF(A1353&lt;N$19,data!H$25*(N$19-A1353)/C1353,IF(D1353&gt;data!$H$25,data!$H$25,IF(D1353&lt;0,0,D1353))))</f>
        <v>697.46347883507383</v>
      </c>
      <c r="F1353" s="17">
        <f>(H1353*data!D$16+I1353*data!D$17-G1352*(data!D$18+data!D$19+data!D$20))*$C1353/60</f>
        <v>-1.9373985523196451</v>
      </c>
      <c r="G1353" s="17">
        <f t="shared" si="65"/>
        <v>81.168000000000006</v>
      </c>
      <c r="H1353" s="17">
        <f>H1352+(data!D$19*G1352-data!D$16*H1352)*$C1353/60</f>
        <v>165.27206894710318</v>
      </c>
      <c r="I1353" s="17">
        <f>I1352+(data!D$20*G1352-data!D$17*I1352)*$C1353/60</f>
        <v>437.72996787619746</v>
      </c>
      <c r="J1353" s="16">
        <f t="shared" si="66"/>
        <v>163.16666666666666</v>
      </c>
      <c r="K1353" s="14">
        <f>G1353/data!D$8</f>
        <v>4</v>
      </c>
      <c r="L1353" s="59">
        <f>C1353*E1353/3600/data!H$23+L1352</f>
        <v>229.89553464488569</v>
      </c>
    </row>
    <row r="1354" spans="1:12" ht="19.899999999999999" customHeight="1">
      <c r="A1354" s="18">
        <f>'Eleveld TCI'!A1354</f>
        <v>9800</v>
      </c>
      <c r="B1354" s="13">
        <f>'Eleveld TCI'!B1354</f>
        <v>4</v>
      </c>
      <c r="C1354" s="14">
        <f t="shared" ref="C1354:C1417" si="67">A1355-A1354</f>
        <v>10</v>
      </c>
      <c r="D1354" s="68">
        <f>3600*(B1354*data!D$15/1000-F1354-G1353)/C1354</f>
        <v>697.39818006622158</v>
      </c>
      <c r="E1354" s="68">
        <f>IF(A1354+C1354&lt;N$19,data!H$25,IF(A1354&lt;N$19,data!H$25*(N$19-A1354)/C1354,IF(D1354&gt;data!$H$25,data!$H$25,IF(D1354&lt;0,0,D1354))))</f>
        <v>697.39818006622158</v>
      </c>
      <c r="F1354" s="17">
        <f>(H1354*data!D$16+I1354*data!D$17-G1353*(data!D$18+data!D$19+data!D$20))*$C1354/60</f>
        <v>-1.9372171668506222</v>
      </c>
      <c r="G1354" s="17">
        <f t="shared" ref="G1354:G1384" si="68">(E1354/60)*$C1354/60+F1354+G1353</f>
        <v>81.168000000000006</v>
      </c>
      <c r="H1354" s="17">
        <f>H1353+(data!D$19*G1353-data!D$16*H1353)*$C1354/60</f>
        <v>165.27221098175474</v>
      </c>
      <c r="I1354" s="17">
        <f>I1353+(data!D$20*G1353-data!D$17*I1353)*$C1354/60</f>
        <v>438.05739239386554</v>
      </c>
      <c r="J1354" s="16">
        <f t="shared" si="66"/>
        <v>163.33333333333334</v>
      </c>
      <c r="K1354" s="14">
        <f>G1354/data!D$8</f>
        <v>4</v>
      </c>
      <c r="L1354" s="59">
        <f>C1354*E1354/3600/data!H$23+L1353</f>
        <v>230.08925636157073</v>
      </c>
    </row>
    <row r="1355" spans="1:12" ht="19.899999999999999" customHeight="1">
      <c r="A1355" s="18">
        <f>'Eleveld TCI'!A1355</f>
        <v>9810</v>
      </c>
      <c r="B1355" s="13">
        <f>'Eleveld TCI'!B1355</f>
        <v>4</v>
      </c>
      <c r="C1355" s="14">
        <f t="shared" si="67"/>
        <v>10</v>
      </c>
      <c r="D1355" s="68">
        <f>3600*(B1355*data!D$15/1000-F1355-G1354)/C1355</f>
        <v>697.33292125045466</v>
      </c>
      <c r="E1355" s="68">
        <f>IF(A1355+C1355&lt;N$19,data!H$25,IF(A1355&lt;N$19,data!H$25*(N$19-A1355)/C1355,IF(D1355&gt;data!$H$25,data!$H$25,IF(D1355&lt;0,0,D1355))))</f>
        <v>697.33292125045466</v>
      </c>
      <c r="F1355" s="17">
        <f>(H1355*data!D$16+I1355*data!D$17-G1354*(data!D$18+data!D$19+data!D$20))*$C1355/60</f>
        <v>-1.9370358923623712</v>
      </c>
      <c r="G1355" s="17">
        <f t="shared" si="68"/>
        <v>81.168000000000006</v>
      </c>
      <c r="H1355" s="17">
        <f>H1354+(data!D$19*G1354-data!D$16*H1354)*$C1355/60</f>
        <v>165.272351714422</v>
      </c>
      <c r="I1355" s="17">
        <f>I1354+(data!D$20*G1354-data!D$17*I1354)*$C1355/60</f>
        <v>438.38463682804894</v>
      </c>
      <c r="J1355" s="16">
        <f t="shared" si="66"/>
        <v>163.5</v>
      </c>
      <c r="K1355" s="14">
        <f>G1355/data!D$8</f>
        <v>4</v>
      </c>
      <c r="L1355" s="59">
        <f>C1355*E1355/3600/data!H$23+L1354</f>
        <v>230.28295995080697</v>
      </c>
    </row>
    <row r="1356" spans="1:12" ht="19.899999999999999" customHeight="1">
      <c r="A1356" s="18">
        <f>'Eleveld TCI'!A1356</f>
        <v>9820</v>
      </c>
      <c r="B1356" s="13">
        <f>'Eleveld TCI'!B1356</f>
        <v>4</v>
      </c>
      <c r="C1356" s="14">
        <f t="shared" si="67"/>
        <v>10</v>
      </c>
      <c r="D1356" s="68">
        <f>3600*(B1356*data!D$15/1000-F1356-G1355)/C1356</f>
        <v>697.26770232876618</v>
      </c>
      <c r="E1356" s="68">
        <f>IF(A1356+C1356&lt;N$19,data!H$25,IF(A1356&lt;N$19,data!H$25*(N$19-A1356)/C1356,IF(D1356&gt;data!$H$25,data!$H$25,IF(D1356&lt;0,0,D1356))))</f>
        <v>697.26770232876618</v>
      </c>
      <c r="F1356" s="17">
        <f>(H1356*data!D$16+I1356*data!D$17-G1355*(data!D$18+data!D$19+data!D$20))*$C1356/60</f>
        <v>-1.9368547286910147</v>
      </c>
      <c r="G1356" s="17">
        <f t="shared" si="68"/>
        <v>81.168000000000006</v>
      </c>
      <c r="H1356" s="17">
        <f>H1355+(data!D$19*G1355-data!D$16*H1355)*$C1356/60</f>
        <v>165.27249115703981</v>
      </c>
      <c r="I1356" s="17">
        <f>I1355+(data!D$20*G1355-data!D$17*I1355)*$C1356/60</f>
        <v>438.71170127779351</v>
      </c>
      <c r="J1356" s="16">
        <f t="shared" si="66"/>
        <v>163.66666666666666</v>
      </c>
      <c r="K1356" s="14">
        <f>G1356/data!D$8</f>
        <v>4</v>
      </c>
      <c r="L1356" s="59">
        <f>C1356*E1356/3600/data!H$23+L1355</f>
        <v>230.47664542367608</v>
      </c>
    </row>
    <row r="1357" spans="1:12" ht="19.899999999999999" customHeight="1">
      <c r="A1357" s="18">
        <f>'Eleveld TCI'!A1357</f>
        <v>9830</v>
      </c>
      <c r="B1357" s="13">
        <f>'Eleveld TCI'!B1357</f>
        <v>4</v>
      </c>
      <c r="C1357" s="14">
        <f t="shared" si="67"/>
        <v>10</v>
      </c>
      <c r="D1357" s="68">
        <f>3600*(B1357*data!D$15/1000-F1357-G1356)/C1357</f>
        <v>697.20252324253295</v>
      </c>
      <c r="E1357" s="68">
        <f>IF(A1357+C1357&lt;N$19,data!H$25,IF(A1357&lt;N$19,data!H$25*(N$19-A1357)/C1357,IF(D1357&gt;data!$H$25,data!$H$25,IF(D1357&lt;0,0,D1357))))</f>
        <v>697.20252324253295</v>
      </c>
      <c r="F1357" s="17">
        <f>(H1357*data!D$16+I1357*data!D$17-G1356*(data!D$18+data!D$19+data!D$20))*$C1357/60</f>
        <v>-1.9366736756737084</v>
      </c>
      <c r="G1357" s="17">
        <f t="shared" si="68"/>
        <v>81.168000000000006</v>
      </c>
      <c r="H1357" s="17">
        <f>H1356+(data!D$19*G1356-data!D$16*H1356)*$C1357/60</f>
        <v>165.27262932143361</v>
      </c>
      <c r="I1357" s="17">
        <f>I1356+(data!D$20*G1356-data!D$17*I1356)*$C1357/60</f>
        <v>439.0385858420907</v>
      </c>
      <c r="J1357" s="16">
        <f t="shared" si="66"/>
        <v>163.83333333333334</v>
      </c>
      <c r="K1357" s="14">
        <f>G1357/data!D$8</f>
        <v>4</v>
      </c>
      <c r="L1357" s="59">
        <f>C1357*E1357/3600/data!H$23+L1356</f>
        <v>230.67031279124345</v>
      </c>
    </row>
    <row r="1358" spans="1:12" ht="19.899999999999999" customHeight="1">
      <c r="A1358" s="18">
        <f>'Eleveld TCI'!A1358</f>
        <v>9840</v>
      </c>
      <c r="B1358" s="13">
        <f>'Eleveld TCI'!B1358</f>
        <v>4</v>
      </c>
      <c r="C1358" s="14">
        <f t="shared" si="67"/>
        <v>10</v>
      </c>
      <c r="D1358" s="68">
        <f>3600*(B1358*data!D$15/1000-F1358-G1357)/C1358</f>
        <v>697.13738393350525</v>
      </c>
      <c r="E1358" s="68">
        <f>IF(A1358+C1358&lt;N$19,data!H$25,IF(A1358&lt;N$19,data!H$25*(N$19-A1358)/C1358,IF(D1358&gt;data!$H$25,data!$H$25,IF(D1358&lt;0,0,D1358))))</f>
        <v>697.13738393350525</v>
      </c>
      <c r="F1358" s="17">
        <f>(H1358*data!D$16+I1358*data!D$17-G1357*(data!D$18+data!D$19+data!D$20))*$C1358/60</f>
        <v>-1.9364927331486295</v>
      </c>
      <c r="G1358" s="17">
        <f t="shared" si="68"/>
        <v>81.168000000000006</v>
      </c>
      <c r="H1358" s="17">
        <f>H1357+(data!D$19*G1357-data!D$16*H1357)*$C1358/60</f>
        <v>165.27276621932046</v>
      </c>
      <c r="I1358" s="17">
        <f>I1357+(data!D$20*G1357-data!D$17*I1357)*$C1358/60</f>
        <v>439.36529061987756</v>
      </c>
      <c r="J1358" s="16">
        <f t="shared" si="66"/>
        <v>164</v>
      </c>
      <c r="K1358" s="14">
        <f>G1358/data!D$8</f>
        <v>4</v>
      </c>
      <c r="L1358" s="59">
        <f>C1358*E1358/3600/data!H$23+L1357</f>
        <v>230.86396206455831</v>
      </c>
    </row>
    <row r="1359" spans="1:12" ht="19.899999999999999" customHeight="1">
      <c r="A1359" s="18">
        <f>'Eleveld TCI'!A1359</f>
        <v>9850</v>
      </c>
      <c r="B1359" s="13">
        <f>'Eleveld TCI'!B1359</f>
        <v>4</v>
      </c>
      <c r="C1359" s="14">
        <f t="shared" si="67"/>
        <v>10</v>
      </c>
      <c r="D1359" s="68">
        <f>3600*(B1359*data!D$15/1000-F1359-G1358)/C1359</f>
        <v>697.07228434379147</v>
      </c>
      <c r="E1359" s="68">
        <f>IF(A1359+C1359&lt;N$19,data!H$25,IF(A1359&lt;N$19,data!H$25*(N$19-A1359)/C1359,IF(D1359&gt;data!$H$25,data!$H$25,IF(D1359&lt;0,0,D1359))))</f>
        <v>697.07228434379147</v>
      </c>
      <c r="F1359" s="17">
        <f>(H1359*data!D$16+I1359*data!D$17-G1358*(data!D$18+data!D$19+data!D$20))*$C1359/60</f>
        <v>-1.9363119009549712</v>
      </c>
      <c r="G1359" s="17">
        <f t="shared" si="68"/>
        <v>81.168000000000006</v>
      </c>
      <c r="H1359" s="17">
        <f>H1358+(data!D$19*G1358-data!D$16*H1358)*$C1359/60</f>
        <v>165.27290186231002</v>
      </c>
      <c r="I1359" s="17">
        <f>I1358+(data!D$20*G1358-data!D$17*I1358)*$C1359/60</f>
        <v>439.69181571003662</v>
      </c>
      <c r="J1359" s="16">
        <f t="shared" si="66"/>
        <v>164.16666666666666</v>
      </c>
      <c r="K1359" s="14">
        <f>G1359/data!D$8</f>
        <v>4</v>
      </c>
      <c r="L1359" s="59">
        <f>C1359*E1359/3600/data!H$23+L1358</f>
        <v>231.0575932546538</v>
      </c>
    </row>
    <row r="1360" spans="1:12" ht="19.899999999999999" customHeight="1">
      <c r="A1360" s="18">
        <f>'Eleveld TCI'!A1360</f>
        <v>9860</v>
      </c>
      <c r="B1360" s="13">
        <f>'Eleveld TCI'!B1360</f>
        <v>4</v>
      </c>
      <c r="C1360" s="14">
        <f t="shared" si="67"/>
        <v>10</v>
      </c>
      <c r="D1360" s="68">
        <f>3600*(B1360*data!D$15/1000-F1360-G1359)/C1360</f>
        <v>697.00722441585299</v>
      </c>
      <c r="E1360" s="68">
        <f>IF(A1360+C1360&lt;N$19,data!H$25,IF(A1360&lt;N$19,data!H$25*(N$19-A1360)/C1360,IF(D1360&gt;data!$H$25,data!$H$25,IF(D1360&lt;0,0,D1360))))</f>
        <v>697.00722441585299</v>
      </c>
      <c r="F1360" s="17">
        <f>(H1360*data!D$16+I1360*data!D$17-G1359*(data!D$18+data!D$19+data!D$20))*$C1360/60</f>
        <v>-1.9361311789329316</v>
      </c>
      <c r="G1360" s="17">
        <f t="shared" si="68"/>
        <v>81.168000000000006</v>
      </c>
      <c r="H1360" s="17">
        <f>H1359+(data!D$19*G1359-data!D$16*H1359)*$C1360/60</f>
        <v>165.2730362619055</v>
      </c>
      <c r="I1360" s="17">
        <f>I1359+(data!D$20*G1359-data!D$17*I1359)*$C1360/60</f>
        <v>440.01816121139609</v>
      </c>
      <c r="J1360" s="16">
        <f t="shared" si="66"/>
        <v>164.33333333333334</v>
      </c>
      <c r="K1360" s="14">
        <f>G1360/data!D$8</f>
        <v>4</v>
      </c>
      <c r="L1360" s="59">
        <f>C1360*E1360/3600/data!H$23+L1359</f>
        <v>231.25120637254707</v>
      </c>
    </row>
    <row r="1361" spans="1:12" ht="19.899999999999999" customHeight="1">
      <c r="A1361" s="18">
        <f>'Eleveld TCI'!A1361</f>
        <v>9870</v>
      </c>
      <c r="B1361" s="13">
        <f>'Eleveld TCI'!B1361</f>
        <v>4</v>
      </c>
      <c r="C1361" s="14">
        <f t="shared" si="67"/>
        <v>10</v>
      </c>
      <c r="D1361" s="68">
        <f>3600*(B1361*data!D$15/1000-F1361-G1360)/C1361</f>
        <v>696.94220409253489</v>
      </c>
      <c r="E1361" s="68">
        <f>IF(A1361+C1361&lt;N$19,data!H$25,IF(A1361&lt;N$19,data!H$25*(N$19-A1361)/C1361,IF(D1361&gt;data!$H$25,data!$H$25,IF(D1361&lt;0,0,D1361))))</f>
        <v>696.94220409253489</v>
      </c>
      <c r="F1361" s="17">
        <f>(H1361*data!D$16+I1361*data!D$17-G1360*(data!D$18+data!D$19+data!D$20))*$C1361/60</f>
        <v>-1.9359505669237052</v>
      </c>
      <c r="G1361" s="17">
        <f t="shared" si="68"/>
        <v>81.168000000000006</v>
      </c>
      <c r="H1361" s="17">
        <f>H1360+(data!D$19*G1360-data!D$16*H1360)*$C1361/60</f>
        <v>165.27316942950469</v>
      </c>
      <c r="I1361" s="17">
        <f>I1360+(data!D$20*G1360-data!D$17*I1360)*$C1361/60</f>
        <v>440.34432722272982</v>
      </c>
      <c r="J1361" s="16">
        <f t="shared" si="66"/>
        <v>164.5</v>
      </c>
      <c r="K1361" s="14">
        <f>G1361/data!D$8</f>
        <v>4</v>
      </c>
      <c r="L1361" s="59">
        <f>C1361*E1361/3600/data!H$23+L1360</f>
        <v>231.44480142923945</v>
      </c>
    </row>
    <row r="1362" spans="1:12" ht="19.899999999999999" customHeight="1">
      <c r="A1362" s="18">
        <f>'Eleveld TCI'!A1362</f>
        <v>9880</v>
      </c>
      <c r="B1362" s="13">
        <f>'Eleveld TCI'!B1362</f>
        <v>4</v>
      </c>
      <c r="C1362" s="14">
        <f t="shared" si="67"/>
        <v>10</v>
      </c>
      <c r="D1362" s="68">
        <f>3600*(B1362*data!D$15/1000-F1362-G1361)/C1362</f>
        <v>696.87722331700968</v>
      </c>
      <c r="E1362" s="68">
        <f>IF(A1362+C1362&lt;N$19,data!H$25,IF(A1362&lt;N$19,data!H$25*(N$19-A1362)/C1362,IF(D1362&gt;data!$H$25,data!$H$25,IF(D1362&lt;0,0,D1362))))</f>
        <v>696.87722331700968</v>
      </c>
      <c r="F1362" s="17">
        <f>(H1362*data!D$16+I1362*data!D$17-G1361*(data!D$18+data!D$19+data!D$20))*$C1362/60</f>
        <v>-1.9357700647694749</v>
      </c>
      <c r="G1362" s="17">
        <f t="shared" si="68"/>
        <v>81.168000000000006</v>
      </c>
      <c r="H1362" s="17">
        <f>H1361+(data!D$19*G1361-data!D$16*H1361)*$C1362/60</f>
        <v>165.27330137640089</v>
      </c>
      <c r="I1362" s="17">
        <f>I1361+(data!D$20*G1361-data!D$17*I1361)*$C1362/60</f>
        <v>440.67031384275731</v>
      </c>
      <c r="J1362" s="16">
        <f t="shared" si="66"/>
        <v>164.66666666666666</v>
      </c>
      <c r="K1362" s="14">
        <f>G1362/data!D$8</f>
        <v>4</v>
      </c>
      <c r="L1362" s="59">
        <f>C1362*E1362/3600/data!H$23+L1361</f>
        <v>231.63837843571639</v>
      </c>
    </row>
    <row r="1363" spans="1:12" ht="19.899999999999999" customHeight="1">
      <c r="A1363" s="18">
        <f>'Eleveld TCI'!A1363</f>
        <v>9890</v>
      </c>
      <c r="B1363" s="13">
        <f>'Eleveld TCI'!B1363</f>
        <v>4</v>
      </c>
      <c r="C1363" s="14">
        <f t="shared" si="67"/>
        <v>10</v>
      </c>
      <c r="D1363" s="68">
        <f>3600*(B1363*data!D$15/1000-F1363-G1362)/C1363</f>
        <v>696.8122820328233</v>
      </c>
      <c r="E1363" s="68">
        <f>IF(A1363+C1363&lt;N$19,data!H$25,IF(A1363&lt;N$19,data!H$25*(N$19-A1363)/C1363,IF(D1363&gt;data!$H$25,data!$H$25,IF(D1363&lt;0,0,D1363))))</f>
        <v>696.8122820328233</v>
      </c>
      <c r="F1363" s="17">
        <f>(H1363*data!D$16+I1363*data!D$17-G1362*(data!D$18+data!D$19+data!D$20))*$C1363/60</f>
        <v>-1.9355896723134016</v>
      </c>
      <c r="G1363" s="17">
        <f t="shared" si="68"/>
        <v>81.168000000000006</v>
      </c>
      <c r="H1363" s="17">
        <f>H1362+(data!D$19*G1362-data!D$16*H1362)*$C1363/60</f>
        <v>165.27343211378388</v>
      </c>
      <c r="I1363" s="17">
        <f>I1362+(data!D$20*G1362-data!D$17*I1362)*$C1363/60</f>
        <v>440.99612117014379</v>
      </c>
      <c r="J1363" s="16">
        <f t="shared" si="66"/>
        <v>164.83333333333334</v>
      </c>
      <c r="K1363" s="14">
        <f>G1363/data!D$8</f>
        <v>4</v>
      </c>
      <c r="L1363" s="59">
        <f>C1363*E1363/3600/data!H$23+L1362</f>
        <v>231.83193740294774</v>
      </c>
    </row>
    <row r="1364" spans="1:12" ht="19.899999999999999" customHeight="1">
      <c r="A1364" s="18">
        <f>'Eleveld TCI'!A1364</f>
        <v>9900</v>
      </c>
      <c r="B1364" s="13">
        <f>'Eleveld TCI'!B1364</f>
        <v>4</v>
      </c>
      <c r="C1364" s="14">
        <f t="shared" si="67"/>
        <v>10</v>
      </c>
      <c r="D1364" s="68">
        <f>3600*(B1364*data!D$15/1000-F1364-G1363)/C1364</f>
        <v>696.74738018386449</v>
      </c>
      <c r="E1364" s="68">
        <f>IF(A1364+C1364&lt;N$19,data!H$25,IF(A1364&lt;N$19,data!H$25*(N$19-A1364)/C1364,IF(D1364&gt;data!$H$25,data!$H$25,IF(D1364&lt;0,0,D1364))))</f>
        <v>696.74738018386449</v>
      </c>
      <c r="F1364" s="17">
        <f>(H1364*data!D$16+I1364*data!D$17-G1363*(data!D$18+data!D$19+data!D$20))*$C1364/60</f>
        <v>-1.9354093893996167</v>
      </c>
      <c r="G1364" s="17">
        <f t="shared" si="68"/>
        <v>81.168000000000006</v>
      </c>
      <c r="H1364" s="17">
        <f>H1363+(data!D$19*G1363-data!D$16*H1363)*$C1364/60</f>
        <v>165.27356165274085</v>
      </c>
      <c r="I1364" s="17">
        <f>I1363+(data!D$20*G1363-data!D$17*I1363)*$C1364/60</f>
        <v>441.32174930350021</v>
      </c>
      <c r="J1364" s="16">
        <f t="shared" si="66"/>
        <v>165</v>
      </c>
      <c r="K1364" s="14">
        <f>G1364/data!D$8</f>
        <v>4</v>
      </c>
      <c r="L1364" s="59">
        <f>C1364*E1364/3600/data!H$23+L1363</f>
        <v>232.02547834188772</v>
      </c>
    </row>
    <row r="1365" spans="1:12" ht="19.899999999999999" customHeight="1">
      <c r="A1365" s="18">
        <f>'Eleveld TCI'!A1365</f>
        <v>9910</v>
      </c>
      <c r="B1365" s="13">
        <f>'Eleveld TCI'!B1365</f>
        <v>4</v>
      </c>
      <c r="C1365" s="14">
        <f t="shared" si="67"/>
        <v>10</v>
      </c>
      <c r="D1365" s="68">
        <f>3600*(B1365*data!D$15/1000-F1365-G1364)/C1365</f>
        <v>696.6825177143545</v>
      </c>
      <c r="E1365" s="68">
        <f>IF(A1365+C1365&lt;N$19,data!H$25,IF(A1365&lt;N$19,data!H$25*(N$19-A1365)/C1365,IF(D1365&gt;data!$H$25,data!$H$25,IF(D1365&lt;0,0,D1365))))</f>
        <v>696.6825177143545</v>
      </c>
      <c r="F1365" s="17">
        <f>(H1365*data!D$16+I1365*data!D$17-G1364*(data!D$18+data!D$19+data!D$20))*$C1365/60</f>
        <v>-1.9352292158732129</v>
      </c>
      <c r="G1365" s="17">
        <f t="shared" si="68"/>
        <v>81.168000000000006</v>
      </c>
      <c r="H1365" s="17">
        <f>H1364+(data!D$19*G1364-data!D$16*H1364)*$C1365/60</f>
        <v>165.27369000425739</v>
      </c>
      <c r="I1365" s="17">
        <f>I1364+(data!D$20*G1364-data!D$17*I1364)*$C1365/60</f>
        <v>441.64719834138327</v>
      </c>
      <c r="J1365" s="16">
        <f t="shared" si="66"/>
        <v>165.16666666666666</v>
      </c>
      <c r="K1365" s="14">
        <f>G1365/data!D$8</f>
        <v>4</v>
      </c>
      <c r="L1365" s="59">
        <f>C1365*E1365/3600/data!H$23+L1364</f>
        <v>232.21900126347504</v>
      </c>
    </row>
    <row r="1366" spans="1:12" ht="19.899999999999999" customHeight="1">
      <c r="A1366" s="18">
        <f>'Eleveld TCI'!A1366</f>
        <v>9920</v>
      </c>
      <c r="B1366" s="13">
        <f>'Eleveld TCI'!B1366</f>
        <v>4</v>
      </c>
      <c r="C1366" s="14">
        <f t="shared" si="67"/>
        <v>10</v>
      </c>
      <c r="D1366" s="68">
        <f>3600*(B1366*data!D$15/1000-F1366-G1365)/C1366</f>
        <v>696.61769456888294</v>
      </c>
      <c r="E1366" s="68">
        <f>IF(A1366+C1366&lt;N$19,data!H$25,IF(A1366&lt;N$19,data!H$25*(N$19-A1366)/C1366,IF(D1366&gt;data!$H$25,data!$H$25,IF(D1366&lt;0,0,D1366))))</f>
        <v>696.61769456888294</v>
      </c>
      <c r="F1366" s="17">
        <f>(H1366*data!D$16+I1366*data!D$17-G1365*(data!D$18+data!D$19+data!D$20))*$C1366/60</f>
        <v>-1.9350491515802355</v>
      </c>
      <c r="G1366" s="17">
        <f t="shared" si="68"/>
        <v>81.168000000000006</v>
      </c>
      <c r="H1366" s="17">
        <f>H1365+(data!D$19*G1365-data!D$16*H1365)*$C1366/60</f>
        <v>165.27381717921836</v>
      </c>
      <c r="I1366" s="17">
        <f>I1365+(data!D$20*G1365-data!D$17*I1365)*$C1366/60</f>
        <v>441.97246838229552</v>
      </c>
      <c r="J1366" s="16">
        <f t="shared" si="66"/>
        <v>165.33333333333334</v>
      </c>
      <c r="K1366" s="14">
        <f>G1366/data!D$8</f>
        <v>4</v>
      </c>
      <c r="L1366" s="59">
        <f>C1366*E1366/3600/data!H$23+L1365</f>
        <v>232.41250617863307</v>
      </c>
    </row>
    <row r="1367" spans="1:12" ht="19.899999999999999" customHeight="1">
      <c r="A1367" s="18">
        <f>'Eleveld TCI'!A1367</f>
        <v>9930</v>
      </c>
      <c r="B1367" s="13">
        <f>'Eleveld TCI'!B1367</f>
        <v>4</v>
      </c>
      <c r="C1367" s="14">
        <f t="shared" si="67"/>
        <v>10</v>
      </c>
      <c r="D1367" s="68">
        <f>3600*(B1367*data!D$15/1000-F1367-G1366)/C1367</f>
        <v>696.55291069236171</v>
      </c>
      <c r="E1367" s="68">
        <f>IF(A1367+C1367&lt;N$19,data!H$25,IF(A1367&lt;N$19,data!H$25*(N$19-A1367)/C1367,IF(D1367&gt;data!$H$25,data!$H$25,IF(D1367&lt;0,0,D1367))))</f>
        <v>696.55291069236171</v>
      </c>
      <c r="F1367" s="17">
        <f>(H1367*data!D$16+I1367*data!D$17-G1366*(data!D$18+data!D$19+data!D$20))*$C1367/60</f>
        <v>-1.934869196367675</v>
      </c>
      <c r="G1367" s="17">
        <f t="shared" si="68"/>
        <v>81.168000000000006</v>
      </c>
      <c r="H1367" s="17">
        <f>H1366+(data!D$19*G1366-data!D$16*H1366)*$C1367/60</f>
        <v>165.27394318840885</v>
      </c>
      <c r="I1367" s="17">
        <f>I1366+(data!D$20*G1366-data!D$17*I1366)*$C1367/60</f>
        <v>442.29755952468525</v>
      </c>
      <c r="J1367" s="16">
        <f t="shared" si="66"/>
        <v>165.5</v>
      </c>
      <c r="K1367" s="14">
        <f>G1367/data!D$8</f>
        <v>4</v>
      </c>
      <c r="L1367" s="59">
        <f>C1367*E1367/3600/data!H$23+L1366</f>
        <v>232.60599309826983</v>
      </c>
    </row>
    <row r="1368" spans="1:12" ht="19.899999999999999" customHeight="1">
      <c r="A1368" s="18">
        <f>'Eleveld TCI'!A1368</f>
        <v>9940</v>
      </c>
      <c r="B1368" s="13">
        <f>'Eleveld TCI'!B1368</f>
        <v>4</v>
      </c>
      <c r="C1368" s="14">
        <f t="shared" si="67"/>
        <v>10</v>
      </c>
      <c r="D1368" s="68">
        <f>3600*(B1368*data!D$15/1000-F1368-G1367)/C1368</f>
        <v>696.48816603004548</v>
      </c>
      <c r="E1368" s="68">
        <f>IF(A1368+C1368&lt;N$19,data!H$25,IF(A1368&lt;N$19,data!H$25*(N$19-A1368)/C1368,IF(D1368&gt;data!$H$25,data!$H$25,IF(D1368&lt;0,0,D1368))))</f>
        <v>696.48816603004548</v>
      </c>
      <c r="F1368" s="17">
        <f>(H1368*data!D$16+I1368*data!D$17-G1367*(data!D$18+data!D$19+data!D$20))*$C1368/60</f>
        <v>-1.9346893500834572</v>
      </c>
      <c r="G1368" s="17">
        <f t="shared" si="68"/>
        <v>81.168000000000006</v>
      </c>
      <c r="H1368" s="17">
        <f>H1367+(data!D$19*G1367-data!D$16*H1367)*$C1368/60</f>
        <v>165.2740680425151</v>
      </c>
      <c r="I1368" s="17">
        <f>I1367+(data!D$20*G1367-data!D$17*I1367)*$C1368/60</f>
        <v>442.62247186694668</v>
      </c>
      <c r="J1368" s="16">
        <f t="shared" si="66"/>
        <v>165.66666666666666</v>
      </c>
      <c r="K1368" s="14">
        <f>G1368/data!D$8</f>
        <v>4</v>
      </c>
      <c r="L1368" s="59">
        <f>C1368*E1368/3600/data!H$23+L1367</f>
        <v>232.79946203327819</v>
      </c>
    </row>
    <row r="1369" spans="1:12" ht="19.899999999999999" customHeight="1">
      <c r="A1369" s="18">
        <f>'Eleveld TCI'!A1369</f>
        <v>9950</v>
      </c>
      <c r="B1369" s="13">
        <f>'Eleveld TCI'!B1369</f>
        <v>4</v>
      </c>
      <c r="C1369" s="14">
        <f t="shared" si="67"/>
        <v>10</v>
      </c>
      <c r="D1369" s="68">
        <f>3600*(B1369*data!D$15/1000-F1369-G1368)/C1369</f>
        <v>696.42346052751634</v>
      </c>
      <c r="E1369" s="68">
        <f>IF(A1369+C1369&lt;N$19,data!H$25,IF(A1369&lt;N$19,data!H$25*(N$19-A1369)/C1369,IF(D1369&gt;data!$H$25,data!$H$25,IF(D1369&lt;0,0,D1369))))</f>
        <v>696.42346052751634</v>
      </c>
      <c r="F1369" s="17">
        <f>(H1369*data!D$16+I1369*data!D$17-G1368*(data!D$18+data!D$19+data!D$20))*$C1369/60</f>
        <v>-1.9345096125764363</v>
      </c>
      <c r="G1369" s="17">
        <f t="shared" si="68"/>
        <v>81.168000000000006</v>
      </c>
      <c r="H1369" s="17">
        <f>H1368+(data!D$19*G1368-data!D$16*H1368)*$C1369/60</f>
        <v>165.27419175212538</v>
      </c>
      <c r="I1369" s="17">
        <f>I1368+(data!D$20*G1368-data!D$17*I1368)*$C1369/60</f>
        <v>442.94720550741988</v>
      </c>
      <c r="J1369" s="16">
        <f t="shared" si="66"/>
        <v>165.83333333333334</v>
      </c>
      <c r="K1369" s="14">
        <f>G1369/data!D$8</f>
        <v>4</v>
      </c>
      <c r="L1369" s="59">
        <f>C1369*E1369/3600/data!H$23+L1368</f>
        <v>232.99291299453583</v>
      </c>
    </row>
    <row r="1370" spans="1:12" ht="19.899999999999999" customHeight="1">
      <c r="A1370" s="18">
        <f>'Eleveld TCI'!A1370</f>
        <v>9960</v>
      </c>
      <c r="B1370" s="13">
        <f>'Eleveld TCI'!B1370</f>
        <v>4</v>
      </c>
      <c r="C1370" s="14">
        <f t="shared" si="67"/>
        <v>10</v>
      </c>
      <c r="D1370" s="68">
        <f>3600*(B1370*data!D$15/1000-F1370-G1369)/C1370</f>
        <v>696.35879413069915</v>
      </c>
      <c r="E1370" s="68">
        <f>IF(A1370+C1370&lt;N$19,data!H$25,IF(A1370&lt;N$19,data!H$25*(N$19-A1370)/C1370,IF(D1370&gt;data!$H$25,data!$H$25,IF(D1370&lt;0,0,D1370))))</f>
        <v>696.35879413069915</v>
      </c>
      <c r="F1370" s="17">
        <f>(H1370*data!D$16+I1370*data!D$17-G1369*(data!D$18+data!D$19+data!D$20))*$C1370/60</f>
        <v>-1.9343299836963843</v>
      </c>
      <c r="G1370" s="17">
        <f t="shared" si="68"/>
        <v>81.168000000000006</v>
      </c>
      <c r="H1370" s="17">
        <f>H1369+(data!D$19*G1369-data!D$16*H1369)*$C1370/60</f>
        <v>165.27431432773091</v>
      </c>
      <c r="I1370" s="17">
        <f>I1369+(data!D$20*G1369-data!D$17*I1369)*$C1370/60</f>
        <v>443.27176054439082</v>
      </c>
      <c r="J1370" s="16">
        <f t="shared" si="66"/>
        <v>166</v>
      </c>
      <c r="K1370" s="14">
        <f>G1370/data!D$8</f>
        <v>4</v>
      </c>
      <c r="L1370" s="59">
        <f>C1370*E1370/3600/data!H$23+L1369</f>
        <v>233.18634599290547</v>
      </c>
    </row>
    <row r="1371" spans="1:12" ht="19.899999999999999" customHeight="1">
      <c r="A1371" s="18">
        <f>'Eleveld TCI'!A1371</f>
        <v>9970</v>
      </c>
      <c r="B1371" s="13">
        <f>'Eleveld TCI'!B1371</f>
        <v>4</v>
      </c>
      <c r="C1371" s="14">
        <f t="shared" si="67"/>
        <v>10</v>
      </c>
      <c r="D1371" s="68">
        <f>3600*(B1371*data!D$15/1000-F1371-G1370)/C1371</f>
        <v>696.29416678583596</v>
      </c>
      <c r="E1371" s="68">
        <f>IF(A1371+C1371&lt;N$19,data!H$25,IF(A1371&lt;N$19,data!H$25*(N$19-A1371)/C1371,IF(D1371&gt;data!$H$25,data!$H$25,IF(D1371&lt;0,0,D1371))))</f>
        <v>696.29416678583596</v>
      </c>
      <c r="F1371" s="17">
        <f>(H1371*data!D$16+I1371*data!D$17-G1370*(data!D$18+data!D$19+data!D$20))*$C1371/60</f>
        <v>-1.9341504632939879</v>
      </c>
      <c r="G1371" s="17">
        <f t="shared" si="68"/>
        <v>81.168000000000006</v>
      </c>
      <c r="H1371" s="17">
        <f>H1370+(data!D$19*G1370-data!D$16*H1370)*$C1371/60</f>
        <v>165.2744357797267</v>
      </c>
      <c r="I1371" s="17">
        <f>I1370+(data!D$20*G1370-data!D$17*I1370)*$C1371/60</f>
        <v>443.5961370760914</v>
      </c>
      <c r="J1371" s="16">
        <f t="shared" si="66"/>
        <v>166.16666666666666</v>
      </c>
      <c r="K1371" s="14">
        <f>G1371/data!D$8</f>
        <v>4</v>
      </c>
      <c r="L1371" s="59">
        <f>C1371*E1371/3600/data!H$23+L1370</f>
        <v>233.37976103923486</v>
      </c>
    </row>
    <row r="1372" spans="1:12" ht="19.899999999999999" customHeight="1">
      <c r="A1372" s="18">
        <f>'Eleveld TCI'!A1372</f>
        <v>9980</v>
      </c>
      <c r="B1372" s="13">
        <f>'Eleveld TCI'!B1372</f>
        <v>4</v>
      </c>
      <c r="C1372" s="14">
        <f t="shared" si="67"/>
        <v>10</v>
      </c>
      <c r="D1372" s="68">
        <f>3600*(B1372*data!D$15/1000-F1372-G1371)/C1372</f>
        <v>696.22957843950132</v>
      </c>
      <c r="E1372" s="68">
        <f>IF(A1372+C1372&lt;N$19,data!H$25,IF(A1372&lt;N$19,data!H$25*(N$19-A1372)/C1372,IF(D1372&gt;data!$H$25,data!$H$25,IF(D1372&lt;0,0,D1372))))</f>
        <v>696.22957843950132</v>
      </c>
      <c r="F1372" s="17">
        <f>(H1372*data!D$16+I1372*data!D$17-G1371*(data!D$18+data!D$19+data!D$20))*$C1372/60</f>
        <v>-1.9339710512208335</v>
      </c>
      <c r="G1372" s="17">
        <f t="shared" si="68"/>
        <v>81.168000000000006</v>
      </c>
      <c r="H1372" s="17">
        <f>H1371+(data!D$19*G1371-data!D$16*H1371)*$C1372/60</f>
        <v>165.27455611841253</v>
      </c>
      <c r="I1372" s="17">
        <f>I1371+(data!D$20*G1371-data!D$17*I1371)*$C1372/60</f>
        <v>443.92033520069953</v>
      </c>
      <c r="J1372" s="16">
        <f t="shared" si="66"/>
        <v>166.33333333333334</v>
      </c>
      <c r="K1372" s="14">
        <f>G1372/data!D$8</f>
        <v>4</v>
      </c>
      <c r="L1372" s="59">
        <f>C1372*E1372/3600/data!H$23+L1371</f>
        <v>233.57315814435694</v>
      </c>
    </row>
    <row r="1373" spans="1:12" ht="19.899999999999999" customHeight="1">
      <c r="A1373" s="18">
        <f>'Eleveld TCI'!A1373</f>
        <v>9990</v>
      </c>
      <c r="B1373" s="13">
        <f>'Eleveld TCI'!B1373</f>
        <v>4</v>
      </c>
      <c r="C1373" s="14">
        <f t="shared" si="67"/>
        <v>10</v>
      </c>
      <c r="D1373" s="68">
        <f>3600*(B1373*data!D$15/1000-F1373-G1372)/C1373</f>
        <v>696.16502903858702</v>
      </c>
      <c r="E1373" s="68">
        <f>IF(A1373+C1373&lt;N$19,data!H$25,IF(A1373&lt;N$19,data!H$25*(N$19-A1373)/C1373,IF(D1373&gt;data!$H$25,data!$H$25,IF(D1373&lt;0,0,D1373))))</f>
        <v>696.16502903858702</v>
      </c>
      <c r="F1373" s="17">
        <f>(H1373*data!D$16+I1373*data!D$17-G1372*(data!D$18+data!D$19+data!D$20))*$C1373/60</f>
        <v>-1.9337917473294037</v>
      </c>
      <c r="G1373" s="17">
        <f t="shared" si="68"/>
        <v>81.168000000000006</v>
      </c>
      <c r="H1373" s="17">
        <f>H1372+(data!D$19*G1372-data!D$16*H1372)*$C1373/60</f>
        <v>165.27467535399376</v>
      </c>
      <c r="I1373" s="17">
        <f>I1372+(data!D$20*G1372-data!D$17*I1372)*$C1373/60</f>
        <v>444.24435501633911</v>
      </c>
      <c r="J1373" s="16">
        <f t="shared" si="66"/>
        <v>166.5</v>
      </c>
      <c r="K1373" s="14">
        <f>G1373/data!D$8</f>
        <v>4</v>
      </c>
      <c r="L1373" s="59">
        <f>C1373*E1373/3600/data!H$23+L1372</f>
        <v>233.76653731908988</v>
      </c>
    </row>
    <row r="1374" spans="1:12" ht="19.899999999999999" customHeight="1">
      <c r="A1374" s="18">
        <f>'Eleveld TCI'!A1374</f>
        <v>10000</v>
      </c>
      <c r="B1374" s="13">
        <f>'Eleveld TCI'!B1374</f>
        <v>4</v>
      </c>
      <c r="C1374" s="14">
        <f t="shared" si="67"/>
        <v>10</v>
      </c>
      <c r="D1374" s="68">
        <f>3600*(B1374*data!D$15/1000-F1374-G1373)/C1374</f>
        <v>696.10051853030711</v>
      </c>
      <c r="E1374" s="68">
        <f>IF(A1374+C1374&lt;N$19,data!H$25,IF(A1374&lt;N$19,data!H$25*(N$19-A1374)/C1374,IF(D1374&gt;data!$H$25,data!$H$25,IF(D1374&lt;0,0,D1374))))</f>
        <v>696.10051853030711</v>
      </c>
      <c r="F1374" s="17">
        <f>(H1374*data!D$16+I1374*data!D$17-G1373*(data!D$18+data!D$19+data!D$20))*$C1374/60</f>
        <v>-1.9336125514730693</v>
      </c>
      <c r="G1374" s="17">
        <f t="shared" si="68"/>
        <v>81.168000000000006</v>
      </c>
      <c r="H1374" s="17">
        <f>H1373+(data!D$19*G1373-data!D$16*H1373)*$C1374/60</f>
        <v>165.27479349658213</v>
      </c>
      <c r="I1374" s="17">
        <f>I1373+(data!D$20*G1373-data!D$17*I1373)*$C1374/60</f>
        <v>444.56819662108012</v>
      </c>
      <c r="J1374" s="16">
        <f t="shared" si="66"/>
        <v>166.66666666666666</v>
      </c>
      <c r="K1374" s="14">
        <f>G1374/data!D$8</f>
        <v>4</v>
      </c>
      <c r="L1374" s="59">
        <f>C1374*E1374/3600/data!H$23+L1373</f>
        <v>233.95989857423717</v>
      </c>
    </row>
    <row r="1375" spans="1:12" ht="19.899999999999999" customHeight="1">
      <c r="A1375" s="18">
        <f>'Eleveld TCI'!A1375</f>
        <v>10010</v>
      </c>
      <c r="B1375" s="13">
        <f>'Eleveld TCI'!B1375</f>
        <v>4</v>
      </c>
      <c r="C1375" s="14">
        <f t="shared" si="67"/>
        <v>10</v>
      </c>
      <c r="D1375" s="68">
        <f>3600*(B1375*data!D$15/1000-F1375-G1374)/C1375</f>
        <v>696.03604686218773</v>
      </c>
      <c r="E1375" s="68">
        <f>IF(A1375+C1375&lt;N$19,data!H$25,IF(A1375&lt;N$19,data!H$25*(N$19-A1375)/C1375,IF(D1375&gt;data!$H$25,data!$H$25,IF(D1375&lt;0,0,D1375))))</f>
        <v>696.03604686218773</v>
      </c>
      <c r="F1375" s="17">
        <f>(H1375*data!D$16+I1375*data!D$17-G1374*(data!D$18+data!D$19+data!D$20))*$C1375/60</f>
        <v>-1.9334334635060795</v>
      </c>
      <c r="G1375" s="17">
        <f t="shared" si="68"/>
        <v>81.168000000000006</v>
      </c>
      <c r="H1375" s="17">
        <f>H1374+(data!D$19*G1374-data!D$16*H1374)*$C1375/60</f>
        <v>165.2749105561968</v>
      </c>
      <c r="I1375" s="17">
        <f>I1374+(data!D$20*G1374-data!D$17*I1374)*$C1375/60</f>
        <v>444.8918601129385</v>
      </c>
      <c r="J1375" s="16">
        <f t="shared" si="66"/>
        <v>166.83333333333334</v>
      </c>
      <c r="K1375" s="14">
        <f>G1375/data!D$8</f>
        <v>4</v>
      </c>
      <c r="L1375" s="59">
        <f>C1375*E1375/3600/data!H$23+L1374</f>
        <v>234.15324192058779</v>
      </c>
    </row>
    <row r="1376" spans="1:12" ht="19.899999999999999" customHeight="1">
      <c r="A1376" s="18">
        <f>'Eleveld TCI'!A1376</f>
        <v>10020</v>
      </c>
      <c r="B1376" s="13">
        <f>'Eleveld TCI'!B1376</f>
        <v>4</v>
      </c>
      <c r="C1376" s="14">
        <f t="shared" si="67"/>
        <v>10</v>
      </c>
      <c r="D1376" s="68">
        <f>3600*(B1376*data!D$15/1000-F1376-G1375)/C1376</f>
        <v>695.97161398207732</v>
      </c>
      <c r="E1376" s="68">
        <f>IF(A1376+C1376&lt;N$19,data!H$25,IF(A1376&lt;N$19,data!H$25*(N$19-A1376)/C1376,IF(D1376&gt;data!$H$25,data!$H$25,IF(D1376&lt;0,0,D1376))))</f>
        <v>695.97161398207732</v>
      </c>
      <c r="F1376" s="17">
        <f>(H1376*data!D$16+I1376*data!D$17-G1375*(data!D$18+data!D$19+data!D$20))*$C1376/60</f>
        <v>-1.933254483283555</v>
      </c>
      <c r="G1376" s="17">
        <f t="shared" si="68"/>
        <v>81.168000000000006</v>
      </c>
      <c r="H1376" s="17">
        <f>H1375+(data!D$19*G1375-data!D$16*H1375)*$C1376/60</f>
        <v>165.275026542765</v>
      </c>
      <c r="I1376" s="17">
        <f>I1375+(data!D$20*G1375-data!D$17*I1375)*$C1376/60</f>
        <v>445.21534558987639</v>
      </c>
      <c r="J1376" s="16">
        <f t="shared" si="66"/>
        <v>167</v>
      </c>
      <c r="K1376" s="14">
        <f>G1376/data!D$8</f>
        <v>4</v>
      </c>
      <c r="L1376" s="59">
        <f>C1376*E1376/3600/data!H$23+L1375</f>
        <v>234.34656736891614</v>
      </c>
    </row>
    <row r="1377" spans="1:12" ht="19.899999999999999" customHeight="1">
      <c r="A1377" s="18">
        <f>'Eleveld TCI'!A1377</f>
        <v>10030</v>
      </c>
      <c r="B1377" s="13">
        <f>'Eleveld TCI'!B1377</f>
        <v>4</v>
      </c>
      <c r="C1377" s="14">
        <f t="shared" si="67"/>
        <v>10</v>
      </c>
      <c r="D1377" s="68">
        <f>3600*(B1377*data!D$15/1000-F1377-G1376)/C1377</f>
        <v>695.90721983813125</v>
      </c>
      <c r="E1377" s="68">
        <f>IF(A1377+C1377&lt;N$19,data!H$25,IF(A1377&lt;N$19,data!H$25*(N$19-A1377)/C1377,IF(D1377&gt;data!$H$25,data!$H$25,IF(D1377&lt;0,0,D1377))))</f>
        <v>695.90721983813125</v>
      </c>
      <c r="F1377" s="17">
        <f>(H1377*data!D$16+I1377*data!D$17-G1376*(data!D$18+data!D$19+data!D$20))*$C1377/60</f>
        <v>-1.9330756106614808</v>
      </c>
      <c r="G1377" s="17">
        <f t="shared" si="68"/>
        <v>81.168000000000006</v>
      </c>
      <c r="H1377" s="17">
        <f>H1376+(data!D$19*G1376-data!D$16*H1376)*$C1377/60</f>
        <v>165.27514146612299</v>
      </c>
      <c r="I1377" s="17">
        <f>I1376+(data!D$20*G1376-data!D$17*I1376)*$C1377/60</f>
        <v>445.53865314980197</v>
      </c>
      <c r="J1377" s="16">
        <f t="shared" si="66"/>
        <v>167.16666666666666</v>
      </c>
      <c r="K1377" s="14">
        <f>G1377/data!D$8</f>
        <v>4</v>
      </c>
      <c r="L1377" s="59">
        <f>C1377*E1377/3600/data!H$23+L1376</f>
        <v>234.53987492998229</v>
      </c>
    </row>
    <row r="1378" spans="1:12" ht="19.899999999999999" customHeight="1">
      <c r="A1378" s="18">
        <f>'Eleveld TCI'!A1378</f>
        <v>10040</v>
      </c>
      <c r="B1378" s="13">
        <f>'Eleveld TCI'!B1378</f>
        <v>4</v>
      </c>
      <c r="C1378" s="14">
        <f t="shared" si="67"/>
        <v>10</v>
      </c>
      <c r="D1378" s="68">
        <f>3600*(B1378*data!D$15/1000-F1378-G1377)/C1378</f>
        <v>695.8428643788119</v>
      </c>
      <c r="E1378" s="68">
        <f>IF(A1378+C1378&lt;N$19,data!H$25,IF(A1378&lt;N$19,data!H$25*(N$19-A1378)/C1378,IF(D1378&gt;data!$H$25,data!$H$25,IF(D1378&lt;0,0,D1378))))</f>
        <v>695.8428643788119</v>
      </c>
      <c r="F1378" s="17">
        <f>(H1378*data!D$16+I1378*data!D$17-G1377*(data!D$18+data!D$19+data!D$20))*$C1378/60</f>
        <v>-1.9328968454966984</v>
      </c>
      <c r="G1378" s="17">
        <f t="shared" si="68"/>
        <v>81.168000000000006</v>
      </c>
      <c r="H1378" s="17">
        <f>H1377+(data!D$19*G1377-data!D$16*H1377)*$C1378/60</f>
        <v>165.27525533601687</v>
      </c>
      <c r="I1378" s="17">
        <f>I1377+(data!D$20*G1377-data!D$17*I1377)*$C1378/60</f>
        <v>445.8617828905696</v>
      </c>
      <c r="J1378" s="16">
        <f t="shared" si="66"/>
        <v>167.33333333333334</v>
      </c>
      <c r="K1378" s="14">
        <f>G1378/data!D$8</f>
        <v>4</v>
      </c>
      <c r="L1378" s="59">
        <f>C1378*E1378/3600/data!H$23+L1377</f>
        <v>234.73316461453197</v>
      </c>
    </row>
    <row r="1379" spans="1:12" ht="19.899999999999999" customHeight="1">
      <c r="A1379" s="18">
        <f>'Eleveld TCI'!A1379</f>
        <v>10050</v>
      </c>
      <c r="B1379" s="13">
        <f>'Eleveld TCI'!B1379</f>
        <v>4</v>
      </c>
      <c r="C1379" s="14">
        <f t="shared" si="67"/>
        <v>10</v>
      </c>
      <c r="D1379" s="68">
        <f>3600*(B1379*data!D$15/1000-F1379-G1378)/C1379</f>
        <v>695.77854755288342</v>
      </c>
      <c r="E1379" s="68">
        <f>IF(A1379+C1379&lt;N$19,data!H$25,IF(A1379&lt;N$19,data!H$25*(N$19-A1379)/C1379,IF(D1379&gt;data!$H$25,data!$H$25,IF(D1379&lt;0,0,D1379))))</f>
        <v>695.77854755288342</v>
      </c>
      <c r="F1379" s="17">
        <f>(H1379*data!D$16+I1379*data!D$17-G1378*(data!D$18+data!D$19+data!D$20))*$C1379/60</f>
        <v>-1.9327181876468962</v>
      </c>
      <c r="G1379" s="17">
        <f t="shared" si="68"/>
        <v>81.168000000000006</v>
      </c>
      <c r="H1379" s="17">
        <f>H1378+(data!D$19*G1378-data!D$16*H1378)*$C1379/60</f>
        <v>165.27536816210338</v>
      </c>
      <c r="I1379" s="17">
        <f>I1378+(data!D$20*G1378-data!D$17*I1378)*$C1379/60</f>
        <v>446.1847349099798</v>
      </c>
      <c r="J1379" s="16">
        <f t="shared" si="66"/>
        <v>167.5</v>
      </c>
      <c r="K1379" s="14">
        <f>G1379/data!D$8</f>
        <v>4</v>
      </c>
      <c r="L1379" s="59">
        <f>C1379*E1379/3600/data!H$23+L1378</f>
        <v>234.92643643329666</v>
      </c>
    </row>
    <row r="1380" spans="1:12" ht="19.899999999999999" customHeight="1">
      <c r="A1380" s="18">
        <f>'Eleveld TCI'!A1380</f>
        <v>10060</v>
      </c>
      <c r="B1380" s="13">
        <f>'Eleveld TCI'!B1380</f>
        <v>4</v>
      </c>
      <c r="C1380" s="14">
        <f t="shared" si="67"/>
        <v>10</v>
      </c>
      <c r="D1380" s="68">
        <f>3600*(B1380*data!D$15/1000-F1380-G1379)/C1380</f>
        <v>695.71426930941698</v>
      </c>
      <c r="E1380" s="68">
        <f>IF(A1380+C1380&lt;N$19,data!H$25,IF(A1380&lt;N$19,data!H$25*(N$19-A1380)/C1380,IF(D1380&gt;data!$H$25,data!$H$25,IF(D1380&lt;0,0,D1380))))</f>
        <v>695.71426930941698</v>
      </c>
      <c r="F1380" s="17">
        <f>(H1380*data!D$16+I1380*data!D$17-G1379*(data!D$18+data!D$19+data!D$20))*$C1380/60</f>
        <v>-1.9325396369706056</v>
      </c>
      <c r="G1380" s="17">
        <f t="shared" si="68"/>
        <v>81.168000000000006</v>
      </c>
      <c r="H1380" s="17">
        <f>H1379+(data!D$19*G1379-data!D$16*H1379)*$C1380/60</f>
        <v>165.27547995395076</v>
      </c>
      <c r="I1380" s="17">
        <f>I1379+(data!D$20*G1379-data!D$17*I1379)*$C1380/60</f>
        <v>446.50750930577931</v>
      </c>
      <c r="J1380" s="16">
        <f t="shared" si="66"/>
        <v>167.66666666666666</v>
      </c>
      <c r="K1380" s="14">
        <f>G1380/data!D$8</f>
        <v>4</v>
      </c>
      <c r="L1380" s="59">
        <f>C1380*E1380/3600/data!H$23+L1379</f>
        <v>235.11969039699372</v>
      </c>
    </row>
    <row r="1381" spans="1:12" ht="19.899999999999999" customHeight="1">
      <c r="A1381" s="18">
        <f>'Eleveld TCI'!A1381</f>
        <v>10070</v>
      </c>
      <c r="B1381" s="13">
        <f>'Eleveld TCI'!B1381</f>
        <v>4</v>
      </c>
      <c r="C1381" s="14">
        <f t="shared" si="67"/>
        <v>10</v>
      </c>
      <c r="D1381" s="68">
        <f>3600*(B1381*data!D$15/1000-F1381-G1380)/C1381</f>
        <v>695.65002959779065</v>
      </c>
      <c r="E1381" s="68">
        <f>IF(A1381+C1381&lt;N$19,data!H$25,IF(A1381&lt;N$19,data!H$25*(N$19-A1381)/C1381,IF(D1381&gt;data!$H$25,data!$H$25,IF(D1381&lt;0,0,D1381))))</f>
        <v>695.65002959779065</v>
      </c>
      <c r="F1381" s="17">
        <f>(H1381*data!D$16+I1381*data!D$17-G1380*(data!D$18+data!D$19+data!D$20))*$C1381/60</f>
        <v>-1.9323611933271903</v>
      </c>
      <c r="G1381" s="17">
        <f t="shared" si="68"/>
        <v>81.168000000000006</v>
      </c>
      <c r="H1381" s="17">
        <f>H1380+(data!D$19*G1380-data!D$16*H1380)*$C1381/60</f>
        <v>165.27559072103955</v>
      </c>
      <c r="I1381" s="17">
        <f>I1380+(data!D$20*G1380-data!D$17*I1380)*$C1381/60</f>
        <v>446.83010617566111</v>
      </c>
      <c r="J1381" s="16">
        <f t="shared" si="66"/>
        <v>167.83333333333334</v>
      </c>
      <c r="K1381" s="14">
        <f>G1381/data!D$8</f>
        <v>4</v>
      </c>
      <c r="L1381" s="59">
        <f>C1381*E1381/3600/data!H$23+L1380</f>
        <v>235.31292651632643</v>
      </c>
    </row>
    <row r="1382" spans="1:12" ht="19.899999999999999" customHeight="1">
      <c r="A1382" s="18">
        <f>'Eleveld TCI'!A1382</f>
        <v>10080</v>
      </c>
      <c r="B1382" s="13">
        <f>'Eleveld TCI'!B1382</f>
        <v>4</v>
      </c>
      <c r="C1382" s="14">
        <f t="shared" si="67"/>
        <v>10</v>
      </c>
      <c r="D1382" s="68">
        <f>3600*(B1382*data!D$15/1000-F1382-G1381)/C1382</f>
        <v>695.58582836766391</v>
      </c>
      <c r="E1382" s="68">
        <f>IF(A1382+C1382&lt;N$19,data!H$25,IF(A1382&lt;N$19,data!H$25*(N$19-A1382)/C1382,IF(D1382&gt;data!$H$25,data!$H$25,IF(D1382&lt;0,0,D1382))))</f>
        <v>695.58582836766391</v>
      </c>
      <c r="F1382" s="17">
        <f>(H1382*data!D$16+I1382*data!D$17-G1381*(data!D$18+data!D$19+data!D$20))*$C1382/60</f>
        <v>-1.93218285657684</v>
      </c>
      <c r="G1382" s="17">
        <f t="shared" si="68"/>
        <v>81.168000000000006</v>
      </c>
      <c r="H1382" s="17">
        <f>H1381+(data!D$19*G1381-data!D$16*H1381)*$C1382/60</f>
        <v>165.27570047276336</v>
      </c>
      <c r="I1382" s="17">
        <f>I1381+(data!D$20*G1381-data!D$17*I1381)*$C1382/60</f>
        <v>447.15252561726447</v>
      </c>
      <c r="J1382" s="16">
        <f t="shared" si="66"/>
        <v>168</v>
      </c>
      <c r="K1382" s="14">
        <f>G1382/data!D$8</f>
        <v>4</v>
      </c>
      <c r="L1382" s="59">
        <f>C1382*E1382/3600/data!H$23+L1381</f>
        <v>235.50614480198411</v>
      </c>
    </row>
    <row r="1383" spans="1:12" ht="19.899999999999999" customHeight="1">
      <c r="A1383" s="18">
        <f>'Eleveld TCI'!A1383</f>
        <v>10090</v>
      </c>
      <c r="B1383" s="13">
        <f>'Eleveld TCI'!B1383</f>
        <v>4</v>
      </c>
      <c r="C1383" s="14">
        <f t="shared" si="67"/>
        <v>10</v>
      </c>
      <c r="D1383" s="68">
        <f>3600*(B1383*data!D$15/1000-F1383-G1382)/C1383</f>
        <v>695.52166556900318</v>
      </c>
      <c r="E1383" s="68">
        <f>IF(A1383+C1383&lt;N$19,data!H$25,IF(A1383&lt;N$19,data!H$25*(N$19-A1383)/C1383,IF(D1383&gt;data!$H$25,data!$H$25,IF(D1383&lt;0,0,D1383))))</f>
        <v>695.52166556900318</v>
      </c>
      <c r="F1383" s="17">
        <f>(H1383*data!D$16+I1383*data!D$17-G1382*(data!D$18+data!D$19+data!D$20))*$C1383/60</f>
        <v>-1.9320046265805646</v>
      </c>
      <c r="G1383" s="17">
        <f t="shared" si="68"/>
        <v>81.168000000000006</v>
      </c>
      <c r="H1383" s="17">
        <f>H1382+(data!D$19*G1382-data!D$16*H1382)*$C1383/60</f>
        <v>165.27580921842969</v>
      </c>
      <c r="I1383" s="17">
        <f>I1382+(data!D$20*G1382-data!D$17*I1382)*$C1383/60</f>
        <v>447.47476772817498</v>
      </c>
      <c r="J1383" s="16">
        <f t="shared" si="66"/>
        <v>168.16666666666666</v>
      </c>
      <c r="K1383" s="14">
        <f>G1383/data!D$8</f>
        <v>4</v>
      </c>
      <c r="L1383" s="59">
        <f>C1383*E1383/3600/data!H$23+L1382</f>
        <v>235.69934526464218</v>
      </c>
    </row>
    <row r="1384" spans="1:12" ht="19.899999999999999" customHeight="1">
      <c r="A1384" s="18">
        <f>'Eleveld TCI'!A1384</f>
        <v>10100</v>
      </c>
      <c r="B1384" s="13">
        <f>'Eleveld TCI'!B1384</f>
        <v>4</v>
      </c>
      <c r="C1384" s="14">
        <f t="shared" si="67"/>
        <v>10</v>
      </c>
      <c r="D1384" s="68">
        <f>3600*(B1384*data!D$15/1000-F1384-G1383)/C1384</f>
        <v>695.45754115206648</v>
      </c>
      <c r="E1384" s="68">
        <f>IF(A1384+C1384&lt;N$19,data!H$25,IF(A1384&lt;N$19,data!H$25*(N$19-A1384)/C1384,IF(D1384&gt;data!$H$25,data!$H$25,IF(D1384&lt;0,0,D1384))))</f>
        <v>695.45754115206648</v>
      </c>
      <c r="F1384" s="17">
        <f>(H1384*data!D$16+I1384*data!D$17-G1383*(data!D$18+data!D$19+data!D$20))*$C1384/60</f>
        <v>-1.9318265032001842</v>
      </c>
      <c r="G1384" s="17">
        <f t="shared" si="68"/>
        <v>81.168000000000006</v>
      </c>
      <c r="H1384" s="17">
        <f>H1383+(data!D$19*G1383-data!D$16*H1383)*$C1384/60</f>
        <v>165.27591696726074</v>
      </c>
      <c r="I1384" s="17">
        <f>I1383+(data!D$20*G1383-data!D$17*I1383)*$C1384/60</f>
        <v>447.79683260592446</v>
      </c>
      <c r="J1384" s="16">
        <f t="shared" si="66"/>
        <v>168.33333333333334</v>
      </c>
      <c r="K1384" s="14">
        <f>G1384/data!D$8</f>
        <v>4</v>
      </c>
      <c r="L1384" s="59">
        <f>C1384*E1384/3600/data!H$23+L1383</f>
        <v>235.89252791496219</v>
      </c>
    </row>
    <row r="1385" spans="1:12" ht="19.899999999999999" customHeight="1">
      <c r="A1385" s="18">
        <f>'Eleveld TCI'!A1385</f>
        <v>10110</v>
      </c>
      <c r="B1385" s="13">
        <f>'Eleveld TCI'!B1385</f>
        <v>4</v>
      </c>
      <c r="C1385" s="14">
        <f t="shared" si="67"/>
        <v>10</v>
      </c>
      <c r="D1385" s="68">
        <f>3600*(B1385*data!D$15/1000-F1385-G1384)/C1385</f>
        <v>695.39345506739835</v>
      </c>
      <c r="E1385" s="68">
        <f>IF(A1385+C1385&lt;N$19,data!H$25,IF(A1385&lt;N$19,data!H$25*(N$19-A1385)/C1385,IF(D1385&gt;data!$H$25,data!$H$25,IF(D1385&lt;0,0,D1385))))</f>
        <v>695.39345506739835</v>
      </c>
      <c r="F1385" s="17">
        <f>(H1385*data!D$16+I1385*data!D$17-G1384*(data!D$18+data!D$19+data!D$20))*$C1385/60</f>
        <v>-1.9316484862983243</v>
      </c>
      <c r="G1385" s="17">
        <f>(E1385/60)*$C1385/60+F1385+G1384</f>
        <v>81.168000000000006</v>
      </c>
      <c r="H1385" s="17">
        <f>H1384+(data!D$19*G1384-data!D$16*H1384)*$C1385/60</f>
        <v>165.27602372839419</v>
      </c>
      <c r="I1385" s="17">
        <f>I1384+(data!D$20*G1384-data!D$17*I1384)*$C1385/60</f>
        <v>448.1187203479912</v>
      </c>
      <c r="J1385" s="16">
        <f t="shared" si="66"/>
        <v>168.5</v>
      </c>
      <c r="K1385" s="14">
        <f>G1385/data!D$8</f>
        <v>4</v>
      </c>
      <c r="L1385" s="59">
        <f>C1385*E1385/3600/data!H$23+L1384</f>
        <v>236.08569276359202</v>
      </c>
    </row>
    <row r="1386" spans="1:12" ht="19.899999999999999" customHeight="1">
      <c r="A1386" s="18">
        <f>'Eleveld TCI'!A1386</f>
        <v>10120</v>
      </c>
      <c r="B1386" s="13">
        <f>'Eleveld TCI'!B1386</f>
        <v>4</v>
      </c>
      <c r="C1386" s="14">
        <f t="shared" si="67"/>
        <v>10</v>
      </c>
      <c r="D1386" s="68">
        <f>3600*(B1386*data!D$15/1000-F1386-G1385)/C1386</f>
        <v>695.32940726582467</v>
      </c>
      <c r="E1386" s="68">
        <f>IF(A1386+C1386&lt;N$19,data!H$25,IF(A1386&lt;N$19,data!H$25*(N$19-A1386)/C1386,IF(D1386&gt;data!$H$25,data!$H$25,IF(D1386&lt;0,0,D1386))))</f>
        <v>695.32940726582467</v>
      </c>
      <c r="F1386" s="17">
        <f>(H1386*data!D$16+I1386*data!D$17-G1385*(data!D$18+data!D$19+data!D$20))*$C1386/60</f>
        <v>-1.931470575738407</v>
      </c>
      <c r="G1386" s="17">
        <f t="shared" ref="G1386:G1449" si="69">(E1386/60)*$C1386/60+F1386+G1385</f>
        <v>81.168000000000006</v>
      </c>
      <c r="H1386" s="17">
        <f>H1385+(data!D$19*G1385-data!D$16*H1385)*$C1386/60</f>
        <v>165.27612951088392</v>
      </c>
      <c r="I1386" s="17">
        <f>I1385+(data!D$20*G1385-data!D$17*I1385)*$C1386/60</f>
        <v>448.44043105179981</v>
      </c>
      <c r="J1386" s="16">
        <f t="shared" si="66"/>
        <v>168.66666666666666</v>
      </c>
      <c r="K1386" s="14">
        <f>G1386/data!D$8</f>
        <v>4</v>
      </c>
      <c r="L1386" s="59">
        <f>C1386*E1386/3600/data!H$23+L1385</f>
        <v>236.27883982116586</v>
      </c>
    </row>
    <row r="1387" spans="1:12" ht="19.899999999999999" customHeight="1">
      <c r="A1387" s="18">
        <f>'Eleveld TCI'!A1387</f>
        <v>10130</v>
      </c>
      <c r="B1387" s="13">
        <f>'Eleveld TCI'!B1387</f>
        <v>4</v>
      </c>
      <c r="C1387" s="14">
        <f t="shared" si="67"/>
        <v>10</v>
      </c>
      <c r="D1387" s="68">
        <f>3600*(B1387*data!D$15/1000-F1387-G1386)/C1387</f>
        <v>695.26539769847318</v>
      </c>
      <c r="E1387" s="68">
        <f>IF(A1387+C1387&lt;N$19,data!H$25,IF(A1387&lt;N$19,data!H$25*(N$19-A1387)/C1387,IF(D1387&gt;data!$H$25,data!$H$25,IF(D1387&lt;0,0,D1387))))</f>
        <v>695.26539769847318</v>
      </c>
      <c r="F1387" s="17">
        <f>(H1387*data!D$16+I1387*data!D$17-G1386*(data!D$18+data!D$19+data!D$20))*$C1387/60</f>
        <v>-1.9312927713846453</v>
      </c>
      <c r="G1387" s="17">
        <f t="shared" si="69"/>
        <v>81.168000000000006</v>
      </c>
      <c r="H1387" s="17">
        <f>H1386+(data!D$19*G1386-data!D$16*H1386)*$C1387/60</f>
        <v>165.27623432370081</v>
      </c>
      <c r="I1387" s="17">
        <f>I1386+(data!D$20*G1386-data!D$17*I1386)*$C1387/60</f>
        <v>448.7619648147213</v>
      </c>
      <c r="J1387" s="16">
        <f t="shared" si="66"/>
        <v>168.83333333333334</v>
      </c>
      <c r="K1387" s="14">
        <f>G1387/data!D$8</f>
        <v>4</v>
      </c>
      <c r="L1387" s="59">
        <f>C1387*E1387/3600/data!H$23+L1386</f>
        <v>236.47196909830433</v>
      </c>
    </row>
    <row r="1388" spans="1:12" ht="19.899999999999999" customHeight="1">
      <c r="A1388" s="18">
        <f>'Eleveld TCI'!A1388</f>
        <v>10140</v>
      </c>
      <c r="B1388" s="13">
        <f>'Eleveld TCI'!B1388</f>
        <v>4</v>
      </c>
      <c r="C1388" s="14">
        <f t="shared" si="67"/>
        <v>10</v>
      </c>
      <c r="D1388" s="68">
        <f>3600*(B1388*data!D$15/1000-F1388-G1387)/C1388</f>
        <v>695.20142631673252</v>
      </c>
      <c r="E1388" s="68">
        <f>IF(A1388+C1388&lt;N$19,data!H$25,IF(A1388&lt;N$19,data!H$25*(N$19-A1388)/C1388,IF(D1388&gt;data!$H$25,data!$H$25,IF(D1388&lt;0,0,D1388))))</f>
        <v>695.20142631673252</v>
      </c>
      <c r="F1388" s="17">
        <f>(H1388*data!D$16+I1388*data!D$17-G1387*(data!D$18+data!D$19+data!D$20))*$C1388/60</f>
        <v>-1.9311150731020352</v>
      </c>
      <c r="G1388" s="17">
        <f t="shared" si="69"/>
        <v>81.168000000000006</v>
      </c>
      <c r="H1388" s="17">
        <f>H1387+(data!D$19*G1387-data!D$16*H1387)*$C1388/60</f>
        <v>165.27633817573354</v>
      </c>
      <c r="I1388" s="17">
        <f>I1387+(data!D$20*G1387-data!D$17*I1387)*$C1388/60</f>
        <v>449.08332173407319</v>
      </c>
      <c r="J1388" s="16">
        <f t="shared" si="66"/>
        <v>169</v>
      </c>
      <c r="K1388" s="14">
        <f>G1388/data!D$8</f>
        <v>4</v>
      </c>
      <c r="L1388" s="59">
        <f>C1388*E1388/3600/data!H$23+L1387</f>
        <v>236.66508060561452</v>
      </c>
    </row>
    <row r="1389" spans="1:12" ht="19.899999999999999" customHeight="1">
      <c r="A1389" s="18">
        <f>'Eleveld TCI'!A1389</f>
        <v>10150</v>
      </c>
      <c r="B1389" s="13">
        <f>'Eleveld TCI'!B1389</f>
        <v>4</v>
      </c>
      <c r="C1389" s="14">
        <f t="shared" si="67"/>
        <v>10</v>
      </c>
      <c r="D1389" s="68">
        <f>3600*(B1389*data!D$15/1000-F1389-G1388)/C1389</f>
        <v>695.13749307228295</v>
      </c>
      <c r="E1389" s="68">
        <f>IF(A1389+C1389&lt;N$19,data!H$25,IF(A1389&lt;N$19,data!H$25*(N$19-A1389)/C1389,IF(D1389&gt;data!$H$25,data!$H$25,IF(D1389&lt;0,0,D1389))))</f>
        <v>695.13749307228295</v>
      </c>
      <c r="F1389" s="17">
        <f>(H1389*data!D$16+I1389*data!D$17-G1388*(data!D$18+data!D$19+data!D$20))*$C1389/60</f>
        <v>-1.9309374807563486</v>
      </c>
      <c r="G1389" s="17">
        <f t="shared" si="69"/>
        <v>81.168000000000006</v>
      </c>
      <c r="H1389" s="17">
        <f>H1388+(data!D$19*G1388-data!D$16*H1388)*$C1389/60</f>
        <v>165.27644107578931</v>
      </c>
      <c r="I1389" s="17">
        <f>I1388+(data!D$20*G1388-data!D$17*I1388)*$C1389/60</f>
        <v>449.40450190711948</v>
      </c>
      <c r="J1389" s="16">
        <f t="shared" si="66"/>
        <v>169.16666666666666</v>
      </c>
      <c r="K1389" s="14">
        <f>G1389/data!D$8</f>
        <v>4</v>
      </c>
      <c r="L1389" s="59">
        <f>C1389*E1389/3600/data!H$23+L1388</f>
        <v>236.85817435369015</v>
      </c>
    </row>
    <row r="1390" spans="1:12" ht="19.899999999999999" customHeight="1">
      <c r="A1390" s="18">
        <f>'Eleveld TCI'!A1390</f>
        <v>10160</v>
      </c>
      <c r="B1390" s="13">
        <f>'Eleveld TCI'!B1390</f>
        <v>4</v>
      </c>
      <c r="C1390" s="14">
        <f t="shared" si="67"/>
        <v>10</v>
      </c>
      <c r="D1390" s="68">
        <f>3600*(B1390*data!D$15/1000-F1390-G1389)/C1390</f>
        <v>695.07359791708609</v>
      </c>
      <c r="E1390" s="68">
        <f>IF(A1390+C1390&lt;N$19,data!H$25,IF(A1390&lt;N$19,data!H$25*(N$19-A1390)/C1390,IF(D1390&gt;data!$H$25,data!$H$25,IF(D1390&lt;0,0,D1390))))</f>
        <v>695.07359791708609</v>
      </c>
      <c r="F1390" s="17">
        <f>(H1390*data!D$16+I1390*data!D$17-G1389*(data!D$18+data!D$19+data!D$20))*$C1390/60</f>
        <v>-1.9307599942141271</v>
      </c>
      <c r="G1390" s="17">
        <f t="shared" si="69"/>
        <v>81.168000000000006</v>
      </c>
      <c r="H1390" s="17">
        <f>H1389+(data!D$19*G1389-data!D$16*H1389)*$C1390/60</f>
        <v>165.27654303259456</v>
      </c>
      <c r="I1390" s="17">
        <f>I1389+(data!D$20*G1389-data!D$17*I1389)*$C1390/60</f>
        <v>449.72550543107059</v>
      </c>
      <c r="J1390" s="16">
        <f t="shared" si="66"/>
        <v>169.33333333333334</v>
      </c>
      <c r="K1390" s="14">
        <f>G1390/data!D$8</f>
        <v>4</v>
      </c>
      <c r="L1390" s="59">
        <f>C1390*E1390/3600/data!H$23+L1389</f>
        <v>237.05125035311156</v>
      </c>
    </row>
    <row r="1391" spans="1:12" ht="19.899999999999999" customHeight="1">
      <c r="A1391" s="18">
        <f>'Eleveld TCI'!A1391</f>
        <v>10170</v>
      </c>
      <c r="B1391" s="13">
        <f>'Eleveld TCI'!B1391</f>
        <v>4</v>
      </c>
      <c r="C1391" s="14">
        <f t="shared" si="67"/>
        <v>10</v>
      </c>
      <c r="D1391" s="68">
        <f>3600*(B1391*data!D$15/1000-F1391-G1390)/C1391</f>
        <v>695.00974080336448</v>
      </c>
      <c r="E1391" s="68">
        <f>IF(A1391+C1391&lt;N$19,data!H$25,IF(A1391&lt;N$19,data!H$25*(N$19-A1391)/C1391,IF(D1391&gt;data!$H$25,data!$H$25,IF(D1391&lt;0,0,D1391))))</f>
        <v>695.00974080336448</v>
      </c>
      <c r="F1391" s="17">
        <f>(H1391*data!D$16+I1391*data!D$17-G1390*(data!D$18+data!D$19+data!D$20))*$C1391/60</f>
        <v>-1.9305826133426756</v>
      </c>
      <c r="G1391" s="17">
        <f t="shared" si="69"/>
        <v>81.168000000000006</v>
      </c>
      <c r="H1391" s="17">
        <f>H1390+(data!D$19*G1390-data!D$16*H1390)*$C1391/60</f>
        <v>165.27664405479578</v>
      </c>
      <c r="I1391" s="17">
        <f>I1390+(data!D$20*G1390-data!D$17*I1390)*$C1391/60</f>
        <v>450.04633240308351</v>
      </c>
      <c r="J1391" s="16">
        <f t="shared" si="66"/>
        <v>169.5</v>
      </c>
      <c r="K1391" s="14">
        <f>G1391/data!D$8</f>
        <v>4</v>
      </c>
      <c r="L1391" s="59">
        <f>C1391*E1391/3600/data!H$23+L1390</f>
        <v>237.24430861444583</v>
      </c>
    </row>
    <row r="1392" spans="1:12" ht="19.899999999999999" customHeight="1">
      <c r="A1392" s="18">
        <f>'Eleveld TCI'!A1392</f>
        <v>10180</v>
      </c>
      <c r="B1392" s="13">
        <f>'Eleveld TCI'!B1392</f>
        <v>4</v>
      </c>
      <c r="C1392" s="14">
        <f t="shared" si="67"/>
        <v>10</v>
      </c>
      <c r="D1392" s="68">
        <f>3600*(B1392*data!D$15/1000-F1392-G1391)/C1392</f>
        <v>694.94592168361692</v>
      </c>
      <c r="E1392" s="68">
        <f>IF(A1392+C1392&lt;N$19,data!H$25,IF(A1392&lt;N$19,data!H$25*(N$19-A1392)/C1392,IF(D1392&gt;data!$H$25,data!$H$25,IF(D1392&lt;0,0,D1392))))</f>
        <v>694.94592168361692</v>
      </c>
      <c r="F1392" s="17">
        <f>(H1392*data!D$16+I1392*data!D$17-G1391*(data!D$18+data!D$19+data!D$20))*$C1392/60</f>
        <v>-1.9304053380100541</v>
      </c>
      <c r="G1392" s="17">
        <f t="shared" si="69"/>
        <v>81.168000000000006</v>
      </c>
      <c r="H1392" s="17">
        <f>H1391+(data!D$19*G1391-data!D$16*H1391)*$C1392/60</f>
        <v>165.27674415096016</v>
      </c>
      <c r="I1392" s="17">
        <f>I1391+(data!D$20*G1391-data!D$17*I1391)*$C1392/60</f>
        <v>450.36698292026182</v>
      </c>
      <c r="J1392" s="16">
        <f t="shared" si="66"/>
        <v>169.66666666666666</v>
      </c>
      <c r="K1392" s="14">
        <f>G1392/data!D$8</f>
        <v>4</v>
      </c>
      <c r="L1392" s="59">
        <f>C1392*E1392/3600/data!H$23+L1391</f>
        <v>237.43734914824682</v>
      </c>
    </row>
    <row r="1393" spans="1:12" ht="19.899999999999999" customHeight="1">
      <c r="A1393" s="18">
        <f>'Eleveld TCI'!A1393</f>
        <v>10190</v>
      </c>
      <c r="B1393" s="13">
        <f>'Eleveld TCI'!B1393</f>
        <v>4</v>
      </c>
      <c r="C1393" s="14">
        <f t="shared" si="67"/>
        <v>10</v>
      </c>
      <c r="D1393" s="68">
        <f>3600*(B1393*data!D$15/1000-F1393-G1392)/C1393</f>
        <v>694.88214051062357</v>
      </c>
      <c r="E1393" s="68">
        <f>IF(A1393+C1393&lt;N$19,data!H$25,IF(A1393&lt;N$19,data!H$25*(N$19-A1393)/C1393,IF(D1393&gt;data!$H$25,data!$H$25,IF(D1393&lt;0,0,D1393))))</f>
        <v>694.88214051062357</v>
      </c>
      <c r="F1393" s="17">
        <f>(H1393*data!D$16+I1393*data!D$17-G1392*(data!D$18+data!D$19+data!D$20))*$C1393/60</f>
        <v>-1.9302281680850724</v>
      </c>
      <c r="G1393" s="17">
        <f t="shared" si="69"/>
        <v>81.168000000000006</v>
      </c>
      <c r="H1393" s="17">
        <f>H1392+(data!D$19*G1392-data!D$16*H1392)*$C1393/60</f>
        <v>165.27684332957637</v>
      </c>
      <c r="I1393" s="17">
        <f>I1392+(data!D$20*G1392-data!D$17*I1392)*$C1393/60</f>
        <v>450.6874570796557</v>
      </c>
      <c r="J1393" s="16">
        <f t="shared" si="66"/>
        <v>169.83333333333334</v>
      </c>
      <c r="K1393" s="14">
        <f>G1393/data!D$8</f>
        <v>4</v>
      </c>
      <c r="L1393" s="59">
        <f>C1393*E1393/3600/data!H$23+L1392</f>
        <v>237.63037196505533</v>
      </c>
    </row>
    <row r="1394" spans="1:12" ht="19.899999999999999" customHeight="1">
      <c r="A1394" s="18">
        <f>'Eleveld TCI'!A1394</f>
        <v>10200</v>
      </c>
      <c r="B1394" s="13">
        <f>'Eleveld TCI'!B1394</f>
        <v>4</v>
      </c>
      <c r="C1394" s="14">
        <f t="shared" si="67"/>
        <v>10</v>
      </c>
      <c r="D1394" s="68">
        <f>3600*(B1394*data!D$15/1000-F1394-G1393)/C1394</f>
        <v>694.81839723742041</v>
      </c>
      <c r="E1394" s="68">
        <f>IF(A1394+C1394&lt;N$19,data!H$25,IF(A1394&lt;N$19,data!H$25*(N$19-A1394)/C1394,IF(D1394&gt;data!$H$25,data!$H$25,IF(D1394&lt;0,0,D1394))))</f>
        <v>694.81839723742041</v>
      </c>
      <c r="F1394" s="17">
        <f>(H1394*data!D$16+I1394*data!D$17-G1393*(data!D$18+data!D$19+data!D$20))*$C1394/60</f>
        <v>-1.9300511034372825</v>
      </c>
      <c r="G1394" s="17">
        <f t="shared" si="69"/>
        <v>81.168000000000006</v>
      </c>
      <c r="H1394" s="17">
        <f>H1393+(data!D$19*G1393-data!D$16*H1393)*$C1394/60</f>
        <v>165.27694159905525</v>
      </c>
      <c r="I1394" s="17">
        <f>I1393+(data!D$20*G1393-data!D$17*I1393)*$C1394/60</f>
        <v>451.00775497826191</v>
      </c>
      <c r="J1394" s="16">
        <f t="shared" si="66"/>
        <v>170</v>
      </c>
      <c r="K1394" s="14">
        <f>G1394/data!D$8</f>
        <v>4</v>
      </c>
      <c r="L1394" s="59">
        <f>C1394*E1394/3600/data!H$23+L1393</f>
        <v>237.82337707539907</v>
      </c>
    </row>
    <row r="1395" spans="1:12" ht="19.899999999999999" customHeight="1">
      <c r="A1395" s="18">
        <f>'Eleveld TCI'!A1395</f>
        <v>10210</v>
      </c>
      <c r="B1395" s="13">
        <f>'Eleveld TCI'!B1395</f>
        <v>4</v>
      </c>
      <c r="C1395" s="14">
        <f t="shared" si="67"/>
        <v>10</v>
      </c>
      <c r="D1395" s="68">
        <f>3600*(B1395*data!D$15/1000-F1395-G1394)/C1395</f>
        <v>694.75469181730944</v>
      </c>
      <c r="E1395" s="68">
        <f>IF(A1395+C1395&lt;N$19,data!H$25,IF(A1395&lt;N$19,data!H$25*(N$19-A1395)/C1395,IF(D1395&gt;data!$H$25,data!$H$25,IF(D1395&lt;0,0,D1395))))</f>
        <v>694.75469181730944</v>
      </c>
      <c r="F1395" s="17">
        <f>(H1395*data!D$16+I1395*data!D$17-G1394*(data!D$18+data!D$19+data!D$20))*$C1395/60</f>
        <v>-1.9298741439369731</v>
      </c>
      <c r="G1395" s="17">
        <f t="shared" si="69"/>
        <v>81.168000000000006</v>
      </c>
      <c r="H1395" s="17">
        <f>H1394+(data!D$19*G1394-data!D$16*H1394)*$C1395/60</f>
        <v>165.27703896773056</v>
      </c>
      <c r="I1395" s="17">
        <f>I1394+(data!D$20*G1394-data!D$17*I1394)*$C1395/60</f>
        <v>451.3278767130239</v>
      </c>
      <c r="J1395" s="16">
        <f t="shared" si="66"/>
        <v>170.16666666666666</v>
      </c>
      <c r="K1395" s="14">
        <f>G1395/data!D$8</f>
        <v>4</v>
      </c>
      <c r="L1395" s="59">
        <f>C1395*E1395/3600/data!H$23+L1394</f>
        <v>238.01636448979275</v>
      </c>
    </row>
    <row r="1396" spans="1:12" ht="19.899999999999999" customHeight="1">
      <c r="A1396" s="18">
        <f>'Eleveld TCI'!A1396</f>
        <v>10220</v>
      </c>
      <c r="B1396" s="13">
        <f>'Eleveld TCI'!B1396</f>
        <v>4</v>
      </c>
      <c r="C1396" s="14">
        <f t="shared" si="67"/>
        <v>10</v>
      </c>
      <c r="D1396" s="68">
        <f>3600*(B1396*data!D$15/1000-F1396-G1395)/C1396</f>
        <v>694.69102420385866</v>
      </c>
      <c r="E1396" s="68">
        <f>IF(A1396+C1396&lt;N$19,data!H$25,IF(A1396&lt;N$19,data!H$25*(N$19-A1396)/C1396,IF(D1396&gt;data!$H$25,data!$H$25,IF(D1396&lt;0,0,D1396))))</f>
        <v>694.69102420385866</v>
      </c>
      <c r="F1396" s="17">
        <f>(H1396*data!D$16+I1396*data!D$17-G1395*(data!D$18+data!D$19+data!D$20))*$C1396/60</f>
        <v>-1.9296972894551618</v>
      </c>
      <c r="G1396" s="17">
        <f t="shared" si="69"/>
        <v>81.168000000000006</v>
      </c>
      <c r="H1396" s="17">
        <f>H1395+(data!D$19*G1395-data!D$16*H1395)*$C1396/60</f>
        <v>165.27713544385969</v>
      </c>
      <c r="I1396" s="17">
        <f>I1395+(data!D$20*G1395-data!D$17*I1395)*$C1396/60</f>
        <v>451.64782238083171</v>
      </c>
      <c r="J1396" s="16">
        <f t="shared" si="66"/>
        <v>170.33333333333334</v>
      </c>
      <c r="K1396" s="14">
        <f>G1396/data!D$8</f>
        <v>4</v>
      </c>
      <c r="L1396" s="59">
        <f>C1396*E1396/3600/data!H$23+L1395</f>
        <v>238.20933421873826</v>
      </c>
    </row>
    <row r="1397" spans="1:12" ht="19.899999999999999" customHeight="1">
      <c r="A1397" s="18">
        <f>'Eleveld TCI'!A1397</f>
        <v>10230</v>
      </c>
      <c r="B1397" s="13">
        <f>'Eleveld TCI'!B1397</f>
        <v>4</v>
      </c>
      <c r="C1397" s="14">
        <f t="shared" si="67"/>
        <v>10</v>
      </c>
      <c r="D1397" s="68">
        <f>3600*(B1397*data!D$15/1000-F1397-G1396)/C1397</f>
        <v>694.6273943508919</v>
      </c>
      <c r="E1397" s="68">
        <f>IF(A1397+C1397&lt;N$19,data!H$25,IF(A1397&lt;N$19,data!H$25*(N$19-A1397)/C1397,IF(D1397&gt;data!$H$25,data!$H$25,IF(D1397&lt;0,0,D1397))))</f>
        <v>694.6273943508919</v>
      </c>
      <c r="F1397" s="17">
        <f>(H1397*data!D$16+I1397*data!D$17-G1396*(data!D$18+data!D$19+data!D$20))*$C1397/60</f>
        <v>-1.9295205398635895</v>
      </c>
      <c r="G1397" s="17">
        <f t="shared" si="69"/>
        <v>81.168000000000006</v>
      </c>
      <c r="H1397" s="17">
        <f>H1396+(data!D$19*G1396-data!D$16*H1396)*$C1397/60</f>
        <v>165.27723103562431</v>
      </c>
      <c r="I1397" s="17">
        <f>I1396+(data!D$20*G1396-data!D$17*I1396)*$C1397/60</f>
        <v>451.96759207852227</v>
      </c>
      <c r="J1397" s="16">
        <f t="shared" si="66"/>
        <v>170.5</v>
      </c>
      <c r="K1397" s="14">
        <f>G1397/data!D$8</f>
        <v>4</v>
      </c>
      <c r="L1397" s="59">
        <f>C1397*E1397/3600/data!H$23+L1396</f>
        <v>238.40228627272461</v>
      </c>
    </row>
    <row r="1398" spans="1:12" ht="19.899999999999999" customHeight="1">
      <c r="A1398" s="18">
        <f>'Eleveld TCI'!A1398</f>
        <v>10240</v>
      </c>
      <c r="B1398" s="13">
        <f>'Eleveld TCI'!B1398</f>
        <v>4</v>
      </c>
      <c r="C1398" s="14">
        <f t="shared" si="67"/>
        <v>10</v>
      </c>
      <c r="D1398" s="68">
        <f>3600*(B1398*data!D$15/1000-F1398-G1397)/C1398</f>
        <v>694.56380221249901</v>
      </c>
      <c r="E1398" s="68">
        <f>IF(A1398+C1398&lt;N$19,data!H$25,IF(A1398&lt;N$19,data!H$25*(N$19-A1398)/C1398,IF(D1398&gt;data!$H$25,data!$H$25,IF(D1398&lt;0,0,D1398))))</f>
        <v>694.56380221249901</v>
      </c>
      <c r="F1398" s="17">
        <f>(H1398*data!D$16+I1398*data!D$17-G1397*(data!D$18+data!D$19+data!D$20))*$C1398/60</f>
        <v>-1.9293438950347146</v>
      </c>
      <c r="G1398" s="17">
        <f t="shared" si="69"/>
        <v>81.168000000000006</v>
      </c>
      <c r="H1398" s="17">
        <f>H1397+(data!D$19*G1397-data!D$16*H1397)*$C1398/60</f>
        <v>165.27732575113109</v>
      </c>
      <c r="I1398" s="17">
        <f>I1397+(data!D$20*G1397-data!D$17*I1397)*$C1398/60</f>
        <v>452.28718590287906</v>
      </c>
      <c r="J1398" s="16">
        <f t="shared" si="66"/>
        <v>170.66666666666666</v>
      </c>
      <c r="K1398" s="14">
        <f>G1398/data!D$8</f>
        <v>4</v>
      </c>
      <c r="L1398" s="59">
        <f>C1398*E1398/3600/data!H$23+L1397</f>
        <v>238.59522066222809</v>
      </c>
    </row>
    <row r="1399" spans="1:12" ht="19.899999999999999" customHeight="1">
      <c r="A1399" s="18">
        <f>'Eleveld TCI'!A1399</f>
        <v>10250</v>
      </c>
      <c r="B1399" s="13">
        <f>'Eleveld TCI'!B1399</f>
        <v>4</v>
      </c>
      <c r="C1399" s="14">
        <f t="shared" si="67"/>
        <v>10</v>
      </c>
      <c r="D1399" s="68">
        <f>3600*(B1399*data!D$15/1000-F1399-G1398)/C1399</f>
        <v>694.50024774301539</v>
      </c>
      <c r="E1399" s="68">
        <f>IF(A1399+C1399&lt;N$19,data!H$25,IF(A1399&lt;N$19,data!H$25*(N$19-A1399)/C1399,IF(D1399&gt;data!$H$25,data!$H$25,IF(D1399&lt;0,0,D1399))))</f>
        <v>694.50024774301539</v>
      </c>
      <c r="F1399" s="17">
        <f>(H1399*data!D$16+I1399*data!D$17-G1398*(data!D$18+data!D$19+data!D$20))*$C1399/60</f>
        <v>-1.929167354841705</v>
      </c>
      <c r="G1399" s="17">
        <f t="shared" si="69"/>
        <v>81.168000000000006</v>
      </c>
      <c r="H1399" s="17">
        <f>H1398+(data!D$19*G1398-data!D$16*H1398)*$C1399/60</f>
        <v>165.27741959841239</v>
      </c>
      <c r="I1399" s="17">
        <f>I1398+(data!D$20*G1398-data!D$17*I1398)*$C1399/60</f>
        <v>452.60660395063246</v>
      </c>
      <c r="J1399" s="16">
        <f t="shared" si="66"/>
        <v>170.83333333333334</v>
      </c>
      <c r="K1399" s="14">
        <f>G1399/data!D$8</f>
        <v>4</v>
      </c>
      <c r="L1399" s="59">
        <f>C1399*E1399/3600/data!H$23+L1398</f>
        <v>238.78813739771226</v>
      </c>
    </row>
    <row r="1400" spans="1:12" ht="19.899999999999999" customHeight="1">
      <c r="A1400" s="18">
        <f>'Eleveld TCI'!A1400</f>
        <v>10260</v>
      </c>
      <c r="B1400" s="13">
        <f>'Eleveld TCI'!B1400</f>
        <v>4</v>
      </c>
      <c r="C1400" s="14">
        <f t="shared" si="67"/>
        <v>10</v>
      </c>
      <c r="D1400" s="68">
        <f>3600*(B1400*data!D$15/1000-F1400-G1399)/C1400</f>
        <v>694.43673089703736</v>
      </c>
      <c r="E1400" s="68">
        <f>IF(A1400+C1400&lt;N$19,data!H$25,IF(A1400&lt;N$19,data!H$25*(N$19-A1400)/C1400,IF(D1400&gt;data!$H$25,data!$H$25,IF(D1400&lt;0,0,D1400))))</f>
        <v>694.43673089703736</v>
      </c>
      <c r="F1400" s="17">
        <f>(H1400*data!D$16+I1400*data!D$17-G1399*(data!D$18+data!D$19+data!D$20))*$C1400/60</f>
        <v>-1.9289909191584333</v>
      </c>
      <c r="G1400" s="17">
        <f t="shared" si="69"/>
        <v>81.168000000000006</v>
      </c>
      <c r="H1400" s="17">
        <f>H1399+(data!D$19*G1399-data!D$16*H1399)*$C1400/60</f>
        <v>165.27751258542693</v>
      </c>
      <c r="I1400" s="17">
        <f>I1399+(data!D$20*G1399-data!D$17*I1399)*$C1400/60</f>
        <v>452.92584631845961</v>
      </c>
      <c r="J1400" s="16">
        <f t="shared" si="66"/>
        <v>171</v>
      </c>
      <c r="K1400" s="14">
        <f>G1400/data!D$8</f>
        <v>4</v>
      </c>
      <c r="L1400" s="59">
        <f>C1400*E1400/3600/data!H$23+L1399</f>
        <v>238.98103648962811</v>
      </c>
    </row>
    <row r="1401" spans="1:12" ht="19.899999999999999" customHeight="1">
      <c r="A1401" s="18">
        <f>'Eleveld TCI'!A1401</f>
        <v>10270</v>
      </c>
      <c r="B1401" s="13">
        <f>'Eleveld TCI'!B1401</f>
        <v>4</v>
      </c>
      <c r="C1401" s="14">
        <f t="shared" si="67"/>
        <v>10</v>
      </c>
      <c r="D1401" s="68">
        <f>3600*(B1401*data!D$15/1000-F1401-G1400)/C1401</f>
        <v>694.37325162940681</v>
      </c>
      <c r="E1401" s="68">
        <f>IF(A1401+C1401&lt;N$19,data!H$25,IF(A1401&lt;N$19,data!H$25*(N$19-A1401)/C1401,IF(D1401&gt;data!$H$25,data!$H$25,IF(D1401&lt;0,0,D1401))))</f>
        <v>694.37325162940681</v>
      </c>
      <c r="F1401" s="17">
        <f>(H1401*data!D$16+I1401*data!D$17-G1400*(data!D$18+data!D$19+data!D$20))*$C1401/60</f>
        <v>-1.9288145878594702</v>
      </c>
      <c r="G1401" s="17">
        <f t="shared" si="69"/>
        <v>81.168000000000006</v>
      </c>
      <c r="H1401" s="17">
        <f>H1400+(data!D$19*G1400-data!D$16*H1400)*$C1401/60</f>
        <v>165.27760472006051</v>
      </c>
      <c r="I1401" s="17">
        <f>I1400+(data!D$20*G1400-data!D$17*I1400)*$C1401/60</f>
        <v>453.24491310298447</v>
      </c>
      <c r="J1401" s="16">
        <f t="shared" si="66"/>
        <v>171.16666666666666</v>
      </c>
      <c r="K1401" s="14">
        <f>G1401/data!D$8</f>
        <v>4</v>
      </c>
      <c r="L1401" s="59">
        <f>C1401*E1401/3600/data!H$23+L1400</f>
        <v>239.17391794841404</v>
      </c>
    </row>
    <row r="1402" spans="1:12" ht="19.899999999999999" customHeight="1">
      <c r="A1402" s="18">
        <f>'Eleveld TCI'!A1402</f>
        <v>10280</v>
      </c>
      <c r="B1402" s="13">
        <f>'Eleveld TCI'!B1402</f>
        <v>4</v>
      </c>
      <c r="C1402" s="14">
        <f t="shared" si="67"/>
        <v>10</v>
      </c>
      <c r="D1402" s="68">
        <f>3600*(B1402*data!D$15/1000-F1402-G1401)/C1402</f>
        <v>694.30980989522652</v>
      </c>
      <c r="E1402" s="68">
        <f>IF(A1402+C1402&lt;N$19,data!H$25,IF(A1402&lt;N$19,data!H$25*(N$19-A1402)/C1402,IF(D1402&gt;data!$H$25,data!$H$25,IF(D1402&lt;0,0,D1402))))</f>
        <v>694.30980989522652</v>
      </c>
      <c r="F1402" s="17">
        <f>(H1402*data!D$16+I1402*data!D$17-G1401*(data!D$18+data!D$19+data!D$20))*$C1402/60</f>
        <v>-1.9286383608200779</v>
      </c>
      <c r="G1402" s="17">
        <f t="shared" si="69"/>
        <v>81.168000000000006</v>
      </c>
      <c r="H1402" s="17">
        <f>H1401+(data!D$19*G1401-data!D$16*H1401)*$C1402/60</f>
        <v>165.27769601012662</v>
      </c>
      <c r="I1402" s="17">
        <f>I1401+(data!D$20*G1401-data!D$17*I1401)*$C1402/60</f>
        <v>453.56380440077783</v>
      </c>
      <c r="J1402" s="16">
        <f t="shared" si="66"/>
        <v>171.33333333333334</v>
      </c>
      <c r="K1402" s="14">
        <f>G1402/data!D$8</f>
        <v>4</v>
      </c>
      <c r="L1402" s="59">
        <f>C1402*E1402/3600/data!H$23+L1401</f>
        <v>239.36678178449606</v>
      </c>
    </row>
    <row r="1403" spans="1:12" ht="19.899999999999999" customHeight="1">
      <c r="A1403" s="18">
        <f>'Eleveld TCI'!A1403</f>
        <v>10290</v>
      </c>
      <c r="B1403" s="13">
        <f>'Eleveld TCI'!B1403</f>
        <v>4</v>
      </c>
      <c r="C1403" s="14">
        <f t="shared" si="67"/>
        <v>10</v>
      </c>
      <c r="D1403" s="68">
        <f>3600*(B1403*data!D$15/1000-F1403-G1402)/C1403</f>
        <v>694.24640564983463</v>
      </c>
      <c r="E1403" s="68">
        <f>IF(A1403+C1403&lt;N$19,data!H$25,IF(A1403&lt;N$19,data!H$25*(N$19-A1403)/C1403,IF(D1403&gt;data!$H$25,data!$H$25,IF(D1403&lt;0,0,D1403))))</f>
        <v>694.24640564983463</v>
      </c>
      <c r="F1403" s="17">
        <f>(H1403*data!D$16+I1403*data!D$17-G1402*(data!D$18+data!D$19+data!D$20))*$C1403/60</f>
        <v>-1.9284622379162044</v>
      </c>
      <c r="G1403" s="17">
        <f t="shared" si="69"/>
        <v>81.168000000000006</v>
      </c>
      <c r="H1403" s="17">
        <f>H1402+(data!D$19*G1402-data!D$16*H1402)*$C1403/60</f>
        <v>165.27778646336714</v>
      </c>
      <c r="I1403" s="17">
        <f>I1402+(data!D$20*G1402-data!D$17*I1402)*$C1403/60</f>
        <v>453.88252030835741</v>
      </c>
      <c r="J1403" s="16">
        <f t="shared" si="66"/>
        <v>171.5</v>
      </c>
      <c r="K1403" s="14">
        <f>G1403/data!D$8</f>
        <v>4</v>
      </c>
      <c r="L1403" s="59">
        <f>C1403*E1403/3600/data!H$23+L1402</f>
        <v>239.55962800828769</v>
      </c>
    </row>
    <row r="1404" spans="1:12" ht="19.899999999999999" customHeight="1">
      <c r="A1404" s="18">
        <f>'Eleveld TCI'!A1404</f>
        <v>10300</v>
      </c>
      <c r="B1404" s="13">
        <f>'Eleveld TCI'!B1404</f>
        <v>4</v>
      </c>
      <c r="C1404" s="14">
        <f t="shared" si="67"/>
        <v>10</v>
      </c>
      <c r="D1404" s="68">
        <f>3600*(B1404*data!D$15/1000-F1404-G1403)/C1404</f>
        <v>694.1830388488097</v>
      </c>
      <c r="E1404" s="68">
        <f>IF(A1404+C1404&lt;N$19,data!H$25,IF(A1404&lt;N$19,data!H$25*(N$19-A1404)/C1404,IF(D1404&gt;data!$H$25,data!$H$25,IF(D1404&lt;0,0,D1404))))</f>
        <v>694.1830388488097</v>
      </c>
      <c r="F1404" s="17">
        <f>(H1404*data!D$16+I1404*data!D$17-G1403*(data!D$18+data!D$19+data!D$20))*$C1404/60</f>
        <v>-1.9282862190244781</v>
      </c>
      <c r="G1404" s="17">
        <f t="shared" si="69"/>
        <v>81.168000000000006</v>
      </c>
      <c r="H1404" s="17">
        <f>H1403+(data!D$19*G1403-data!D$16*H1403)*$C1404/60</f>
        <v>165.27787608745294</v>
      </c>
      <c r="I1404" s="17">
        <f>I1403+(data!D$20*G1403-data!D$17*I1403)*$C1404/60</f>
        <v>454.20106092218782</v>
      </c>
      <c r="J1404" s="16">
        <f t="shared" si="66"/>
        <v>171.66666666666666</v>
      </c>
      <c r="K1404" s="14">
        <f>G1404/data!D$8</f>
        <v>4</v>
      </c>
      <c r="L1404" s="59">
        <f>C1404*E1404/3600/data!H$23+L1403</f>
        <v>239.75245663019012</v>
      </c>
    </row>
    <row r="1405" spans="1:12" ht="19.899999999999999" customHeight="1">
      <c r="A1405" s="18">
        <f>'Eleveld TCI'!A1405</f>
        <v>10310</v>
      </c>
      <c r="B1405" s="13">
        <f>'Eleveld TCI'!B1405</f>
        <v>4</v>
      </c>
      <c r="C1405" s="14">
        <f t="shared" si="67"/>
        <v>10</v>
      </c>
      <c r="D1405" s="68">
        <f>3600*(B1405*data!D$15/1000-F1405-G1404)/C1405</f>
        <v>694.11970944799123</v>
      </c>
      <c r="E1405" s="68">
        <f>IF(A1405+C1405&lt;N$19,data!H$25,IF(A1405&lt;N$19,data!H$25*(N$19-A1405)/C1405,IF(D1405&gt;data!$H$25,data!$H$25,IF(D1405&lt;0,0,D1405))))</f>
        <v>694.11970944799123</v>
      </c>
      <c r="F1405" s="17">
        <f>(H1405*data!D$16+I1405*data!D$17-G1404*(data!D$18+data!D$19+data!D$20))*$C1405/60</f>
        <v>-1.9281103040221999</v>
      </c>
      <c r="G1405" s="17">
        <f t="shared" si="69"/>
        <v>81.168000000000006</v>
      </c>
      <c r="H1405" s="17">
        <f>H1404+(data!D$19*G1404-data!D$16*H1404)*$C1405/60</f>
        <v>165.27796488998462</v>
      </c>
      <c r="I1405" s="17">
        <f>I1404+(data!D$20*G1404-data!D$17*I1404)*$C1405/60</f>
        <v>454.5194263386806</v>
      </c>
      <c r="J1405" s="16">
        <f t="shared" si="66"/>
        <v>171.83333333333334</v>
      </c>
      <c r="K1405" s="14">
        <f>G1405/data!D$8</f>
        <v>4</v>
      </c>
      <c r="L1405" s="59">
        <f>C1405*E1405/3600/data!H$23+L1404</f>
        <v>239.94526766059235</v>
      </c>
    </row>
    <row r="1406" spans="1:12" ht="19.899999999999999" customHeight="1">
      <c r="A1406" s="18">
        <f>'Eleveld TCI'!A1406</f>
        <v>10320</v>
      </c>
      <c r="B1406" s="13">
        <f>'Eleveld TCI'!B1406</f>
        <v>4</v>
      </c>
      <c r="C1406" s="14">
        <f t="shared" si="67"/>
        <v>10</v>
      </c>
      <c r="D1406" s="68">
        <f>3600*(B1406*data!D$15/1000-F1406-G1405)/C1406</f>
        <v>694.05641740344379</v>
      </c>
      <c r="E1406" s="68">
        <f>IF(A1406+C1406&lt;N$19,data!H$25,IF(A1406&lt;N$19,data!H$25*(N$19-A1406)/C1406,IF(D1406&gt;data!$H$25,data!$H$25,IF(D1406&lt;0,0,D1406))))</f>
        <v>694.05641740344379</v>
      </c>
      <c r="F1406" s="17">
        <f>(H1406*data!D$16+I1406*data!D$17-G1405*(data!D$18+data!D$19+data!D$20))*$C1406/60</f>
        <v>-1.9279344927873392</v>
      </c>
      <c r="G1406" s="17">
        <f t="shared" si="69"/>
        <v>81.168000000000006</v>
      </c>
      <c r="H1406" s="17">
        <f>H1405+(data!D$19*G1405-data!D$16*H1405)*$C1406/60</f>
        <v>165.2780528784931</v>
      </c>
      <c r="I1406" s="17">
        <f>I1405+(data!D$20*G1405-data!D$17*I1405)*$C1406/60</f>
        <v>454.83761665419433</v>
      </c>
      <c r="J1406" s="16">
        <f t="shared" si="66"/>
        <v>172</v>
      </c>
      <c r="K1406" s="14">
        <f>G1406/data!D$8</f>
        <v>4</v>
      </c>
      <c r="L1406" s="59">
        <f>C1406*E1406/3600/data!H$23+L1405</f>
        <v>240.13806110987107</v>
      </c>
    </row>
    <row r="1407" spans="1:12" ht="19.899999999999999" customHeight="1">
      <c r="A1407" s="18">
        <f>'Eleveld TCI'!A1407</f>
        <v>10330</v>
      </c>
      <c r="B1407" s="13">
        <f>'Eleveld TCI'!B1407</f>
        <v>4</v>
      </c>
      <c r="C1407" s="14">
        <f t="shared" si="67"/>
        <v>10</v>
      </c>
      <c r="D1407" s="68">
        <f>3600*(B1407*data!D$15/1000-F1407-G1406)/C1407</f>
        <v>693.99316267147242</v>
      </c>
      <c r="E1407" s="68">
        <f>IF(A1407+C1407&lt;N$19,data!H$25,IF(A1407&lt;N$19,data!H$25*(N$19-A1407)/C1407,IF(D1407&gt;data!$H$25,data!$H$25,IF(D1407&lt;0,0,D1407))))</f>
        <v>693.99316267147242</v>
      </c>
      <c r="F1407" s="17">
        <f>(H1407*data!D$16+I1407*data!D$17-G1406*(data!D$18+data!D$19+data!D$20))*$C1407/60</f>
        <v>-1.9277587851985283</v>
      </c>
      <c r="G1407" s="17">
        <f t="shared" si="69"/>
        <v>81.168000000000006</v>
      </c>
      <c r="H1407" s="17">
        <f>H1406+(data!D$19*G1406-data!D$16*H1406)*$C1407/60</f>
        <v>165.27814006044025</v>
      </c>
      <c r="I1407" s="17">
        <f>I1406+(data!D$20*G1406-data!D$17*I1406)*$C1407/60</f>
        <v>455.1556319650345</v>
      </c>
      <c r="J1407" s="16">
        <f t="shared" si="66"/>
        <v>172.16666666666666</v>
      </c>
      <c r="K1407" s="14">
        <f>G1407/data!D$8</f>
        <v>4</v>
      </c>
      <c r="L1407" s="59">
        <f>C1407*E1407/3600/data!H$23+L1406</f>
        <v>240.33083698839093</v>
      </c>
    </row>
    <row r="1408" spans="1:12" ht="19.899999999999999" customHeight="1">
      <c r="A1408" s="18">
        <f>'Eleveld TCI'!A1408</f>
        <v>10340</v>
      </c>
      <c r="B1408" s="13">
        <f>'Eleveld TCI'!B1408</f>
        <v>4</v>
      </c>
      <c r="C1408" s="14">
        <f t="shared" si="67"/>
        <v>10</v>
      </c>
      <c r="D1408" s="68">
        <f>3600*(B1408*data!D$15/1000-F1408-G1407)/C1408</f>
        <v>693.92994520861748</v>
      </c>
      <c r="E1408" s="68">
        <f>IF(A1408+C1408&lt;N$19,data!H$25,IF(A1408&lt;N$19,data!H$25*(N$19-A1408)/C1408,IF(D1408&gt;data!$H$25,data!$H$25,IF(D1408&lt;0,0,D1408))))</f>
        <v>693.92994520861748</v>
      </c>
      <c r="F1408" s="17">
        <f>(H1408*data!D$16+I1408*data!D$17-G1407*(data!D$18+data!D$19+data!D$20))*$C1408/60</f>
        <v>-1.9275831811350543</v>
      </c>
      <c r="G1408" s="17">
        <f t="shared" si="69"/>
        <v>81.168000000000006</v>
      </c>
      <c r="H1408" s="17">
        <f>H1407+(data!D$19*G1407-data!D$16*H1407)*$C1408/60</f>
        <v>165.27822644321955</v>
      </c>
      <c r="I1408" s="17">
        <f>I1407+(data!D$20*G1407-data!D$17*I1407)*$C1408/60</f>
        <v>455.47347236745372</v>
      </c>
      <c r="J1408" s="16">
        <f t="shared" si="66"/>
        <v>172.33333333333334</v>
      </c>
      <c r="K1408" s="14">
        <f>G1408/data!D$8</f>
        <v>4</v>
      </c>
      <c r="L1408" s="59">
        <f>C1408*E1408/3600/data!H$23+L1407</f>
        <v>240.52359530650443</v>
      </c>
    </row>
    <row r="1409" spans="1:12" ht="19.899999999999999" customHeight="1">
      <c r="A1409" s="18">
        <f>'Eleveld TCI'!A1409</f>
        <v>10350</v>
      </c>
      <c r="B1409" s="13">
        <f>'Eleveld TCI'!B1409</f>
        <v>4</v>
      </c>
      <c r="C1409" s="14">
        <f t="shared" si="67"/>
        <v>10</v>
      </c>
      <c r="D1409" s="68">
        <f>3600*(B1409*data!D$15/1000-F1409-G1408)/C1409</f>
        <v>693.86676497167002</v>
      </c>
      <c r="E1409" s="68">
        <f>IF(A1409+C1409&lt;N$19,data!H$25,IF(A1409&lt;N$19,data!H$25*(N$19-A1409)/C1409,IF(D1409&gt;data!$H$25,data!$H$25,IF(D1409&lt;0,0,D1409))))</f>
        <v>693.86676497167002</v>
      </c>
      <c r="F1409" s="17">
        <f>(H1409*data!D$16+I1409*data!D$17-G1408*(data!D$18+data!D$19+data!D$20))*$C1409/60</f>
        <v>-1.927407680476855</v>
      </c>
      <c r="G1409" s="17">
        <f t="shared" si="69"/>
        <v>81.168000000000006</v>
      </c>
      <c r="H1409" s="17">
        <f>H1408+(data!D$19*G1408-data!D$16*H1408)*$C1409/60</f>
        <v>165.2783120341567</v>
      </c>
      <c r="I1409" s="17">
        <f>I1408+(data!D$20*G1408-data!D$17*I1408)*$C1409/60</f>
        <v>455.79113795765164</v>
      </c>
      <c r="J1409" s="16">
        <f t="shared" si="66"/>
        <v>172.5</v>
      </c>
      <c r="K1409" s="14">
        <f>G1409/data!D$8</f>
        <v>4</v>
      </c>
      <c r="L1409" s="59">
        <f>C1409*E1409/3600/data!H$23+L1408</f>
        <v>240.71633607455212</v>
      </c>
    </row>
    <row r="1410" spans="1:12" ht="19.899999999999999" customHeight="1">
      <c r="A1410" s="18">
        <f>'Eleveld TCI'!A1410</f>
        <v>10360</v>
      </c>
      <c r="B1410" s="13">
        <f>'Eleveld TCI'!B1410</f>
        <v>4</v>
      </c>
      <c r="C1410" s="14">
        <f t="shared" si="67"/>
        <v>10</v>
      </c>
      <c r="D1410" s="68">
        <f>3600*(B1410*data!D$15/1000-F1410-G1409)/C1410</f>
        <v>693.80362191762572</v>
      </c>
      <c r="E1410" s="68">
        <f>IF(A1410+C1410&lt;N$19,data!H$25,IF(A1410&lt;N$19,data!H$25*(N$19-A1410)/C1410,IF(D1410&gt;data!$H$25,data!$H$25,IF(D1410&lt;0,0,D1410))))</f>
        <v>693.80362191762572</v>
      </c>
      <c r="F1410" s="17">
        <f>(H1410*data!D$16+I1410*data!D$17-G1409*(data!D$18+data!D$19+data!D$20))*$C1410/60</f>
        <v>-1.927232283104513</v>
      </c>
      <c r="G1410" s="17">
        <f t="shared" si="69"/>
        <v>81.168000000000006</v>
      </c>
      <c r="H1410" s="17">
        <f>H1409+(data!D$19*G1409-data!D$16*H1409)*$C1410/60</f>
        <v>165.27839684051025</v>
      </c>
      <c r="I1410" s="17">
        <f>I1409+(data!D$20*G1409-data!D$17*I1409)*$C1410/60</f>
        <v>456.10862883177492</v>
      </c>
      <c r="J1410" s="16">
        <f t="shared" si="66"/>
        <v>172.66666666666666</v>
      </c>
      <c r="K1410" s="14">
        <f>G1410/data!D$8</f>
        <v>4</v>
      </c>
      <c r="L1410" s="59">
        <f>C1410*E1410/3600/data!H$23+L1409</f>
        <v>240.90905930286257</v>
      </c>
    </row>
    <row r="1411" spans="1:12" ht="19.899999999999999" customHeight="1">
      <c r="A1411" s="18">
        <f>'Eleveld TCI'!A1411</f>
        <v>10370</v>
      </c>
      <c r="B1411" s="13">
        <f>'Eleveld TCI'!B1411</f>
        <v>4</v>
      </c>
      <c r="C1411" s="14">
        <f t="shared" si="67"/>
        <v>10</v>
      </c>
      <c r="D1411" s="68">
        <f>3600*(B1411*data!D$15/1000-F1411-G1410)/C1411</f>
        <v>693.74051600373093</v>
      </c>
      <c r="E1411" s="68">
        <f>IF(A1411+C1411&lt;N$19,data!H$25,IF(A1411&lt;N$19,data!H$25*(N$19-A1411)/C1411,IF(D1411&gt;data!$H$25,data!$H$25,IF(D1411&lt;0,0,D1411))))</f>
        <v>693.74051600373093</v>
      </c>
      <c r="F1411" s="17">
        <f>(H1411*data!D$16+I1411*data!D$17-G1410*(data!D$18+data!D$19+data!D$20))*$C1411/60</f>
        <v>-1.9270569888992497</v>
      </c>
      <c r="G1411" s="17">
        <f t="shared" si="69"/>
        <v>81.168000000000006</v>
      </c>
      <c r="H1411" s="17">
        <f>H1410+(data!D$19*G1410-data!D$16*H1410)*$C1411/60</f>
        <v>165.27848086947225</v>
      </c>
      <c r="I1411" s="17">
        <f>I1410+(data!D$20*G1410-data!D$17*I1410)*$C1411/60</f>
        <v>456.42594508591742</v>
      </c>
      <c r="J1411" s="16">
        <f t="shared" si="66"/>
        <v>172.83333333333334</v>
      </c>
      <c r="K1411" s="14">
        <f>G1411/data!D$8</f>
        <v>4</v>
      </c>
      <c r="L1411" s="59">
        <f>C1411*E1411/3600/data!H$23+L1410</f>
        <v>241.10176500175251</v>
      </c>
    </row>
    <row r="1412" spans="1:12" ht="19.899999999999999" customHeight="1">
      <c r="A1412" s="18">
        <f>'Eleveld TCI'!A1412</f>
        <v>10380</v>
      </c>
      <c r="B1412" s="13">
        <f>'Eleveld TCI'!B1412</f>
        <v>4</v>
      </c>
      <c r="C1412" s="14">
        <f t="shared" si="67"/>
        <v>10</v>
      </c>
      <c r="D1412" s="68">
        <f>3600*(B1412*data!D$15/1000-F1412-G1411)/C1412</f>
        <v>693.677447187452</v>
      </c>
      <c r="E1412" s="68">
        <f>IF(A1412+C1412&lt;N$19,data!H$25,IF(A1412&lt;N$19,data!H$25*(N$19-A1412)/C1412,IF(D1412&gt;data!$H$25,data!$H$25,IF(D1412&lt;0,0,D1412))))</f>
        <v>693.677447187452</v>
      </c>
      <c r="F1412" s="17">
        <f>(H1412*data!D$16+I1412*data!D$17-G1411*(data!D$18+data!D$19+data!D$20))*$C1412/60</f>
        <v>-1.9268817977429198</v>
      </c>
      <c r="G1412" s="17">
        <f t="shared" si="69"/>
        <v>81.168000000000006</v>
      </c>
      <c r="H1412" s="17">
        <f>H1411+(data!D$19*G1411-data!D$16*H1411)*$C1412/60</f>
        <v>165.27856412816874</v>
      </c>
      <c r="I1412" s="17">
        <f>I1411+(data!D$20*G1411-data!D$17*I1411)*$C1412/60</f>
        <v>456.74308681612018</v>
      </c>
      <c r="J1412" s="16">
        <f t="shared" ref="J1412:J1475" si="70">$A1412/60</f>
        <v>173</v>
      </c>
      <c r="K1412" s="14">
        <f>G1412/data!D$8</f>
        <v>4</v>
      </c>
      <c r="L1412" s="59">
        <f>C1412*E1412/3600/data!H$23+L1411</f>
        <v>241.29445318152679</v>
      </c>
    </row>
    <row r="1413" spans="1:12" ht="19.899999999999999" customHeight="1">
      <c r="A1413" s="18">
        <f>'Eleveld TCI'!A1413</f>
        <v>10390</v>
      </c>
      <c r="B1413" s="13">
        <f>'Eleveld TCI'!B1413</f>
        <v>4</v>
      </c>
      <c r="C1413" s="14">
        <f t="shared" si="67"/>
        <v>10</v>
      </c>
      <c r="D1413" s="68">
        <f>3600*(B1413*data!D$15/1000-F1413-G1412)/C1413</f>
        <v>693.61441542648038</v>
      </c>
      <c r="E1413" s="68">
        <f>IF(A1413+C1413&lt;N$19,data!H$25,IF(A1413&lt;N$19,data!H$25*(N$19-A1413)/C1413,IF(D1413&gt;data!$H$25,data!$H$25,IF(D1413&lt;0,0,D1413))))</f>
        <v>693.61441542648038</v>
      </c>
      <c r="F1413" s="17">
        <f>(H1413*data!D$16+I1413*data!D$17-G1412*(data!D$18+data!D$19+data!D$20))*$C1413/60</f>
        <v>-1.9267067095180073</v>
      </c>
      <c r="G1413" s="17">
        <f t="shared" si="69"/>
        <v>81.168000000000006</v>
      </c>
      <c r="H1413" s="17">
        <f>H1412+(data!D$19*G1412-data!D$16*H1412)*$C1413/60</f>
        <v>165.27864662366053</v>
      </c>
      <c r="I1413" s="17">
        <f>I1412+(data!D$20*G1412-data!D$17*I1412)*$C1413/60</f>
        <v>457.06005411837134</v>
      </c>
      <c r="J1413" s="16">
        <f t="shared" si="70"/>
        <v>173.16666666666666</v>
      </c>
      <c r="K1413" s="14">
        <f>G1413/data!D$8</f>
        <v>4</v>
      </c>
      <c r="L1413" s="59">
        <f>C1413*E1413/3600/data!H$23+L1412</f>
        <v>241.48712385247859</v>
      </c>
    </row>
    <row r="1414" spans="1:12" ht="19.899999999999999" customHeight="1">
      <c r="A1414" s="18">
        <f>'Eleveld TCI'!A1414</f>
        <v>10400</v>
      </c>
      <c r="B1414" s="13">
        <f>'Eleveld TCI'!B1414</f>
        <v>4</v>
      </c>
      <c r="C1414" s="14">
        <f t="shared" si="67"/>
        <v>10</v>
      </c>
      <c r="D1414" s="68">
        <f>3600*(B1414*data!D$15/1000-F1414-G1413)/C1414</f>
        <v>693.55142067874283</v>
      </c>
      <c r="E1414" s="68">
        <f>IF(A1414+C1414&lt;N$19,data!H$25,IF(A1414&lt;N$19,data!H$25*(N$19-A1414)/C1414,IF(D1414&gt;data!$H$25,data!$H$25,IF(D1414&lt;0,0,D1414))))</f>
        <v>693.55142067874283</v>
      </c>
      <c r="F1414" s="17">
        <f>(H1414*data!D$16+I1414*data!D$17-G1413*(data!D$18+data!D$19+data!D$20))*$C1414/60</f>
        <v>-1.9265317241076161</v>
      </c>
      <c r="G1414" s="17">
        <f t="shared" si="69"/>
        <v>81.168000000000006</v>
      </c>
      <c r="H1414" s="17">
        <f>H1413+(data!D$19*G1413-data!D$16*H1413)*$C1414/60</f>
        <v>165.27872836294364</v>
      </c>
      <c r="I1414" s="17">
        <f>I1413+(data!D$20*G1413-data!D$17*I1413)*$C1414/60</f>
        <v>457.37684708860621</v>
      </c>
      <c r="J1414" s="16">
        <f t="shared" si="70"/>
        <v>173.33333333333334</v>
      </c>
      <c r="K1414" s="14">
        <f>G1414/data!D$8</f>
        <v>4</v>
      </c>
      <c r="L1414" s="59">
        <f>C1414*E1414/3600/data!H$23+L1413</f>
        <v>241.67977702488935</v>
      </c>
    </row>
    <row r="1415" spans="1:12" ht="19.899999999999999" customHeight="1">
      <c r="A1415" s="18">
        <f>'Eleveld TCI'!A1415</f>
        <v>10410</v>
      </c>
      <c r="B1415" s="13">
        <f>'Eleveld TCI'!B1415</f>
        <v>4</v>
      </c>
      <c r="C1415" s="14">
        <f t="shared" si="67"/>
        <v>10</v>
      </c>
      <c r="D1415" s="68">
        <f>3600*(B1415*data!D$15/1000-F1415-G1414)/C1415</f>
        <v>693.48846290237077</v>
      </c>
      <c r="E1415" s="68">
        <f>IF(A1415+C1415&lt;N$19,data!H$25,IF(A1415&lt;N$19,data!H$25*(N$19-A1415)/C1415,IF(D1415&gt;data!$H$25,data!$H$25,IF(D1415&lt;0,0,D1415))))</f>
        <v>693.48846290237077</v>
      </c>
      <c r="F1415" s="17">
        <f>(H1415*data!D$16+I1415*data!D$17-G1414*(data!D$18+data!D$19+data!D$20))*$C1415/60</f>
        <v>-1.9263568413954686</v>
      </c>
      <c r="G1415" s="17">
        <f t="shared" si="69"/>
        <v>81.168000000000006</v>
      </c>
      <c r="H1415" s="17">
        <f>H1414+(data!D$19*G1414-data!D$16*H1414)*$C1415/60</f>
        <v>165.27880935294999</v>
      </c>
      <c r="I1415" s="17">
        <f>I1414+(data!D$20*G1414-data!D$17*I1414)*$C1415/60</f>
        <v>457.69346582270748</v>
      </c>
      <c r="J1415" s="16">
        <f t="shared" si="70"/>
        <v>173.5</v>
      </c>
      <c r="K1415" s="14">
        <f>G1415/data!D$8</f>
        <v>4</v>
      </c>
      <c r="L1415" s="59">
        <f>C1415*E1415/3600/data!H$23+L1414</f>
        <v>241.87241270902891</v>
      </c>
    </row>
    <row r="1416" spans="1:12" ht="19.899999999999999" customHeight="1">
      <c r="A1416" s="18">
        <f>'Eleveld TCI'!A1416</f>
        <v>10420</v>
      </c>
      <c r="B1416" s="13">
        <f>'Eleveld TCI'!B1416</f>
        <v>4</v>
      </c>
      <c r="C1416" s="14">
        <f t="shared" si="67"/>
        <v>10</v>
      </c>
      <c r="D1416" s="68">
        <f>3600*(B1416*data!D$15/1000-F1416-G1415)/C1416</f>
        <v>693.42554205572583</v>
      </c>
      <c r="E1416" s="68">
        <f>IF(A1416+C1416&lt;N$19,data!H$25,IF(A1416&lt;N$19,data!H$25*(N$19-A1416)/C1416,IF(D1416&gt;data!$H$25,data!$H$25,IF(D1416&lt;0,0,D1416))))</f>
        <v>693.42554205572583</v>
      </c>
      <c r="F1416" s="17">
        <f>(H1416*data!D$16+I1416*data!D$17-G1415*(data!D$18+data!D$19+data!D$20))*$C1416/60</f>
        <v>-1.9261820612658991</v>
      </c>
      <c r="G1416" s="17">
        <f t="shared" si="69"/>
        <v>81.168000000000006</v>
      </c>
      <c r="H1416" s="17">
        <f>H1415+(data!D$19*G1415-data!D$16*H1415)*$C1416/60</f>
        <v>165.27888960054796</v>
      </c>
      <c r="I1416" s="17">
        <f>I1415+(data!D$20*G1415-data!D$17*I1415)*$C1416/60</f>
        <v>458.00991041650497</v>
      </c>
      <c r="J1416" s="16">
        <f t="shared" si="70"/>
        <v>173.66666666666666</v>
      </c>
      <c r="K1416" s="14">
        <f>G1416/data!D$8</f>
        <v>4</v>
      </c>
      <c r="L1416" s="59">
        <f>C1416*E1416/3600/data!H$23+L1415</f>
        <v>242.06503091515549</v>
      </c>
    </row>
    <row r="1417" spans="1:12" ht="19.899999999999999" customHeight="1">
      <c r="A1417" s="18">
        <f>'Eleveld TCI'!A1417</f>
        <v>10430</v>
      </c>
      <c r="B1417" s="13">
        <f>'Eleveld TCI'!B1417</f>
        <v>4</v>
      </c>
      <c r="C1417" s="14">
        <f t="shared" si="67"/>
        <v>10</v>
      </c>
      <c r="D1417" s="68">
        <f>3600*(B1417*data!D$15/1000-F1417-G1416)/C1417</f>
        <v>693.3626580973845</v>
      </c>
      <c r="E1417" s="68">
        <f>IF(A1417+C1417&lt;N$19,data!H$25,IF(A1417&lt;N$19,data!H$25*(N$19-A1417)/C1417,IF(D1417&gt;data!$H$25,data!$H$25,IF(D1417&lt;0,0,D1417))))</f>
        <v>693.3626580973845</v>
      </c>
      <c r="F1417" s="17">
        <f>(H1417*data!D$16+I1417*data!D$17-G1416*(data!D$18+data!D$19+data!D$20))*$C1417/60</f>
        <v>-1.9260073836038458</v>
      </c>
      <c r="G1417" s="17">
        <f t="shared" si="69"/>
        <v>81.168000000000006</v>
      </c>
      <c r="H1417" s="17">
        <f>H1416+(data!D$19*G1416-data!D$16*H1416)*$C1417/60</f>
        <v>165.27896911254294</v>
      </c>
      <c r="I1417" s="17">
        <f>I1416+(data!D$20*G1416-data!D$17*I1416)*$C1417/60</f>
        <v>458.3261809657759</v>
      </c>
      <c r="J1417" s="16">
        <f t="shared" si="70"/>
        <v>173.83333333333334</v>
      </c>
      <c r="K1417" s="14">
        <f>G1417/data!D$8</f>
        <v>4</v>
      </c>
      <c r="L1417" s="59">
        <f>C1417*E1417/3600/data!H$23+L1416</f>
        <v>242.25763165351589</v>
      </c>
    </row>
    <row r="1418" spans="1:12" ht="19.899999999999999" customHeight="1">
      <c r="A1418" s="18">
        <f>'Eleveld TCI'!A1418</f>
        <v>10440</v>
      </c>
      <c r="B1418" s="13">
        <f>'Eleveld TCI'!B1418</f>
        <v>4</v>
      </c>
      <c r="C1418" s="14">
        <f t="shared" ref="C1418:C1481" si="71">A1419-A1418</f>
        <v>10</v>
      </c>
      <c r="D1418" s="68">
        <f>3600*(B1418*data!D$15/1000-F1418-G1417)/C1418</f>
        <v>693.29981098614837</v>
      </c>
      <c r="E1418" s="68">
        <f>IF(A1418+C1418&lt;N$19,data!H$25,IF(A1418&lt;N$19,data!H$25*(N$19-A1418)/C1418,IF(D1418&gt;data!$H$25,data!$H$25,IF(D1418&lt;0,0,D1418))))</f>
        <v>693.29981098614837</v>
      </c>
      <c r="F1418" s="17">
        <f>(H1418*data!D$16+I1418*data!D$17-G1417*(data!D$18+data!D$19+data!D$20))*$C1418/60</f>
        <v>-1.9258328082948504</v>
      </c>
      <c r="G1418" s="17">
        <f t="shared" si="69"/>
        <v>81.168000000000006</v>
      </c>
      <c r="H1418" s="17">
        <f>H1417+(data!D$19*G1417-data!D$16*H1417)*$C1418/60</f>
        <v>165.27904789567796</v>
      </c>
      <c r="I1418" s="17">
        <f>I1417+(data!D$20*G1417-data!D$17*I1417)*$C1418/60</f>
        <v>458.64227756624473</v>
      </c>
      <c r="J1418" s="16">
        <f t="shared" si="70"/>
        <v>174</v>
      </c>
      <c r="K1418" s="14">
        <f>G1418/data!D$8</f>
        <v>4</v>
      </c>
      <c r="L1418" s="59">
        <f>C1418*E1418/3600/data!H$23+L1417</f>
        <v>242.45021493434538</v>
      </c>
    </row>
    <row r="1419" spans="1:12" ht="19.899999999999999" customHeight="1">
      <c r="A1419" s="18">
        <f>'Eleveld TCI'!A1419</f>
        <v>10450</v>
      </c>
      <c r="B1419" s="13">
        <f>'Eleveld TCI'!B1419</f>
        <v>4</v>
      </c>
      <c r="C1419" s="14">
        <f t="shared" si="71"/>
        <v>10</v>
      </c>
      <c r="D1419" s="68">
        <f>3600*(B1419*data!D$15/1000-F1419-G1418)/C1419</f>
        <v>693.23700068101857</v>
      </c>
      <c r="E1419" s="68">
        <f>IF(A1419+C1419&lt;N$19,data!H$25,IF(A1419&lt;N$19,data!H$25*(N$19-A1419)/C1419,IF(D1419&gt;data!$H$25,data!$H$25,IF(D1419&lt;0,0,D1419))))</f>
        <v>693.23700068101857</v>
      </c>
      <c r="F1419" s="17">
        <f>(H1419*data!D$16+I1419*data!D$17-G1418*(data!D$18+data!D$19+data!D$20))*$C1419/60</f>
        <v>-1.925658335225048</v>
      </c>
      <c r="G1419" s="17">
        <f t="shared" si="69"/>
        <v>81.168000000000006</v>
      </c>
      <c r="H1419" s="17">
        <f>H1418+(data!D$19*G1418-data!D$16*H1418)*$C1419/60</f>
        <v>165.27912595663426</v>
      </c>
      <c r="I1419" s="17">
        <f>I1418+(data!D$20*G1418-data!D$17*I1418)*$C1419/60</f>
        <v>458.95820031358329</v>
      </c>
      <c r="J1419" s="16">
        <f t="shared" si="70"/>
        <v>174.16666666666666</v>
      </c>
      <c r="K1419" s="14">
        <f>G1419/data!D$8</f>
        <v>4</v>
      </c>
      <c r="L1419" s="59">
        <f>C1419*E1419/3600/data!H$23+L1418</f>
        <v>242.64278076786789</v>
      </c>
    </row>
    <row r="1420" spans="1:12" ht="19.899999999999999" customHeight="1">
      <c r="A1420" s="18">
        <f>'Eleveld TCI'!A1420</f>
        <v>10460</v>
      </c>
      <c r="B1420" s="13">
        <f>'Eleveld TCI'!B1420</f>
        <v>4</v>
      </c>
      <c r="C1420" s="14">
        <f t="shared" si="71"/>
        <v>10</v>
      </c>
      <c r="D1420" s="68">
        <f>3600*(B1420*data!D$15/1000-F1420-G1419)/C1420</f>
        <v>693.17422714122131</v>
      </c>
      <c r="E1420" s="68">
        <f>IF(A1420+C1420&lt;N$19,data!H$25,IF(A1420&lt;N$19,data!H$25*(N$19-A1420)/C1420,IF(D1420&gt;data!$H$25,data!$H$25,IF(D1420&lt;0,0,D1420))))</f>
        <v>693.17422714122131</v>
      </c>
      <c r="F1420" s="17">
        <f>(H1420*data!D$16+I1420*data!D$17-G1419*(data!D$18+data!D$19+data!D$20))*$C1420/60</f>
        <v>-1.9254839642811656</v>
      </c>
      <c r="G1420" s="17">
        <f t="shared" si="69"/>
        <v>81.168000000000006</v>
      </c>
      <c r="H1420" s="17">
        <f>H1419+(data!D$19*G1419-data!D$16*H1419)*$C1420/60</f>
        <v>165.27920330203179</v>
      </c>
      <c r="I1420" s="17">
        <f>I1419+(data!D$20*G1419-data!D$17*I1419)*$C1420/60</f>
        <v>459.2739493034108</v>
      </c>
      <c r="J1420" s="16">
        <f t="shared" si="70"/>
        <v>174.33333333333334</v>
      </c>
      <c r="K1420" s="14">
        <f>G1420/data!D$8</f>
        <v>4</v>
      </c>
      <c r="L1420" s="59">
        <f>C1420*E1420/3600/data!H$23+L1419</f>
        <v>242.83532916429601</v>
      </c>
    </row>
    <row r="1421" spans="1:12" ht="19.899999999999999" customHeight="1">
      <c r="A1421" s="18">
        <f>'Eleveld TCI'!A1421</f>
        <v>10470</v>
      </c>
      <c r="B1421" s="13">
        <f>'Eleveld TCI'!B1421</f>
        <v>4</v>
      </c>
      <c r="C1421" s="14">
        <f t="shared" si="71"/>
        <v>10</v>
      </c>
      <c r="D1421" s="68">
        <f>3600*(B1421*data!D$15/1000-F1421-G1420)/C1421</f>
        <v>693.11149032618744</v>
      </c>
      <c r="E1421" s="68">
        <f>IF(A1421+C1421&lt;N$19,data!H$25,IF(A1421&lt;N$19,data!H$25*(N$19-A1421)/C1421,IF(D1421&gt;data!$H$25,data!$H$25,IF(D1421&lt;0,0,D1421))))</f>
        <v>693.11149032618744</v>
      </c>
      <c r="F1421" s="17">
        <f>(H1421*data!D$16+I1421*data!D$17-G1420*(data!D$18+data!D$19+data!D$20))*$C1421/60</f>
        <v>-1.9253096953505147</v>
      </c>
      <c r="G1421" s="17">
        <f t="shared" si="69"/>
        <v>81.168000000000006</v>
      </c>
      <c r="H1421" s="17">
        <f>H1420+(data!D$19*G1420-data!D$16*H1420)*$C1421/60</f>
        <v>165.27927993842982</v>
      </c>
      <c r="I1421" s="17">
        <f>I1420+(data!D$20*G1420-data!D$17*I1420)*$C1421/60</f>
        <v>459.5895246312939</v>
      </c>
      <c r="J1421" s="16">
        <f t="shared" si="70"/>
        <v>174.5</v>
      </c>
      <c r="K1421" s="14">
        <f>G1421/data!D$8</f>
        <v>4</v>
      </c>
      <c r="L1421" s="59">
        <f>C1421*E1421/3600/data!H$23+L1420</f>
        <v>243.02786013383107</v>
      </c>
    </row>
    <row r="1422" spans="1:12" ht="19.899999999999999" customHeight="1">
      <c r="A1422" s="18">
        <f>'Eleveld TCI'!A1422</f>
        <v>10480</v>
      </c>
      <c r="B1422" s="13">
        <f>'Eleveld TCI'!B1422</f>
        <v>4</v>
      </c>
      <c r="C1422" s="14">
        <f t="shared" si="71"/>
        <v>10</v>
      </c>
      <c r="D1422" s="68">
        <f>3600*(B1422*data!D$15/1000-F1422-G1421)/C1422</f>
        <v>693.04879019555756</v>
      </c>
      <c r="E1422" s="68">
        <f>IF(A1422+C1422&lt;N$19,data!H$25,IF(A1422&lt;N$19,data!H$25*(N$19-A1422)/C1422,IF(D1422&gt;data!$H$25,data!$H$25,IF(D1422&lt;0,0,D1422))))</f>
        <v>693.04879019555756</v>
      </c>
      <c r="F1422" s="17">
        <f>(H1422*data!D$16+I1422*data!D$17-G1421*(data!D$18+data!D$19+data!D$20))*$C1422/60</f>
        <v>-1.9251355283209861</v>
      </c>
      <c r="G1422" s="17">
        <f t="shared" si="69"/>
        <v>81.168000000000006</v>
      </c>
      <c r="H1422" s="17">
        <f>H1421+(data!D$19*G1421-data!D$16*H1421)*$C1422/60</f>
        <v>165.27935587232756</v>
      </c>
      <c r="I1422" s="17">
        <f>I1421+(data!D$20*G1421-data!D$17*I1421)*$C1422/60</f>
        <v>459.90492639274669</v>
      </c>
      <c r="J1422" s="16">
        <f t="shared" si="70"/>
        <v>174.66666666666666</v>
      </c>
      <c r="K1422" s="14">
        <f>G1422/data!D$8</f>
        <v>4</v>
      </c>
      <c r="L1422" s="59">
        <f>C1422*E1422/3600/data!H$23+L1421</f>
        <v>243.22037368666318</v>
      </c>
    </row>
    <row r="1423" spans="1:12" ht="19.899999999999999" customHeight="1">
      <c r="A1423" s="18">
        <f>'Eleveld TCI'!A1423</f>
        <v>10490</v>
      </c>
      <c r="B1423" s="13">
        <f>'Eleveld TCI'!B1423</f>
        <v>4</v>
      </c>
      <c r="C1423" s="14">
        <f t="shared" si="71"/>
        <v>10</v>
      </c>
      <c r="D1423" s="68">
        <f>3600*(B1423*data!D$15/1000-F1423-G1422)/C1423</f>
        <v>692.98612670917692</v>
      </c>
      <c r="E1423" s="68">
        <f>IF(A1423+C1423&lt;N$19,data!H$25,IF(A1423&lt;N$19,data!H$25*(N$19-A1423)/C1423,IF(D1423&gt;data!$H$25,data!$H$25,IF(D1423&lt;0,0,D1423))))</f>
        <v>692.98612670917692</v>
      </c>
      <c r="F1423" s="17">
        <f>(H1423*data!D$16+I1423*data!D$17-G1422*(data!D$18+data!D$19+data!D$20))*$C1423/60</f>
        <v>-1.9249614630810479</v>
      </c>
      <c r="G1423" s="17">
        <f t="shared" si="69"/>
        <v>81.168000000000006</v>
      </c>
      <c r="H1423" s="17">
        <f>H1422+(data!D$19*G1422-data!D$16*H1422)*$C1423/60</f>
        <v>165.27943111016455</v>
      </c>
      <c r="I1423" s="17">
        <f>I1422+(data!D$20*G1422-data!D$17*I1422)*$C1423/60</f>
        <v>460.2201546832307</v>
      </c>
      <c r="J1423" s="16">
        <f t="shared" si="70"/>
        <v>174.83333333333334</v>
      </c>
      <c r="K1423" s="14">
        <f>G1423/data!D$8</f>
        <v>4</v>
      </c>
      <c r="L1423" s="59">
        <f>C1423*E1423/3600/data!H$23+L1422</f>
        <v>243.4128698329713</v>
      </c>
    </row>
    <row r="1424" spans="1:12" ht="19.899999999999999" customHeight="1">
      <c r="A1424" s="18">
        <f>'Eleveld TCI'!A1424</f>
        <v>10500</v>
      </c>
      <c r="B1424" s="13">
        <f>'Eleveld TCI'!B1424</f>
        <v>4</v>
      </c>
      <c r="C1424" s="14">
        <f t="shared" si="71"/>
        <v>10</v>
      </c>
      <c r="D1424" s="68">
        <f>3600*(B1424*data!D$15/1000-F1424-G1423)/C1424</f>
        <v>692.92349982710562</v>
      </c>
      <c r="E1424" s="68">
        <f>IF(A1424+C1424&lt;N$19,data!H$25,IF(A1424&lt;N$19,data!H$25*(N$19-A1424)/C1424,IF(D1424&gt;data!$H$25,data!$H$25,IF(D1424&lt;0,0,D1424))))</f>
        <v>692.92349982710562</v>
      </c>
      <c r="F1424" s="17">
        <f>(H1424*data!D$16+I1424*data!D$17-G1423*(data!D$18+data!D$19+data!D$20))*$C1424/60</f>
        <v>-1.9247874995197352</v>
      </c>
      <c r="G1424" s="17">
        <f t="shared" si="69"/>
        <v>81.168000000000006</v>
      </c>
      <c r="H1424" s="17">
        <f>H1423+(data!D$19*G1423-data!D$16*H1423)*$C1424/60</f>
        <v>165.27950565832137</v>
      </c>
      <c r="I1424" s="17">
        <f>I1423+(data!D$20*G1423-data!D$17*I1423)*$C1424/60</f>
        <v>460.53520959815495</v>
      </c>
      <c r="J1424" s="16">
        <f t="shared" si="70"/>
        <v>175</v>
      </c>
      <c r="K1424" s="14">
        <f>G1424/data!D$8</f>
        <v>4</v>
      </c>
      <c r="L1424" s="59">
        <f>C1424*E1424/3600/data!H$23+L1423</f>
        <v>243.60534858292328</v>
      </c>
    </row>
    <row r="1425" spans="1:12" ht="19.899999999999999" customHeight="1">
      <c r="A1425" s="18">
        <f>'Eleveld TCI'!A1425</f>
        <v>10510</v>
      </c>
      <c r="B1425" s="13">
        <f>'Eleveld TCI'!B1425</f>
        <v>4</v>
      </c>
      <c r="C1425" s="14">
        <f t="shared" si="71"/>
        <v>10</v>
      </c>
      <c r="D1425" s="68">
        <f>3600*(B1425*data!D$15/1000-F1425-G1424)/C1425</f>
        <v>692.86090950959306</v>
      </c>
      <c r="E1425" s="68">
        <f>IF(A1425+C1425&lt;N$19,data!H$25,IF(A1425&lt;N$19,data!H$25*(N$19-A1425)/C1425,IF(D1425&gt;data!$H$25,data!$H$25,IF(D1425&lt;0,0,D1425))))</f>
        <v>692.86090950959306</v>
      </c>
      <c r="F1425" s="17">
        <f>(H1425*data!D$16+I1425*data!D$17-G1424*(data!D$18+data!D$19+data!D$20))*$C1425/60</f>
        <v>-1.9246136375266507</v>
      </c>
      <c r="G1425" s="17">
        <f t="shared" si="69"/>
        <v>81.168000000000006</v>
      </c>
      <c r="H1425" s="17">
        <f>H1424+(data!D$19*G1424-data!D$16*H1424)*$C1425/60</f>
        <v>165.27957952312008</v>
      </c>
      <c r="I1425" s="17">
        <f>I1424+(data!D$20*G1424-data!D$17*I1424)*$C1425/60</f>
        <v>460.85009123287597</v>
      </c>
      <c r="J1425" s="16">
        <f t="shared" si="70"/>
        <v>175.16666666666666</v>
      </c>
      <c r="K1425" s="14">
        <f>G1425/data!D$8</f>
        <v>4</v>
      </c>
      <c r="L1425" s="59">
        <f>C1425*E1425/3600/data!H$23+L1424</f>
        <v>243.79780994667595</v>
      </c>
    </row>
    <row r="1426" spans="1:12" ht="19.899999999999999" customHeight="1">
      <c r="A1426" s="18">
        <f>'Eleveld TCI'!A1426</f>
        <v>10520</v>
      </c>
      <c r="B1426" s="13">
        <f>'Eleveld TCI'!B1426</f>
        <v>4</v>
      </c>
      <c r="C1426" s="14">
        <f t="shared" si="71"/>
        <v>10</v>
      </c>
      <c r="D1426" s="68">
        <f>3600*(B1426*data!D$15/1000-F1426-G1425)/C1426</f>
        <v>692.7983557171035</v>
      </c>
      <c r="E1426" s="68">
        <f>IF(A1426+C1426&lt;N$19,data!H$25,IF(A1426&lt;N$19,data!H$25*(N$19-A1426)/C1426,IF(D1426&gt;data!$H$25,data!$H$25,IF(D1426&lt;0,0,D1426))))</f>
        <v>692.7983557171035</v>
      </c>
      <c r="F1426" s="17">
        <f>(H1426*data!D$16+I1426*data!D$17-G1425*(data!D$18+data!D$19+data!D$20))*$C1426/60</f>
        <v>-1.9244398769919551</v>
      </c>
      <c r="G1426" s="17">
        <f t="shared" si="69"/>
        <v>81.168000000000006</v>
      </c>
      <c r="H1426" s="17">
        <f>H1425+(data!D$19*G1425-data!D$16*H1425)*$C1426/60</f>
        <v>165.27965271082482</v>
      </c>
      <c r="I1426" s="17">
        <f>I1425+(data!D$20*G1425-data!D$17*I1425)*$C1426/60</f>
        <v>461.16479968269789</v>
      </c>
      <c r="J1426" s="16">
        <f t="shared" si="70"/>
        <v>175.33333333333334</v>
      </c>
      <c r="K1426" s="14">
        <f>G1426/data!D$8</f>
        <v>4</v>
      </c>
      <c r="L1426" s="59">
        <f>C1426*E1426/3600/data!H$23+L1425</f>
        <v>243.99025393437515</v>
      </c>
    </row>
    <row r="1427" spans="1:12" ht="19.899999999999999" customHeight="1">
      <c r="A1427" s="18">
        <f>'Eleveld TCI'!A1427</f>
        <v>10530</v>
      </c>
      <c r="B1427" s="13">
        <f>'Eleveld TCI'!B1427</f>
        <v>4</v>
      </c>
      <c r="C1427" s="14">
        <f t="shared" si="71"/>
        <v>10</v>
      </c>
      <c r="D1427" s="68">
        <f>3600*(B1427*data!D$15/1000-F1427-G1426)/C1427</f>
        <v>692.73583841029051</v>
      </c>
      <c r="E1427" s="68">
        <f>IF(A1427+C1427&lt;N$19,data!H$25,IF(A1427&lt;N$19,data!H$25*(N$19-A1427)/C1427,IF(D1427&gt;data!$H$25,data!$H$25,IF(D1427&lt;0,0,D1427))))</f>
        <v>692.73583841029051</v>
      </c>
      <c r="F1427" s="17">
        <f>(H1427*data!D$16+I1427*data!D$17-G1426*(data!D$18+data!D$19+data!D$20))*$C1427/60</f>
        <v>-1.9242662178063659</v>
      </c>
      <c r="G1427" s="17">
        <f t="shared" si="69"/>
        <v>81.168000000000006</v>
      </c>
      <c r="H1427" s="17">
        <f>H1426+(data!D$19*G1426-data!D$16*H1426)*$C1427/60</f>
        <v>165.27972522764225</v>
      </c>
      <c r="I1427" s="17">
        <f>I1426+(data!D$20*G1426-data!D$17*I1426)*$C1427/60</f>
        <v>461.47933504287238</v>
      </c>
      <c r="J1427" s="16">
        <f t="shared" si="70"/>
        <v>175.5</v>
      </c>
      <c r="K1427" s="14">
        <f>G1427/data!D$8</f>
        <v>4</v>
      </c>
      <c r="L1427" s="59">
        <f>C1427*E1427/3600/data!H$23+L1426</f>
        <v>244.18268055615579</v>
      </c>
    </row>
    <row r="1428" spans="1:12" ht="19.899999999999999" customHeight="1">
      <c r="A1428" s="18">
        <f>'Eleveld TCI'!A1428</f>
        <v>10540</v>
      </c>
      <c r="B1428" s="13">
        <f>'Eleveld TCI'!B1428</f>
        <v>4</v>
      </c>
      <c r="C1428" s="14">
        <f t="shared" si="71"/>
        <v>10</v>
      </c>
      <c r="D1428" s="68">
        <f>3600*(B1428*data!D$15/1000-F1428-G1427)/C1428</f>
        <v>692.67335755001227</v>
      </c>
      <c r="E1428" s="68">
        <f>IF(A1428+C1428&lt;N$19,data!H$25,IF(A1428&lt;N$19,data!H$25*(N$19-A1428)/C1428,IF(D1428&gt;data!$H$25,data!$H$25,IF(D1428&lt;0,0,D1428))))</f>
        <v>692.67335755001227</v>
      </c>
      <c r="F1428" s="17">
        <f>(H1428*data!D$16+I1428*data!D$17-G1427*(data!D$18+data!D$19+data!D$20))*$C1428/60</f>
        <v>-1.9240926598611501</v>
      </c>
      <c r="G1428" s="17">
        <f t="shared" si="69"/>
        <v>81.168000000000006</v>
      </c>
      <c r="H1428" s="17">
        <f>H1427+(data!D$19*G1427-data!D$16*H1427)*$C1428/60</f>
        <v>165.27979707972219</v>
      </c>
      <c r="I1428" s="17">
        <f>I1427+(data!D$20*G1427-data!D$17*I1427)*$C1428/60</f>
        <v>461.7936974085988</v>
      </c>
      <c r="J1428" s="16">
        <f t="shared" si="70"/>
        <v>175.66666666666666</v>
      </c>
      <c r="K1428" s="14">
        <f>G1428/data!D$8</f>
        <v>4</v>
      </c>
      <c r="L1428" s="59">
        <f>C1428*E1428/3600/data!H$23+L1427</f>
        <v>244.37508982214189</v>
      </c>
    </row>
    <row r="1429" spans="1:12" ht="19.899999999999999" customHeight="1">
      <c r="A1429" s="18">
        <f>'Eleveld TCI'!A1429</f>
        <v>10550</v>
      </c>
      <c r="B1429" s="13">
        <f>'Eleveld TCI'!B1429</f>
        <v>4</v>
      </c>
      <c r="C1429" s="14">
        <f t="shared" si="71"/>
        <v>10</v>
      </c>
      <c r="D1429" s="68">
        <f>3600*(B1429*data!D$15/1000-F1429-G1428)/C1429</f>
        <v>692.61091309732137</v>
      </c>
      <c r="E1429" s="68">
        <f>IF(A1429+C1429&lt;N$19,data!H$25,IF(A1429&lt;N$19,data!H$25*(N$19-A1429)/C1429,IF(D1429&gt;data!$H$25,data!$H$25,IF(D1429&lt;0,0,D1429))))</f>
        <v>692.61091309732137</v>
      </c>
      <c r="F1429" s="17">
        <f>(H1429*data!D$16+I1429*data!D$17-G1428*(data!D$18+data!D$19+data!D$20))*$C1429/60</f>
        <v>-1.9239192030481209</v>
      </c>
      <c r="G1429" s="17">
        <f t="shared" si="69"/>
        <v>81.168000000000006</v>
      </c>
      <c r="H1429" s="17">
        <f>H1428+(data!D$19*G1428-data!D$16*H1428)*$C1429/60</f>
        <v>165.27986827315806</v>
      </c>
      <c r="I1429" s="17">
        <f>I1428+(data!D$20*G1428-data!D$17*I1428)*$C1429/60</f>
        <v>462.10788687502406</v>
      </c>
      <c r="J1429" s="16">
        <f t="shared" si="70"/>
        <v>175.83333333333334</v>
      </c>
      <c r="K1429" s="14">
        <f>G1429/data!D$8</f>
        <v>4</v>
      </c>
      <c r="L1429" s="59">
        <f>C1429*E1429/3600/data!H$23+L1428</f>
        <v>244.56748174244669</v>
      </c>
    </row>
    <row r="1430" spans="1:12" ht="19.899999999999999" customHeight="1">
      <c r="A1430" s="18">
        <f>'Eleveld TCI'!A1430</f>
        <v>10560</v>
      </c>
      <c r="B1430" s="13">
        <f>'Eleveld TCI'!B1430</f>
        <v>4</v>
      </c>
      <c r="C1430" s="14">
        <f t="shared" si="71"/>
        <v>10</v>
      </c>
      <c r="D1430" s="68">
        <f>3600*(B1430*data!D$15/1000-F1430-G1429)/C1430</f>
        <v>692.54850501346482</v>
      </c>
      <c r="E1430" s="68">
        <f>IF(A1430+C1430&lt;N$19,data!H$25,IF(A1430&lt;N$19,data!H$25*(N$19-A1430)/C1430,IF(D1430&gt;data!$H$25,data!$H$25,IF(D1430&lt;0,0,D1430))))</f>
        <v>692.54850501346482</v>
      </c>
      <c r="F1430" s="17">
        <f>(H1430*data!D$16+I1430*data!D$17-G1429*(data!D$18+data!D$19+data!D$20))*$C1430/60</f>
        <v>-1.9237458472596312</v>
      </c>
      <c r="G1430" s="17">
        <f t="shared" si="69"/>
        <v>81.168000000000006</v>
      </c>
      <c r="H1430" s="17">
        <f>H1429+(data!D$19*G1429-data!D$16*H1429)*$C1430/60</f>
        <v>165.27993881398746</v>
      </c>
      <c r="I1430" s="17">
        <f>I1429+(data!D$20*G1429-data!D$17*I1429)*$C1430/60</f>
        <v>462.42190353724283</v>
      </c>
      <c r="J1430" s="16">
        <f t="shared" si="70"/>
        <v>176</v>
      </c>
      <c r="K1430" s="14">
        <f>G1430/data!D$8</f>
        <v>4</v>
      </c>
      <c r="L1430" s="59">
        <f>C1430*E1430/3600/data!H$23+L1429</f>
        <v>244.75985632717266</v>
      </c>
    </row>
    <row r="1431" spans="1:12" ht="19.899999999999999" customHeight="1">
      <c r="A1431" s="18">
        <f>'Eleveld TCI'!A1431</f>
        <v>10570</v>
      </c>
      <c r="B1431" s="13">
        <f>'Eleveld TCI'!B1431</f>
        <v>4</v>
      </c>
      <c r="C1431" s="14">
        <f t="shared" si="71"/>
        <v>10</v>
      </c>
      <c r="D1431" s="68">
        <f>3600*(B1431*data!D$15/1000-F1431-G1430)/C1431</f>
        <v>692.48613325988401</v>
      </c>
      <c r="E1431" s="68">
        <f>IF(A1431+C1431&lt;N$19,data!H$25,IF(A1431&lt;N$19,data!H$25*(N$19-A1431)/C1431,IF(D1431&gt;data!$H$25,data!$H$25,IF(D1431&lt;0,0,D1431))))</f>
        <v>692.48613325988401</v>
      </c>
      <c r="F1431" s="17">
        <f>(H1431*data!D$16+I1431*data!D$17-G1430*(data!D$18+data!D$19+data!D$20))*$C1431/60</f>
        <v>-1.9235725923885709</v>
      </c>
      <c r="G1431" s="17">
        <f t="shared" si="69"/>
        <v>81.168000000000006</v>
      </c>
      <c r="H1431" s="17">
        <f>H1430+(data!D$19*G1430-data!D$16*H1430)*$C1431/60</f>
        <v>165.28000870819258</v>
      </c>
      <c r="I1431" s="17">
        <f>I1430+(data!D$20*G1430-data!D$17*I1430)*$C1431/60</f>
        <v>462.73574749029734</v>
      </c>
      <c r="J1431" s="16">
        <f t="shared" si="70"/>
        <v>176.16666666666666</v>
      </c>
      <c r="K1431" s="14">
        <f>G1431/data!D$8</f>
        <v>4</v>
      </c>
      <c r="L1431" s="59">
        <f>C1431*E1431/3600/data!H$23+L1430</f>
        <v>244.95221358641152</v>
      </c>
    </row>
    <row r="1432" spans="1:12" ht="19.899999999999999" customHeight="1">
      <c r="A1432" s="18">
        <f>'Eleveld TCI'!A1432</f>
        <v>10580</v>
      </c>
      <c r="B1432" s="13">
        <f>'Eleveld TCI'!B1432</f>
        <v>4</v>
      </c>
      <c r="C1432" s="14">
        <f t="shared" si="71"/>
        <v>10</v>
      </c>
      <c r="D1432" s="68">
        <f>3600*(B1432*data!D$15/1000-F1432-G1431)/C1432</f>
        <v>692.42379779820965</v>
      </c>
      <c r="E1432" s="68">
        <f>IF(A1432+C1432&lt;N$19,data!H$25,IF(A1432&lt;N$19,data!H$25*(N$19-A1432)/C1432,IF(D1432&gt;data!$H$25,data!$H$25,IF(D1432&lt;0,0,D1432))))</f>
        <v>692.42379779820965</v>
      </c>
      <c r="F1432" s="17">
        <f>(H1432*data!D$16+I1432*data!D$17-G1431*(data!D$18+data!D$19+data!D$20))*$C1432/60</f>
        <v>-1.923399438328361</v>
      </c>
      <c r="G1432" s="17">
        <f t="shared" si="69"/>
        <v>81.168000000000006</v>
      </c>
      <c r="H1432" s="17">
        <f>H1431+(data!D$19*G1431-data!D$16*H1431)*$C1432/60</f>
        <v>165.28007796170081</v>
      </c>
      <c r="I1432" s="17">
        <f>I1431+(data!D$20*G1431-data!D$17*I1431)*$C1432/60</f>
        <v>463.04941882917768</v>
      </c>
      <c r="J1432" s="16">
        <f t="shared" si="70"/>
        <v>176.33333333333334</v>
      </c>
      <c r="K1432" s="14">
        <f>G1432/data!D$8</f>
        <v>4</v>
      </c>
      <c r="L1432" s="59">
        <f>C1432*E1432/3600/data!H$23+L1431</f>
        <v>245.14455353024437</v>
      </c>
    </row>
    <row r="1433" spans="1:12" ht="19.899999999999999" customHeight="1">
      <c r="A1433" s="18">
        <f>'Eleveld TCI'!A1433</f>
        <v>10590</v>
      </c>
      <c r="B1433" s="13">
        <f>'Eleveld TCI'!B1433</f>
        <v>4</v>
      </c>
      <c r="C1433" s="14">
        <f t="shared" si="71"/>
        <v>10</v>
      </c>
      <c r="D1433" s="68">
        <f>3600*(B1433*data!D$15/1000-F1433-G1432)/C1433</f>
        <v>692.3614985902617</v>
      </c>
      <c r="E1433" s="68">
        <f>IF(A1433+C1433&lt;N$19,data!H$25,IF(A1433&lt;N$19,data!H$25*(N$19-A1433)/C1433,IF(D1433&gt;data!$H$25,data!$H$25,IF(D1433&lt;0,0,D1433))))</f>
        <v>692.3614985902617</v>
      </c>
      <c r="F1433" s="17">
        <f>(H1433*data!D$16+I1433*data!D$17-G1432*(data!D$18+data!D$19+data!D$20))*$C1433/60</f>
        <v>-1.9232263849729496</v>
      </c>
      <c r="G1433" s="17">
        <f t="shared" si="69"/>
        <v>81.168000000000006</v>
      </c>
      <c r="H1433" s="17">
        <f>H1432+(data!D$19*G1432-data!D$16*H1432)*$C1433/60</f>
        <v>165.28014658038524</v>
      </c>
      <c r="I1433" s="17">
        <f>I1432+(data!D$20*G1432-data!D$17*I1432)*$C1433/60</f>
        <v>463.36291764882162</v>
      </c>
      <c r="J1433" s="16">
        <f t="shared" si="70"/>
        <v>176.5</v>
      </c>
      <c r="K1433" s="14">
        <f>G1433/data!D$8</f>
        <v>4</v>
      </c>
      <c r="L1433" s="59">
        <f>C1433*E1433/3600/data!H$23+L1432</f>
        <v>245.33687616874167</v>
      </c>
    </row>
    <row r="1434" spans="1:12" ht="19.899999999999999" customHeight="1">
      <c r="A1434" s="18">
        <f>'Eleveld TCI'!A1434</f>
        <v>10600</v>
      </c>
      <c r="B1434" s="13">
        <f>'Eleveld TCI'!B1434</f>
        <v>4</v>
      </c>
      <c r="C1434" s="14">
        <f t="shared" si="71"/>
        <v>10</v>
      </c>
      <c r="D1434" s="68">
        <f>3600*(B1434*data!D$15/1000-F1434-G1433)/C1434</f>
        <v>692.29923559804945</v>
      </c>
      <c r="E1434" s="68">
        <f>IF(A1434+C1434&lt;N$19,data!H$25,IF(A1434&lt;N$19,data!H$25*(N$19-A1434)/C1434,IF(D1434&gt;data!$H$25,data!$H$25,IF(D1434&lt;0,0,D1434))))</f>
        <v>692.29923559804945</v>
      </c>
      <c r="F1434" s="17">
        <f>(H1434*data!D$16+I1434*data!D$17-G1433*(data!D$18+data!D$19+data!D$20))*$C1434/60</f>
        <v>-1.9230534322168069</v>
      </c>
      <c r="G1434" s="17">
        <f t="shared" si="69"/>
        <v>81.168000000000006</v>
      </c>
      <c r="H1434" s="17">
        <f>H1433+(data!D$19*G1433-data!D$16*H1433)*$C1434/60</f>
        <v>165.28021457006503</v>
      </c>
      <c r="I1434" s="17">
        <f>I1433+(data!D$20*G1433-data!D$17*I1433)*$C1434/60</f>
        <v>463.67624404411475</v>
      </c>
      <c r="J1434" s="16">
        <f t="shared" si="70"/>
        <v>176.66666666666666</v>
      </c>
      <c r="K1434" s="14">
        <f>G1434/data!D$8</f>
        <v>4</v>
      </c>
      <c r="L1434" s="59">
        <f>C1434*E1434/3600/data!H$23+L1433</f>
        <v>245.52918151196334</v>
      </c>
    </row>
    <row r="1435" spans="1:12" ht="19.899999999999999" customHeight="1">
      <c r="A1435" s="18">
        <f>'Eleveld TCI'!A1435</f>
        <v>10610</v>
      </c>
      <c r="B1435" s="13">
        <f>'Eleveld TCI'!B1435</f>
        <v>4</v>
      </c>
      <c r="C1435" s="14">
        <f t="shared" si="71"/>
        <v>10</v>
      </c>
      <c r="D1435" s="68">
        <f>3600*(B1435*data!D$15/1000-F1435-G1434)/C1435</f>
        <v>692.23700878377144</v>
      </c>
      <c r="E1435" s="68">
        <f>IF(A1435+C1435&lt;N$19,data!H$25,IF(A1435&lt;N$19,data!H$25*(N$19-A1435)/C1435,IF(D1435&gt;data!$H$25,data!$H$25,IF(D1435&lt;0,0,D1435))))</f>
        <v>692.23700878377144</v>
      </c>
      <c r="F1435" s="17">
        <f>(H1435*data!D$16+I1435*data!D$17-G1434*(data!D$18+data!D$19+data!D$20))*$C1435/60</f>
        <v>-1.9228805799549207</v>
      </c>
      <c r="G1435" s="17">
        <f t="shared" si="69"/>
        <v>81.168000000000006</v>
      </c>
      <c r="H1435" s="17">
        <f>H1434+(data!D$19*G1434-data!D$16*H1434)*$C1435/60</f>
        <v>165.2802819365061</v>
      </c>
      <c r="I1435" s="17">
        <f>I1434+(data!D$20*G1434-data!D$17*I1434)*$C1435/60</f>
        <v>463.98939810989049</v>
      </c>
      <c r="J1435" s="16">
        <f t="shared" si="70"/>
        <v>176.83333333333334</v>
      </c>
      <c r="K1435" s="14">
        <f>G1435/data!D$8</f>
        <v>4</v>
      </c>
      <c r="L1435" s="59">
        <f>C1435*E1435/3600/data!H$23+L1434</f>
        <v>245.72146956995883</v>
      </c>
    </row>
    <row r="1436" spans="1:12" ht="19.899999999999999" customHeight="1">
      <c r="A1436" s="18">
        <f>'Eleveld TCI'!A1436</f>
        <v>10620</v>
      </c>
      <c r="B1436" s="13">
        <f>'Eleveld TCI'!B1436</f>
        <v>4</v>
      </c>
      <c r="C1436" s="14">
        <f t="shared" si="71"/>
        <v>10</v>
      </c>
      <c r="D1436" s="68">
        <f>3600*(B1436*data!D$15/1000-F1436-G1435)/C1436</f>
        <v>692.1748181098053</v>
      </c>
      <c r="E1436" s="68">
        <f>IF(A1436+C1436&lt;N$19,data!H$25,IF(A1436&lt;N$19,data!H$25*(N$19-A1436)/C1436,IF(D1436&gt;data!$H$25,data!$H$25,IF(D1436&lt;0,0,D1436))))</f>
        <v>692.1748181098053</v>
      </c>
      <c r="F1436" s="17">
        <f>(H1436*data!D$16+I1436*data!D$17-G1435*(data!D$18+data!D$19+data!D$20))*$C1436/60</f>
        <v>-1.9227078280827914</v>
      </c>
      <c r="G1436" s="17">
        <f t="shared" si="69"/>
        <v>81.168000000000006</v>
      </c>
      <c r="H1436" s="17">
        <f>H1435+(data!D$19*G1435-data!D$16*H1435)*$C1436/60</f>
        <v>165.28034868542147</v>
      </c>
      <c r="I1436" s="17">
        <f>I1435+(data!D$20*G1435-data!D$17*I1435)*$C1436/60</f>
        <v>464.30237994093005</v>
      </c>
      <c r="J1436" s="16">
        <f t="shared" si="70"/>
        <v>177</v>
      </c>
      <c r="K1436" s="14">
        <f>G1436/data!D$8</f>
        <v>4</v>
      </c>
      <c r="L1436" s="59">
        <f>C1436*E1436/3600/data!H$23+L1435</f>
        <v>245.91374035276712</v>
      </c>
    </row>
    <row r="1437" spans="1:12" ht="19.899999999999999" customHeight="1">
      <c r="A1437" s="18">
        <f>'Eleveld TCI'!A1437</f>
        <v>10630</v>
      </c>
      <c r="B1437" s="13">
        <f>'Eleveld TCI'!B1437</f>
        <v>4</v>
      </c>
      <c r="C1437" s="14">
        <f t="shared" si="71"/>
        <v>10</v>
      </c>
      <c r="D1437" s="68">
        <f>3600*(B1437*data!D$15/1000-F1437-G1436)/C1437</f>
        <v>692.11266353871281</v>
      </c>
      <c r="E1437" s="68">
        <f>IF(A1437+C1437&lt;N$19,data!H$25,IF(A1437&lt;N$19,data!H$25*(N$19-A1437)/C1437,IF(D1437&gt;data!$H$25,data!$H$25,IF(D1437&lt;0,0,D1437))))</f>
        <v>692.11266353871281</v>
      </c>
      <c r="F1437" s="17">
        <f>(H1437*data!D$16+I1437*data!D$17-G1436*(data!D$18+data!D$19+data!D$20))*$C1437/60</f>
        <v>-1.9225351764964289</v>
      </c>
      <c r="G1437" s="17">
        <f t="shared" si="69"/>
        <v>81.168000000000006</v>
      </c>
      <c r="H1437" s="17">
        <f>H1436+(data!D$19*G1436-data!D$16*H1436)*$C1437/60</f>
        <v>165.28041482247178</v>
      </c>
      <c r="I1437" s="17">
        <f>I1436+(data!D$20*G1436-data!D$17*I1436)*$C1437/60</f>
        <v>464.61518963196255</v>
      </c>
      <c r="J1437" s="16">
        <f t="shared" si="70"/>
        <v>177.16666666666666</v>
      </c>
      <c r="K1437" s="14">
        <f>G1437/data!D$8</f>
        <v>4</v>
      </c>
      <c r="L1437" s="59">
        <f>C1437*E1437/3600/data!H$23+L1436</f>
        <v>246.10599387041677</v>
      </c>
    </row>
    <row r="1438" spans="1:12" ht="19.899999999999999" customHeight="1">
      <c r="A1438" s="18">
        <f>'Eleveld TCI'!A1438</f>
        <v>10640</v>
      </c>
      <c r="B1438" s="13">
        <f>'Eleveld TCI'!B1438</f>
        <v>4</v>
      </c>
      <c r="C1438" s="14">
        <f t="shared" si="71"/>
        <v>10</v>
      </c>
      <c r="D1438" s="68">
        <f>3600*(B1438*data!D$15/1000-F1438-G1437)/C1438</f>
        <v>692.05054503324504</v>
      </c>
      <c r="E1438" s="68">
        <f>IF(A1438+C1438&lt;N$19,data!H$25,IF(A1438&lt;N$19,data!H$25*(N$19-A1438)/C1438,IF(D1438&gt;data!$H$25,data!$H$25,IF(D1438&lt;0,0,D1438))))</f>
        <v>692.05054503324504</v>
      </c>
      <c r="F1438" s="17">
        <f>(H1438*data!D$16+I1438*data!D$17-G1437*(data!D$18+data!D$19+data!D$20))*$C1438/60</f>
        <v>-1.9223626250923473</v>
      </c>
      <c r="G1438" s="17">
        <f t="shared" si="69"/>
        <v>81.168000000000006</v>
      </c>
      <c r="H1438" s="17">
        <f>H1437+(data!D$19*G1437-data!D$16*H1437)*$C1438/60</f>
        <v>165.2804803532658</v>
      </c>
      <c r="I1438" s="17">
        <f>I1437+(data!D$20*G1437-data!D$17*I1437)*$C1438/60</f>
        <v>464.92782727766496</v>
      </c>
      <c r="J1438" s="16">
        <f t="shared" si="70"/>
        <v>177.33333333333334</v>
      </c>
      <c r="K1438" s="14">
        <f>G1438/data!D$8</f>
        <v>4</v>
      </c>
      <c r="L1438" s="59">
        <f>C1438*E1438/3600/data!H$23+L1437</f>
        <v>246.29823013292599</v>
      </c>
    </row>
    <row r="1439" spans="1:12" ht="19.899999999999999" customHeight="1">
      <c r="A1439" s="18">
        <f>'Eleveld TCI'!A1439</f>
        <v>10650</v>
      </c>
      <c r="B1439" s="13">
        <f>'Eleveld TCI'!B1439</f>
        <v>4</v>
      </c>
      <c r="C1439" s="14">
        <f t="shared" si="71"/>
        <v>10</v>
      </c>
      <c r="D1439" s="68">
        <f>3600*(B1439*data!D$15/1000-F1439-G1438)/C1439</f>
        <v>691.98846255632191</v>
      </c>
      <c r="E1439" s="68">
        <f>IF(A1439+C1439&lt;N$19,data!H$25,IF(A1439&lt;N$19,data!H$25*(N$19-A1439)/C1439,IF(D1439&gt;data!$H$25,data!$H$25,IF(D1439&lt;0,0,D1439))))</f>
        <v>691.98846255632191</v>
      </c>
      <c r="F1439" s="17">
        <f>(H1439*data!D$16+I1439*data!D$17-G1438*(data!D$18+data!D$19+data!D$20))*$C1439/60</f>
        <v>-1.9221901737675609</v>
      </c>
      <c r="G1439" s="17">
        <f t="shared" si="69"/>
        <v>81.168000000000006</v>
      </c>
      <c r="H1439" s="17">
        <f>H1438+(data!D$19*G1438-data!D$16*H1438)*$C1439/60</f>
        <v>165.28054528336085</v>
      </c>
      <c r="I1439" s="17">
        <f>I1438+(data!D$20*G1438-data!D$17*I1438)*$C1439/60</f>
        <v>465.24029297266225</v>
      </c>
      <c r="J1439" s="16">
        <f t="shared" si="70"/>
        <v>177.5</v>
      </c>
      <c r="K1439" s="14">
        <f>G1439/data!D$8</f>
        <v>4</v>
      </c>
      <c r="L1439" s="59">
        <f>C1439*E1439/3600/data!H$23+L1438</f>
        <v>246.49044915030274</v>
      </c>
    </row>
    <row r="1440" spans="1:12" ht="19.899999999999999" customHeight="1">
      <c r="A1440" s="18">
        <f>'Eleveld TCI'!A1440</f>
        <v>10660</v>
      </c>
      <c r="B1440" s="13">
        <f>'Eleveld TCI'!B1440</f>
        <v>4</v>
      </c>
      <c r="C1440" s="14">
        <f t="shared" si="71"/>
        <v>10</v>
      </c>
      <c r="D1440" s="68">
        <f>3600*(B1440*data!D$15/1000-F1440-G1439)/C1440</f>
        <v>691.92641607104747</v>
      </c>
      <c r="E1440" s="68">
        <f>IF(A1440+C1440&lt;N$19,data!H$25,IF(A1440&lt;N$19,data!H$25*(N$19-A1440)/C1440,IF(D1440&gt;data!$H$25,data!$H$25,IF(D1440&lt;0,0,D1440))))</f>
        <v>691.92641607104747</v>
      </c>
      <c r="F1440" s="17">
        <f>(H1440*data!D$16+I1440*data!D$17-G1439*(data!D$18+data!D$19+data!D$20))*$C1440/60</f>
        <v>-1.9220178224195787</v>
      </c>
      <c r="G1440" s="17">
        <f t="shared" si="69"/>
        <v>81.168000000000006</v>
      </c>
      <c r="H1440" s="17">
        <f>H1439+(data!D$19*G1439-data!D$16*H1439)*$C1440/60</f>
        <v>165.28060961826338</v>
      </c>
      <c r="I1440" s="17">
        <f>I1439+(data!D$20*G1439-data!D$17*I1439)*$C1440/60</f>
        <v>465.55258681152731</v>
      </c>
      <c r="J1440" s="16">
        <f t="shared" si="70"/>
        <v>177.66666666666666</v>
      </c>
      <c r="K1440" s="14">
        <f>G1440/data!D$8</f>
        <v>4</v>
      </c>
      <c r="L1440" s="59">
        <f>C1440*E1440/3600/data!H$23+L1439</f>
        <v>246.6826509325447</v>
      </c>
    </row>
    <row r="1441" spans="1:12" ht="19.899999999999999" customHeight="1">
      <c r="A1441" s="18">
        <f>'Eleveld TCI'!A1441</f>
        <v>10670</v>
      </c>
      <c r="B1441" s="13">
        <f>'Eleveld TCI'!B1441</f>
        <v>4</v>
      </c>
      <c r="C1441" s="14">
        <f t="shared" si="71"/>
        <v>10</v>
      </c>
      <c r="D1441" s="68">
        <f>3600*(B1441*data!D$15/1000-F1441-G1440)/C1441</f>
        <v>691.86440554070487</v>
      </c>
      <c r="E1441" s="68">
        <f>IF(A1441+C1441&lt;N$19,data!H$25,IF(A1441&lt;N$19,data!H$25*(N$19-A1441)/C1441,IF(D1441&gt;data!$H$25,data!$H$25,IF(D1441&lt;0,0,D1441))))</f>
        <v>691.86440554070487</v>
      </c>
      <c r="F1441" s="17">
        <f>(H1441*data!D$16+I1441*data!D$17-G1440*(data!D$18+data!D$19+data!D$20))*$C1441/60</f>
        <v>-1.9218455709464013</v>
      </c>
      <c r="G1441" s="17">
        <f t="shared" si="69"/>
        <v>81.168000000000006</v>
      </c>
      <c r="H1441" s="17">
        <f>H1440+(data!D$19*G1440-data!D$16*H1440)*$C1441/60</f>
        <v>165.28067336342932</v>
      </c>
      <c r="I1441" s="17">
        <f>I1440+(data!D$20*G1440-data!D$17*I1440)*$C1441/60</f>
        <v>465.86470888878097</v>
      </c>
      <c r="J1441" s="16">
        <f t="shared" si="70"/>
        <v>177.83333333333334</v>
      </c>
      <c r="K1441" s="14">
        <f>G1441/data!D$8</f>
        <v>4</v>
      </c>
      <c r="L1441" s="59">
        <f>C1441*E1441/3600/data!H$23+L1440</f>
        <v>246.87483548963934</v>
      </c>
    </row>
    <row r="1442" spans="1:12" ht="19.899999999999999" customHeight="1">
      <c r="A1442" s="18">
        <f>'Eleveld TCI'!A1442</f>
        <v>10680</v>
      </c>
      <c r="B1442" s="13">
        <f>'Eleveld TCI'!B1442</f>
        <v>4</v>
      </c>
      <c r="C1442" s="14">
        <f t="shared" si="71"/>
        <v>10</v>
      </c>
      <c r="D1442" s="68">
        <f>3600*(B1442*data!D$15/1000-F1442-G1441)/C1442</f>
        <v>691.80243092874605</v>
      </c>
      <c r="E1442" s="68">
        <f>IF(A1442+C1442&lt;N$19,data!H$25,IF(A1442&lt;N$19,data!H$25*(N$19-A1442)/C1442,IF(D1442&gt;data!$H$25,data!$H$25,IF(D1442&lt;0,0,D1442))))</f>
        <v>691.80243092874605</v>
      </c>
      <c r="F1442" s="17">
        <f>(H1442*data!D$16+I1442*data!D$17-G1441*(data!D$18+data!D$19+data!D$20))*$C1442/60</f>
        <v>-1.921673419246517</v>
      </c>
      <c r="G1442" s="17">
        <f t="shared" si="69"/>
        <v>81.168000000000006</v>
      </c>
      <c r="H1442" s="17">
        <f>H1441+(data!D$19*G1441-data!D$16*H1441)*$C1442/60</f>
        <v>165.28073652426454</v>
      </c>
      <c r="I1442" s="17">
        <f>I1441+(data!D$20*G1441-data!D$17*I1441)*$C1442/60</f>
        <v>466.17665929889216</v>
      </c>
      <c r="J1442" s="16">
        <f t="shared" si="70"/>
        <v>178</v>
      </c>
      <c r="K1442" s="14">
        <f>G1442/data!D$8</f>
        <v>4</v>
      </c>
      <c r="L1442" s="59">
        <f>C1442*E1442/3600/data!H$23+L1441</f>
        <v>247.067002831564</v>
      </c>
    </row>
    <row r="1443" spans="1:12" ht="19.899999999999999" customHeight="1">
      <c r="A1443" s="18">
        <f>'Eleveld TCI'!A1443</f>
        <v>10690</v>
      </c>
      <c r="B1443" s="13">
        <f>'Eleveld TCI'!B1443</f>
        <v>4</v>
      </c>
      <c r="C1443" s="14">
        <f t="shared" si="71"/>
        <v>10</v>
      </c>
      <c r="D1443" s="68">
        <f>3600*(B1443*data!D$15/1000-F1443-G1442)/C1443</f>
        <v>691.74049219880203</v>
      </c>
      <c r="E1443" s="68">
        <f>IF(A1443+C1443&lt;N$19,data!H$25,IF(A1443&lt;N$19,data!H$25*(N$19-A1443)/C1443,IF(D1443&gt;data!$H$25,data!$H$25,IF(D1443&lt;0,0,D1443))))</f>
        <v>691.74049219880203</v>
      </c>
      <c r="F1443" s="17">
        <f>(H1443*data!D$16+I1443*data!D$17-G1442*(data!D$18+data!D$19+data!D$20))*$C1443/60</f>
        <v>-1.921501367218897</v>
      </c>
      <c r="G1443" s="17">
        <f t="shared" si="69"/>
        <v>81.168000000000006</v>
      </c>
      <c r="H1443" s="17">
        <f>H1442+(data!D$19*G1442-data!D$16*H1442)*$C1443/60</f>
        <v>165.28079910612544</v>
      </c>
      <c r="I1443" s="17">
        <f>I1442+(data!D$20*G1442-data!D$17*I1442)*$C1443/60</f>
        <v>466.48843813627775</v>
      </c>
      <c r="J1443" s="16">
        <f t="shared" si="70"/>
        <v>178.16666666666666</v>
      </c>
      <c r="K1443" s="14">
        <f>G1443/data!D$8</f>
        <v>4</v>
      </c>
      <c r="L1443" s="59">
        <f>C1443*E1443/3600/data!H$23+L1442</f>
        <v>247.25915296828589</v>
      </c>
    </row>
    <row r="1444" spans="1:12" ht="19.899999999999999" customHeight="1">
      <c r="A1444" s="18">
        <f>'Eleveld TCI'!A1444</f>
        <v>10700</v>
      </c>
      <c r="B1444" s="13">
        <f>'Eleveld TCI'!B1444</f>
        <v>4</v>
      </c>
      <c r="C1444" s="14">
        <f t="shared" si="71"/>
        <v>10</v>
      </c>
      <c r="D1444" s="68">
        <f>3600*(B1444*data!D$15/1000-F1444-G1443)/C1444</f>
        <v>691.67858931467777</v>
      </c>
      <c r="E1444" s="68">
        <f>IF(A1444+C1444&lt;N$19,data!H$25,IF(A1444&lt;N$19,data!H$25*(N$19-A1444)/C1444,IF(D1444&gt;data!$H$25,data!$H$25,IF(D1444&lt;0,0,D1444))))</f>
        <v>691.67858931467777</v>
      </c>
      <c r="F1444" s="17">
        <f>(H1444*data!D$16+I1444*data!D$17-G1443*(data!D$18+data!D$19+data!D$20))*$C1444/60</f>
        <v>-1.9213294147629896</v>
      </c>
      <c r="G1444" s="17">
        <f t="shared" si="69"/>
        <v>81.168000000000006</v>
      </c>
      <c r="H1444" s="17">
        <f>H1443+(data!D$19*G1443-data!D$16*H1443)*$C1444/60</f>
        <v>165.28086111431929</v>
      </c>
      <c r="I1444" s="17">
        <f>I1443+(data!D$20*G1443-data!D$17*I1443)*$C1444/60</f>
        <v>466.80004549530281</v>
      </c>
      <c r="J1444" s="16">
        <f t="shared" si="70"/>
        <v>178.33333333333334</v>
      </c>
      <c r="K1444" s="14">
        <f>G1444/data!D$8</f>
        <v>4</v>
      </c>
      <c r="L1444" s="59">
        <f>C1444*E1444/3600/data!H$23+L1443</f>
        <v>247.45128590976219</v>
      </c>
    </row>
    <row r="1445" spans="1:12" ht="19.899999999999999" customHeight="1">
      <c r="A1445" s="18">
        <f>'Eleveld TCI'!A1445</f>
        <v>10710</v>
      </c>
      <c r="B1445" s="13">
        <f>'Eleveld TCI'!B1445</f>
        <v>4</v>
      </c>
      <c r="C1445" s="14">
        <f t="shared" si="71"/>
        <v>10</v>
      </c>
      <c r="D1445" s="68">
        <f>3600*(B1445*data!D$15/1000-F1445-G1444)/C1445</f>
        <v>691.6167222403368</v>
      </c>
      <c r="E1445" s="68">
        <f>IF(A1445+C1445&lt;N$19,data!H$25,IF(A1445&lt;N$19,data!H$25*(N$19-A1445)/C1445,IF(D1445&gt;data!$H$25,data!$H$25,IF(D1445&lt;0,0,D1445))))</f>
        <v>691.6167222403368</v>
      </c>
      <c r="F1445" s="17">
        <f>(H1445*data!D$16+I1445*data!D$17-G1444*(data!D$18+data!D$19+data!D$20))*$C1445/60</f>
        <v>-1.9211575617787184</v>
      </c>
      <c r="G1445" s="17">
        <f t="shared" si="69"/>
        <v>81.168000000000006</v>
      </c>
      <c r="H1445" s="17">
        <f>H1444+(data!D$19*G1444-data!D$16*H1444)*$C1445/60</f>
        <v>165.28092255410471</v>
      </c>
      <c r="I1445" s="17">
        <f>I1444+(data!D$20*G1444-data!D$17*I1444)*$C1445/60</f>
        <v>467.11148147028041</v>
      </c>
      <c r="J1445" s="16">
        <f t="shared" si="70"/>
        <v>178.5</v>
      </c>
      <c r="K1445" s="14">
        <f>G1445/data!D$8</f>
        <v>4</v>
      </c>
      <c r="L1445" s="59">
        <f>C1445*E1445/3600/data!H$23+L1444</f>
        <v>247.64340166594008</v>
      </c>
    </row>
    <row r="1446" spans="1:12" ht="19.899999999999999" customHeight="1">
      <c r="A1446" s="18">
        <f>'Eleveld TCI'!A1446</f>
        <v>10720</v>
      </c>
      <c r="B1446" s="13">
        <f>'Eleveld TCI'!B1446</f>
        <v>4</v>
      </c>
      <c r="C1446" s="14">
        <f t="shared" si="71"/>
        <v>10</v>
      </c>
      <c r="D1446" s="68">
        <f>3600*(B1446*data!D$15/1000-F1446-G1445)/C1446</f>
        <v>691.55489093993197</v>
      </c>
      <c r="E1446" s="68">
        <f>IF(A1446+C1446&lt;N$19,data!H$25,IF(A1446&lt;N$19,data!H$25*(N$19-A1446)/C1446,IF(D1446&gt;data!$H$25,data!$H$25,IF(D1446&lt;0,0,D1446))))</f>
        <v>691.55489093993197</v>
      </c>
      <c r="F1446" s="17">
        <f>(H1446*data!D$16+I1446*data!D$17-G1445*(data!D$18+data!D$19+data!D$20))*$C1446/60</f>
        <v>-1.9209858081664797</v>
      </c>
      <c r="G1446" s="17">
        <f t="shared" si="69"/>
        <v>81.168000000000006</v>
      </c>
      <c r="H1446" s="17">
        <f>H1445+(data!D$19*G1445-data!D$16*H1445)*$C1446/60</f>
        <v>165.28098343069209</v>
      </c>
      <c r="I1446" s="17">
        <f>I1445+(data!D$20*G1445-data!D$17*I1445)*$C1446/60</f>
        <v>467.42274615547177</v>
      </c>
      <c r="J1446" s="16">
        <f t="shared" si="70"/>
        <v>178.66666666666666</v>
      </c>
      <c r="K1446" s="14">
        <f>G1446/data!D$8</f>
        <v>4</v>
      </c>
      <c r="L1446" s="59">
        <f>C1446*E1446/3600/data!H$23+L1445</f>
        <v>247.83550024675674</v>
      </c>
    </row>
    <row r="1447" spans="1:12" ht="19.899999999999999" customHeight="1">
      <c r="A1447" s="18">
        <f>'Eleveld TCI'!A1447</f>
        <v>10730</v>
      </c>
      <c r="B1447" s="13">
        <f>'Eleveld TCI'!B1447</f>
        <v>4</v>
      </c>
      <c r="C1447" s="14">
        <f t="shared" si="71"/>
        <v>10</v>
      </c>
      <c r="D1447" s="68">
        <f>3600*(B1447*data!D$15/1000-F1447-G1446)/C1447</f>
        <v>691.49309537776958</v>
      </c>
      <c r="E1447" s="68">
        <f>IF(A1447+C1447&lt;N$19,data!H$25,IF(A1447&lt;N$19,data!H$25*(N$19-A1447)/C1447,IF(D1447&gt;data!$H$25,data!$H$25,IF(D1447&lt;0,0,D1447))))</f>
        <v>691.49309537776958</v>
      </c>
      <c r="F1447" s="17">
        <f>(H1447*data!D$16+I1447*data!D$17-G1446*(data!D$18+data!D$19+data!D$20))*$C1447/60</f>
        <v>-1.9208141538271315</v>
      </c>
      <c r="G1447" s="17">
        <f t="shared" si="69"/>
        <v>81.168000000000006</v>
      </c>
      <c r="H1447" s="17">
        <f>H1446+(data!D$19*G1446-data!D$16*H1446)*$C1447/60</f>
        <v>165.28104374924408</v>
      </c>
      <c r="I1447" s="17">
        <f>I1446+(data!D$20*G1446-data!D$17*I1446)*$C1447/60</f>
        <v>467.73383964508628</v>
      </c>
      <c r="J1447" s="16">
        <f t="shared" si="70"/>
        <v>178.83333333333334</v>
      </c>
      <c r="K1447" s="14">
        <f>G1447/data!D$8</f>
        <v>4</v>
      </c>
      <c r="L1447" s="59">
        <f>C1447*E1447/3600/data!H$23+L1446</f>
        <v>248.02758166213945</v>
      </c>
    </row>
    <row r="1448" spans="1:12" ht="19.899999999999999" customHeight="1">
      <c r="A1448" s="18">
        <f>'Eleveld TCI'!A1448</f>
        <v>10740</v>
      </c>
      <c r="B1448" s="13">
        <f>'Eleveld TCI'!B1448</f>
        <v>4</v>
      </c>
      <c r="C1448" s="14">
        <f t="shared" si="71"/>
        <v>10</v>
      </c>
      <c r="D1448" s="68">
        <f>3600*(B1448*data!D$15/1000-F1448-G1447)/C1448</f>
        <v>691.43133551831966</v>
      </c>
      <c r="E1448" s="68">
        <f>IF(A1448+C1448&lt;N$19,data!H$25,IF(A1448&lt;N$19,data!H$25*(N$19-A1448)/C1448,IF(D1448&gt;data!$H$25,data!$H$25,IF(D1448&lt;0,0,D1448))))</f>
        <v>691.43133551831966</v>
      </c>
      <c r="F1448" s="17">
        <f>(H1448*data!D$16+I1448*data!D$17-G1447*(data!D$18+data!D$19+data!D$20))*$C1448/60</f>
        <v>-1.9206425986619982</v>
      </c>
      <c r="G1448" s="17">
        <f t="shared" si="69"/>
        <v>81.168000000000006</v>
      </c>
      <c r="H1448" s="17">
        <f>H1447+(data!D$19*G1447-data!D$16*H1447)*$C1448/60</f>
        <v>165.28110351487601</v>
      </c>
      <c r="I1448" s="17">
        <f>I1447+(data!D$20*G1447-data!D$17*I1447)*$C1448/60</f>
        <v>468.04476203328147</v>
      </c>
      <c r="J1448" s="16">
        <f t="shared" si="70"/>
        <v>179</v>
      </c>
      <c r="K1448" s="14">
        <f>G1448/data!D$8</f>
        <v>4</v>
      </c>
      <c r="L1448" s="59">
        <f>C1448*E1448/3600/data!H$23+L1447</f>
        <v>248.21964592200564</v>
      </c>
    </row>
    <row r="1449" spans="1:12" ht="19.899999999999999" customHeight="1">
      <c r="A1449" s="18">
        <f>'Eleveld TCI'!A1449</f>
        <v>10750</v>
      </c>
      <c r="B1449" s="13">
        <f>'Eleveld TCI'!B1449</f>
        <v>4</v>
      </c>
      <c r="C1449" s="14">
        <f t="shared" si="71"/>
        <v>10</v>
      </c>
      <c r="D1449" s="68">
        <f>3600*(B1449*data!D$15/1000-F1449-G1448)/C1449</f>
        <v>691.36961132623128</v>
      </c>
      <c r="E1449" s="68">
        <f>IF(A1449+C1449&lt;N$19,data!H$25,IF(A1449&lt;N$19,data!H$25*(N$19-A1449)/C1449,IF(D1449&gt;data!$H$25,data!$H$25,IF(D1449&lt;0,0,D1449))))</f>
        <v>691.36961132623128</v>
      </c>
      <c r="F1449" s="17">
        <f>(H1449*data!D$16+I1449*data!D$17-G1448*(data!D$18+data!D$19+data!D$20))*$C1449/60</f>
        <v>-1.9204711425728604</v>
      </c>
      <c r="G1449" s="17">
        <f t="shared" si="69"/>
        <v>81.168000000000006</v>
      </c>
      <c r="H1449" s="17">
        <f>H1448+(data!D$19*G1448-data!D$16*H1448)*$C1449/60</f>
        <v>165.2811627326563</v>
      </c>
      <c r="I1449" s="17">
        <f>I1448+(data!D$20*G1448-data!D$17*I1448)*$C1449/60</f>
        <v>468.35551341416317</v>
      </c>
      <c r="J1449" s="16">
        <f t="shared" si="70"/>
        <v>179.16666666666666</v>
      </c>
      <c r="K1449" s="14">
        <f>G1449/data!D$8</f>
        <v>4</v>
      </c>
      <c r="L1449" s="59">
        <f>C1449*E1449/3600/data!H$23+L1448</f>
        <v>248.41169303626293</v>
      </c>
    </row>
    <row r="1450" spans="1:12" ht="19.899999999999999" customHeight="1">
      <c r="A1450" s="18">
        <f>'Eleveld TCI'!A1450</f>
        <v>10760</v>
      </c>
      <c r="B1450" s="13">
        <f>'Eleveld TCI'!B1450</f>
        <v>4</v>
      </c>
      <c r="C1450" s="14">
        <f t="shared" si="71"/>
        <v>10</v>
      </c>
      <c r="D1450" s="68">
        <f>3600*(B1450*data!D$15/1000-F1450-G1449)/C1450</f>
        <v>691.30792276630189</v>
      </c>
      <c r="E1450" s="68">
        <f>IF(A1450+C1450&lt;N$19,data!H$25,IF(A1450&lt;N$19,data!H$25*(N$19-A1450)/C1450,IF(D1450&gt;data!$H$25,data!$H$25,IF(D1450&lt;0,0,D1450))))</f>
        <v>691.30792276630189</v>
      </c>
      <c r="F1450" s="17">
        <f>(H1450*data!D$16+I1450*data!D$17-G1449*(data!D$18+data!D$19+data!D$20))*$C1450/60</f>
        <v>-1.9202997854619539</v>
      </c>
      <c r="G1450" s="17">
        <f t="shared" ref="G1450:G1513" si="72">(E1450/60)*$C1450/60+F1450+G1449</f>
        <v>81.168000000000006</v>
      </c>
      <c r="H1450" s="17">
        <f>H1449+(data!D$19*G1449-data!D$16*H1449)*$C1450/60</f>
        <v>165.28122140760695</v>
      </c>
      <c r="I1450" s="17">
        <f>I1449+(data!D$20*G1449-data!D$17*I1449)*$C1450/60</f>
        <v>468.6660938817854</v>
      </c>
      <c r="J1450" s="16">
        <f t="shared" si="70"/>
        <v>179.33333333333334</v>
      </c>
      <c r="K1450" s="14">
        <f>G1450/data!D$8</f>
        <v>4</v>
      </c>
      <c r="L1450" s="59">
        <f>C1450*E1450/3600/data!H$23+L1449</f>
        <v>248.60372301480913</v>
      </c>
    </row>
    <row r="1451" spans="1:12" ht="19.899999999999999" customHeight="1">
      <c r="A1451" s="18">
        <f>'Eleveld TCI'!A1451</f>
        <v>10770</v>
      </c>
      <c r="B1451" s="13">
        <f>'Eleveld TCI'!B1451</f>
        <v>4</v>
      </c>
      <c r="C1451" s="14">
        <f t="shared" si="71"/>
        <v>10</v>
      </c>
      <c r="D1451" s="68">
        <f>3600*(B1451*data!D$15/1000-F1451-G1450)/C1451</f>
        <v>691.24626980350797</v>
      </c>
      <c r="E1451" s="68">
        <f>IF(A1451+C1451&lt;N$19,data!H$25,IF(A1451&lt;N$19,data!H$25*(N$19-A1451)/C1451,IF(D1451&gt;data!$H$25,data!$H$25,IF(D1451&lt;0,0,D1451))))</f>
        <v>691.24626980350797</v>
      </c>
      <c r="F1451" s="17">
        <f>(H1451*data!D$16+I1451*data!D$17-G1450*(data!D$18+data!D$19+data!D$20))*$C1451/60</f>
        <v>-1.9201285272319644</v>
      </c>
      <c r="G1451" s="17">
        <f t="shared" si="72"/>
        <v>81.168000000000006</v>
      </c>
      <c r="H1451" s="17">
        <f>H1450+(data!D$19*G1450-data!D$16*H1450)*$C1451/60</f>
        <v>165.28127954470389</v>
      </c>
      <c r="I1451" s="17">
        <f>I1450+(data!D$20*G1450-data!D$17*I1450)*$C1451/60</f>
        <v>468.97650353015041</v>
      </c>
      <c r="J1451" s="16">
        <f t="shared" si="70"/>
        <v>179.5</v>
      </c>
      <c r="K1451" s="14">
        <f>G1451/data!D$8</f>
        <v>4</v>
      </c>
      <c r="L1451" s="59">
        <f>C1451*E1451/3600/data!H$23+L1450</f>
        <v>248.79573586753233</v>
      </c>
    </row>
    <row r="1452" spans="1:12" ht="19.899999999999999" customHeight="1">
      <c r="A1452" s="18">
        <f>'Eleveld TCI'!A1452</f>
        <v>10780</v>
      </c>
      <c r="B1452" s="13">
        <f>'Eleveld TCI'!B1452</f>
        <v>4</v>
      </c>
      <c r="C1452" s="14">
        <f t="shared" si="71"/>
        <v>10</v>
      </c>
      <c r="D1452" s="68">
        <f>3600*(B1452*data!D$15/1000-F1452-G1451)/C1452</f>
        <v>691.18465240296928</v>
      </c>
      <c r="E1452" s="68">
        <f>IF(A1452+C1452&lt;N$19,data!H$25,IF(A1452&lt;N$19,data!H$25*(N$19-A1452)/C1452,IF(D1452&gt;data!$H$25,data!$H$25,IF(D1452&lt;0,0,D1452))))</f>
        <v>691.18465240296928</v>
      </c>
      <c r="F1452" s="17">
        <f>(H1452*data!D$16+I1452*data!D$17-G1451*(data!D$18+data!D$19+data!D$20))*$C1452/60</f>
        <v>-1.9199573677860249</v>
      </c>
      <c r="G1452" s="17">
        <f t="shared" si="72"/>
        <v>81.168000000000006</v>
      </c>
      <c r="H1452" s="17">
        <f>H1451+(data!D$19*G1451-data!D$16*H1451)*$C1452/60</f>
        <v>165.28133714887744</v>
      </c>
      <c r="I1452" s="17">
        <f>I1451+(data!D$20*G1451-data!D$17*I1451)*$C1452/60</f>
        <v>469.28674245320883</v>
      </c>
      <c r="J1452" s="16">
        <f t="shared" si="70"/>
        <v>179.66666666666666</v>
      </c>
      <c r="K1452" s="14">
        <f>G1452/data!D$8</f>
        <v>4</v>
      </c>
      <c r="L1452" s="59">
        <f>C1452*E1452/3600/data!H$23+L1451</f>
        <v>248.98773160431094</v>
      </c>
    </row>
    <row r="1453" spans="1:12" ht="19.899999999999999" customHeight="1">
      <c r="A1453" s="18">
        <f>'Eleveld TCI'!A1453</f>
        <v>10790</v>
      </c>
      <c r="B1453" s="13">
        <f>'Eleveld TCI'!B1453</f>
        <v>4</v>
      </c>
      <c r="C1453" s="14">
        <f t="shared" si="71"/>
        <v>10</v>
      </c>
      <c r="D1453" s="68">
        <f>3600*(B1453*data!D$15/1000-F1453-G1452)/C1453</f>
        <v>691.12307052997437</v>
      </c>
      <c r="E1453" s="68">
        <f>IF(A1453+C1453&lt;N$19,data!H$25,IF(A1453&lt;N$19,data!H$25*(N$19-A1453)/C1453,IF(D1453&gt;data!$H$25,data!$H$25,IF(D1453&lt;0,0,D1453))))</f>
        <v>691.12307052997437</v>
      </c>
      <c r="F1453" s="17">
        <f>(H1453*data!D$16+I1453*data!D$17-G1452*(data!D$18+data!D$19+data!D$20))*$C1453/60</f>
        <v>-1.9197863070277101</v>
      </c>
      <c r="G1453" s="17">
        <f t="shared" si="72"/>
        <v>81.168000000000006</v>
      </c>
      <c r="H1453" s="17">
        <f>H1452+(data!D$19*G1452-data!D$16*H1452)*$C1453/60</f>
        <v>165.28139422501272</v>
      </c>
      <c r="I1453" s="17">
        <f>I1452+(data!D$20*G1452-data!D$17*I1452)*$C1453/60</f>
        <v>469.59681074485957</v>
      </c>
      <c r="J1453" s="16">
        <f t="shared" si="70"/>
        <v>179.83333333333334</v>
      </c>
      <c r="K1453" s="14">
        <f>G1453/data!D$8</f>
        <v>4</v>
      </c>
      <c r="L1453" s="59">
        <f>C1453*E1453/3600/data!H$23+L1452</f>
        <v>249.17971023501372</v>
      </c>
    </row>
    <row r="1454" spans="1:12" ht="19.899999999999999" customHeight="1">
      <c r="A1454" s="18">
        <f>'Eleveld TCI'!A1454</f>
        <v>10800</v>
      </c>
      <c r="B1454" s="13">
        <f>'Eleveld TCI'!B1454</f>
        <v>4</v>
      </c>
      <c r="C1454" s="14">
        <f t="shared" si="71"/>
        <v>10</v>
      </c>
      <c r="D1454" s="68">
        <f>3600*(B1454*data!D$15/1000-F1454-G1453)/C1454</f>
        <v>691.06152414997041</v>
      </c>
      <c r="E1454" s="68">
        <f>IF(A1454+C1454&lt;N$19,data!H$25,IF(A1454&lt;N$19,data!H$25*(N$19-A1454)/C1454,IF(D1454&gt;data!$H$25,data!$H$25,IF(D1454&lt;0,0,D1454))))</f>
        <v>691.06152414997041</v>
      </c>
      <c r="F1454" s="17">
        <f>(H1454*data!D$16+I1454*data!D$17-G1453*(data!D$18+data!D$19+data!D$20))*$C1454/60</f>
        <v>-1.9196153448610347</v>
      </c>
      <c r="G1454" s="17">
        <f t="shared" si="72"/>
        <v>81.168000000000006</v>
      </c>
      <c r="H1454" s="17">
        <f>H1453+(data!D$19*G1453-data!D$16*H1453)*$C1454/60</f>
        <v>165.28145077795011</v>
      </c>
      <c r="I1454" s="17">
        <f>I1453+(data!D$20*G1453-data!D$17*I1453)*$C1454/60</f>
        <v>469.90670849894991</v>
      </c>
      <c r="J1454" s="16">
        <f t="shared" si="70"/>
        <v>180</v>
      </c>
      <c r="K1454" s="14">
        <f>G1454/data!D$8</f>
        <v>4</v>
      </c>
      <c r="L1454" s="59">
        <f>C1454*E1454/3600/data!H$23+L1453</f>
        <v>249.37167176949981</v>
      </c>
    </row>
    <row r="1455" spans="1:12" ht="19.899999999999999" customHeight="1">
      <c r="A1455" s="18">
        <f>'Eleveld TCI'!A1455</f>
        <v>10810</v>
      </c>
      <c r="B1455" s="13">
        <f>'Eleveld TCI'!B1455</f>
        <v>0</v>
      </c>
      <c r="C1455" s="14">
        <f t="shared" si="71"/>
        <v>10</v>
      </c>
      <c r="D1455" s="68">
        <f>3600*(B1455*data!D$15/1000-F1455-G1454)/C1455</f>
        <v>-28529.479986771439</v>
      </c>
      <c r="E1455" s="68">
        <f>IF(A1455+C1455&lt;N$19,data!H$25,IF(A1455&lt;N$19,data!H$25*(N$19-A1455)/C1455,IF(D1455&gt;data!$H$25,data!$H$25,IF(D1455&lt;0,0,D1455))))</f>
        <v>0</v>
      </c>
      <c r="F1455" s="17">
        <f>(H1455*data!D$16+I1455*data!D$17-G1454*(data!D$18+data!D$19+data!D$20))*$C1455/60</f>
        <v>-1.9194444811904472</v>
      </c>
      <c r="G1455" s="17">
        <f t="shared" si="72"/>
        <v>79.248555518809553</v>
      </c>
      <c r="H1455" s="17">
        <f>H1454+(data!D$19*G1454-data!D$16*H1454)*$C1455/60</f>
        <v>165.28150681248556</v>
      </c>
      <c r="I1455" s="17">
        <f>I1454+(data!D$20*G1454-data!D$17*I1454)*$C1455/60</f>
        <v>470.21643580927548</v>
      </c>
      <c r="J1455" s="16">
        <f t="shared" si="70"/>
        <v>180.16666666666666</v>
      </c>
      <c r="K1455" s="14">
        <f>G1455/data!D$8</f>
        <v>3.9054088073531217</v>
      </c>
      <c r="L1455" s="59">
        <f>C1455*E1455/3600/data!H$23+L1454</f>
        <v>249.37167176949981</v>
      </c>
    </row>
    <row r="1456" spans="1:12" ht="19.899999999999999" customHeight="1">
      <c r="A1456" s="18">
        <f>'Eleveld TCI'!A1456</f>
        <v>10820</v>
      </c>
      <c r="B1456" s="13">
        <f>'Eleveld TCI'!B1456</f>
        <v>5</v>
      </c>
      <c r="C1456" s="14">
        <f t="shared" si="71"/>
        <v>10</v>
      </c>
      <c r="D1456" s="68">
        <f>3600*(B1456*data!D$15/1000-F1456-G1455)/C1456</f>
        <v>8655.7389484882478</v>
      </c>
      <c r="E1456" s="68">
        <f>IF(A1456+C1456&lt;N$19,data!H$25,IF(A1456&lt;N$19,data!H$25*(N$19-A1456)/C1456,IF(D1456&gt;data!$H$25,data!$H$25,IF(D1456&lt;0,0,D1456))))</f>
        <v>8655.7389484882478</v>
      </c>
      <c r="F1456" s="17">
        <f>(H1456*data!D$16+I1456*data!D$17-G1455*(data!D$18+data!D$19+data!D$20))*$C1456/60</f>
        <v>-1.8322748201658083</v>
      </c>
      <c r="G1456" s="17">
        <f t="shared" si="72"/>
        <v>101.46</v>
      </c>
      <c r="H1456" s="17">
        <f>H1455+(data!D$19*G1455-data!D$16*H1455)*$C1456/60</f>
        <v>165.24573270305555</v>
      </c>
      <c r="I1456" s="17">
        <f>I1455+(data!D$20*G1455-data!D$17*I1455)*$C1456/60</f>
        <v>470.51255665821202</v>
      </c>
      <c r="J1456" s="16">
        <f t="shared" si="70"/>
        <v>180.33333333333334</v>
      </c>
      <c r="K1456" s="14">
        <f>G1456/data!D$8</f>
        <v>4.9999999999999991</v>
      </c>
      <c r="L1456" s="59">
        <f>C1456*E1456/3600/data!H$23+L1455</f>
        <v>251.77604369963544</v>
      </c>
    </row>
    <row r="1457" spans="1:12" ht="19.899999999999999" customHeight="1">
      <c r="A1457" s="18">
        <f>'Eleveld TCI'!A1457</f>
        <v>10830</v>
      </c>
      <c r="B1457" s="13">
        <f>'Eleveld TCI'!B1457</f>
        <v>5</v>
      </c>
      <c r="C1457" s="14">
        <f t="shared" si="71"/>
        <v>10</v>
      </c>
      <c r="D1457" s="68">
        <f>3600*(B1457*data!D$15/1000-F1457-G1456)/C1457</f>
        <v>1022.1017585332781</v>
      </c>
      <c r="E1457" s="68">
        <f>IF(A1457+C1457&lt;N$19,data!H$25,IF(A1457&lt;N$19,data!H$25*(N$19-A1457)/C1457,IF(D1457&gt;data!$H$25,data!$H$25,IF(D1457&lt;0,0,D1457))))</f>
        <v>1022.1017585332781</v>
      </c>
      <c r="F1457" s="17">
        <f>(H1457*data!D$16+I1457*data!D$17-G1456*(data!D$18+data!D$19+data!D$20))*$C1457/60</f>
        <v>-2.839171551481328</v>
      </c>
      <c r="G1457" s="17">
        <f t="shared" si="72"/>
        <v>101.46</v>
      </c>
      <c r="H1457" s="17">
        <f>H1456+(data!D$19*G1456-data!D$16*H1456)*$C1457/60</f>
        <v>165.62490015327754</v>
      </c>
      <c r="I1457" s="17">
        <f>I1456+(data!D$20*G1456-data!D$17*I1456)*$C1457/60</f>
        <v>470.96399475204998</v>
      </c>
      <c r="J1457" s="16">
        <f t="shared" si="70"/>
        <v>180.5</v>
      </c>
      <c r="K1457" s="14">
        <f>G1457/data!D$8</f>
        <v>4.9999999999999991</v>
      </c>
      <c r="L1457" s="59">
        <f>C1457*E1457/3600/data!H$23+L1456</f>
        <v>252.05996085478358</v>
      </c>
    </row>
    <row r="1458" spans="1:12" ht="19.899999999999999" customHeight="1">
      <c r="A1458" s="18">
        <f>'Eleveld TCI'!A1458</f>
        <v>10840</v>
      </c>
      <c r="B1458" s="13">
        <f>'Eleveld TCI'!B1458</f>
        <v>5</v>
      </c>
      <c r="C1458" s="14">
        <f t="shared" si="71"/>
        <v>10</v>
      </c>
      <c r="D1458" s="68">
        <f>3600*(B1458*data!D$15/1000-F1458-G1457)/C1458</f>
        <v>1020.7726401819406</v>
      </c>
      <c r="E1458" s="68">
        <f>IF(A1458+C1458&lt;N$19,data!H$25,IF(A1458&lt;N$19,data!H$25*(N$19-A1458)/C1458,IF(D1458&gt;data!$H$25,data!$H$25,IF(D1458&lt;0,0,D1458))))</f>
        <v>1020.7726401819406</v>
      </c>
      <c r="F1458" s="17">
        <f>(H1458*data!D$16+I1458*data!D$17-G1457*(data!D$18+data!D$19+data!D$20))*$C1458/60</f>
        <v>-2.8354795560609531</v>
      </c>
      <c r="G1458" s="17">
        <f t="shared" si="72"/>
        <v>101.45999999999998</v>
      </c>
      <c r="H1458" s="17">
        <f>H1457+(data!D$19*G1457-data!D$16*H1457)*$C1458/60</f>
        <v>166.0005919018725</v>
      </c>
      <c r="I1458" s="17">
        <f>I1457+(data!D$20*G1457-data!D$17*I1457)*$C1458/60</f>
        <v>471.41518455493633</v>
      </c>
      <c r="J1458" s="16">
        <f t="shared" si="70"/>
        <v>180.66666666666666</v>
      </c>
      <c r="K1458" s="14">
        <f>G1458/data!D$8</f>
        <v>4.9999999999999982</v>
      </c>
      <c r="L1458" s="59">
        <f>C1458*E1458/3600/data!H$23+L1457</f>
        <v>252.34350881038966</v>
      </c>
    </row>
    <row r="1459" spans="1:12" ht="19.899999999999999" customHeight="1">
      <c r="A1459" s="18">
        <f>'Eleveld TCI'!A1459</f>
        <v>10850</v>
      </c>
      <c r="B1459" s="13">
        <f>'Eleveld TCI'!B1459</f>
        <v>0</v>
      </c>
      <c r="C1459" s="14">
        <f t="shared" si="71"/>
        <v>10</v>
      </c>
      <c r="D1459" s="68">
        <f>3600*(B1459*data!D$15/1000-F1459-G1458)/C1459</f>
        <v>-35506.145064359422</v>
      </c>
      <c r="E1459" s="68">
        <f>IF(A1459+C1459&lt;N$19,data!H$25,IF(A1459&lt;N$19,data!H$25*(N$19-A1459)/C1459,IF(D1459&gt;data!$H$25,data!$H$25,IF(D1459&lt;0,0,D1459))))</f>
        <v>0</v>
      </c>
      <c r="F1459" s="17">
        <f>(H1459*data!D$16+I1459*data!D$17-G1458*(data!D$18+data!D$19+data!D$20))*$C1459/60</f>
        <v>-2.8318192656682575</v>
      </c>
      <c r="G1459" s="17">
        <f t="shared" si="72"/>
        <v>98.628180734331721</v>
      </c>
      <c r="H1459" s="17">
        <f>H1458+(data!D$19*G1458-data!D$16*H1458)*$C1459/60</f>
        <v>166.37283980943866</v>
      </c>
      <c r="I1459" s="17">
        <f>I1458+(data!D$20*G1458-data!D$17*I1458)*$C1459/60</f>
        <v>471.86612620343112</v>
      </c>
      <c r="J1459" s="16">
        <f t="shared" si="70"/>
        <v>180.83333333333334</v>
      </c>
      <c r="K1459" s="14">
        <f>G1459/data!D$8</f>
        <v>4.8604465175602067</v>
      </c>
      <c r="L1459" s="59">
        <f>C1459*E1459/3600/data!H$23+L1458</f>
        <v>252.34350881038966</v>
      </c>
    </row>
    <row r="1460" spans="1:12" ht="19.899999999999999" customHeight="1">
      <c r="A1460" s="18">
        <f>'Eleveld TCI'!A1460</f>
        <v>10860</v>
      </c>
      <c r="B1460" s="13">
        <f>'Eleveld TCI'!B1460</f>
        <v>0</v>
      </c>
      <c r="C1460" s="14">
        <f t="shared" si="71"/>
        <v>10</v>
      </c>
      <c r="D1460" s="68">
        <f>3600*(B1460*data!D$15/1000-F1460-G1459)/C1460</f>
        <v>-34534.203358256847</v>
      </c>
      <c r="E1460" s="68">
        <f>IF(A1460+C1460&lt;N$19,data!H$25,IF(A1460&lt;N$19,data!H$25*(N$19-A1460)/C1460,IF(D1460&gt;data!$H$25,data!$H$25,IF(D1460&lt;0,0,D1460))))</f>
        <v>0</v>
      </c>
      <c r="F1460" s="17">
        <f>(H1460*data!D$16+I1460*data!D$17-G1459*(data!D$18+data!D$19+data!D$20))*$C1460/60</f>
        <v>-2.6998380725071476</v>
      </c>
      <c r="G1460" s="17">
        <f t="shared" si="72"/>
        <v>95.928342661824573</v>
      </c>
      <c r="H1460" s="17">
        <f>H1459+(data!D$19*G1459-data!D$16*H1459)*$C1460/60</f>
        <v>166.68881481822632</v>
      </c>
      <c r="I1460" s="17">
        <f>I1459+(data!D$20*G1459-data!D$17*I1459)*$C1460/60</f>
        <v>472.29699709915957</v>
      </c>
      <c r="J1460" s="16">
        <f t="shared" si="70"/>
        <v>181</v>
      </c>
      <c r="K1460" s="14">
        <f>G1460/data!D$8</f>
        <v>4.7273971349213761</v>
      </c>
      <c r="L1460" s="59">
        <f>C1460*E1460/3600/data!H$23+L1459</f>
        <v>252.34350881038966</v>
      </c>
    </row>
    <row r="1461" spans="1:12" ht="19.899999999999999" customHeight="1">
      <c r="A1461" s="18">
        <f>'Eleveld TCI'!A1461</f>
        <v>10870</v>
      </c>
      <c r="B1461" s="13">
        <f>'Eleveld TCI'!B1461</f>
        <v>0</v>
      </c>
      <c r="C1461" s="14">
        <f t="shared" si="71"/>
        <v>10</v>
      </c>
      <c r="D1461" s="68">
        <f>3600*(B1461*data!D$15/1000-F1461-G1460)/C1461</f>
        <v>-33607.433372581596</v>
      </c>
      <c r="E1461" s="68">
        <f>IF(A1461+C1461&lt;N$19,data!H$25,IF(A1461&lt;N$19,data!H$25*(N$19-A1461)/C1461,IF(D1461&gt;data!$H$25,data!$H$25,IF(D1461&lt;0,0,D1461))))</f>
        <v>0</v>
      </c>
      <c r="F1461" s="17">
        <f>(H1461*data!D$16+I1461*data!D$17-G1460*(data!D$18+data!D$19+data!D$20))*$C1461/60</f>
        <v>-2.5743610713201215</v>
      </c>
      <c r="G1461" s="17">
        <f t="shared" si="72"/>
        <v>93.353981590504446</v>
      </c>
      <c r="H1461" s="17">
        <f>H1460+(data!D$19*G1460-data!D$16*H1460)*$C1461/60</f>
        <v>166.95149641207996</v>
      </c>
      <c r="I1461" s="17">
        <f>I1460+(data!D$20*G1460-data!D$17*I1460)*$C1461/60</f>
        <v>472.7087321493878</v>
      </c>
      <c r="J1461" s="16">
        <f t="shared" si="70"/>
        <v>181.16666666666666</v>
      </c>
      <c r="K1461" s="14">
        <f>G1461/data!D$8</f>
        <v>4.6005313222207986</v>
      </c>
      <c r="L1461" s="59">
        <f>C1461*E1461/3600/data!H$23+L1460</f>
        <v>252.34350881038966</v>
      </c>
    </row>
    <row r="1462" spans="1:12" ht="19.899999999999999" customHeight="1">
      <c r="A1462" s="18">
        <f>'Eleveld TCI'!A1462</f>
        <v>10880</v>
      </c>
      <c r="B1462" s="13">
        <f>'Eleveld TCI'!B1462</f>
        <v>0</v>
      </c>
      <c r="C1462" s="14">
        <f t="shared" si="71"/>
        <v>10</v>
      </c>
      <c r="D1462" s="68">
        <f>3600*(B1462*data!D$15/1000-F1462-G1461)/C1462</f>
        <v>-32723.609654391643</v>
      </c>
      <c r="E1462" s="68">
        <f>IF(A1462+C1462&lt;N$19,data!H$25,IF(A1462&lt;N$19,data!H$25*(N$19-A1462)/C1462,IF(D1462&gt;data!$H$25,data!$H$25,IF(D1462&lt;0,0,D1462))))</f>
        <v>0</v>
      </c>
      <c r="F1462" s="17">
        <f>(H1462*data!D$16+I1462*data!D$17-G1461*(data!D$18+data!D$19+data!D$20))*$C1462/60</f>
        <v>-2.4550658838609913</v>
      </c>
      <c r="G1462" s="17">
        <f t="shared" si="72"/>
        <v>90.89891570664345</v>
      </c>
      <c r="H1462" s="17">
        <f>H1461+(data!D$19*G1461-data!D$16*H1461)*$C1462/60</f>
        <v>167.16371535132532</v>
      </c>
      <c r="I1462" s="17">
        <f>I1461+(data!D$20*G1461-data!D$17*I1461)*$C1462/60</f>
        <v>473.10222021783915</v>
      </c>
      <c r="J1462" s="16">
        <f t="shared" si="70"/>
        <v>181.33333333333334</v>
      </c>
      <c r="K1462" s="14">
        <f>G1462/data!D$8</f>
        <v>4.4795444365584194</v>
      </c>
      <c r="L1462" s="59">
        <f>C1462*E1462/3600/data!H$23+L1461</f>
        <v>252.34350881038966</v>
      </c>
    </row>
    <row r="1463" spans="1:12" ht="19.899999999999999" customHeight="1">
      <c r="A1463" s="18">
        <f>'Eleveld TCI'!A1463</f>
        <v>10890</v>
      </c>
      <c r="B1463" s="13">
        <f>'Eleveld TCI'!B1463</f>
        <v>0</v>
      </c>
      <c r="C1463" s="14">
        <f t="shared" si="71"/>
        <v>10</v>
      </c>
      <c r="D1463" s="68">
        <f>3600*(B1463*data!D$15/1000-F1463-G1462)/C1463</f>
        <v>-31880.617051262867</v>
      </c>
      <c r="E1463" s="68">
        <f>IF(A1463+C1463&lt;N$19,data!H$25,IF(A1463&lt;N$19,data!H$25*(N$19-A1463)/C1463,IF(D1463&gt;data!$H$25,data!$H$25,IF(D1463&lt;0,0,D1463))))</f>
        <v>0</v>
      </c>
      <c r="F1463" s="17">
        <f>(H1463*data!D$16+I1463*data!D$17-G1462*(data!D$18+data!D$19+data!D$20))*$C1463/60</f>
        <v>-2.3416461198021512</v>
      </c>
      <c r="G1463" s="17">
        <f t="shared" si="72"/>
        <v>88.557269586841301</v>
      </c>
      <c r="H1463" s="17">
        <f>H1462+(data!D$19*G1462-data!D$16*H1462)*$C1463/60</f>
        <v>167.32816105379553</v>
      </c>
      <c r="I1463" s="17">
        <f>I1462+(data!D$20*G1462-data!D$17*I1462)*$C1463/60</f>
        <v>473.47830640666587</v>
      </c>
      <c r="J1463" s="16">
        <f t="shared" si="70"/>
        <v>181.5</v>
      </c>
      <c r="K1463" s="14">
        <f>G1463/data!D$8</f>
        <v>4.3641469341041441</v>
      </c>
      <c r="L1463" s="59">
        <f>C1463*E1463/3600/data!H$23+L1462</f>
        <v>252.34350881038966</v>
      </c>
    </row>
    <row r="1464" spans="1:12" ht="19.899999999999999" customHeight="1">
      <c r="A1464" s="18">
        <f>'Eleveld TCI'!A1464</f>
        <v>10900</v>
      </c>
      <c r="B1464" s="13">
        <f>'Eleveld TCI'!B1464</f>
        <v>0</v>
      </c>
      <c r="C1464" s="14">
        <f t="shared" si="71"/>
        <v>10</v>
      </c>
      <c r="D1464" s="68">
        <f>3600*(B1464*data!D$15/1000-F1464-G1463)/C1464</f>
        <v>-31076.445241099205</v>
      </c>
      <c r="E1464" s="68">
        <f>IF(A1464+C1464&lt;N$19,data!H$25,IF(A1464&lt;N$19,data!H$25*(N$19-A1464)/C1464,IF(D1464&gt;data!$H$25,data!$H$25,IF(D1464&lt;0,0,D1464))))</f>
        <v>0</v>
      </c>
      <c r="F1464" s="17">
        <f>(H1464*data!D$16+I1464*data!D$17-G1463*(data!D$18+data!D$19+data!D$20))*$C1464/60</f>
        <v>-2.2338105837879541</v>
      </c>
      <c r="G1464" s="17">
        <f t="shared" si="72"/>
        <v>86.323459003053344</v>
      </c>
      <c r="H1464" s="17">
        <f>H1463+(data!D$19*G1463-data!D$16*H1463)*$C1464/60</f>
        <v>167.44738860975679</v>
      </c>
      <c r="I1464" s="17">
        <f>I1463+(data!D$20*G1463-data!D$17*I1463)*$C1464/60</f>
        <v>473.83779422525009</v>
      </c>
      <c r="J1464" s="16">
        <f t="shared" si="70"/>
        <v>181.66666666666666</v>
      </c>
      <c r="K1464" s="14">
        <f>G1464/data!D$8</f>
        <v>4.2540636212819507</v>
      </c>
      <c r="L1464" s="59">
        <f>C1464*E1464/3600/data!H$23+L1463</f>
        <v>252.34350881038966</v>
      </c>
    </row>
    <row r="1465" spans="1:12" ht="19.899999999999999" customHeight="1">
      <c r="A1465" s="18">
        <f>'Eleveld TCI'!A1465</f>
        <v>10910</v>
      </c>
      <c r="B1465" s="13">
        <f>'Eleveld TCI'!B1465</f>
        <v>0</v>
      </c>
      <c r="C1465" s="14">
        <f t="shared" si="71"/>
        <v>10</v>
      </c>
      <c r="D1465" s="68">
        <f>3600*(B1465*data!D$15/1000-F1465-G1464)/C1465</f>
        <v>-30309.183533245516</v>
      </c>
      <c r="E1465" s="68">
        <f>IF(A1465+C1465&lt;N$19,data!H$25,IF(A1465&lt;N$19,data!H$25*(N$19-A1465)/C1465,IF(D1465&gt;data!$H$25,data!$H$25,IF(D1465&lt;0,0,D1465))))</f>
        <v>0</v>
      </c>
      <c r="F1465" s="17">
        <f>(H1465*data!D$16+I1465*data!D$17-G1464*(data!D$18+data!D$19+data!D$20))*$C1465/60</f>
        <v>-2.131282521815796</v>
      </c>
      <c r="G1465" s="17">
        <f t="shared" si="72"/>
        <v>84.192176481237553</v>
      </c>
      <c r="H1465" s="17">
        <f>H1464+(data!D$19*G1464-data!D$16*H1464)*$C1465/60</f>
        <v>167.52382544889102</v>
      </c>
      <c r="I1465" s="17">
        <f>I1464+(data!D$20*G1464-data!D$17*I1464)*$C1465/60</f>
        <v>474.18144765144757</v>
      </c>
      <c r="J1465" s="16">
        <f t="shared" si="70"/>
        <v>181.83333333333334</v>
      </c>
      <c r="K1465" s="14">
        <f>G1465/data!D$8</f>
        <v>4.149032943092724</v>
      </c>
      <c r="L1465" s="59">
        <f>C1465*E1465/3600/data!H$23+L1464</f>
        <v>252.34350881038966</v>
      </c>
    </row>
    <row r="1466" spans="1:12" ht="19.899999999999999" customHeight="1">
      <c r="A1466" s="18">
        <f>'Eleveld TCI'!A1466</f>
        <v>10920</v>
      </c>
      <c r="B1466" s="13">
        <f>'Eleveld TCI'!B1466</f>
        <v>0</v>
      </c>
      <c r="C1466" s="14">
        <f t="shared" si="71"/>
        <v>10</v>
      </c>
      <c r="D1466" s="68">
        <f>3600*(B1466*data!D$15/1000-F1466-G1465)/C1466</f>
        <v>-29577.015927447548</v>
      </c>
      <c r="E1466" s="68">
        <f>IF(A1466+C1466&lt;N$19,data!H$25,IF(A1466&lt;N$19,data!H$25*(N$19-A1466)/C1466,IF(D1466&gt;data!$H$25,data!$H$25,IF(D1466&lt;0,0,D1466))))</f>
        <v>0</v>
      </c>
      <c r="F1466" s="17">
        <f>(H1466*data!D$16+I1466*data!D$17-G1465*(data!D$18+data!D$19+data!D$20))*$C1466/60</f>
        <v>-2.0337989049943745</v>
      </c>
      <c r="G1466" s="17">
        <f t="shared" si="72"/>
        <v>82.158377576243183</v>
      </c>
      <c r="H1466" s="17">
        <f>H1465+(data!D$19*G1465-data!D$16*H1465)*$C1466/60</f>
        <v>167.55977767659263</v>
      </c>
      <c r="I1466" s="17">
        <f>I1465+(data!D$20*G1465-data!D$17*I1465)*$C1466/60</f>
        <v>474.50999309060796</v>
      </c>
      <c r="J1466" s="16">
        <f t="shared" si="70"/>
        <v>182</v>
      </c>
      <c r="K1466" s="14">
        <f>G1466/data!D$8</f>
        <v>4.0488063067338445</v>
      </c>
      <c r="L1466" s="59">
        <f>C1466*E1466/3600/data!H$23+L1465</f>
        <v>252.34350881038966</v>
      </c>
    </row>
    <row r="1467" spans="1:12" ht="19.899999999999999" customHeight="1">
      <c r="A1467" s="18">
        <f>'Eleveld TCI'!A1467</f>
        <v>10930</v>
      </c>
      <c r="B1467" s="13">
        <f>'Eleveld TCI'!B1467</f>
        <v>0</v>
      </c>
      <c r="C1467" s="14">
        <f t="shared" si="71"/>
        <v>10</v>
      </c>
      <c r="D1467" s="68">
        <f>3600*(B1467*data!D$15/1000-F1467-G1466)/C1467</f>
        <v>-28878.216417870433</v>
      </c>
      <c r="E1467" s="68">
        <f>IF(A1467+C1467&lt;N$19,data!H$25,IF(A1467&lt;N$19,data!H$25*(N$19-A1467)/C1467,IF(D1467&gt;data!$H$25,data!$H$25,IF(D1467&lt;0,0,D1467))))</f>
        <v>0</v>
      </c>
      <c r="F1467" s="17">
        <f>(H1467*data!D$16+I1467*data!D$17-G1466*(data!D$18+data!D$19+data!D$20))*$C1467/60</f>
        <v>-1.9411097488253179</v>
      </c>
      <c r="G1467" s="17">
        <f t="shared" si="72"/>
        <v>80.217267827417871</v>
      </c>
      <c r="H1467" s="17">
        <f>H1466+(data!D$19*G1466-data!D$16*H1466)*$C1467/60</f>
        <v>167.55743609598039</v>
      </c>
      <c r="I1467" s="17">
        <f>I1466+(data!D$20*G1466-data!D$17*I1466)*$C1467/60</f>
        <v>474.82412123744183</v>
      </c>
      <c r="J1467" s="16">
        <f t="shared" si="70"/>
        <v>182.16666666666666</v>
      </c>
      <c r="K1467" s="14">
        <f>G1467/data!D$8</f>
        <v>3.9531474387649252</v>
      </c>
      <c r="L1467" s="59">
        <f>C1467*E1467/3600/data!H$23+L1466</f>
        <v>252.34350881038966</v>
      </c>
    </row>
    <row r="1468" spans="1:12" ht="19.899999999999999" customHeight="1">
      <c r="A1468" s="18">
        <f>'Eleveld TCI'!A1468</f>
        <v>10940</v>
      </c>
      <c r="B1468" s="13">
        <f>'Eleveld TCI'!B1468</f>
        <v>0</v>
      </c>
      <c r="C1468" s="14">
        <f t="shared" si="71"/>
        <v>10</v>
      </c>
      <c r="D1468" s="68">
        <f>3600*(B1468*data!D$15/1000-F1468-G1467)/C1468</f>
        <v>-28211.144530021749</v>
      </c>
      <c r="E1468" s="68">
        <f>IF(A1468+C1468&lt;N$19,data!H$25,IF(A1468&lt;N$19,data!H$25*(N$19-A1468)/C1468,IF(D1468&gt;data!$H$25,data!$H$25,IF(D1468&lt;0,0,D1468))))</f>
        <v>0</v>
      </c>
      <c r="F1468" s="17">
        <f>(H1468*data!D$16+I1468*data!D$17-G1467*(data!D$18+data!D$19+data!D$20))*$C1468/60</f>
        <v>-1.852977466246345</v>
      </c>
      <c r="G1468" s="17">
        <f t="shared" si="72"/>
        <v>78.364290361171527</v>
      </c>
      <c r="H1468" s="17">
        <f>H1467+(data!D$19*G1467-data!D$16*H1467)*$C1468/60</f>
        <v>167.51888193121238</v>
      </c>
      <c r="I1468" s="17">
        <f>I1467+(data!D$20*G1467-data!D$17*I1467)*$C1468/60</f>
        <v>475.12448884555317</v>
      </c>
      <c r="J1468" s="16">
        <f t="shared" si="70"/>
        <v>182.33333333333334</v>
      </c>
      <c r="K1468" s="14">
        <f>G1468/data!D$8</f>
        <v>3.8618317741558998</v>
      </c>
      <c r="L1468" s="59">
        <f>C1468*E1468/3600/data!H$23+L1467</f>
        <v>252.34350881038966</v>
      </c>
    </row>
    <row r="1469" spans="1:12" ht="19.899999999999999" customHeight="1">
      <c r="A1469" s="18">
        <f>'Eleveld TCI'!A1469</f>
        <v>10950</v>
      </c>
      <c r="B1469" s="13">
        <f>'Eleveld TCI'!B1469</f>
        <v>0</v>
      </c>
      <c r="C1469" s="14">
        <f t="shared" si="71"/>
        <v>10</v>
      </c>
      <c r="D1469" s="68">
        <f>3600*(B1469*data!D$15/1000-F1469-G1468)/C1469</f>
        <v>-27574.241079027612</v>
      </c>
      <c r="E1469" s="68">
        <f>IF(A1469+C1469&lt;N$19,data!H$25,IF(A1469&lt;N$19,data!H$25*(N$19-A1469)/C1469,IF(D1469&gt;data!$H$25,data!$H$25,IF(D1469&lt;0,0,D1469))))</f>
        <v>0</v>
      </c>
      <c r="F1469" s="17">
        <f>(H1469*data!D$16+I1469*data!D$17-G1468*(data!D$18+data!D$19+data!D$20))*$C1469/60</f>
        <v>-1.7691762527614856</v>
      </c>
      <c r="G1469" s="17">
        <f t="shared" si="72"/>
        <v>76.595114108410044</v>
      </c>
      <c r="H1469" s="17">
        <f>H1468+(data!D$19*G1468-data!D$16*H1468)*$C1469/60</f>
        <v>167.44609226691813</v>
      </c>
      <c r="I1469" s="17">
        <f>I1468+(data!D$20*G1468-data!D$17*I1468)*$C1469/60</f>
        <v>475.41172040921634</v>
      </c>
      <c r="J1469" s="16">
        <f t="shared" si="70"/>
        <v>182.5</v>
      </c>
      <c r="K1469" s="14">
        <f>G1469/data!D$8</f>
        <v>3.7746458756362133</v>
      </c>
      <c r="L1469" s="59">
        <f>C1469*E1469/3600/data!H$23+L1468</f>
        <v>252.34350881038966</v>
      </c>
    </row>
    <row r="1470" spans="1:12" ht="19.899999999999999" customHeight="1">
      <c r="A1470" s="18">
        <f>'Eleveld TCI'!A1470</f>
        <v>10960</v>
      </c>
      <c r="B1470" s="13">
        <f>'Eleveld TCI'!B1470</f>
        <v>0</v>
      </c>
      <c r="C1470" s="14">
        <f t="shared" si="71"/>
        <v>10</v>
      </c>
      <c r="D1470" s="68">
        <f>3600*(B1470*data!D$15/1000-F1470-G1469)/C1470</f>
        <v>-26966.024138283519</v>
      </c>
      <c r="E1470" s="68">
        <f>IF(A1470+C1470&lt;N$19,data!H$25,IF(A1470&lt;N$19,data!H$25*(N$19-A1470)/C1470,IF(D1470&gt;data!$H$25,data!$H$25,IF(D1470&lt;0,0,D1470))))</f>
        <v>0</v>
      </c>
      <c r="F1470" s="17">
        <f>(H1470*data!D$16+I1470*data!D$17-G1469*(data!D$18+data!D$19+data!D$20))*$C1470/60</f>
        <v>-1.6894915020669339</v>
      </c>
      <c r="G1470" s="17">
        <f t="shared" si="72"/>
        <v>74.905622606343115</v>
      </c>
      <c r="H1470" s="17">
        <f>H1469+(data!D$19*G1469-data!D$16*H1469)*$C1470/60</f>
        <v>167.34094521782836</v>
      </c>
      <c r="I1470" s="17">
        <f>I1469+(data!D$20*G1469-data!D$17*I1469)*$C1470/60</f>
        <v>475.68640976175016</v>
      </c>
      <c r="J1470" s="16">
        <f t="shared" si="70"/>
        <v>182.66666666666666</v>
      </c>
      <c r="K1470" s="14">
        <f>G1470/data!D$8</f>
        <v>3.6913868818422584</v>
      </c>
      <c r="L1470" s="59">
        <f>C1470*E1470/3600/data!H$23+L1469</f>
        <v>252.34350881038966</v>
      </c>
    </row>
    <row r="1471" spans="1:12" ht="19.899999999999999" customHeight="1">
      <c r="A1471" s="18">
        <f>'Eleveld TCI'!A1471</f>
        <v>10970</v>
      </c>
      <c r="B1471" s="13">
        <f>'Eleveld TCI'!B1471</f>
        <v>0</v>
      </c>
      <c r="C1471" s="14">
        <f t="shared" si="71"/>
        <v>10</v>
      </c>
      <c r="D1471" s="68">
        <f>3600*(B1471*data!D$15/1000-F1471-G1470)/C1471</f>
        <v>-26385.085208045901</v>
      </c>
      <c r="E1471" s="68">
        <f>IF(A1471+C1471&lt;N$19,data!H$25,IF(A1471&lt;N$19,data!H$25*(N$19-A1471)/C1471,IF(D1471&gt;data!$H$25,data!$H$25,IF(D1471&lt;0,0,D1471))))</f>
        <v>0</v>
      </c>
      <c r="F1471" s="17">
        <f>(H1471*data!D$16+I1471*data!D$17-G1470*(data!D$18+data!D$19+data!D$20))*$C1471/60</f>
        <v>-1.6137192506600531</v>
      </c>
      <c r="G1471" s="17">
        <f t="shared" si="72"/>
        <v>73.291903355683061</v>
      </c>
      <c r="H1471" s="17">
        <f>H1470+(data!D$19*G1470-data!D$16*H1470)*$C1471/60</f>
        <v>167.20522484198335</v>
      </c>
      <c r="I1471" s="17">
        <f>I1470+(data!D$20*G1470-data!D$17*I1470)*$C1471/60</f>
        <v>475.94912159462558</v>
      </c>
      <c r="J1471" s="16">
        <f t="shared" si="70"/>
        <v>182.83333333333334</v>
      </c>
      <c r="K1471" s="14">
        <f>G1471/data!D$8</f>
        <v>3.6118619828347653</v>
      </c>
      <c r="L1471" s="59">
        <f>C1471*E1471/3600/data!H$23+L1470</f>
        <v>252.34350881038966</v>
      </c>
    </row>
    <row r="1472" spans="1:12" ht="19.899999999999999" customHeight="1">
      <c r="A1472" s="18">
        <f>'Eleveld TCI'!A1472</f>
        <v>10980</v>
      </c>
      <c r="B1472" s="13">
        <f>'Eleveld TCI'!B1472</f>
        <v>0</v>
      </c>
      <c r="C1472" s="14">
        <f t="shared" si="71"/>
        <v>10</v>
      </c>
      <c r="D1472" s="68">
        <f>3600*(B1472*data!D$15/1000-F1472-G1471)/C1472</f>
        <v>-25830.085574048047</v>
      </c>
      <c r="E1472" s="68">
        <f>IF(A1472+C1472&lt;N$19,data!H$25,IF(A1472&lt;N$19,data!H$25*(N$19-A1472)/C1472,IF(D1472&gt;data!$H$25,data!$H$25,IF(D1472&lt;0,0,D1472))))</f>
        <v>0</v>
      </c>
      <c r="F1472" s="17">
        <f>(H1472*data!D$16+I1472*data!D$17-G1471*(data!D$18+data!D$19+data!D$20))*$C1472/60</f>
        <v>-1.5416656499940504</v>
      </c>
      <c r="G1472" s="17">
        <f t="shared" si="72"/>
        <v>71.750237705689017</v>
      </c>
      <c r="H1472" s="17">
        <f>H1471+(data!D$19*G1471-data!D$16*H1471)*$C1472/60</f>
        <v>167.04062581023791</v>
      </c>
      <c r="I1472" s="17">
        <f>I1471+(data!D$20*G1471-data!D$17*I1471)*$C1472/60</f>
        <v>476.20039290123833</v>
      </c>
      <c r="J1472" s="16">
        <f t="shared" si="70"/>
        <v>183</v>
      </c>
      <c r="K1472" s="14">
        <f>G1472/data!D$8</f>
        <v>3.5358879216286718</v>
      </c>
      <c r="L1472" s="59">
        <f>C1472*E1472/3600/data!H$23+L1471</f>
        <v>252.34350881038966</v>
      </c>
    </row>
    <row r="1473" spans="1:12" ht="19.899999999999999" customHeight="1">
      <c r="A1473" s="18">
        <f>'Eleveld TCI'!A1473</f>
        <v>10990</v>
      </c>
      <c r="B1473" s="13">
        <f>'Eleveld TCI'!B1473</f>
        <v>0</v>
      </c>
      <c r="C1473" s="14">
        <f t="shared" si="71"/>
        <v>10</v>
      </c>
      <c r="D1473" s="68">
        <f>3600*(B1473*data!D$15/1000-F1473-G1472)/C1473</f>
        <v>-25299.752846715674</v>
      </c>
      <c r="E1473" s="68">
        <f>IF(A1473+C1473&lt;N$19,data!H$25,IF(A1473&lt;N$19,data!H$25*(N$19-A1473)/C1473,IF(D1473&gt;data!$H$25,data!$H$25,IF(D1473&lt;0,0,D1473))))</f>
        <v>0</v>
      </c>
      <c r="F1473" s="17">
        <f>(H1473*data!D$16+I1473*data!D$17-G1472*(data!D$18+data!D$19+data!D$20))*$C1473/60</f>
        <v>-1.4731464648121437</v>
      </c>
      <c r="G1473" s="17">
        <f t="shared" si="72"/>
        <v>70.277091240876871</v>
      </c>
      <c r="H1473" s="17">
        <f>H1472+(data!D$19*G1472-data!D$16*H1472)*$C1473/60</f>
        <v>166.84875784415027</v>
      </c>
      <c r="I1473" s="17">
        <f>I1472+(data!D$20*G1472-data!D$17*I1472)*$C1473/60</f>
        <v>476.44073434908245</v>
      </c>
      <c r="J1473" s="16">
        <f t="shared" si="70"/>
        <v>183.16666666666666</v>
      </c>
      <c r="K1473" s="14">
        <f>G1473/data!D$8</f>
        <v>3.4632905204453412</v>
      </c>
      <c r="L1473" s="59">
        <f>C1473*E1473/3600/data!H$23+L1472</f>
        <v>252.34350881038966</v>
      </c>
    </row>
    <row r="1474" spans="1:12" ht="19.899999999999999" customHeight="1">
      <c r="A1474" s="18">
        <f>'Eleveld TCI'!A1474</f>
        <v>11000</v>
      </c>
      <c r="B1474" s="13">
        <f>'Eleveld TCI'!B1474</f>
        <v>0</v>
      </c>
      <c r="C1474" s="14">
        <f t="shared" si="71"/>
        <v>10</v>
      </c>
      <c r="D1474" s="68">
        <f>3600*(B1474*data!D$15/1000-F1474-G1473)/C1474</f>
        <v>-24792.877672025064</v>
      </c>
      <c r="E1474" s="68">
        <f>IF(A1474+C1474&lt;N$19,data!H$25,IF(A1474&lt;N$19,data!H$25*(N$19-A1474)/C1474,IF(D1474&gt;data!$H$25,data!$H$25,IF(D1474&lt;0,0,D1474))))</f>
        <v>0</v>
      </c>
      <c r="F1474" s="17">
        <f>(H1474*data!D$16+I1474*data!D$17-G1473*(data!D$18+data!D$19+data!D$20))*$C1474/60</f>
        <v>-1.4079865963627975</v>
      </c>
      <c r="G1474" s="17">
        <f t="shared" si="72"/>
        <v>68.869104644514067</v>
      </c>
      <c r="H1474" s="17">
        <f>H1473+(data!D$19*G1473-data!D$16*H1473)*$C1474/60</f>
        <v>166.63114993374194</v>
      </c>
      <c r="I1474" s="17">
        <f>I1473+(data!D$20*G1473-data!D$17*I1473)*$C1474/60</f>
        <v>476.67063158387657</v>
      </c>
      <c r="J1474" s="16">
        <f t="shared" si="70"/>
        <v>183.33333333333334</v>
      </c>
      <c r="K1474" s="14">
        <f>G1474/data!D$8</f>
        <v>3.393904230460973</v>
      </c>
      <c r="L1474" s="59">
        <f>C1474*E1474/3600/data!H$23+L1473</f>
        <v>252.34350881038966</v>
      </c>
    </row>
    <row r="1475" spans="1:12" ht="19.899999999999999" customHeight="1">
      <c r="A1475" s="18">
        <f>'Eleveld TCI'!A1475</f>
        <v>11010</v>
      </c>
      <c r="B1475" s="13">
        <f>'Eleveld TCI'!B1475</f>
        <v>0</v>
      </c>
      <c r="C1475" s="14">
        <f t="shared" si="71"/>
        <v>10</v>
      </c>
      <c r="D1475" s="68">
        <f>3600*(B1475*data!D$15/1000-F1475-G1474)/C1475</f>
        <v>-24308.310605490744</v>
      </c>
      <c r="E1475" s="68">
        <f>IF(A1475+C1475&lt;N$19,data!H$25,IF(A1475&lt;N$19,data!H$25*(N$19-A1475)/C1475,IF(D1475&gt;data!$H$25,data!$H$25,IF(D1475&lt;0,0,D1475))))</f>
        <v>0</v>
      </c>
      <c r="F1475" s="17">
        <f>(H1475*data!D$16+I1475*data!D$17-G1474*(data!D$18+data!D$19+data!D$20))*$C1475/60</f>
        <v>-1.3460196292620001</v>
      </c>
      <c r="G1475" s="17">
        <f t="shared" si="72"/>
        <v>67.523085015252065</v>
      </c>
      <c r="H1475" s="17">
        <f>H1474+(data!D$19*G1474-data!D$16*H1474)*$C1475/60</f>
        <v>166.3892543460469</v>
      </c>
      <c r="I1475" s="17">
        <f>I1474+(data!D$20*G1474-data!D$17*I1474)*$C1475/60</f>
        <v>476.89054646901701</v>
      </c>
      <c r="J1475" s="16">
        <f t="shared" si="70"/>
        <v>183.5</v>
      </c>
      <c r="K1475" s="14">
        <f>G1475/data!D$8</f>
        <v>3.3275717038858694</v>
      </c>
      <c r="L1475" s="59">
        <f>C1475*E1475/3600/data!H$23+L1474</f>
        <v>252.34350881038966</v>
      </c>
    </row>
    <row r="1476" spans="1:12" ht="19.899999999999999" customHeight="1">
      <c r="A1476" s="18">
        <f>'Eleveld TCI'!A1476</f>
        <v>11020</v>
      </c>
      <c r="B1476" s="13">
        <f>'Eleveld TCI'!B1476</f>
        <v>0</v>
      </c>
      <c r="C1476" s="14">
        <f t="shared" si="71"/>
        <v>10</v>
      </c>
      <c r="D1476" s="68">
        <f>3600*(B1476*data!D$15/1000-F1476-G1475)/C1476</f>
        <v>-23844.95914119203</v>
      </c>
      <c r="E1476" s="68">
        <f>IF(A1476+C1476&lt;N$19,data!H$25,IF(A1476&lt;N$19,data!H$25*(N$19-A1476)/C1476,IF(D1476&gt;data!$H$25,data!$H$25,IF(D1476&lt;0,0,D1476))))</f>
        <v>0</v>
      </c>
      <c r="F1476" s="17">
        <f>(H1476*data!D$16+I1476*data!D$17-G1475*(data!D$18+data!D$19+data!D$20))*$C1476/60</f>
        <v>-1.287087400829767</v>
      </c>
      <c r="G1476" s="17">
        <f t="shared" si="72"/>
        <v>66.235997614422303</v>
      </c>
      <c r="H1476" s="17">
        <f>H1475+(data!D$19*G1475-data!D$16*H1475)*$C1476/60</f>
        <v>166.12445043482617</v>
      </c>
      <c r="I1476" s="17">
        <f>I1475+(data!D$20*G1475-data!D$17*I1475)*$C1476/60</f>
        <v>477.1009182635658</v>
      </c>
      <c r="J1476" s="16">
        <f t="shared" ref="J1476:J1539" si="73">$A1476/60</f>
        <v>183.66666666666666</v>
      </c>
      <c r="K1476" s="14">
        <f>G1476/data!D$8</f>
        <v>3.2641433872670165</v>
      </c>
      <c r="L1476" s="59">
        <f>C1476*E1476/3600/data!H$23+L1475</f>
        <v>252.34350881038966</v>
      </c>
    </row>
    <row r="1477" spans="1:12" ht="19.899999999999999" customHeight="1">
      <c r="A1477" s="18">
        <f>'Eleveld TCI'!A1477</f>
        <v>11030</v>
      </c>
      <c r="B1477" s="13">
        <f>'Eleveld TCI'!B1477</f>
        <v>0</v>
      </c>
      <c r="C1477" s="14">
        <f t="shared" si="71"/>
        <v>10</v>
      </c>
      <c r="D1477" s="68">
        <f>3600*(B1477*data!D$15/1000-F1477-G1476)/C1477</f>
        <v>-23401.784888148992</v>
      </c>
      <c r="E1477" s="68">
        <f>IF(A1477+C1477&lt;N$19,data!H$25,IF(A1477&lt;N$19,data!H$25*(N$19-A1477)/C1477,IF(D1477&gt;data!$H$25,data!$H$25,IF(D1477&lt;0,0,D1477))))</f>
        <v>0</v>
      </c>
      <c r="F1477" s="17">
        <f>(H1477*data!D$16+I1477*data!D$17-G1476*(data!D$18+data!D$19+data!D$20))*$C1477/60</f>
        <v>-1.2310395917862089</v>
      </c>
      <c r="G1477" s="17">
        <f t="shared" si="72"/>
        <v>65.004958022636089</v>
      </c>
      <c r="H1477" s="17">
        <f>H1476+(data!D$19*G1476-data!D$16*H1476)*$C1477/60</f>
        <v>165.8380482613095</v>
      </c>
      <c r="I1477" s="17">
        <f>I1476+(data!D$20*G1476-data!D$17*I1476)*$C1477/60</f>
        <v>477.3021647418218</v>
      </c>
      <c r="J1477" s="16">
        <f t="shared" si="73"/>
        <v>183.83333333333334</v>
      </c>
      <c r="K1477" s="14">
        <f>G1477/data!D$8</f>
        <v>3.2034771349613682</v>
      </c>
      <c r="L1477" s="59">
        <f>C1477*E1477/3600/data!H$23+L1476</f>
        <v>252.34350881038966</v>
      </c>
    </row>
    <row r="1478" spans="1:12" ht="19.899999999999999" customHeight="1">
      <c r="A1478" s="18">
        <f>'Eleveld TCI'!A1478</f>
        <v>11040</v>
      </c>
      <c r="B1478" s="13">
        <f>'Eleveld TCI'!B1478</f>
        <v>0</v>
      </c>
      <c r="C1478" s="14">
        <f t="shared" si="71"/>
        <v>10</v>
      </c>
      <c r="D1478" s="68">
        <f>3600*(B1478*data!D$15/1000-F1478-G1477)/C1478</f>
        <v>-22977.800886739784</v>
      </c>
      <c r="E1478" s="68">
        <f>IF(A1478+C1478&lt;N$19,data!H$25,IF(A1478&lt;N$19,data!H$25*(N$19-A1478)/C1478,IF(D1478&gt;data!$H$25,data!$H$25,IF(D1478&lt;0,0,D1478))))</f>
        <v>0</v>
      </c>
      <c r="F1478" s="17">
        <f>(H1478*data!D$16+I1478*data!D$17-G1477*(data!D$18+data!D$19+data!D$20))*$C1478/60</f>
        <v>-1.1777333372478009</v>
      </c>
      <c r="G1478" s="17">
        <f t="shared" si="72"/>
        <v>63.827224685388288</v>
      </c>
      <c r="H1478" s="17">
        <f>H1477+(data!D$19*G1477-data!D$16*H1477)*$C1478/60</f>
        <v>165.53129203533669</v>
      </c>
      <c r="I1478" s="17">
        <f>I1477+(data!D$20*G1477-data!D$17*I1477)*$C1478/60</f>
        <v>477.49468325737223</v>
      </c>
      <c r="J1478" s="16">
        <f t="shared" si="73"/>
        <v>184</v>
      </c>
      <c r="K1478" s="14">
        <f>G1478/data!D$8</f>
        <v>3.1454378417794344</v>
      </c>
      <c r="L1478" s="59">
        <f>C1478*E1478/3600/data!H$23+L1477</f>
        <v>252.34350881038966</v>
      </c>
    </row>
    <row r="1479" spans="1:12" ht="19.899999999999999" customHeight="1">
      <c r="A1479" s="18">
        <f>'Eleveld TCI'!A1479</f>
        <v>11050</v>
      </c>
      <c r="B1479" s="13">
        <f>'Eleveld TCI'!B1479</f>
        <v>0</v>
      </c>
      <c r="C1479" s="14">
        <f t="shared" si="71"/>
        <v>10</v>
      </c>
      <c r="D1479" s="68">
        <f>3600*(B1479*data!D$15/1000-F1479-G1478)/C1479</f>
        <v>-22572.069058213652</v>
      </c>
      <c r="E1479" s="68">
        <f>IF(A1479+C1479&lt;N$19,data!H$25,IF(A1479&lt;N$19,data!H$25*(N$19-A1479)/C1479,IF(D1479&gt;data!$H$25,data!$H$25,IF(D1479&lt;0,0,D1479))))</f>
        <v>0</v>
      </c>
      <c r="F1479" s="17">
        <f>(H1479*data!D$16+I1479*data!D$17-G1478*(data!D$18+data!D$19+data!D$20))*$C1479/60</f>
        <v>-1.1270328570170305</v>
      </c>
      <c r="G1479" s="17">
        <f t="shared" si="72"/>
        <v>62.70019182837126</v>
      </c>
      <c r="H1479" s="17">
        <f>H1478+(data!D$19*G1478-data!D$16*H1478)*$C1479/60</f>
        <v>165.20536338580669</v>
      </c>
      <c r="I1479" s="17">
        <f>I1478+(data!D$20*G1478-data!D$17*I1478)*$C1479/60</f>
        <v>477.6788517543784</v>
      </c>
      <c r="J1479" s="16">
        <f t="shared" si="73"/>
        <v>184.16666666666666</v>
      </c>
      <c r="K1479" s="14">
        <f>G1479/data!D$8</f>
        <v>3.0898970938483763</v>
      </c>
      <c r="L1479" s="59">
        <f>C1479*E1479/3600/data!H$23+L1478</f>
        <v>252.34350881038966</v>
      </c>
    </row>
    <row r="1480" spans="1:12" ht="19.899999999999999" customHeight="1">
      <c r="A1480" s="18">
        <f>'Eleveld TCI'!A1480</f>
        <v>11060</v>
      </c>
      <c r="B1480" s="13">
        <f>'Eleveld TCI'!B1480</f>
        <v>0</v>
      </c>
      <c r="C1480" s="14">
        <f t="shared" si="71"/>
        <v>10</v>
      </c>
      <c r="D1480" s="68">
        <f>3600*(B1480*data!D$15/1000-F1480-G1479)/C1480</f>
        <v>-22183.697780698589</v>
      </c>
      <c r="E1480" s="68">
        <f>IF(A1480+C1480&lt;N$19,data!H$25,IF(A1480&lt;N$19,data!H$25*(N$19-A1480)/C1480,IF(D1480&gt;data!$H$25,data!$H$25,IF(D1480&lt;0,0,D1480))))</f>
        <v>0</v>
      </c>
      <c r="F1480" s="17">
        <f>(H1480*data!D$16+I1480*data!D$17-G1479*(data!D$18+data!D$19+data!D$20))*$C1480/60</f>
        <v>-1.0788091042085195</v>
      </c>
      <c r="G1480" s="17">
        <f t="shared" si="72"/>
        <v>61.621382724162743</v>
      </c>
      <c r="H1480" s="17">
        <f>H1479+(data!D$19*G1479-data!D$16*H1479)*$C1480/60</f>
        <v>164.86138446889973</v>
      </c>
      <c r="I1480" s="17">
        <f>I1479+(data!D$20*G1479-data!D$17*I1479)*$C1480/60</f>
        <v>477.85502972871211</v>
      </c>
      <c r="J1480" s="16">
        <f t="shared" si="73"/>
        <v>184.33333333333334</v>
      </c>
      <c r="K1480" s="14">
        <f>G1480/data!D$8</f>
        <v>3.0367328367909883</v>
      </c>
      <c r="L1480" s="59">
        <f>C1480*E1480/3600/data!H$23+L1479</f>
        <v>252.34350881038966</v>
      </c>
    </row>
    <row r="1481" spans="1:12" ht="19.899999999999999" customHeight="1">
      <c r="A1481" s="18">
        <f>'Eleveld TCI'!A1481</f>
        <v>11070</v>
      </c>
      <c r="B1481" s="13">
        <f>'Eleveld TCI'!B1481</f>
        <v>0</v>
      </c>
      <c r="C1481" s="14">
        <f t="shared" si="71"/>
        <v>10</v>
      </c>
      <c r="D1481" s="68">
        <f>3600*(B1481*data!D$15/1000-F1481-G1480)/C1481</f>
        <v>-21811.8395854298</v>
      </c>
      <c r="E1481" s="68">
        <f>IF(A1481+C1481&lt;N$19,data!H$25,IF(A1481&lt;N$19,data!H$25*(N$19-A1481)/C1481,IF(D1481&gt;data!$H$25,data!$H$25,IF(D1481&lt;0,0,D1481))))</f>
        <v>0</v>
      </c>
      <c r="F1481" s="17">
        <f>(H1481*data!D$16+I1481*data!D$17-G1480*(data!D$18+data!D$19+data!D$20))*$C1481/60</f>
        <v>-1.0329394313021918</v>
      </c>
      <c r="G1481" s="17">
        <f t="shared" si="72"/>
        <v>60.588443292860553</v>
      </c>
      <c r="H1481" s="17">
        <f>H1480+(data!D$19*G1480-data!D$16*H1480)*$C1481/60</f>
        <v>164.50042092211919</v>
      </c>
      <c r="I1481" s="17">
        <f>I1480+(data!D$20*G1480-data!D$17*I1480)*$C1481/60</f>
        <v>478.02355914143044</v>
      </c>
      <c r="J1481" s="16">
        <f t="shared" si="73"/>
        <v>184.5</v>
      </c>
      <c r="K1481" s="14">
        <f>G1481/data!D$8</f>
        <v>2.9858290603617461</v>
      </c>
      <c r="L1481" s="59">
        <f>C1481*E1481/3600/data!H$23+L1480</f>
        <v>252.34350881038966</v>
      </c>
    </row>
    <row r="1482" spans="1:12" ht="19.899999999999999" customHeight="1">
      <c r="A1482" s="18">
        <f>'Eleveld TCI'!A1482</f>
        <v>11080</v>
      </c>
      <c r="B1482" s="13">
        <f>'Eleveld TCI'!B1482</f>
        <v>0</v>
      </c>
      <c r="C1482" s="14">
        <f t="shared" ref="C1482:C1545" si="74">A1483-A1482</f>
        <v>10</v>
      </c>
      <c r="D1482" s="68">
        <f>3600*(B1482*data!D$15/1000-F1482-G1481)/C1482</f>
        <v>-21455.6889672365</v>
      </c>
      <c r="E1482" s="68">
        <f>IF(A1482+C1482&lt;N$19,data!H$25,IF(A1482&lt;N$19,data!H$25*(N$19-A1482)/C1482,IF(D1482&gt;data!$H$25,data!$H$25,IF(D1482&lt;0,0,D1482))))</f>
        <v>0</v>
      </c>
      <c r="F1482" s="17">
        <f>(H1482*data!D$16+I1482*data!D$17-G1481*(data!D$18+data!D$19+data!D$20))*$C1482/60</f>
        <v>-0.98930727275916597</v>
      </c>
      <c r="G1482" s="17">
        <f t="shared" si="72"/>
        <v>59.59913602010139</v>
      </c>
      <c r="H1482" s="17">
        <f>H1481+(data!D$19*G1481-data!D$16*H1481)*$C1482/60</f>
        <v>164.12348467179982</v>
      </c>
      <c r="I1482" s="17">
        <f>I1481+(data!D$20*G1481-data!D$17*I1481)*$C1482/60</f>
        <v>478.18476528695265</v>
      </c>
      <c r="J1482" s="16">
        <f t="shared" si="73"/>
        <v>184.66666666666666</v>
      </c>
      <c r="K1482" s="14">
        <f>G1482/data!D$8</f>
        <v>2.9370754987237033</v>
      </c>
      <c r="L1482" s="59">
        <f>C1482*E1482/3600/data!H$23+L1481</f>
        <v>252.34350881038966</v>
      </c>
    </row>
    <row r="1483" spans="1:12" ht="19.899999999999999" customHeight="1">
      <c r="A1483" s="18">
        <f>'Eleveld TCI'!A1483</f>
        <v>11090</v>
      </c>
      <c r="B1483" s="13">
        <f>'Eleveld TCI'!B1483</f>
        <v>0</v>
      </c>
      <c r="C1483" s="14">
        <f t="shared" si="74"/>
        <v>10</v>
      </c>
      <c r="D1483" s="68">
        <f>3600*(B1483*data!D$15/1000-F1483-G1482)/C1483</f>
        <v>-21114.480303620097</v>
      </c>
      <c r="E1483" s="68">
        <f>IF(A1483+C1483&lt;N$19,data!H$25,IF(A1483&lt;N$19,data!H$25*(N$19-A1483)/C1483,IF(D1483&gt;data!$H$25,data!$H$25,IF(D1483&lt;0,0,D1483))))</f>
        <v>0</v>
      </c>
      <c r="F1483" s="17">
        <f>(H1483*data!D$16+I1483*data!D$17-G1482*(data!D$18+data!D$19+data!D$20))*$C1483/60</f>
        <v>-0.94780184337890083</v>
      </c>
      <c r="G1483" s="17">
        <f t="shared" si="72"/>
        <v>58.651334176722493</v>
      </c>
      <c r="H1483" s="17">
        <f>H1482+(data!D$19*G1482-data!D$16*H1482)*$C1483/60</f>
        <v>163.7315366013502</v>
      </c>
      <c r="I1483" s="17">
        <f>I1482+(data!D$20*G1482-data!D$17*I1482)*$C1483/60</f>
        <v>478.33895761818553</v>
      </c>
      <c r="J1483" s="16">
        <f t="shared" si="73"/>
        <v>184.83333333333334</v>
      </c>
      <c r="K1483" s="14">
        <f>G1483/data!D$8</f>
        <v>2.8903673455905032</v>
      </c>
      <c r="L1483" s="59">
        <f>C1483*E1483/3600/data!H$23+L1482</f>
        <v>252.34350881038966</v>
      </c>
    </row>
    <row r="1484" spans="1:12" ht="19.899999999999999" customHeight="1">
      <c r="A1484" s="18">
        <f>'Eleveld TCI'!A1484</f>
        <v>11100</v>
      </c>
      <c r="B1484" s="13">
        <f>'Eleveld TCI'!B1484</f>
        <v>0</v>
      </c>
      <c r="C1484" s="14">
        <f t="shared" si="74"/>
        <v>10</v>
      </c>
      <c r="D1484" s="68">
        <f>3600*(B1484*data!D$15/1000-F1484-G1483)/C1484</f>
        <v>-20787.485877038016</v>
      </c>
      <c r="E1484" s="68">
        <f>IF(A1484+C1484&lt;N$19,data!H$25,IF(A1484&lt;N$19,data!H$25*(N$19-A1484)/C1484,IF(D1484&gt;data!$H$25,data!$H$25,IF(D1484&lt;0,0,D1484))))</f>
        <v>0</v>
      </c>
      <c r="F1484" s="17">
        <f>(H1484*data!D$16+I1484*data!D$17-G1483*(data!D$18+data!D$19+data!D$20))*$C1484/60</f>
        <v>-0.90831785161688428</v>
      </c>
      <c r="G1484" s="17">
        <f t="shared" si="72"/>
        <v>57.743016325105607</v>
      </c>
      <c r="H1484" s="17">
        <f>H1483+(data!D$19*G1483-data!D$16*H1483)*$C1484/60</f>
        <v>163.32548908713665</v>
      </c>
      <c r="I1484" s="17">
        <f>I1483+(data!D$20*G1483-data!D$17*I1483)*$C1484/60</f>
        <v>478.4864305307326</v>
      </c>
      <c r="J1484" s="16">
        <f t="shared" si="73"/>
        <v>185</v>
      </c>
      <c r="K1484" s="14">
        <f>G1484/data!D$8</f>
        <v>2.8456049834962349</v>
      </c>
      <c r="L1484" s="59">
        <f>C1484*E1484/3600/data!H$23+L1483</f>
        <v>252.34350881038966</v>
      </c>
    </row>
    <row r="1485" spans="1:12" ht="19.899999999999999" customHeight="1">
      <c r="A1485" s="18">
        <f>'Eleveld TCI'!A1485</f>
        <v>11110</v>
      </c>
      <c r="B1485" s="13">
        <f>'Eleveld TCI'!B1485</f>
        <v>0</v>
      </c>
      <c r="C1485" s="14">
        <f t="shared" si="74"/>
        <v>10</v>
      </c>
      <c r="D1485" s="68">
        <f>3600*(B1485*data!D$15/1000-F1485-G1484)/C1485</f>
        <v>-20474.013995274505</v>
      </c>
      <c r="E1485" s="68">
        <f>IF(A1485+C1485&lt;N$19,data!H$25,IF(A1485&lt;N$19,data!H$25*(N$19-A1485)/C1485,IF(D1485&gt;data!$H$25,data!$H$25,IF(D1485&lt;0,0,D1485))))</f>
        <v>0</v>
      </c>
      <c r="F1485" s="17">
        <f>(H1485*data!D$16+I1485*data!D$17-G1484*(data!D$18+data!D$19+data!D$20))*$C1485/60</f>
        <v>-0.87075522712086462</v>
      </c>
      <c r="G1485" s="17">
        <f t="shared" si="72"/>
        <v>56.87226109798474</v>
      </c>
      <c r="H1485" s="17">
        <f>H1484+(data!D$19*G1484-data!D$16*H1484)*$C1485/60</f>
        <v>162.90620840857321</v>
      </c>
      <c r="I1485" s="17">
        <f>I1484+(data!D$20*G1484-data!D$17*I1484)*$C1485/60</f>
        <v>478.62746410821643</v>
      </c>
      <c r="J1485" s="16">
        <f t="shared" si="73"/>
        <v>185.16666666666666</v>
      </c>
      <c r="K1485" s="14">
        <f>G1485/data!D$8</f>
        <v>2.8026937264924472</v>
      </c>
      <c r="L1485" s="59">
        <f>C1485*E1485/3600/data!H$23+L1484</f>
        <v>252.34350881038966</v>
      </c>
    </row>
    <row r="1486" spans="1:12" ht="19.899999999999999" customHeight="1">
      <c r="A1486" s="18">
        <f>'Eleveld TCI'!A1486</f>
        <v>11120</v>
      </c>
      <c r="B1486" s="13">
        <f>'Eleveld TCI'!B1486</f>
        <v>0</v>
      </c>
      <c r="C1486" s="14">
        <f t="shared" si="74"/>
        <v>10</v>
      </c>
      <c r="D1486" s="68">
        <f>3600*(B1486*data!D$15/1000-F1486-G1485)/C1486</f>
        <v>-20173.407205033553</v>
      </c>
      <c r="E1486" s="68">
        <f>IF(A1486+C1486&lt;N$19,data!H$25,IF(A1486&lt;N$19,data!H$25*(N$19-A1486)/C1486,IF(D1486&gt;data!$H$25,data!$H$25,IF(D1486&lt;0,0,D1486))))</f>
        <v>0</v>
      </c>
      <c r="F1486" s="17">
        <f>(H1486*data!D$16+I1486*data!D$17-G1485*(data!D$18+data!D$19+data!D$20))*$C1486/60</f>
        <v>-0.83501886178042939</v>
      </c>
      <c r="G1486" s="17">
        <f t="shared" si="72"/>
        <v>56.037242236204314</v>
      </c>
      <c r="H1486" s="17">
        <f>H1485+(data!D$19*G1485-data!D$16*H1485)*$C1486/60</f>
        <v>162.47451703865701</v>
      </c>
      <c r="I1486" s="17">
        <f>I1485+(data!D$20*G1485-data!D$17*I1485)*$C1486/60</f>
        <v>478.7623248306428</v>
      </c>
      <c r="J1486" s="16">
        <f t="shared" si="73"/>
        <v>185.33333333333334</v>
      </c>
      <c r="K1486" s="14">
        <f>G1486/data!D$8</f>
        <v>2.7615435756063627</v>
      </c>
      <c r="L1486" s="59">
        <f>C1486*E1486/3600/data!H$23+L1485</f>
        <v>252.34350881038966</v>
      </c>
    </row>
    <row r="1487" spans="1:12" ht="19.899999999999999" customHeight="1">
      <c r="A1487" s="18">
        <f>'Eleveld TCI'!A1487</f>
        <v>11130</v>
      </c>
      <c r="B1487" s="13">
        <f>'Eleveld TCI'!B1487</f>
        <v>0</v>
      </c>
      <c r="C1487" s="14">
        <f t="shared" si="74"/>
        <v>10</v>
      </c>
      <c r="D1487" s="68">
        <f>3600*(B1487*data!D$15/1000-F1487-G1486)/C1487</f>
        <v>-19885.040594130456</v>
      </c>
      <c r="E1487" s="68">
        <f>IF(A1487+C1487&lt;N$19,data!H$25,IF(A1487&lt;N$19,data!H$25*(N$19-A1487)/C1487,IF(D1487&gt;data!$H$25,data!$H$25,IF(D1487&lt;0,0,D1487))))</f>
        <v>0</v>
      </c>
      <c r="F1487" s="17">
        <f>(H1487*data!D$16+I1487*data!D$17-G1486*(data!D$18+data!D$19+data!D$20))*$C1487/60</f>
        <v>-0.80101836361970824</v>
      </c>
      <c r="G1487" s="17">
        <f t="shared" si="72"/>
        <v>55.236223872584603</v>
      </c>
      <c r="H1487" s="17">
        <f>H1486+(data!D$19*G1486-data!D$16*H1486)*$C1487/60</f>
        <v>162.03119582087848</v>
      </c>
      <c r="I1487" s="17">
        <f>I1486+(data!D$20*G1486-data!D$17*I1486)*$C1487/60</f>
        <v>478.89126624763935</v>
      </c>
      <c r="J1487" s="16">
        <f t="shared" si="73"/>
        <v>185.5</v>
      </c>
      <c r="K1487" s="14">
        <f>G1487/data!D$8</f>
        <v>2.7220689864273901</v>
      </c>
      <c r="L1487" s="59">
        <f>C1487*E1487/3600/data!H$23+L1486</f>
        <v>252.34350881038966</v>
      </c>
    </row>
    <row r="1488" spans="1:12" ht="19.899999999999999" customHeight="1">
      <c r="A1488" s="18">
        <f>'Eleveld TCI'!A1488</f>
        <v>11140</v>
      </c>
      <c r="B1488" s="13">
        <f>'Eleveld TCI'!B1488</f>
        <v>0</v>
      </c>
      <c r="C1488" s="14">
        <f t="shared" si="74"/>
        <v>10</v>
      </c>
      <c r="D1488" s="68">
        <f>3600*(B1488*data!D$15/1000-F1488-G1487)/C1488</f>
        <v>-19608.320177887817</v>
      </c>
      <c r="E1488" s="68">
        <f>IF(A1488+C1488&lt;N$19,data!H$25,IF(A1488&lt;N$19,data!H$25*(N$19-A1488)/C1488,IF(D1488&gt;data!$H$25,data!$H$25,IF(D1488&lt;0,0,D1488))))</f>
        <v>0</v>
      </c>
      <c r="F1488" s="17">
        <f>(H1488*data!D$16+I1488*data!D$17-G1487*(data!D$18+data!D$19+data!D$20))*$C1488/60</f>
        <v>-0.76866782289622626</v>
      </c>
      <c r="G1488" s="17">
        <f t="shared" si="72"/>
        <v>54.467556049688376</v>
      </c>
      <c r="H1488" s="17">
        <f>H1487+(data!D$19*G1487-data!D$16*H1487)*$C1488/60</f>
        <v>161.576986038142</v>
      </c>
      <c r="I1488" s="17">
        <f>I1487+(data!D$20*G1487-data!D$17*I1487)*$C1488/60</f>
        <v>479.01452961831126</v>
      </c>
      <c r="J1488" s="16">
        <f t="shared" si="73"/>
        <v>185.66666666666666</v>
      </c>
      <c r="K1488" s="14">
        <f>G1488/data!D$8</f>
        <v>2.6841886482204007</v>
      </c>
      <c r="L1488" s="59">
        <f>C1488*E1488/3600/data!H$23+L1487</f>
        <v>252.34350881038966</v>
      </c>
    </row>
    <row r="1489" spans="1:12" ht="19.899999999999999" customHeight="1">
      <c r="A1489" s="18">
        <f>'Eleveld TCI'!A1489</f>
        <v>11150</v>
      </c>
      <c r="B1489" s="13">
        <f>'Eleveld TCI'!B1489</f>
        <v>0</v>
      </c>
      <c r="C1489" s="14">
        <f t="shared" si="74"/>
        <v>10</v>
      </c>
      <c r="D1489" s="68">
        <f>3600*(B1489*data!D$15/1000-F1489-G1488)/C1489</f>
        <v>-19342.681365559631</v>
      </c>
      <c r="E1489" s="68">
        <f>IF(A1489+C1489&lt;N$19,data!H$25,IF(A1489&lt;N$19,data!H$25*(N$19-A1489)/C1489,IF(D1489&gt;data!$H$25,data!$H$25,IF(D1489&lt;0,0,D1489))))</f>
        <v>0</v>
      </c>
      <c r="F1489" s="17">
        <f>(H1489*data!D$16+I1489*data!D$17-G1488*(data!D$18+data!D$19+data!D$20))*$C1489/60</f>
        <v>-0.73788558980051377</v>
      </c>
      <c r="G1489" s="17">
        <f t="shared" si="72"/>
        <v>53.729670459887863</v>
      </c>
      <c r="H1489" s="17">
        <f>H1488+(data!D$19*G1488-data!D$16*H1488)*$C1489/60</f>
        <v>161.11259137905321</v>
      </c>
      <c r="I1489" s="17">
        <f>I1488+(data!D$20*G1488-data!D$17*I1488)*$C1489/60</f>
        <v>479.13234451936898</v>
      </c>
      <c r="J1489" s="16">
        <f t="shared" si="73"/>
        <v>185.83333333333334</v>
      </c>
      <c r="K1489" s="14">
        <f>G1489/data!D$8</f>
        <v>2.6478252739940795</v>
      </c>
      <c r="L1489" s="59">
        <f>C1489*E1489/3600/data!H$23+L1488</f>
        <v>252.34350881038966</v>
      </c>
    </row>
    <row r="1490" spans="1:12" ht="19.899999999999999" customHeight="1">
      <c r="A1490" s="18">
        <f>'Eleveld TCI'!A1490</f>
        <v>11160</v>
      </c>
      <c r="B1490" s="13">
        <f>'Eleveld TCI'!B1490</f>
        <v>0</v>
      </c>
      <c r="C1490" s="14">
        <f t="shared" si="74"/>
        <v>10</v>
      </c>
      <c r="D1490" s="68">
        <f>3600*(B1490*data!D$15/1000-F1490-G1489)/C1490</f>
        <v>-19087.587502814429</v>
      </c>
      <c r="E1490" s="68">
        <f>IF(A1490+C1490&lt;N$19,data!H$25,IF(A1490&lt;N$19,data!H$25*(N$19-A1490)/C1490,IF(D1490&gt;data!$H$25,data!$H$25,IF(D1490&lt;0,0,D1490))))</f>
        <v>0</v>
      </c>
      <c r="F1490" s="17">
        <f>(H1490*data!D$16+I1490*data!D$17-G1489*(data!D$18+data!D$19+data!D$20))*$C1490/60</f>
        <v>-0.70859406318111218</v>
      </c>
      <c r="G1490" s="17">
        <f t="shared" si="72"/>
        <v>53.021076396706754</v>
      </c>
      <c r="H1490" s="17">
        <f>H1489+(data!D$19*G1489-data!D$16*H1489)*$C1490/60</f>
        <v>160.63867980666313</v>
      </c>
      <c r="I1490" s="17">
        <f>I1489+(data!D$20*G1489-data!D$17*I1489)*$C1490/60</f>
        <v>479.24492942310252</v>
      </c>
      <c r="J1490" s="16">
        <f t="shared" si="73"/>
        <v>186</v>
      </c>
      <c r="K1490" s="14">
        <f>G1490/data!D$8</f>
        <v>2.6129054009810146</v>
      </c>
      <c r="L1490" s="59">
        <f>C1490*E1490/3600/data!H$23+L1489</f>
        <v>252.34350881038966</v>
      </c>
    </row>
    <row r="1491" spans="1:12" ht="19.899999999999999" customHeight="1">
      <c r="A1491" s="18">
        <f>'Eleveld TCI'!A1491</f>
        <v>11170</v>
      </c>
      <c r="B1491" s="13">
        <f>'Eleveld TCI'!B1491</f>
        <v>0</v>
      </c>
      <c r="C1491" s="14">
        <f t="shared" si="74"/>
        <v>10</v>
      </c>
      <c r="D1491" s="68">
        <f>3600*(B1491*data!D$15/1000-F1491-G1490)/C1491</f>
        <v>-18842.528486505096</v>
      </c>
      <c r="E1491" s="68">
        <f>IF(A1491+C1491&lt;N$19,data!H$25,IF(A1491&lt;N$19,data!H$25*(N$19-A1491)/C1491,IF(D1491&gt;data!$H$25,data!$H$25,IF(D1491&lt;0,0,D1491))))</f>
        <v>0</v>
      </c>
      <c r="F1491" s="17">
        <f>(H1491*data!D$16+I1491*data!D$17-G1490*(data!D$18+data!D$19+data!D$20))*$C1491/60</f>
        <v>-0.6807194897481571</v>
      </c>
      <c r="G1491" s="17">
        <f t="shared" si="72"/>
        <v>52.340356906958597</v>
      </c>
      <c r="H1491" s="17">
        <f>H1490+(data!D$19*G1490-data!D$16*H1490)*$C1491/60</f>
        <v>160.15588533450725</v>
      </c>
      <c r="I1491" s="17">
        <f>I1490+(data!D$20*G1490-data!D$17*I1490)*$C1491/60</f>
        <v>479.35249224669678</v>
      </c>
      <c r="J1491" s="16">
        <f t="shared" si="73"/>
        <v>186.16666666666666</v>
      </c>
      <c r="K1491" s="14">
        <f>G1491/data!D$8</f>
        <v>2.5793592010131379</v>
      </c>
      <c r="L1491" s="59">
        <f>C1491*E1491/3600/data!H$23+L1490</f>
        <v>252.34350881038966</v>
      </c>
    </row>
    <row r="1492" spans="1:12" ht="19.899999999999999" customHeight="1">
      <c r="A1492" s="18">
        <f>'Eleveld TCI'!A1492</f>
        <v>11180</v>
      </c>
      <c r="B1492" s="13">
        <f>'Eleveld TCI'!B1492</f>
        <v>0</v>
      </c>
      <c r="C1492" s="14">
        <f t="shared" si="74"/>
        <v>10</v>
      </c>
      <c r="D1492" s="68">
        <f>3600*(B1492*data!D$15/1000-F1492-G1491)/C1492</f>
        <v>-18607.019448140203</v>
      </c>
      <c r="E1492" s="68">
        <f>IF(A1492+C1492&lt;N$19,data!H$25,IF(A1492&lt;N$19,data!H$25*(N$19-A1492)/C1492,IF(D1492&gt;data!$H$25,data!$H$25,IF(D1492&lt;0,0,D1492))))</f>
        <v>0</v>
      </c>
      <c r="F1492" s="17">
        <f>(H1492*data!D$16+I1492*data!D$17-G1491*(data!D$18+data!D$19+data!D$20))*$C1492/60</f>
        <v>-0.65419177323581834</v>
      </c>
      <c r="G1492" s="17">
        <f t="shared" si="72"/>
        <v>51.686165133722781</v>
      </c>
      <c r="H1492" s="17">
        <f>H1491+(data!D$19*G1491-data!D$16*H1491)*$C1492/60</f>
        <v>159.66480971453748</v>
      </c>
      <c r="I1492" s="17">
        <f>I1491+(data!D$20*G1491-data!D$17*I1491)*$C1492/60</f>
        <v>479.45523087430979</v>
      </c>
      <c r="J1492" s="16">
        <f t="shared" si="73"/>
        <v>186.33333333333334</v>
      </c>
      <c r="K1492" s="14">
        <f>G1492/data!D$8</f>
        <v>2.5471203003017338</v>
      </c>
      <c r="L1492" s="59">
        <f>C1492*E1492/3600/data!H$23+L1491</f>
        <v>252.34350881038966</v>
      </c>
    </row>
    <row r="1493" spans="1:12" ht="19.899999999999999" customHeight="1">
      <c r="A1493" s="18">
        <f>'Eleveld TCI'!A1493</f>
        <v>11190</v>
      </c>
      <c r="B1493" s="13">
        <f>'Eleveld TCI'!B1493</f>
        <v>0</v>
      </c>
      <c r="C1493" s="14">
        <f t="shared" si="74"/>
        <v>10</v>
      </c>
      <c r="D1493" s="68">
        <f>3600*(B1493*data!D$15/1000-F1493-G1492)/C1493</f>
        <v>-18380.599502649515</v>
      </c>
      <c r="E1493" s="68">
        <f>IF(A1493+C1493&lt;N$19,data!H$25,IF(A1493&lt;N$19,data!H$25*(N$19-A1493)/C1493,IF(D1493&gt;data!$H$25,data!$H$25,IF(D1493&lt;0,0,D1493))))</f>
        <v>0</v>
      </c>
      <c r="F1493" s="17">
        <f>(H1493*data!D$16+I1493*data!D$17-G1492*(data!D$18+data!D$19+data!D$20))*$C1493/60</f>
        <v>-0.62894429302968413</v>
      </c>
      <c r="G1493" s="17">
        <f t="shared" si="72"/>
        <v>51.057220840693098</v>
      </c>
      <c r="H1493" s="17">
        <f>H1492+(data!D$19*G1492-data!D$16*H1492)*$C1493/60</f>
        <v>159.16602404131706</v>
      </c>
      <c r="I1493" s="17">
        <f>I1492+(data!D$20*G1492-data!D$17*I1492)*$C1493/60</f>
        <v>479.55333365326499</v>
      </c>
      <c r="J1493" s="16">
        <f t="shared" si="73"/>
        <v>186.5</v>
      </c>
      <c r="K1493" s="14">
        <f>G1493/data!D$8</f>
        <v>2.5161256081555834</v>
      </c>
      <c r="L1493" s="59">
        <f>C1493*E1493/3600/data!H$23+L1492</f>
        <v>252.34350881038966</v>
      </c>
    </row>
    <row r="1494" spans="1:12" ht="19.899999999999999" customHeight="1">
      <c r="A1494" s="18">
        <f>'Eleveld TCI'!A1494</f>
        <v>11200</v>
      </c>
      <c r="B1494" s="13">
        <f>'Eleveld TCI'!B1494</f>
        <v>0</v>
      </c>
      <c r="C1494" s="14">
        <f t="shared" si="74"/>
        <v>10</v>
      </c>
      <c r="D1494" s="68">
        <f>3600*(B1494*data!D$15/1000-F1494-G1493)/C1494</f>
        <v>-18162.830559205242</v>
      </c>
      <c r="E1494" s="68">
        <f>IF(A1494+C1494&lt;N$19,data!H$25,IF(A1494&lt;N$19,data!H$25*(N$19-A1494)/C1494,IF(D1494&gt;data!$H$25,data!$H$25,IF(D1494&lt;0,0,D1494))))</f>
        <v>0</v>
      </c>
      <c r="F1494" s="17">
        <f>(H1494*data!D$16+I1494*data!D$17-G1493*(data!D$18+data!D$19+data!D$20))*$C1494/60</f>
        <v>-0.6049137317896468</v>
      </c>
      <c r="G1494" s="17">
        <f t="shared" si="72"/>
        <v>50.452307108903454</v>
      </c>
      <c r="H1494" s="17">
        <f>H1493+(data!D$19*G1493-data!D$16*H1493)*$C1494/60</f>
        <v>158.66007027663125</v>
      </c>
      <c r="I1494" s="17">
        <f>I1493+(data!D$20*G1493-data!D$17*I1493)*$C1494/60</f>
        <v>479.64697986564056</v>
      </c>
      <c r="J1494" s="16">
        <f t="shared" si="73"/>
        <v>186.66666666666666</v>
      </c>
      <c r="K1494" s="14">
        <f>G1494/data!D$8</f>
        <v>2.486315154193941</v>
      </c>
      <c r="L1494" s="59">
        <f>C1494*E1494/3600/data!H$23+L1493</f>
        <v>252.34350881038966</v>
      </c>
    </row>
    <row r="1495" spans="1:12" ht="19.899999999999999" customHeight="1">
      <c r="A1495" s="18">
        <f>'Eleveld TCI'!A1495</f>
        <v>11210</v>
      </c>
      <c r="B1495" s="13">
        <f>'Eleveld TCI'!B1495</f>
        <v>0</v>
      </c>
      <c r="C1495" s="14">
        <f t="shared" si="74"/>
        <v>10</v>
      </c>
      <c r="D1495" s="68">
        <f>3600*(B1495*data!D$15/1000-F1495-G1494)/C1495</f>
        <v>-17953.296191021269</v>
      </c>
      <c r="E1495" s="68">
        <f>IF(A1495+C1495&lt;N$19,data!H$25,IF(A1495&lt;N$19,data!H$25*(N$19-A1495)/C1495,IF(D1495&gt;data!$H$25,data!$H$25,IF(D1495&lt;0,0,D1495))))</f>
        <v>0</v>
      </c>
      <c r="F1495" s="17">
        <f>(H1495*data!D$16+I1495*data!D$17-G1494*(data!D$18+data!D$19+data!D$20))*$C1495/60</f>
        <v>-0.58203991162214608</v>
      </c>
      <c r="G1495" s="17">
        <f t="shared" si="72"/>
        <v>49.870267197281308</v>
      </c>
      <c r="H1495" s="17">
        <f>H1494+(data!D$19*G1494-data!D$16*H1494)*$C1495/60</f>
        <v>158.14746269846165</v>
      </c>
      <c r="I1495" s="17">
        <f>I1494+(data!D$20*G1494-data!D$17*I1494)*$C1495/60</f>
        <v>479.7363401764768</v>
      </c>
      <c r="J1495" s="16">
        <f t="shared" si="73"/>
        <v>186.83333333333334</v>
      </c>
      <c r="K1495" s="14">
        <f>G1495/data!D$8</f>
        <v>2.457631933633023</v>
      </c>
      <c r="L1495" s="59">
        <f>C1495*E1495/3600/data!H$23+L1494</f>
        <v>252.34350881038966</v>
      </c>
    </row>
    <row r="1496" spans="1:12" ht="19.899999999999999" customHeight="1">
      <c r="A1496" s="18">
        <f>'Eleveld TCI'!A1496</f>
        <v>11220</v>
      </c>
      <c r="B1496" s="13">
        <f>'Eleveld TCI'!B1496</f>
        <v>0</v>
      </c>
      <c r="C1496" s="14">
        <f t="shared" si="74"/>
        <v>10</v>
      </c>
      <c r="D1496" s="68">
        <f>3600*(B1496*data!D$15/1000-F1496-G1495)/C1496</f>
        <v>-17751.600561205283</v>
      </c>
      <c r="E1496" s="68">
        <f>IF(A1496+C1496&lt;N$19,data!H$25,IF(A1496&lt;N$19,data!H$25*(N$19-A1496)/C1496,IF(D1496&gt;data!$H$25,data!$H$25,IF(D1496&lt;0,0,D1496))))</f>
        <v>0</v>
      </c>
      <c r="F1496" s="17">
        <f>(H1496*data!D$16+I1496*data!D$17-G1495*(data!D$18+data!D$19+data!D$20))*$C1496/60</f>
        <v>-0.56026563837774346</v>
      </c>
      <c r="G1496" s="17">
        <f t="shared" si="72"/>
        <v>49.310001558903565</v>
      </c>
      <c r="H1496" s="17">
        <f>H1495+(data!D$19*G1495-data!D$16*H1495)*$C1496/60</f>
        <v>157.628689278075</v>
      </c>
      <c r="I1496" s="17">
        <f>I1495+(data!D$20*G1495-data!D$17*I1495)*$C1496/60</f>
        <v>479.82157705976073</v>
      </c>
      <c r="J1496" s="16">
        <f t="shared" si="73"/>
        <v>187</v>
      </c>
      <c r="K1496" s="14">
        <f>G1496/data!D$8</f>
        <v>2.4300217602455922</v>
      </c>
      <c r="L1496" s="59">
        <f>C1496*E1496/3600/data!H$23+L1495</f>
        <v>252.34350881038966</v>
      </c>
    </row>
    <row r="1497" spans="1:12" ht="19.899999999999999" customHeight="1">
      <c r="A1497" s="18">
        <f>'Eleveld TCI'!A1497</f>
        <v>11230</v>
      </c>
      <c r="B1497" s="13">
        <f>'Eleveld TCI'!B1497</f>
        <v>0</v>
      </c>
      <c r="C1497" s="14">
        <f t="shared" si="74"/>
        <v>10</v>
      </c>
      <c r="D1497" s="68">
        <f>3600*(B1497*data!D$15/1000-F1497-G1496)/C1497</f>
        <v>-17557.367401883708</v>
      </c>
      <c r="E1497" s="68">
        <f>IF(A1497+C1497&lt;N$19,data!H$25,IF(A1497&lt;N$19,data!H$25*(N$19-A1497)/C1497,IF(D1497&gt;data!$H$25,data!$H$25,IF(D1497&lt;0,0,D1497))))</f>
        <v>0</v>
      </c>
      <c r="F1497" s="17">
        <f>(H1497*data!D$16+I1497*data!D$17-G1496*(data!D$18+data!D$19+data!D$20))*$C1497/60</f>
        <v>-0.53953655367104048</v>
      </c>
      <c r="G1497" s="17">
        <f t="shared" si="72"/>
        <v>48.770465005232523</v>
      </c>
      <c r="H1497" s="17">
        <f>H1496+(data!D$19*G1496-data!D$16*H1496)*$C1497/60</f>
        <v>157.10421298879217</v>
      </c>
      <c r="I1497" s="17">
        <f>I1496+(data!D$20*G1496-data!D$17*I1496)*$C1497/60</f>
        <v>479.90284520329021</v>
      </c>
      <c r="J1497" s="16">
        <f t="shared" si="73"/>
        <v>187.16666666666666</v>
      </c>
      <c r="K1497" s="14">
        <f>G1497/data!D$8</f>
        <v>2.4034331266130753</v>
      </c>
      <c r="L1497" s="59">
        <f>C1497*E1497/3600/data!H$23+L1496</f>
        <v>252.34350881038966</v>
      </c>
    </row>
    <row r="1498" spans="1:12" ht="19.899999999999999" customHeight="1">
      <c r="A1498" s="18">
        <f>'Eleveld TCI'!A1498</f>
        <v>11240</v>
      </c>
      <c r="B1498" s="13">
        <f>'Eleveld TCI'!B1498</f>
        <v>0</v>
      </c>
      <c r="C1498" s="14">
        <f t="shared" si="74"/>
        <v>10</v>
      </c>
      <c r="D1498" s="68">
        <f>3600*(B1498*data!D$15/1000-F1498-G1497)/C1498</f>
        <v>-17370.239043957332</v>
      </c>
      <c r="E1498" s="68">
        <f>IF(A1498+C1498&lt;N$19,data!H$25,IF(A1498&lt;N$19,data!H$25*(N$19-A1498)/C1498,IF(D1498&gt;data!$H$25,data!$H$25,IF(D1498&lt;0,0,D1498))))</f>
        <v>0</v>
      </c>
      <c r="F1498" s="17">
        <f>(H1498*data!D$16+I1498*data!D$17-G1497*(data!D$18+data!D$19+data!D$20))*$C1498/60</f>
        <v>-0.51980099423993631</v>
      </c>
      <c r="G1498" s="17">
        <f t="shared" si="72"/>
        <v>48.250664010992587</v>
      </c>
      <c r="H1498" s="17">
        <f>H1497+(data!D$19*G1497-data!D$16*H1497)*$C1498/60</f>
        <v>156.57447304982591</v>
      </c>
      <c r="I1498" s="17">
        <f>I1497+(data!D$20*G1497-data!D$17*I1497)*$C1498/60</f>
        <v>479.98029189346505</v>
      </c>
      <c r="J1498" s="16">
        <f t="shared" si="73"/>
        <v>187.33333333333334</v>
      </c>
      <c r="K1498" s="14">
        <f>G1498/data!D$8</f>
        <v>2.3778170713085247</v>
      </c>
      <c r="L1498" s="59">
        <f>C1498*E1498/3600/data!H$23+L1497</f>
        <v>252.34350881038966</v>
      </c>
    </row>
    <row r="1499" spans="1:12" ht="19.899999999999999" customHeight="1">
      <c r="A1499" s="18">
        <f>'Eleveld TCI'!A1499</f>
        <v>11250</v>
      </c>
      <c r="B1499" s="13">
        <f>'Eleveld TCI'!B1499</f>
        <v>0</v>
      </c>
      <c r="C1499" s="14">
        <f t="shared" si="74"/>
        <v>10</v>
      </c>
      <c r="D1499" s="68">
        <f>3600*(B1499*data!D$15/1000-F1499-G1498)/C1499</f>
        <v>-17189.875494976459</v>
      </c>
      <c r="E1499" s="68">
        <f>IF(A1499+C1499&lt;N$19,data!H$25,IF(A1499&lt;N$19,data!H$25*(N$19-A1499)/C1499,IF(D1499&gt;data!$H$25,data!$H$25,IF(D1499&lt;0,0,D1499))))</f>
        <v>0</v>
      </c>
      <c r="F1499" s="17">
        <f>(H1499*data!D$16+I1499*data!D$17-G1498*(data!D$18+data!D$19+data!D$20))*$C1499/60</f>
        <v>-0.50100985828020816</v>
      </c>
      <c r="G1499" s="17">
        <f t="shared" si="72"/>
        <v>47.749654152712381</v>
      </c>
      <c r="H1499" s="17">
        <f>H1498+(data!D$19*G1498-data!D$16*H1498)*$C1499/60</f>
        <v>156.0398861084077</v>
      </c>
      <c r="I1499" s="17">
        <f>I1498+(data!D$20*G1498-data!D$17*I1498)*$C1499/60</f>
        <v>480.05405738100058</v>
      </c>
      <c r="J1499" s="16">
        <f t="shared" si="73"/>
        <v>187.5</v>
      </c>
      <c r="K1499" s="14">
        <f>G1499/data!D$8</f>
        <v>2.3531270526666854</v>
      </c>
      <c r="L1499" s="59">
        <f>C1499*E1499/3600/data!H$23+L1498</f>
        <v>252.34350881038966</v>
      </c>
    </row>
    <row r="1500" spans="1:12" ht="19.899999999999999" customHeight="1">
      <c r="A1500" s="18">
        <f>'Eleveld TCI'!A1500</f>
        <v>11260</v>
      </c>
      <c r="B1500" s="13">
        <f>'Eleveld TCI'!B1500</f>
        <v>0</v>
      </c>
      <c r="C1500" s="14">
        <f t="shared" si="74"/>
        <v>10</v>
      </c>
      <c r="D1500" s="68">
        <f>3600*(B1500*data!D$15/1000-F1500-G1499)/C1500</f>
        <v>-17015.953562749048</v>
      </c>
      <c r="E1500" s="68">
        <f>IF(A1500+C1500&lt;N$19,data!H$25,IF(A1500&lt;N$19,data!H$25*(N$19-A1500)/C1500,IF(D1500&gt;data!$H$25,data!$H$25,IF(D1500&lt;0,0,D1500))))</f>
        <v>0</v>
      </c>
      <c r="F1500" s="17">
        <f>(H1500*data!D$16+I1500*data!D$17-G1499*(data!D$18+data!D$19+data!D$20))*$C1500/60</f>
        <v>-0.48311647840947369</v>
      </c>
      <c r="G1500" s="17">
        <f t="shared" si="72"/>
        <v>47.26653767430291</v>
      </c>
      <c r="H1500" s="17">
        <f>H1499+(data!D$19*G1499-data!D$16*H1499)*$C1500/60</f>
        <v>155.5008473632646</v>
      </c>
      <c r="I1500" s="17">
        <f>I1499+(data!D$20*G1499-data!D$17*I1499)*$C1500/60</f>
        <v>480.12427522850999</v>
      </c>
      <c r="J1500" s="16">
        <f t="shared" si="73"/>
        <v>187.66666666666666</v>
      </c>
      <c r="K1500" s="14">
        <f>G1500/data!D$8</f>
        <v>2.3293188288144542</v>
      </c>
      <c r="L1500" s="59">
        <f>C1500*E1500/3600/data!H$23+L1499</f>
        <v>252.34350881038966</v>
      </c>
    </row>
    <row r="1501" spans="1:12" ht="19.899999999999999" customHeight="1">
      <c r="A1501" s="18">
        <f>'Eleveld TCI'!A1501</f>
        <v>11270</v>
      </c>
      <c r="B1501" s="13">
        <f>'Eleveld TCI'!B1501</f>
        <v>0</v>
      </c>
      <c r="C1501" s="14">
        <f t="shared" si="74"/>
        <v>10</v>
      </c>
      <c r="D1501" s="68">
        <f>3600*(B1501*data!D$15/1000-F1501-G1500)/C1501</f>
        <v>-16848.166022413625</v>
      </c>
      <c r="E1501" s="68">
        <f>IF(A1501+C1501&lt;N$19,data!H$25,IF(A1501&lt;N$19,data!H$25*(N$19-A1501)/C1501,IF(D1501&gt;data!$H$25,data!$H$25,IF(D1501&lt;0,0,D1501))))</f>
        <v>0</v>
      </c>
      <c r="F1501" s="17">
        <f>(H1501*data!D$16+I1501*data!D$17-G1500*(data!D$18+data!D$19+data!D$20))*$C1501/60</f>
        <v>-0.4660765009317247</v>
      </c>
      <c r="G1501" s="17">
        <f t="shared" si="72"/>
        <v>46.800461173371183</v>
      </c>
      <c r="H1501" s="17">
        <f>H1500+(data!D$19*G1500-data!D$16*H1500)*$C1501/60</f>
        <v>154.95773163235501</v>
      </c>
      <c r="I1501" s="17">
        <f>I1500+(data!D$20*G1500-data!D$17*I1500)*$C1501/60</f>
        <v>480.19107264085443</v>
      </c>
      <c r="J1501" s="16">
        <f t="shared" si="73"/>
        <v>187.83333333333334</v>
      </c>
      <c r="K1501" s="14">
        <f>G1501/data!D$8</f>
        <v>2.3063503436512507</v>
      </c>
      <c r="L1501" s="59">
        <f>C1501*E1501/3600/data!H$23+L1500</f>
        <v>252.34350881038966</v>
      </c>
    </row>
    <row r="1502" spans="1:12" ht="19.899999999999999" customHeight="1">
      <c r="A1502" s="18">
        <f>'Eleveld TCI'!A1502</f>
        <v>11280</v>
      </c>
      <c r="B1502" s="13">
        <f>'Eleveld TCI'!B1502</f>
        <v>0</v>
      </c>
      <c r="C1502" s="14">
        <f t="shared" si="74"/>
        <v>10</v>
      </c>
      <c r="D1502" s="68">
        <f>3600*(B1502*data!D$15/1000-F1502-G1501)/C1502</f>
        <v>-16686.220824821245</v>
      </c>
      <c r="E1502" s="68">
        <f>IF(A1502+C1502&lt;N$19,data!H$25,IF(A1502&lt;N$19,data!H$25*(N$19-A1502)/C1502,IF(D1502&gt;data!$H$25,data!$H$25,IF(D1502&lt;0,0,D1502))))</f>
        <v>0</v>
      </c>
      <c r="F1502" s="17">
        <f>(H1502*data!D$16+I1502*data!D$17-G1501*(data!D$18+data!D$19+data!D$20))*$C1502/60</f>
        <v>-0.44984777108995172</v>
      </c>
      <c r="G1502" s="17">
        <f t="shared" si="72"/>
        <v>46.350613402281233</v>
      </c>
      <c r="H1502" s="17">
        <f>H1501+(data!D$19*G1501-data!D$16*H1501)*$C1502/60</f>
        <v>154.410894367628</v>
      </c>
      <c r="I1502" s="17">
        <f>I1501+(data!D$20*G1501-data!D$17*I1501)*$C1502/60</f>
        <v>480.25457077911557</v>
      </c>
      <c r="J1502" s="16">
        <f t="shared" si="73"/>
        <v>188</v>
      </c>
      <c r="K1502" s="14">
        <f>G1502/data!D$8</f>
        <v>2.2841816184841921</v>
      </c>
      <c r="L1502" s="59">
        <f>C1502*E1502/3600/data!H$23+L1501</f>
        <v>252.34350881038966</v>
      </c>
    </row>
    <row r="1503" spans="1:12" ht="19.899999999999999" customHeight="1">
      <c r="A1503" s="18">
        <f>'Eleveld TCI'!A1503</f>
        <v>11290</v>
      </c>
      <c r="B1503" s="13">
        <f>'Eleveld TCI'!B1503</f>
        <v>0</v>
      </c>
      <c r="C1503" s="14">
        <f t="shared" si="74"/>
        <v>10</v>
      </c>
      <c r="D1503" s="68">
        <f>3600*(B1503*data!D$15/1000-F1503-G1502)/C1503</f>
        <v>-16529.840344177694</v>
      </c>
      <c r="E1503" s="68">
        <f>IF(A1503+C1503&lt;N$19,data!H$25,IF(A1503&lt;N$19,data!H$25*(N$19-A1503)/C1503,IF(D1503&gt;data!$H$25,data!$H$25,IF(D1503&lt;0,0,D1503))))</f>
        <v>0</v>
      </c>
      <c r="F1503" s="17">
        <f>(H1503*data!D$16+I1503*data!D$17-G1502*(data!D$18+data!D$19+data!D$20))*$C1503/60</f>
        <v>-0.43439022400986627</v>
      </c>
      <c r="G1503" s="17">
        <f t="shared" si="72"/>
        <v>45.916223178271366</v>
      </c>
      <c r="H1503" s="17">
        <f>H1502+(data!D$19*G1502-data!D$16*H1502)*$C1503/60</f>
        <v>153.86067261943398</v>
      </c>
      <c r="I1503" s="17">
        <f>I1502+(data!D$20*G1502-data!D$17*I1502)*$C1503/60</f>
        <v>480.31488505900302</v>
      </c>
      <c r="J1503" s="16">
        <f t="shared" si="73"/>
        <v>188.16666666666666</v>
      </c>
      <c r="K1503" s="14">
        <f>G1503/data!D$8</f>
        <v>2.262774649037619</v>
      </c>
      <c r="L1503" s="59">
        <f>C1503*E1503/3600/data!H$23+L1502</f>
        <v>252.34350881038966</v>
      </c>
    </row>
    <row r="1504" spans="1:12" ht="19.899999999999999" customHeight="1">
      <c r="A1504" s="18">
        <f>'Eleveld TCI'!A1504</f>
        <v>11300</v>
      </c>
      <c r="B1504" s="13">
        <f>'Eleveld TCI'!B1504</f>
        <v>0</v>
      </c>
      <c r="C1504" s="14">
        <f t="shared" si="74"/>
        <v>10</v>
      </c>
      <c r="D1504" s="68">
        <f>3600*(B1504*data!D$15/1000-F1504-G1503)/C1504</f>
        <v>-16378.760662998806</v>
      </c>
      <c r="E1504" s="68">
        <f>IF(A1504+C1504&lt;N$19,data!H$25,IF(A1504&lt;N$19,data!H$25*(N$19-A1504)/C1504,IF(D1504&gt;data!$H$25,data!$H$25,IF(D1504&lt;0,0,D1504))))</f>
        <v>0</v>
      </c>
      <c r="F1504" s="17">
        <f>(H1504*data!D$16+I1504*data!D$17-G1503*(data!D$18+data!D$19+data!D$20))*$C1504/60</f>
        <v>-0.41966578105245639</v>
      </c>
      <c r="G1504" s="17">
        <f t="shared" si="72"/>
        <v>45.496557397218908</v>
      </c>
      <c r="H1504" s="17">
        <f>H1503+(data!D$19*G1503-data!D$16*H1503)*$C1504/60</f>
        <v>153.30738595308358</v>
      </c>
      <c r="I1504" s="17">
        <f>I1503+(data!D$20*G1503-data!D$17*I1503)*$C1504/60</f>
        <v>480.37212543446844</v>
      </c>
      <c r="J1504" s="16">
        <f t="shared" si="73"/>
        <v>188.33333333333334</v>
      </c>
      <c r="K1504" s="14">
        <f>G1504/data!D$8</f>
        <v>2.2420933075704172</v>
      </c>
      <c r="L1504" s="59">
        <f>C1504*E1504/3600/data!H$23+L1503</f>
        <v>252.34350881038966</v>
      </c>
    </row>
    <row r="1505" spans="1:12" ht="19.899999999999999" customHeight="1">
      <c r="A1505" s="18">
        <f>'Eleveld TCI'!A1505</f>
        <v>11310</v>
      </c>
      <c r="B1505" s="13">
        <f>'Eleveld TCI'!B1505</f>
        <v>0</v>
      </c>
      <c r="C1505" s="14">
        <f t="shared" si="74"/>
        <v>20</v>
      </c>
      <c r="D1505" s="68">
        <f>3600*(B1505*data!D$15/1000-F1505-G1504)/C1505</f>
        <v>-8041.5263462435196</v>
      </c>
      <c r="E1505" s="68">
        <f>IF(A1505+C1505&lt;N$19,data!H$25,IF(A1505&lt;N$19,data!H$25*(N$19-A1505)/C1505,IF(D1505&gt;data!$H$25,data!$H$25,IF(D1505&lt;0,0,D1505))))</f>
        <v>0</v>
      </c>
      <c r="F1505" s="17">
        <f>(H1505*data!D$16+I1505*data!D$17-G1504*(data!D$18+data!D$19+data!D$20))*$C1505/60</f>
        <v>-0.82141102919935471</v>
      </c>
      <c r="G1505" s="17">
        <f t="shared" si="72"/>
        <v>44.675146368019554</v>
      </c>
      <c r="H1505" s="17">
        <f>H1504+(data!D$19*G1504-data!D$16*H1504)*$C1505/60</f>
        <v>152.19528868677321</v>
      </c>
      <c r="I1505" s="17">
        <f>I1504+(data!D$20*G1504-data!D$17*I1504)*$C1505/60</f>
        <v>480.48066790005157</v>
      </c>
      <c r="J1505" s="16">
        <f t="shared" si="73"/>
        <v>188.5</v>
      </c>
      <c r="K1505" s="14">
        <f>G1505/data!D$8</f>
        <v>2.2016137575408807</v>
      </c>
      <c r="L1505" s="59">
        <f>C1505*E1505/3600/data!H$23+L1504</f>
        <v>252.34350881038966</v>
      </c>
    </row>
    <row r="1506" spans="1:12" ht="19.899999999999999" customHeight="1">
      <c r="A1506" s="18">
        <f>'Eleveld TCI'!A1506</f>
        <v>11330</v>
      </c>
      <c r="B1506" s="13">
        <f>'Eleveld TCI'!B1506</f>
        <v>0</v>
      </c>
      <c r="C1506" s="14">
        <f t="shared" si="74"/>
        <v>20</v>
      </c>
      <c r="D1506" s="68">
        <f>3600*(B1506*data!D$15/1000-F1506-G1505)/C1506</f>
        <v>-7903.4424275291767</v>
      </c>
      <c r="E1506" s="68">
        <f>IF(A1506+C1506&lt;N$19,data!H$25,IF(A1506&lt;N$19,data!H$25*(N$19-A1506)/C1506,IF(D1506&gt;data!$H$25,data!$H$25,IF(D1506&lt;0,0,D1506))))</f>
        <v>0</v>
      </c>
      <c r="F1506" s="17">
        <f>(H1506*data!D$16+I1506*data!D$17-G1505*(data!D$18+data!D$19+data!D$20))*$C1506/60</f>
        <v>-0.76713288174635907</v>
      </c>
      <c r="G1506" s="17">
        <f t="shared" si="72"/>
        <v>43.908013486273198</v>
      </c>
      <c r="H1506" s="17">
        <f>H1505+(data!D$19*G1505-data!D$16*H1505)*$C1506/60</f>
        <v>151.07291385858844</v>
      </c>
      <c r="I1506" s="17">
        <f>I1505+(data!D$20*G1505-data!D$17*I1505)*$C1506/60</f>
        <v>480.5775912145138</v>
      </c>
      <c r="J1506" s="16">
        <f t="shared" si="73"/>
        <v>188.83333333333334</v>
      </c>
      <c r="K1506" s="14">
        <f>G1506/data!D$8</f>
        <v>2.1638090620083381</v>
      </c>
      <c r="L1506" s="59">
        <f>C1506*E1506/3600/data!H$23+L1505</f>
        <v>252.34350881038966</v>
      </c>
    </row>
    <row r="1507" spans="1:12" ht="19.899999999999999" customHeight="1">
      <c r="A1507" s="18">
        <f>'Eleveld TCI'!A1507</f>
        <v>11350</v>
      </c>
      <c r="B1507" s="13">
        <f>'Eleveld TCI'!B1507</f>
        <v>0</v>
      </c>
      <c r="C1507" s="14">
        <f t="shared" si="74"/>
        <v>20</v>
      </c>
      <c r="D1507" s="68">
        <f>3600*(B1507*data!D$15/1000-F1507-G1506)/C1507</f>
        <v>-7774.2107446049176</v>
      </c>
      <c r="E1507" s="68">
        <f>IF(A1507+C1507&lt;N$19,data!H$25,IF(A1507&lt;N$19,data!H$25*(N$19-A1507)/C1507,IF(D1507&gt;data!$H$25,data!$H$25,IF(D1507&lt;0,0,D1507))))</f>
        <v>0</v>
      </c>
      <c r="F1507" s="17">
        <f>(H1507*data!D$16+I1507*data!D$17-G1506*(data!D$18+data!D$19+data!D$20))*$C1507/60</f>
        <v>-0.71795379402365356</v>
      </c>
      <c r="G1507" s="17">
        <f t="shared" si="72"/>
        <v>43.190059692249548</v>
      </c>
      <c r="H1507" s="17">
        <f>H1506+(data!D$19*G1506-data!D$16*H1506)*$C1507/60</f>
        <v>149.94247627466851</v>
      </c>
      <c r="I1507" s="17">
        <f>I1506+(data!D$20*G1506-data!D$17*I1506)*$C1507/60</f>
        <v>480.66366805298566</v>
      </c>
      <c r="J1507" s="16">
        <f t="shared" si="73"/>
        <v>189.16666666666666</v>
      </c>
      <c r="K1507" s="14">
        <f>G1507/data!D$8</f>
        <v>2.1284279367361298</v>
      </c>
      <c r="L1507" s="59">
        <f>C1507*E1507/3600/data!H$23+L1506</f>
        <v>252.34350881038966</v>
      </c>
    </row>
    <row r="1508" spans="1:12" ht="19.899999999999999" customHeight="1">
      <c r="A1508" s="18">
        <f>'Eleveld TCI'!A1508</f>
        <v>11370</v>
      </c>
      <c r="B1508" s="13">
        <f>'Eleveld TCI'!B1508</f>
        <v>0</v>
      </c>
      <c r="C1508" s="14">
        <f t="shared" si="74"/>
        <v>20</v>
      </c>
      <c r="D1508" s="68">
        <f>3600*(B1508*data!D$15/1000-F1508-G1507)/C1508</f>
        <v>-7653.0036746648011</v>
      </c>
      <c r="E1508" s="68">
        <f>IF(A1508+C1508&lt;N$19,data!H$25,IF(A1508&lt;N$19,data!H$25*(N$19-A1508)/C1508,IF(D1508&gt;data!$H$25,data!$H$25,IF(D1508&lt;0,0,D1508))))</f>
        <v>0</v>
      </c>
      <c r="F1508" s="17">
        <f>(H1508*data!D$16+I1508*data!D$17-G1507*(data!D$18+data!D$19+data!D$20))*$C1508/60</f>
        <v>-0.67337261077843102</v>
      </c>
      <c r="G1508" s="17">
        <f t="shared" si="72"/>
        <v>42.516687081471119</v>
      </c>
      <c r="H1508" s="17">
        <f>H1507+(data!D$19*G1507-data!D$16*H1507)*$C1508/60</f>
        <v>148.80595977147689</v>
      </c>
      <c r="I1508" s="17">
        <f>I1507+(data!D$20*G1507-data!D$17*I1507)*$C1508/60</f>
        <v>480.73959885381885</v>
      </c>
      <c r="J1508" s="16">
        <f t="shared" si="73"/>
        <v>189.5</v>
      </c>
      <c r="K1508" s="14">
        <f>G1508/data!D$8</f>
        <v>2.095243794671354</v>
      </c>
      <c r="L1508" s="59">
        <f>C1508*E1508/3600/data!H$23+L1507</f>
        <v>252.34350881038966</v>
      </c>
    </row>
    <row r="1509" spans="1:12" ht="19.899999999999999" customHeight="1">
      <c r="A1509" s="18">
        <f>'Eleveld TCI'!A1509</f>
        <v>11390</v>
      </c>
      <c r="B1509" s="13">
        <f>'Eleveld TCI'!B1509</f>
        <v>0</v>
      </c>
      <c r="C1509" s="14">
        <f t="shared" si="74"/>
        <v>20</v>
      </c>
      <c r="D1509" s="68">
        <f>3600*(B1509*data!D$15/1000-F1509-G1508)/C1509</f>
        <v>-7539.0748945434561</v>
      </c>
      <c r="E1509" s="68">
        <f>IF(A1509+C1509&lt;N$19,data!H$25,IF(A1509&lt;N$19,data!H$25*(N$19-A1509)/C1509,IF(D1509&gt;data!$H$25,data!$H$25,IF(D1509&lt;0,0,D1509))))</f>
        <v>0</v>
      </c>
      <c r="F1509" s="17">
        <f>(H1509*data!D$16+I1509*data!D$17-G1508*(data!D$18+data!D$19+data!D$20))*$C1509/60</f>
        <v>-0.63293766734080315</v>
      </c>
      <c r="G1509" s="17">
        <f t="shared" si="72"/>
        <v>41.883749414130314</v>
      </c>
      <c r="H1509" s="17">
        <f>H1508+(data!D$19*G1508-data!D$16*H1508)*$C1509/60</f>
        <v>147.6651401600414</v>
      </c>
      <c r="I1509" s="17">
        <f>I1508+(data!D$20*G1508-data!D$17*I1508)*$C1509/60</f>
        <v>480.80601891422026</v>
      </c>
      <c r="J1509" s="16">
        <f t="shared" si="73"/>
        <v>189.83333333333334</v>
      </c>
      <c r="K1509" s="14">
        <f>G1509/data!D$8</f>
        <v>2.0640523070239656</v>
      </c>
      <c r="L1509" s="59">
        <f>C1509*E1509/3600/data!H$23+L1508</f>
        <v>252.34350881038966</v>
      </c>
    </row>
    <row r="1510" spans="1:12" ht="19.899999999999999" customHeight="1">
      <c r="A1510" s="18">
        <f>'Eleveld TCI'!A1510</f>
        <v>11410</v>
      </c>
      <c r="B1510" s="13">
        <f>'Eleveld TCI'!B1510</f>
        <v>0</v>
      </c>
      <c r="C1510" s="14">
        <f t="shared" si="74"/>
        <v>20</v>
      </c>
      <c r="D1510" s="68">
        <f>3600*(B1510*data!D$15/1000-F1510-G1509)/C1510</f>
        <v>-7431.7513525637496</v>
      </c>
      <c r="E1510" s="68">
        <f>IF(A1510+C1510&lt;N$19,data!H$25,IF(A1510&lt;N$19,data!H$25*(N$19-A1510)/C1510,IF(D1510&gt;data!$H$25,data!$H$25,IF(D1510&lt;0,0,D1510))))</f>
        <v>0</v>
      </c>
      <c r="F1510" s="17">
        <f>(H1510*data!D$16+I1510*data!D$17-G1509*(data!D$18+data!D$19+data!D$20))*$C1510/60</f>
        <v>-0.59624189988726306</v>
      </c>
      <c r="G1510" s="17">
        <f t="shared" si="72"/>
        <v>41.287507514243053</v>
      </c>
      <c r="H1510" s="17">
        <f>H1509+(data!D$19*G1509-data!D$16*H1509)*$C1510/60</f>
        <v>146.52160590190152</v>
      </c>
      <c r="I1510" s="17">
        <f>I1509+(data!D$20*G1509-data!D$17*I1509)*$C1510/60</f>
        <v>480.86350478521246</v>
      </c>
      <c r="J1510" s="16">
        <f t="shared" si="73"/>
        <v>190.16666666666666</v>
      </c>
      <c r="K1510" s="14">
        <f>G1510/data!D$8</f>
        <v>2.0346692053145601</v>
      </c>
      <c r="L1510" s="59">
        <f>C1510*E1510/3600/data!H$23+L1509</f>
        <v>252.34350881038966</v>
      </c>
    </row>
    <row r="1511" spans="1:12" ht="19.899999999999999" customHeight="1">
      <c r="A1511" s="18">
        <f>'Eleveld TCI'!A1511</f>
        <v>11430</v>
      </c>
      <c r="B1511" s="13">
        <f>'Eleveld TCI'!B1511</f>
        <v>0</v>
      </c>
      <c r="C1511" s="14">
        <f t="shared" si="74"/>
        <v>20</v>
      </c>
      <c r="D1511" s="68">
        <f>3600*(B1511*data!D$15/1000-F1511-G1510)/C1511</f>
        <v>-7330.426033572372</v>
      </c>
      <c r="E1511" s="68">
        <f>IF(A1511+C1511&lt;N$19,data!H$25,IF(A1511&lt;N$19,data!H$25*(N$19-A1511)/C1511,IF(D1511&gt;data!$H$25,data!$H$25,IF(D1511&lt;0,0,D1511))))</f>
        <v>0</v>
      </c>
      <c r="F1511" s="17">
        <f>(H1511*data!D$16+I1511*data!D$17-G1510*(data!D$18+data!D$19+data!D$20))*$C1511/60</f>
        <v>-0.56291843884098347</v>
      </c>
      <c r="G1511" s="17">
        <f t="shared" si="72"/>
        <v>40.724589075402072</v>
      </c>
      <c r="H1511" s="17">
        <f>H1510+(data!D$19*G1510-data!D$16*H1510)*$C1511/60</f>
        <v>145.37677674089841</v>
      </c>
      <c r="I1511" s="17">
        <f>I1510+(data!D$20*G1510-data!D$17*I1510)*$C1511/60</f>
        <v>480.91258003514815</v>
      </c>
      <c r="J1511" s="16">
        <f t="shared" si="73"/>
        <v>190.5</v>
      </c>
      <c r="K1511" s="14">
        <f>G1511/data!D$8</f>
        <v>2.0069283005816119</v>
      </c>
      <c r="L1511" s="59">
        <f>C1511*E1511/3600/data!H$23+L1510</f>
        <v>252.34350881038966</v>
      </c>
    </row>
    <row r="1512" spans="1:12" ht="19.899999999999999" customHeight="1">
      <c r="A1512" s="18">
        <f>'Eleveld TCI'!A1512</f>
        <v>11450</v>
      </c>
      <c r="B1512" s="13">
        <f>'Eleveld TCI'!B1512</f>
        <v>0</v>
      </c>
      <c r="C1512" s="14">
        <f t="shared" si="74"/>
        <v>20</v>
      </c>
      <c r="D1512" s="68">
        <f>3600*(B1512*data!D$15/1000-F1512-G1511)/C1512</f>
        <v>-7234.5514387914618</v>
      </c>
      <c r="E1512" s="68">
        <f>IF(A1512+C1512&lt;N$19,data!H$25,IF(A1512&lt;N$19,data!H$25*(N$19-A1512)/C1512,IF(D1512&gt;data!$H$25,data!$H$25,IF(D1512&lt;0,0,D1512))))</f>
        <v>0</v>
      </c>
      <c r="F1512" s="17">
        <f>(H1512*data!D$16+I1512*data!D$17-G1511*(data!D$18+data!D$19+data!D$20))*$C1512/60</f>
        <v>-0.53263663767172942</v>
      </c>
      <c r="G1512" s="17">
        <f t="shared" si="72"/>
        <v>40.191952437730343</v>
      </c>
      <c r="H1512" s="17">
        <f>H1511+(data!D$19*G1511-data!D$16*H1511)*$C1512/60</f>
        <v>144.23192049279695</v>
      </c>
      <c r="I1512" s="17">
        <f>I1511+(data!D$20*G1511-data!D$17*I1511)*$C1512/60</f>
        <v>480.95372044416513</v>
      </c>
      <c r="J1512" s="16">
        <f t="shared" si="73"/>
        <v>190.83333333333334</v>
      </c>
      <c r="K1512" s="14">
        <f>G1512/data!D$8</f>
        <v>1.9806796982914616</v>
      </c>
      <c r="L1512" s="59">
        <f>C1512*E1512/3600/data!H$23+L1511</f>
        <v>252.34350881038966</v>
      </c>
    </row>
    <row r="1513" spans="1:12" ht="19.899999999999999" customHeight="1">
      <c r="A1513" s="18">
        <f>'Eleveld TCI'!A1513</f>
        <v>11470</v>
      </c>
      <c r="B1513" s="13">
        <f>'Eleveld TCI'!B1513</f>
        <v>0</v>
      </c>
      <c r="C1513" s="14">
        <f t="shared" si="74"/>
        <v>20</v>
      </c>
      <c r="D1513" s="68">
        <f>3600*(B1513*data!D$15/1000-F1513-G1512)/C1513</f>
        <v>-7143.6337098579725</v>
      </c>
      <c r="E1513" s="68">
        <f>IF(A1513+C1513&lt;N$19,data!H$25,IF(A1513&lt;N$19,data!H$25*(N$19-A1513)/C1513,IF(D1513&gt;data!$H$25,data!$H$25,IF(D1513&lt;0,0,D1513))))</f>
        <v>0</v>
      </c>
      <c r="F1513" s="17">
        <f>(H1513*data!D$16+I1513*data!D$17-G1512*(data!D$18+data!D$19+data!D$20))*$C1513/60</f>
        <v>-0.50509849407494178</v>
      </c>
      <c r="G1513" s="17">
        <f t="shared" si="72"/>
        <v>39.6868539436554</v>
      </c>
      <c r="H1513" s="17">
        <f>H1512+(data!D$19*G1512-data!D$16*H1512)*$C1513/60</f>
        <v>143.08816817477094</v>
      </c>
      <c r="I1513" s="17">
        <f>I1512+(data!D$20*G1512-data!D$17*I1512)*$C1513/60</f>
        <v>480.98735868580479</v>
      </c>
      <c r="J1513" s="16">
        <f t="shared" si="73"/>
        <v>191.16666666666666</v>
      </c>
      <c r="K1513" s="14">
        <f>G1513/data!D$8</f>
        <v>1.9557881896143996</v>
      </c>
      <c r="L1513" s="59">
        <f>C1513*E1513/3600/data!H$23+L1512</f>
        <v>252.34350881038966</v>
      </c>
    </row>
    <row r="1514" spans="1:12" ht="19.899999999999999" customHeight="1">
      <c r="A1514" s="18">
        <f>'Eleveld TCI'!A1514</f>
        <v>11490</v>
      </c>
      <c r="B1514" s="13">
        <f>'Eleveld TCI'!B1514</f>
        <v>0</v>
      </c>
      <c r="C1514" s="14">
        <f t="shared" si="74"/>
        <v>20</v>
      </c>
      <c r="D1514" s="68">
        <f>3600*(B1514*data!D$15/1000-F1514-G1513)/C1514</f>
        <v>-7057.2273334011243</v>
      </c>
      <c r="E1514" s="68">
        <f>IF(A1514+C1514&lt;N$19,data!H$25,IF(A1514&lt;N$19,data!H$25*(N$19-A1514)/C1514,IF(D1514&gt;data!$H$25,data!$H$25,IF(D1514&lt;0,0,D1514))))</f>
        <v>0</v>
      </c>
      <c r="F1514" s="17">
        <f>(H1514*data!D$16+I1514*data!D$17-G1513*(data!D$18+data!D$19+data!D$20))*$C1514/60</f>
        <v>-0.48003542476026223</v>
      </c>
      <c r="G1514" s="17">
        <f t="shared" ref="G1514:G1577" si="75">(E1514/60)*$C1514/60+F1514+G1513</f>
        <v>39.20681851889514</v>
      </c>
      <c r="H1514" s="17">
        <f>H1513+(data!D$19*G1513-data!D$16*H1513)*$C1514/60</f>
        <v>141.9465276387966</v>
      </c>
      <c r="I1514" s="17">
        <f>I1513+(data!D$20*G1513-data!D$17*I1513)*$C1514/60</f>
        <v>481.0138885464616</v>
      </c>
      <c r="J1514" s="16">
        <f t="shared" si="73"/>
        <v>191.5</v>
      </c>
      <c r="K1514" s="14">
        <f>G1514/data!D$8</f>
        <v>1.9321318016408011</v>
      </c>
      <c r="L1514" s="59">
        <f>C1514*E1514/3600/data!H$23+L1513</f>
        <v>252.34350881038966</v>
      </c>
    </row>
    <row r="1515" spans="1:12" ht="19.899999999999999" customHeight="1">
      <c r="A1515" s="18">
        <f>'Eleveld TCI'!A1515</f>
        <v>11510</v>
      </c>
      <c r="B1515" s="13">
        <f>'Eleveld TCI'!B1515</f>
        <v>0</v>
      </c>
      <c r="C1515" s="14">
        <f t="shared" si="74"/>
        <v>20</v>
      </c>
      <c r="D1515" s="68">
        <f>3600*(B1515*data!D$15/1000-F1515-G1514)/C1515</f>
        <v>-6974.9303687972406</v>
      </c>
      <c r="E1515" s="68">
        <f>IF(A1515+C1515&lt;N$19,data!H$25,IF(A1515&lt;N$19,data!H$25*(N$19-A1515)/C1515,IF(D1515&gt;data!$H$25,data!$H$25,IF(D1515&lt;0,0,D1515))))</f>
        <v>0</v>
      </c>
      <c r="F1515" s="17">
        <f>(H1515*data!D$16+I1515*data!D$17-G1514*(data!D$18+data!D$19+data!D$20))*$C1515/60</f>
        <v>-0.45720535891046943</v>
      </c>
      <c r="G1515" s="17">
        <f t="shared" si="75"/>
        <v>38.749613159984669</v>
      </c>
      <c r="H1515" s="17">
        <f>H1514+(data!D$19*G1514-data!D$16*H1514)*$C1515/60</f>
        <v>140.80789585679074</v>
      </c>
      <c r="I1515" s="17">
        <f>I1514+(data!D$20*G1514-data!D$17*I1514)*$C1515/60</f>
        <v>481.03366872832504</v>
      </c>
      <c r="J1515" s="16">
        <f t="shared" si="73"/>
        <v>191.83333333333334</v>
      </c>
      <c r="K1515" s="14">
        <f>G1515/data!D$8</f>
        <v>1.9096004908330704</v>
      </c>
      <c r="L1515" s="59">
        <f>C1515*E1515/3600/data!H$23+L1514</f>
        <v>252.34350881038966</v>
      </c>
    </row>
    <row r="1516" spans="1:12" ht="19.899999999999999" customHeight="1">
      <c r="A1516" s="18">
        <f>'Eleveld TCI'!A1516</f>
        <v>11530</v>
      </c>
      <c r="B1516" s="13">
        <f>'Eleveld TCI'!B1516</f>
        <v>0</v>
      </c>
      <c r="C1516" s="14">
        <f t="shared" si="74"/>
        <v>20</v>
      </c>
      <c r="D1516" s="68">
        <f>3600*(B1516*data!D$15/1000-F1516-G1515)/C1516</f>
        <v>-6896.3801474089141</v>
      </c>
      <c r="E1516" s="68">
        <f>IF(A1516+C1516&lt;N$19,data!H$25,IF(A1516&lt;N$19,data!H$25*(N$19-A1516)/C1516,IF(D1516&gt;data!$H$25,data!$H$25,IF(D1516&lt;0,0,D1516))))</f>
        <v>0</v>
      </c>
      <c r="F1516" s="17">
        <f>(H1516*data!D$16+I1516*data!D$17-G1515*(data!D$18+data!D$19+data!D$20))*$C1516/60</f>
        <v>-0.43639011882403506</v>
      </c>
      <c r="G1516" s="17">
        <f t="shared" si="75"/>
        <v>38.313223041160633</v>
      </c>
      <c r="H1516" s="17">
        <f>H1515+(data!D$19*G1515-data!D$16*H1515)*$C1516/60</f>
        <v>139.67306999072233</v>
      </c>
      <c r="I1516" s="17">
        <f>I1515+(data!D$20*G1515-data!D$17*I1515)*$C1516/60</f>
        <v>481.04702627696366</v>
      </c>
      <c r="J1516" s="16">
        <f t="shared" si="73"/>
        <v>192.16666666666666</v>
      </c>
      <c r="K1516" s="14">
        <f>G1516/data!D$8</f>
        <v>1.8880949655608432</v>
      </c>
      <c r="L1516" s="59">
        <f>C1516*E1516/3600/data!H$23+L1515</f>
        <v>252.34350881038966</v>
      </c>
    </row>
    <row r="1517" spans="1:12" ht="19.899999999999999" customHeight="1">
      <c r="A1517" s="18">
        <f>'Eleveld TCI'!A1517</f>
        <v>11550</v>
      </c>
      <c r="B1517" s="13">
        <f>'Eleveld TCI'!B1517</f>
        <v>0</v>
      </c>
      <c r="C1517" s="14">
        <f t="shared" si="74"/>
        <v>20</v>
      </c>
      <c r="D1517" s="68">
        <f>3600*(B1517*data!D$15/1000-F1517-G1516)/C1517</f>
        <v>-6821.2493967231039</v>
      </c>
      <c r="E1517" s="68">
        <f>IF(A1517+C1517&lt;N$19,data!H$25,IF(A1517&lt;N$19,data!H$25*(N$19-A1517)/C1517,IF(D1517&gt;data!$H$25,data!$H$25,IF(D1517&lt;0,0,D1517))))</f>
        <v>0</v>
      </c>
      <c r="F1517" s="17">
        <f>(H1517*data!D$16+I1517*data!D$17-G1516*(data!D$18+data!D$19+data!D$20))*$C1517/60</f>
        <v>-0.4173930593656075</v>
      </c>
      <c r="G1517" s="17">
        <f t="shared" si="75"/>
        <v>37.895829981795025</v>
      </c>
      <c r="H1517" s="17">
        <f>H1516+(data!D$19*G1516-data!D$16*H1516)*$C1517/60</f>
        <v>138.54275736776242</v>
      </c>
      <c r="I1517" s="17">
        <f>I1516+(data!D$20*G1516-data!D$17*I1516)*$C1517/60</f>
        <v>481.05425967063525</v>
      </c>
      <c r="J1517" s="16">
        <f t="shared" si="73"/>
        <v>192.5</v>
      </c>
      <c r="K1517" s="14">
        <f>G1517/data!D$8</f>
        <v>1.8675256249652583</v>
      </c>
      <c r="L1517" s="59">
        <f>C1517*E1517/3600/data!H$23+L1516</f>
        <v>252.34350881038966</v>
      </c>
    </row>
    <row r="1518" spans="1:12" ht="19.899999999999999" customHeight="1">
      <c r="A1518" s="18">
        <f>'Eleveld TCI'!A1518</f>
        <v>11570</v>
      </c>
      <c r="B1518" s="13">
        <f>'Eleveld TCI'!B1518</f>
        <v>0</v>
      </c>
      <c r="C1518" s="14">
        <f t="shared" si="74"/>
        <v>20</v>
      </c>
      <c r="D1518" s="68">
        <f>3600*(B1518*data!D$15/1000-F1518-G1517)/C1518</f>
        <v>-6749.2427474056649</v>
      </c>
      <c r="E1518" s="68">
        <f>IF(A1518+C1518&lt;N$19,data!H$25,IF(A1518&lt;N$19,data!H$25*(N$19-A1518)/C1518,IF(D1518&gt;data!$H$25,data!$H$25,IF(D1518&lt;0,0,D1518))))</f>
        <v>0</v>
      </c>
      <c r="F1518" s="17">
        <f>(H1518*data!D$16+I1518*data!D$17-G1517*(data!D$18+data!D$19+data!D$20))*$C1518/60</f>
        <v>-0.40003694065244372</v>
      </c>
      <c r="G1518" s="17">
        <f t="shared" si="75"/>
        <v>37.495793041142583</v>
      </c>
      <c r="H1518" s="17">
        <f>H1517+(data!D$19*G1517-data!D$16*H1517)*$C1518/60</f>
        <v>137.41758446867379</v>
      </c>
      <c r="I1518" s="17">
        <f>I1517+(data!D$20*G1517-data!D$17*I1517)*$C1518/60</f>
        <v>481.05564160474268</v>
      </c>
      <c r="J1518" s="16">
        <f t="shared" si="73"/>
        <v>192.83333333333334</v>
      </c>
      <c r="K1518" s="14">
        <f>G1518/data!D$8</f>
        <v>1.8478116026583176</v>
      </c>
      <c r="L1518" s="59">
        <f>C1518*E1518/3600/data!H$23+L1517</f>
        <v>252.34350881038966</v>
      </c>
    </row>
    <row r="1519" spans="1:12" ht="19.899999999999999" customHeight="1">
      <c r="A1519" s="18">
        <f>'Eleveld TCI'!A1519</f>
        <v>11590</v>
      </c>
      <c r="B1519" s="13">
        <f>'Eleveld TCI'!B1519</f>
        <v>0</v>
      </c>
      <c r="C1519" s="14">
        <f t="shared" si="74"/>
        <v>20</v>
      </c>
      <c r="D1519" s="68">
        <f>3600*(B1519*data!D$15/1000-F1519-G1518)/C1519</f>
        <v>-6680.093585437995</v>
      </c>
      <c r="E1519" s="68">
        <f>IF(A1519+C1519&lt;N$19,data!H$25,IF(A1519&lt;N$19,data!H$25*(N$19-A1519)/C1519,IF(D1519&gt;data!$H$25,data!$H$25,IF(D1519&lt;0,0,D1519))))</f>
        <v>0</v>
      </c>
      <c r="F1519" s="17">
        <f>(H1519*data!D$16+I1519*data!D$17-G1518*(data!D$18+data!D$19+data!D$20))*$C1519/60</f>
        <v>-0.38416201093150154</v>
      </c>
      <c r="G1519" s="17">
        <f t="shared" si="75"/>
        <v>37.111631030211079</v>
      </c>
      <c r="H1519" s="17">
        <f>H1518+(data!D$19*G1518-data!D$16*H1518)*$C1519/60</f>
        <v>136.29810502695076</v>
      </c>
      <c r="I1519" s="17">
        <f>I1518+(data!D$20*G1518-data!D$17*I1518)*$C1519/60</f>
        <v>481.05142150155348</v>
      </c>
      <c r="J1519" s="16">
        <f t="shared" si="73"/>
        <v>193.16666666666666</v>
      </c>
      <c r="K1519" s="14">
        <f>G1519/data!D$8</f>
        <v>1.8288799048990281</v>
      </c>
      <c r="L1519" s="59">
        <f>C1519*E1519/3600/data!H$23+L1518</f>
        <v>252.34350881038966</v>
      </c>
    </row>
    <row r="1520" spans="1:12" ht="19.899999999999999" customHeight="1">
      <c r="A1520" s="18">
        <f>'Eleveld TCI'!A1520</f>
        <v>11610</v>
      </c>
      <c r="B1520" s="13">
        <f>'Eleveld TCI'!B1520</f>
        <v>0</v>
      </c>
      <c r="C1520" s="14">
        <f t="shared" si="74"/>
        <v>20</v>
      </c>
      <c r="D1520" s="68">
        <f>3600*(B1520*data!D$15/1000-F1520-G1519)/C1520</f>
        <v>-6613.5612152397853</v>
      </c>
      <c r="E1520" s="68">
        <f>IF(A1520+C1520&lt;N$19,data!H$25,IF(A1520&lt;N$19,data!H$25*(N$19-A1520)/C1520,IF(D1520&gt;data!$H$25,data!$H$25,IF(D1520&lt;0,0,D1520))))</f>
        <v>0</v>
      </c>
      <c r="F1520" s="17">
        <f>(H1520*data!D$16+I1520*data!D$17-G1519*(data!D$18+data!D$19+data!D$20))*$C1520/60</f>
        <v>-0.36962427887893412</v>
      </c>
      <c r="G1520" s="17">
        <f t="shared" si="75"/>
        <v>36.742006751332141</v>
      </c>
      <c r="H1520" s="17">
        <f>H1519+(data!D$19*G1519-data!D$16*H1519)*$C1520/60</f>
        <v>135.18480732658455</v>
      </c>
      <c r="I1520" s="17">
        <f>I1519+(data!D$20*G1519-data!D$17*I1519)*$C1520/60</f>
        <v>481.04182777232472</v>
      </c>
      <c r="J1520" s="16">
        <f t="shared" si="73"/>
        <v>193.5</v>
      </c>
      <c r="K1520" s="14">
        <f>G1520/data!D$8</f>
        <v>1.8106646339114991</v>
      </c>
      <c r="L1520" s="59">
        <f>C1520*E1520/3600/data!H$23+L1519</f>
        <v>252.34350881038966</v>
      </c>
    </row>
    <row r="1521" spans="1:12" ht="19.899999999999999" customHeight="1">
      <c r="A1521" s="18">
        <f>'Eleveld TCI'!A1521</f>
        <v>11630</v>
      </c>
      <c r="B1521" s="13">
        <f>'Eleveld TCI'!B1521</f>
        <v>0</v>
      </c>
      <c r="C1521" s="14">
        <f t="shared" si="74"/>
        <v>20</v>
      </c>
      <c r="D1521" s="68">
        <f>3600*(B1521*data!D$15/1000-F1521-G1520)/C1521</f>
        <v>-6549.4283030507459</v>
      </c>
      <c r="E1521" s="68">
        <f>IF(A1521+C1521&lt;N$19,data!H$25,IF(A1521&lt;N$19,data!H$25*(N$19-A1521)/C1521,IF(D1521&gt;data!$H$25,data!$H$25,IF(D1521&lt;0,0,D1521))))</f>
        <v>0</v>
      </c>
      <c r="F1521" s="17">
        <f>(H1521*data!D$16+I1521*data!D$17-G1520*(data!D$18+data!D$19+data!D$20))*$C1521/60</f>
        <v>-0.3562939566057744</v>
      </c>
      <c r="G1521" s="17">
        <f t="shared" si="75"/>
        <v>36.385712794726366</v>
      </c>
      <c r="H1521" s="17">
        <f>H1520+(data!D$19*G1520-data!D$16*H1520)*$C1521/60</f>
        <v>134.07812077764689</v>
      </c>
      <c r="I1521" s="17">
        <f>I1520+(data!D$20*G1520-data!D$17*I1520)*$C1521/60</f>
        <v>481.02706985629379</v>
      </c>
      <c r="J1521" s="16">
        <f t="shared" si="73"/>
        <v>193.83333333333334</v>
      </c>
      <c r="K1521" s="14">
        <f>G1521/data!D$8</f>
        <v>1.7931062879325037</v>
      </c>
      <c r="L1521" s="59">
        <f>C1521*E1521/3600/data!H$23+L1520</f>
        <v>252.34350881038966</v>
      </c>
    </row>
    <row r="1522" spans="1:12" ht="19.899999999999999" customHeight="1">
      <c r="A1522" s="18">
        <f>'Eleveld TCI'!A1522</f>
        <v>11650</v>
      </c>
      <c r="B1522" s="13">
        <f>'Eleveld TCI'!B1522</f>
        <v>0</v>
      </c>
      <c r="C1522" s="14">
        <f t="shared" si="74"/>
        <v>20</v>
      </c>
      <c r="D1522" s="68">
        <f>3600*(B1522*data!D$15/1000-F1522-G1521)/C1522</f>
        <v>-6487.4985728802239</v>
      </c>
      <c r="E1522" s="68">
        <f>IF(A1522+C1522&lt;N$19,data!H$25,IF(A1522&lt;N$19,data!H$25*(N$19-A1522)/C1522,IF(D1522&gt;data!$H$25,data!$H$25,IF(D1522&lt;0,0,D1522))))</f>
        <v>0</v>
      </c>
      <c r="F1522" s="17">
        <f>(H1522*data!D$16+I1522*data!D$17-G1521*(data!D$18+data!D$19+data!D$20))*$C1522/60</f>
        <v>-0.3440540565029</v>
      </c>
      <c r="G1522" s="17">
        <f t="shared" si="75"/>
        <v>36.041658738223468</v>
      </c>
      <c r="H1522" s="17">
        <f>H1521+(data!D$19*G1521-data!D$16*H1521)*$C1522/60</f>
        <v>132.9784218410598</v>
      </c>
      <c r="I1522" s="17">
        <f>I1521+(data!D$20*G1521-data!D$17*I1521)*$C1522/60</f>
        <v>481.00734005857805</v>
      </c>
      <c r="J1522" s="16">
        <f t="shared" si="73"/>
        <v>194.16666666666666</v>
      </c>
      <c r="K1522" s="14">
        <f>G1522/data!D$8</f>
        <v>1.7761511304072277</v>
      </c>
      <c r="L1522" s="59">
        <f>C1522*E1522/3600/data!H$23+L1521</f>
        <v>252.34350881038966</v>
      </c>
    </row>
    <row r="1523" spans="1:12" ht="19.899999999999999" customHeight="1">
      <c r="A1523" s="18">
        <f>'Eleveld TCI'!A1523</f>
        <v>11670</v>
      </c>
      <c r="B1523" s="13">
        <f>'Eleveld TCI'!B1523</f>
        <v>0</v>
      </c>
      <c r="C1523" s="14">
        <f t="shared" si="74"/>
        <v>20</v>
      </c>
      <c r="D1523" s="68">
        <f>3600*(B1523*data!D$15/1000-F1523-G1522)/C1523</f>
        <v>-6427.5947300697426</v>
      </c>
      <c r="E1523" s="68">
        <f>IF(A1523+C1523&lt;N$19,data!H$25,IF(A1523&lt;N$19,data!H$25*(N$19-A1523)/C1523,IF(D1523&gt;data!$H$25,data!$H$25,IF(D1523&lt;0,0,D1523))))</f>
        <v>0</v>
      </c>
      <c r="F1523" s="17">
        <f>(H1523*data!D$16+I1523*data!D$17-G1522*(data!D$18+data!D$19+data!D$20))*$C1523/60</f>
        <v>-0.33279912672489981</v>
      </c>
      <c r="G1523" s="17">
        <f t="shared" si="75"/>
        <v>35.708859611498568</v>
      </c>
      <c r="H1523" s="17">
        <f>H1522+(data!D$19*G1522-data!D$16*H1522)*$C1523/60</f>
        <v>131.88603936686738</v>
      </c>
      <c r="I1523" s="17">
        <f>I1522+(data!D$20*G1522-data!D$17*I1522)*$C1523/60</f>
        <v>480.98281520684873</v>
      </c>
      <c r="J1523" s="16">
        <f t="shared" si="73"/>
        <v>194.5</v>
      </c>
      <c r="K1523" s="14">
        <f>G1523/data!D$8</f>
        <v>1.7597506215010135</v>
      </c>
      <c r="L1523" s="59">
        <f>C1523*E1523/3600/data!H$23+L1522</f>
        <v>252.34350881038966</v>
      </c>
    </row>
    <row r="1524" spans="1:12" ht="19.899999999999999" customHeight="1">
      <c r="A1524" s="18">
        <f>'Eleveld TCI'!A1524</f>
        <v>11690</v>
      </c>
      <c r="B1524" s="13">
        <f>'Eleveld TCI'!B1524</f>
        <v>0</v>
      </c>
      <c r="C1524" s="14">
        <f t="shared" si="74"/>
        <v>20</v>
      </c>
      <c r="D1524" s="68">
        <f>3600*(B1524*data!D$15/1000-F1524-G1523)/C1524</f>
        <v>-6369.5565899791463</v>
      </c>
      <c r="E1524" s="68">
        <f>IF(A1524+C1524&lt;N$19,data!H$25,IF(A1524&lt;N$19,data!H$25*(N$19-A1524)/C1524,IF(D1524&gt;data!$H$25,data!$H$25,IF(D1524&lt;0,0,D1524))))</f>
        <v>0</v>
      </c>
      <c r="F1524" s="17">
        <f>(H1524*data!D$16+I1524*data!D$17-G1523*(data!D$18+data!D$19+data!D$20))*$C1524/60</f>
        <v>-0.32243411161442143</v>
      </c>
      <c r="G1524" s="17">
        <f t="shared" si="75"/>
        <v>35.386425499884147</v>
      </c>
      <c r="H1524" s="17">
        <f>H1523+(data!D$19*G1523-data!D$16*H1523)*$C1524/60</f>
        <v>130.80125940397076</v>
      </c>
      <c r="I1524" s="17">
        <f>I1523+(data!D$20*G1523-data!D$17*I1523)*$C1524/60</f>
        <v>480.95365814468215</v>
      </c>
      <c r="J1524" s="16">
        <f t="shared" si="73"/>
        <v>194.83333333333334</v>
      </c>
      <c r="K1524" s="14">
        <f>G1524/data!D$8</f>
        <v>1.7438609057699657</v>
      </c>
      <c r="L1524" s="59">
        <f>C1524*E1524/3600/data!H$23+L1523</f>
        <v>252.34350881038966</v>
      </c>
    </row>
    <row r="1525" spans="1:12" ht="19.899999999999999" customHeight="1">
      <c r="A1525" s="18">
        <f>'Eleveld TCI'!A1525</f>
        <v>11710</v>
      </c>
      <c r="B1525" s="13">
        <f>'Eleveld TCI'!B1525</f>
        <v>0</v>
      </c>
      <c r="C1525" s="14">
        <f t="shared" si="74"/>
        <v>20</v>
      </c>
      <c r="D1525" s="68">
        <f>3600*(B1525*data!D$15/1000-F1525-G1524)/C1525</f>
        <v>-6313.2393915291814</v>
      </c>
      <c r="E1525" s="68">
        <f>IF(A1525+C1525&lt;N$19,data!H$25,IF(A1525&lt;N$19,data!H$25*(N$19-A1525)/C1525,IF(D1525&gt;data!$H$25,data!$H$25,IF(D1525&lt;0,0,D1525))))</f>
        <v>0</v>
      </c>
      <c r="F1525" s="17">
        <f>(H1525*data!D$16+I1525*data!D$17-G1524*(data!D$18+data!D$19+data!D$20))*$C1525/60</f>
        <v>-0.31287332472202439</v>
      </c>
      <c r="G1525" s="17">
        <f t="shared" si="75"/>
        <v>35.073552175162121</v>
      </c>
      <c r="H1525" s="17">
        <f>H1524+(data!D$19*G1524-data!D$16*H1524)*$C1525/60</f>
        <v>129.72432953356031</v>
      </c>
      <c r="I1525" s="17">
        <f>I1524+(data!D$20*G1524-data!D$17*I1524)*$C1525/60</f>
        <v>480.92001907772141</v>
      </c>
      <c r="J1525" s="16">
        <f t="shared" si="73"/>
        <v>195.16666666666666</v>
      </c>
      <c r="K1525" s="14">
        <f>G1525/data!D$8</f>
        <v>1.7284423504416577</v>
      </c>
      <c r="L1525" s="59">
        <f>C1525*E1525/3600/data!H$23+L1524</f>
        <v>252.34350881038966</v>
      </c>
    </row>
    <row r="1526" spans="1:12" ht="19.899999999999999" customHeight="1">
      <c r="A1526" s="18">
        <f>'Eleveld TCI'!A1526</f>
        <v>11730</v>
      </c>
      <c r="B1526" s="13">
        <f>'Eleveld TCI'!B1526</f>
        <v>0</v>
      </c>
      <c r="C1526" s="14">
        <f t="shared" si="74"/>
        <v>20</v>
      </c>
      <c r="D1526" s="68">
        <f>3600*(B1526*data!D$15/1000-F1526-G1525)/C1526</f>
        <v>-6258.512277335838</v>
      </c>
      <c r="E1526" s="68">
        <f>IF(A1526+C1526&lt;N$19,data!H$25,IF(A1526&lt;N$19,data!H$25*(N$19-A1526)/C1526,IF(D1526&gt;data!$H$25,data!$H$25,IF(D1526&lt;0,0,D1526))))</f>
        <v>0</v>
      </c>
      <c r="F1526" s="17">
        <f>(H1526*data!D$16+I1526*data!D$17-G1525*(data!D$18+data!D$19+data!D$20))*$C1526/60</f>
        <v>-0.30403952329635331</v>
      </c>
      <c r="G1526" s="17">
        <f t="shared" si="75"/>
        <v>34.769512651865767</v>
      </c>
      <c r="H1526" s="17">
        <f>H1525+(data!D$19*G1525-data!D$16*H1525)*$C1526/60</f>
        <v>128.65546277331777</v>
      </c>
      <c r="I1526" s="17">
        <f>I1525+(data!D$20*G1525-data!D$17*I1525)*$C1526/60</f>
        <v>480.88203678718816</v>
      </c>
      <c r="J1526" s="16">
        <f t="shared" si="73"/>
        <v>195.5</v>
      </c>
      <c r="K1526" s="14">
        <f>G1526/data!D$8</f>
        <v>1.7134591293054289</v>
      </c>
      <c r="L1526" s="59">
        <f>C1526*E1526/3600/data!H$23+L1525</f>
        <v>252.34350881038966</v>
      </c>
    </row>
    <row r="1527" spans="1:12" ht="19.899999999999999" customHeight="1">
      <c r="A1527" s="18">
        <f>'Eleveld TCI'!A1527</f>
        <v>11750</v>
      </c>
      <c r="B1527" s="13">
        <f>'Eleveld TCI'!B1527</f>
        <v>0</v>
      </c>
      <c r="C1527" s="14">
        <f t="shared" si="74"/>
        <v>20</v>
      </c>
      <c r="D1527" s="68">
        <f>3600*(B1527*data!D$15/1000-F1527-G1526)/C1527</f>
        <v>-6205.2569239764725</v>
      </c>
      <c r="E1527" s="68">
        <f>IF(A1527+C1527&lt;N$19,data!H$25,IF(A1527&lt;N$19,data!H$25*(N$19-A1527)/C1527,IF(D1527&gt;data!$H$25,data!$H$25,IF(D1527&lt;0,0,D1527))))</f>
        <v>0</v>
      </c>
      <c r="F1527" s="17">
        <f>(H1527*data!D$16+I1527*data!D$17-G1526*(data!D$18+data!D$19+data!D$20))*$C1527/60</f>
        <v>-0.29586307421870234</v>
      </c>
      <c r="G1527" s="17">
        <f t="shared" si="75"/>
        <v>34.473649577647066</v>
      </c>
      <c r="H1527" s="17">
        <f>H1526+(data!D$19*G1526-data!D$16*H1526)*$C1527/60</f>
        <v>127.59484109480992</v>
      </c>
      <c r="I1527" s="17">
        <f>I1526+(data!D$20*G1526-data!D$17*I1526)*$C1527/60</f>
        <v>480.83983972384834</v>
      </c>
      <c r="J1527" s="16">
        <f t="shared" si="73"/>
        <v>195.83333333333334</v>
      </c>
      <c r="K1527" s="14">
        <f>G1527/data!D$8</f>
        <v>1.6988788477058478</v>
      </c>
      <c r="L1527" s="59">
        <f>C1527*E1527/3600/data!H$23+L1526</f>
        <v>252.34350881038966</v>
      </c>
    </row>
    <row r="1528" spans="1:12" ht="19.899999999999999" customHeight="1">
      <c r="A1528" s="18">
        <f>'Eleveld TCI'!A1528</f>
        <v>11770</v>
      </c>
      <c r="B1528" s="13">
        <f>'Eleveld TCI'!B1528</f>
        <v>0</v>
      </c>
      <c r="C1528" s="14">
        <f t="shared" si="74"/>
        <v>20</v>
      </c>
      <c r="D1528" s="68">
        <f>3600*(B1528*data!D$15/1000-F1528-G1527)/C1528</f>
        <v>-6153.3663075540762</v>
      </c>
      <c r="E1528" s="68">
        <f>IF(A1528+C1528&lt;N$19,data!H$25,IF(A1528&lt;N$19,data!H$25*(N$19-A1528)/C1528,IF(D1528&gt;data!$H$25,data!$H$25,IF(D1528&lt;0,0,D1528))))</f>
        <v>0</v>
      </c>
      <c r="F1528" s="17">
        <f>(H1528*data!D$16+I1528*data!D$17-G1527*(data!D$18+data!D$19+data!D$20))*$C1528/60</f>
        <v>-0.28828120234664806</v>
      </c>
      <c r="G1528" s="17">
        <f t="shared" si="75"/>
        <v>34.18536837530042</v>
      </c>
      <c r="H1528" s="17">
        <f>H1527+(data!D$19*G1527-data!D$16*H1527)*$C1528/60</f>
        <v>126.5426185923039</v>
      </c>
      <c r="I1528" s="17">
        <f>I1527+(data!D$20*G1527-data!D$17*I1527)*$C1528/60</f>
        <v>480.79354699423919</v>
      </c>
      <c r="J1528" s="16">
        <f t="shared" si="73"/>
        <v>196.16666666666666</v>
      </c>
      <c r="K1528" s="14">
        <f>G1528/data!D$8</f>
        <v>1.6846722045781795</v>
      </c>
      <c r="L1528" s="59">
        <f>C1528*E1528/3600/data!H$23+L1527</f>
        <v>252.34350881038966</v>
      </c>
    </row>
    <row r="1529" spans="1:12" ht="19.899999999999999" customHeight="1">
      <c r="A1529" s="18">
        <f>'Eleveld TCI'!A1529</f>
        <v>11790</v>
      </c>
      <c r="B1529" s="13">
        <f>'Eleveld TCI'!B1529</f>
        <v>0</v>
      </c>
      <c r="C1529" s="14">
        <f t="shared" si="74"/>
        <v>20</v>
      </c>
      <c r="D1529" s="68">
        <f>3600*(B1529*data!D$15/1000-F1529-G1528)/C1529</f>
        <v>-6102.743591191721</v>
      </c>
      <c r="E1529" s="68">
        <f>IF(A1529+C1529&lt;N$19,data!H$25,IF(A1529&lt;N$19,data!H$25*(N$19-A1529)/C1529,IF(D1529&gt;data!$H$25,data!$H$25,IF(D1529&lt;0,0,D1529))))</f>
        <v>0</v>
      </c>
      <c r="F1529" s="17">
        <f>(H1529*data!D$16+I1529*data!D$17-G1528*(data!D$18+data!D$19+data!D$20))*$C1529/60</f>
        <v>-0.2812373131241947</v>
      </c>
      <c r="G1529" s="17">
        <f t="shared" si="75"/>
        <v>33.904131062176226</v>
      </c>
      <c r="H1529" s="17">
        <f>H1528+(data!D$19*G1528-data!D$16*H1528)*$C1529/60</f>
        <v>125.4989243374562</v>
      </c>
      <c r="I1529" s="17">
        <f>I1528+(data!D$20*G1528-data!D$17*I1528)*$C1529/60</f>
        <v>480.74326924979971</v>
      </c>
      <c r="J1529" s="16">
        <f t="shared" si="73"/>
        <v>196.5</v>
      </c>
      <c r="K1529" s="14">
        <f>G1529/data!D$8</f>
        <v>1.6708126878659681</v>
      </c>
      <c r="L1529" s="59">
        <f>C1529*E1529/3600/data!H$23+L1528</f>
        <v>252.34350881038966</v>
      </c>
    </row>
    <row r="1530" spans="1:12" ht="19.899999999999999" customHeight="1">
      <c r="A1530" s="18">
        <f>'Eleveld TCI'!A1530</f>
        <v>11810</v>
      </c>
      <c r="B1530" s="13">
        <f>'Eleveld TCI'!B1530</f>
        <v>0</v>
      </c>
      <c r="C1530" s="14">
        <f t="shared" si="74"/>
        <v>20</v>
      </c>
      <c r="D1530" s="68">
        <f>3600*(B1530*data!D$15/1000-F1530-G1529)/C1530</f>
        <v>-6053.3011224100464</v>
      </c>
      <c r="E1530" s="68">
        <f>IF(A1530+C1530&lt;N$19,data!H$25,IF(A1530&lt;N$19,data!H$25*(N$19-A1530)/C1530,IF(D1530&gt;data!$H$25,data!$H$25,IF(D1530&lt;0,0,D1530))))</f>
        <v>0</v>
      </c>
      <c r="F1530" s="17">
        <f>(H1530*data!D$16+I1530*data!D$17-G1529*(data!D$18+data!D$19+data!D$20))*$C1530/60</f>
        <v>-0.27468038212041651</v>
      </c>
      <c r="G1530" s="17">
        <f t="shared" si="75"/>
        <v>33.629450680055811</v>
      </c>
      <c r="H1530" s="17">
        <f>H1529+(data!D$19*G1529-data!D$16*H1529)*$C1530/60</f>
        <v>124.46386495092409</v>
      </c>
      <c r="I1530" s="17">
        <f>I1529+(data!D$20*G1529-data!D$17*I1529)*$C1530/60</f>
        <v>480.68910948849538</v>
      </c>
      <c r="J1530" s="16">
        <f t="shared" si="73"/>
        <v>196.83333333333334</v>
      </c>
      <c r="K1530" s="14">
        <f>G1530/data!D$8</f>
        <v>1.6572763000224624</v>
      </c>
      <c r="L1530" s="59">
        <f>C1530*E1530/3600/data!H$23+L1529</f>
        <v>252.34350881038966</v>
      </c>
    </row>
    <row r="1531" spans="1:12" ht="19.899999999999999" customHeight="1">
      <c r="A1531" s="18">
        <f>'Eleveld TCI'!A1531</f>
        <v>11830</v>
      </c>
      <c r="B1531" s="13">
        <f>'Eleveld TCI'!B1531</f>
        <v>0</v>
      </c>
      <c r="C1531" s="14">
        <f t="shared" si="74"/>
        <v>20</v>
      </c>
      <c r="D1531" s="68">
        <f>3600*(B1531*data!D$15/1000-F1531-G1530)/C1531</f>
        <v>-6004.9595295309946</v>
      </c>
      <c r="E1531" s="68">
        <f>IF(A1531+C1531&lt;N$19,data!H$25,IF(A1531&lt;N$19,data!H$25*(N$19-A1531)/C1531,IF(D1531&gt;data!$H$25,data!$H$25,IF(D1531&lt;0,0,D1531))))</f>
        <v>0</v>
      </c>
      <c r="F1531" s="17">
        <f>(H1531*data!D$16+I1531*data!D$17-G1530*(data!D$18+data!D$19+data!D$20))*$C1531/60</f>
        <v>-0.26856440488362249</v>
      </c>
      <c r="G1531" s="17">
        <f t="shared" si="75"/>
        <v>33.360886275172192</v>
      </c>
      <c r="H1531" s="17">
        <f>H1530+(data!D$19*G1530-data!D$16*H1530)*$C1531/60</f>
        <v>123.43752691887923</v>
      </c>
      <c r="I1531" s="17">
        <f>I1530+(data!D$20*G1530-data!D$17*I1530)*$C1531/60</f>
        <v>480.63116377757882</v>
      </c>
      <c r="J1531" s="16">
        <f t="shared" si="73"/>
        <v>197.16666666666666</v>
      </c>
      <c r="K1531" s="14">
        <f>G1531/data!D$8</f>
        <v>1.6440413106235063</v>
      </c>
      <c r="L1531" s="59">
        <f>C1531*E1531/3600/data!H$23+L1530</f>
        <v>252.34350881038966</v>
      </c>
    </row>
    <row r="1532" spans="1:12" ht="19.899999999999999" customHeight="1">
      <c r="A1532" s="18">
        <f>'Eleveld TCI'!A1532</f>
        <v>11850</v>
      </c>
      <c r="B1532" s="13">
        <f>'Eleveld TCI'!B1532</f>
        <v>0</v>
      </c>
      <c r="C1532" s="14">
        <f t="shared" si="74"/>
        <v>20</v>
      </c>
      <c r="D1532" s="68">
        <f>3600*(B1532*data!D$15/1000-F1532-G1531)/C1532</f>
        <v>-5957.6469073237295</v>
      </c>
      <c r="E1532" s="68">
        <f>IF(A1532+C1532&lt;N$19,data!H$25,IF(A1532&lt;N$19,data!H$25*(N$19-A1532)/C1532,IF(D1532&gt;data!$H$25,data!$H$25,IF(D1532&lt;0,0,D1532))))</f>
        <v>0</v>
      </c>
      <c r="F1532" s="17">
        <f>(H1532*data!D$16+I1532*data!D$17-G1531*(data!D$18+data!D$19+data!D$20))*$C1532/60</f>
        <v>-0.26284790115147355</v>
      </c>
      <c r="G1532" s="17">
        <f t="shared" si="75"/>
        <v>33.098038374020717</v>
      </c>
      <c r="H1532" s="17">
        <f>H1531+(data!D$19*G1531-data!D$16*H1531)*$C1532/60</f>
        <v>122.41997867963954</v>
      </c>
      <c r="I1532" s="17">
        <f>I1531+(data!D$20*G1531-data!D$17*I1531)*$C1532/60</f>
        <v>480.56952190527591</v>
      </c>
      <c r="J1532" s="16">
        <f t="shared" si="73"/>
        <v>197.5</v>
      </c>
      <c r="K1532" s="14">
        <f>G1532/data!D$8</f>
        <v>1.631088033413203</v>
      </c>
      <c r="L1532" s="59">
        <f>C1532*E1532/3600/data!H$23+L1531</f>
        <v>252.34350881038966</v>
      </c>
    </row>
    <row r="1533" spans="1:12" ht="19.899999999999999" customHeight="1">
      <c r="A1533" s="18">
        <f>'Eleveld TCI'!A1533</f>
        <v>11870</v>
      </c>
      <c r="B1533" s="13">
        <f>'Eleveld TCI'!B1533</f>
        <v>0</v>
      </c>
      <c r="C1533" s="14">
        <f t="shared" si="74"/>
        <v>20</v>
      </c>
      <c r="D1533" s="68">
        <f>3600*(B1533*data!D$15/1000-F1533-G1532)/C1533</f>
        <v>-5911.2980830753877</v>
      </c>
      <c r="E1533" s="68">
        <f>IF(A1533+C1533&lt;N$19,data!H$25,IF(A1533&lt;N$19,data!H$25*(N$19-A1533)/C1533,IF(D1533&gt;data!$H$25,data!$H$25,IF(D1533&lt;0,0,D1533))))</f>
        <v>0</v>
      </c>
      <c r="F1533" s="17">
        <f>(H1533*data!D$16+I1533*data!D$17-G1532*(data!D$18+data!D$19+data!D$20))*$C1533/60</f>
        <v>-0.25749346804634027</v>
      </c>
      <c r="G1533" s="17">
        <f t="shared" si="75"/>
        <v>32.840544905974376</v>
      </c>
      <c r="H1533" s="17">
        <f>H1532+(data!D$19*G1532-data!D$16*H1532)*$C1533/60</f>
        <v>121.41127250314292</v>
      </c>
      <c r="I1533" s="17">
        <f>I1532+(data!D$20*G1532-data!D$17*I1532)*$C1533/60</f>
        <v>480.5042679684164</v>
      </c>
      <c r="J1533" s="16">
        <f t="shared" si="73"/>
        <v>197.83333333333334</v>
      </c>
      <c r="K1533" s="14">
        <f>G1533/data!D$8</f>
        <v>1.6183986253683409</v>
      </c>
      <c r="L1533" s="59">
        <f>C1533*E1533/3600/data!H$23+L1532</f>
        <v>252.34350881038966</v>
      </c>
    </row>
    <row r="1534" spans="1:12" ht="19.899999999999999" customHeight="1">
      <c r="A1534" s="18">
        <f>'Eleveld TCI'!A1534</f>
        <v>11890</v>
      </c>
      <c r="B1534" s="13">
        <f>'Eleveld TCI'!B1534</f>
        <v>0</v>
      </c>
      <c r="C1534" s="14">
        <f t="shared" si="74"/>
        <v>20</v>
      </c>
      <c r="D1534" s="68">
        <f>3600*(B1534*data!D$15/1000-F1534-G1533)/C1534</f>
        <v>-5865.8539551405374</v>
      </c>
      <c r="E1534" s="68">
        <f>IF(A1534+C1534&lt;N$19,data!H$25,IF(A1534&lt;N$19,data!H$25*(N$19-A1534)/C1534,IF(D1534&gt;data!$H$25,data!$H$25,IF(D1534&lt;0,0,D1534))))</f>
        <v>0</v>
      </c>
      <c r="F1534" s="17">
        <f>(H1534*data!D$16+I1534*data!D$17-G1533*(data!D$18+data!D$19+data!D$20))*$C1534/60</f>
        <v>-0.25246737741583541</v>
      </c>
      <c r="G1534" s="17">
        <f t="shared" si="75"/>
        <v>32.588077528558543</v>
      </c>
      <c r="H1534" s="17">
        <f>H1533+(data!D$19*G1533-data!D$16*H1533)*$C1534/60</f>
        <v>120.41144618374169</v>
      </c>
      <c r="I1534" s="17">
        <f>I1533+(data!D$20*G1533-data!D$17*I1533)*$C1534/60</f>
        <v>480.4354809023348</v>
      </c>
      <c r="J1534" s="16">
        <f t="shared" si="73"/>
        <v>198.16666666666666</v>
      </c>
      <c r="K1534" s="14">
        <f>G1534/data!D$8</f>
        <v>1.6059569056060783</v>
      </c>
      <c r="L1534" s="59">
        <f>C1534*E1534/3600/data!H$23+L1533</f>
        <v>252.34350881038966</v>
      </c>
    </row>
    <row r="1535" spans="1:12" ht="19.899999999999999" customHeight="1">
      <c r="A1535" s="18">
        <f>'Eleveld TCI'!A1535</f>
        <v>11910</v>
      </c>
      <c r="B1535" s="13">
        <f>'Eleveld TCI'!B1535</f>
        <v>0</v>
      </c>
      <c r="C1535" s="14">
        <f t="shared" si="74"/>
        <v>20</v>
      </c>
      <c r="D1535" s="68">
        <f>3600*(B1535*data!D$15/1000-F1535-G1534)/C1535</f>
        <v>-5821.2608968083287</v>
      </c>
      <c r="E1535" s="68">
        <f>IF(A1535+C1535&lt;N$19,data!H$25,IF(A1535&lt;N$19,data!H$25*(N$19-A1535)/C1535,IF(D1535&gt;data!$H$25,data!$H$25,IF(D1535&lt;0,0,D1535))))</f>
        <v>0</v>
      </c>
      <c r="F1535" s="17">
        <f>(H1535*data!D$16+I1535*data!D$17-G1534*(data!D$18+data!D$19+data!D$20))*$C1535/60</f>
        <v>-0.24773921295671286</v>
      </c>
      <c r="G1535" s="17">
        <f t="shared" si="75"/>
        <v>32.340338315601826</v>
      </c>
      <c r="H1535" s="17">
        <f>H1534+(data!D$19*G1534-data!D$16*H1534)*$C1535/60</f>
        <v>119.42052456477261</v>
      </c>
      <c r="I1535" s="17">
        <f>I1534+(data!D$20*G1534-data!D$17*I1534)*$C1535/60</f>
        <v>480.36323495874205</v>
      </c>
      <c r="J1535" s="16">
        <f t="shared" si="73"/>
        <v>198.5</v>
      </c>
      <c r="K1535" s="14">
        <f>G1535/data!D$8</f>
        <v>1.5937481921743457</v>
      </c>
      <c r="L1535" s="59">
        <f>C1535*E1535/3600/data!H$23+L1534</f>
        <v>252.34350881038966</v>
      </c>
    </row>
    <row r="1536" spans="1:12" ht="19.899999999999999" customHeight="1">
      <c r="A1536" s="18">
        <f>'Eleveld TCI'!A1536</f>
        <v>11930</v>
      </c>
      <c r="B1536" s="13">
        <f>'Eleveld TCI'!B1536</f>
        <v>0</v>
      </c>
      <c r="C1536" s="14">
        <f t="shared" si="74"/>
        <v>20</v>
      </c>
      <c r="D1536" s="68">
        <f>3600*(B1536*data!D$15/1000-F1536-G1535)/C1536</f>
        <v>-5777.4702190339021</v>
      </c>
      <c r="E1536" s="68">
        <f>IF(A1536+C1536&lt;N$19,data!H$25,IF(A1536&lt;N$19,data!H$25*(N$19-A1536)/C1536,IF(D1536&gt;data!$H$25,data!$H$25,IF(D1536&lt;0,0,D1536))))</f>
        <v>0</v>
      </c>
      <c r="F1536" s="17">
        <f>(H1536*data!D$16+I1536*data!D$17-G1535*(data!D$18+data!D$19+data!D$20))*$C1536/60</f>
        <v>-0.24328154319126108</v>
      </c>
      <c r="G1536" s="17">
        <f t="shared" si="75"/>
        <v>32.097056772410568</v>
      </c>
      <c r="H1536" s="17">
        <f>H1535+(data!D$19*G1535-data!D$16*H1535)*$C1536/60</f>
        <v>118.43852091153424</v>
      </c>
      <c r="I1536" s="17">
        <f>I1535+(data!D$20*G1535-data!D$17*I1535)*$C1536/60</f>
        <v>480.28760013670586</v>
      </c>
      <c r="J1536" s="16">
        <f t="shared" si="73"/>
        <v>198.83333333333334</v>
      </c>
      <c r="K1536" s="14">
        <f>G1536/data!D$8</f>
        <v>1.5817591549581393</v>
      </c>
      <c r="L1536" s="59">
        <f>C1536*E1536/3600/data!H$23+L1535</f>
        <v>252.34350881038966</v>
      </c>
    </row>
    <row r="1537" spans="1:12" ht="19.899999999999999" customHeight="1">
      <c r="A1537" s="18">
        <f>'Eleveld TCI'!A1537</f>
        <v>11950</v>
      </c>
      <c r="B1537" s="13">
        <f>'Eleveld TCI'!B1537</f>
        <v>0</v>
      </c>
      <c r="C1537" s="14">
        <f t="shared" si="74"/>
        <v>20</v>
      </c>
      <c r="D1537" s="68">
        <f>3600*(B1537*data!D$15/1000-F1537-G1536)/C1537</f>
        <v>-5734.4376862182244</v>
      </c>
      <c r="E1537" s="68">
        <f>IF(A1537+C1537&lt;N$19,data!H$25,IF(A1537&lt;N$19,data!H$25*(N$19-A1537)/C1537,IF(D1537&gt;data!$H$25,data!$H$25,IF(D1537&lt;0,0,D1537))))</f>
        <v>0</v>
      </c>
      <c r="F1537" s="17">
        <f>(H1537*data!D$16+I1537*data!D$17-G1536*(data!D$18+data!D$19+data!D$20))*$C1537/60</f>
        <v>-0.23906962675376478</v>
      </c>
      <c r="G1537" s="17">
        <f t="shared" si="75"/>
        <v>31.857987145656804</v>
      </c>
      <c r="H1537" s="17">
        <f>H1536+(data!D$19*G1536-data!D$16*H1536)*$C1537/60</f>
        <v>117.46543814765944</v>
      </c>
      <c r="I1537" s="17">
        <f>I1536+(data!D$20*G1536-data!D$17*I1536)*$C1537/60</f>
        <v>480.20864257136924</v>
      </c>
      <c r="J1537" s="16">
        <f t="shared" si="73"/>
        <v>199.16666666666666</v>
      </c>
      <c r="K1537" s="14">
        <f>G1537/data!D$8</f>
        <v>1.5699776831094423</v>
      </c>
      <c r="L1537" s="59">
        <f>C1537*E1537/3600/data!H$23+L1536</f>
        <v>252.34350881038966</v>
      </c>
    </row>
    <row r="1538" spans="1:12" ht="19.899999999999999" customHeight="1">
      <c r="A1538" s="18">
        <f>'Eleveld TCI'!A1538</f>
        <v>11970</v>
      </c>
      <c r="B1538" s="13">
        <f>'Eleveld TCI'!B1538</f>
        <v>0</v>
      </c>
      <c r="C1538" s="14">
        <f t="shared" si="74"/>
        <v>20</v>
      </c>
      <c r="D1538" s="68">
        <f>3600*(B1538*data!D$15/1000-F1538-G1537)/C1538</f>
        <v>-5692.1230797952003</v>
      </c>
      <c r="E1538" s="68">
        <f>IF(A1538+C1538&lt;N$19,data!H$25,IF(A1538&lt;N$19,data!H$25*(N$19-A1538)/C1538,IF(D1538&gt;data!$H$25,data!$H$25,IF(D1538&lt;0,0,D1538))))</f>
        <v>0</v>
      </c>
      <c r="F1538" s="17">
        <f>(H1538*data!D$16+I1538*data!D$17-G1537*(data!D$18+data!D$19+data!D$20))*$C1538/60</f>
        <v>-0.23508114679457717</v>
      </c>
      <c r="G1538" s="17">
        <f t="shared" si="75"/>
        <v>31.622905998862226</v>
      </c>
      <c r="H1538" s="17">
        <f>H1537+(data!D$19*G1537-data!D$16*H1537)*$C1538/60</f>
        <v>116.5012699683902</v>
      </c>
      <c r="I1538" s="17">
        <f>I1537+(data!D$20*G1537-data!D$17*I1537)*$C1538/60</f>
        <v>480.12642488457993</v>
      </c>
      <c r="J1538" s="16">
        <f t="shared" si="73"/>
        <v>199.5</v>
      </c>
      <c r="K1538" s="14">
        <f>G1538/data!D$8</f>
        <v>1.5583927655658498</v>
      </c>
      <c r="L1538" s="59">
        <f>C1538*E1538/3600/data!H$23+L1537</f>
        <v>252.34350881038966</v>
      </c>
    </row>
    <row r="1539" spans="1:12" ht="19.899999999999999" customHeight="1">
      <c r="A1539" s="18">
        <f>'Eleveld TCI'!A1539</f>
        <v>11990</v>
      </c>
      <c r="B1539" s="13">
        <f>'Eleveld TCI'!B1539</f>
        <v>0</v>
      </c>
      <c r="C1539" s="14">
        <f t="shared" si="74"/>
        <v>20</v>
      </c>
      <c r="D1539" s="68">
        <f>3600*(B1539*data!D$15/1000-F1539-G1538)/C1539</f>
        <v>-5650.4898049027333</v>
      </c>
      <c r="E1539" s="68">
        <f>IF(A1539+C1539&lt;N$19,data!H$25,IF(A1539&lt;N$19,data!H$25*(N$19-A1539)/C1539,IF(D1539&gt;data!$H$25,data!$H$25,IF(D1539&lt;0,0,D1539))))</f>
        <v>0</v>
      </c>
      <c r="F1539" s="17">
        <f>(H1539*data!D$16+I1539*data!D$17-G1538*(data!D$18+data!D$19+data!D$20))*$C1539/60</f>
        <v>-0.23129597162481938</v>
      </c>
      <c r="G1539" s="17">
        <f t="shared" si="75"/>
        <v>31.391610027237405</v>
      </c>
      <c r="H1539" s="17">
        <f>H1538+(data!D$19*G1538-data!D$16*H1538)*$C1539/60</f>
        <v>115.54600184292724</v>
      </c>
      <c r="I1539" s="17">
        <f>I1538+(data!D$20*G1538-data!D$17*I1538)*$C1539/60</f>
        <v>480.04100650119096</v>
      </c>
      <c r="J1539" s="16">
        <f t="shared" si="73"/>
        <v>199.83333333333334</v>
      </c>
      <c r="K1539" s="14">
        <f>G1539/data!D$8</f>
        <v>1.5469943833647448</v>
      </c>
      <c r="L1539" s="59">
        <f>C1539*E1539/3600/data!H$23+L1538</f>
        <v>252.34350881038966</v>
      </c>
    </row>
    <row r="1540" spans="1:12" ht="19.899999999999999" customHeight="1">
      <c r="A1540" s="18">
        <f>'Eleveld TCI'!A1540</f>
        <v>12010</v>
      </c>
      <c r="B1540" s="13">
        <f>'Eleveld TCI'!B1540</f>
        <v>0</v>
      </c>
      <c r="C1540" s="14">
        <f t="shared" si="74"/>
        <v>20</v>
      </c>
      <c r="D1540" s="68">
        <f>3600*(B1540*data!D$15/1000-F1540-G1539)/C1540</f>
        <v>-5609.5045358811185</v>
      </c>
      <c r="E1540" s="68">
        <f>IF(A1540+C1540&lt;N$19,data!H$25,IF(A1540&lt;N$19,data!H$25*(N$19-A1540)/C1540,IF(D1540&gt;data!$H$25,data!$H$25,IF(D1540&lt;0,0,D1540))))</f>
        <v>0</v>
      </c>
      <c r="F1540" s="17">
        <f>(H1540*data!D$16+I1540*data!D$17-G1539*(data!D$18+data!D$19+data!D$20))*$C1540/60</f>
        <v>-0.22769593900897137</v>
      </c>
      <c r="G1540" s="17">
        <f t="shared" si="75"/>
        <v>31.163914088228434</v>
      </c>
      <c r="H1540" s="17">
        <f>H1539+(data!D$19*G1539-data!D$16*H1539)*$C1540/60</f>
        <v>114.59961191682378</v>
      </c>
      <c r="I1540" s="17">
        <f>I1539+(data!D$20*G1539-data!D$17*I1539)*$C1540/60</f>
        <v>479.95244393442096</v>
      </c>
      <c r="J1540" s="16">
        <f t="shared" ref="J1540:J1603" si="76">$A1540/60</f>
        <v>200.16666666666666</v>
      </c>
      <c r="K1540" s="14">
        <f>G1540/data!D$8</f>
        <v>1.5357734125876421</v>
      </c>
      <c r="L1540" s="59">
        <f>C1540*E1540/3600/data!H$23+L1539</f>
        <v>252.34350881038966</v>
      </c>
    </row>
    <row r="1541" spans="1:12" ht="19.899999999999999" customHeight="1">
      <c r="A1541" s="18">
        <f>'Eleveld TCI'!A1541</f>
        <v>12030</v>
      </c>
      <c r="B1541" s="13">
        <f>'Eleveld TCI'!B1541</f>
        <v>0</v>
      </c>
      <c r="C1541" s="14">
        <f t="shared" si="74"/>
        <v>20</v>
      </c>
      <c r="D1541" s="68">
        <f>3600*(B1541*data!D$15/1000-F1541-G1540)/C1541</f>
        <v>-5569.1368967627368</v>
      </c>
      <c r="E1541" s="68">
        <f>IF(A1541+C1541&lt;N$19,data!H$25,IF(A1541&lt;N$19,data!H$25*(N$19-A1541)/C1541,IF(D1541&gt;data!$H$25,data!$H$25,IF(D1541&lt;0,0,D1541))))</f>
        <v>0</v>
      </c>
      <c r="F1541" s="17">
        <f>(H1541*data!D$16+I1541*data!D$17-G1540*(data!D$18+data!D$19+data!D$20))*$C1541/60</f>
        <v>-0.22426466176879067</v>
      </c>
      <c r="G1541" s="17">
        <f t="shared" si="75"/>
        <v>30.939649426459646</v>
      </c>
      <c r="H1541" s="17">
        <f>H1540+(data!D$19*G1540-data!D$16*H1540)*$C1541/60</f>
        <v>113.66207182430919</v>
      </c>
      <c r="I1541" s="17">
        <f>I1540+(data!D$20*G1540-data!D$17*I1540)*$C1541/60</f>
        <v>479.86079104332828</v>
      </c>
      <c r="J1541" s="16">
        <f t="shared" si="76"/>
        <v>200.5</v>
      </c>
      <c r="K1541" s="14">
        <f>G1541/data!D$8</f>
        <v>1.5247215368844689</v>
      </c>
      <c r="L1541" s="59">
        <f>C1541*E1541/3600/data!H$23+L1540</f>
        <v>252.34350881038966</v>
      </c>
    </row>
    <row r="1542" spans="1:12" ht="19.899999999999999" customHeight="1">
      <c r="A1542" s="18">
        <f>'Eleveld TCI'!A1542</f>
        <v>12050</v>
      </c>
      <c r="B1542" s="13">
        <f>'Eleveld TCI'!B1542</f>
        <v>0</v>
      </c>
      <c r="C1542" s="14">
        <f t="shared" si="74"/>
        <v>20</v>
      </c>
      <c r="D1542" s="68">
        <f>3600*(B1542*data!D$15/1000-F1542-G1541)/C1542</f>
        <v>-5529.3591732960167</v>
      </c>
      <c r="E1542" s="68">
        <f>IF(A1542+C1542&lt;N$19,data!H$25,IF(A1542&lt;N$19,data!H$25*(N$19-A1542)/C1542,IF(D1542&gt;data!$H$25,data!$H$25,IF(D1542&lt;0,0,D1542))))</f>
        <v>0</v>
      </c>
      <c r="F1542" s="17">
        <f>(H1542*data!D$16+I1542*data!D$17-G1541*(data!D$18+data!D$19+data!D$20))*$C1542/60</f>
        <v>-0.22098735259288679</v>
      </c>
      <c r="G1542" s="17">
        <f t="shared" si="75"/>
        <v>30.71866207386676</v>
      </c>
      <c r="H1542" s="17">
        <f>H1541+(data!D$19*G1541-data!D$16*H1541)*$C1542/60</f>
        <v>112.73334741945135</v>
      </c>
      <c r="I1542" s="17">
        <f>I1541+(data!D$20*G1541-data!D$17*I1541)*$C1542/60</f>
        <v>479.76609926515107</v>
      </c>
      <c r="J1542" s="16">
        <f t="shared" si="76"/>
        <v>200.83333333333334</v>
      </c>
      <c r="K1542" s="14">
        <f>G1542/data!D$8</f>
        <v>1.5138311686313206</v>
      </c>
      <c r="L1542" s="59">
        <f>C1542*E1542/3600/data!H$23+L1541</f>
        <v>252.34350881038966</v>
      </c>
    </row>
    <row r="1543" spans="1:12" ht="19.899999999999999" customHeight="1">
      <c r="A1543" s="18">
        <f>'Eleveld TCI'!A1543</f>
        <v>12070</v>
      </c>
      <c r="B1543" s="13">
        <f>'Eleveld TCI'!B1543</f>
        <v>0</v>
      </c>
      <c r="C1543" s="14">
        <f t="shared" si="74"/>
        <v>20</v>
      </c>
      <c r="D1543" s="68">
        <f>3600*(B1543*data!D$15/1000-F1543-G1542)/C1543</f>
        <v>-5490.1460533882409</v>
      </c>
      <c r="E1543" s="68">
        <f>IF(A1543+C1543&lt;N$19,data!H$25,IF(A1543&lt;N$19,data!H$25*(N$19-A1543)/C1543,IF(D1543&gt;data!$H$25,data!$H$25,IF(D1543&lt;0,0,D1543))))</f>
        <v>0</v>
      </c>
      <c r="F1543" s="17">
        <f>(H1543*data!D$16+I1543*data!D$17-G1542*(data!D$18+data!D$19+data!D$20))*$C1543/60</f>
        <v>-0.21785066615430951</v>
      </c>
      <c r="G1543" s="17">
        <f t="shared" si="75"/>
        <v>30.500811407712451</v>
      </c>
      <c r="H1543" s="17">
        <f>H1542+(data!D$19*G1542-data!D$16*H1542)*$C1543/60</f>
        <v>111.81339943418577</v>
      </c>
      <c r="I1543" s="17">
        <f>I1542+(data!D$20*G1542-data!D$17*I1542)*$C1543/60</f>
        <v>479.66841782499353</v>
      </c>
      <c r="J1543" s="16">
        <f t="shared" si="76"/>
        <v>201.16666666666666</v>
      </c>
      <c r="K1543" s="14">
        <f>G1543/data!D$8</f>
        <v>1.5030953778687388</v>
      </c>
      <c r="L1543" s="59">
        <f>C1543*E1543/3600/data!H$23+L1542</f>
        <v>252.34350881038966</v>
      </c>
    </row>
    <row r="1544" spans="1:12" ht="19.899999999999999" customHeight="1">
      <c r="A1544" s="18">
        <f>'Eleveld TCI'!A1544</f>
        <v>12090</v>
      </c>
      <c r="B1544" s="13">
        <f>'Eleveld TCI'!B1544</f>
        <v>0</v>
      </c>
      <c r="C1544" s="14">
        <f t="shared" si="74"/>
        <v>20</v>
      </c>
      <c r="D1544" s="68">
        <f>3600*(B1544*data!D$15/1000-F1544-G1543)/C1544</f>
        <v>-5451.4743931595549</v>
      </c>
      <c r="E1544" s="68">
        <f>IF(A1544+C1544&lt;N$19,data!H$25,IF(A1544&lt;N$19,data!H$25*(N$19-A1544)/C1544,IF(D1544&gt;data!$H$25,data!$H$25,IF(D1544&lt;0,0,D1544))))</f>
        <v>0</v>
      </c>
      <c r="F1544" s="17">
        <f>(H1544*data!D$16+I1544*data!D$17-G1543*(data!D$18+data!D$19+data!D$20))*$C1544/60</f>
        <v>-0.21484255682603504</v>
      </c>
      <c r="G1544" s="17">
        <f t="shared" si="75"/>
        <v>30.285968850886416</v>
      </c>
      <c r="H1544" s="17">
        <f>H1543+(data!D$19*G1543-data!D$16*H1543)*$C1544/60</f>
        <v>110.90218407044696</v>
      </c>
      <c r="I1544" s="17">
        <f>I1543+(data!D$20*G1543-data!D$17*I1543)*$C1544/60</f>
        <v>479.56779392509401</v>
      </c>
      <c r="J1544" s="16">
        <f t="shared" si="76"/>
        <v>201.5</v>
      </c>
      <c r="K1544" s="14">
        <f>G1544/data!D$8</f>
        <v>1.4925078282518438</v>
      </c>
      <c r="L1544" s="59">
        <f>C1544*E1544/3600/data!H$23+L1543</f>
        <v>252.34350881038966</v>
      </c>
    </row>
    <row r="1545" spans="1:12" ht="19.899999999999999" customHeight="1">
      <c r="A1545" s="18">
        <f>'Eleveld TCI'!A1545</f>
        <v>12110</v>
      </c>
      <c r="B1545" s="13">
        <f>'Eleveld TCI'!B1545</f>
        <v>0</v>
      </c>
      <c r="C1545" s="14">
        <f t="shared" si="74"/>
        <v>20</v>
      </c>
      <c r="D1545" s="68">
        <f>3600*(B1545*data!D$15/1000-F1545-G1544)/C1545</f>
        <v>-5413.3230060779842</v>
      </c>
      <c r="E1545" s="68">
        <f>IF(A1545+C1545&lt;N$19,data!H$25,IF(A1545&lt;N$19,data!H$25*(N$19-A1545)/C1545,IF(D1545&gt;data!$H$25,data!$H$25,IF(D1545&lt;0,0,D1545))))</f>
        <v>0</v>
      </c>
      <c r="F1545" s="17">
        <f>(H1545*data!D$16+I1545*data!D$17-G1544*(data!D$18+data!D$19+data!D$20))*$C1545/60</f>
        <v>-0.21195215045317184</v>
      </c>
      <c r="G1545" s="17">
        <f t="shared" si="75"/>
        <v>30.074016700433244</v>
      </c>
      <c r="H1545" s="17">
        <f>H1544+(data!D$19*G1544-data!D$16*H1544)*$C1545/60</f>
        <v>109.99965353292187</v>
      </c>
      <c r="I1545" s="17">
        <f>I1544+(data!D$20*G1544-data!D$17*I1544)*$C1545/60</f>
        <v>479.46427291568881</v>
      </c>
      <c r="J1545" s="16">
        <f t="shared" si="76"/>
        <v>201.83333333333334</v>
      </c>
      <c r="K1545" s="14">
        <f>G1545/data!D$8</f>
        <v>1.4820627193195959</v>
      </c>
      <c r="L1545" s="59">
        <f>C1545*E1545/3600/data!H$23+L1544</f>
        <v>252.34350881038966</v>
      </c>
    </row>
    <row r="1546" spans="1:12" ht="19.899999999999999" customHeight="1">
      <c r="A1546" s="18">
        <f>'Eleveld TCI'!A1546</f>
        <v>12130</v>
      </c>
      <c r="B1546" s="13">
        <f>'Eleveld TCI'!B1546</f>
        <v>0</v>
      </c>
      <c r="C1546" s="14">
        <f t="shared" ref="C1546:C1609" si="77">A1547-A1546</f>
        <v>20</v>
      </c>
      <c r="D1546" s="68">
        <f>3600*(B1546*data!D$15/1000-F1546-G1545)/C1546</f>
        <v>-5375.6724728952404</v>
      </c>
      <c r="E1546" s="68">
        <f>IF(A1546+C1546&lt;N$19,data!H$25,IF(A1546&lt;N$19,data!H$25*(N$19-A1546)/C1546,IF(D1546&gt;data!$H$25,data!$H$25,IF(D1546&lt;0,0,D1546))))</f>
        <v>0</v>
      </c>
      <c r="F1546" s="17">
        <f>(H1546*data!D$16+I1546*data!D$17-G1545*(data!D$18+data!D$19+data!D$20))*$C1546/60</f>
        <v>-0.20916962879302106</v>
      </c>
      <c r="G1546" s="17">
        <f t="shared" si="75"/>
        <v>29.864847071640224</v>
      </c>
      <c r="H1546" s="17">
        <f>H1545+(data!D$19*G1545-data!D$16*H1545)*$C1546/60</f>
        <v>109.10575650830114</v>
      </c>
      <c r="I1546" s="17">
        <f>I1545+(data!D$20*G1545-data!D$17*I1545)*$C1546/60</f>
        <v>479.35789844928763</v>
      </c>
      <c r="J1546" s="16">
        <f t="shared" si="76"/>
        <v>202.16666666666666</v>
      </c>
      <c r="K1546" s="14">
        <f>G1546/data!D$8</f>
        <v>1.471754734458911</v>
      </c>
      <c r="L1546" s="59">
        <f>C1546*E1546/3600/data!H$23+L1545</f>
        <v>252.34350881038966</v>
      </c>
    </row>
    <row r="1547" spans="1:12" ht="19.899999999999999" customHeight="1">
      <c r="A1547" s="18">
        <f>'Eleveld TCI'!A1547</f>
        <v>12150</v>
      </c>
      <c r="B1547" s="13">
        <f>'Eleveld TCI'!B1547</f>
        <v>0</v>
      </c>
      <c r="C1547" s="14">
        <f t="shared" si="77"/>
        <v>20</v>
      </c>
      <c r="D1547" s="68">
        <f>3600*(B1547*data!D$15/1000-F1547-G1546)/C1547</f>
        <v>-5338.5049703284003</v>
      </c>
      <c r="E1547" s="68">
        <f>IF(A1547+C1547&lt;N$19,data!H$25,IF(A1547&lt;N$19,data!H$25*(N$19-A1547)/C1547,IF(D1547&gt;data!$H$25,data!$H$25,IF(D1547&lt;0,0,D1547))))</f>
        <v>0</v>
      </c>
      <c r="F1547" s="17">
        <f>(H1547*data!D$16+I1547*data!D$17-G1546*(data!D$18+data!D$19+data!D$20))*$C1547/60</f>
        <v>-0.20648612537133282</v>
      </c>
      <c r="G1547" s="17">
        <f t="shared" si="75"/>
        <v>29.658360946268893</v>
      </c>
      <c r="H1547" s="17">
        <f>H1546+(data!D$19*G1546-data!D$16*H1546)*$C1547/60</f>
        <v>108.22043859632352</v>
      </c>
      <c r="I1547" s="17">
        <f>I1546+(data!D$20*G1546-data!D$17*I1546)*$C1547/60</f>
        <v>479.24871261999635</v>
      </c>
      <c r="J1547" s="16">
        <f t="shared" si="76"/>
        <v>202.5</v>
      </c>
      <c r="K1547" s="14">
        <f>G1547/data!D$8</f>
        <v>1.4615789940010295</v>
      </c>
      <c r="L1547" s="59">
        <f>C1547*E1547/3600/data!H$23+L1546</f>
        <v>252.34350881038966</v>
      </c>
    </row>
    <row r="1548" spans="1:12" ht="19.899999999999999" customHeight="1">
      <c r="A1548" s="18">
        <f>'Eleveld TCI'!A1548</f>
        <v>12170</v>
      </c>
      <c r="B1548" s="13">
        <f>'Eleveld TCI'!B1548</f>
        <v>0</v>
      </c>
      <c r="C1548" s="14">
        <f t="shared" si="77"/>
        <v>20</v>
      </c>
      <c r="D1548" s="68">
        <f>3600*(B1548*data!D$15/1000-F1548-G1547)/C1548</f>
        <v>-5301.8041166355806</v>
      </c>
      <c r="E1548" s="68">
        <f>IF(A1548+C1548&lt;N$19,data!H$25,IF(A1548&lt;N$19,data!H$25*(N$19-A1548)/C1548,IF(D1548&gt;data!$H$25,data!$H$25,IF(D1548&lt;0,0,D1548))))</f>
        <v>0</v>
      </c>
      <c r="F1548" s="17">
        <f>(H1548*data!D$16+I1548*data!D$17-G1547*(data!D$18+data!D$19+data!D$20))*$C1548/60</f>
        <v>-0.20389363162677951</v>
      </c>
      <c r="G1548" s="17">
        <f t="shared" si="75"/>
        <v>29.454467314642113</v>
      </c>
      <c r="H1548" s="17">
        <f>H1547+(data!D$19*G1547-data!D$16*H1547)*$C1548/60</f>
        <v>107.34364269738496</v>
      </c>
      <c r="I1548" s="17">
        <f>I1547+(data!D$20*G1547-data!D$17*I1547)*$C1548/60</f>
        <v>479.13675608936211</v>
      </c>
      <c r="J1548" s="16">
        <f t="shared" si="76"/>
        <v>202.83333333333334</v>
      </c>
      <c r="K1548" s="14">
        <f>G1548/data!D$8</f>
        <v>1.4515310129431358</v>
      </c>
      <c r="L1548" s="59">
        <f>C1548*E1548/3600/data!H$23+L1547</f>
        <v>252.34350881038966</v>
      </c>
    </row>
    <row r="1549" spans="1:12" ht="19.899999999999999" customHeight="1">
      <c r="A1549" s="18">
        <f>'Eleveld TCI'!A1549</f>
        <v>12190</v>
      </c>
      <c r="B1549" s="13">
        <f>'Eleveld TCI'!B1549</f>
        <v>0</v>
      </c>
      <c r="C1549" s="14">
        <f t="shared" si="77"/>
        <v>20</v>
      </c>
      <c r="D1549" s="68">
        <f>3600*(B1549*data!D$15/1000-F1549-G1548)/C1549</f>
        <v>-5265.5548324166984</v>
      </c>
      <c r="E1549" s="68">
        <f>IF(A1549+C1549&lt;N$19,data!H$25,IF(A1549&lt;N$19,data!H$25*(N$19-A1549)/C1549,IF(D1549&gt;data!$H$25,data!$H$25,IF(D1549&lt;0,0,D1549))))</f>
        <v>0</v>
      </c>
      <c r="F1549" s="17">
        <f>(H1549*data!D$16+I1549*data!D$17-G1548*(data!D$18+data!D$19+data!D$20))*$C1549/60</f>
        <v>-0.20138491232712052</v>
      </c>
      <c r="G1549" s="17">
        <f t="shared" si="75"/>
        <v>29.253082402314991</v>
      </c>
      <c r="H1549" s="17">
        <f>H1548+(data!D$19*G1548-data!D$16*H1548)*$C1549/60</f>
        <v>106.47530936101288</v>
      </c>
      <c r="I1549" s="17">
        <f>I1548+(data!D$20*G1548-data!D$17*I1548)*$C1549/60</f>
        <v>479.02206820006882</v>
      </c>
      <c r="J1549" s="16">
        <f t="shared" si="76"/>
        <v>203.16666666666666</v>
      </c>
      <c r="K1549" s="14">
        <f>G1549/data!D$8</f>
        <v>1.4416066628383102</v>
      </c>
      <c r="L1549" s="59">
        <f>C1549*E1549/3600/data!H$23+L1548</f>
        <v>252.34350881038966</v>
      </c>
    </row>
    <row r="1550" spans="1:12" ht="19.899999999999999" customHeight="1">
      <c r="A1550" s="18">
        <f>'Eleveld TCI'!A1550</f>
        <v>12210</v>
      </c>
      <c r="B1550" s="13">
        <f>'Eleveld TCI'!B1550</f>
        <v>0</v>
      </c>
      <c r="C1550" s="14">
        <f t="shared" si="77"/>
        <v>20</v>
      </c>
      <c r="D1550" s="68">
        <f>3600*(B1550*data!D$15/1000-F1550-G1549)/C1550</f>
        <v>-5229.7432151353241</v>
      </c>
      <c r="E1550" s="68">
        <f>IF(A1550+C1550&lt;N$19,data!H$25,IF(A1550&lt;N$19,data!H$25*(N$19-A1550)/C1550,IF(D1550&gt;data!$H$25,data!$H$25,IF(D1550&lt;0,0,D1550))))</f>
        <v>0</v>
      </c>
      <c r="F1550" s="17">
        <f>(H1550*data!D$16+I1550*data!D$17-G1549*(data!D$18+data!D$19+data!D$20))*$C1550/60</f>
        <v>-0.19895342934096791</v>
      </c>
      <c r="G1550" s="17">
        <f t="shared" si="75"/>
        <v>29.054128972974024</v>
      </c>
      <c r="H1550" s="17">
        <f>H1549+(data!D$19*G1549-data!D$16*H1549)*$C1550/60</f>
        <v>105.61537709908073</v>
      </c>
      <c r="I1550" s="17">
        <f>I1549+(data!D$20*G1549-data!D$17*I1549)*$C1550/60</f>
        <v>478.90468707868115</v>
      </c>
      <c r="J1550" s="16">
        <f t="shared" si="76"/>
        <v>203.5</v>
      </c>
      <c r="K1550" s="14">
        <f>G1550/data!D$8</f>
        <v>1.4318021374420471</v>
      </c>
      <c r="L1550" s="59">
        <f>C1550*E1550/3600/data!H$23+L1549</f>
        <v>252.34350881038966</v>
      </c>
    </row>
    <row r="1551" spans="1:12" ht="19.899999999999999" customHeight="1">
      <c r="A1551" s="18">
        <f>'Eleveld TCI'!A1551</f>
        <v>12230</v>
      </c>
      <c r="B1551" s="13">
        <f>'Eleveld TCI'!B1551</f>
        <v>0</v>
      </c>
      <c r="C1551" s="14">
        <f t="shared" si="77"/>
        <v>20</v>
      </c>
      <c r="D1551" s="68">
        <f>3600*(B1551*data!D$15/1000-F1551-G1550)/C1551</f>
        <v>-5194.3564260061985</v>
      </c>
      <c r="E1551" s="68">
        <f>IF(A1551+C1551&lt;N$19,data!H$25,IF(A1551&lt;N$19,data!H$25*(N$19-A1551)/C1551,IF(D1551&gt;data!$H$25,data!$H$25,IF(D1551&lt;0,0,D1551))))</f>
        <v>0</v>
      </c>
      <c r="F1551" s="17">
        <f>(H1551*data!D$16+I1551*data!D$17-G1550*(data!D$18+data!D$19+data!D$20))*$C1551/60</f>
        <v>-0.1965932729395877</v>
      </c>
      <c r="G1551" s="17">
        <f t="shared" si="75"/>
        <v>28.857535700034436</v>
      </c>
      <c r="H1551" s="17">
        <f>H1550+(data!D$19*G1550-data!D$16*H1550)*$C1551/60</f>
        <v>104.76378266725528</v>
      </c>
      <c r="I1551" s="17">
        <f>I1550+(data!D$20*G1550-data!D$17*I1550)*$C1551/60</f>
        <v>478.78464972851623</v>
      </c>
      <c r="J1551" s="16">
        <f t="shared" si="76"/>
        <v>203.83333333333334</v>
      </c>
      <c r="K1551" s="14">
        <f>G1551/data!D$8</f>
        <v>1.4221139217442555</v>
      </c>
      <c r="L1551" s="59">
        <f>C1551*E1551/3600/data!H$23+L1550</f>
        <v>252.34350881038966</v>
      </c>
    </row>
    <row r="1552" spans="1:12" ht="19.899999999999999" customHeight="1">
      <c r="A1552" s="18">
        <f>'Eleveld TCI'!A1552</f>
        <v>12250</v>
      </c>
      <c r="B1552" s="13">
        <f>'Eleveld TCI'!B1552</f>
        <v>0</v>
      </c>
      <c r="C1552" s="14">
        <f t="shared" si="77"/>
        <v>20</v>
      </c>
      <c r="D1552" s="68">
        <f>3600*(B1552*data!D$15/1000-F1552-G1551)/C1552</f>
        <v>-5159.3825880269487</v>
      </c>
      <c r="E1552" s="68">
        <f>IF(A1552+C1552&lt;N$19,data!H$25,IF(A1552&lt;N$19,data!H$25*(N$19-A1552)/C1552,IF(D1552&gt;data!$H$25,data!$H$25,IF(D1552&lt;0,0,D1552))))</f>
        <v>0</v>
      </c>
      <c r="F1552" s="17">
        <f>(H1552*data!D$16+I1552*data!D$17-G1551*(data!D$18+data!D$19+data!D$20))*$C1552/60</f>
        <v>-0.1942990998847248</v>
      </c>
      <c r="G1552" s="17">
        <f t="shared" si="75"/>
        <v>28.663236600149713</v>
      </c>
      <c r="H1552" s="17">
        <f>H1551+(data!D$19*G1551-data!D$16*H1551)*$C1552/60</f>
        <v>103.92046131782355</v>
      </c>
      <c r="I1552" s="17">
        <f>I1551+(data!D$20*G1551-data!D$17*I1551)*$C1552/60</f>
        <v>478.66199211361533</v>
      </c>
      <c r="J1552" s="16">
        <f t="shared" si="76"/>
        <v>204.16666666666666</v>
      </c>
      <c r="K1552" s="14">
        <f>G1552/data!D$8</f>
        <v>1.4125387640523217</v>
      </c>
      <c r="L1552" s="59">
        <f>C1552*E1552/3600/data!H$23+L1551</f>
        <v>252.34350881038966</v>
      </c>
    </row>
    <row r="1553" spans="1:12" ht="19.899999999999999" customHeight="1">
      <c r="A1553" s="18">
        <f>'Eleveld TCI'!A1553</f>
        <v>12270</v>
      </c>
      <c r="B1553" s="13">
        <f>'Eleveld TCI'!B1553</f>
        <v>0</v>
      </c>
      <c r="C1553" s="14">
        <f t="shared" si="77"/>
        <v>20</v>
      </c>
      <c r="D1553" s="68">
        <f>3600*(B1553*data!D$15/1000-F1553-G1552)/C1553</f>
        <v>-5124.8106940531925</v>
      </c>
      <c r="E1553" s="68">
        <f>IF(A1553+C1553&lt;N$19,data!H$25,IF(A1553&lt;N$19,data!H$25*(N$19-A1553)/C1553,IF(D1553&gt;data!$H$25,data!$H$25,IF(D1553&lt;0,0,D1553))))</f>
        <v>0</v>
      </c>
      <c r="F1553" s="17">
        <f>(H1553*data!D$16+I1553*data!D$17-G1552*(data!D$18+data!D$19+data!D$20))*$C1553/60</f>
        <v>-0.19206607763197395</v>
      </c>
      <c r="G1553" s="17">
        <f t="shared" si="75"/>
        <v>28.471170522517738</v>
      </c>
      <c r="H1553" s="17">
        <f>H1552+(data!D$19*G1552-data!D$16*H1552)*$C1553/60</f>
        <v>103.0853470267357</v>
      </c>
      <c r="I1553" s="17">
        <f>I1552+(data!D$20*G1552-data!D$17*I1552)*$C1553/60</f>
        <v>478.53674923469242</v>
      </c>
      <c r="J1553" s="16">
        <f t="shared" si="76"/>
        <v>204.5</v>
      </c>
      <c r="K1553" s="14">
        <f>G1553/data!D$8</f>
        <v>1.4030736508238584</v>
      </c>
      <c r="L1553" s="59">
        <f>C1553*E1553/3600/data!H$23+L1552</f>
        <v>252.34350881038966</v>
      </c>
    </row>
    <row r="1554" spans="1:12" ht="19.899999999999999" customHeight="1">
      <c r="A1554" s="18">
        <f>'Eleveld TCI'!A1554</f>
        <v>12290</v>
      </c>
      <c r="B1554" s="13">
        <f>'Eleveld TCI'!B1554</f>
        <v>0</v>
      </c>
      <c r="C1554" s="14">
        <f t="shared" si="77"/>
        <v>20</v>
      </c>
      <c r="D1554" s="68">
        <f>3600*(B1554*data!D$15/1000-F1554-G1553)/C1554</f>
        <v>-5090.6305239250105</v>
      </c>
      <c r="E1554" s="68">
        <f>IF(A1554+C1554&lt;N$19,data!H$25,IF(A1554&lt;N$19,data!H$25*(N$19-A1554)/C1554,IF(D1554&gt;data!$H$25,data!$H$25,IF(D1554&lt;0,0,D1554))))</f>
        <v>0</v>
      </c>
      <c r="F1554" s="17">
        <f>(H1554*data!D$16+I1554*data!D$17-G1553*(data!D$18+data!D$19+data!D$20))*$C1554/60</f>
        <v>-0.18988983404545431</v>
      </c>
      <c r="G1554" s="17">
        <f t="shared" si="75"/>
        <v>28.281280688472282</v>
      </c>
      <c r="H1554" s="17">
        <f>H1553+(data!D$19*G1553-data!D$16*H1553)*$C1554/60</f>
        <v>102.25837269741955</v>
      </c>
      <c r="I1554" s="17">
        <f>I1553+(data!D$20*G1553-data!D$17*I1553)*$C1554/60</f>
        <v>478.40895519784954</v>
      </c>
      <c r="J1554" s="16">
        <f t="shared" si="76"/>
        <v>204.83333333333334</v>
      </c>
      <c r="K1554" s="14">
        <f>G1554/data!D$8</f>
        <v>1.3937157839775418</v>
      </c>
      <c r="L1554" s="59">
        <f>C1554*E1554/3600/data!H$23+L1553</f>
        <v>252.34350881038966</v>
      </c>
    </row>
    <row r="1555" spans="1:12" ht="19.899999999999999" customHeight="1">
      <c r="A1555" s="18">
        <f>'Eleveld TCI'!A1555</f>
        <v>12310</v>
      </c>
      <c r="B1555" s="13">
        <f>'Eleveld TCI'!B1555</f>
        <v>0</v>
      </c>
      <c r="C1555" s="14">
        <f t="shared" si="77"/>
        <v>20</v>
      </c>
      <c r="D1555" s="68">
        <f>3600*(B1555*data!D$15/1000-F1555-G1554)/C1555</f>
        <v>-5056.8325697507462</v>
      </c>
      <c r="E1555" s="68">
        <f>IF(A1555+C1555&lt;N$19,data!H$25,IF(A1555&lt;N$19,data!H$25*(N$19-A1555)/C1555,IF(D1555&gt;data!$H$25,data!$H$25,IF(D1555&lt;0,0,D1555))))</f>
        <v>0</v>
      </c>
      <c r="F1555" s="17">
        <f>(H1555*data!D$16+I1555*data!D$17-G1554*(data!D$18+data!D$19+data!D$20))*$C1555/60</f>
        <v>-0.18776641207924941</v>
      </c>
      <c r="G1555" s="17">
        <f t="shared" si="75"/>
        <v>28.093514276393034</v>
      </c>
      <c r="H1555" s="17">
        <f>H1554+(data!D$19*G1554-data!D$16*H1554)*$C1555/60</f>
        <v>101.43947034366983</v>
      </c>
      <c r="I1555" s="17">
        <f>I1554+(data!D$20*G1554-data!D$17*I1554)*$C1555/60</f>
        <v>478.27864327677054</v>
      </c>
      <c r="J1555" s="16">
        <f t="shared" si="76"/>
        <v>205.16666666666666</v>
      </c>
      <c r="K1555" s="14">
        <f>G1555/data!D$8</f>
        <v>1.3844625604372676</v>
      </c>
      <c r="L1555" s="59">
        <f>C1555*E1555/3600/data!H$23+L1554</f>
        <v>252.34350881038966</v>
      </c>
    </row>
    <row r="1556" spans="1:12" ht="19.899999999999999" customHeight="1">
      <c r="A1556" s="18">
        <f>'Eleveld TCI'!A1556</f>
        <v>12330</v>
      </c>
      <c r="B1556" s="13">
        <f>'Eleveld TCI'!B1556</f>
        <v>0</v>
      </c>
      <c r="C1556" s="14">
        <f t="shared" si="77"/>
        <v>20</v>
      </c>
      <c r="D1556" s="68">
        <f>3600*(B1556*data!D$15/1000-F1556-G1555)/C1556</f>
        <v>-5023.4079685424676</v>
      </c>
      <c r="E1556" s="68">
        <f>IF(A1556+C1556&lt;N$19,data!H$25,IF(A1556&lt;N$19,data!H$25*(N$19-A1556)/C1556,IF(D1556&gt;data!$H$25,data!$H$25,IF(D1556&lt;0,0,D1556))))</f>
        <v>0</v>
      </c>
      <c r="F1556" s="17">
        <f>(H1556*data!D$16+I1556*data!D$17-G1555*(data!D$18+data!D$19+data!D$20))*$C1556/60</f>
        <v>-0.18569222893488183</v>
      </c>
      <c r="G1556" s="17">
        <f t="shared" si="75"/>
        <v>27.907822047458151</v>
      </c>
      <c r="H1556" s="17">
        <f>H1555+(data!D$19*G1555-data!D$16*H1555)*$C1556/60</f>
        <v>100.62857125368788</v>
      </c>
      <c r="I1556" s="17">
        <f>I1555+(data!D$20*G1555-data!D$17*I1555)*$C1556/60</f>
        <v>478.14584596903558</v>
      </c>
      <c r="J1556" s="16">
        <f t="shared" si="76"/>
        <v>205.5</v>
      </c>
      <c r="K1556" s="14">
        <f>G1556/data!D$8</f>
        <v>1.3753115536890472</v>
      </c>
      <c r="L1556" s="59">
        <f>C1556*E1556/3600/data!H$23+L1555</f>
        <v>252.34350881038966</v>
      </c>
    </row>
    <row r="1557" spans="1:12" ht="19.899999999999999" customHeight="1">
      <c r="A1557" s="18">
        <f>'Eleveld TCI'!A1557</f>
        <v>12350</v>
      </c>
      <c r="B1557" s="13">
        <f>'Eleveld TCI'!B1557</f>
        <v>0</v>
      </c>
      <c r="C1557" s="14">
        <f t="shared" si="77"/>
        <v>20</v>
      </c>
      <c r="D1557" s="68">
        <f>3600*(B1557*data!D$15/1000-F1557-G1556)/C1557</f>
        <v>-4990.3484414770046</v>
      </c>
      <c r="E1557" s="68">
        <f>IF(A1557+C1557&lt;N$19,data!H$25,IF(A1557&lt;N$19,data!H$25*(N$19-A1557)/C1557,IF(D1557&gt;data!$H$25,data!$H$25,IF(D1557&lt;0,0,D1557))))</f>
        <v>0</v>
      </c>
      <c r="F1557" s="17">
        <f>(H1557*data!D$16+I1557*data!D$17-G1556*(data!D$18+data!D$19+data!D$20))*$C1557/60</f>
        <v>-0.18366403925257302</v>
      </c>
      <c r="G1557" s="17">
        <f t="shared" si="75"/>
        <v>27.724158008205578</v>
      </c>
      <c r="H1557" s="17">
        <f>H1556+(data!D$19*G1556-data!D$16*H1556)*$C1557/60</f>
        <v>99.825606137142046</v>
      </c>
      <c r="I1557" s="17">
        <f>I1556+(data!D$20*G1556-data!D$17*I1556)*$C1557/60</f>
        <v>478.01059504713407</v>
      </c>
      <c r="J1557" s="16">
        <f t="shared" si="76"/>
        <v>205.83333333333334</v>
      </c>
      <c r="K1557" s="14">
        <f>G1557/data!D$8</f>
        <v>1.3662604971518615</v>
      </c>
      <c r="L1557" s="59">
        <f>C1557*E1557/3600/data!H$23+L1556</f>
        <v>252.34350881038966</v>
      </c>
    </row>
    <row r="1558" spans="1:12" ht="19.899999999999999" customHeight="1">
      <c r="A1558" s="18">
        <f>'Eleveld TCI'!A1558</f>
        <v>12370</v>
      </c>
      <c r="B1558" s="13">
        <f>'Eleveld TCI'!B1558</f>
        <v>0</v>
      </c>
      <c r="C1558" s="14">
        <f t="shared" si="77"/>
        <v>20</v>
      </c>
      <c r="D1558" s="68">
        <f>3600*(B1558*data!D$15/1000-F1558-G1557)/C1558</f>
        <v>-4957.6462391282093</v>
      </c>
      <c r="E1558" s="68">
        <f>IF(A1558+C1558&lt;N$19,data!H$25,IF(A1558&lt;N$19,data!H$25*(N$19-A1558)/C1558,IF(D1558&gt;data!$H$25,data!$H$25,IF(D1558&lt;0,0,D1558))))</f>
        <v>0</v>
      </c>
      <c r="F1558" s="17">
        <f>(H1558*data!D$16+I1558*data!D$17-G1557*(data!D$18+data!D$19+data!D$20))*$C1558/60</f>
        <v>-0.18167890193774797</v>
      </c>
      <c r="G1558" s="17">
        <f t="shared" si="75"/>
        <v>27.54247910626783</v>
      </c>
      <c r="H1558" s="17">
        <f>H1557+(data!D$19*G1557-data!D$16*H1557)*$C1558/60</f>
        <v>99.03050525693412</v>
      </c>
      <c r="I1558" s="17">
        <f>I1557+(data!D$20*G1557-data!D$17*I1557)*$C1558/60</f>
        <v>477.87292160469713</v>
      </c>
      <c r="J1558" s="16">
        <f t="shared" si="76"/>
        <v>206.16666666666666</v>
      </c>
      <c r="K1558" s="14">
        <f>G1558/data!D$8</f>
        <v>1.357307269183315</v>
      </c>
      <c r="L1558" s="59">
        <f>C1558*E1558/3600/data!H$23+L1557</f>
        <v>252.34350881038966</v>
      </c>
    </row>
    <row r="1559" spans="1:12" ht="19.899999999999999" customHeight="1">
      <c r="A1559" s="18">
        <f>'Eleveld TCI'!A1559</f>
        <v>12390</v>
      </c>
      <c r="B1559" s="13">
        <f>'Eleveld TCI'!B1559</f>
        <v>0</v>
      </c>
      <c r="C1559" s="14">
        <f t="shared" si="77"/>
        <v>20</v>
      </c>
      <c r="D1559" s="68">
        <f>3600*(B1559*data!D$15/1000-F1559-G1558)/C1559</f>
        <v>-4925.2940920807596</v>
      </c>
      <c r="E1559" s="68">
        <f>IF(A1559+C1559&lt;N$19,data!H$25,IF(A1559&lt;N$19,data!H$25*(N$19-A1559)/C1559,IF(D1559&gt;data!$H$25,data!$H$25,IF(D1559&lt;0,0,D1559))))</f>
        <v>0</v>
      </c>
      <c r="F1559" s="17">
        <f>(H1559*data!D$16+I1559*data!D$17-G1558*(data!D$18+data!D$19+data!D$20))*$C1559/60</f>
        <v>-0.17973415026360881</v>
      </c>
      <c r="G1559" s="17">
        <f t="shared" si="75"/>
        <v>27.362744956004221</v>
      </c>
      <c r="H1559" s="17">
        <f>H1558+(data!D$19*G1558-data!D$16*H1558)*$C1559/60</f>
        <v>98.243198547191</v>
      </c>
      <c r="I1559" s="17">
        <f>I1558+(data!D$20*G1558-data!D$17*I1558)*$C1559/60</f>
        <v>477.73285609841969</v>
      </c>
      <c r="J1559" s="16">
        <f t="shared" si="76"/>
        <v>206.5</v>
      </c>
      <c r="K1559" s="14">
        <f>G1559/data!D$8</f>
        <v>1.3484498795586546</v>
      </c>
      <c r="L1559" s="59">
        <f>C1559*E1559/3600/data!H$23+L1558</f>
        <v>252.34350881038966</v>
      </c>
    </row>
    <row r="1560" spans="1:12" ht="19.899999999999999" customHeight="1">
      <c r="A1560" s="18">
        <f>'Eleveld TCI'!A1560</f>
        <v>12410</v>
      </c>
      <c r="B1560" s="13">
        <f>'Eleveld TCI'!B1560</f>
        <v>0</v>
      </c>
      <c r="C1560" s="14">
        <f t="shared" si="77"/>
        <v>20</v>
      </c>
      <c r="D1560" s="68">
        <f>3600*(B1560*data!D$15/1000-F1560-G1559)/C1560</f>
        <v>-4893.2851663940619</v>
      </c>
      <c r="E1560" s="68">
        <f>IF(A1560+C1560&lt;N$19,data!H$25,IF(A1560&lt;N$19,data!H$25*(N$19-A1560)/C1560,IF(D1560&gt;data!$H$25,data!$H$25,IF(D1560&lt;0,0,D1560))))</f>
        <v>0</v>
      </c>
      <c r="F1560" s="17">
        <f>(H1560*data!D$16+I1560*data!D$17-G1559*(data!D$18+data!D$19+data!D$20))*$C1560/60</f>
        <v>-0.1778273649260953</v>
      </c>
      <c r="G1560" s="17">
        <f t="shared" si="75"/>
        <v>27.184917591078126</v>
      </c>
      <c r="H1560" s="17">
        <f>H1559+(data!D$19*G1559-data!D$16*H1559)*$C1560/60</f>
        <v>97.463615718849994</v>
      </c>
      <c r="I1560" s="17">
        <f>I1559+(data!D$20*G1559-data!D$17*I1559)*$C1560/60</f>
        <v>477.59042838609548</v>
      </c>
      <c r="J1560" s="16">
        <f t="shared" si="76"/>
        <v>206.83333333333334</v>
      </c>
      <c r="K1560" s="14">
        <f>G1560/data!D$8</f>
        <v>1.3396864572776523</v>
      </c>
      <c r="L1560" s="59">
        <f>C1560*E1560/3600/data!H$23+L1559</f>
        <v>252.34350881038966</v>
      </c>
    </row>
    <row r="1561" spans="1:12" ht="19.899999999999999" customHeight="1">
      <c r="A1561" s="18">
        <f>'Eleveld TCI'!A1561</f>
        <v>12430</v>
      </c>
      <c r="B1561" s="13">
        <f>'Eleveld TCI'!B1561</f>
        <v>0</v>
      </c>
      <c r="C1561" s="14">
        <f t="shared" si="77"/>
        <v>20</v>
      </c>
      <c r="D1561" s="68">
        <f>3600*(B1561*data!D$15/1000-F1561-G1560)/C1561</f>
        <v>-4861.613023437345</v>
      </c>
      <c r="E1561" s="68">
        <f>IF(A1561+C1561&lt;N$19,data!H$25,IF(A1561&lt;N$19,data!H$25*(N$19-A1561)/C1561,IF(D1561&gt;data!$H$25,data!$H$25,IF(D1561&lt;0,0,D1561))))</f>
        <v>0</v>
      </c>
      <c r="F1561" s="17">
        <f>(H1561*data!D$16+I1561*data!D$17-G1560*(data!D$18+data!D$19+data!D$20))*$C1561/60</f>
        <v>-0.17595634975954097</v>
      </c>
      <c r="G1561" s="17">
        <f t="shared" si="75"/>
        <v>27.008961241318584</v>
      </c>
      <c r="H1561" s="17">
        <f>H1560+(data!D$19*G1560-data!D$16*H1560)*$C1561/60</f>
        <v>96.691686354071322</v>
      </c>
      <c r="I1561" s="17">
        <f>I1560+(data!D$20*G1560-data!D$17*I1560)*$C1561/60</f>
        <v>477.4456677611459</v>
      </c>
      <c r="J1561" s="16">
        <f t="shared" si="76"/>
        <v>207.16666666666666</v>
      </c>
      <c r="K1561" s="14">
        <f>G1561/data!D$8</f>
        <v>1.3310152395682329</v>
      </c>
      <c r="L1561" s="59">
        <f>C1561*E1561/3600/data!H$23+L1560</f>
        <v>252.34350881038966</v>
      </c>
    </row>
    <row r="1562" spans="1:12" ht="19.899999999999999" customHeight="1">
      <c r="A1562" s="18">
        <f>'Eleveld TCI'!A1562</f>
        <v>12450</v>
      </c>
      <c r="B1562" s="13">
        <f>'Eleveld TCI'!B1562</f>
        <v>0</v>
      </c>
      <c r="C1562" s="14">
        <f t="shared" si="77"/>
        <v>20</v>
      </c>
      <c r="D1562" s="68">
        <f>3600*(B1562*data!D$15/1000-F1562-G1561)/C1562</f>
        <v>-4830.2715836643201</v>
      </c>
      <c r="E1562" s="68">
        <f>IF(A1562+C1562&lt;N$19,data!H$25,IF(A1562&lt;N$19,data!H$25*(N$19-A1562)/C1562,IF(D1562&gt;data!$H$25,data!$H$25,IF(D1562&lt;0,0,D1562))))</f>
        <v>0</v>
      </c>
      <c r="F1562" s="17">
        <f>(H1562*data!D$16+I1562*data!D$17-G1561*(data!D$18+data!D$19+data!D$20))*$C1562/60</f>
        <v>-0.17411910985013565</v>
      </c>
      <c r="G1562" s="17">
        <f t="shared" si="75"/>
        <v>26.834842131468449</v>
      </c>
      <c r="H1562" s="17">
        <f>H1561+(data!D$19*G1561-data!D$16*H1561)*$C1562/60</f>
        <v>95.927339990589246</v>
      </c>
      <c r="I1562" s="17">
        <f>I1561+(data!D$20*G1561-data!D$17*I1561)*$C1562/60</f>
        <v>477.29860298398711</v>
      </c>
      <c r="J1562" s="16">
        <f t="shared" si="76"/>
        <v>207.5</v>
      </c>
      <c r="K1562" s="14">
        <f>G1562/data!D$8</f>
        <v>1.3224345619686797</v>
      </c>
      <c r="L1562" s="59">
        <f>C1562*E1562/3600/data!H$23+L1561</f>
        <v>252.34350881038966</v>
      </c>
    </row>
    <row r="1563" spans="1:12" ht="19.899999999999999" customHeight="1">
      <c r="A1563" s="18">
        <f>'Eleveld TCI'!A1563</f>
        <v>12470</v>
      </c>
      <c r="B1563" s="13">
        <f>'Eleveld TCI'!B1563</f>
        <v>0</v>
      </c>
      <c r="C1563" s="14">
        <f t="shared" si="77"/>
        <v>20</v>
      </c>
      <c r="D1563" s="68">
        <f>3600*(B1563*data!D$15/1000-F1563-G1562)/C1563</f>
        <v>-4799.2550939384655</v>
      </c>
      <c r="E1563" s="68">
        <f>IF(A1563+C1563&lt;N$19,data!H$25,IF(A1563&lt;N$19,data!H$25*(N$19-A1563)/C1563,IF(D1563&gt;data!$H$25,data!$H$25,IF(D1563&lt;0,0,D1563))))</f>
        <v>0</v>
      </c>
      <c r="F1563" s="17">
        <f>(H1563*data!D$16+I1563*data!D$17-G1562*(data!D$18+data!D$19+data!D$20))*$C1563/60</f>
        <v>-0.17231383181030205</v>
      </c>
      <c r="G1563" s="17">
        <f t="shared" si="75"/>
        <v>26.662528299658145</v>
      </c>
      <c r="H1563" s="17">
        <f>H1562+(data!D$19*G1562-data!D$16*H1562)*$C1563/60</f>
        <v>95.170506197003263</v>
      </c>
      <c r="I1563" s="17">
        <f>I1562+(data!D$20*G1562-data!D$17*I1562)*$C1563/60</f>
        <v>477.14926231054528</v>
      </c>
      <c r="J1563" s="16">
        <f t="shared" si="76"/>
        <v>207.83333333333334</v>
      </c>
      <c r="K1563" s="14">
        <f>G1563/data!D$8</f>
        <v>1.313942849381931</v>
      </c>
      <c r="L1563" s="59">
        <f>C1563*E1563/3600/data!H$23+L1562</f>
        <v>252.34350881038966</v>
      </c>
    </row>
    <row r="1564" spans="1:12" ht="19.899999999999999" customHeight="1">
      <c r="A1564" s="18">
        <f>'Eleveld TCI'!A1564</f>
        <v>12490</v>
      </c>
      <c r="B1564" s="13">
        <f>'Eleveld TCI'!B1564</f>
        <v>0</v>
      </c>
      <c r="C1564" s="14">
        <f t="shared" si="77"/>
        <v>20</v>
      </c>
      <c r="D1564" s="68">
        <f>3600*(B1564*data!D$15/1000-F1564-G1563)/C1564</f>
        <v>-4768.5580980583791</v>
      </c>
      <c r="E1564" s="68">
        <f>IF(A1564+C1564&lt;N$19,data!H$25,IF(A1564&lt;N$19,data!H$25*(N$19-A1564)/C1564,IF(D1564&gt;data!$H$25,data!$H$25,IF(D1564&lt;0,0,D1564))))</f>
        <v>0</v>
      </c>
      <c r="F1564" s="17">
        <f>(H1564*data!D$16+I1564*data!D$17-G1563*(data!D$18+data!D$19+data!D$20))*$C1564/60</f>
        <v>-0.1705388660004834</v>
      </c>
      <c r="G1564" s="17">
        <f t="shared" si="75"/>
        <v>26.491989433657661</v>
      </c>
      <c r="H1564" s="17">
        <f>H1563+(data!D$19*G1563-data!D$16*H1563)*$C1564/60</f>
        <v>94.421114639912105</v>
      </c>
      <c r="I1564" s="17">
        <f>I1563+(data!D$20*G1563-data!D$17*I1563)*$C1564/60</f>
        <v>476.99767351819889</v>
      </c>
      <c r="J1564" s="16">
        <f t="shared" si="76"/>
        <v>208.16666666666666</v>
      </c>
      <c r="K1564" s="14">
        <f>G1564/data!D$8</f>
        <v>1.3055386080059954</v>
      </c>
      <c r="L1564" s="59">
        <f>C1564*E1564/3600/data!H$23+L1563</f>
        <v>252.34350881038966</v>
      </c>
    </row>
    <row r="1565" spans="1:12" ht="19.899999999999999" customHeight="1">
      <c r="A1565" s="18">
        <f>'Eleveld TCI'!A1565</f>
        <v>12510</v>
      </c>
      <c r="B1565" s="13">
        <f>'Eleveld TCI'!B1565</f>
        <v>0</v>
      </c>
      <c r="C1565" s="14">
        <f t="shared" si="77"/>
        <v>20</v>
      </c>
      <c r="D1565" s="68">
        <f>3600*(B1565*data!D$15/1000-F1565-G1564)/C1565</f>
        <v>-4738.1754101673096</v>
      </c>
      <c r="E1565" s="68">
        <f>IF(A1565+C1565&lt;N$19,data!H$25,IF(A1565&lt;N$19,data!H$25*(N$19-A1565)/C1565,IF(D1565&gt;data!$H$25,data!$H$25,IF(D1565&lt;0,0,D1565))))</f>
        <v>0</v>
      </c>
      <c r="F1565" s="17">
        <f>(H1565*data!D$16+I1565*data!D$17-G1564*(data!D$18+data!D$19+data!D$20))*$C1565/60</f>
        <v>-0.16879271050594072</v>
      </c>
      <c r="G1565" s="17">
        <f t="shared" si="75"/>
        <v>26.323196723151721</v>
      </c>
      <c r="H1565" s="17">
        <f>H1564+(data!D$19*G1564-data!D$16*H1564)*$C1565/60</f>
        <v>93.679095143703606</v>
      </c>
      <c r="I1565" s="17">
        <f>I1564+(data!D$20*G1564-data!D$17*I1564)*$C1565/60</f>
        <v>476.84386392940007</v>
      </c>
      <c r="J1565" s="16">
        <f t="shared" si="76"/>
        <v>208.5</v>
      </c>
      <c r="K1565" s="14">
        <f>G1565/data!D$8</f>
        <v>1.2972204180539977</v>
      </c>
      <c r="L1565" s="59">
        <f>C1565*E1565/3600/data!H$23+L1564</f>
        <v>252.34350881038966</v>
      </c>
    </row>
    <row r="1566" spans="1:12" ht="19.899999999999999" customHeight="1">
      <c r="A1566" s="18">
        <f>'Eleveld TCI'!A1566</f>
        <v>12530</v>
      </c>
      <c r="B1566" s="13">
        <f>'Eleveld TCI'!B1566</f>
        <v>0</v>
      </c>
      <c r="C1566" s="14">
        <f t="shared" si="77"/>
        <v>20</v>
      </c>
      <c r="D1566" s="68">
        <f>3600*(B1566*data!D$15/1000-F1566-G1565)/C1566</f>
        <v>-4708.1020907621787</v>
      </c>
      <c r="E1566" s="68">
        <f>IF(A1566+C1566&lt;N$19,data!H$25,IF(A1566&lt;N$19,data!H$25*(N$19-A1566)/C1566,IF(D1566&gt;data!$H$25,data!$H$25,IF(D1566&lt;0,0,D1566))))</f>
        <v>0</v>
      </c>
      <c r="F1566" s="17">
        <f>(H1566*data!D$16+I1566*data!D$17-G1565*(data!D$18+data!D$19+data!D$20))*$C1566/60</f>
        <v>-0.16707399669517228</v>
      </c>
      <c r="G1566" s="17">
        <f t="shared" si="75"/>
        <v>26.156122726456548</v>
      </c>
      <c r="H1566" s="17">
        <f>H1565+(data!D$19*G1565-data!D$16*H1565)*$C1566/60</f>
        <v>92.944377743733369</v>
      </c>
      <c r="I1566" s="17">
        <f>I1565+(data!D$20*G1565-data!D$17*I1565)*$C1566/60</f>
        <v>476.68786043320188</v>
      </c>
      <c r="J1566" s="16">
        <f t="shared" si="76"/>
        <v>208.83333333333334</v>
      </c>
      <c r="K1566" s="14">
        <f>G1566/data!D$8</f>
        <v>1.2889869271859129</v>
      </c>
      <c r="L1566" s="59">
        <f>C1566*E1566/3600/data!H$23+L1565</f>
        <v>252.34350881038966</v>
      </c>
    </row>
    <row r="1567" spans="1:12" ht="19.899999999999999" customHeight="1">
      <c r="A1567" s="18">
        <f>'Eleveld TCI'!A1567</f>
        <v>12550</v>
      </c>
      <c r="B1567" s="13">
        <f>'Eleveld TCI'!B1567</f>
        <v>0</v>
      </c>
      <c r="C1567" s="14">
        <f t="shared" si="77"/>
        <v>20</v>
      </c>
      <c r="D1567" s="68">
        <f>3600*(B1567*data!D$15/1000-F1567-G1566)/C1567</f>
        <v>-4678.3334250455136</v>
      </c>
      <c r="E1567" s="68">
        <f>IF(A1567+C1567&lt;N$19,data!H$25,IF(A1567&lt;N$19,data!H$25*(N$19-A1567)/C1567,IF(D1567&gt;data!$H$25,data!$H$25,IF(D1567&lt;0,0,D1567))))</f>
        <v>0</v>
      </c>
      <c r="F1567" s="17">
        <f>(H1567*data!D$16+I1567*data!D$17-G1566*(data!D$18+data!D$19+data!D$20))*$C1567/60</f>
        <v>-0.16538147620369514</v>
      </c>
      <c r="G1567" s="17">
        <f t="shared" si="75"/>
        <v>25.990741250252853</v>
      </c>
      <c r="H1567" s="17">
        <f>H1566+(data!D$19*G1566-data!D$16*H1566)*$C1567/60</f>
        <v>92.21689273355264</v>
      </c>
      <c r="I1567" s="17">
        <f>I1566+(data!D$20*G1566-data!D$17*I1566)*$C1567/60</f>
        <v>476.52968950489577</v>
      </c>
      <c r="J1567" s="16">
        <f t="shared" si="76"/>
        <v>209.16666666666666</v>
      </c>
      <c r="K1567" s="14">
        <f>G1567/data!D$8</f>
        <v>1.2808368445817491</v>
      </c>
      <c r="L1567" s="59">
        <f>C1567*E1567/3600/data!H$23+L1566</f>
        <v>252.34350881038966</v>
      </c>
    </row>
    <row r="1568" spans="1:12" ht="19.899999999999999" customHeight="1">
      <c r="A1568" s="18">
        <f>'Eleveld TCI'!A1568</f>
        <v>12570</v>
      </c>
      <c r="B1568" s="13">
        <f>'Eleveld TCI'!B1568</f>
        <v>0</v>
      </c>
      <c r="C1568" s="14">
        <f t="shared" si="77"/>
        <v>20</v>
      </c>
      <c r="D1568" s="68">
        <f>3600*(B1568*data!D$15/1000-F1568-G1567)/C1568</f>
        <v>-4648.8649033890879</v>
      </c>
      <c r="E1568" s="68">
        <f>IF(A1568+C1568&lt;N$19,data!H$25,IF(A1568&lt;N$19,data!H$25*(N$19-A1568)/C1568,IF(D1568&gt;data!$H$25,data!$H$25,IF(D1568&lt;0,0,D1568))))</f>
        <v>0</v>
      </c>
      <c r="F1568" s="17">
        <f>(H1568*data!D$16+I1568*data!D$17-G1567*(data!D$18+data!D$19+data!D$20))*$C1568/60</f>
        <v>-0.16371400920236598</v>
      </c>
      <c r="G1568" s="17">
        <f t="shared" si="75"/>
        <v>25.827027241050487</v>
      </c>
      <c r="H1568" s="17">
        <f>H1567+(data!D$19*G1567-data!D$16*H1567)*$C1568/60</f>
        <v>91.496570706780275</v>
      </c>
      <c r="I1568" s="17">
        <f>I1567+(data!D$20*G1567-data!D$17*I1567)*$C1568/60</f>
        <v>476.3693772239439</v>
      </c>
      <c r="J1568" s="16">
        <f t="shared" si="76"/>
        <v>209.5</v>
      </c>
      <c r="K1568" s="14">
        <f>G1568/data!D$8</f>
        <v>1.2727689355928684</v>
      </c>
      <c r="L1568" s="59">
        <f>C1568*E1568/3600/data!H$23+L1567</f>
        <v>252.34350881038966</v>
      </c>
    </row>
    <row r="1569" spans="1:12" ht="19.899999999999999" customHeight="1">
      <c r="A1569" s="18">
        <f>'Eleveld TCI'!A1569</f>
        <v>12590</v>
      </c>
      <c r="B1569" s="13">
        <f>'Eleveld TCI'!B1569</f>
        <v>0</v>
      </c>
      <c r="C1569" s="14">
        <f t="shared" si="77"/>
        <v>20</v>
      </c>
      <c r="D1569" s="68">
        <f>3600*(B1569*data!D$15/1000-F1569-G1568)/C1569</f>
        <v>-4619.6922037008862</v>
      </c>
      <c r="E1569" s="68">
        <f>IF(A1569+C1569&lt;N$19,data!H$25,IF(A1569&lt;N$19,data!H$25*(N$19-A1569)/C1569,IF(D1569&gt;data!$H$25,data!$H$25,IF(D1569&lt;0,0,D1569))))</f>
        <v>0</v>
      </c>
      <c r="F1569" s="17">
        <f>(H1569*data!D$16+I1569*data!D$17-G1568*(data!D$18+data!D$19+data!D$20))*$C1569/60</f>
        <v>-0.16207055382333943</v>
      </c>
      <c r="G1569" s="17">
        <f t="shared" si="75"/>
        <v>25.664956687227146</v>
      </c>
      <c r="H1569" s="17">
        <f>H1568+(data!D$19*G1568-data!D$16*H1568)*$C1569/60</f>
        <v>90.783342594155187</v>
      </c>
      <c r="I1569" s="17">
        <f>I1568+(data!D$20*G1568-data!D$17*I1568)*$C1569/60</f>
        <v>476.20694929037228</v>
      </c>
      <c r="J1569" s="16">
        <f t="shared" si="76"/>
        <v>209.83333333333334</v>
      </c>
      <c r="K1569" s="14">
        <f>G1569/data!D$8</f>
        <v>1.2647820169144068</v>
      </c>
      <c r="L1569" s="59">
        <f>C1569*E1569/3600/data!H$23+L1568</f>
        <v>252.34350881038966</v>
      </c>
    </row>
    <row r="1570" spans="1:12" ht="19.899999999999999" customHeight="1">
      <c r="A1570" s="18">
        <f>'Eleveld TCI'!A1570</f>
        <v>12610</v>
      </c>
      <c r="B1570" s="13">
        <f>'Eleveld TCI'!B1570</f>
        <v>0</v>
      </c>
      <c r="C1570" s="14">
        <f t="shared" si="77"/>
        <v>20</v>
      </c>
      <c r="D1570" s="68">
        <f>3600*(B1570*data!D$15/1000-F1570-G1569)/C1570</f>
        <v>-4590.8111755076134</v>
      </c>
      <c r="E1570" s="68">
        <f>IF(A1570+C1570&lt;N$19,data!H$25,IF(A1570&lt;N$19,data!H$25*(N$19-A1570)/C1570,IF(D1570&gt;data!$H$25,data!$H$25,IF(D1570&lt;0,0,D1570))))</f>
        <v>0</v>
      </c>
      <c r="F1570" s="17">
        <f>(H1570*data!D$16+I1570*data!D$17-G1569*(data!D$18+data!D$19+data!D$20))*$C1570/60</f>
        <v>-0.1604501566292956</v>
      </c>
      <c r="G1570" s="17">
        <f t="shared" si="75"/>
        <v>25.504506530597851</v>
      </c>
      <c r="H1570" s="17">
        <f>H1569+(data!D$19*G1569-data!D$16*H1569)*$C1570/60</f>
        <v>90.077139696252161</v>
      </c>
      <c r="I1570" s="17">
        <f>I1569+(data!D$20*G1569-data!D$17*I1569)*$C1570/60</f>
        <v>476.04243103977404</v>
      </c>
      <c r="J1570" s="16">
        <f t="shared" si="76"/>
        <v>210.16666666666666</v>
      </c>
      <c r="K1570" s="14">
        <f>G1570/data!D$8</f>
        <v>1.2568749522273728</v>
      </c>
      <c r="L1570" s="59">
        <f>C1570*E1570/3600/data!H$23+L1569</f>
        <v>252.34350881038966</v>
      </c>
    </row>
    <row r="1571" spans="1:12" ht="19.899999999999999" customHeight="1">
      <c r="A1571" s="18">
        <f>'Eleveld TCI'!A1571</f>
        <v>12630</v>
      </c>
      <c r="B1571" s="13">
        <f>'Eleveld TCI'!B1571</f>
        <v>0</v>
      </c>
      <c r="C1571" s="14">
        <f t="shared" si="77"/>
        <v>20</v>
      </c>
      <c r="D1571" s="68">
        <f>3600*(B1571*data!D$15/1000-F1571-G1570)/C1571</f>
        <v>-4562.217825583497</v>
      </c>
      <c r="E1571" s="68">
        <f>IF(A1571+C1571&lt;N$19,data!H$25,IF(A1571&lt;N$19,data!H$25*(N$19-A1571)/C1571,IF(D1571&gt;data!$H$25,data!$H$25,IF(D1571&lt;0,0,D1571))))</f>
        <v>0</v>
      </c>
      <c r="F1571" s="17">
        <f>(H1571*data!D$16+I1571*data!D$17-G1570*(data!D$18+data!D$19+data!D$20))*$C1571/60</f>
        <v>-0.15885194402286995</v>
      </c>
      <c r="G1571" s="17">
        <f t="shared" si="75"/>
        <v>25.34565458657498</v>
      </c>
      <c r="H1571" s="17">
        <f>H1570+(data!D$19*G1570-data!D$16*H1570)*$C1571/60</f>
        <v>89.377893712296526</v>
      </c>
      <c r="I1571" s="17">
        <f>I1570+(data!D$20*G1570-data!D$17*I1570)*$C1571/60</f>
        <v>475.87584745705868</v>
      </c>
      <c r="J1571" s="16">
        <f t="shared" si="76"/>
        <v>210.5</v>
      </c>
      <c r="K1571" s="14">
        <f>G1571/data!D$8</f>
        <v>1.2490466482640932</v>
      </c>
      <c r="L1571" s="59">
        <f>C1571*E1571/3600/data!H$23+L1570</f>
        <v>252.34350881038966</v>
      </c>
    </row>
    <row r="1572" spans="1:12" ht="19.899999999999999" customHeight="1">
      <c r="A1572" s="18">
        <f>'Eleveld TCI'!A1572</f>
        <v>12650</v>
      </c>
      <c r="B1572" s="13">
        <f>'Eleveld TCI'!B1572</f>
        <v>0</v>
      </c>
      <c r="C1572" s="14">
        <f t="shared" si="77"/>
        <v>20</v>
      </c>
      <c r="D1572" s="68">
        <f>3600*(B1572*data!D$15/1000-F1572-G1571)/C1572</f>
        <v>-4533.9083049728852</v>
      </c>
      <c r="E1572" s="68">
        <f>IF(A1572+C1572&lt;N$19,data!H$25,IF(A1572&lt;N$19,data!H$25*(N$19-A1572)/C1572,IF(D1572&gt;data!$H$25,data!$H$25,IF(D1572&lt;0,0,D1572))))</f>
        <v>0</v>
      </c>
      <c r="F1572" s="17">
        <f>(H1572*data!D$16+I1572*data!D$17-G1571*(data!D$18+data!D$19+data!D$20))*$C1572/60</f>
        <v>-0.15727511450339993</v>
      </c>
      <c r="G1572" s="17">
        <f t="shared" si="75"/>
        <v>25.188379472071581</v>
      </c>
      <c r="H1572" s="17">
        <f>H1571+(data!D$19*G1571-data!D$16*H1571)*$C1572/60</f>
        <v>88.685536765469891</v>
      </c>
      <c r="I1572" s="17">
        <f>I1571+(data!D$20*G1571-data!D$17*I1571)*$C1572/60</f>
        <v>475.70722318906797</v>
      </c>
      <c r="J1572" s="16">
        <f t="shared" si="76"/>
        <v>210.83333333333334</v>
      </c>
      <c r="K1572" s="14">
        <f>G1572/data!D$8</f>
        <v>1.2412960512552522</v>
      </c>
      <c r="L1572" s="59">
        <f>C1572*E1572/3600/data!H$23+L1571</f>
        <v>252.34350881038966</v>
      </c>
    </row>
    <row r="1573" spans="1:12" ht="19.899999999999999" customHeight="1">
      <c r="A1573" s="18">
        <f>'Eleveld TCI'!A1573</f>
        <v>12670</v>
      </c>
      <c r="B1573" s="13">
        <f>'Eleveld TCI'!B1573</f>
        <v>0</v>
      </c>
      <c r="C1573" s="14">
        <f t="shared" si="77"/>
        <v>20</v>
      </c>
      <c r="D1573" s="68">
        <f>3600*(B1573*data!D$15/1000-F1573-G1572)/C1573</f>
        <v>-4505.8788972691727</v>
      </c>
      <c r="E1573" s="68">
        <f>IF(A1573+C1573&lt;N$19,data!H$25,IF(A1573&lt;N$19,data!H$25*(N$19-A1573)/C1573,IF(D1573&gt;data!$H$25,data!$H$25,IF(D1573&lt;0,0,D1573))))</f>
        <v>0</v>
      </c>
      <c r="F1573" s="17">
        <f>(H1573*data!D$16+I1573*data!D$17-G1572*(data!D$18+data!D$19+data!D$20))*$C1573/60</f>
        <v>-0.15571893168728934</v>
      </c>
      <c r="G1573" s="17">
        <f t="shared" si="75"/>
        <v>25.032660540384292</v>
      </c>
      <c r="H1573" s="17">
        <f>H1572+(data!D$19*G1572-data!D$16*H1572)*$C1573/60</f>
        <v>88.000001425060276</v>
      </c>
      <c r="I1573" s="17">
        <f>I1572+(data!D$20*G1572-data!D$17*I1572)*$C1573/60</f>
        <v>475.53658255616898</v>
      </c>
      <c r="J1573" s="16">
        <f t="shared" si="76"/>
        <v>211.16666666666666</v>
      </c>
      <c r="K1573" s="14">
        <f>G1573/data!D$8</f>
        <v>1.2336221437208894</v>
      </c>
      <c r="L1573" s="59">
        <f>C1573*E1573/3600/data!H$23+L1572</f>
        <v>252.34350881038966</v>
      </c>
    </row>
    <row r="1574" spans="1:12" ht="19.899999999999999" customHeight="1">
      <c r="A1574" s="18">
        <f>'Eleveld TCI'!A1574</f>
        <v>12690</v>
      </c>
      <c r="B1574" s="13">
        <f>'Eleveld TCI'!B1574</f>
        <v>0</v>
      </c>
      <c r="C1574" s="14">
        <f t="shared" si="77"/>
        <v>20</v>
      </c>
      <c r="D1574" s="68">
        <f>3600*(B1574*data!D$15/1000-F1574-G1573)/C1574</f>
        <v>-4478.1260080261945</v>
      </c>
      <c r="E1574" s="68">
        <f>IF(A1574+C1574&lt;N$19,data!H$25,IF(A1574&lt;N$19,data!H$25*(N$19-A1574)/C1574,IF(D1574&gt;data!$H$25,data!$H$25,IF(D1574&lt;0,0,D1574))))</f>
        <v>0</v>
      </c>
      <c r="F1574" s="17">
        <f>(H1574*data!D$16+I1574*data!D$17-G1573*(data!D$18+data!D$19+data!D$20))*$C1574/60</f>
        <v>-0.1541827180165436</v>
      </c>
      <c r="G1574" s="17">
        <f t="shared" si="75"/>
        <v>24.878477822367749</v>
      </c>
      <c r="H1574" s="17">
        <f>H1573+(data!D$19*G1573-data!D$16*H1573)*$C1574/60</f>
        <v>87.321220725775191</v>
      </c>
      <c r="I1574" s="17">
        <f>I1573+(data!D$20*G1573-data!D$17*I1573)*$C1574/60</f>
        <v>475.36394956292258</v>
      </c>
      <c r="J1574" s="16">
        <f t="shared" si="76"/>
        <v>211.5</v>
      </c>
      <c r="K1574" s="14">
        <f>G1574/data!D$8</f>
        <v>1.2260239415714442</v>
      </c>
      <c r="L1574" s="59">
        <f>C1574*E1574/3600/data!H$23+L1573</f>
        <v>252.34350881038966</v>
      </c>
    </row>
    <row r="1575" spans="1:12" ht="19.899999999999999" customHeight="1">
      <c r="A1575" s="18">
        <f>'Eleveld TCI'!A1575</f>
        <v>12710</v>
      </c>
      <c r="B1575" s="13">
        <f>'Eleveld TCI'!B1575</f>
        <v>0</v>
      </c>
      <c r="C1575" s="14">
        <f t="shared" si="77"/>
        <v>20</v>
      </c>
      <c r="D1575" s="68">
        <f>3600*(B1575*data!D$15/1000-F1575-G1574)/C1575</f>
        <v>-4450.6461551904431</v>
      </c>
      <c r="E1575" s="68">
        <f>IF(A1575+C1575&lt;N$19,data!H$25,IF(A1575&lt;N$19,data!H$25*(N$19-A1575)/C1575,IF(D1575&gt;data!$H$25,data!$H$25,IF(D1575&lt;0,0,D1575))))</f>
        <v>0</v>
      </c>
      <c r="F1575" s="17">
        <f>(H1575*data!D$16+I1575*data!D$17-G1574*(data!D$18+data!D$19+data!D$20))*$C1575/60</f>
        <v>-0.15266584908750977</v>
      </c>
      <c r="G1575" s="17">
        <f t="shared" si="75"/>
        <v>24.725811973280241</v>
      </c>
      <c r="H1575" s="17">
        <f>H1574+(data!D$19*G1574-data!D$16*H1574)*$C1575/60</f>
        <v>86.649128184504377</v>
      </c>
      <c r="I1575" s="17">
        <f>I1574+(data!D$20*G1574-data!D$17*I1574)*$C1575/60</f>
        <v>475.1893479079165</v>
      </c>
      <c r="J1575" s="16">
        <f t="shared" si="76"/>
        <v>211.83333333333334</v>
      </c>
      <c r="K1575" s="14">
        <f>G1575/data!D$8</f>
        <v>1.2185004914882831</v>
      </c>
      <c r="L1575" s="59">
        <f>C1575*E1575/3600/data!H$23+L1574</f>
        <v>252.34350881038966</v>
      </c>
    </row>
    <row r="1576" spans="1:12" ht="19.899999999999999" customHeight="1">
      <c r="A1576" s="18">
        <f>'Eleveld TCI'!A1576</f>
        <v>12730</v>
      </c>
      <c r="B1576" s="13">
        <f>'Eleveld TCI'!B1576</f>
        <v>0</v>
      </c>
      <c r="C1576" s="14">
        <f t="shared" si="77"/>
        <v>20</v>
      </c>
      <c r="D1576" s="68">
        <f>3600*(B1576*data!D$15/1000-F1576-G1575)/C1576</f>
        <v>-4423.4359604535057</v>
      </c>
      <c r="E1576" s="68">
        <f>IF(A1576+C1576&lt;N$19,data!H$25,IF(A1576&lt;N$19,data!H$25*(N$19-A1576)/C1576,IF(D1576&gt;data!$H$25,data!$H$25,IF(D1576&lt;0,0,D1576))))</f>
        <v>0</v>
      </c>
      <c r="F1576" s="17">
        <f>(H1576*data!D$16+I1576*data!D$17-G1575*(data!D$18+data!D$19+data!D$20))*$C1576/60</f>
        <v>-0.15116774853853995</v>
      </c>
      <c r="G1576" s="17">
        <f t="shared" si="75"/>
        <v>24.5746442247417</v>
      </c>
      <c r="H1576" s="17">
        <f>H1575+(data!D$19*G1575-data!D$16*H1575)*$C1576/60</f>
        <v>85.983657814790931</v>
      </c>
      <c r="I1576" s="17">
        <f>I1575+(data!D$20*G1575-data!D$17*I1575)*$C1576/60</f>
        <v>475.01280099284372</v>
      </c>
      <c r="J1576" s="16">
        <f t="shared" si="76"/>
        <v>212.16666666666666</v>
      </c>
      <c r="K1576" s="14">
        <f>G1576/data!D$8</f>
        <v>1.211050868556165</v>
      </c>
      <c r="L1576" s="59">
        <f>C1576*E1576/3600/data!H$23+L1575</f>
        <v>252.34350881038966</v>
      </c>
    </row>
    <row r="1577" spans="1:12" ht="19.899999999999999" customHeight="1">
      <c r="A1577" s="18">
        <f>'Eleveld TCI'!A1577</f>
        <v>12750</v>
      </c>
      <c r="B1577" s="13">
        <f>'Eleveld TCI'!B1577</f>
        <v>0</v>
      </c>
      <c r="C1577" s="14">
        <f t="shared" si="77"/>
        <v>20</v>
      </c>
      <c r="D1577" s="68">
        <f>3600*(B1577*data!D$15/1000-F1577-G1576)/C1577</f>
        <v>-4396.4921414340588</v>
      </c>
      <c r="E1577" s="68">
        <f>IF(A1577+C1577&lt;N$19,data!H$25,IF(A1577&lt;N$19,data!H$25*(N$19-A1577)/C1577,IF(D1577&gt;data!$H$25,data!$H$25,IF(D1577&lt;0,0,D1577))))</f>
        <v>0</v>
      </c>
      <c r="F1577" s="17">
        <f>(H1577*data!D$16+I1577*data!D$17-G1576*(data!D$18+data!D$19+data!D$20))*$C1577/60</f>
        <v>-0.14968788344137676</v>
      </c>
      <c r="G1577" s="17">
        <f t="shared" si="75"/>
        <v>24.424956341300323</v>
      </c>
      <c r="H1577" s="17">
        <f>H1576+(data!D$19*G1576-data!D$16*H1576)*$C1577/60</f>
        <v>85.32474413924345</v>
      </c>
      <c r="I1577" s="17">
        <f>I1576+(data!D$20*G1576-data!D$17*I1576)*$C1577/60</f>
        <v>474.83433193089797</v>
      </c>
      <c r="J1577" s="16">
        <f t="shared" si="76"/>
        <v>212.5</v>
      </c>
      <c r="K1577" s="14">
        <f>G1577/data!D$8</f>
        <v>1.2036741741228227</v>
      </c>
      <c r="L1577" s="59">
        <f>C1577*E1577/3600/data!H$23+L1576</f>
        <v>252.34350881038966</v>
      </c>
    </row>
    <row r="1578" spans="1:12" ht="19.899999999999999" customHeight="1">
      <c r="A1578" s="18">
        <f>'Eleveld TCI'!A1578</f>
        <v>12770</v>
      </c>
      <c r="B1578" s="13">
        <f>'Eleveld TCI'!B1578</f>
        <v>0</v>
      </c>
      <c r="C1578" s="14">
        <f t="shared" si="77"/>
        <v>20</v>
      </c>
      <c r="D1578" s="68">
        <f>3600*(B1578*data!D$15/1000-F1578-G1577)/C1578</f>
        <v>-4369.8115046076873</v>
      </c>
      <c r="E1578" s="68">
        <f>IF(A1578+C1578&lt;N$19,data!H$25,IF(A1578&lt;N$19,data!H$25*(N$19-A1578)/C1578,IF(D1578&gt;data!$H$25,data!$H$25,IF(D1578&lt;0,0,D1578))))</f>
        <v>0</v>
      </c>
      <c r="F1578" s="17">
        <f>(H1578*data!D$16+I1578*data!D$17-G1577*(data!D$18+data!D$19+data!D$20))*$C1578/60</f>
        <v>-0.14822576014650282</v>
      </c>
      <c r="G1578" s="17">
        <f t="shared" ref="G1578:G1635" si="78">(E1578/60)*$C1578/60+F1578+G1577</f>
        <v>24.276730581153821</v>
      </c>
      <c r="H1578" s="17">
        <f>H1577+(data!D$19*G1577-data!D$16*H1577)*$C1578/60</f>
        <v>84.672322200099202</v>
      </c>
      <c r="I1578" s="17">
        <f>I1577+(data!D$20*G1577-data!D$17*I1577)*$C1578/60</f>
        <v>474.65396355455221</v>
      </c>
      <c r="J1578" s="16">
        <f t="shared" si="76"/>
        <v>212.83333333333334</v>
      </c>
      <c r="K1578" s="14">
        <f>G1578/data!D$8</f>
        <v>1.1963695338632869</v>
      </c>
      <c r="L1578" s="59">
        <f>C1578*E1578/3600/data!H$23+L1577</f>
        <v>252.34350881038966</v>
      </c>
    </row>
    <row r="1579" spans="1:12" ht="19.899999999999999" customHeight="1">
      <c r="A1579" s="18">
        <f>'Eleveld TCI'!A1579</f>
        <v>12790</v>
      </c>
      <c r="B1579" s="13">
        <f>'Eleveld TCI'!B1579</f>
        <v>0</v>
      </c>
      <c r="C1579" s="14">
        <f t="shared" si="77"/>
        <v>20</v>
      </c>
      <c r="D1579" s="68">
        <f>3600*(B1579*data!D$15/1000-F1579-G1578)/C1579</f>
        <v>-4343.3909389109176</v>
      </c>
      <c r="E1579" s="68">
        <f>IF(A1579+C1579&lt;N$19,data!H$25,IF(A1579&lt;N$19,data!H$25*(N$19-A1579)/C1579,IF(D1579&gt;data!$H$25,data!$H$25,IF(D1579&lt;0,0,D1579))))</f>
        <v>0</v>
      </c>
      <c r="F1579" s="17">
        <f>(H1579*data!D$16+I1579*data!D$17-G1578*(data!D$18+data!D$19+data!D$20))*$C1579/60</f>
        <v>-0.14678092053761058</v>
      </c>
      <c r="G1579" s="17">
        <f t="shared" si="78"/>
        <v>24.129949660616209</v>
      </c>
      <c r="H1579" s="17">
        <f>H1578+(data!D$19*G1578-data!D$16*H1578)*$C1579/60</f>
        <v>84.02632756812713</v>
      </c>
      <c r="I1579" s="17">
        <f>I1578+(data!D$20*G1578-data!D$17*I1578)*$C1579/60</f>
        <v>474.47171842277834</v>
      </c>
      <c r="J1579" s="16">
        <f t="shared" si="76"/>
        <v>213.16666666666666</v>
      </c>
      <c r="K1579" s="14">
        <f>G1579/data!D$8</f>
        <v>1.18913609602879</v>
      </c>
      <c r="L1579" s="59">
        <f>C1579*E1579/3600/data!H$23+L1578</f>
        <v>252.34350881038966</v>
      </c>
    </row>
    <row r="1580" spans="1:12" ht="19.899999999999999" customHeight="1">
      <c r="A1580" s="18">
        <f>'Eleveld TCI'!A1580</f>
        <v>12810</v>
      </c>
      <c r="B1580" s="13">
        <f>'Eleveld TCI'!B1580</f>
        <v>0</v>
      </c>
      <c r="C1580" s="14">
        <f t="shared" si="77"/>
        <v>20</v>
      </c>
      <c r="D1580" s="68">
        <f>3600*(B1580*data!D$15/1000-F1580-G1579)/C1580</f>
        <v>-4317.2274099530568</v>
      </c>
      <c r="E1580" s="68">
        <f>IF(A1580+C1580&lt;N$19,data!H$25,IF(A1580&lt;N$19,data!H$25*(N$19-A1580)/C1580,IF(D1580&gt;data!$H$25,data!$H$25,IF(D1580&lt;0,0,D1580))))</f>
        <v>0</v>
      </c>
      <c r="F1580" s="17">
        <f>(H1580*data!D$16+I1580*data!D$17-G1579*(data!D$18+data!D$19+data!D$20))*$C1580/60</f>
        <v>-0.14535293865478258</v>
      </c>
      <c r="G1580" s="17">
        <f t="shared" si="78"/>
        <v>23.984596721961427</v>
      </c>
      <c r="H1580" s="17">
        <f>H1579+(data!D$19*G1579-data!D$16*H1579)*$C1580/60</f>
        <v>83.386696350041134</v>
      </c>
      <c r="I1580" s="17">
        <f>I1579+(data!D$20*G1579-data!D$17*I1579)*$C1580/60</f>
        <v>474.28761882776189</v>
      </c>
      <c r="J1580" s="16">
        <f t="shared" si="76"/>
        <v>213.5</v>
      </c>
      <c r="K1580" s="14">
        <f>G1580/data!D$8</f>
        <v>1.1819730298620847</v>
      </c>
      <c r="L1580" s="59">
        <f>C1580*E1580/3600/data!H$23+L1579</f>
        <v>252.34350881038966</v>
      </c>
    </row>
    <row r="1581" spans="1:12" ht="19.899999999999999" customHeight="1">
      <c r="A1581" s="18">
        <f>'Eleveld TCI'!A1581</f>
        <v>12830</v>
      </c>
      <c r="B1581" s="13">
        <f>'Eleveld TCI'!B1581</f>
        <v>0</v>
      </c>
      <c r="C1581" s="14">
        <f t="shared" si="77"/>
        <v>20</v>
      </c>
      <c r="D1581" s="68">
        <f>3600*(B1581*data!D$15/1000-F1581-G1580)/C1581</f>
        <v>-4291.3179547760619</v>
      </c>
      <c r="E1581" s="68">
        <f>IF(A1581+C1581&lt;N$19,data!H$25,IF(A1581&lt;N$19,data!H$25*(N$19-A1581)/C1581,IF(D1581&gt;data!$H$25,data!$H$25,IF(D1581&lt;0,0,D1581))))</f>
        <v>0</v>
      </c>
      <c r="F1581" s="17">
        <f>(H1581*data!D$16+I1581*data!D$17-G1580*(data!D$18+data!D$19+data!D$20))*$C1581/60</f>
        <v>-0.14394141764997079</v>
      </c>
      <c r="G1581" s="17">
        <f t="shared" si="78"/>
        <v>23.840655304311458</v>
      </c>
      <c r="H1581" s="17">
        <f>H1580+(data!D$19*G1580-data!D$16*H1580)*$C1581/60</f>
        <v>82.753365194576944</v>
      </c>
      <c r="I1581" s="17">
        <f>I1580+(data!D$20*G1580-data!D$17*I1580)*$C1581/60</f>
        <v>474.10168680115879</v>
      </c>
      <c r="J1581" s="16">
        <f t="shared" si="76"/>
        <v>213.83333333333334</v>
      </c>
      <c r="K1581" s="14">
        <f>G1581/data!D$8</f>
        <v>1.1748795241627961</v>
      </c>
      <c r="L1581" s="59">
        <f>C1581*E1581/3600/data!H$23+L1580</f>
        <v>252.34350881038966</v>
      </c>
    </row>
    <row r="1582" spans="1:12" ht="19.899999999999999" customHeight="1">
      <c r="A1582" s="18">
        <f>'Eleveld TCI'!A1582</f>
        <v>12850</v>
      </c>
      <c r="B1582" s="13">
        <f>'Eleveld TCI'!B1582</f>
        <v>0</v>
      </c>
      <c r="C1582" s="14">
        <f t="shared" si="77"/>
        <v>20</v>
      </c>
      <c r="D1582" s="68">
        <f>3600*(B1582*data!D$15/1000-F1582-G1581)/C1582</f>
        <v>-4265.6596771085115</v>
      </c>
      <c r="E1582" s="68">
        <f>IF(A1582+C1582&lt;N$19,data!H$25,IF(A1582&lt;N$19,data!H$25*(N$19-A1582)/C1582,IF(D1582&gt;data!$H$25,data!$H$25,IF(D1582&lt;0,0,D1582))))</f>
        <v>0</v>
      </c>
      <c r="F1582" s="17">
        <f>(H1582*data!D$16+I1582*data!D$17-G1581*(data!D$18+data!D$19+data!D$20))*$C1582/60</f>
        <v>-0.14254598704194876</v>
      </c>
      <c r="G1582" s="17">
        <f t="shared" si="78"/>
        <v>23.698109317269509</v>
      </c>
      <c r="H1582" s="17">
        <f>H1581+(data!D$19*G1581-data!D$16*H1581)*$C1582/60</f>
        <v>82.126271297370664</v>
      </c>
      <c r="I1582" s="17">
        <f>I1581+(data!D$20*G1581-data!D$17*I1581)*$C1582/60</f>
        <v>473.91394411993787</v>
      </c>
      <c r="J1582" s="16">
        <f t="shared" si="76"/>
        <v>214.16666666666666</v>
      </c>
      <c r="K1582" s="14">
        <f>G1582/data!D$8</f>
        <v>1.1678547859880499</v>
      </c>
      <c r="L1582" s="59">
        <f>C1582*E1582/3600/data!H$23+L1581</f>
        <v>252.34350881038966</v>
      </c>
    </row>
    <row r="1583" spans="1:12" ht="19.899999999999999" customHeight="1">
      <c r="A1583" s="18">
        <f>'Eleveld TCI'!A1583</f>
        <v>12870</v>
      </c>
      <c r="B1583" s="13">
        <f>'Eleveld TCI'!B1583</f>
        <v>0</v>
      </c>
      <c r="C1583" s="14">
        <f t="shared" si="77"/>
        <v>20</v>
      </c>
      <c r="D1583" s="68">
        <f>3600*(B1583*data!D$15/1000-F1583-G1582)/C1583</f>
        <v>-4240.2497430651028</v>
      </c>
      <c r="E1583" s="68">
        <f>IF(A1583+C1583&lt;N$19,data!H$25,IF(A1583&lt;N$19,data!H$25*(N$19-A1583)/C1583,IF(D1583&gt;data!$H$25,data!$H$25,IF(D1583&lt;0,0,D1583))))</f>
        <v>0</v>
      </c>
      <c r="F1583" s="17">
        <f>(H1583*data!D$16+I1583*data!D$17-G1582*(data!D$18+data!D$19+data!D$20))*$C1583/60</f>
        <v>-0.14116630024115975</v>
      </c>
      <c r="G1583" s="17">
        <f t="shared" si="78"/>
        <v>23.556943017028349</v>
      </c>
      <c r="H1583" s="17">
        <f>H1582+(data!D$19*G1582-data!D$16*H1582)*$C1583/60</f>
        <v>81.505352404763599</v>
      </c>
      <c r="I1583" s="17">
        <f>I1582+(data!D$20*G1582-data!D$17*I1582)*$C1583/60</f>
        <v>473.72441231184769</v>
      </c>
      <c r="J1583" s="16">
        <f t="shared" si="76"/>
        <v>214.5</v>
      </c>
      <c r="K1583" s="14">
        <f>G1583/data!D$8</f>
        <v>1.1608980394750812</v>
      </c>
      <c r="L1583" s="59">
        <f>C1583*E1583/3600/data!H$23+L1582</f>
        <v>252.34350881038966</v>
      </c>
    </row>
    <row r="1584" spans="1:12" ht="19.899999999999999" customHeight="1">
      <c r="A1584" s="18">
        <f>'Eleveld TCI'!A1584</f>
        <v>12890</v>
      </c>
      <c r="B1584" s="13">
        <f>'Eleveld TCI'!B1584</f>
        <v>0</v>
      </c>
      <c r="C1584" s="14">
        <f t="shared" si="77"/>
        <v>20</v>
      </c>
      <c r="D1584" s="68">
        <f>3600*(B1584*data!D$15/1000-F1584-G1583)/C1584</f>
        <v>-4215.0853772478958</v>
      </c>
      <c r="E1584" s="68">
        <f>IF(A1584+C1584&lt;N$19,data!H$25,IF(A1584&lt;N$19,data!H$25*(N$19-A1584)/C1584,IF(D1584&gt;data!$H$25,data!$H$25,IF(D1584&lt;0,0,D1584))))</f>
        <v>0</v>
      </c>
      <c r="F1584" s="17">
        <f>(H1584*data!D$16+I1584*data!D$17-G1583*(data!D$18+data!D$19+data!D$20))*$C1584/60</f>
        <v>-0.13980203231781788</v>
      </c>
      <c r="G1584" s="17">
        <f t="shared" si="78"/>
        <v>23.417140984710532</v>
      </c>
      <c r="H1584" s="17">
        <f>H1583+(data!D$19*G1583-data!D$16*H1583)*$C1584/60</f>
        <v>80.890546816645326</v>
      </c>
      <c r="I1584" s="17">
        <f>I1583+(data!D$20*G1583-data!D$17*I1583)*$C1584/60</f>
        <v>473.53311266054305</v>
      </c>
      <c r="J1584" s="16">
        <f t="shared" si="76"/>
        <v>214.83333333333334</v>
      </c>
      <c r="K1584" s="14">
        <f>G1584/data!D$8</f>
        <v>1.1540085247738285</v>
      </c>
      <c r="L1584" s="59">
        <f>C1584*E1584/3600/data!H$23+L1583</f>
        <v>252.34350881038966</v>
      </c>
    </row>
    <row r="1585" spans="1:12" ht="19.899999999999999" customHeight="1">
      <c r="A1585" s="18">
        <f>'Eleveld TCI'!A1585</f>
        <v>12910</v>
      </c>
      <c r="B1585" s="13">
        <f>'Eleveld TCI'!B1585</f>
        <v>0</v>
      </c>
      <c r="C1585" s="14">
        <f t="shared" si="77"/>
        <v>20</v>
      </c>
      <c r="D1585" s="68">
        <f>3600*(B1585*data!D$15/1000-F1585-G1584)/C1585</f>
        <v>-4190.1638592098361</v>
      </c>
      <c r="E1585" s="68">
        <f>IF(A1585+C1585&lt;N$19,data!H$25,IF(A1585&lt;N$19,data!H$25*(N$19-A1585)/C1585,IF(D1585&gt;data!$H$25,data!$H$25,IF(D1585&lt;0,0,D1585))))</f>
        <v>0</v>
      </c>
      <c r="F1585" s="17">
        <f>(H1585*data!D$16+I1585*data!D$17-G1584*(data!D$18+data!D$19+data!D$20))*$C1585/60</f>
        <v>-0.13845287798922148</v>
      </c>
      <c r="G1585" s="17">
        <f t="shared" si="78"/>
        <v>23.278688106721312</v>
      </c>
      <c r="H1585" s="17">
        <f>H1584+(data!D$19*G1584-data!D$16*H1584)*$C1585/60</f>
        <v>80.281793388436029</v>
      </c>
      <c r="I1585" s="17">
        <f>I1584+(data!D$20*G1584-data!D$17*I1584)*$C1585/60</f>
        <v>473.34006621040243</v>
      </c>
      <c r="J1585" s="16">
        <f t="shared" si="76"/>
        <v>215.16666666666666</v>
      </c>
      <c r="K1585" s="14">
        <f>G1585/data!D$8</f>
        <v>1.1471854970787163</v>
      </c>
      <c r="L1585" s="59">
        <f>C1585*E1585/3600/data!H$23+L1584</f>
        <v>252.34350881038966</v>
      </c>
    </row>
    <row r="1586" spans="1:12" ht="19.899999999999999" customHeight="1">
      <c r="A1586" s="18">
        <f>'Eleveld TCI'!A1586</f>
        <v>12930</v>
      </c>
      <c r="B1586" s="13">
        <f>'Eleveld TCI'!B1586</f>
        <v>0</v>
      </c>
      <c r="C1586" s="14">
        <f t="shared" si="77"/>
        <v>20</v>
      </c>
      <c r="D1586" s="68">
        <f>3600*(B1586*data!D$15/1000-F1586-G1585)/C1586</f>
        <v>-4165.4825202449983</v>
      </c>
      <c r="E1586" s="68">
        <f>IF(A1586+C1586&lt;N$19,data!H$25,IF(A1586&lt;N$19,data!H$25*(N$19-A1586)/C1586,IF(D1586&gt;data!$H$25,data!$H$25,IF(D1586&lt;0,0,D1586))))</f>
        <v>0</v>
      </c>
      <c r="F1586" s="17">
        <f>(H1586*data!D$16+I1586*data!D$17-G1585*(data!D$18+data!D$19+data!D$20))*$C1586/60</f>
        <v>-0.13711854980465313</v>
      </c>
      <c r="G1586" s="17">
        <f t="shared" si="78"/>
        <v>23.141569556916657</v>
      </c>
      <c r="H1586" s="17">
        <f>H1585+(data!D$19*G1585-data!D$16*H1585)*$C1586/60</f>
        <v>79.679031532298964</v>
      </c>
      <c r="I1586" s="17">
        <f>I1585+(data!D$20*G1585-data!D$17*I1585)*$C1586/60</f>
        <v>473.1452937710651</v>
      </c>
      <c r="J1586" s="16">
        <f t="shared" si="76"/>
        <v>215.5</v>
      </c>
      <c r="K1586" s="14">
        <f>G1586/data!D$8</f>
        <v>1.1404282257498846</v>
      </c>
      <c r="L1586" s="59">
        <f>C1586*E1586/3600/data!H$23+L1585</f>
        <v>252.34350881038966</v>
      </c>
    </row>
    <row r="1587" spans="1:12" ht="19.899999999999999" customHeight="1">
      <c r="A1587" s="18">
        <f>'Eleveld TCI'!A1587</f>
        <v>12950</v>
      </c>
      <c r="B1587" s="13">
        <f>'Eleveld TCI'!B1587</f>
        <v>0</v>
      </c>
      <c r="C1587" s="14">
        <f t="shared" si="77"/>
        <v>20</v>
      </c>
      <c r="D1587" s="68">
        <f>3600*(B1587*data!D$15/1000-F1587-G1586)/C1587</f>
        <v>-4141.0387404734975</v>
      </c>
      <c r="E1587" s="68">
        <f>IF(A1587+C1587&lt;N$19,data!H$25,IF(A1587&lt;N$19,data!H$25*(N$19-A1587)/C1587,IF(D1587&gt;data!$H$25,data!$H$25,IF(D1587&lt;0,0,D1587))))</f>
        <v>0</v>
      </c>
      <c r="F1587" s="17">
        <f>(H1587*data!D$16+I1587*data!D$17-G1586*(data!D$18+data!D$19+data!D$20))*$C1587/60</f>
        <v>-0.13579877650833763</v>
      </c>
      <c r="G1587" s="17">
        <f t="shared" si="78"/>
        <v>23.005770780408319</v>
      </c>
      <c r="H1587" s="17">
        <f>H1586+(data!D$19*G1586-data!D$16*H1586)*$C1587/60</f>
        <v>79.082201217665045</v>
      </c>
      <c r="I1587" s="17">
        <f>I1586+(data!D$20*G1586-data!D$17*I1586)*$C1587/60</f>
        <v>472.94881592171379</v>
      </c>
      <c r="J1587" s="16">
        <f t="shared" si="76"/>
        <v>215.83333333333334</v>
      </c>
      <c r="K1587" s="14">
        <f>G1587/data!D$8</f>
        <v>1.1337359935150955</v>
      </c>
      <c r="L1587" s="59">
        <f>C1587*E1587/3600/data!H$23+L1586</f>
        <v>252.34350881038966</v>
      </c>
    </row>
    <row r="1588" spans="1:12" ht="19.899999999999999" customHeight="1">
      <c r="A1588" s="18">
        <f>'Eleveld TCI'!A1588</f>
        <v>12970</v>
      </c>
      <c r="B1588" s="13">
        <f>'Eleveld TCI'!B1588</f>
        <v>0</v>
      </c>
      <c r="C1588" s="14">
        <f t="shared" si="77"/>
        <v>20</v>
      </c>
      <c r="D1588" s="68">
        <f>3600*(B1588*data!D$15/1000-F1588-G1587)/C1588</f>
        <v>-4116.8299461921761</v>
      </c>
      <c r="E1588" s="68">
        <f>IF(A1588+C1588&lt;N$19,data!H$25,IF(A1588&lt;N$19,data!H$25*(N$19-A1588)/C1588,IF(D1588&gt;data!$H$25,data!$H$25,IF(D1588&lt;0,0,D1588))))</f>
        <v>0</v>
      </c>
      <c r="F1588" s="17">
        <f>(H1588*data!D$16+I1588*data!D$17-G1587*(data!D$18+data!D$19+data!D$20))*$C1588/60</f>
        <v>-0.13449330156289493</v>
      </c>
      <c r="G1588" s="17">
        <f t="shared" si="78"/>
        <v>22.871277478845425</v>
      </c>
      <c r="H1588" s="17">
        <f>H1587+(data!D$19*G1587-data!D$16*H1587)*$C1588/60</f>
        <v>78.491242971143095</v>
      </c>
      <c r="I1588" s="17">
        <f>I1587+(data!D$20*G1587-data!D$17*I1587)*$C1588/60</f>
        <v>472.75065301512564</v>
      </c>
      <c r="J1588" s="16">
        <f t="shared" si="76"/>
        <v>216.16666666666666</v>
      </c>
      <c r="K1588" s="14">
        <f>G1588/data!D$8</f>
        <v>1.1271080957444028</v>
      </c>
      <c r="L1588" s="59">
        <f>C1588*E1588/3600/data!H$23+L1587</f>
        <v>252.34350881038966</v>
      </c>
    </row>
    <row r="1589" spans="1:12" ht="19.899999999999999" customHeight="1">
      <c r="A1589" s="18">
        <f>'Eleveld TCI'!A1589</f>
        <v>12990</v>
      </c>
      <c r="B1589" s="13">
        <f>'Eleveld TCI'!B1589</f>
        <v>0</v>
      </c>
      <c r="C1589" s="14">
        <f t="shared" si="77"/>
        <v>20</v>
      </c>
      <c r="D1589" s="68">
        <f>3600*(B1589*data!D$15/1000-F1589-G1588)/C1589</f>
        <v>-4092.8536074650401</v>
      </c>
      <c r="E1589" s="68">
        <f>IF(A1589+C1589&lt;N$19,data!H$25,IF(A1589&lt;N$19,data!H$25*(N$19-A1589)/C1589,IF(D1589&gt;data!$H$25,data!$H$25,IF(D1589&lt;0,0,D1589))))</f>
        <v>0</v>
      </c>
      <c r="F1589" s="17">
        <f>(H1589*data!D$16+I1589*data!D$17-G1588*(data!D$18+data!D$19+data!D$20))*$C1589/60</f>
        <v>-0.13320188181742587</v>
      </c>
      <c r="G1589" s="17">
        <f t="shared" si="78"/>
        <v>22.738075597028001</v>
      </c>
      <c r="H1589" s="17">
        <f>H1588+(data!D$19*G1588-data!D$16*H1588)*$C1589/60</f>
        <v>77.906097875882367</v>
      </c>
      <c r="I1589" s="17">
        <f>I1588+(data!D$20*G1588-data!D$17*I1588)*$C1589/60</f>
        <v>472.55082518151283</v>
      </c>
      <c r="J1589" s="16">
        <f t="shared" si="76"/>
        <v>216.5</v>
      </c>
      <c r="K1589" s="14">
        <f>G1589/data!D$8</f>
        <v>1.1205438397904592</v>
      </c>
      <c r="L1589" s="59">
        <f>C1589*E1589/3600/data!H$23+L1588</f>
        <v>252.34350881038966</v>
      </c>
    </row>
    <row r="1590" spans="1:12" ht="19.899999999999999" customHeight="1">
      <c r="A1590" s="18">
        <f>'Eleveld TCI'!A1590</f>
        <v>13010</v>
      </c>
      <c r="B1590" s="13">
        <f>'Eleveld TCI'!B1590</f>
        <v>0</v>
      </c>
      <c r="C1590" s="14">
        <f t="shared" si="77"/>
        <v>20</v>
      </c>
      <c r="D1590" s="68">
        <f>3600*(B1590*data!D$15/1000-F1590-G1589)/C1590</f>
        <v>-4069.107235929966</v>
      </c>
      <c r="E1590" s="68">
        <f>IF(A1590+C1590&lt;N$19,data!H$25,IF(A1590&lt;N$19,data!H$25*(N$19-A1590)/C1590,IF(D1590&gt;data!$H$25,data!$H$25,IF(D1590&lt;0,0,D1590))))</f>
        <v>0</v>
      </c>
      <c r="F1590" s="17">
        <f>(H1590*data!D$16+I1590*data!D$17-G1589*(data!D$18+data!D$19+data!D$20))*$C1590/60</f>
        <v>-0.13192428630596589</v>
      </c>
      <c r="G1590" s="17">
        <f t="shared" si="78"/>
        <v>22.606151310722034</v>
      </c>
      <c r="H1590" s="17">
        <f>H1589+(data!D$19*G1589-data!D$16*H1589)*$C1590/60</f>
        <v>77.326707570446899</v>
      </c>
      <c r="I1590" s="17">
        <f>I1589+(data!D$20*G1589-data!D$17*I1589)*$C1590/60</f>
        <v>472.34935233217158</v>
      </c>
      <c r="J1590" s="16">
        <f t="shared" si="76"/>
        <v>216.83333333333334</v>
      </c>
      <c r="K1590" s="14">
        <f>G1590/data!D$8</f>
        <v>1.1140425443880362</v>
      </c>
      <c r="L1590" s="59">
        <f>C1590*E1590/3600/data!H$23+L1589</f>
        <v>252.34350881038966</v>
      </c>
    </row>
    <row r="1591" spans="1:12" ht="19.899999999999999" customHeight="1">
      <c r="A1591" s="18">
        <f>'Eleveld TCI'!A1591</f>
        <v>13030</v>
      </c>
      <c r="B1591" s="13">
        <f>'Eleveld TCI'!B1591</f>
        <v>0</v>
      </c>
      <c r="C1591" s="14">
        <f t="shared" si="77"/>
        <v>20</v>
      </c>
      <c r="D1591" s="68">
        <f>3600*(B1591*data!D$15/1000-F1591-G1590)/C1591</f>
        <v>-4045.5883828005476</v>
      </c>
      <c r="E1591" s="68">
        <f>IF(A1591+C1591&lt;N$19,data!H$25,IF(A1591&lt;N$19,data!H$25*(N$19-A1591)/C1591,IF(D1591&gt;data!$H$25,data!$H$25,IF(D1591&lt;0,0,D1591))))</f>
        <v>0</v>
      </c>
      <c r="F1591" s="17">
        <f>(H1591*data!D$16+I1591*data!D$17-G1590*(data!D$18+data!D$19+data!D$20))*$C1591/60</f>
        <v>-0.13066029516343244</v>
      </c>
      <c r="G1591" s="17">
        <f t="shared" si="78"/>
        <v>22.4754910155586</v>
      </c>
      <c r="H1591" s="17">
        <f>H1590+(data!D$19*G1590-data!D$16*H1590)*$C1591/60</f>
        <v>76.753014247255663</v>
      </c>
      <c r="I1591" s="17">
        <f>I1590+(data!D$20*G1590-data!D$17*I1590)*$C1591/60</f>
        <v>472.14625416295632</v>
      </c>
      <c r="J1591" s="16">
        <f t="shared" si="76"/>
        <v>217.16666666666666</v>
      </c>
      <c r="K1591" s="14">
        <f>G1591/data!D$8</f>
        <v>1.1076035391069681</v>
      </c>
      <c r="L1591" s="59">
        <f>C1591*E1591/3600/data!H$23+L1590</f>
        <v>252.34350881038966</v>
      </c>
    </row>
    <row r="1592" spans="1:12" ht="19.899999999999999" customHeight="1">
      <c r="A1592" s="18">
        <f>'Eleveld TCI'!A1592</f>
        <v>13050</v>
      </c>
      <c r="B1592" s="13">
        <f>'Eleveld TCI'!B1592</f>
        <v>0</v>
      </c>
      <c r="C1592" s="14">
        <f t="shared" si="77"/>
        <v>20</v>
      </c>
      <c r="D1592" s="68">
        <f>3600*(B1592*data!D$15/1000-F1592-G1591)/C1592</f>
        <v>-4022.294637044004</v>
      </c>
      <c r="E1592" s="68">
        <f>IF(A1592+C1592&lt;N$19,data!H$25,IF(A1592&lt;N$19,data!H$25*(N$19-A1592)/C1592,IF(D1592&gt;data!$H$25,data!$H$25,IF(D1592&lt;0,0,D1592))))</f>
        <v>0</v>
      </c>
      <c r="F1592" s="17">
        <f>(H1592*data!D$16+I1592*data!D$17-G1591*(data!D$18+data!D$19+data!D$20))*$C1592/60</f>
        <v>-0.12940969864746923</v>
      </c>
      <c r="G1592" s="17">
        <f t="shared" si="78"/>
        <v>22.346081316911132</v>
      </c>
      <c r="H1592" s="17">
        <f>H1591+(data!D$19*G1591-data!D$16*H1591)*$C1592/60</f>
        <v>76.184960650636825</v>
      </c>
      <c r="I1592" s="17">
        <f>I1591+(data!D$20*G1591-data!D$17*I1591)*$C1592/60</f>
        <v>471.94155015759492</v>
      </c>
      <c r="J1592" s="16">
        <f t="shared" si="76"/>
        <v>217.5</v>
      </c>
      <c r="K1592" s="14">
        <f>G1592/data!D$8</f>
        <v>1.1012261638532983</v>
      </c>
      <c r="L1592" s="59">
        <f>C1592*E1592/3600/data!H$23+L1591</f>
        <v>252.34350881038966</v>
      </c>
    </row>
    <row r="1593" spans="1:12" ht="19.899999999999999" customHeight="1">
      <c r="A1593" s="18">
        <f>'Eleveld TCI'!A1593</f>
        <v>13070</v>
      </c>
      <c r="B1593" s="13">
        <f>'Eleveld TCI'!B1593</f>
        <v>0</v>
      </c>
      <c r="C1593" s="14">
        <f t="shared" si="77"/>
        <v>20</v>
      </c>
      <c r="D1593" s="68">
        <f>3600*(B1593*data!D$15/1000-F1593-G1592)/C1593</f>
        <v>-3999.2236237179713</v>
      </c>
      <c r="E1593" s="68">
        <f>IF(A1593+C1593&lt;N$19,data!H$25,IF(A1593&lt;N$19,data!H$25*(N$19-A1593)/C1593,IF(D1593&gt;data!$H$25,data!$H$25,IF(D1593&lt;0,0,D1593))))</f>
        <v>0</v>
      </c>
      <c r="F1593" s="17">
        <f>(H1593*data!D$16+I1593*data!D$17-G1592*(data!D$18+data!D$19+data!D$20))*$C1593/60</f>
        <v>-0.12817229625573834</v>
      </c>
      <c r="G1593" s="17">
        <f t="shared" si="78"/>
        <v>22.217909020655394</v>
      </c>
      <c r="H1593" s="17">
        <f>H1592+(data!D$19*G1592-data!D$16*H1592)*$C1593/60</f>
        <v>75.622490074539826</v>
      </c>
      <c r="I1593" s="17">
        <f>I1592+(data!D$20*G1592-data!D$17*I1592)*$C1593/60</f>
        <v>471.73525959085833</v>
      </c>
      <c r="J1593" s="16">
        <f t="shared" si="76"/>
        <v>217.83333333333334</v>
      </c>
      <c r="K1593" s="14">
        <f>G1593/data!D$8</f>
        <v>1.0949097684139264</v>
      </c>
      <c r="L1593" s="59">
        <f>C1593*E1593/3600/data!H$23+L1592</f>
        <v>252.34350881038966</v>
      </c>
    </row>
    <row r="1594" spans="1:12" ht="19.899999999999999" customHeight="1">
      <c r="A1594" s="18">
        <f>'Eleveld TCI'!A1594</f>
        <v>13090</v>
      </c>
      <c r="B1594" s="13">
        <f>'Eleveld TCI'!B1594</f>
        <v>0</v>
      </c>
      <c r="C1594" s="14">
        <f t="shared" si="77"/>
        <v>20</v>
      </c>
      <c r="D1594" s="68">
        <f>3600*(B1594*data!D$15/1000-F1594-G1593)/C1594</f>
        <v>-3976.3730024507081</v>
      </c>
      <c r="E1594" s="68">
        <f>IF(A1594+C1594&lt;N$19,data!H$25,IF(A1594&lt;N$19,data!H$25*(N$19-A1594)/C1594,IF(D1594&gt;data!$H$25,data!$H$25,IF(D1594&lt;0,0,D1594))))</f>
        <v>0</v>
      </c>
      <c r="F1594" s="17">
        <f>(H1594*data!D$16+I1594*data!D$17-G1593*(data!D$18+data!D$19+data!D$20))*$C1594/60</f>
        <v>-0.12694789592923605</v>
      </c>
      <c r="G1594" s="17">
        <f t="shared" si="78"/>
        <v>22.090961124726157</v>
      </c>
      <c r="H1594" s="17">
        <f>H1593+(data!D$19*G1593-data!D$16*H1593)*$C1594/60</f>
        <v>75.065546359944392</v>
      </c>
      <c r="I1594" s="17">
        <f>I1593+(data!D$20*G1593-data!D$17*I1593)*$C1594/60</f>
        <v>471.52740153159755</v>
      </c>
      <c r="J1594" s="16">
        <f t="shared" si="76"/>
        <v>218.16666666666666</v>
      </c>
      <c r="K1594" s="14">
        <f>G1594/data!D$8</f>
        <v>1.0886537120405162</v>
      </c>
      <c r="L1594" s="59">
        <f>C1594*E1594/3600/data!H$23+L1593</f>
        <v>252.34350881038966</v>
      </c>
    </row>
    <row r="1595" spans="1:12" ht="19.899999999999999" customHeight="1">
      <c r="A1595" s="18">
        <f>'Eleveld TCI'!A1595</f>
        <v>13110</v>
      </c>
      <c r="B1595" s="13">
        <f>'Eleveld TCI'!B1595</f>
        <v>0</v>
      </c>
      <c r="C1595" s="14">
        <f t="shared" si="77"/>
        <v>20</v>
      </c>
      <c r="D1595" s="68">
        <f>3600*(B1595*data!D$15/1000-F1595-G1594)/C1595</f>
        <v>-3953.7404660507405</v>
      </c>
      <c r="E1595" s="68">
        <f>IF(A1595+C1595&lt;N$19,data!H$25,IF(A1595&lt;N$19,data!H$25*(N$19-A1595)/C1595,IF(D1595&gt;data!$H$25,data!$H$25,IF(D1595&lt;0,0,D1595))))</f>
        <v>0</v>
      </c>
      <c r="F1595" s="17">
        <f>(H1595*data!D$16+I1595*data!D$17-G1594*(data!D$18+data!D$19+data!D$20))*$C1595/60</f>
        <v>-0.12573631333315452</v>
      </c>
      <c r="G1595" s="17">
        <f t="shared" si="78"/>
        <v>21.965224811393004</v>
      </c>
      <c r="H1595" s="17">
        <f>H1594+(data!D$19*G1594-data!D$16*H1594)*$C1595/60</f>
        <v>74.514073892001861</v>
      </c>
      <c r="I1595" s="17">
        <f>I1594+(data!D$20*G1594-data!D$17*I1594)*$C1595/60</f>
        <v>471.31799484565897</v>
      </c>
      <c r="J1595" s="16">
        <f t="shared" si="76"/>
        <v>218.5</v>
      </c>
      <c r="K1595" s="14">
        <f>G1595/data!D$8</f>
        <v>1.082457363068845</v>
      </c>
      <c r="L1595" s="59">
        <f>C1595*E1595/3600/data!H$23+L1594</f>
        <v>252.34350881038966</v>
      </c>
    </row>
    <row r="1596" spans="1:12" ht="19.899999999999999" customHeight="1">
      <c r="A1596" s="18">
        <f>'Eleveld TCI'!A1596</f>
        <v>13130</v>
      </c>
      <c r="B1596" s="13">
        <f>'Eleveld TCI'!B1596</f>
        <v>0</v>
      </c>
      <c r="C1596" s="14">
        <f t="shared" si="77"/>
        <v>20</v>
      </c>
      <c r="D1596" s="68">
        <f>3600*(B1596*data!D$15/1000-F1596-G1595)/C1596</f>
        <v>-3931.3237392333672</v>
      </c>
      <c r="E1596" s="68">
        <f>IF(A1596+C1596&lt;N$19,data!H$25,IF(A1596&lt;N$19,data!H$25*(N$19-A1596)/C1596,IF(D1596&gt;data!$H$25,data!$H$25,IF(D1596&lt;0,0,D1596))))</f>
        <v>0</v>
      </c>
      <c r="F1596" s="17">
        <f>(H1596*data!D$16+I1596*data!D$17-G1595*(data!D$18+data!D$19+data!D$20))*$C1596/60</f>
        <v>-0.12453737120763038</v>
      </c>
      <c r="G1596" s="17">
        <f t="shared" si="78"/>
        <v>21.840687440185373</v>
      </c>
      <c r="H1596" s="17">
        <f>H1595+(data!D$19*G1595-data!D$16*H1595)*$C1596/60</f>
        <v>73.968017596940498</v>
      </c>
      <c r="I1596" s="17">
        <f>I1595+(data!D$20*G1595-data!D$17*I1595)*$C1596/60</f>
        <v>471.10705819868826</v>
      </c>
      <c r="J1596" s="16">
        <f t="shared" si="76"/>
        <v>218.83333333333334</v>
      </c>
      <c r="K1596" s="14">
        <f>G1596/data!D$8</f>
        <v>1.0763200985701444</v>
      </c>
      <c r="L1596" s="59">
        <f>C1596*E1596/3600/data!H$23+L1595</f>
        <v>252.34350881038966</v>
      </c>
    </row>
    <row r="1597" spans="1:12" ht="19.899999999999999" customHeight="1">
      <c r="A1597" s="18">
        <f>'Eleveld TCI'!A1597</f>
        <v>13150</v>
      </c>
      <c r="B1597" s="13">
        <f>'Eleveld TCI'!B1597</f>
        <v>0</v>
      </c>
      <c r="C1597" s="14">
        <f t="shared" si="77"/>
        <v>20</v>
      </c>
      <c r="D1597" s="68">
        <f>3600*(B1597*data!D$15/1000-F1597-G1596)/C1597</f>
        <v>-3909.1205774526993</v>
      </c>
      <c r="E1597" s="68">
        <f>IF(A1597+C1597&lt;N$19,data!H$25,IF(A1597&lt;N$19,data!H$25*(N$19-A1597)/C1597,IF(D1597&gt;data!$H$25,data!$H$25,IF(D1597&lt;0,0,D1597))))</f>
        <v>0</v>
      </c>
      <c r="F1597" s="17">
        <f>(H1597*data!D$16+I1597*data!D$17-G1596*(data!D$18+data!D$19+data!D$20))*$C1597/60</f>
        <v>-0.12335089878148864</v>
      </c>
      <c r="G1597" s="17">
        <f t="shared" si="78"/>
        <v>21.717336541403885</v>
      </c>
      <c r="H1597" s="17">
        <f>H1596+(data!D$19*G1596-data!D$16*H1596)*$C1597/60</f>
        <v>73.42732293876351</v>
      </c>
      <c r="I1597" s="17">
        <f>I1596+(data!D$20*G1596-data!D$17*I1596)*$C1597/60</f>
        <v>470.89461005883231</v>
      </c>
      <c r="J1597" s="16">
        <f t="shared" si="76"/>
        <v>219.16666666666666</v>
      </c>
      <c r="K1597" s="14">
        <f>G1597/data!D$8</f>
        <v>1.0702413040313365</v>
      </c>
      <c r="L1597" s="59">
        <f>C1597*E1597/3600/data!H$23+L1596</f>
        <v>252.34350881038966</v>
      </c>
    </row>
    <row r="1598" spans="1:12" ht="19.899999999999999" customHeight="1">
      <c r="A1598" s="18">
        <f>'Eleveld TCI'!A1598</f>
        <v>13170</v>
      </c>
      <c r="B1598" s="13">
        <f>'Eleveld TCI'!B1598</f>
        <v>0</v>
      </c>
      <c r="C1598" s="14">
        <f t="shared" si="77"/>
        <v>20</v>
      </c>
      <c r="D1598" s="68">
        <f>3600*(B1598*data!D$15/1000-F1598-G1597)/C1598</f>
        <v>-3887.1287658289998</v>
      </c>
      <c r="E1598" s="68">
        <f>IF(A1598+C1598&lt;N$19,data!H$25,IF(A1598&lt;N$19,data!H$25*(N$19-A1598)/C1598,IF(D1598&gt;data!$H$25,data!$H$25,IF(D1598&lt;0,0,D1598))))</f>
        <v>0</v>
      </c>
      <c r="F1598" s="17">
        <f>(H1598*data!D$16+I1598*data!D$17-G1597*(data!D$18+data!D$19+data!D$20))*$C1598/60</f>
        <v>-0.12217673124277499</v>
      </c>
      <c r="G1598" s="17">
        <f t="shared" si="78"/>
        <v>21.59515981016111</v>
      </c>
      <c r="H1598" s="17">
        <f>H1597+(data!D$19*G1597-data!D$16*H1597)*$C1598/60</f>
        <v>72.891935915765259</v>
      </c>
      <c r="I1598" s="17">
        <f>I1597+(data!D$20*G1597-data!D$17*I1597)*$C1598/60</f>
        <v>470.68066869934728</v>
      </c>
      <c r="J1598" s="16">
        <f t="shared" si="76"/>
        <v>219.5</v>
      </c>
      <c r="K1598" s="14">
        <f>G1598/data!D$8</f>
        <v>1.0642203730613595</v>
      </c>
      <c r="L1598" s="59">
        <f>C1598*E1598/3600/data!H$23+L1597</f>
        <v>252.34350881038966</v>
      </c>
    </row>
    <row r="1599" spans="1:12" ht="19.899999999999999" customHeight="1">
      <c r="A1599" s="18">
        <f>'Eleveld TCI'!A1599</f>
        <v>13190</v>
      </c>
      <c r="B1599" s="13">
        <f>'Eleveld TCI'!B1599</f>
        <v>0</v>
      </c>
      <c r="C1599" s="14">
        <f t="shared" si="77"/>
        <v>20</v>
      </c>
      <c r="D1599" s="68">
        <f>3600*(B1599*data!D$15/1000-F1599-G1598)/C1599</f>
        <v>-3865.346118162116</v>
      </c>
      <c r="E1599" s="68">
        <f>IF(A1599+C1599&lt;N$19,data!H$25,IF(A1599&lt;N$19,data!H$25*(N$19-A1599)/C1599,IF(D1599&gt;data!$H$25,data!$H$25,IF(D1599&lt;0,0,D1599))))</f>
        <v>0</v>
      </c>
      <c r="F1599" s="17">
        <f>(H1599*data!D$16+I1599*data!D$17-G1598*(data!D$18+data!D$19+data!D$20))*$C1599/60</f>
        <v>-0.1210147092604652</v>
      </c>
      <c r="G1599" s="17">
        <f t="shared" si="78"/>
        <v>21.474145100900646</v>
      </c>
      <c r="H1599" s="17">
        <f>H1598+(data!D$19*G1598-data!D$16*H1598)*$C1599/60</f>
        <v>72.361803056888917</v>
      </c>
      <c r="I1599" s="17">
        <f>I1598+(data!D$20*G1598-data!D$17*I1598)*$C1599/60</f>
        <v>470.46525220112028</v>
      </c>
      <c r="J1599" s="16">
        <f t="shared" si="76"/>
        <v>219.83333333333334</v>
      </c>
      <c r="K1599" s="14">
        <f>G1599/data!D$8</f>
        <v>1.0582567071210647</v>
      </c>
      <c r="L1599" s="59">
        <f>C1599*E1599/3600/data!H$23+L1598</f>
        <v>252.34350881038966</v>
      </c>
    </row>
    <row r="1600" spans="1:12" ht="19.899999999999999" customHeight="1">
      <c r="A1600" s="18">
        <f>'Eleveld TCI'!A1600</f>
        <v>13210</v>
      </c>
      <c r="B1600" s="13">
        <f>'Eleveld TCI'!B1600</f>
        <v>0</v>
      </c>
      <c r="C1600" s="14">
        <f t="shared" si="77"/>
        <v>20</v>
      </c>
      <c r="D1600" s="68">
        <f>3600*(B1600*data!D$15/1000-F1600-G1599)/C1600</f>
        <v>-3843.7704760226979</v>
      </c>
      <c r="E1600" s="68">
        <f>IF(A1600+C1600&lt;N$19,data!H$25,IF(A1600&lt;N$19,data!H$25*(N$19-A1600)/C1600,IF(D1600&gt;data!$H$25,data!$H$25,IF(D1600&lt;0,0,D1600))))</f>
        <v>0</v>
      </c>
      <c r="F1600" s="17">
        <f>(H1600*data!D$16+I1600*data!D$17-G1599*(data!D$18+data!D$19+data!D$20))*$C1600/60</f>
        <v>-0.11986467855232134</v>
      </c>
      <c r="G1600" s="17">
        <f t="shared" si="78"/>
        <v>21.354280422348324</v>
      </c>
      <c r="H1600" s="17">
        <f>H1599+(data!D$19*G1599-data!D$16*H1599)*$C1600/60</f>
        <v>71.836871417946242</v>
      </c>
      <c r="I1600" s="17">
        <f>I1599+(data!D$20*G1599-data!D$17*I1599)*$C1600/60</f>
        <v>470.24837845511166</v>
      </c>
      <c r="J1600" s="16">
        <f t="shared" si="76"/>
        <v>220.16666666666666</v>
      </c>
      <c r="K1600" s="14">
        <f>G1600/data!D$8</f>
        <v>1.0523497152744097</v>
      </c>
      <c r="L1600" s="59">
        <f>C1600*E1600/3600/data!H$23+L1599</f>
        <v>252.34350881038966</v>
      </c>
    </row>
    <row r="1601" spans="1:12" ht="19.899999999999999" customHeight="1">
      <c r="A1601" s="18">
        <f>'Eleveld TCI'!A1601</f>
        <v>13230</v>
      </c>
      <c r="B1601" s="13">
        <f>'Eleveld TCI'!B1601</f>
        <v>0</v>
      </c>
      <c r="C1601" s="14">
        <f t="shared" si="77"/>
        <v>20</v>
      </c>
      <c r="D1601" s="68">
        <f>3600*(B1601*data!D$15/1000-F1601-G1600)/C1601</f>
        <v>-3822.3997079137189</v>
      </c>
      <c r="E1601" s="68">
        <f>IF(A1601+C1601&lt;N$19,data!H$25,IF(A1601&lt;N$19,data!H$25*(N$19-A1601)/C1601,IF(D1601&gt;data!$H$25,data!$H$25,IF(D1601&lt;0,0,D1601))))</f>
        <v>0</v>
      </c>
      <c r="F1601" s="17">
        <f>(H1601*data!D$16+I1601*data!D$17-G1600*(data!D$18+data!D$19+data!D$20))*$C1601/60</f>
        <v>-0.11872648949433333</v>
      </c>
      <c r="G1601" s="17">
        <f t="shared" si="78"/>
        <v>21.235553932853993</v>
      </c>
      <c r="H1601" s="17">
        <f>H1600+(data!D$19*G1600-data!D$16*H1600)*$C1601/60</f>
        <v>71.317088577718238</v>
      </c>
      <c r="I1601" s="17">
        <f>I1600+(data!D$20*G1600-data!D$17*I1600)*$C1601/60</f>
        <v>470.03006516472391</v>
      </c>
      <c r="J1601" s="16">
        <f t="shared" si="76"/>
        <v>220.5</v>
      </c>
      <c r="K1601" s="14">
        <f>G1601/data!D$8</f>
        <v>1.0464988139588995</v>
      </c>
      <c r="L1601" s="59">
        <f>C1601*E1601/3600/data!H$23+L1600</f>
        <v>252.34350881038966</v>
      </c>
    </row>
    <row r="1602" spans="1:12" ht="19.899999999999999" customHeight="1">
      <c r="A1602" s="18">
        <f>'Eleveld TCI'!A1602</f>
        <v>13250</v>
      </c>
      <c r="B1602" s="13">
        <f>'Eleveld TCI'!B1602</f>
        <v>0</v>
      </c>
      <c r="C1602" s="14">
        <f t="shared" si="77"/>
        <v>20</v>
      </c>
      <c r="D1602" s="68">
        <f>3600*(B1602*data!D$15/1000-F1602-G1601)/C1602</f>
        <v>-3801.2317084955407</v>
      </c>
      <c r="E1602" s="68">
        <f>IF(A1602+C1602&lt;N$19,data!H$25,IF(A1602&lt;N$19,data!H$25*(N$19-A1602)/C1602,IF(D1602&gt;data!$H$25,data!$H$25,IF(D1602&lt;0,0,D1602))))</f>
        <v>0</v>
      </c>
      <c r="F1602" s="17">
        <f>(H1602*data!D$16+I1602*data!D$17-G1601*(data!D$18+data!D$19+data!D$20))*$C1602/60</f>
        <v>-0.11759999676765649</v>
      </c>
      <c r="G1602" s="17">
        <f t="shared" si="78"/>
        <v>21.117953936086337</v>
      </c>
      <c r="H1602" s="17">
        <f>H1601+(data!D$19*G1601-data!D$16*H1601)*$C1602/60</f>
        <v>70.802402633953292</v>
      </c>
      <c r="I1602" s="17">
        <f>I1601+(data!D$20*G1601-data!D$17*I1601)*$C1602/60</f>
        <v>469.81032984810264</v>
      </c>
      <c r="J1602" s="16">
        <f t="shared" si="76"/>
        <v>220.83333333333334</v>
      </c>
      <c r="K1602" s="14">
        <f>G1602/data!D$8</f>
        <v>1.0407034267734248</v>
      </c>
      <c r="L1602" s="59">
        <f>C1602*E1602/3600/data!H$23+L1601</f>
        <v>252.34350881038966</v>
      </c>
    </row>
    <row r="1603" spans="1:12" ht="19.899999999999999" customHeight="1">
      <c r="A1603" s="18">
        <f>'Eleveld TCI'!A1603</f>
        <v>13270</v>
      </c>
      <c r="B1603" s="13">
        <f>'Eleveld TCI'!B1603</f>
        <v>0</v>
      </c>
      <c r="C1603" s="14">
        <f t="shared" si="77"/>
        <v>20</v>
      </c>
      <c r="D1603" s="68">
        <f>3600*(B1603*data!D$15/1000-F1603-G1602)/C1603</f>
        <v>-3780.2643978684587</v>
      </c>
      <c r="E1603" s="68">
        <f>IF(A1603+C1603&lt;N$19,data!H$25,IF(A1603&lt;N$19,data!H$25*(N$19-A1603)/C1603,IF(D1603&gt;data!$H$25,data!$H$25,IF(D1603&lt;0,0,D1603))))</f>
        <v>0</v>
      </c>
      <c r="F1603" s="17">
        <f>(H1603*data!D$16+I1603*data!D$17-G1602*(data!D$18+data!D$19+data!D$20))*$C1603/60</f>
        <v>-0.1164850590393464</v>
      </c>
      <c r="G1603" s="17">
        <f t="shared" si="78"/>
        <v>21.001468877046992</v>
      </c>
      <c r="H1603" s="17">
        <f>H1602+(data!D$19*G1602-data!D$16*H1602)*$C1603/60</f>
        <v>70.292762199278044</v>
      </c>
      <c r="I1603" s="17">
        <f>I1602+(data!D$20*G1602-data!D$17*I1602)*$C1603/60</f>
        <v>469.58918984037496</v>
      </c>
      <c r="J1603" s="16">
        <f t="shared" si="76"/>
        <v>221.16666666666666</v>
      </c>
      <c r="K1603" s="14">
        <f>G1603/data!D$8</f>
        <v>1.0349629842818346</v>
      </c>
      <c r="L1603" s="59">
        <f>C1603*E1603/3600/data!H$23+L1602</f>
        <v>252.34350881038966</v>
      </c>
    </row>
    <row r="1604" spans="1:12" ht="19.899999999999999" customHeight="1">
      <c r="A1604" s="18">
        <f>'Eleveld TCI'!A1604</f>
        <v>13290</v>
      </c>
      <c r="B1604" s="13">
        <f>'Eleveld TCI'!B1604</f>
        <v>0</v>
      </c>
      <c r="C1604" s="14">
        <f t="shared" si="77"/>
        <v>20</v>
      </c>
      <c r="D1604" s="68">
        <f>3600*(B1604*data!D$15/1000-F1604-G1603)/C1604</f>
        <v>-3759.4957209072163</v>
      </c>
      <c r="E1604" s="68">
        <f>IF(A1604+C1604&lt;N$19,data!H$25,IF(A1604&lt;N$19,data!H$25*(N$19-A1604)/C1604,IF(D1604&gt;data!$H$25,data!$H$25,IF(D1604&lt;0,0,D1604))))</f>
        <v>0</v>
      </c>
      <c r="F1604" s="17">
        <f>(H1604*data!D$16+I1604*data!D$17-G1603*(data!D$18+data!D$19+data!D$20))*$C1604/60</f>
        <v>-0.11538153867356726</v>
      </c>
      <c r="G1604" s="17">
        <f t="shared" si="78"/>
        <v>20.886087338373425</v>
      </c>
      <c r="H1604" s="17">
        <f>H1603+(data!D$19*G1603-data!D$16*H1603)*$C1604/60</f>
        <v>69.788116397034372</v>
      </c>
      <c r="I1604" s="17">
        <f>I1603+(data!D$20*G1603-data!D$17*I1603)*$C1604/60</f>
        <v>469.3666622958292</v>
      </c>
      <c r="J1604" s="16">
        <f t="shared" ref="J1604:J1635" si="79">$A1604/60</f>
        <v>221.5</v>
      </c>
      <c r="K1604" s="14">
        <f>G1604/data!D$8</f>
        <v>1.0292769238307424</v>
      </c>
      <c r="L1604" s="59">
        <f>C1604*E1604/3600/data!H$23+L1603</f>
        <v>252.34350881038966</v>
      </c>
    </row>
    <row r="1605" spans="1:12" ht="19.899999999999999" customHeight="1">
      <c r="A1605" s="18">
        <f>'Eleveld TCI'!A1605</f>
        <v>13310</v>
      </c>
      <c r="B1605" s="13">
        <f>'Eleveld TCI'!B1605</f>
        <v>0</v>
      </c>
      <c r="C1605" s="14">
        <f t="shared" si="77"/>
        <v>20</v>
      </c>
      <c r="D1605" s="68">
        <f>3600*(B1605*data!D$15/1000-F1605-G1604)/C1605</f>
        <v>-3738.9236466425682</v>
      </c>
      <c r="E1605" s="68">
        <f>IF(A1605+C1605&lt;N$19,data!H$25,IF(A1605&lt;N$19,data!H$25*(N$19-A1605)/C1605,IF(D1605&gt;data!$H$25,data!$H$25,IF(D1605&lt;0,0,D1605))))</f>
        <v>0</v>
      </c>
      <c r="F1605" s="17">
        <f>(H1605*data!D$16+I1605*data!D$17-G1604*(data!D$18+data!D$19+data!D$20))*$C1605/60</f>
        <v>-0.11428930147026684</v>
      </c>
      <c r="G1605" s="17">
        <f t="shared" si="78"/>
        <v>20.771798036903157</v>
      </c>
      <c r="H1605" s="17">
        <f>H1604+(data!D$19*G1604-data!D$16*H1604)*$C1605/60</f>
        <v>69.28841485705469</v>
      </c>
      <c r="I1605" s="17">
        <f>I1604+(data!D$20*G1604-data!D$17*I1604)*$C1605/60</f>
        <v>469.14276419004102</v>
      </c>
      <c r="J1605" s="16">
        <f t="shared" si="79"/>
        <v>221.83333333333334</v>
      </c>
      <c r="K1605" s="14">
        <f>G1605/data!D$8</f>
        <v>1.0236446893802067</v>
      </c>
      <c r="L1605" s="59">
        <f>C1605*E1605/3600/data!H$23+L1604</f>
        <v>252.34350881038966</v>
      </c>
    </row>
    <row r="1606" spans="1:12" ht="19.899999999999999" customHeight="1">
      <c r="A1606" s="18">
        <f>'Eleveld TCI'!A1606</f>
        <v>13330</v>
      </c>
      <c r="B1606" s="13">
        <f>'Eleveld TCI'!B1606</f>
        <v>0</v>
      </c>
      <c r="C1606" s="14">
        <f t="shared" si="77"/>
        <v>20</v>
      </c>
      <c r="D1606" s="68">
        <f>3600*(B1606*data!D$15/1000-F1606-G1605)/C1606</f>
        <v>-3718.5461676854161</v>
      </c>
      <c r="E1606" s="68">
        <f>IF(A1606+C1606&lt;N$19,data!H$25,IF(A1606&lt;N$19,data!H$25*(N$19-A1606)/C1606,IF(D1606&gt;data!$H$25,data!$H$25,IF(D1606&lt;0,0,D1606))))</f>
        <v>0</v>
      </c>
      <c r="F1606" s="17">
        <f>(H1606*data!D$16+I1606*data!D$17-G1605*(data!D$18+data!D$19+data!D$20))*$C1606/60</f>
        <v>-0.11320821642862633</v>
      </c>
      <c r="G1606" s="17">
        <f t="shared" si="78"/>
        <v>20.658589820474532</v>
      </c>
      <c r="H1606" s="17">
        <f>H1605+(data!D$19*G1605-data!D$16*H1605)*$C1606/60</f>
        <v>68.7936077113864</v>
      </c>
      <c r="I1606" s="17">
        <f>I1605+(data!D$20*G1605-data!D$17*I1605)*$C1606/60</f>
        <v>468.91751232194861</v>
      </c>
      <c r="J1606" s="16">
        <f t="shared" si="79"/>
        <v>222.16666666666666</v>
      </c>
      <c r="K1606" s="14">
        <f>G1606/data!D$8</f>
        <v>1.0180657313460739</v>
      </c>
      <c r="L1606" s="59">
        <f>C1606*E1606/3600/data!H$23+L1605</f>
        <v>252.34350881038966</v>
      </c>
    </row>
    <row r="1607" spans="1:12" ht="19.899999999999999" customHeight="1">
      <c r="A1607" s="18">
        <f>'Eleveld TCI'!A1607</f>
        <v>13350</v>
      </c>
      <c r="B1607" s="13">
        <f>'Eleveld TCI'!B1607</f>
        <v>0</v>
      </c>
      <c r="C1607" s="14">
        <f t="shared" si="77"/>
        <v>20</v>
      </c>
      <c r="D1607" s="68">
        <f>3600*(B1607*data!D$15/1000-F1607-G1606)/C1607</f>
        <v>-3698.3612996895054</v>
      </c>
      <c r="E1607" s="68">
        <f>IF(A1607+C1607&lt;N$19,data!H$25,IF(A1607&lt;N$19,data!H$25*(N$19-A1607)/C1607,IF(D1607&gt;data!$H$25,data!$H$25,IF(D1607&lt;0,0,D1607))))</f>
        <v>0</v>
      </c>
      <c r="F1607" s="17">
        <f>(H1607*data!D$16+I1607*data!D$17-G1606*(data!D$18+data!D$19+data!D$20))*$C1607/60</f>
        <v>-0.1121381555328312</v>
      </c>
      <c r="G1607" s="17">
        <f t="shared" si="78"/>
        <v>20.546451664941699</v>
      </c>
      <c r="H1607" s="17">
        <f>H1606+(data!D$19*G1606-data!D$16*H1606)*$C1607/60</f>
        <v>68.303645589975361</v>
      </c>
      <c r="I1607" s="17">
        <f>I1606+(data!D$20*G1606-data!D$17*I1606)*$C1607/60</f>
        <v>468.69092331588109</v>
      </c>
      <c r="J1607" s="16">
        <f t="shared" si="79"/>
        <v>222.5</v>
      </c>
      <c r="K1607" s="14">
        <f>G1607/data!D$8</f>
        <v>1.0125395064528728</v>
      </c>
      <c r="L1607" s="59">
        <f>C1607*E1607/3600/data!H$23+L1606</f>
        <v>252.34350881038966</v>
      </c>
    </row>
    <row r="1608" spans="1:12" ht="19.899999999999999" customHeight="1">
      <c r="A1608" s="18">
        <f>'Eleveld TCI'!A1608</f>
        <v>13370</v>
      </c>
      <c r="B1608" s="13">
        <f>'Eleveld TCI'!B1608</f>
        <v>0</v>
      </c>
      <c r="C1608" s="14">
        <f t="shared" si="77"/>
        <v>20</v>
      </c>
      <c r="D1608" s="68">
        <f>3600*(B1608*data!D$15/1000-F1608-G1607)/C1608</f>
        <v>-3678.3670808490688</v>
      </c>
      <c r="E1608" s="68">
        <f>IF(A1608+C1608&lt;N$19,data!H$25,IF(A1608&lt;N$19,data!H$25*(N$19-A1608)/C1608,IF(D1608&gt;data!$H$25,data!$H$25,IF(D1608&lt;0,0,D1608))))</f>
        <v>0</v>
      </c>
      <c r="F1608" s="17">
        <f>(H1608*data!D$16+I1608*data!D$17-G1607*(data!D$18+data!D$19+data!D$20))*$C1608/60</f>
        <v>-0.11107899355798641</v>
      </c>
      <c r="G1608" s="17">
        <f t="shared" si="78"/>
        <v>20.435372671383714</v>
      </c>
      <c r="H1608" s="17">
        <f>H1607+(data!D$19*G1607-data!D$16*H1607)*$C1608/60</f>
        <v>67.818479616316964</v>
      </c>
      <c r="I1608" s="17">
        <f>I1607+(data!D$20*G1607-data!D$17*I1607)*$C1608/60</f>
        <v>468.46301362354279</v>
      </c>
      <c r="J1608" s="16">
        <f t="shared" si="79"/>
        <v>222.83333333333334</v>
      </c>
      <c r="K1608" s="14">
        <f>G1608/data!D$8</f>
        <v>1.00706547759628</v>
      </c>
      <c r="L1608" s="59">
        <f>C1608*E1608/3600/data!H$23+L1607</f>
        <v>252.34350881038966</v>
      </c>
    </row>
    <row r="1609" spans="1:12" ht="19.899999999999999" customHeight="1">
      <c r="A1609" s="18">
        <f>'Eleveld TCI'!A1609</f>
        <v>13390</v>
      </c>
      <c r="B1609" s="13">
        <f>'Eleveld TCI'!B1609</f>
        <v>0</v>
      </c>
      <c r="C1609" s="14">
        <f t="shared" si="77"/>
        <v>20</v>
      </c>
      <c r="D1609" s="68">
        <f>3600*(B1609*data!D$15/1000-F1609-G1608)/C1609</f>
        <v>-3658.5615714281157</v>
      </c>
      <c r="E1609" s="68">
        <f>IF(A1609+C1609&lt;N$19,data!H$25,IF(A1609&lt;N$19,data!H$25*(N$19-A1609)/C1609,IF(D1609&gt;data!$H$25,data!$H$25,IF(D1609&lt;0,0,D1609))))</f>
        <v>0</v>
      </c>
      <c r="F1609" s="17">
        <f>(H1609*data!D$16+I1609*data!D$17-G1608*(data!D$18+data!D$19+data!D$20))*$C1609/60</f>
        <v>-0.110030607894181</v>
      </c>
      <c r="G1609" s="17">
        <f t="shared" si="78"/>
        <v>20.325342063489533</v>
      </c>
      <c r="H1609" s="17">
        <f>H1608+(data!D$19*G1608-data!D$16*H1608)*$C1609/60</f>
        <v>67.338061403082804</v>
      </c>
      <c r="I1609" s="17">
        <f>I1608+(data!D$20*G1608-data!D$17*I1608)*$C1609/60</f>
        <v>468.23379952595627</v>
      </c>
      <c r="J1609" s="16">
        <f t="shared" si="79"/>
        <v>223.16666666666666</v>
      </c>
      <c r="K1609" s="14">
        <f>G1609/data!D$8</f>
        <v>1.0016431137142485</v>
      </c>
      <c r="L1609" s="59">
        <f>C1609*E1609/3600/data!H$23+L1608</f>
        <v>252.34350881038966</v>
      </c>
    </row>
    <row r="1610" spans="1:12" ht="19.899999999999999" customHeight="1">
      <c r="A1610" s="18">
        <f>'Eleveld TCI'!A1610</f>
        <v>13410</v>
      </c>
      <c r="B1610" s="13">
        <f>'Eleveld TCI'!B1610</f>
        <v>0</v>
      </c>
      <c r="C1610" s="14">
        <f t="shared" ref="C1610:C1635" si="80">A1611-A1610</f>
        <v>20</v>
      </c>
      <c r="D1610" s="68">
        <f>3600*(B1610*data!D$15/1000-F1610-G1609)/C1610</f>
        <v>-3638.9428533184691</v>
      </c>
      <c r="E1610" s="68">
        <f>IF(A1610+C1610&lt;N$19,data!H$25,IF(A1610&lt;N$19,data!H$25*(N$19-A1610)/C1610,IF(D1610&gt;data!$H$25,data!$H$25,IF(D1610&lt;0,0,D1610))))</f>
        <v>0</v>
      </c>
      <c r="F1610" s="17">
        <f>(H1610*data!D$16+I1610*data!D$17-G1609*(data!D$18+data!D$19+data!D$20))*$C1610/60</f>
        <v>-0.10899287838692946</v>
      </c>
      <c r="G1610" s="17">
        <f t="shared" si="78"/>
        <v>20.216349185102604</v>
      </c>
      <c r="H1610" s="17">
        <f>H1609+(data!D$19*G1609-data!D$16*H1609)*$C1610/60</f>
        <v>66.862343047729894</v>
      </c>
      <c r="I1610" s="17">
        <f>I1609+(data!D$20*G1609-data!D$17*I1609)*$C1610/60</f>
        <v>468.00329713536655</v>
      </c>
      <c r="J1610" s="16">
        <f t="shared" si="79"/>
        <v>223.5</v>
      </c>
      <c r="K1610" s="14">
        <f>G1610/data!D$8</f>
        <v>0.99627188966600644</v>
      </c>
      <c r="L1610" s="59">
        <f>C1610*E1610/3600/data!H$23+L1609</f>
        <v>252.34350881038966</v>
      </c>
    </row>
    <row r="1611" spans="1:12" ht="19.899999999999999" customHeight="1">
      <c r="A1611" s="18">
        <f>'Eleveld TCI'!A1611</f>
        <v>13430</v>
      </c>
      <c r="B1611" s="13">
        <f>'Eleveld TCI'!B1611</f>
        <v>0</v>
      </c>
      <c r="C1611" s="14">
        <f t="shared" si="80"/>
        <v>20</v>
      </c>
      <c r="D1611" s="68">
        <f>3600*(B1611*data!D$15/1000-F1611-G1610)/C1611</f>
        <v>-3619.5090296238413</v>
      </c>
      <c r="E1611" s="68">
        <f>IF(A1611+C1611&lt;N$19,data!H$25,IF(A1611&lt;N$19,data!H$25*(N$19-A1611)/C1611,IF(D1611&gt;data!$H$25,data!$H$25,IF(D1611&lt;0,0,D1611))))</f>
        <v>0</v>
      </c>
      <c r="F1611" s="17">
        <f>(H1611*data!D$16+I1611*data!D$17-G1610*(data!D$18+data!D$19+data!D$20))*$C1611/60</f>
        <v>-0.1079656871923745</v>
      </c>
      <c r="G1611" s="17">
        <f t="shared" si="78"/>
        <v>20.108383497910228</v>
      </c>
      <c r="H1611" s="17">
        <f>H1610+(data!D$19*G1610-data!D$16*H1610)*$C1611/60</f>
        <v>66.391277128098679</v>
      </c>
      <c r="I1611" s="17">
        <f>I1610+(data!D$20*G1610-data!D$17*I1610)*$C1611/60</f>
        <v>467.77152239710909</v>
      </c>
      <c r="J1611" s="16">
        <f t="shared" si="79"/>
        <v>223.83333333333334</v>
      </c>
      <c r="K1611" s="14">
        <f>G1611/data!D$8</f>
        <v>0.99095128611818584</v>
      </c>
      <c r="L1611" s="59">
        <f>C1611*E1611/3600/data!H$23+L1610</f>
        <v>252.34350881038966</v>
      </c>
    </row>
    <row r="1612" spans="1:12" ht="19.899999999999999" customHeight="1">
      <c r="A1612" s="18">
        <f>'Eleveld TCI'!A1612</f>
        <v>13450</v>
      </c>
      <c r="B1612" s="13">
        <f>'Eleveld TCI'!B1612</f>
        <v>0</v>
      </c>
      <c r="C1612" s="14">
        <f t="shared" si="80"/>
        <v>20</v>
      </c>
      <c r="D1612" s="68">
        <f>3600*(B1612*data!D$15/1000-F1612-G1611)/C1612</f>
        <v>-3600.2582242675953</v>
      </c>
      <c r="E1612" s="68">
        <f>IF(A1612+C1612&lt;N$19,data!H$25,IF(A1612&lt;N$19,data!H$25*(N$19-A1612)/C1612,IF(D1612&gt;data!$H$25,data!$H$25,IF(D1612&lt;0,0,D1612))))</f>
        <v>0</v>
      </c>
      <c r="F1612" s="17">
        <f>(H1612*data!D$16+I1612*data!D$17-G1611*(data!D$18+data!D$19+data!D$20))*$C1612/60</f>
        <v>-0.10694891864580895</v>
      </c>
      <c r="G1612" s="17">
        <f t="shared" si="78"/>
        <v>20.001434579264419</v>
      </c>
      <c r="H1612" s="17">
        <f>H1611+(data!D$19*G1611-data!D$16*H1611)*$C1612/60</f>
        <v>65.924816698005515</v>
      </c>
      <c r="I1612" s="17">
        <f>I1611+(data!D$20*G1611-data!D$17*I1611)*$C1612/60</f>
        <v>467.53849109144301</v>
      </c>
      <c r="J1612" s="16">
        <f t="shared" si="79"/>
        <v>224.16666666666666</v>
      </c>
      <c r="K1612" s="14">
        <f>G1612/data!D$8</f>
        <v>0.98568078943743431</v>
      </c>
      <c r="L1612" s="59">
        <f>C1612*E1612/3600/data!H$23+L1611</f>
        <v>252.34350881038966</v>
      </c>
    </row>
    <row r="1613" spans="1:12" ht="19.899999999999999" customHeight="1">
      <c r="A1613" s="18">
        <f>'Eleveld TCI'!A1613</f>
        <v>13470</v>
      </c>
      <c r="B1613" s="13">
        <f>'Eleveld TCI'!B1613</f>
        <v>0</v>
      </c>
      <c r="C1613" s="14">
        <f t="shared" si="80"/>
        <v>20</v>
      </c>
      <c r="D1613" s="68">
        <f>3600*(B1613*data!D$15/1000-F1613-G1612)/C1613</f>
        <v>-3581.1885816219983</v>
      </c>
      <c r="E1613" s="68">
        <f>IF(A1613+C1613&lt;N$19,data!H$25,IF(A1613&lt;N$19,data!H$25*(N$19-A1613)/C1613,IF(D1613&gt;data!$H$25,data!$H$25,IF(D1613&lt;0,0,D1613))))</f>
        <v>0</v>
      </c>
      <c r="F1613" s="17">
        <f>(H1613*data!D$16+I1613*data!D$17-G1612*(data!D$18+data!D$19+data!D$20))*$C1613/60</f>
        <v>-0.10594245914220668</v>
      </c>
      <c r="G1613" s="17">
        <f t="shared" si="78"/>
        <v>19.895492120122213</v>
      </c>
      <c r="H1613" s="17">
        <f>H1612+(data!D$19*G1612-data!D$16*H1612)*$C1613/60</f>
        <v>65.462915282834615</v>
      </c>
      <c r="I1613" s="17">
        <f>I1612+(data!D$20*G1612-data!D$17*I1612)*$C1613/60</f>
        <v>467.30421883535212</v>
      </c>
      <c r="J1613" s="16">
        <f t="shared" si="79"/>
        <v>224.5</v>
      </c>
      <c r="K1613" s="14">
        <f>G1613/data!D$8</f>
        <v>0.98045989158891245</v>
      </c>
      <c r="L1613" s="59">
        <f>C1613*E1613/3600/data!H$23+L1612</f>
        <v>252.34350881038966</v>
      </c>
    </row>
    <row r="1614" spans="1:12" ht="19.899999999999999" customHeight="1">
      <c r="A1614" s="18">
        <f>'Eleveld TCI'!A1614</f>
        <v>13490</v>
      </c>
      <c r="B1614" s="13">
        <f>'Eleveld TCI'!B1614</f>
        <v>0</v>
      </c>
      <c r="C1614" s="14">
        <f t="shared" si="80"/>
        <v>20</v>
      </c>
      <c r="D1614" s="68">
        <f>3600*(B1614*data!D$15/1000-F1614-G1613)/C1614</f>
        <v>-3562.2982661570327</v>
      </c>
      <c r="E1614" s="68">
        <f>IF(A1614+C1614&lt;N$19,data!H$25,IF(A1614&lt;N$19,data!H$25*(N$19-A1614)/C1614,IF(D1614&gt;data!$H$25,data!$H$25,IF(D1614&lt;0,0,D1614))))</f>
        <v>0</v>
      </c>
      <c r="F1614" s="17">
        <f>(H1614*data!D$16+I1614*data!D$17-G1613*(data!D$18+data!D$19+data!D$20))*$C1614/60</f>
        <v>-0.10494619702758712</v>
      </c>
      <c r="G1614" s="17">
        <f t="shared" si="78"/>
        <v>19.790545923094626</v>
      </c>
      <c r="H1614" s="17">
        <f>H1613+(data!D$19*G1613-data!D$16*H1613)*$C1614/60</f>
        <v>65.005526875133882</v>
      </c>
      <c r="I1614" s="17">
        <f>I1613+(data!D$20*G1613-data!D$17*I1613)*$C1614/60</f>
        <v>467.06872108431492</v>
      </c>
      <c r="J1614" s="16">
        <f t="shared" si="79"/>
        <v>224.83333333333334</v>
      </c>
      <c r="K1614" s="14">
        <f>G1614/data!D$8</f>
        <v>0.97528809004014516</v>
      </c>
      <c r="L1614" s="59">
        <f>C1614*E1614/3600/data!H$23+L1613</f>
        <v>252.34350881038966</v>
      </c>
    </row>
    <row r="1615" spans="1:12" ht="19.899999999999999" customHeight="1">
      <c r="A1615" s="18">
        <f>'Eleveld TCI'!A1615</f>
        <v>13510</v>
      </c>
      <c r="B1615" s="13">
        <f>'Eleveld TCI'!B1615</f>
        <v>0</v>
      </c>
      <c r="C1615" s="14">
        <f t="shared" si="80"/>
        <v>20</v>
      </c>
      <c r="D1615" s="68">
        <f>3600*(B1615*data!D$15/1000-F1615-G1614)/C1615</f>
        <v>-3543.5854621070052</v>
      </c>
      <c r="E1615" s="68">
        <f>IF(A1615+C1615&lt;N$19,data!H$25,IF(A1615&lt;N$19,data!H$25*(N$19-A1615)/C1615,IF(D1615&gt;data!$H$25,data!$H$25,IF(D1615&lt;0,0,D1615))))</f>
        <v>0</v>
      </c>
      <c r="F1615" s="17">
        <f>(H1615*data!D$16+I1615*data!D$17-G1614*(data!D$18+data!D$19+data!D$20))*$C1615/60</f>
        <v>-0.10396002250015239</v>
      </c>
      <c r="G1615" s="17">
        <f t="shared" si="78"/>
        <v>19.686585900594473</v>
      </c>
      <c r="H1615" s="17">
        <f>H1614+(data!D$19*G1614-data!D$16*H1614)*$C1615/60</f>
        <v>64.552605930218633</v>
      </c>
      <c r="I1615" s="17">
        <f>I1614+(data!D$20*G1614-data!D$17*I1614)*$C1615/60</f>
        <v>466.8320131340455</v>
      </c>
      <c r="J1615" s="16">
        <f t="shared" si="79"/>
        <v>225.16666666666666</v>
      </c>
      <c r="K1615" s="14">
        <f>G1615/data!D$8</f>
        <v>0.97016488766974529</v>
      </c>
      <c r="L1615" s="59">
        <f>C1615*E1615/3600/data!H$23+L1614</f>
        <v>252.34350881038966</v>
      </c>
    </row>
    <row r="1616" spans="1:12" ht="19.899999999999999" customHeight="1">
      <c r="A1616" s="18">
        <f>'Eleveld TCI'!A1616</f>
        <v>13530</v>
      </c>
      <c r="B1616" s="13">
        <f>'Eleveld TCI'!B1616</f>
        <v>0</v>
      </c>
      <c r="C1616" s="14">
        <f t="shared" si="80"/>
        <v>20</v>
      </c>
      <c r="D1616" s="68">
        <f>3600*(B1616*data!D$15/1000-F1616-G1615)/C1616</f>
        <v>-3525.0483731533614</v>
      </c>
      <c r="E1616" s="68">
        <f>IF(A1616+C1616&lt;N$19,data!H$25,IF(A1616&lt;N$19,data!H$25*(N$19-A1616)/C1616,IF(D1616&gt;data!$H$25,data!$H$25,IF(D1616&lt;0,0,D1616))))</f>
        <v>0</v>
      </c>
      <c r="F1616" s="17">
        <f>(H1616*data!D$16+I1616*data!D$17-G1615*(data!D$18+data!D$19+data!D$20))*$C1616/60</f>
        <v>-0.10298382752024497</v>
      </c>
      <c r="G1616" s="17">
        <f t="shared" si="78"/>
        <v>19.583602073074228</v>
      </c>
      <c r="H1616" s="17">
        <f>H1615+(data!D$19*G1615-data!D$16*H1615)*$C1616/60</f>
        <v>64.104107361786816</v>
      </c>
      <c r="I1616" s="17">
        <f>I1615+(data!D$20*G1615-data!D$17*I1615)*$C1616/60</f>
        <v>466.59411012220636</v>
      </c>
      <c r="J1616" s="16">
        <f t="shared" si="79"/>
        <v>225.5</v>
      </c>
      <c r="K1616" s="14">
        <f>G1616/data!D$8</f>
        <v>0.96508979268057493</v>
      </c>
      <c r="L1616" s="59">
        <f>C1616*E1616/3600/data!H$23+L1615</f>
        <v>252.34350881038966</v>
      </c>
    </row>
    <row r="1617" spans="1:12" ht="19.899999999999999" customHeight="1">
      <c r="A1617" s="18">
        <f>'Eleveld TCI'!A1617</f>
        <v>13550</v>
      </c>
      <c r="B1617" s="13">
        <f>'Eleveld TCI'!B1617</f>
        <v>0</v>
      </c>
      <c r="C1617" s="14">
        <f t="shared" si="80"/>
        <v>20</v>
      </c>
      <c r="D1617" s="68">
        <f>3600*(B1617*data!D$15/1000-F1617-G1616)/C1617</f>
        <v>-3506.6852221222748</v>
      </c>
      <c r="E1617" s="68">
        <f>IF(A1617+C1617&lt;N$19,data!H$25,IF(A1617&lt;N$19,data!H$25*(N$19-A1617)/C1617,IF(D1617&gt;data!$H$25,data!$H$25,IF(D1617&lt;0,0,D1617))))</f>
        <v>0</v>
      </c>
      <c r="F1617" s="17">
        <f>(H1617*data!D$16+I1617*data!D$17-G1616*(data!D$18+data!D$19+data!D$20))*$C1617/60</f>
        <v>-0.10201750572825485</v>
      </c>
      <c r="G1617" s="17">
        <f t="shared" si="78"/>
        <v>19.481584567345973</v>
      </c>
      <c r="H1617" s="17">
        <f>H1616+(data!D$19*G1616-data!D$16*H1616)*$C1617/60</f>
        <v>63.659986537548832</v>
      </c>
      <c r="I1617" s="17">
        <f>I1616+(data!D$20*G1616-data!D$17*I1616)*$C1617/60</f>
        <v>466.35502703009496</v>
      </c>
      <c r="J1617" s="16">
        <f t="shared" si="79"/>
        <v>225.83333333333334</v>
      </c>
      <c r="K1617" s="14">
        <f>G1617/data!D$8</f>
        <v>0.96006231851695112</v>
      </c>
      <c r="L1617" s="59">
        <f>C1617*E1617/3600/data!H$23+L1616</f>
        <v>252.34350881038966</v>
      </c>
    </row>
    <row r="1618" spans="1:12" ht="19.899999999999999" customHeight="1">
      <c r="A1618" s="18">
        <f>'Eleveld TCI'!A1618</f>
        <v>13570</v>
      </c>
      <c r="B1618" s="13">
        <f>'Eleveld TCI'!B1618</f>
        <v>0</v>
      </c>
      <c r="C1618" s="14">
        <f t="shared" si="80"/>
        <v>20</v>
      </c>
      <c r="D1618" s="68">
        <f>3600*(B1618*data!D$15/1000-F1618-G1617)/C1618</f>
        <v>-3488.4942506957277</v>
      </c>
      <c r="E1618" s="68">
        <f>IF(A1618+C1618&lt;N$19,data!H$25,IF(A1618&lt;N$19,data!H$25*(N$19-A1618)/C1618,IF(D1618&gt;data!$H$25,data!$H$25,IF(D1618&lt;0,0,D1618))))</f>
        <v>0</v>
      </c>
      <c r="F1618" s="17">
        <f>(H1618*data!D$16+I1618*data!D$17-G1617*(data!D$18+data!D$19+data!D$20))*$C1618/60</f>
        <v>-0.10106095236971206</v>
      </c>
      <c r="G1618" s="17">
        <f t="shared" si="78"/>
        <v>19.380523614976262</v>
      </c>
      <c r="H1618" s="17">
        <f>H1617+(data!D$19*G1617-data!D$16*H1617)*$C1618/60</f>
        <v>63.220199274874687</v>
      </c>
      <c r="I1618" s="17">
        <f>I1617+(data!D$20*G1617-data!D$17*I1617)*$C1618/60</f>
        <v>466.11477868430472</v>
      </c>
      <c r="J1618" s="16">
        <f t="shared" si="79"/>
        <v>226.16666666666666</v>
      </c>
      <c r="K1618" s="14">
        <f>G1618/data!D$8</f>
        <v>0.9550819837855441</v>
      </c>
      <c r="L1618" s="59">
        <f>C1618*E1618/3600/data!H$23+L1617</f>
        <v>252.34350881038966</v>
      </c>
    </row>
    <row r="1619" spans="1:12" ht="19.899999999999999" customHeight="1">
      <c r="A1619" s="18">
        <f>'Eleveld TCI'!A1619</f>
        <v>13590</v>
      </c>
      <c r="B1619" s="13">
        <f>'Eleveld TCI'!B1619</f>
        <v>0</v>
      </c>
      <c r="C1619" s="14">
        <f t="shared" si="80"/>
        <v>20</v>
      </c>
      <c r="D1619" s="68">
        <f>3600*(B1619*data!D$15/1000-F1619-G1618)/C1619</f>
        <v>-3470.4737191348931</v>
      </c>
      <c r="E1619" s="68">
        <f>IF(A1619+C1619&lt;N$19,data!H$25,IF(A1619&lt;N$19,data!H$25*(N$19-A1619)/C1619,IF(D1619&gt;data!$H$25,data!$H$25,IF(D1619&lt;0,0,D1619))))</f>
        <v>0</v>
      </c>
      <c r="F1619" s="17">
        <f>(H1619*data!D$16+I1619*data!D$17-G1618*(data!D$18+data!D$19+data!D$20))*$C1619/60</f>
        <v>-0.10011406422685483</v>
      </c>
      <c r="G1619" s="17">
        <f t="shared" si="78"/>
        <v>19.280409550749408</v>
      </c>
      <c r="H1619" s="17">
        <f>H1618+(data!D$19*G1618-data!D$16*H1618)*$C1619/60</f>
        <v>62.784701836461096</v>
      </c>
      <c r="I1619" s="17">
        <f>I1618+(data!D$20*G1618-data!D$17*I1618)*$C1619/60</f>
        <v>465.87337975836164</v>
      </c>
      <c r="J1619" s="16">
        <f t="shared" si="79"/>
        <v>226.5</v>
      </c>
      <c r="K1619" s="14">
        <f>G1619/data!D$8</f>
        <v>0.95014831217964746</v>
      </c>
      <c r="L1619" s="59">
        <f>C1619*E1619/3600/data!H$23+L1618</f>
        <v>252.34350881038966</v>
      </c>
    </row>
    <row r="1620" spans="1:12" ht="19.899999999999999" customHeight="1">
      <c r="A1620" s="18">
        <f>'Eleveld TCI'!A1620</f>
        <v>13610</v>
      </c>
      <c r="B1620" s="13">
        <f>'Eleveld TCI'!B1620</f>
        <v>0</v>
      </c>
      <c r="C1620" s="14">
        <f t="shared" si="80"/>
        <v>20</v>
      </c>
      <c r="D1620" s="68">
        <f>3600*(B1620*data!D$15/1000-F1620-G1619)/C1620</f>
        <v>-3452.6219060148046</v>
      </c>
      <c r="E1620" s="68">
        <f>IF(A1620+C1620&lt;N$19,data!H$25,IF(A1620&lt;N$19,data!H$25*(N$19-A1620)/C1620,IF(D1620&gt;data!$H$25,data!$H$25,IF(D1620&lt;0,0,D1620))))</f>
        <v>0</v>
      </c>
      <c r="F1620" s="17">
        <f>(H1620*data!D$16+I1620*data!D$17-G1619*(data!D$18+data!D$19+data!D$20))*$C1620/60</f>
        <v>-9.9176739556045959E-2</v>
      </c>
      <c r="G1620" s="17">
        <f t="shared" si="78"/>
        <v>19.181232811193361</v>
      </c>
      <c r="H1620" s="17">
        <f>H1619+(data!D$19*G1619-data!D$16*H1619)*$C1620/60</f>
        <v>62.353450926020621</v>
      </c>
      <c r="I1620" s="17">
        <f>I1619+(data!D$20*G1619-data!D$17*I1619)*$C1620/60</f>
        <v>465.63084477433796</v>
      </c>
      <c r="J1620" s="16">
        <f t="shared" si="79"/>
        <v>226.83333333333334</v>
      </c>
      <c r="K1620" s="14">
        <f>G1620/data!D$8</f>
        <v>0.94526083240653258</v>
      </c>
      <c r="L1620" s="59">
        <f>C1620*E1620/3600/data!H$23+L1619</f>
        <v>252.34350881038966</v>
      </c>
    </row>
    <row r="1621" spans="1:12" ht="19.899999999999999" customHeight="1">
      <c r="A1621" s="18">
        <f>'Eleveld TCI'!A1621</f>
        <v>13630</v>
      </c>
      <c r="B1621" s="13">
        <f>'Eleveld TCI'!B1621</f>
        <v>0</v>
      </c>
      <c r="C1621" s="14">
        <f t="shared" si="80"/>
        <v>20</v>
      </c>
      <c r="D1621" s="68">
        <f>3600*(B1621*data!D$15/1000-F1621-G1620)/C1621</f>
        <v>-3434.9371079693201</v>
      </c>
      <c r="E1621" s="68">
        <f>IF(A1621+C1621&lt;N$19,data!H$25,IF(A1621&lt;N$19,data!H$25*(N$19-A1621)/C1621,IF(D1621&gt;data!$H$25,data!$H$25,IF(D1621&lt;0,0,D1621))))</f>
        <v>0</v>
      </c>
      <c r="F1621" s="17">
        <f>(H1621*data!D$16+I1621*data!D$17-G1620*(data!D$18+data!D$19+data!D$20))*$C1621/60</f>
        <v>-9.8248878030470735E-2</v>
      </c>
      <c r="G1621" s="17">
        <f t="shared" si="78"/>
        <v>19.08298393316289</v>
      </c>
      <c r="H1621" s="17">
        <f>H1620+(data!D$19*G1620-data!D$16*H1620)*$C1621/60</f>
        <v>61.926403683994792</v>
      </c>
      <c r="I1621" s="17">
        <f>I1620+(data!D$20*G1620-data!D$17*I1620)*$C1621/60</f>
        <v>465.38718810444288</v>
      </c>
      <c r="J1621" s="16">
        <f t="shared" si="79"/>
        <v>227.16666666666666</v>
      </c>
      <c r="K1621" s="14">
        <f>G1621/data!D$8</f>
        <v>0.94041907811762704</v>
      </c>
      <c r="L1621" s="59">
        <f>C1621*E1621/3600/data!H$23+L1620</f>
        <v>252.34350881038966</v>
      </c>
    </row>
    <row r="1622" spans="1:12" ht="19.899999999999999" customHeight="1">
      <c r="A1622" s="18">
        <f>'Eleveld TCI'!A1622</f>
        <v>13650</v>
      </c>
      <c r="B1622" s="13">
        <f>'Eleveld TCI'!B1622</f>
        <v>0</v>
      </c>
      <c r="C1622" s="14">
        <f t="shared" si="80"/>
        <v>20</v>
      </c>
      <c r="D1622" s="68">
        <f>3600*(B1622*data!D$15/1000-F1622-G1621)/C1622</f>
        <v>-3417.4176394455526</v>
      </c>
      <c r="E1622" s="68">
        <f>IF(A1622+C1622&lt;N$19,data!H$25,IF(A1622&lt;N$19,data!H$25*(N$19-A1622)/C1622,IF(D1622&gt;data!$H$25,data!$H$25,IF(D1622&lt;0,0,D1622))))</f>
        <v>0</v>
      </c>
      <c r="F1622" s="17">
        <f>(H1622*data!D$16+I1622*data!D$17-G1621*(data!D$18+data!D$19+data!D$20))*$C1622/60</f>
        <v>-9.7330380687600027E-2</v>
      </c>
      <c r="G1622" s="17">
        <f t="shared" si="78"/>
        <v>18.985653552475291</v>
      </c>
      <c r="H1622" s="17">
        <f>H1621+(data!D$19*G1621-data!D$16*H1621)*$C1622/60</f>
        <v>61.503517683292969</v>
      </c>
      <c r="I1622" s="17">
        <f>I1621+(data!D$20*G1621-data!D$17*I1621)*$C1622/60</f>
        <v>465.14242397259227</v>
      </c>
      <c r="J1622" s="16">
        <f t="shared" si="79"/>
        <v>227.5</v>
      </c>
      <c r="K1622" s="14">
        <f>G1622/data!D$8</f>
        <v>0.93562258784128183</v>
      </c>
      <c r="L1622" s="59">
        <f>C1622*E1622/3600/data!H$23+L1621</f>
        <v>252.34350881038966</v>
      </c>
    </row>
    <row r="1623" spans="1:12" ht="19.899999999999999" customHeight="1">
      <c r="A1623" s="18">
        <f>'Eleveld TCI'!A1623</f>
        <v>13670</v>
      </c>
      <c r="B1623" s="13">
        <f>'Eleveld TCI'!B1623</f>
        <v>0</v>
      </c>
      <c r="C1623" s="14">
        <f t="shared" si="80"/>
        <v>20</v>
      </c>
      <c r="D1623" s="68">
        <f>3600*(B1623*data!D$15/1000-F1623-G1622)/C1623</f>
        <v>-3400.0618324669799</v>
      </c>
      <c r="E1623" s="68">
        <f>IF(A1623+C1623&lt;N$19,data!H$25,IF(A1623&lt;N$19,data!H$25*(N$19-A1623)/C1623,IF(D1623&gt;data!$H$25,data!$H$25,IF(D1623&lt;0,0,D1623))))</f>
        <v>0</v>
      </c>
      <c r="F1623" s="17">
        <f>(H1623*data!D$16+I1623*data!D$17-G1622*(data!D$18+data!D$19+data!D$20))*$C1623/60</f>
        <v>-9.6421149880961884E-2</v>
      </c>
      <c r="G1623" s="17">
        <f t="shared" si="78"/>
        <v>18.889232402594331</v>
      </c>
      <c r="H1623" s="17">
        <f>H1622+(data!D$19*G1622-data!D$16*H1622)*$C1623/60</f>
        <v>61.084750925058344</v>
      </c>
      <c r="I1623" s="17">
        <f>I1622+(data!D$20*G1622-data!D$17*I1622)*$C1623/60</f>
        <v>464.8965664559571</v>
      </c>
      <c r="J1623" s="16">
        <f t="shared" si="79"/>
        <v>227.83333333333334</v>
      </c>
      <c r="K1623" s="14">
        <f>G1623/data!D$8</f>
        <v>0.93087090491791491</v>
      </c>
      <c r="L1623" s="59">
        <f>C1623*E1623/3600/data!H$23+L1622</f>
        <v>252.34350881038966</v>
      </c>
    </row>
    <row r="1624" spans="1:12" ht="19.899999999999999" customHeight="1">
      <c r="A1624" s="18">
        <f>'Eleveld TCI'!A1624</f>
        <v>13690</v>
      </c>
      <c r="B1624" s="13">
        <f>'Eleveld TCI'!B1624</f>
        <v>0</v>
      </c>
      <c r="C1624" s="14">
        <f t="shared" si="80"/>
        <v>20</v>
      </c>
      <c r="D1624" s="68">
        <f>3600*(B1624*data!D$15/1000-F1624-G1623)/C1624</f>
        <v>-3382.8680364045358</v>
      </c>
      <c r="E1624" s="68">
        <f>IF(A1624+C1624&lt;N$19,data!H$25,IF(A1624&lt;N$19,data!H$25*(N$19-A1624)/C1624,IF(D1624&gt;data!$H$25,data!$H$25,IF(D1624&lt;0,0,D1624))))</f>
        <v>0</v>
      </c>
      <c r="F1624" s="17">
        <f>(H1624*data!D$16+I1624*data!D$17-G1623*(data!D$18+data!D$19+data!D$20))*$C1624/60</f>
        <v>-9.552108923579776E-2</v>
      </c>
      <c r="G1624" s="17">
        <f t="shared" si="78"/>
        <v>18.793711313358532</v>
      </c>
      <c r="H1624" s="17">
        <f>H1623+(data!D$19*G1623-data!D$16*H1623)*$C1624/60</f>
        <v>60.670061834462466</v>
      </c>
      <c r="I1624" s="17">
        <f>I1623+(data!D$20*G1623-data!D$17*I1623)*$C1624/60</f>
        <v>464.64962948649185</v>
      </c>
      <c r="J1624" s="16">
        <f t="shared" si="79"/>
        <v>228.16666666666666</v>
      </c>
      <c r="K1624" s="14">
        <f>G1624/data!D$8</f>
        <v>0.92616357743734135</v>
      </c>
      <c r="L1624" s="59">
        <f>C1624*E1624/3600/data!H$23+L1623</f>
        <v>252.34350881038966</v>
      </c>
    </row>
    <row r="1625" spans="1:12" ht="19.899999999999999" customHeight="1">
      <c r="A1625" s="18">
        <f>'Eleveld TCI'!A1625</f>
        <v>13710</v>
      </c>
      <c r="B1625" s="13">
        <f>'Eleveld TCI'!B1625</f>
        <v>0</v>
      </c>
      <c r="C1625" s="14">
        <f t="shared" si="80"/>
        <v>20</v>
      </c>
      <c r="D1625" s="68">
        <f>3600*(B1625*data!D$15/1000-F1625-G1624)/C1625</f>
        <v>-3365.8346177550543</v>
      </c>
      <c r="E1625" s="68">
        <f>IF(A1625+C1625&lt;N$19,data!H$25,IF(A1625&lt;N$19,data!H$25*(N$19-A1625)/C1625,IF(D1625&gt;data!$H$25,data!$H$25,IF(D1625&lt;0,0,D1625))))</f>
        <v>0</v>
      </c>
      <c r="F1625" s="17">
        <f>(H1625*data!D$16+I1625*data!D$17-G1624*(data!D$18+data!D$19+data!D$20))*$C1625/60</f>
        <v>-9.4630103608232943E-2</v>
      </c>
      <c r="G1625" s="17">
        <f t="shared" si="78"/>
        <v>18.6990812097503</v>
      </c>
      <c r="H1625" s="17">
        <f>H1624+(data!D$19*G1624-data!D$16*H1624)*$C1625/60</f>
        <v>60.259409256529374</v>
      </c>
      <c r="I1625" s="17">
        <f>I1624+(data!D$20*G1624-data!D$17*I1624)*$C1625/60</f>
        <v>464.40162685244371</v>
      </c>
      <c r="J1625" s="16">
        <f t="shared" si="79"/>
        <v>228.5</v>
      </c>
      <c r="K1625" s="14">
        <f>G1625/data!D$8</f>
        <v>0.92150015817811448</v>
      </c>
      <c r="L1625" s="59">
        <f>C1625*E1625/3600/data!H$23+L1624</f>
        <v>252.34350881038966</v>
      </c>
    </row>
    <row r="1626" spans="1:12" ht="19.899999999999999" customHeight="1">
      <c r="A1626" s="18">
        <f>'Eleveld TCI'!A1626</f>
        <v>13730</v>
      </c>
      <c r="B1626" s="13">
        <f>'Eleveld TCI'!B1626</f>
        <v>0</v>
      </c>
      <c r="C1626" s="14">
        <f t="shared" si="80"/>
        <v>20</v>
      </c>
      <c r="D1626" s="68">
        <f>3600*(B1626*data!D$15/1000-F1626-G1625)/C1626</f>
        <v>-3348.9599599264811</v>
      </c>
      <c r="E1626" s="68">
        <f>IF(A1626+C1626&lt;N$19,data!H$25,IF(A1626&lt;N$19,data!H$25*(N$19-A1626)/C1626,IF(D1626&gt;data!$H$25,data!$H$25,IF(D1626&lt;0,0,D1626))))</f>
        <v>0</v>
      </c>
      <c r="F1626" s="17">
        <f>(H1626*data!D$16+I1626*data!D$17-G1625*(data!D$18+data!D$19+data!D$20))*$C1626/60</f>
        <v>-9.3748099047627001E-2</v>
      </c>
      <c r="G1626" s="17">
        <f t="shared" si="78"/>
        <v>18.605333110702674</v>
      </c>
      <c r="H1626" s="17">
        <f>H1625+(data!D$19*G1625-data!D$16*H1625)*$C1626/60</f>
        <v>59.852752451990348</v>
      </c>
      <c r="I1626" s="17">
        <f>I1625+(data!D$20*G1625-data!D$17*I1625)*$C1626/60</f>
        <v>464.15257219984255</v>
      </c>
      <c r="J1626" s="16">
        <f t="shared" si="79"/>
        <v>228.83333333333334</v>
      </c>
      <c r="K1626" s="14">
        <f>G1626/data!D$8</f>
        <v>0.91688020454872221</v>
      </c>
      <c r="L1626" s="59">
        <f>C1626*E1626/3600/data!H$23+L1625</f>
        <v>252.34350881038966</v>
      </c>
    </row>
    <row r="1627" spans="1:12" ht="19.899999999999999" customHeight="1">
      <c r="A1627" s="18">
        <f>'Eleveld TCI'!A1627</f>
        <v>13750</v>
      </c>
      <c r="B1627" s="13">
        <f>'Eleveld TCI'!B1627</f>
        <v>0</v>
      </c>
      <c r="C1627" s="14">
        <f t="shared" si="80"/>
        <v>20</v>
      </c>
      <c r="D1627" s="68">
        <f>3600*(B1627*data!D$15/1000-F1627-G1626)/C1627</f>
        <v>-3332.2424630293594</v>
      </c>
      <c r="E1627" s="68">
        <f>IF(A1627+C1627&lt;N$19,data!H$25,IF(A1627&lt;N$19,data!H$25*(N$19-A1627)/C1627,IF(D1627&gt;data!$H$25,data!$H$25,IF(D1627&lt;0,0,D1627))))</f>
        <v>0</v>
      </c>
      <c r="F1627" s="17">
        <f>(H1627*data!D$16+I1627*data!D$17-G1626*(data!D$18+data!D$19+data!D$20))*$C1627/60</f>
        <v>-9.2874982761788225E-2</v>
      </c>
      <c r="G1627" s="17">
        <f t="shared" si="78"/>
        <v>18.512458127940885</v>
      </c>
      <c r="H1627" s="17">
        <f>H1626+(data!D$19*G1626-data!D$16*H1626)*$C1627/60</f>
        <v>59.450051093170089</v>
      </c>
      <c r="I1627" s="17">
        <f>I1626+(data!D$20*G1626-data!D$17*I1626)*$C1627/60</f>
        <v>463.90247903397255</v>
      </c>
      <c r="J1627" s="16">
        <f t="shared" si="79"/>
        <v>229.16666666666666</v>
      </c>
      <c r="K1627" s="14">
        <f>G1627/data!D$8</f>
        <v>0.91230327853049886</v>
      </c>
      <c r="L1627" s="59">
        <f>C1627*E1627/3600/data!H$23+L1626</f>
        <v>252.34350881038966</v>
      </c>
    </row>
    <row r="1628" spans="1:12" ht="19.899999999999999" customHeight="1">
      <c r="A1628" s="18">
        <f>'Eleveld TCI'!A1628</f>
        <v>13770</v>
      </c>
      <c r="B1628" s="13">
        <f>'Eleveld TCI'!B1628</f>
        <v>0</v>
      </c>
      <c r="C1628" s="14">
        <f t="shared" si="80"/>
        <v>20</v>
      </c>
      <c r="D1628" s="68">
        <f>3600*(B1628*data!D$15/1000-F1628-G1627)/C1628</f>
        <v>-3315.6805436740979</v>
      </c>
      <c r="E1628" s="68">
        <f>IF(A1628+C1628&lt;N$19,data!H$25,IF(A1628&lt;N$19,data!H$25*(N$19-A1628)/C1628,IF(D1628&gt;data!$H$25,data!$H$25,IF(D1628&lt;0,0,D1628))))</f>
        <v>0</v>
      </c>
      <c r="F1628" s="17">
        <f>(H1628*data!D$16+I1628*data!D$17-G1627*(data!D$18+data!D$19+data!D$20))*$C1628/60</f>
        <v>-9.2010663084784561E-2</v>
      </c>
      <c r="G1628" s="17">
        <f t="shared" si="78"/>
        <v>18.4204474648561</v>
      </c>
      <c r="H1628" s="17">
        <f>H1627+(data!D$19*G1627-data!D$16*H1627)*$C1628/60</f>
        <v>59.051265259905094</v>
      </c>
      <c r="I1628" s="17">
        <f>I1627+(data!D$20*G1627-data!D$17*I1627)*$C1628/60</f>
        <v>463.65136072082635</v>
      </c>
      <c r="J1628" s="16">
        <f t="shared" si="79"/>
        <v>229.5</v>
      </c>
      <c r="K1628" s="14">
        <f>G1628/data!D$8</f>
        <v>0.90776894662212193</v>
      </c>
      <c r="L1628" s="59">
        <f>C1628*E1628/3600/data!H$23+L1627</f>
        <v>252.34350881038966</v>
      </c>
    </row>
    <row r="1629" spans="1:12" ht="19.899999999999999" customHeight="1">
      <c r="A1629" s="18">
        <f>'Eleveld TCI'!A1629</f>
        <v>13790</v>
      </c>
      <c r="B1629" s="13">
        <f>'Eleveld TCI'!B1629</f>
        <v>0</v>
      </c>
      <c r="C1629" s="14">
        <f t="shared" si="80"/>
        <v>20</v>
      </c>
      <c r="D1629" s="68">
        <f>3600*(B1629*data!D$15/1000-F1629-G1628)/C1629</f>
        <v>-3299.2726347736184</v>
      </c>
      <c r="E1629" s="68">
        <f>IF(A1629+C1629&lt;N$19,data!H$25,IF(A1629&lt;N$19,data!H$25*(N$19-A1629)/C1629,IF(D1629&gt;data!$H$25,data!$H$25,IF(D1629&lt;0,0,D1629))))</f>
        <v>0</v>
      </c>
      <c r="F1629" s="17">
        <f>(H1629*data!D$16+I1629*data!D$17-G1628*(data!D$18+data!D$19+data!D$20))*$C1629/60</f>
        <v>-9.115504944710473E-2</v>
      </c>
      <c r="G1629" s="17">
        <f t="shared" si="78"/>
        <v>18.329292415408993</v>
      </c>
      <c r="H1629" s="17">
        <f>H1628+(data!D$19*G1628-data!D$16*H1628)*$C1629/60</f>
        <v>58.656355435494795</v>
      </c>
      <c r="I1629" s="17">
        <f>I1628+(data!D$20*G1628-data!D$17*I1628)*$C1629/60</f>
        <v>463.39923048854143</v>
      </c>
      <c r="J1629" s="16">
        <f t="shared" si="79"/>
        <v>229.83333333333334</v>
      </c>
      <c r="K1629" s="14">
        <f>G1629/data!D$8</f>
        <v>0.90327677978558008</v>
      </c>
      <c r="L1629" s="59">
        <f>C1629*E1629/3600/data!H$23+L1628</f>
        <v>252.34350881038966</v>
      </c>
    </row>
    <row r="1630" spans="1:12" ht="19.899999999999999" customHeight="1">
      <c r="A1630" s="18">
        <f>'Eleveld TCI'!A1630</f>
        <v>13810</v>
      </c>
      <c r="B1630" s="13">
        <f>'Eleveld TCI'!B1630</f>
        <v>0</v>
      </c>
      <c r="C1630" s="14">
        <f t="shared" si="80"/>
        <v>20</v>
      </c>
      <c r="D1630" s="68">
        <f>3600*(B1630*data!D$15/1000-F1630-G1629)/C1630</f>
        <v>-3283.0171853509901</v>
      </c>
      <c r="E1630" s="68">
        <f>IF(A1630+C1630&lt;N$19,data!H$25,IF(A1630&lt;N$19,data!H$25*(N$19-A1630)/C1630,IF(D1630&gt;data!$H$25,data!$H$25,IF(D1630&lt;0,0,D1630))))</f>
        <v>0</v>
      </c>
      <c r="F1630" s="17">
        <f>(H1630*data!D$16+I1630*data!D$17-G1629*(data!D$18+data!D$19+data!D$20))*$C1630/60</f>
        <v>-9.0308052347939885E-2</v>
      </c>
      <c r="G1630" s="17">
        <f t="shared" si="78"/>
        <v>18.238984363061054</v>
      </c>
      <c r="H1630" s="17">
        <f>H1629+(data!D$19*G1629-data!D$16*H1629)*$C1630/60</f>
        <v>58.265282502685992</v>
      </c>
      <c r="I1630" s="17">
        <f>I1629+(data!D$20*G1629-data!D$17*I1629)*$C1630/60</f>
        <v>463.14610142881975</v>
      </c>
      <c r="J1630" s="16">
        <f t="shared" si="79"/>
        <v>230.16666666666666</v>
      </c>
      <c r="K1630" s="14">
        <f>G1630/data!D$8</f>
        <v>0.89882635339350736</v>
      </c>
      <c r="L1630" s="59">
        <f>C1630*E1630/3600/data!H$23+L1629</f>
        <v>252.34350881038966</v>
      </c>
    </row>
    <row r="1631" spans="1:12" ht="19.899999999999999" customHeight="1">
      <c r="A1631" s="18">
        <f>'Eleveld TCI'!A1631</f>
        <v>13830</v>
      </c>
      <c r="B1631" s="13">
        <f>'Eleveld TCI'!B1631</f>
        <v>0</v>
      </c>
      <c r="C1631" s="14">
        <f t="shared" si="80"/>
        <v>20</v>
      </c>
      <c r="D1631" s="68">
        <f>3600*(B1631*data!D$15/1000-F1631-G1630)/C1631</f>
        <v>-3266.9126603516993</v>
      </c>
      <c r="E1631" s="68">
        <f>IF(A1631+C1631&lt;N$19,data!H$25,IF(A1631&lt;N$19,data!H$25*(N$19-A1631)/C1631,IF(D1631&gt;data!$H$25,data!$H$25,IF(D1631&lt;0,0,D1631))))</f>
        <v>0</v>
      </c>
      <c r="F1631" s="17">
        <f>(H1631*data!D$16+I1631*data!D$17-G1630*(data!D$18+data!D$19+data!D$20))*$C1631/60</f>
        <v>-8.9469583329389479E-2</v>
      </c>
      <c r="G1631" s="17">
        <f t="shared" si="78"/>
        <v>18.149514779731664</v>
      </c>
      <c r="H1631" s="17">
        <f>H1630+(data!D$19*G1630-data!D$16*H1630)*$C1631/60</f>
        <v>57.878007739691029</v>
      </c>
      <c r="I1631" s="17">
        <f>I1630+(data!D$20*G1630-data!D$17*I1630)*$C1631/60</f>
        <v>462.89198649833088</v>
      </c>
      <c r="J1631" s="16">
        <f t="shared" si="79"/>
        <v>230.5</v>
      </c>
      <c r="K1631" s="14">
        <f>G1631/data!D$8</f>
        <v>0.89441724717778748</v>
      </c>
      <c r="L1631" s="59">
        <f>C1631*E1631/3600/data!H$23+L1630</f>
        <v>252.34350881038966</v>
      </c>
    </row>
    <row r="1632" spans="1:12" ht="19.899999999999999" customHeight="1">
      <c r="A1632" s="18">
        <f>'Eleveld TCI'!A1632</f>
        <v>13850</v>
      </c>
      <c r="B1632" s="13">
        <f>'Eleveld TCI'!B1632</f>
        <v>0</v>
      </c>
      <c r="C1632" s="14">
        <f t="shared" si="80"/>
        <v>20</v>
      </c>
      <c r="D1632" s="68">
        <f>3600*(B1632*data!D$15/1000-F1632-G1631)/C1632</f>
        <v>-3250.9575404602665</v>
      </c>
      <c r="E1632" s="68">
        <f>IF(A1632+C1632&lt;N$19,data!H$25,IF(A1632&lt;N$19,data!H$25*(N$19-A1632)/C1632,IF(D1632&gt;data!$H$25,data!$H$25,IF(D1632&lt;0,0,D1632))))</f>
        <v>0</v>
      </c>
      <c r="F1632" s="17">
        <f>(H1632*data!D$16+I1632*data!D$17-G1631*(data!D$18+data!D$19+data!D$20))*$C1632/60</f>
        <v>-8.8639554952405497E-2</v>
      </c>
      <c r="G1632" s="17">
        <f t="shared" si="78"/>
        <v>18.060875224779259</v>
      </c>
      <c r="H1632" s="17">
        <f>H1631+(data!D$19*G1631-data!D$16*H1631)*$C1632/60</f>
        <v>57.494492816240012</v>
      </c>
      <c r="I1632" s="17">
        <f>I1631+(data!D$20*G1631-data!D$17*I1631)*$C1632/60</f>
        <v>462.63689852009895</v>
      </c>
      <c r="J1632" s="16">
        <f t="shared" si="79"/>
        <v>230.83333333333334</v>
      </c>
      <c r="K1632" s="14">
        <f>G1632/data!D$8</f>
        <v>0.89004904517934447</v>
      </c>
      <c r="L1632" s="59">
        <f>C1632*E1632/3600/data!H$23+L1631</f>
        <v>252.34350881038966</v>
      </c>
    </row>
    <row r="1633" spans="1:12" ht="19.899999999999999" customHeight="1">
      <c r="A1633" s="18">
        <f>'Eleveld TCI'!A1633</f>
        <v>13870</v>
      </c>
      <c r="B1633" s="13">
        <f>'Eleveld TCI'!B1633</f>
        <v>0</v>
      </c>
      <c r="C1633" s="14">
        <f t="shared" si="80"/>
        <v>20</v>
      </c>
      <c r="D1633" s="68">
        <f>3600*(B1633*data!D$15/1000-F1633-G1632)/C1633</f>
        <v>-3235.1503219208898</v>
      </c>
      <c r="E1633" s="68">
        <f>IF(A1633+C1633&lt;N$19,data!H$25,IF(A1633&lt;N$19,data!H$25*(N$19-A1633)/C1633,IF(D1633&gt;data!$H$25,data!$H$25,IF(D1633&lt;0,0,D1633))))</f>
        <v>0</v>
      </c>
      <c r="F1633" s="17">
        <f>(H1633*data!D$16+I1633*data!D$17-G1632*(data!D$18+data!D$19+data!D$20))*$C1633/60</f>
        <v>-8.781788077431596E-2</v>
      </c>
      <c r="G1633" s="17">
        <f t="shared" si="78"/>
        <v>17.973057344004943</v>
      </c>
      <c r="H1633" s="17">
        <f>H1632+(data!D$19*G1632-data!D$16*H1632)*$C1633/60</f>
        <v>57.11469978966737</v>
      </c>
      <c r="I1633" s="17">
        <f>I1632+(data!D$20*G1632-data!D$17*I1632)*$C1633/60</f>
        <v>462.38085018487374</v>
      </c>
      <c r="J1633" s="16">
        <f t="shared" si="79"/>
        <v>231.16666666666666</v>
      </c>
      <c r="K1633" s="14">
        <f>G1633/data!D$8</f>
        <v>0.8857213356990411</v>
      </c>
      <c r="L1633" s="59">
        <f>C1633*E1633/3600/data!H$23+L1632</f>
        <v>252.34350881038966</v>
      </c>
    </row>
    <row r="1634" spans="1:12" ht="19.899999999999999" customHeight="1">
      <c r="A1634" s="18">
        <f>'Eleveld TCI'!A1634</f>
        <v>13890</v>
      </c>
      <c r="B1634" s="13">
        <f>'Eleveld TCI'!B1634</f>
        <v>0</v>
      </c>
      <c r="C1634" s="14">
        <f>A1635-A1634</f>
        <v>20</v>
      </c>
      <c r="D1634" s="68">
        <f>3600*(B1634*data!D$15/1000-F1634-G1633)/C1634</f>
        <v>-3219.4895163618899</v>
      </c>
      <c r="E1634" s="68">
        <f>IF(A1634+C1634&lt;N$19,data!H$25,IF(A1634&lt;N$19,data!H$25*(N$19-A1634)/C1634,IF(D1634&gt;data!$H$25,data!$H$25,IF(D1634&lt;0,0,D1634))))</f>
        <v>0</v>
      </c>
      <c r="F1634" s="17">
        <f>(H1634*data!D$16+I1634*data!D$17-G1633*(data!D$18+data!D$19+data!D$20))*$C1634/60</f>
        <v>-8.7004475327776262E-2</v>
      </c>
      <c r="G1634" s="17">
        <f t="shared" si="78"/>
        <v>17.886052868677165</v>
      </c>
      <c r="H1634" s="17">
        <f>H1633+(data!D$19*G1633-data!D$16*H1633)*$C1634/60</f>
        <v>56.738591101032988</v>
      </c>
      <c r="I1634" s="17">
        <f>I1633+(data!D$20*G1633-data!D$17*I1633)*$C1634/60</f>
        <v>462.12385405248642</v>
      </c>
      <c r="J1634" s="16">
        <f t="shared" si="79"/>
        <v>231.5</v>
      </c>
      <c r="K1634" s="14">
        <f>G1634/data!D$8</f>
        <v>0.88143371124961378</v>
      </c>
      <c r="L1634" s="59">
        <f>C1634*E1634/3600/data!H$23+L1633</f>
        <v>252.34350881038966</v>
      </c>
    </row>
    <row r="1635" spans="1:12" ht="19.899999999999999" customHeight="1">
      <c r="A1635" s="18">
        <f>'Eleveld TCI'!A1635</f>
        <v>13910</v>
      </c>
      <c r="B1635" s="13">
        <v>0</v>
      </c>
      <c r="C1635" s="14">
        <f t="shared" si="80"/>
        <v>20</v>
      </c>
      <c r="D1635" s="68">
        <f>3600*(B1635*data!D$15/1000-F1635-G1634)/C1635</f>
        <v>-3203.9736506237068</v>
      </c>
      <c r="E1635" s="68">
        <f>IF(A1635+C1635&lt;N$19,data!H$25,IF(A1635&lt;N$19,data!H$25*(N$19-A1635)/C1635,IF(D1635&gt;data!$H$25,data!$H$25,IF(D1635&lt;0,0,D1635))))</f>
        <v>0</v>
      </c>
      <c r="F1635" s="17">
        <f>(H1635*data!D$16+I1635*data!D$17-G1634*(data!D$18+data!D$19+data!D$20))*$C1635/60</f>
        <v>-8.6199254101016073E-2</v>
      </c>
      <c r="G1635" s="17">
        <f t="shared" si="78"/>
        <v>17.799853614576151</v>
      </c>
      <c r="H1635" s="17">
        <f>H1634+(data!D$19*G1634-data!D$16*H1634)*$C1635/60</f>
        <v>56.366129571277995</v>
      </c>
      <c r="I1635" s="17">
        <f>I1634+(data!D$20*G1634-data!D$17*I1634)*$C1635/60</f>
        <v>461.86592255319016</v>
      </c>
      <c r="J1635" s="16">
        <f t="shared" si="79"/>
        <v>231.83333333333334</v>
      </c>
      <c r="K1635" s="14">
        <f>G1635/data!D$8</f>
        <v>0.87718576850858221</v>
      </c>
      <c r="L1635" s="59">
        <f>C1635*E1635/3600/data!H$23+L1634</f>
        <v>252.34350881038966</v>
      </c>
    </row>
    <row r="1636" spans="1:12" ht="19.899999999999999" customHeight="1">
      <c r="A1636" s="18">
        <f>'Eleveld TCI'!A1636</f>
        <v>13930</v>
      </c>
      <c r="B1636" s="13"/>
      <c r="C1636" s="14"/>
      <c r="D1636" s="68"/>
      <c r="E1636" s="68"/>
      <c r="F1636" s="17"/>
      <c r="G1636" s="17"/>
      <c r="H1636" s="17"/>
      <c r="I1636" s="17"/>
      <c r="J1636" s="16"/>
      <c r="K1636" s="14"/>
      <c r="L1636" s="59">
        <f>C1636*E1636/3600/data!H$23+L1635</f>
        <v>252.34350881038966</v>
      </c>
    </row>
    <row r="1637" spans="1:12" ht="19.899999999999999" customHeight="1">
      <c r="A1637" s="18"/>
      <c r="B1637" s="13"/>
      <c r="C1637" s="14"/>
      <c r="D1637" s="68"/>
      <c r="E1637" s="68"/>
      <c r="F1637" s="17"/>
      <c r="G1637" s="17"/>
      <c r="H1637" s="17"/>
      <c r="I1637" s="17"/>
      <c r="J1637" s="16"/>
      <c r="K1637" s="14"/>
    </row>
    <row r="1638" spans="1:12" ht="19.899999999999999" customHeight="1">
      <c r="A1638" s="18"/>
      <c r="B1638" s="13"/>
      <c r="C1638" s="14"/>
      <c r="D1638" s="68"/>
      <c r="E1638" s="68"/>
      <c r="F1638" s="17"/>
      <c r="G1638" s="17"/>
      <c r="H1638" s="17"/>
      <c r="I1638" s="17"/>
      <c r="J1638" s="16"/>
      <c r="K1638" s="14"/>
    </row>
    <row r="1639" spans="1:12" ht="19.899999999999999" customHeight="1">
      <c r="A1639" s="18"/>
      <c r="B1639" s="13"/>
      <c r="C1639" s="14"/>
      <c r="D1639" s="68"/>
      <c r="E1639" s="68"/>
      <c r="F1639" s="17"/>
      <c r="G1639" s="17"/>
      <c r="H1639" s="17"/>
      <c r="I1639" s="17"/>
      <c r="J1639" s="16"/>
      <c r="K1639" s="14"/>
    </row>
    <row r="1640" spans="1:12" ht="19.899999999999999" customHeight="1">
      <c r="A1640" s="18"/>
      <c r="B1640" s="13"/>
      <c r="C1640" s="14"/>
      <c r="D1640" s="68"/>
      <c r="E1640" s="68"/>
      <c r="F1640" s="17"/>
      <c r="G1640" s="17"/>
      <c r="H1640" s="17"/>
      <c r="I1640" s="17"/>
      <c r="J1640" s="16"/>
      <c r="K1640" s="14"/>
    </row>
  </sheetData>
  <mergeCells count="1">
    <mergeCell ref="A1:K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EEB9-720A-4F1E-83E1-D7BEE680C35C}">
  <dimension ref="A1:P1988"/>
  <sheetViews>
    <sheetView showGridLines="0" zoomScaleNormal="100" workbookViewId="0">
      <pane xSplit="1" ySplit="3" topLeftCell="G4" activePane="bottomRight" state="frozen"/>
      <selection pane="topRight"/>
      <selection pane="bottomLeft"/>
      <selection pane="bottomRight" activeCell="C9" sqref="C9"/>
    </sheetView>
  </sheetViews>
  <sheetFormatPr defaultColWidth="16.28515625" defaultRowHeight="19.899999999999999" customHeight="1"/>
  <cols>
    <col min="1" max="2" width="12.28515625" style="25" customWidth="1"/>
    <col min="3" max="3" width="10.140625" style="25" customWidth="1"/>
    <col min="4" max="5" width="11.28515625" style="25" customWidth="1"/>
    <col min="6" max="6" width="9.7109375" style="25" customWidth="1"/>
    <col min="7" max="8" width="10.7109375" style="25" customWidth="1"/>
    <col min="9" max="9" width="12.85546875" style="25" customWidth="1"/>
    <col min="10" max="11" width="15.7109375" style="25" customWidth="1"/>
    <col min="12" max="12" width="16.28515625" style="25" customWidth="1"/>
    <col min="13" max="16384" width="16.28515625" style="25"/>
  </cols>
  <sheetData>
    <row r="1" spans="1:11" ht="27.6" customHeight="1">
      <c r="A1" s="121" t="s">
        <v>13</v>
      </c>
      <c r="B1" s="121"/>
      <c r="C1" s="121"/>
      <c r="D1" s="121"/>
      <c r="E1" s="121"/>
      <c r="F1" s="121"/>
      <c r="G1" s="121"/>
      <c r="H1" s="121"/>
      <c r="I1" s="121"/>
      <c r="J1" s="121"/>
      <c r="K1" s="1"/>
    </row>
    <row r="2" spans="1:11" ht="32.1" customHeight="1">
      <c r="A2" s="26" t="s">
        <v>2</v>
      </c>
      <c r="B2" s="26" t="s">
        <v>3</v>
      </c>
      <c r="C2" s="26" t="s">
        <v>4</v>
      </c>
      <c r="D2" s="26" t="s">
        <v>12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1</v>
      </c>
      <c r="J2" s="26" t="s">
        <v>9</v>
      </c>
      <c r="K2" s="26" t="s">
        <v>53</v>
      </c>
    </row>
    <row r="3" spans="1:11" ht="20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0.25" customHeight="1">
      <c r="A4" s="6">
        <f>'Eleveld TCI'!A4</f>
        <v>0</v>
      </c>
      <c r="B4" s="8">
        <f>'Eleveld TCI'!C4</f>
        <v>1</v>
      </c>
      <c r="C4" s="68">
        <f>'Marsh TCI'!E4</f>
        <v>12000</v>
      </c>
      <c r="D4" s="11">
        <v>0</v>
      </c>
      <c r="E4" s="11">
        <v>0</v>
      </c>
      <c r="F4" s="11">
        <f t="shared" ref="F4:G4" si="0">0</f>
        <v>0</v>
      </c>
      <c r="G4" s="11">
        <f t="shared" si="0"/>
        <v>0</v>
      </c>
      <c r="H4" s="10">
        <f t="shared" ref="H4:H67" si="1">$A4/60</f>
        <v>0</v>
      </c>
      <c r="I4" s="8">
        <f>E4/data!$C$15*1000</f>
        <v>0</v>
      </c>
      <c r="J4" s="8">
        <v>0</v>
      </c>
      <c r="K4" s="58">
        <f>C4*B4/3600/data!H23</f>
        <v>0.33333333333333337</v>
      </c>
    </row>
    <row r="5" spans="1:11" ht="20.100000000000001" customHeight="1">
      <c r="A5" s="12">
        <f>'Eleveld TCI'!A5</f>
        <v>1</v>
      </c>
      <c r="B5" s="8">
        <f>'Eleveld TCI'!C5</f>
        <v>1</v>
      </c>
      <c r="C5" s="68">
        <f>'Marsh TCI'!E5</f>
        <v>12000</v>
      </c>
      <c r="D5" s="17">
        <f>(F5*data!$C$16+G5*data!$C$17-E4*(data!$C$18+data!$C$19+data!$C$20))*$B5/60</f>
        <v>0</v>
      </c>
      <c r="E5" s="17">
        <f t="shared" ref="E5:E68" si="2">IF(N$21=1,(C4/60)*$B5/60+D5+E4,(C5/60)*$B5/60+D5+E4)</f>
        <v>3.3333333333333335</v>
      </c>
      <c r="F5" s="17">
        <f>F4+(data!$C$19*E4-data!$C$16*F4)*$B5/60</f>
        <v>0</v>
      </c>
      <c r="G5" s="17">
        <f>G4+(data!$C$20*E4-data!$C$17*G4)*$B5/60</f>
        <v>0</v>
      </c>
      <c r="H5" s="16">
        <f t="shared" si="1"/>
        <v>1.6666666666666666E-2</v>
      </c>
      <c r="I5" s="14">
        <f>E5/data!$C$15*1000</f>
        <v>0.45133325388124113</v>
      </c>
      <c r="J5" s="14">
        <f>J4+data!$C$21*(I4-J4)/60*B4</f>
        <v>0</v>
      </c>
      <c r="K5" s="59">
        <f>K4+C5*B5/3600/data!H$23</f>
        <v>0.66666666666666674</v>
      </c>
    </row>
    <row r="6" spans="1:11" ht="20.100000000000001" customHeight="1">
      <c r="A6" s="12">
        <f>'Eleveld TCI'!A6</f>
        <v>2</v>
      </c>
      <c r="B6" s="8">
        <f>'Eleveld TCI'!C6</f>
        <v>1</v>
      </c>
      <c r="C6" s="68">
        <f>'Marsh TCI'!E6</f>
        <v>12000</v>
      </c>
      <c r="D6" s="17">
        <f>(F6*data!$C$16+G6*data!$C$17-E5*(data!$C$18+data!$C$19+data!$C$20))*$B6/60</f>
        <v>-4.4728202208986996E-2</v>
      </c>
      <c r="E6" s="17">
        <f t="shared" si="2"/>
        <v>6.6219384644576795</v>
      </c>
      <c r="F6" s="17">
        <f>F5+(data!$C$19*E5-data!$C$16*F5)*$B6/60</f>
        <v>1.9303544319444605E-2</v>
      </c>
      <c r="G6" s="17">
        <f>G5+(data!$C$20*E5-data!$C$17*G5)*$B6/60</f>
        <v>6.6116616216503792E-3</v>
      </c>
      <c r="H6" s="16">
        <f t="shared" si="1"/>
        <v>3.3333333333333333E-2</v>
      </c>
      <c r="I6" s="14">
        <f>E6/data!$C$15*1000</f>
        <v>0.89661031024951021</v>
      </c>
      <c r="J6" s="14">
        <f>J5+data!$C$21*(I5-J5)/60*B5</f>
        <v>9.4077899123523405E-4</v>
      </c>
      <c r="K6" s="59">
        <f>K5+C6*B6/3600/data!H$23</f>
        <v>1</v>
      </c>
    </row>
    <row r="7" spans="1:11" ht="20.100000000000001" customHeight="1">
      <c r="A7" s="12">
        <f>'Eleveld TCI'!A7</f>
        <v>3</v>
      </c>
      <c r="B7" s="8">
        <f>'Eleveld TCI'!C7</f>
        <v>1</v>
      </c>
      <c r="C7" s="68">
        <f>'Marsh TCI'!E7</f>
        <v>12000</v>
      </c>
      <c r="D7" s="17">
        <f>(F7*data!$C$16+G7*data!$C$17-E6*(data!$C$18+data!$C$19+data!$C$20))*$B7/60</f>
        <v>-8.8835375992456764E-2</v>
      </c>
      <c r="E7" s="17">
        <f t="shared" si="2"/>
        <v>9.8664364217985572</v>
      </c>
      <c r="F7" s="17">
        <f>F6+(data!$C$19*E6-data!$C$16*F6)*$B7/60</f>
        <v>5.7631232062161974E-2</v>
      </c>
      <c r="G7" s="17">
        <f>G6+(data!$C$20*E6-data!$C$17*G6)*$B7/60</f>
        <v>1.9745777239515355E-2</v>
      </c>
      <c r="H7" s="16">
        <f t="shared" si="1"/>
        <v>0.05</v>
      </c>
      <c r="I7" s="14">
        <f>E7/data!$C$15*1000</f>
        <v>1.3359152563388197</v>
      </c>
      <c r="J7" s="14">
        <f>J6+data!$C$21*(I6-J6)/60*B6</f>
        <v>2.8077521664912602E-3</v>
      </c>
      <c r="K7" s="59">
        <f>K6+C7*B7/3600/data!H$23</f>
        <v>1.3333333333333335</v>
      </c>
    </row>
    <row r="8" spans="1:11" ht="20.100000000000001" customHeight="1">
      <c r="A8" s="12">
        <f>'Eleveld TCI'!A8</f>
        <v>4</v>
      </c>
      <c r="B8" s="8">
        <f>'Eleveld TCI'!C8</f>
        <v>1</v>
      </c>
      <c r="C8" s="68">
        <f>'Marsh TCI'!E8</f>
        <v>12000</v>
      </c>
      <c r="D8" s="17">
        <f>(F8*data!$C$16+G8*data!$C$17-E7*(data!$C$18+data!$C$19+data!$C$20))*$B8/60</f>
        <v>-0.13233015582483493</v>
      </c>
      <c r="E8" s="17">
        <f t="shared" si="2"/>
        <v>13.067439599307056</v>
      </c>
      <c r="F8" s="17">
        <f>F7+(data!$C$19*E7-data!$C$16*F7)*$B8/60</f>
        <v>0.11470755368573909</v>
      </c>
      <c r="G8" s="17">
        <f>G7+(data!$C$20*E7-data!$C$17*G7)*$B8/60</f>
        <v>3.9314377639019925E-2</v>
      </c>
      <c r="H8" s="16">
        <f t="shared" si="1"/>
        <v>6.6666666666666666E-2</v>
      </c>
      <c r="I8" s="14">
        <f>E8/data!$C$15*1000</f>
        <v>1.7693310102755504</v>
      </c>
      <c r="J8" s="14">
        <f>J7+data!$C$21*(I7-J7)/60*B7</f>
        <v>5.5865403949194037E-3</v>
      </c>
      <c r="K8" s="59">
        <f>K7+C8*B8/3600/data!H$23</f>
        <v>1.666666666666667</v>
      </c>
    </row>
    <row r="9" spans="1:11" ht="20.100000000000001" customHeight="1">
      <c r="A9" s="12">
        <f>'Eleveld TCI'!A9</f>
        <v>5</v>
      </c>
      <c r="B9" s="8">
        <f>'Eleveld TCI'!C9</f>
        <v>1</v>
      </c>
      <c r="C9" s="68">
        <f>'Marsh TCI'!E9</f>
        <v>12000</v>
      </c>
      <c r="D9" s="17">
        <f>(F9*data!$C$16+G9*data!$C$17-E8*(data!$C$18+data!$C$19+data!$C$20))*$B9/60</f>
        <v>-0.17522105612412617</v>
      </c>
      <c r="E9" s="17">
        <f t="shared" si="2"/>
        <v>16.225551876516263</v>
      </c>
      <c r="F9" s="17">
        <f>F8+(data!$C$19*E8-data!$C$16*F8)*$B9/60</f>
        <v>0.1902608368909755</v>
      </c>
      <c r="G9" s="17">
        <f>G8+(data!$C$20*E8-data!$C$17*G8)*$B9/60</f>
        <v>6.5230714798332812E-2</v>
      </c>
      <c r="H9" s="16">
        <f t="shared" si="1"/>
        <v>8.3333333333333329E-2</v>
      </c>
      <c r="I9" s="14">
        <f>E9/data!$C$15*1000</f>
        <v>2.1969393373340886</v>
      </c>
      <c r="J9" s="14">
        <f>J8+data!$C$21*(I8-J8)/60*B8</f>
        <v>9.262967356376205E-3</v>
      </c>
      <c r="K9" s="59">
        <f>K8+C9*B9/3600/data!H$23</f>
        <v>2.0000000000000004</v>
      </c>
    </row>
    <row r="10" spans="1:11" ht="20.100000000000001" customHeight="1">
      <c r="A10" s="12">
        <f>'Eleveld TCI'!A10</f>
        <v>6</v>
      </c>
      <c r="B10" s="8">
        <f>'Eleveld TCI'!C10</f>
        <v>1</v>
      </c>
      <c r="C10" s="68">
        <f>'Marsh TCI'!E10</f>
        <v>12000</v>
      </c>
      <c r="D10" s="17">
        <f>(F10*data!$C$16+G10*data!$C$17-E9*(data!$C$18+data!$C$19+data!$C$20))*$B10/60</f>
        <v>-0.21751647292122034</v>
      </c>
      <c r="E10" s="17">
        <f t="shared" si="2"/>
        <v>19.341368736928377</v>
      </c>
      <c r="F10" s="17">
        <f>F9+(data!$C$19*E9-data!$C$16*F9)*$B10/60</f>
        <v>0.28402319326371117</v>
      </c>
      <c r="G10" s="17">
        <f>G9+(data!$C$20*E9-data!$C$17*G9)*$B10/60</f>
        <v>9.7409244909655385E-2</v>
      </c>
      <c r="H10" s="16">
        <f t="shared" si="1"/>
        <v>0.1</v>
      </c>
      <c r="I10" s="14">
        <f>E10/data!$C$15*1000</f>
        <v>2.6188208659664385</v>
      </c>
      <c r="J10" s="14">
        <f>J9+data!$C$21*(I9-J9)/60*B9</f>
        <v>1.3823056715620145E-2</v>
      </c>
      <c r="K10" s="59">
        <f>K9+C10*B10/3600/data!H$23</f>
        <v>2.3333333333333339</v>
      </c>
    </row>
    <row r="11" spans="1:11" ht="20.100000000000001" customHeight="1">
      <c r="A11" s="12">
        <f>'Eleveld TCI'!A11</f>
        <v>7</v>
      </c>
      <c r="B11" s="8">
        <f>'Eleveld TCI'!C11</f>
        <v>1</v>
      </c>
      <c r="C11" s="68">
        <f>'Marsh TCI'!E11</f>
        <v>12000</v>
      </c>
      <c r="D11" s="17">
        <f>(F11*data!$C$16+G11*data!$C$17-E10*(data!$C$18+data!$C$19+data!$C$20))*$B11/60</f>
        <v>-0.25922468550598765</v>
      </c>
      <c r="E11" s="17">
        <f t="shared" si="2"/>
        <v>22.415477384755722</v>
      </c>
      <c r="F11" s="17">
        <f>F10+(data!$C$19*E10-data!$C$16*F10)*$B11/60</f>
        <v>0.39573046565856695</v>
      </c>
      <c r="G11" s="17">
        <f>G10+(data!$C$20*E10-data!$C$17*G10)*$B11/60</f>
        <v>0.13576561163658776</v>
      </c>
      <c r="H11" s="16">
        <f t="shared" si="1"/>
        <v>0.11666666666666667</v>
      </c>
      <c r="I11" s="14">
        <f>E11/data!$C$15*1000</f>
        <v>3.0350551036089519</v>
      </c>
      <c r="J11" s="14">
        <f>J10+data!$C$21*(I10-J10)/60*B10</f>
        <v>1.9253029335811425E-2</v>
      </c>
      <c r="K11" s="59">
        <f>K10+C11*B11/3600/data!H$23</f>
        <v>2.6666666666666674</v>
      </c>
    </row>
    <row r="12" spans="1:11" ht="20.100000000000001" customHeight="1">
      <c r="A12" s="12">
        <f>'Eleveld TCI'!A12</f>
        <v>8</v>
      </c>
      <c r="B12" s="8">
        <f>'Eleveld TCI'!C12</f>
        <v>1</v>
      </c>
      <c r="C12" s="68">
        <f>'Marsh TCI'!E12</f>
        <v>12000</v>
      </c>
      <c r="D12" s="17">
        <f>(F12*data!$C$16+G12*data!$C$17-E11*(data!$C$18+data!$C$19+data!$C$20))*$B12/60</f>
        <v>-0.30035385805048614</v>
      </c>
      <c r="E12" s="17">
        <f t="shared" si="2"/>
        <v>25.448456860038569</v>
      </c>
      <c r="F12" s="17">
        <f>F11+(data!$C$19*E11-data!$C$16*F11)*$B12/60</f>
        <v>0.52512217631428226</v>
      </c>
      <c r="G12" s="17">
        <f>G11+(data!$C$20*E11-data!$C$17*G11)*$B12/60</f>
        <v>0.18021662960428964</v>
      </c>
      <c r="H12" s="16">
        <f t="shared" si="1"/>
        <v>0.13333333333333333</v>
      </c>
      <c r="I12" s="14">
        <f>E12/data!$C$15*1000</f>
        <v>3.4457204522692795</v>
      </c>
      <c r="J12" s="14">
        <f>J11+data!$C$21*(I11-J11)/60*B11</f>
        <v>2.5539300530768316E-2</v>
      </c>
      <c r="K12" s="59">
        <f>K11+C12*B12/3600/data!H$23</f>
        <v>3.0000000000000009</v>
      </c>
    </row>
    <row r="13" spans="1:11" ht="20.100000000000001" customHeight="1">
      <c r="A13" s="12">
        <f>'Eleveld TCI'!A13</f>
        <v>9</v>
      </c>
      <c r="B13" s="8">
        <f>'Eleveld TCI'!C13</f>
        <v>1</v>
      </c>
      <c r="C13" s="68">
        <f>'Marsh TCI'!E13</f>
        <v>12000</v>
      </c>
      <c r="D13" s="17">
        <f>(F13*data!$C$16+G13*data!$C$17-E12*(data!$C$18+data!$C$19+data!$C$20))*$B13/60</f>
        <v>-0.34091204120959956</v>
      </c>
      <c r="E13" s="17">
        <f t="shared" si="2"/>
        <v>28.440878152162302</v>
      </c>
      <c r="F13" s="17">
        <f>F12+(data!$C$19*E12-data!$C$16*F12)*$B13/60</f>
        <v>0.67194147569047735</v>
      </c>
      <c r="G13" s="17">
        <f>G12+(data!$C$20*E12-data!$C$17*G12)*$B13/60</f>
        <v>0.23068026811919895</v>
      </c>
      <c r="H13" s="16">
        <f t="shared" si="1"/>
        <v>0.15</v>
      </c>
      <c r="I13" s="14">
        <f>E13/data!$C$15*1000</f>
        <v>3.8508942238965935</v>
      </c>
      <c r="J13" s="14">
        <f>J12+data!$C$21*(I12-J12)/60*B12</f>
        <v>3.2668477355441136E-2</v>
      </c>
      <c r="K13" s="59">
        <f>K12+C13*B13/3600/data!H$23</f>
        <v>3.3333333333333344</v>
      </c>
    </row>
    <row r="14" spans="1:11" ht="20.100000000000001" customHeight="1">
      <c r="A14" s="12">
        <f>'Eleveld TCI'!A14</f>
        <v>10</v>
      </c>
      <c r="B14" s="8">
        <f>'Eleveld TCI'!C14</f>
        <v>1</v>
      </c>
      <c r="C14" s="68">
        <f>'Marsh TCI'!E14</f>
        <v>12000</v>
      </c>
      <c r="D14" s="17">
        <f>(F14*data!$C$16+G14*data!$C$17-E13*(data!$C$18+data!$C$19+data!$C$20))*$B14/60</f>
        <v>-0.38090717369941934</v>
      </c>
      <c r="E14" s="17">
        <f t="shared" si="2"/>
        <v>31.393304311796214</v>
      </c>
      <c r="F14" s="17">
        <f>F13+(data!$C$19*E13-data!$C$16*F13)*$B14/60</f>
        <v>0.83593509201580862</v>
      </c>
      <c r="G14" s="17">
        <f>G13+(data!$C$20*E13-data!$C$17*G13)*$B14/60</f>
        <v>0.28707563511511647</v>
      </c>
      <c r="H14" s="16">
        <f t="shared" si="1"/>
        <v>0.16666666666666666</v>
      </c>
      <c r="I14" s="14">
        <f>E14/data!$C$15*1000</f>
        <v>4.2506526555380946</v>
      </c>
      <c r="J14" s="14">
        <f>J13+data!$C$21*(I13-J13)/60*B13</f>
        <v>4.0627355934072462E-2</v>
      </c>
      <c r="K14" s="59">
        <f>K13+C14*B14/3600/data!H$23</f>
        <v>3.6666666666666679</v>
      </c>
    </row>
    <row r="15" spans="1:11" ht="20.100000000000001" customHeight="1">
      <c r="A15" s="12">
        <f>'Eleveld TCI'!A15</f>
        <v>11</v>
      </c>
      <c r="B15" s="8">
        <f>'Eleveld TCI'!C15</f>
        <v>1</v>
      </c>
      <c r="C15" s="68">
        <f>'Marsh TCI'!E15</f>
        <v>12000</v>
      </c>
      <c r="D15" s="17">
        <f>(F15*data!$C$16+G15*data!$C$17-E14*(data!$C$18+data!$C$19+data!$C$20))*$B15/60</f>
        <v>-0.42034708385368014</v>
      </c>
      <c r="E15" s="17">
        <f t="shared" si="2"/>
        <v>34.306290561275866</v>
      </c>
      <c r="F15" s="17">
        <f>F14+(data!$C$19*E14-data!$C$16*F14)*$B15/60</f>
        <v>1.0168532815376272</v>
      </c>
      <c r="G15" s="17">
        <f>G14+(data!$C$20*E14-data!$C$17*G14)*$B15/60</f>
        <v>0.3493229613225089</v>
      </c>
      <c r="H15" s="16">
        <f t="shared" si="1"/>
        <v>0.18333333333333332</v>
      </c>
      <c r="I15" s="14">
        <f>E15/data!$C$15*1000</f>
        <v>4.6450709242847834</v>
      </c>
      <c r="J15" s="14">
        <f>J14+data!$C$21*(I14-J14)/60*B14</f>
        <v>4.9402918825519546E-2</v>
      </c>
      <c r="K15" s="59">
        <f>K14+C15*B15/3600/data!H$23</f>
        <v>4.0000000000000009</v>
      </c>
    </row>
    <row r="16" spans="1:11" ht="20.100000000000001" customHeight="1">
      <c r="A16" s="12">
        <f>'Eleveld TCI'!A16</f>
        <v>12</v>
      </c>
      <c r="B16" s="8">
        <f>'Eleveld TCI'!C16</f>
        <v>3</v>
      </c>
      <c r="C16" s="68">
        <f>'Marsh TCI'!E16</f>
        <v>12000</v>
      </c>
      <c r="D16" s="17">
        <f>(F16*data!$C$16+G16*data!$C$17-E15*(data!$C$18+data!$C$19+data!$C$20))*$B16/60</f>
        <v>-1.3764367588034394</v>
      </c>
      <c r="E16" s="17">
        <f t="shared" si="2"/>
        <v>42.929853802472422</v>
      </c>
      <c r="F16" s="17">
        <f>F15+(data!$C$19*E15-data!$C$16*F15)*$B16/60</f>
        <v>1.6096427753149007</v>
      </c>
      <c r="G16" s="17">
        <f>G15+(data!$C$20*E15-data!$C$17*G15)*$B16/60</f>
        <v>0.55338483132876326</v>
      </c>
      <c r="H16" s="16">
        <f t="shared" si="1"/>
        <v>0.2</v>
      </c>
      <c r="I16" s="14">
        <f>E16/data!$C$15*1000</f>
        <v>5.8127011815947549</v>
      </c>
      <c r="J16" s="14">
        <f>J15+data!$C$21*(I15-J15)/60*B15</f>
        <v>5.8982332425222189E-2</v>
      </c>
      <c r="K16" s="59">
        <f>K15+C16*B16/3600/data!H$23</f>
        <v>5.0000000000000009</v>
      </c>
    </row>
    <row r="17" spans="1:16" ht="20.100000000000001" customHeight="1">
      <c r="A17" s="12">
        <f>'Eleveld TCI'!A17</f>
        <v>15</v>
      </c>
      <c r="B17" s="8">
        <f>'Eleveld TCI'!C17</f>
        <v>5</v>
      </c>
      <c r="C17" s="68">
        <f>'Marsh TCI'!E17</f>
        <v>12000</v>
      </c>
      <c r="D17" s="17">
        <f>(F17*data!$C$16+G17*data!$C$17-E16*(data!$C$18+data!$C$19+data!$C$20))*$B17/60</f>
        <v>-2.8662323955637201</v>
      </c>
      <c r="E17" s="17">
        <f t="shared" si="2"/>
        <v>56.730288073575366</v>
      </c>
      <c r="F17" s="17">
        <f>F16+(data!$C$19*E16-data!$C$16*F16)*$B17/60</f>
        <v>2.844194490323078</v>
      </c>
      <c r="G17" s="17">
        <f>G16+(data!$C$20*E16-data!$C$17*G16)*$B17/60</f>
        <v>0.97893656195840428</v>
      </c>
      <c r="H17" s="16">
        <f t="shared" si="1"/>
        <v>0.25</v>
      </c>
      <c r="I17" s="14">
        <f>E17/data!$C$15*1000</f>
        <v>7.6812796529600798</v>
      </c>
      <c r="J17" s="14">
        <f>J16+data!$C$21*(I16-J16)/60*B16</f>
        <v>9.4962250378689744E-2</v>
      </c>
      <c r="K17" s="59">
        <f>K16+C17*B17/3600/data!H$23</f>
        <v>6.6666666666666679</v>
      </c>
    </row>
    <row r="18" spans="1:16" ht="20.100000000000001" customHeight="1">
      <c r="A18" s="12">
        <f>'Eleveld TCI'!A18</f>
        <v>20</v>
      </c>
      <c r="B18" s="8">
        <f>'Eleveld TCI'!C18</f>
        <v>5</v>
      </c>
      <c r="C18" s="68">
        <f>'Marsh TCI'!E18</f>
        <v>12000</v>
      </c>
      <c r="D18" s="17">
        <f>(F18*data!$C$16+G18*data!$C$17-E17*(data!$C$18+data!$C$19+data!$C$20))*$B18/60</f>
        <v>-3.7837684764974946</v>
      </c>
      <c r="E18" s="17">
        <f t="shared" si="2"/>
        <v>69.613186263744538</v>
      </c>
      <c r="F18" s="17">
        <f>F17+(data!$C$19*E17-data!$C$16*F17)*$B18/60</f>
        <v>4.47182611140021</v>
      </c>
      <c r="G18" s="17">
        <f>G17+(data!$C$20*E17-data!$C$17*G17)*$B18/60</f>
        <v>1.5411965276725117</v>
      </c>
      <c r="H18" s="16">
        <f t="shared" si="1"/>
        <v>0.33333333333333331</v>
      </c>
      <c r="I18" s="14">
        <f>E18/data!$C$15*1000</f>
        <v>9.4256237608370217</v>
      </c>
      <c r="J18" s="14">
        <f>J17+data!$C$21*(I17-J17)/60*B17</f>
        <v>0.17402852758977227</v>
      </c>
      <c r="K18" s="59">
        <f>K17+C18*B18/3600/data!H$23</f>
        <v>8.3333333333333339</v>
      </c>
    </row>
    <row r="19" spans="1:16" ht="20.100000000000001" customHeight="1">
      <c r="A19" s="12">
        <f>'Eleveld TCI'!A19</f>
        <v>25</v>
      </c>
      <c r="B19" s="8">
        <f>'Eleveld TCI'!C19</f>
        <v>5</v>
      </c>
      <c r="C19" s="68">
        <f>'Marsh TCI'!E19</f>
        <v>12000</v>
      </c>
      <c r="D19" s="17">
        <f>(F19*data!$C$16+G19*data!$C$17-E18*(data!$C$18+data!$C$19+data!$C$20))*$B19/60</f>
        <v>-4.6377455063454853</v>
      </c>
      <c r="E19" s="17">
        <f t="shared" si="2"/>
        <v>81.642107424065728</v>
      </c>
      <c r="F19" s="17">
        <f>F18+(data!$C$19*E18-data!$C$16*F18)*$B19/60</f>
        <v>6.4638953923209428</v>
      </c>
      <c r="G19" s="17">
        <f>G18+(data!$C$20*E18-data!$C$17*G18)*$B19/60</f>
        <v>2.2310144850368019</v>
      </c>
      <c r="H19" s="16">
        <f t="shared" si="1"/>
        <v>0.41666666666666669</v>
      </c>
      <c r="I19" s="14">
        <f>E19/data!$C$15*1000</f>
        <v>11.054339399227624</v>
      </c>
      <c r="J19" s="14">
        <f>J18+data!$C$21*(I18-J18)/60*B18</f>
        <v>0.27045069852448078</v>
      </c>
      <c r="K19" s="59">
        <f>K18+C19*B19/3600/data!H$23</f>
        <v>10</v>
      </c>
    </row>
    <row r="20" spans="1:16" ht="20.100000000000001" customHeight="1" thickBot="1">
      <c r="A20" s="12">
        <f>'Eleveld TCI'!A20</f>
        <v>30</v>
      </c>
      <c r="B20" s="8">
        <f>'Eleveld TCI'!C20</f>
        <v>5</v>
      </c>
      <c r="C20" s="68">
        <f>'Marsh TCI'!E20</f>
        <v>12000</v>
      </c>
      <c r="D20" s="17">
        <f>(F20*data!$C$16+G20*data!$C$17-E19*(data!$C$18+data!$C$19+data!$C$20))*$B20/60</f>
        <v>-5.4325736129202351</v>
      </c>
      <c r="E20" s="17">
        <f t="shared" si="2"/>
        <v>92.876200477812162</v>
      </c>
      <c r="F20" s="17">
        <f>F19+(data!$C$19*E19-data!$C$16*F19)*$B20/60</f>
        <v>8.7937516347417386</v>
      </c>
      <c r="G20" s="17">
        <f>G19+(data!$C$20*E19-data!$C$17*G19)*$B20/60</f>
        <v>3.0398739228995577</v>
      </c>
      <c r="H20" s="16">
        <f t="shared" si="1"/>
        <v>0.5</v>
      </c>
      <c r="I20" s="14">
        <f>E20/data!$C$15*1000</f>
        <v>12.575435330933233</v>
      </c>
      <c r="J20" s="14">
        <f>J19+data!$C$21*(I19-J19)/60*B19</f>
        <v>0.38284277074823558</v>
      </c>
      <c r="K20" s="59">
        <f>K19+C20*B20/3600/data!H$23</f>
        <v>11.666666666666666</v>
      </c>
    </row>
    <row r="21" spans="1:16" ht="20.100000000000001" customHeight="1" thickBot="1">
      <c r="A21" s="12">
        <f>'Eleveld TCI'!A21</f>
        <v>35</v>
      </c>
      <c r="B21" s="8">
        <f>'Eleveld TCI'!C21</f>
        <v>5</v>
      </c>
      <c r="C21" s="68">
        <f>'Marsh TCI'!E21</f>
        <v>12000</v>
      </c>
      <c r="D21" s="17">
        <f>(F21*data!$C$16+G21*data!$C$17-E20*(data!$C$18+data!$C$19+data!$C$20))*$B21/60</f>
        <v>-6.1723569001019065</v>
      </c>
      <c r="E21" s="17">
        <f t="shared" si="2"/>
        <v>103.37051024437693</v>
      </c>
      <c r="F21" s="17">
        <f>F20+(data!$C$19*E20-data!$C$16*F20)*$B21/60</f>
        <v>11.436597480048725</v>
      </c>
      <c r="G21" s="17">
        <f>G20+(data!$C$20*E20-data!$C$17*G20)*$B21/60</f>
        <v>3.9598480904817857</v>
      </c>
      <c r="H21" s="16">
        <f t="shared" si="1"/>
        <v>0.58333333333333337</v>
      </c>
      <c r="I21" s="14">
        <f>E21/data!$C$15*1000</f>
        <v>13.996364623187644</v>
      </c>
      <c r="J21" s="14">
        <f>J20+data!$C$21*(I20-J20)/60*B20</f>
        <v>0.50991666604259045</v>
      </c>
      <c r="K21" s="59">
        <f>K20+C21*B21/3600/data!H$23</f>
        <v>13.333333333333332</v>
      </c>
      <c r="M21" s="42" t="s">
        <v>56</v>
      </c>
      <c r="N21" s="45">
        <v>1</v>
      </c>
      <c r="O21" s="44" t="s">
        <v>54</v>
      </c>
      <c r="P21" s="43" t="s">
        <v>55</v>
      </c>
    </row>
    <row r="22" spans="1:16" ht="20.100000000000001" customHeight="1" thickBot="1">
      <c r="A22" s="12">
        <f>'Eleveld TCI'!A22</f>
        <v>40</v>
      </c>
      <c r="B22" s="8">
        <f>'Eleveld TCI'!C22</f>
        <v>5</v>
      </c>
      <c r="C22" s="68">
        <f>'Marsh TCI'!E22</f>
        <v>12000</v>
      </c>
      <c r="D22" s="17">
        <f>(F22*data!$C$16+G22*data!$C$17-E21*(data!$C$18+data!$C$19+data!$C$20))*$B22/60</f>
        <v>-6.8609146832606038</v>
      </c>
      <c r="E22" s="17">
        <f t="shared" si="2"/>
        <v>113.176262227783</v>
      </c>
      <c r="F22" s="17">
        <f>F21+(data!$C$19*E21-data!$C$16*F21)*$B22/60</f>
        <v>14.369360291696022</v>
      </c>
      <c r="G22" s="17">
        <f>G21+(data!$C$20*E21-data!$C$17*G21)*$B22/60</f>
        <v>4.9835590767283762</v>
      </c>
      <c r="H22" s="16">
        <f t="shared" si="1"/>
        <v>0.66666666666666663</v>
      </c>
      <c r="I22" s="14">
        <f>E22/data!$C$15*1000</f>
        <v>15.324063208014572</v>
      </c>
      <c r="J22" s="14">
        <f>J21+data!$C$21*(I21-J21)/60*B21</f>
        <v>0.65047540833956208</v>
      </c>
      <c r="K22" s="59">
        <f>K21+C22*B22/3600/data!H$23</f>
        <v>14.999999999999998</v>
      </c>
    </row>
    <row r="23" spans="1:16" ht="20.100000000000001" customHeight="1" thickBot="1">
      <c r="A23" s="12">
        <f>'Eleveld TCI'!A23</f>
        <v>45</v>
      </c>
      <c r="B23" s="8">
        <f>'Eleveld TCI'!C23</f>
        <v>5</v>
      </c>
      <c r="C23" s="68">
        <f>'Marsh TCI'!E23</f>
        <v>12000</v>
      </c>
      <c r="D23" s="17">
        <f>(F23*data!$C$16+G23*data!$C$17-E22*(data!$C$18+data!$C$19+data!$C$20))*$B23/60</f>
        <v>-7.5018012511232719</v>
      </c>
      <c r="E23" s="17">
        <f t="shared" si="2"/>
        <v>122.34112764332639</v>
      </c>
      <c r="F23" s="17">
        <f>F22+(data!$C$19*E22-data!$C$16*F22)*$B23/60</f>
        <v>17.570572462537026</v>
      </c>
      <c r="G23" s="17">
        <f>G22+(data!$C$20*E22-data!$C$17*G22)*$B23/60</f>
        <v>6.10413972918907</v>
      </c>
      <c r="H23" s="16">
        <f t="shared" si="1"/>
        <v>0.75</v>
      </c>
      <c r="I23" s="14">
        <f>E23/data!$C$15*1000</f>
        <v>16.564985766828826</v>
      </c>
      <c r="J23" s="14">
        <f>J22+data!$C$21*(I22-J22)/60*B22</f>
        <v>0.80340678453738468</v>
      </c>
      <c r="K23" s="59">
        <f>K22+C23*B23/3600/data!H$23</f>
        <v>16.666666666666664</v>
      </c>
      <c r="M23" s="42" t="s">
        <v>57</v>
      </c>
      <c r="N23" s="45">
        <v>10</v>
      </c>
    </row>
    <row r="24" spans="1:16" ht="20.100000000000001" customHeight="1">
      <c r="A24" s="12">
        <f>'Eleveld TCI'!A24</f>
        <v>50</v>
      </c>
      <c r="B24" s="8">
        <f>'Eleveld TCI'!C24</f>
        <v>5</v>
      </c>
      <c r="C24" s="68">
        <f>'Marsh TCI'!E24</f>
        <v>12000</v>
      </c>
      <c r="D24" s="17">
        <f>(F24*data!$C$16+G24*data!$C$17-E23*(data!$C$18+data!$C$19+data!$C$20))*$B24/60</f>
        <v>-8.098324256337273</v>
      </c>
      <c r="E24" s="17">
        <f t="shared" si="2"/>
        <v>130.90947005365578</v>
      </c>
      <c r="F24" s="17">
        <f>F23+(data!$C$19*E23-data!$C$16*F23)*$B24/60</f>
        <v>21.020260027830869</v>
      </c>
      <c r="G24" s="17">
        <f>G23+(data!$C$20*E23-data!$C$17*G23)*$B24/60</f>
        <v>7.315198215390355</v>
      </c>
      <c r="H24" s="16">
        <f t="shared" si="1"/>
        <v>0.83333333333333337</v>
      </c>
      <c r="I24" s="14">
        <f>E24/data!$C$15*1000</f>
        <v>17.725139124955607</v>
      </c>
      <c r="J24" s="14">
        <f>J23+data!$C$21*(I23-J23)/60*B23</f>
        <v>0.96767744538189149</v>
      </c>
      <c r="K24" s="59">
        <f>K23+C24*B24/3600/data!H$23</f>
        <v>18.333333333333332</v>
      </c>
    </row>
    <row r="25" spans="1:16" ht="20.100000000000001" customHeight="1">
      <c r="A25" s="12">
        <f>'Eleveld TCI'!A25</f>
        <v>55</v>
      </c>
      <c r="B25" s="8">
        <f>'Eleveld TCI'!C25</f>
        <v>5</v>
      </c>
      <c r="C25" s="68">
        <f>'Marsh TCI'!E25</f>
        <v>12000</v>
      </c>
      <c r="D25" s="17">
        <f>(F25*data!$C$16+G25*data!$C$17-E24*(data!$C$18+data!$C$19+data!$C$20))*$B25/60</f>
        <v>-8.6535618298872343</v>
      </c>
      <c r="E25" s="17">
        <f t="shared" si="2"/>
        <v>138.92257489043521</v>
      </c>
      <c r="F25" s="17">
        <f>F24+(data!$C$19*E24-data!$C$16*F24)*$B25/60</f>
        <v>24.69983900758168</v>
      </c>
      <c r="G25" s="17">
        <f>G24+(data!$C$20*E24-data!$C$17*G24)*$B25/60</f>
        <v>8.6107850433322</v>
      </c>
      <c r="H25" s="16">
        <f t="shared" si="1"/>
        <v>0.91666666666666663</v>
      </c>
      <c r="I25" s="14">
        <f>E25/data!$C$15*1000</f>
        <v>18.810113328858158</v>
      </c>
      <c r="J25" s="14">
        <f>J24+data!$C$21*(I24-J24)/60*B24</f>
        <v>1.1423274158748777</v>
      </c>
      <c r="K25" s="59">
        <f>K24+C25*B25/3600/data!H$23</f>
        <v>20</v>
      </c>
      <c r="M25" s="86" t="s">
        <v>81</v>
      </c>
      <c r="N25" s="87">
        <f>'Marsh TCI'!N18+EleMARSH!B12</f>
        <v>340</v>
      </c>
    </row>
    <row r="26" spans="1:16" ht="20.100000000000001" customHeight="1">
      <c r="A26" s="12">
        <f>'Eleveld TCI'!A26</f>
        <v>60</v>
      </c>
      <c r="B26" s="8">
        <f>'Eleveld TCI'!C26</f>
        <v>5</v>
      </c>
      <c r="C26" s="68">
        <f>'Marsh TCI'!E26</f>
        <v>12000</v>
      </c>
      <c r="D26" s="17">
        <f>(F26*data!$C$16+G26*data!$C$17-E25*(data!$C$18+data!$C$19+data!$C$20))*$B26/60</f>
        <v>-9.1703785079188052</v>
      </c>
      <c r="E26" s="17">
        <f t="shared" si="2"/>
        <v>146.41886304918307</v>
      </c>
      <c r="F26" s="17">
        <f>F25+(data!$C$19*E25-data!$C$16*F25)*$B26/60</f>
        <v>28.592018941861376</v>
      </c>
      <c r="G26" s="17">
        <f>G25+(data!$C$20*E25-data!$C$17*G25)*$B26/60</f>
        <v>9.9853623704675893</v>
      </c>
      <c r="H26" s="16">
        <f t="shared" si="1"/>
        <v>1</v>
      </c>
      <c r="I26" s="14">
        <f>E26/data!$C$15*1000</f>
        <v>19.825110566873885</v>
      </c>
      <c r="J26" s="14">
        <f>J25+data!$C$21*(I25-J25)/60*B25</f>
        <v>1.3264649867899392</v>
      </c>
      <c r="K26" s="59">
        <f>K25+C26*B26/3600/data!H$23</f>
        <v>21.666666666666668</v>
      </c>
    </row>
    <row r="27" spans="1:16" ht="20.100000000000001" customHeight="1">
      <c r="A27" s="12">
        <f>'Eleveld TCI'!A27</f>
        <v>65</v>
      </c>
      <c r="B27" s="8">
        <f>'Eleveld TCI'!C27</f>
        <v>5</v>
      </c>
      <c r="C27" s="68">
        <f>'Marsh TCI'!E27</f>
        <v>12000</v>
      </c>
      <c r="D27" s="17">
        <f>(F27*data!$C$16+G27*data!$C$17-E26*(data!$C$18+data!$C$19+data!$C$20))*$B27/60</f>
        <v>-9.6514400533780034</v>
      </c>
      <c r="E27" s="17">
        <f t="shared" si="2"/>
        <v>153.43408966247173</v>
      </c>
      <c r="F27" s="17">
        <f>F26+(data!$C$19*E26-data!$C$16*F26)*$B27/60</f>
        <v>32.680713119984794</v>
      </c>
      <c r="G27" s="17">
        <f>G26+(data!$C$20*E26-data!$C$17*G26)*$B27/60</f>
        <v>11.43377544236389</v>
      </c>
      <c r="H27" s="16">
        <f t="shared" si="1"/>
        <v>1.0833333333333333</v>
      </c>
      <c r="I27" s="14">
        <f>E27/data!$C$15*1000</f>
        <v>20.774972083100842</v>
      </c>
      <c r="J27" s="14">
        <f>J26+data!$C$21*(I26-J26)/60*B26</f>
        <v>1.5192619608483671</v>
      </c>
      <c r="K27" s="59">
        <f>K26+C27*B27/3600/data!H$23</f>
        <v>23.333333333333336</v>
      </c>
    </row>
    <row r="28" spans="1:16" ht="20.100000000000001" customHeight="1">
      <c r="A28" s="12">
        <f>'Eleveld TCI'!A28</f>
        <v>70</v>
      </c>
      <c r="B28" s="8">
        <f>'Eleveld TCI'!C28</f>
        <v>5</v>
      </c>
      <c r="C28" s="68">
        <f>'Marsh TCI'!E28</f>
        <v>12000</v>
      </c>
      <c r="D28" s="17">
        <f>(F28*data!$C$16+G28*data!$C$17-E27*(data!$C$18+data!$C$19+data!$C$20))*$B28/60</f>
        <v>-10.099227249156479</v>
      </c>
      <c r="E28" s="17">
        <f t="shared" si="2"/>
        <v>160.00152907998194</v>
      </c>
      <c r="F28" s="17">
        <f>F27+(data!$C$19*E27-data!$C$16*F27)*$B28/60</f>
        <v>36.950955039041389</v>
      </c>
      <c r="G28" s="17">
        <f>G27+(data!$C$20*E27-data!$C$17*G27)*$B28/60</f>
        <v>12.951226013264495</v>
      </c>
      <c r="H28" s="16">
        <f t="shared" si="1"/>
        <v>1.1666666666666667</v>
      </c>
      <c r="I28" s="14">
        <f>E28/data!$C$15*1000</f>
        <v>21.664203223692677</v>
      </c>
      <c r="J28" s="14">
        <f>J27+data!$C$21*(I27-J27)/60*B27</f>
        <v>1.719949228942925</v>
      </c>
      <c r="K28" s="59">
        <f>K27+C28*B28/3600/data!H$23</f>
        <v>25.000000000000004</v>
      </c>
    </row>
    <row r="29" spans="1:16" ht="20.100000000000001" customHeight="1">
      <c r="A29" s="12">
        <f>'Eleveld TCI'!A29</f>
        <v>75</v>
      </c>
      <c r="B29" s="8">
        <f>'Eleveld TCI'!C29</f>
        <v>5</v>
      </c>
      <c r="C29" s="68">
        <f>'Marsh TCI'!E29</f>
        <v>12000</v>
      </c>
      <c r="D29" s="17">
        <f>(F29*data!$C$16+G29*data!$C$17-E28*(data!$C$18+data!$C$19+data!$C$20))*$B29/60</f>
        <v>-10.516048734111306</v>
      </c>
      <c r="E29" s="17">
        <f t="shared" si="2"/>
        <v>166.15214701253728</v>
      </c>
      <c r="F29" s="17">
        <f>F28+(data!$C$19*E28-data!$C$16*F28)*$B29/60</f>
        <v>41.388820659519631</v>
      </c>
      <c r="G29" s="17">
        <f>G28+(data!$C$20*E28-data!$C$17*G28)*$B29/60</f>
        <v>14.533247611023988</v>
      </c>
      <c r="H29" s="16">
        <f t="shared" si="1"/>
        <v>1.25</v>
      </c>
      <c r="I29" s="14">
        <f>E29/data!$C$15*1000</f>
        <v>22.496996745156839</v>
      </c>
      <c r="J29" s="14">
        <f>J28+data!$C$21*(I28-J28)/60*B28</f>
        <v>1.9278126535052229</v>
      </c>
      <c r="K29" s="59">
        <f>K28+C29*B29/3600/data!H$23</f>
        <v>26.666666666666671</v>
      </c>
    </row>
    <row r="30" spans="1:16" ht="20.100000000000001" customHeight="1">
      <c r="A30" s="12">
        <f>'Eleveld TCI'!A30</f>
        <v>80</v>
      </c>
      <c r="B30" s="8">
        <f>'Eleveld TCI'!C30</f>
        <v>5</v>
      </c>
      <c r="C30" s="68">
        <f>'Marsh TCI'!E30</f>
        <v>4800</v>
      </c>
      <c r="D30" s="17">
        <f>(F30*data!$C$16+G30*data!$C$17-E29*(data!$C$18+data!$C$19+data!$C$20))*$B30/60</f>
        <v>-10.904052948375544</v>
      </c>
      <c r="E30" s="17">
        <f t="shared" si="2"/>
        <v>171.91476073082842</v>
      </c>
      <c r="F30" s="17">
        <f>F29+(data!$C$19*E29-data!$C$16*F29)*$B30/60</f>
        <v>45.981356055755796</v>
      </c>
      <c r="G30" s="17">
        <f>G29+(data!$C$20*E29-data!$C$17*G29)*$B30/60</f>
        <v>16.175682518433192</v>
      </c>
      <c r="H30" s="16">
        <f t="shared" si="1"/>
        <v>1.3333333333333333</v>
      </c>
      <c r="I30" s="14">
        <f>E30/data!$C$15*1000</f>
        <v>23.27725450525794</v>
      </c>
      <c r="J30" s="14">
        <f>J29+data!$C$21*(I29-J29)/60*B29</f>
        <v>2.1421892377017828</v>
      </c>
      <c r="K30" s="59">
        <f>K29+C30*B30/3600/data!H$23</f>
        <v>27.333333333333339</v>
      </c>
    </row>
    <row r="31" spans="1:16" ht="20.100000000000001" customHeight="1">
      <c r="A31" s="12">
        <f>'Eleveld TCI'!A31</f>
        <v>85</v>
      </c>
      <c r="B31" s="8">
        <f>'Eleveld TCI'!C31</f>
        <v>5</v>
      </c>
      <c r="C31" s="68">
        <f>'Marsh TCI'!E31</f>
        <v>0</v>
      </c>
      <c r="D31" s="17">
        <f>(F31*data!$C$16+G31*data!$C$17-E30*(data!$C$18+data!$C$19+data!$C$20))*$B31/60</f>
        <v>-11.265239249767152</v>
      </c>
      <c r="E31" s="17">
        <f t="shared" si="2"/>
        <v>167.31618814772793</v>
      </c>
      <c r="F31" s="17">
        <f>F30+(data!$C$19*E30-data!$C$16*F30)*$B31/60</f>
        <v>50.716510086852637</v>
      </c>
      <c r="G31" s="17">
        <f>G30+(data!$C$20*E30-data!$C$17*G30)*$B31/60</f>
        <v>17.874660351831501</v>
      </c>
      <c r="H31" s="16">
        <f t="shared" si="1"/>
        <v>1.4166666666666667</v>
      </c>
      <c r="I31" s="14">
        <f>E31/data!$C$15*1000</f>
        <v>22.654607887116001</v>
      </c>
      <c r="J31" s="14">
        <f>J30+data!$C$21*(I30-J30)/60*B30</f>
        <v>2.3624635606229809</v>
      </c>
      <c r="K31" s="59">
        <f>K30+C31*B31/3600/data!H$23</f>
        <v>27.333333333333339</v>
      </c>
    </row>
    <row r="32" spans="1:16" ht="20.100000000000001" customHeight="1">
      <c r="A32" s="12">
        <f>'Eleveld TCI'!A32</f>
        <v>90</v>
      </c>
      <c r="B32" s="8">
        <f>'Eleveld TCI'!C32</f>
        <v>5</v>
      </c>
      <c r="C32" s="68">
        <f>'Marsh TCI'!E32</f>
        <v>0</v>
      </c>
      <c r="D32" s="17">
        <f>(F32*data!$C$16+G32*data!$C$17-E31*(data!$C$18+data!$C$19+data!$C$20))*$B32/60</f>
        <v>-10.931797206687383</v>
      </c>
      <c r="E32" s="17">
        <f t="shared" si="2"/>
        <v>156.38439094104055</v>
      </c>
      <c r="F32" s="17">
        <f>F31+(data!$C$19*E31-data!$C$16*F31)*$B32/60</f>
        <v>55.293518574898769</v>
      </c>
      <c r="G32" s="17">
        <f>G31+(data!$C$20*E31-data!$C$17*G31)*$B32/60</f>
        <v>19.527403201843743</v>
      </c>
      <c r="H32" s="16">
        <f t="shared" si="1"/>
        <v>1.5</v>
      </c>
      <c r="I32" s="14">
        <f>E32/data!$C$15*1000</f>
        <v>21.174442805896774</v>
      </c>
      <c r="J32" s="14">
        <f>J31+data!$C$21*(I31-J31)/60*B31</f>
        <v>2.5739527751369762</v>
      </c>
      <c r="K32" s="59">
        <f>K31+C32*B32/3600/data!H$23</f>
        <v>27.333333333333339</v>
      </c>
    </row>
    <row r="33" spans="1:11" ht="20.100000000000001" customHeight="1">
      <c r="A33" s="12">
        <f>'Eleveld TCI'!A33</f>
        <v>95</v>
      </c>
      <c r="B33" s="8">
        <f>'Eleveld TCI'!C33</f>
        <v>5</v>
      </c>
      <c r="C33" s="68">
        <f>'Marsh TCI'!E33</f>
        <v>0</v>
      </c>
      <c r="D33" s="17">
        <f>(F33*data!$C$16+G33*data!$C$17-E32*(data!$C$18+data!$C$19+data!$C$20))*$B33/60</f>
        <v>-10.175084841731396</v>
      </c>
      <c r="E33" s="17">
        <f t="shared" si="2"/>
        <v>146.20930609930915</v>
      </c>
      <c r="F33" s="17">
        <f>F32+(data!$C$19*E32-data!$C$16*F32)*$B33/60</f>
        <v>59.529835697964629</v>
      </c>
      <c r="G33" s="17">
        <f>G32+(data!$C$20*E32-data!$C$17*G32)*$B33/60</f>
        <v>21.071118469572905</v>
      </c>
      <c r="H33" s="16">
        <f t="shared" si="1"/>
        <v>1.5833333333333333</v>
      </c>
      <c r="I33" s="14">
        <f>E33/data!$C$15*1000</f>
        <v>19.796736560855877</v>
      </c>
      <c r="J33" s="14">
        <f>J32+data!$C$21*(I32-J32)/60*B32</f>
        <v>2.7678111945769022</v>
      </c>
      <c r="K33" s="59">
        <f>K32+C33*B33/3600/data!H$23</f>
        <v>27.333333333333339</v>
      </c>
    </row>
    <row r="34" spans="1:11" ht="20.100000000000001" customHeight="1">
      <c r="A34" s="12">
        <f>'Eleveld TCI'!A34</f>
        <v>100</v>
      </c>
      <c r="B34" s="8">
        <f>'Eleveld TCI'!C34</f>
        <v>5</v>
      </c>
      <c r="C34" s="68">
        <f>'Marsh TCI'!E34</f>
        <v>0</v>
      </c>
      <c r="D34" s="17">
        <f>(F34*data!$C$16+G34*data!$C$17-E33*(data!$C$18+data!$C$19+data!$C$20))*$B34/60</f>
        <v>-9.47087633990688</v>
      </c>
      <c r="E34" s="17">
        <f t="shared" si="2"/>
        <v>136.73842975940227</v>
      </c>
      <c r="F34" s="17">
        <f>F33+(data!$C$19*E33-data!$C$16*F33)*$B34/60</f>
        <v>63.449170490913275</v>
      </c>
      <c r="G34" s="17">
        <f>G33+(data!$C$20*E33-data!$C$17*G33)*$B34/60</f>
        <v>22.513351187765402</v>
      </c>
      <c r="H34" s="16">
        <f t="shared" si="1"/>
        <v>1.6666666666666667</v>
      </c>
      <c r="I34" s="14">
        <f>E34/data!$C$15*1000</f>
        <v>18.514380130176765</v>
      </c>
      <c r="J34" s="14">
        <f>J33+data!$C$21*(I33-J33)/60*B33</f>
        <v>2.9452904196300098</v>
      </c>
      <c r="K34" s="59">
        <f>K33+C34*B34/3600/data!H$23</f>
        <v>27.333333333333339</v>
      </c>
    </row>
    <row r="35" spans="1:11" ht="20.100000000000001" customHeight="1">
      <c r="A35" s="12">
        <f>'Eleveld TCI'!A35</f>
        <v>105</v>
      </c>
      <c r="B35" s="8">
        <f>'Eleveld TCI'!C35</f>
        <v>5</v>
      </c>
      <c r="C35" s="68">
        <f>'Marsh TCI'!E35</f>
        <v>0</v>
      </c>
      <c r="D35" s="17">
        <f>(F35*data!$C$16+G35*data!$C$17-E34*(data!$C$18+data!$C$19+data!$C$20))*$B35/60</f>
        <v>-8.8155284014420001</v>
      </c>
      <c r="E35" s="17">
        <f t="shared" si="2"/>
        <v>127.92290135796027</v>
      </c>
      <c r="F35" s="17">
        <f>F34+(data!$C$19*E34-data!$C$16*F34)*$B35/60</f>
        <v>67.073586584968581</v>
      </c>
      <c r="G35" s="17">
        <f>G34+(data!$C$20*E34-data!$C$17*G34)*$B35/60</f>
        <v>23.861122890605792</v>
      </c>
      <c r="H35" s="16">
        <f t="shared" si="1"/>
        <v>1.75</v>
      </c>
      <c r="I35" s="14">
        <f>E35/data!$C$15*1000</f>
        <v>17.320757794745177</v>
      </c>
      <c r="J35" s="14">
        <f>J34+data!$C$21*(I34-J34)/60*B34</f>
        <v>3.1075549147273853</v>
      </c>
      <c r="K35" s="59">
        <f>K34+C35*B35/3600/data!H$23</f>
        <v>27.333333333333339</v>
      </c>
    </row>
    <row r="36" spans="1:11" ht="20.100000000000001" customHeight="1">
      <c r="A36" s="12">
        <f>'Eleveld TCI'!A36</f>
        <v>110</v>
      </c>
      <c r="B36" s="8">
        <f>'Eleveld TCI'!C36</f>
        <v>5</v>
      </c>
      <c r="C36" s="68">
        <f>'Marsh TCI'!E36</f>
        <v>0</v>
      </c>
      <c r="D36" s="17">
        <f>(F36*data!$C$16+G36*data!$C$17-E35*(data!$C$18+data!$C$19+data!$C$20))*$B36/60</f>
        <v>-8.2056505401417912</v>
      </c>
      <c r="E36" s="17">
        <f t="shared" si="2"/>
        <v>119.71725081781848</v>
      </c>
      <c r="F36" s="17">
        <f>F35+(data!$C$19*E35-data!$C$16*F35)*$B36/60</f>
        <v>70.423616385149344</v>
      </c>
      <c r="G36" s="17">
        <f>G35+(data!$C$20*E35-data!$C$17*G35)*$B36/60</f>
        <v>25.120967939825437</v>
      </c>
      <c r="H36" s="16">
        <f t="shared" si="1"/>
        <v>1.8333333333333333</v>
      </c>
      <c r="I36" s="14">
        <f>E36/data!$C$15*1000</f>
        <v>16.209712907196806</v>
      </c>
      <c r="J36" s="14">
        <f>J35+data!$C$21*(I35-J35)/60*B35</f>
        <v>3.2556880575071028</v>
      </c>
      <c r="K36" s="59">
        <f>K35+C36*B36/3600/data!H$23</f>
        <v>27.333333333333339</v>
      </c>
    </row>
    <row r="37" spans="1:11" ht="20.100000000000001" customHeight="1">
      <c r="A37" s="12">
        <f>'Eleveld TCI'!A37</f>
        <v>115</v>
      </c>
      <c r="B37" s="8">
        <f>'Eleveld TCI'!C37</f>
        <v>5</v>
      </c>
      <c r="C37" s="68">
        <f>'Marsh TCI'!E37</f>
        <v>0</v>
      </c>
      <c r="D37" s="17">
        <f>(F37*data!$C$16+G37*data!$C$17-E36*(data!$C$18+data!$C$19+data!$C$20))*$B37/60</f>
        <v>-7.6380875403035633</v>
      </c>
      <c r="E37" s="17">
        <f t="shared" si="2"/>
        <v>112.07916327751492</v>
      </c>
      <c r="F37" s="17">
        <f>F36+(data!$C$19*E36-data!$C$16*F36)*$B37/60</f>
        <v>73.518367324771049</v>
      </c>
      <c r="G37" s="17">
        <f>G36+(data!$C$20*E36-data!$C$17*G36)*$B37/60</f>
        <v>26.298967330092619</v>
      </c>
      <c r="H37" s="16">
        <f t="shared" si="1"/>
        <v>1.9166666666666667</v>
      </c>
      <c r="I37" s="14">
        <f>E37/data!$C$15*1000</f>
        <v>15.175516036298315</v>
      </c>
      <c r="J37" s="14">
        <f>J36+data!$C$21*(I36-J36)/60*B36</f>
        <v>3.3906977684659805</v>
      </c>
      <c r="K37" s="59">
        <f>K36+C37*B37/3600/data!H$23</f>
        <v>27.333333333333339</v>
      </c>
    </row>
    <row r="38" spans="1:11" ht="20.100000000000001" customHeight="1">
      <c r="A38" s="12">
        <f>'Eleveld TCI'!A38</f>
        <v>120</v>
      </c>
      <c r="B38" s="8">
        <f>'Eleveld TCI'!C38</f>
        <v>5</v>
      </c>
      <c r="C38" s="68">
        <f>'Marsh TCI'!E38</f>
        <v>0</v>
      </c>
      <c r="D38" s="17">
        <f>(F38*data!$C$16+G38*data!$C$17-E37*(data!$C$18+data!$C$19+data!$C$20))*$B38/60</f>
        <v>-7.1099031309712366</v>
      </c>
      <c r="E38" s="17">
        <f t="shared" si="2"/>
        <v>104.96926014654369</v>
      </c>
      <c r="F38" s="17">
        <f>F37+(data!$C$19*E37-data!$C$16*F37)*$B38/60</f>
        <v>76.375620746798745</v>
      </c>
      <c r="G38" s="17">
        <f>G37+(data!$C$20*E37-data!$C$17*G37)*$B38/60</f>
        <v>27.400780148600298</v>
      </c>
      <c r="H38" s="16">
        <f t="shared" si="1"/>
        <v>2</v>
      </c>
      <c r="I38" s="14">
        <f>E38/data!$C$15*1000</f>
        <v>14.212835321833815</v>
      </c>
      <c r="J38" s="14">
        <f>J37+data!$C$21*(I37-J37)/60*B37</f>
        <v>3.5135217499315603</v>
      </c>
      <c r="K38" s="59">
        <f>K37+C38*B38/3600/data!H$23</f>
        <v>27.333333333333339</v>
      </c>
    </row>
    <row r="39" spans="1:11" ht="20.100000000000001" customHeight="1">
      <c r="A39" s="12">
        <f>'Eleveld TCI'!A39</f>
        <v>125</v>
      </c>
      <c r="B39" s="8">
        <f>'Eleveld TCI'!C39</f>
        <v>5</v>
      </c>
      <c r="C39" s="68">
        <f>'Marsh TCI'!E39</f>
        <v>0</v>
      </c>
      <c r="D39" s="17">
        <f>(F39*data!$C$16+G39*data!$C$17-E38*(data!$C$18+data!$C$19+data!$C$20))*$B39/60</f>
        <v>-6.6183647930558456</v>
      </c>
      <c r="E39" s="17">
        <f t="shared" si="2"/>
        <v>98.350895353487843</v>
      </c>
      <c r="F39" s="17">
        <f>F38+(data!$C$19*E38-data!$C$16*F38)*$B39/60</f>
        <v>79.011923923683852</v>
      </c>
      <c r="G39" s="17">
        <f>G38+(data!$C$20*E38-data!$C$17*G38)*$B39/60</f>
        <v>28.431672851629976</v>
      </c>
      <c r="H39" s="16">
        <f t="shared" si="1"/>
        <v>2.0833333333333335</v>
      </c>
      <c r="I39" s="14">
        <f>E39/data!$C$15*1000</f>
        <v>13.316708886606932</v>
      </c>
      <c r="J39" s="14">
        <f>J38+data!$C$21*(I38-J38)/60*B38</f>
        <v>3.6250323614644326</v>
      </c>
      <c r="K39" s="59">
        <f>K38+C39*B39/3600/data!H$23</f>
        <v>27.333333333333339</v>
      </c>
    </row>
    <row r="40" spans="1:11" ht="20.100000000000001" customHeight="1">
      <c r="A40" s="12">
        <f>'Eleveld TCI'!A40</f>
        <v>130</v>
      </c>
      <c r="B40" s="8">
        <f>'Eleveld TCI'!C40</f>
        <v>5</v>
      </c>
      <c r="C40" s="68">
        <f>'Marsh TCI'!E40</f>
        <v>0</v>
      </c>
      <c r="D40" s="17">
        <f>(F40*data!$C$16+G40*data!$C$17-E39*(data!$C$18+data!$C$19+data!$C$20))*$B40/60</f>
        <v>-6.1609296207110145</v>
      </c>
      <c r="E40" s="17">
        <f t="shared" si="2"/>
        <v>92.189965732776827</v>
      </c>
      <c r="F40" s="17">
        <f>F39+(data!$C$19*E39-data!$C$16*F39)*$B40/60</f>
        <v>81.442675691815182</v>
      </c>
      <c r="G40" s="17">
        <f>G39+(data!$C$20*E39-data!$C$17*G39)*$B40/60</f>
        <v>29.396546509574726</v>
      </c>
      <c r="H40" s="16">
        <f t="shared" si="1"/>
        <v>2.1666666666666665</v>
      </c>
      <c r="I40" s="14">
        <f>E40/data!$C$15*1000</f>
        <v>12.482519162812284</v>
      </c>
      <c r="J40" s="14">
        <f>J39+data!$C$21*(I39-J39)/60*B39</f>
        <v>3.7260411569198291</v>
      </c>
      <c r="K40" s="59">
        <f>K39+C40*B40/3600/data!H$23</f>
        <v>27.333333333333339</v>
      </c>
    </row>
    <row r="41" spans="1:11" ht="20.100000000000001" customHeight="1">
      <c r="A41" s="12">
        <f>'Eleveld TCI'!A41</f>
        <v>135</v>
      </c>
      <c r="B41" s="8">
        <f>'Eleveld TCI'!C41</f>
        <v>5</v>
      </c>
      <c r="C41" s="68">
        <f>'Marsh TCI'!E41</f>
        <v>0</v>
      </c>
      <c r="D41" s="17">
        <f>(F41*data!$C$16+G41*data!$C$17-E40*(data!$C$18+data!$C$19+data!$C$20))*$B41/60</f>
        <v>-5.7352311638071853</v>
      </c>
      <c r="E41" s="17">
        <f t="shared" si="2"/>
        <v>86.454734568969641</v>
      </c>
      <c r="F41" s="17">
        <f>F40+(data!$C$19*E40-data!$C$16*F40)*$B41/60</f>
        <v>83.682206143674833</v>
      </c>
      <c r="G41" s="17">
        <f>G40+(data!$C$20*E40-data!$C$17*G40)*$B41/60</f>
        <v>30.299962161392806</v>
      </c>
      <c r="H41" s="16">
        <f t="shared" si="1"/>
        <v>2.25</v>
      </c>
      <c r="I41" s="14">
        <f>E41/data!$C$15*1000</f>
        <v>11.705968999935626</v>
      </c>
      <c r="J41" s="14">
        <f>J40+data!$C$21*(I40-J40)/60*B40</f>
        <v>3.8173031066467225</v>
      </c>
      <c r="K41" s="59">
        <f>K40+C41*B41/3600/data!H$23</f>
        <v>27.333333333333339</v>
      </c>
    </row>
    <row r="42" spans="1:11" ht="20.100000000000001" customHeight="1">
      <c r="A42" s="12">
        <f>'Eleveld TCI'!A42</f>
        <v>140</v>
      </c>
      <c r="B42" s="8">
        <f>'Eleveld TCI'!C42</f>
        <v>5</v>
      </c>
      <c r="C42" s="68">
        <f>'Marsh TCI'!E42</f>
        <v>0</v>
      </c>
      <c r="D42" s="17">
        <f>(F42*data!$C$16+G42*data!$C$17-E41*(data!$C$18+data!$C$19+data!$C$20))*$B42/60</f>
        <v>-5.3390671834248336</v>
      </c>
      <c r="E42" s="17">
        <f t="shared" si="2"/>
        <v>81.11566738554481</v>
      </c>
      <c r="F42" s="17">
        <f>F41+(data!$C$19*E41-data!$C$16*F41)*$B42/60</f>
        <v>85.743850790043226</v>
      </c>
      <c r="G42" s="17">
        <f>G41+(data!$C$20*E41-data!$C$17*G41)*$B42/60</f>
        <v>31.146164409681109</v>
      </c>
      <c r="H42" s="16">
        <f t="shared" si="1"/>
        <v>2.3333333333333335</v>
      </c>
      <c r="I42" s="14">
        <f>E42/data!$C$15*1000</f>
        <v>10.983059430559921</v>
      </c>
      <c r="J42" s="14">
        <f>J41+data!$C$21*(I41-J41)/60*B41</f>
        <v>3.8995205266734878</v>
      </c>
      <c r="K42" s="59">
        <f>K41+C42*B42/3600/data!H$23</f>
        <v>27.333333333333339</v>
      </c>
    </row>
    <row r="43" spans="1:11" ht="20.100000000000001" customHeight="1">
      <c r="A43" s="12">
        <f>'Eleveld TCI'!A43</f>
        <v>145</v>
      </c>
      <c r="B43" s="8">
        <f>'Eleveld TCI'!C43</f>
        <v>5</v>
      </c>
      <c r="C43" s="68">
        <f>'Marsh TCI'!E43</f>
        <v>0</v>
      </c>
      <c r="D43" s="17">
        <f>(F43*data!$C$16+G43*data!$C$17-E42*(data!$C$18+data!$C$19+data!$C$20))*$B43/60</f>
        <v>-4.9703882570109608</v>
      </c>
      <c r="E43" s="17">
        <f t="shared" si="2"/>
        <v>76.145279128533844</v>
      </c>
      <c r="F43" s="17">
        <f>F42+(data!$C$19*E42-data!$C$16*F42)*$B43/60</f>
        <v>87.640019575984013</v>
      </c>
      <c r="G43" s="17">
        <f>G42+(data!$C$20*E42-data!$C$17*G42)*$B43/60</f>
        <v>31.939103378454273</v>
      </c>
      <c r="H43" s="16">
        <f t="shared" si="1"/>
        <v>2.4166666666666665</v>
      </c>
      <c r="I43" s="14">
        <f>E43/data!$C$15*1000</f>
        <v>10.310068979032961</v>
      </c>
      <c r="J43" s="14">
        <f>J42+data!$C$21*(I42-J42)/60*B42</f>
        <v>3.9733467352130352</v>
      </c>
      <c r="K43" s="59">
        <f>K42+C43*B43/3600/data!H$23</f>
        <v>27.333333333333339</v>
      </c>
    </row>
    <row r="44" spans="1:11" ht="20.100000000000001" customHeight="1">
      <c r="A44" s="12">
        <f>'Eleveld TCI'!A44</f>
        <v>150</v>
      </c>
      <c r="B44" s="8">
        <f>'Eleveld TCI'!C44</f>
        <v>5</v>
      </c>
      <c r="C44" s="68">
        <f>'Marsh TCI'!E44</f>
        <v>0</v>
      </c>
      <c r="D44" s="17">
        <f>(F44*data!$C$16+G44*data!$C$17-E43*(data!$C$18+data!$C$19+data!$C$20))*$B44/60</f>
        <v>-4.6272871742396173</v>
      </c>
      <c r="E44" s="17">
        <f t="shared" si="2"/>
        <v>71.517991954294232</v>
      </c>
      <c r="F44" s="17">
        <f>F43+(data!$C$19*E43-data!$C$16*F43)*$B44/60</f>
        <v>89.382261107712495</v>
      </c>
      <c r="G44" s="17">
        <f>G43+(data!$C$20*E43-data!$C$17*G43)*$B44/60</f>
        <v>32.682455147243559</v>
      </c>
      <c r="H44" s="16">
        <f t="shared" si="1"/>
        <v>2.5</v>
      </c>
      <c r="I44" s="14">
        <f>E44/data!$C$15*1000</f>
        <v>9.6835344059352106</v>
      </c>
      <c r="J44" s="14">
        <f>J43+data!$C$21*(I43-J43)/60*B43</f>
        <v>4.0393894554094008</v>
      </c>
      <c r="K44" s="59">
        <f>K43+C44*B44/3600/data!H$23</f>
        <v>27.333333333333339</v>
      </c>
    </row>
    <row r="45" spans="1:11" ht="20.100000000000001" customHeight="1">
      <c r="A45" s="12">
        <f>'Eleveld TCI'!A45</f>
        <v>155</v>
      </c>
      <c r="B45" s="8">
        <f>'Eleveld TCI'!C45</f>
        <v>5</v>
      </c>
      <c r="C45" s="68">
        <f>'Marsh TCI'!E45</f>
        <v>0</v>
      </c>
      <c r="D45" s="17">
        <f>(F45*data!$C$16+G45*data!$C$17-E44*(data!$C$18+data!$C$19+data!$C$20))*$B45/60</f>
        <v>-4.3079890687083422</v>
      </c>
      <c r="E45" s="17">
        <f t="shared" si="2"/>
        <v>67.210002885585894</v>
      </c>
      <c r="F45" s="17">
        <f>F44+(data!$C$19*E44-data!$C$16*F44)*$B45/60</f>
        <v>90.981322422670715</v>
      </c>
      <c r="G45" s="17">
        <f>G44+(data!$C$20*E44-data!$C$17*G44)*$B45/60</f>
        <v>33.379640767245817</v>
      </c>
      <c r="H45" s="16">
        <f t="shared" si="1"/>
        <v>2.5833333333333335</v>
      </c>
      <c r="I45" s="14">
        <f>E45/data!$C$15*1000</f>
        <v>9.1002327887157257</v>
      </c>
      <c r="J45" s="14">
        <f>J44+data!$C$21*(I44-J44)/60*B44</f>
        <v>4.0982139819347418</v>
      </c>
      <c r="K45" s="59">
        <f>K44+C45*B45/3600/data!H$23</f>
        <v>27.333333333333339</v>
      </c>
    </row>
    <row r="46" spans="1:11" ht="20.100000000000001" customHeight="1">
      <c r="A46" s="12">
        <f>'Eleveld TCI'!A46</f>
        <v>160</v>
      </c>
      <c r="B46" s="8">
        <f>'Eleveld TCI'!C46</f>
        <v>5</v>
      </c>
      <c r="C46" s="68">
        <f>'Marsh TCI'!E46</f>
        <v>0</v>
      </c>
      <c r="D46" s="17">
        <f>(F46*data!$C$16+G46*data!$C$17-E45*(data!$C$18+data!$C$19+data!$C$20))*$B46/60</f>
        <v>-4.0108422344098926</v>
      </c>
      <c r="E46" s="17">
        <f t="shared" si="2"/>
        <v>63.199160651176001</v>
      </c>
      <c r="F46" s="17">
        <f>F45+(data!$C$19*E45-data!$C$16*F45)*$B46/60</f>
        <v>92.447204612072497</v>
      </c>
      <c r="G46" s="17">
        <f>G45+(data!$C$20*E45-data!$C$17*G45)*$B46/60</f>
        <v>34.033843957915984</v>
      </c>
      <c r="H46" s="16">
        <f t="shared" si="1"/>
        <v>2.6666666666666665</v>
      </c>
      <c r="I46" s="14">
        <f>E46/data!$C$15*1000</f>
        <v>8.5571648457775691</v>
      </c>
      <c r="J46" s="14">
        <f>J45+data!$C$21*(I45-J45)/60*B45</f>
        <v>4.1503461278237896</v>
      </c>
      <c r="K46" s="59">
        <f>K45+C46*B46/3600/data!H$23</f>
        <v>27.333333333333339</v>
      </c>
    </row>
    <row r="47" spans="1:11" ht="20.100000000000001" customHeight="1">
      <c r="A47" s="12">
        <f>'Eleveld TCI'!A47</f>
        <v>165</v>
      </c>
      <c r="B47" s="8">
        <f>'Eleveld TCI'!C47</f>
        <v>5</v>
      </c>
      <c r="C47" s="68">
        <f>'Marsh TCI'!E47</f>
        <v>0</v>
      </c>
      <c r="D47" s="17">
        <f>(F47*data!$C$16+G47*data!$C$17-E46*(data!$C$18+data!$C$19+data!$C$20))*$B47/60</f>
        <v>-3.7343095794617227</v>
      </c>
      <c r="E47" s="17">
        <f t="shared" si="2"/>
        <v>59.464851071714278</v>
      </c>
      <c r="F47" s="17">
        <f>F46+(data!$C$19*E46-data!$C$16*F46)*$B47/60</f>
        <v>93.789214583721247</v>
      </c>
      <c r="G47" s="17">
        <f>G46+(data!$C$20*E46-data!$C$17*G46)*$B47/60</f>
        <v>34.648027575569053</v>
      </c>
      <c r="H47" s="16">
        <f t="shared" si="1"/>
        <v>2.75</v>
      </c>
      <c r="I47" s="14">
        <f>E47/data!$C$15*1000</f>
        <v>8.0515394177280637</v>
      </c>
      <c r="J47" s="14">
        <f>J46+data!$C$21*(I46-J46)/60*B46</f>
        <v>4.1962749667956682</v>
      </c>
      <c r="K47" s="59">
        <f>K46+C47*B47/3600/data!H$23</f>
        <v>27.333333333333339</v>
      </c>
    </row>
    <row r="48" spans="1:11" ht="20.100000000000001" customHeight="1">
      <c r="A48" s="12">
        <f>'Eleveld TCI'!A48</f>
        <v>170</v>
      </c>
      <c r="B48" s="8">
        <f>'Eleveld TCI'!C48</f>
        <v>5</v>
      </c>
      <c r="C48" s="68">
        <f>'Marsh TCI'!E48</f>
        <v>0</v>
      </c>
      <c r="D48" s="17">
        <f>(F48*data!$C$16+G48*data!$C$17-E47*(data!$C$18+data!$C$19+data!$C$20))*$B48/60</f>
        <v>-3.476960672873044</v>
      </c>
      <c r="E48" s="17">
        <f t="shared" si="2"/>
        <v>55.987890398841238</v>
      </c>
      <c r="F48" s="17">
        <f>F47+(data!$C$19*E47-data!$C$16*F47)*$B48/60</f>
        <v>95.016013232932281</v>
      </c>
      <c r="G48" s="17">
        <f>G47+(data!$C$20*E47-data!$C$17*G47)*$B48/60</f>
        <v>35.224948939203408</v>
      </c>
      <c r="H48" s="16">
        <f t="shared" si="1"/>
        <v>2.8333333333333335</v>
      </c>
      <c r="I48" s="14">
        <f>E48/data!$C$15*1000</f>
        <v>7.5807590254965938</v>
      </c>
      <c r="J48" s="14">
        <f>J47+data!$C$21*(I47-J47)/60*B47</f>
        <v>4.2364553852547919</v>
      </c>
      <c r="K48" s="59">
        <f>K47+C48*B48/3600/data!H$23</f>
        <v>27.333333333333339</v>
      </c>
    </row>
    <row r="49" spans="1:11" ht="20.100000000000001" customHeight="1">
      <c r="A49" s="12">
        <f>'Eleveld TCI'!A49</f>
        <v>175</v>
      </c>
      <c r="B49" s="8">
        <f>'Eleveld TCI'!C49</f>
        <v>5</v>
      </c>
      <c r="C49" s="68">
        <f>'Marsh TCI'!E49</f>
        <v>0</v>
      </c>
      <c r="D49" s="17">
        <f>(F49*data!$C$16+G49*data!$C$17-E48*(data!$C$18+data!$C$19+data!$C$20))*$B49/60</f>
        <v>-3.2374643431977406</v>
      </c>
      <c r="E49" s="17">
        <f t="shared" si="2"/>
        <v>52.750426055643494</v>
      </c>
      <c r="F49" s="17">
        <f>F48+(data!$C$19*E48-data!$C$16*F48)*$B49/60</f>
        <v>96.135660270806369</v>
      </c>
      <c r="G49" s="17">
        <f>G48+(data!$C$20*E48-data!$C$17*G48)*$B49/60</f>
        <v>35.767174092844535</v>
      </c>
      <c r="H49" s="16">
        <f t="shared" si="1"/>
        <v>2.9166666666666665</v>
      </c>
      <c r="I49" s="14">
        <f>E49/data!$C$15*1000</f>
        <v>7.1424064305946144</v>
      </c>
      <c r="J49" s="14">
        <f>J48+data!$C$21*(I48-J48)/60*B48</f>
        <v>4.271310457177754</v>
      </c>
      <c r="K49" s="59">
        <f>K48+C49*B49/3600/data!H$23</f>
        <v>27.333333333333339</v>
      </c>
    </row>
    <row r="50" spans="1:11" ht="20.100000000000001" customHeight="1">
      <c r="A50" s="12">
        <f>'Eleveld TCI'!A50</f>
        <v>180</v>
      </c>
      <c r="B50" s="8">
        <f>'Eleveld TCI'!C50</f>
        <v>5</v>
      </c>
      <c r="C50" s="68">
        <f>'Marsh TCI'!E50</f>
        <v>0</v>
      </c>
      <c r="D50" s="17">
        <f>(F50*data!$C$16+G50*data!$C$17-E49*(data!$C$18+data!$C$19+data!$C$20))*$B50/60</f>
        <v>-3.0145817907770143</v>
      </c>
      <c r="E50" s="17">
        <f t="shared" si="2"/>
        <v>49.735844264866479</v>
      </c>
      <c r="F50" s="17">
        <f>F49+(data!$C$19*E49-data!$C$16*F49)*$B50/60</f>
        <v>97.155655941805563</v>
      </c>
      <c r="G50" s="17">
        <f>G49+(data!$C$20*E49-data!$C$17*G49)*$B50/60</f>
        <v>36.277091078205451</v>
      </c>
      <c r="H50" s="16">
        <f t="shared" si="1"/>
        <v>3</v>
      </c>
      <c r="I50" s="14">
        <f>E50/data!$C$15*1000</f>
        <v>6.7342321279778554</v>
      </c>
      <c r="J50" s="14">
        <f>J49+data!$C$21*(I49-J49)/60*B49</f>
        <v>4.3012336541766771</v>
      </c>
      <c r="K50" s="59">
        <f>K49+C50*B50/3600/data!H$23</f>
        <v>27.333333333333339</v>
      </c>
    </row>
    <row r="51" spans="1:11" ht="20.100000000000001" customHeight="1">
      <c r="A51" s="12">
        <f>'Eleveld TCI'!A51</f>
        <v>185</v>
      </c>
      <c r="B51" s="8">
        <f>'Eleveld TCI'!C51</f>
        <v>5</v>
      </c>
      <c r="C51" s="68">
        <f>'Marsh TCI'!E51</f>
        <v>0</v>
      </c>
      <c r="D51" s="17">
        <f>(F51*data!$C$16+G51*data!$C$17-E50*(data!$C$18+data!$C$19+data!$C$20))*$B51/60</f>
        <v>-2.8071601779330906</v>
      </c>
      <c r="E51" s="17">
        <f t="shared" si="2"/>
        <v>46.928684086933387</v>
      </c>
      <c r="F51" s="17">
        <f>F50+(data!$C$19*E50-data!$C$16*F50)*$B51/60</f>
        <v>98.082979846486808</v>
      </c>
      <c r="G51" s="17">
        <f>G50+(data!$C$20*E50-data!$C$17*G50)*$B51/60</f>
        <v>36.756922286339339</v>
      </c>
      <c r="H51" s="16">
        <f t="shared" si="1"/>
        <v>3.0833333333333335</v>
      </c>
      <c r="I51" s="14">
        <f>E51/data!$C$15*1000</f>
        <v>6.3541427067961402</v>
      </c>
      <c r="J51" s="14">
        <f>J50+data!$C$21*(I50-J50)/60*B50</f>
        <v>4.3265909021766422</v>
      </c>
      <c r="K51" s="59">
        <f>K50+C51*B51/3600/data!H$23</f>
        <v>27.333333333333339</v>
      </c>
    </row>
    <row r="52" spans="1:11" ht="20.100000000000001" customHeight="1">
      <c r="A52" s="12">
        <f>'Eleveld TCI'!A52</f>
        <v>190</v>
      </c>
      <c r="B52" s="8">
        <f>'Eleveld TCI'!C52</f>
        <v>5</v>
      </c>
      <c r="C52" s="68">
        <f>'Marsh TCI'!E52</f>
        <v>0</v>
      </c>
      <c r="D52" s="17">
        <f>(F52*data!$C$16+G52*data!$C$17-E51*(data!$C$18+data!$C$19+data!$C$20))*$B52/60</f>
        <v>-2.6141266639482508</v>
      </c>
      <c r="E52" s="17">
        <f t="shared" si="2"/>
        <v>44.314557422985139</v>
      </c>
      <c r="F52" s="17">
        <f>F51+(data!$C$19*E51-data!$C$16*F51)*$B52/60</f>
        <v>98.924127070270586</v>
      </c>
      <c r="G52" s="17">
        <f>G51+(data!$C$20*E51-data!$C$17*G51)*$B52/60</f>
        <v>37.208735952194374</v>
      </c>
      <c r="H52" s="16">
        <f t="shared" si="1"/>
        <v>3.1666666666666665</v>
      </c>
      <c r="I52" s="14">
        <f>E52/data!$C$15*1000</f>
        <v>6.0001900188068973</v>
      </c>
      <c r="J52" s="14">
        <f>J51+data!$C$21*(I51-J51)/60*B51</f>
        <v>4.3477224953511282</v>
      </c>
      <c r="K52" s="59">
        <f>K51+C52*B52/3600/data!H$23</f>
        <v>27.333333333333339</v>
      </c>
    </row>
    <row r="53" spans="1:11" ht="20.100000000000001" customHeight="1">
      <c r="A53" s="12">
        <f>'Eleveld TCI'!A53</f>
        <v>195</v>
      </c>
      <c r="B53" s="8">
        <f>'Eleveld TCI'!C53</f>
        <v>5</v>
      </c>
      <c r="C53" s="68">
        <f>'Marsh TCI'!E53</f>
        <v>0</v>
      </c>
      <c r="D53" s="17">
        <f>(F53*data!$C$16+G53*data!$C$17-E52*(data!$C$18+data!$C$19+data!$C$20))*$B53/60</f>
        <v>-2.434482853964953</v>
      </c>
      <c r="E53" s="17">
        <f t="shared" si="2"/>
        <v>41.880074569020188</v>
      </c>
      <c r="F53" s="17">
        <f>F52+(data!$C$19*E52-data!$C$16*F52)*$B53/60</f>
        <v>99.685141805182553</v>
      </c>
      <c r="G53" s="17">
        <f>G52+(data!$C$20*E52-data!$C$17*G52)*$B53/60</f>
        <v>37.634456851545991</v>
      </c>
      <c r="H53" s="16">
        <f t="shared" si="1"/>
        <v>3.25</v>
      </c>
      <c r="I53" s="14">
        <f>E53/data!$C$15*1000</f>
        <v>5.670561098407469</v>
      </c>
      <c r="J53" s="14">
        <f>J52+data!$C$21*(I52-J52)/60*B52</f>
        <v>4.3649448772208093</v>
      </c>
      <c r="K53" s="59">
        <f>K52+C53*B53/3600/data!H$23</f>
        <v>27.333333333333339</v>
      </c>
    </row>
    <row r="54" spans="1:11" ht="20.100000000000001" customHeight="1">
      <c r="A54" s="12">
        <f>'Eleveld TCI'!A54</f>
        <v>200</v>
      </c>
      <c r="B54" s="8">
        <f>'Eleveld TCI'!C54</f>
        <v>5</v>
      </c>
      <c r="C54" s="68">
        <f>'Marsh TCI'!E54</f>
        <v>0</v>
      </c>
      <c r="D54" s="17">
        <f>(F54*data!$C$16+G54*data!$C$17-E53*(data!$C$18+data!$C$19+data!$C$20))*$B54/60</f>
        <v>-2.2672996330844684</v>
      </c>
      <c r="E54" s="17">
        <f t="shared" si="2"/>
        <v>39.612774935935718</v>
      </c>
      <c r="F54" s="17">
        <f>F53+(data!$C$19*E53-data!$C$16*F53)*$B54/60</f>
        <v>100.37164863853414</v>
      </c>
      <c r="G54" s="17">
        <f>G53+(data!$C$20*E53-data!$C$17*G53)*$B54/60</f>
        <v>38.035876255654664</v>
      </c>
      <c r="H54" s="16">
        <f t="shared" si="1"/>
        <v>3.3333333333333335</v>
      </c>
      <c r="I54" s="14">
        <f>E54/data!$C$15*1000</f>
        <v>5.3635687821303426</v>
      </c>
      <c r="J54" s="14">
        <f>J53+data!$C$21*(I53-J53)/60*B53</f>
        <v>4.3785522981336893</v>
      </c>
      <c r="K54" s="59">
        <f>K53+C54*B54/3600/data!H$23</f>
        <v>27.333333333333339</v>
      </c>
    </row>
    <row r="55" spans="1:11" ht="20.100000000000001" customHeight="1">
      <c r="A55" s="12">
        <f>'Eleveld TCI'!A55</f>
        <v>205</v>
      </c>
      <c r="B55" s="8">
        <f>'Eleveld TCI'!C55</f>
        <v>5</v>
      </c>
      <c r="C55" s="68">
        <f>'Marsh TCI'!E55</f>
        <v>0</v>
      </c>
      <c r="D55" s="17">
        <f>(F55*data!$C$16+G55*data!$C$17-E54*(data!$C$18+data!$C$19+data!$C$20))*$B55/60</f>
        <v>-2.1117123589345836</v>
      </c>
      <c r="E55" s="17">
        <f t="shared" si="2"/>
        <v>37.501062577001136</v>
      </c>
      <c r="F55" s="17">
        <f>F54+(data!$C$19*E54-data!$C$16*F54)*$B55/60</f>
        <v>100.98888167043661</v>
      </c>
      <c r="G55" s="17">
        <f>G54+(data!$C$20*E54-data!$C$17*G54)*$B55/60</f>
        <v>38.414661195156704</v>
      </c>
      <c r="H55" s="16">
        <f t="shared" si="1"/>
        <v>3.4166666666666665</v>
      </c>
      <c r="I55" s="14">
        <f>E55/data!$C$15*1000</f>
        <v>5.0776429790645894</v>
      </c>
      <c r="J55" s="14">
        <f>J54+data!$C$21*(I54-J54)/60*B54</f>
        <v>4.3888183577049205</v>
      </c>
      <c r="K55" s="59">
        <f>K54+C55*B55/3600/data!H$23</f>
        <v>27.333333333333339</v>
      </c>
    </row>
    <row r="56" spans="1:11" ht="20.100000000000001" customHeight="1">
      <c r="A56" s="12">
        <f>'Eleveld TCI'!A56</f>
        <v>210</v>
      </c>
      <c r="B56" s="8">
        <f>'Eleveld TCI'!C56</f>
        <v>5</v>
      </c>
      <c r="C56" s="68">
        <f>'Marsh TCI'!E56</f>
        <v>0</v>
      </c>
      <c r="D56" s="17">
        <f>(F56*data!$C$16+G56*data!$C$17-E55*(data!$C$18+data!$C$19+data!$C$20))*$B56/60</f>
        <v>-1.9669163878316924</v>
      </c>
      <c r="E56" s="17">
        <f t="shared" si="2"/>
        <v>35.534146189169441</v>
      </c>
      <c r="F56" s="17">
        <f>F55+(data!$C$19*E55-data!$C$16*F55)*$B56/60</f>
        <v>101.5417116108088</v>
      </c>
      <c r="G56" s="17">
        <f>G55+(data!$C$20*E55-data!$C$17*G55)*$B56/60</f>
        <v>38.772363081121334</v>
      </c>
      <c r="H56" s="16">
        <f t="shared" si="1"/>
        <v>3.5</v>
      </c>
      <c r="I56" s="14">
        <f>E56/data!$C$15*1000</f>
        <v>4.8113225470348642</v>
      </c>
      <c r="J56" s="14">
        <f>J55+data!$C$21*(I55-J55)/60*B55</f>
        <v>4.3959974401993742</v>
      </c>
      <c r="K56" s="59">
        <f>K55+C56*B56/3600/data!H$23</f>
        <v>27.333333333333339</v>
      </c>
    </row>
    <row r="57" spans="1:11" ht="20.100000000000001" customHeight="1">
      <c r="A57" s="12">
        <f>'Eleveld TCI'!A57</f>
        <v>215</v>
      </c>
      <c r="B57" s="8">
        <f>'Eleveld TCI'!C57</f>
        <v>5</v>
      </c>
      <c r="C57" s="68">
        <f>'Marsh TCI'!E57</f>
        <v>0</v>
      </c>
      <c r="D57" s="17">
        <f>(F57*data!$C$16+G57*data!$C$17-E56*(data!$C$18+data!$C$19+data!$C$20))*$B57/60</f>
        <v>-1.8321629113887044</v>
      </c>
      <c r="E57" s="17">
        <f t="shared" si="2"/>
        <v>33.701983277780734</v>
      </c>
      <c r="F57" s="17">
        <f>F56+(data!$C$19*E56-data!$C$16*F56)*$B57/60</f>
        <v>102.03467099608416</v>
      </c>
      <c r="G57" s="17">
        <f>G56+(data!$C$20*E56-data!$C$17*G56)*$B57/60</f>
        <v>39.110425727881172</v>
      </c>
      <c r="H57" s="16">
        <f t="shared" si="1"/>
        <v>3.5833333333333335</v>
      </c>
      <c r="I57" s="14">
        <f>E57/data!$C$15*1000</f>
        <v>4.5632477325035863</v>
      </c>
      <c r="J57" s="14">
        <f>J56+data!$C$21*(I56-J56)/60*B56</f>
        <v>4.4003260502860817</v>
      </c>
      <c r="K57" s="59">
        <f>K56+C57*B57/3600/data!H$23</f>
        <v>27.333333333333339</v>
      </c>
    </row>
    <row r="58" spans="1:11" ht="20.100000000000001" customHeight="1">
      <c r="A58" s="12">
        <f>'Eleveld TCI'!A58</f>
        <v>220</v>
      </c>
      <c r="B58" s="8">
        <f>'Eleveld TCI'!C58</f>
        <v>5</v>
      </c>
      <c r="C58" s="68">
        <f>'Marsh TCI'!E58</f>
        <v>0</v>
      </c>
      <c r="D58" s="17">
        <f>(F58*data!$C$16+G58*data!$C$17-E57*(data!$C$18+data!$C$19+data!$C$20))*$B58/60</f>
        <v>-1.7067550820265116</v>
      </c>
      <c r="E58" s="17">
        <f t="shared" si="2"/>
        <v>31.995228195754223</v>
      </c>
      <c r="F58" s="17">
        <f>F57+(data!$C$19*E57-data!$C$16*F57)*$B58/60</f>
        <v>102.47197765609391</v>
      </c>
      <c r="G58" s="17">
        <f>G57+(data!$C$20*E57-data!$C$17*G57)*$B58/60</f>
        <v>39.430192819147877</v>
      </c>
      <c r="H58" s="16">
        <f t="shared" si="1"/>
        <v>3.6666666666666665</v>
      </c>
      <c r="I58" s="14">
        <f>E58/data!$C$15*1000</f>
        <v>4.3321531350787756</v>
      </c>
      <c r="J58" s="14">
        <f>J57+data!$C$21*(I57-J57)/60*B57</f>
        <v>4.4020240560781305</v>
      </c>
      <c r="K58" s="59">
        <f>K57+C58*B58/3600/data!H$23</f>
        <v>27.333333333333339</v>
      </c>
    </row>
    <row r="59" spans="1:11" ht="20.100000000000001" customHeight="1">
      <c r="A59" s="12">
        <f>'Eleveld TCI'!A59</f>
        <v>225</v>
      </c>
      <c r="B59" s="8">
        <f>'Eleveld TCI'!C59</f>
        <v>5</v>
      </c>
      <c r="C59" s="68">
        <f>'Marsh TCI'!E59</f>
        <v>0</v>
      </c>
      <c r="D59" s="17">
        <f>(F59*data!$C$16+G59*data!$C$17-E58*(data!$C$18+data!$C$19+data!$C$20))*$B59/60</f>
        <v>-1.5900444073415823</v>
      </c>
      <c r="E59" s="17">
        <f t="shared" si="2"/>
        <v>30.405183788412639</v>
      </c>
      <c r="F59" s="17">
        <f>F58+(data!$C$19*E58-data!$C$16*F58)*$B59/60</f>
        <v>102.85755655254908</v>
      </c>
      <c r="G59" s="17">
        <f>G58+(data!$C$20*E58-data!$C$17*G58)*$B59/60</f>
        <v>39.732914856044175</v>
      </c>
      <c r="H59" s="16">
        <f t="shared" si="1"/>
        <v>3.75</v>
      </c>
      <c r="I59" s="14">
        <f>E59/data!$C$15*1000</f>
        <v>4.1168611602244312</v>
      </c>
      <c r="J59" s="14">
        <f>J58+data!$C$21*(I58-J58)/60*B58</f>
        <v>4.4012958458918749</v>
      </c>
      <c r="K59" s="59">
        <f>K58+C59*B59/3600/data!H$23</f>
        <v>27.333333333333339</v>
      </c>
    </row>
    <row r="60" spans="1:11" ht="20.100000000000001" customHeight="1">
      <c r="A60" s="12">
        <f>'Eleveld TCI'!A60</f>
        <v>230</v>
      </c>
      <c r="B60" s="8">
        <f>'Eleveld TCI'!C60</f>
        <v>5</v>
      </c>
      <c r="C60" s="68">
        <f>'Marsh TCI'!E60</f>
        <v>0</v>
      </c>
      <c r="D60" s="17">
        <f>(F60*data!$C$16+G60*data!$C$17-E59*(data!$C$18+data!$C$19+data!$C$20))*$B60/60</f>
        <v>-1.4814273946733869</v>
      </c>
      <c r="E60" s="17">
        <f t="shared" si="2"/>
        <v>28.923756393739254</v>
      </c>
      <c r="F60" s="17">
        <f>F59+(data!$C$19*E59-data!$C$16*F59)*$B60/60</f>
        <v>103.19506010211818</v>
      </c>
      <c r="G60" s="17">
        <f>G59+(data!$C$20*E59-data!$C$17*G59)*$B60/60</f>
        <v>40.019755623002823</v>
      </c>
      <c r="H60" s="16">
        <f t="shared" si="1"/>
        <v>3.8333333333333335</v>
      </c>
      <c r="I60" s="14">
        <f>E60/data!$C$15*1000</f>
        <v>3.9162759262964069</v>
      </c>
      <c r="J60" s="14">
        <f>J59+data!$C$21*(I59-J59)/60*B59</f>
        <v>4.3983314047128417</v>
      </c>
      <c r="K60" s="59">
        <f>K59+C60*B60/3600/data!H$23</f>
        <v>27.333333333333339</v>
      </c>
    </row>
    <row r="61" spans="1:11" ht="20.100000000000001" customHeight="1">
      <c r="A61" s="12">
        <f>'Eleveld TCI'!A61</f>
        <v>235</v>
      </c>
      <c r="B61" s="8">
        <f>'Eleveld TCI'!C61</f>
        <v>5</v>
      </c>
      <c r="C61" s="68">
        <f>'Marsh TCI'!E61</f>
        <v>0</v>
      </c>
      <c r="D61" s="17">
        <f>(F61*data!$C$16+G61*data!$C$17-E60*(data!$C$18+data!$C$19+data!$C$20))*$B61/60</f>
        <v>-1.3803424285099515</v>
      </c>
      <c r="E61" s="17">
        <f t="shared" si="2"/>
        <v>27.543413965229302</v>
      </c>
      <c r="F61" s="17">
        <f>F60+(data!$C$19*E60-data!$C$16*F60)*$B61/60</f>
        <v>103.48788708925679</v>
      </c>
      <c r="G61" s="17">
        <f>G60+(data!$C$20*E60-data!$C$17*G60)*$B61/60</f>
        <v>40.291798204988368</v>
      </c>
      <c r="H61" s="16">
        <f t="shared" si="1"/>
        <v>3.9166666666666665</v>
      </c>
      <c r="I61" s="14">
        <f>E61/data!$C$15*1000</f>
        <v>3.7293775943774876</v>
      </c>
      <c r="J61" s="14">
        <f>J60+data!$C$21*(I60-J60)/60*B60</f>
        <v>4.3933073159402545</v>
      </c>
      <c r="K61" s="59">
        <f>K60+C61*B61/3600/data!H$23</f>
        <v>27.333333333333339</v>
      </c>
    </row>
    <row r="62" spans="1:11" ht="20.100000000000001" customHeight="1">
      <c r="A62" s="12">
        <f>'Eleveld TCI'!A62</f>
        <v>240</v>
      </c>
      <c r="B62" s="8">
        <f>'Eleveld TCI'!C62</f>
        <v>5</v>
      </c>
      <c r="C62" s="68">
        <f>'Marsh TCI'!E62</f>
        <v>0</v>
      </c>
      <c r="D62" s="17">
        <f>(F62*data!$C$16+G62*data!$C$17-E61*(data!$C$18+data!$C$19+data!$C$20))*$B62/60</f>
        <v>-1.2862668645745607</v>
      </c>
      <c r="E62" s="17">
        <f t="shared" si="2"/>
        <v>26.257147100654741</v>
      </c>
      <c r="F62" s="17">
        <f>F61+(data!$C$19*E61-data!$C$16*F61)*$B62/60</f>
        <v>103.73920026664808</v>
      </c>
      <c r="G62" s="17">
        <f>G61+(data!$C$20*E61-data!$C$17*G61)*$B62/60</f>
        <v>40.550050587176059</v>
      </c>
      <c r="H62" s="16">
        <f t="shared" si="1"/>
        <v>4</v>
      </c>
      <c r="I62" s="14">
        <f>E62/data!$C$15*1000</f>
        <v>3.5552170915730703</v>
      </c>
      <c r="J62" s="14">
        <f>J61+data!$C$21*(I61-J61)/60*B61</f>
        <v>4.3863876935954398</v>
      </c>
      <c r="K62" s="59">
        <f>K61+C62*B62/3600/data!H$23</f>
        <v>27.333333333333339</v>
      </c>
    </row>
    <row r="63" spans="1:11" ht="20.100000000000001" customHeight="1">
      <c r="A63" s="12">
        <f>'Eleveld TCI'!A63</f>
        <v>245</v>
      </c>
      <c r="B63" s="8">
        <f>'Eleveld TCI'!C63</f>
        <v>5</v>
      </c>
      <c r="C63" s="68">
        <f>'Marsh TCI'!E63</f>
        <v>0</v>
      </c>
      <c r="D63" s="17">
        <f>(F63*data!$C$16+G63*data!$C$17-E62*(data!$C$18+data!$C$19+data!$C$20))*$B63/60</f>
        <v>-1.1987143255578241</v>
      </c>
      <c r="E63" s="17">
        <f t="shared" si="2"/>
        <v>25.058432775096918</v>
      </c>
      <c r="F63" s="17">
        <f>F62+(data!$C$19*E62-data!$C$16*F62)*$B63/60</f>
        <v>103.95194273432266</v>
      </c>
      <c r="G63" s="17">
        <f>G62+(data!$C$20*E62-data!$C$17*G62)*$B63/60</f>
        <v>40.795450866061756</v>
      </c>
      <c r="H63" s="16">
        <f t="shared" si="1"/>
        <v>4.083333333333333</v>
      </c>
      <c r="I63" s="14">
        <f>E63/data!$C$15*1000</f>
        <v>3.3929112004646491</v>
      </c>
      <c r="J63" s="14">
        <f>J62+data!$C$21*(I62-J62)/60*B62</f>
        <v>4.3777250498195759</v>
      </c>
      <c r="K63" s="59">
        <f>K62+C63*B63/3600/data!H$23</f>
        <v>27.333333333333339</v>
      </c>
    </row>
    <row r="64" spans="1:11" ht="20.100000000000001" customHeight="1">
      <c r="A64" s="12">
        <f>'Eleveld TCI'!A64</f>
        <v>250</v>
      </c>
      <c r="B64" s="8">
        <f>'Eleveld TCI'!C64</f>
        <v>5</v>
      </c>
      <c r="C64" s="68">
        <f>'Marsh TCI'!E64</f>
        <v>0</v>
      </c>
      <c r="D64" s="17">
        <f>(F64*data!$C$16+G64*data!$C$17-E63*(data!$C$18+data!$C$19+data!$C$20))*$B64/60</f>
        <v>-1.1172321845026376</v>
      </c>
      <c r="E64" s="17">
        <f t="shared" si="2"/>
        <v>23.941200590594281</v>
      </c>
      <c r="F64" s="17">
        <f>F63+(data!$C$19*E63-data!$C$16*F63)*$B64/60</f>
        <v>104.12885318220694</v>
      </c>
      <c r="G64" s="17">
        <f>G63+(data!$C$20*E63-data!$C$17*G63)*$B64/60</f>
        <v>41.028872098966197</v>
      </c>
      <c r="H64" s="16">
        <f t="shared" si="1"/>
        <v>4.166666666666667</v>
      </c>
      <c r="I64" s="14">
        <f>E64/data!$C$15*1000</f>
        <v>3.2416379893129221</v>
      </c>
      <c r="J64" s="14">
        <f>J63+data!$C$21*(I63-J63)/60*B63</f>
        <v>4.3674611021513812</v>
      </c>
      <c r="K64" s="59">
        <f>K63+C64*B64/3600/data!H$23</f>
        <v>27.333333333333339</v>
      </c>
    </row>
    <row r="65" spans="1:11" ht="20.100000000000001" customHeight="1">
      <c r="A65" s="12">
        <f>'Eleveld TCI'!A65</f>
        <v>255</v>
      </c>
      <c r="B65" s="8">
        <f>'Eleveld TCI'!C65</f>
        <v>5</v>
      </c>
      <c r="C65" s="68">
        <f>'Marsh TCI'!E65</f>
        <v>0</v>
      </c>
      <c r="D65" s="17">
        <f>(F65*data!$C$16+G65*data!$C$17-E64*(data!$C$18+data!$C$19+data!$C$20))*$B65/60</f>
        <v>-1.0413992228205569</v>
      </c>
      <c r="E65" s="17">
        <f t="shared" si="2"/>
        <v>22.899801367773726</v>
      </c>
      <c r="F65" s="17">
        <f>F64+(data!$C$19*E64-data!$C$16*F64)*$B65/60</f>
        <v>104.27248007496839</v>
      </c>
      <c r="G65" s="17">
        <f>G64+(data!$C$20*E64-data!$C$17*G64)*$B65/60</f>
        <v>41.251126817025927</v>
      </c>
      <c r="H65" s="16">
        <f t="shared" si="1"/>
        <v>4.25</v>
      </c>
      <c r="I65" s="14">
        <f>E65/data!$C$15*1000</f>
        <v>3.1006325593654238</v>
      </c>
      <c r="J65" s="14">
        <f>J64+data!$C$21*(I64-J64)/60*B64</f>
        <v>4.3557275247637488</v>
      </c>
      <c r="K65" s="59">
        <f>K64+C65*B65/3600/data!H$23</f>
        <v>27.333333333333339</v>
      </c>
    </row>
    <row r="66" spans="1:11" ht="20.100000000000001" customHeight="1">
      <c r="A66" s="12">
        <f>'Eleveld TCI'!A66</f>
        <v>260</v>
      </c>
      <c r="B66" s="8">
        <f>'Eleveld TCI'!C66</f>
        <v>5</v>
      </c>
      <c r="C66" s="68">
        <f>'Marsh TCI'!E66</f>
        <v>0</v>
      </c>
      <c r="D66" s="17">
        <f>(F66*data!$C$16+G66*data!$C$17-E65*(data!$C$18+data!$C$19+data!$C$20))*$B66/60</f>
        <v>-0.97082345082165966</v>
      </c>
      <c r="E66" s="17">
        <f t="shared" si="2"/>
        <v>21.928977916952068</v>
      </c>
      <c r="F66" s="17">
        <f>F65+(data!$C$19*E65-data!$C$16*F65)*$B66/60</f>
        <v>104.38519485255306</v>
      </c>
      <c r="G66" s="17">
        <f>G65+(data!$C$20*E65-data!$C$17*G65)*$B66/60</f>
        <v>41.462971225022045</v>
      </c>
      <c r="H66" s="16">
        <f t="shared" si="1"/>
        <v>4.333333333333333</v>
      </c>
      <c r="I66" s="14">
        <f>E66/data!$C$15*1000</f>
        <v>2.9691830872643572</v>
      </c>
      <c r="J66" s="14">
        <f>J65+data!$C$21*(I65-J65)/60*B65</f>
        <v>4.3426466475483227</v>
      </c>
      <c r="K66" s="59">
        <f>K65+C66*B66/3600/data!H$23</f>
        <v>27.333333333333339</v>
      </c>
    </row>
    <row r="67" spans="1:11" ht="20.100000000000001" customHeight="1">
      <c r="A67" s="12">
        <f>'Eleveld TCI'!A67</f>
        <v>265</v>
      </c>
      <c r="B67" s="8">
        <f>'Eleveld TCI'!C67</f>
        <v>5</v>
      </c>
      <c r="C67" s="68">
        <f>'Marsh TCI'!E67</f>
        <v>0</v>
      </c>
      <c r="D67" s="17">
        <f>(F67*data!$C$16+G67*data!$C$17-E66*(data!$C$18+data!$C$19+data!$C$20))*$B67/60</f>
        <v>-0.90514007948086739</v>
      </c>
      <c r="E67" s="17">
        <f t="shared" si="2"/>
        <v>21.023837837471202</v>
      </c>
      <c r="F67" s="17">
        <f>F66+(data!$C$19*E66-data!$C$16*F66)*$B67/60</f>
        <v>104.46920421471788</v>
      </c>
      <c r="G67" s="17">
        <f>G66+(data!$C$20*E66-data!$C$17*G66)*$B67/60</f>
        <v>41.665109109777489</v>
      </c>
      <c r="H67" s="16">
        <f t="shared" si="1"/>
        <v>4.416666666666667</v>
      </c>
      <c r="I67" s="14">
        <f>E67/data!$C$15*1000</f>
        <v>2.8466271420772298</v>
      </c>
      <c r="J67" s="14">
        <f>J66+data!$C$21*(I66-J66)/60*B66</f>
        <v>4.3283321066671592</v>
      </c>
      <c r="K67" s="59">
        <f>K66+C67*B67/3600/data!H$23</f>
        <v>27.333333333333339</v>
      </c>
    </row>
    <row r="68" spans="1:11" ht="20.100000000000001" customHeight="1">
      <c r="A68" s="12">
        <f>'Eleveld TCI'!A68</f>
        <v>270</v>
      </c>
      <c r="B68" s="8">
        <f>'Eleveld TCI'!C68</f>
        <v>5</v>
      </c>
      <c r="C68" s="68">
        <f>'Marsh TCI'!E68</f>
        <v>0</v>
      </c>
      <c r="D68" s="17">
        <f>(F68*data!$C$16+G68*data!$C$17-E67*(data!$C$18+data!$C$19+data!$C$20))*$B68/60</f>
        <v>-0.84400963294620968</v>
      </c>
      <c r="E68" s="17">
        <f t="shared" si="2"/>
        <v>20.179828204524991</v>
      </c>
      <c r="F68" s="17">
        <f>F67+(data!$C$19*E67-data!$C$16*F67)*$B68/60</f>
        <v>104.52656155312063</v>
      </c>
      <c r="G68" s="17">
        <f>G67+(data!$C$20*E67-data!$C$17*G67)*$B68/60</f>
        <v>41.858195477345689</v>
      </c>
      <c r="H68" s="16">
        <f t="shared" ref="H68:H131" si="3">$A68/60</f>
        <v>4.5</v>
      </c>
      <c r="I68" s="14">
        <f>E68/data!$C$15*1000</f>
        <v>2.7323482578938121</v>
      </c>
      <c r="J68" s="14">
        <f>J67+data!$C$21*(I67-J67)/60*B67</f>
        <v>4.312889449939477</v>
      </c>
      <c r="K68" s="59">
        <f>K67+C68*B68/3600/data!H$23</f>
        <v>27.333333333333339</v>
      </c>
    </row>
    <row r="69" spans="1:11" ht="20.100000000000001" customHeight="1">
      <c r="A69" s="12">
        <f>'Eleveld TCI'!A69</f>
        <v>275</v>
      </c>
      <c r="B69" s="8">
        <f>'Eleveld TCI'!C69</f>
        <v>5</v>
      </c>
      <c r="C69" s="68">
        <f>'Marsh TCI'!E69</f>
        <v>0</v>
      </c>
      <c r="D69" s="17">
        <f>(F69*data!$C$16+G69*data!$C$17-E68*(data!$C$18+data!$C$19+data!$C$20))*$B69/60</f>
        <v>-0.78711619202276262</v>
      </c>
      <c r="E69" s="17">
        <f t="shared" ref="E69:E132" si="4">IF(N$21=1,(C68/60)*$B69/60+D69+E68,(C69/60)*$B69/60+D69+E68)</f>
        <v>19.39271201250223</v>
      </c>
      <c r="F69" s="17">
        <f>F68+(data!$C$19*E68-data!$C$16*F68)*$B69/60</f>
        <v>104.55917759011976</v>
      </c>
      <c r="G69" s="17">
        <f>G68+(data!$C$20*E68-data!$C$17*G68)*$B69/60</f>
        <v>42.042839937810179</v>
      </c>
      <c r="H69" s="16">
        <f t="shared" si="3"/>
        <v>4.583333333333333</v>
      </c>
      <c r="I69" s="14">
        <f>E69/data!$C$15*1000</f>
        <v>2.6257727442553391</v>
      </c>
      <c r="J69" s="14">
        <f>J68+data!$C$21*(I68-J68)/60*B68</f>
        <v>4.2964167001977787</v>
      </c>
      <c r="K69" s="59">
        <f>K68+C69*B69/3600/data!H$23</f>
        <v>27.333333333333339</v>
      </c>
    </row>
    <row r="70" spans="1:11" ht="20.100000000000001" customHeight="1">
      <c r="A70" s="12">
        <f>'Eleveld TCI'!A70</f>
        <v>280</v>
      </c>
      <c r="B70" s="8">
        <f>'Eleveld TCI'!C70</f>
        <v>5</v>
      </c>
      <c r="C70" s="68">
        <f>'Marsh TCI'!E70</f>
        <v>0</v>
      </c>
      <c r="D70" s="17">
        <f>(F70*data!$C$16+G70*data!$C$17-E69*(data!$C$18+data!$C$19+data!$C$20))*$B70/60</f>
        <v>-0.73416575954366892</v>
      </c>
      <c r="E70" s="17">
        <f t="shared" si="4"/>
        <v>18.658546252958562</v>
      </c>
      <c r="F70" s="17">
        <f>F69+(data!$C$19*E69-data!$C$16*F69)*$B70/60</f>
        <v>104.56883027933151</v>
      </c>
      <c r="G70" s="17">
        <f>G69+(data!$C$20*E69-data!$C$17*G69)*$B70/60</f>
        <v>42.219609855208724</v>
      </c>
      <c r="H70" s="16">
        <f t="shared" si="3"/>
        <v>4.666666666666667</v>
      </c>
      <c r="I70" s="14">
        <f>E70/data!$C$15*1000</f>
        <v>2.5263667179124276</v>
      </c>
      <c r="J70" s="14">
        <f>J69+data!$C$21*(I69-J69)/60*B69</f>
        <v>4.2790048795301363</v>
      </c>
      <c r="K70" s="59">
        <f>K69+C70*B70/3600/data!H$23</f>
        <v>27.333333333333339</v>
      </c>
    </row>
    <row r="71" spans="1:11" ht="20.100000000000001" customHeight="1">
      <c r="A71" s="12">
        <f>'Eleveld TCI'!A71</f>
        <v>285</v>
      </c>
      <c r="B71" s="8">
        <f>'Eleveld TCI'!C71</f>
        <v>5</v>
      </c>
      <c r="C71" s="68">
        <f>'Marsh TCI'!E71</f>
        <v>0</v>
      </c>
      <c r="D71" s="17">
        <f>(F71*data!$C$16+G71*data!$C$17-E70*(data!$C$18+data!$C$19+data!$C$20))*$B71/60</f>
        <v>-0.68488473917033188</v>
      </c>
      <c r="E71" s="17">
        <f t="shared" si="4"/>
        <v>17.97366151378823</v>
      </c>
      <c r="F71" s="17">
        <f>F70+(data!$C$19*E70-data!$C$16*F70)*$B71/60</f>
        <v>104.55717401917208</v>
      </c>
      <c r="G71" s="17">
        <f>G70+(data!$C$20*E70-data!$C$17*G70)*$B71/60</f>
        <v>42.389033278880362</v>
      </c>
      <c r="H71" s="16">
        <f t="shared" si="3"/>
        <v>4.75</v>
      </c>
      <c r="I71" s="14">
        <f>E71/data!$C$15*1000</f>
        <v>2.4336333405534223</v>
      </c>
      <c r="J71" s="14">
        <f>J70+data!$C$21*(I70-J70)/60*B70</f>
        <v>4.2607384971230369</v>
      </c>
      <c r="K71" s="59">
        <f>K70+C71*B71/3600/data!H$23</f>
        <v>27.333333333333339</v>
      </c>
    </row>
    <row r="72" spans="1:11" ht="20.100000000000001" customHeight="1">
      <c r="A72" s="12">
        <f>'Eleveld TCI'!A72</f>
        <v>290</v>
      </c>
      <c r="B72" s="8">
        <f>'Eleveld TCI'!C72</f>
        <v>5</v>
      </c>
      <c r="C72" s="68">
        <f>'Marsh TCI'!E72</f>
        <v>0</v>
      </c>
      <c r="D72" s="17">
        <f>(F72*data!$C$16+G72*data!$C$17-E71*(data!$C$18+data!$C$19+data!$C$20))*$B72/60</f>
        <v>-0.63901851975077328</v>
      </c>
      <c r="E72" s="17">
        <f t="shared" si="4"/>
        <v>17.334642994037456</v>
      </c>
      <c r="F72" s="17">
        <f>F71+(data!$C$19*E71-data!$C$16*F71)*$B72/60</f>
        <v>104.52574822705772</v>
      </c>
      <c r="G72" s="17">
        <f>G71+(data!$C$20*E71-data!$C$17*G71)*$B72/60</f>
        <v>42.551601671402686</v>
      </c>
      <c r="H72" s="16">
        <f t="shared" si="3"/>
        <v>4.833333333333333</v>
      </c>
      <c r="I72" s="14">
        <f>E72/data!$C$15*1000</f>
        <v>2.3471102482105755</v>
      </c>
      <c r="J72" s="14">
        <f>J71+data!$C$21*(I71-J71)/60*B71</f>
        <v>4.2416960032308122</v>
      </c>
      <c r="K72" s="59">
        <f>K71+C72*B72/3600/data!H$23</f>
        <v>27.333333333333339</v>
      </c>
    </row>
    <row r="73" spans="1:11" ht="20.100000000000001" customHeight="1">
      <c r="A73" s="12">
        <f>'Eleveld TCI'!A73</f>
        <v>295</v>
      </c>
      <c r="B73" s="8">
        <f>'Eleveld TCI'!C73</f>
        <v>5</v>
      </c>
      <c r="C73" s="68">
        <f>'Marsh TCI'!E73</f>
        <v>0</v>
      </c>
      <c r="D73" s="17">
        <f>(F73*data!$C$16+G73*data!$C$17-E72*(data!$C$18+data!$C$19+data!$C$20))*$B73/60</f>
        <v>-0.59633015791132693</v>
      </c>
      <c r="E73" s="17">
        <f t="shared" si="4"/>
        <v>16.738312836126127</v>
      </c>
      <c r="F73" s="17">
        <f>F72+(data!$C$19*E72-data!$C$16*F72)*$B73/60</f>
        <v>104.47598531862764</v>
      </c>
      <c r="G73" s="17">
        <f>G72+(data!$C$20*E72-data!$C$17*G72)*$B73/60</f>
        <v>42.707772447234227</v>
      </c>
      <c r="H73" s="16">
        <f t="shared" si="3"/>
        <v>4.916666666666667</v>
      </c>
      <c r="I73" s="14">
        <f>E73/data!$C$15*1000</f>
        <v>2.266367159043285</v>
      </c>
      <c r="J73" s="14">
        <f>J72+data!$C$21*(I72-J72)/60*B72</f>
        <v>4.2219502116224064</v>
      </c>
      <c r="K73" s="59">
        <f>K72+C73*B73/3600/data!H$23</f>
        <v>27.333333333333339</v>
      </c>
    </row>
    <row r="74" spans="1:11" ht="20.100000000000001" customHeight="1">
      <c r="A74" s="12">
        <f>'Eleveld TCI'!A74</f>
        <v>300</v>
      </c>
      <c r="B74" s="8">
        <f>'Eleveld TCI'!C74</f>
        <v>5</v>
      </c>
      <c r="C74" s="68">
        <f>'Marsh TCI'!E74</f>
        <v>0</v>
      </c>
      <c r="D74" s="17">
        <f>(F74*data!$C$16+G74*data!$C$17-E73*(data!$C$18+data!$C$19+data!$C$20))*$B74/60</f>
        <v>-0.55659915206512267</v>
      </c>
      <c r="E74" s="17">
        <f t="shared" si="4"/>
        <v>16.181713684061005</v>
      </c>
      <c r="F74" s="17">
        <f>F73+(data!$C$19*E73-data!$C$16*F73)*$B74/60</f>
        <v>104.40921813327597</v>
      </c>
      <c r="G74" s="17">
        <f>G73+(data!$C$20*E73-data!$C$17*G73)*$B74/60</f>
        <v>42.857971335197462</v>
      </c>
      <c r="H74" s="16">
        <f t="shared" si="3"/>
        <v>5</v>
      </c>
      <c r="I74" s="14">
        <f>E74/data!$C$15*1000</f>
        <v>2.1910036471205578</v>
      </c>
      <c r="J74" s="14">
        <f>J73+data!$C$21*(I73-J73)/60*B73</f>
        <v>4.2015686926930895</v>
      </c>
      <c r="K74" s="59">
        <f>K73+C74*B74/3600/data!H$23</f>
        <v>27.333333333333339</v>
      </c>
    </row>
    <row r="75" spans="1:11" ht="20.100000000000001" customHeight="1">
      <c r="A75" s="12">
        <f>'Eleveld TCI'!A75</f>
        <v>305</v>
      </c>
      <c r="B75" s="8">
        <f>'Eleveld TCI'!C75</f>
        <v>5</v>
      </c>
      <c r="C75" s="68">
        <f>'Marsh TCI'!E75</f>
        <v>0</v>
      </c>
      <c r="D75" s="17">
        <f>(F75*data!$C$16+G75*data!$C$17-E74*(data!$C$18+data!$C$19+data!$C$20))*$B75/60</f>
        <v>-0.51962030149382099</v>
      </c>
      <c r="E75" s="17">
        <f t="shared" si="4"/>
        <v>15.662093382567184</v>
      </c>
      <c r="F75" s="17">
        <f>F74+(data!$C$19*E74-data!$C$16*F74)*$B75/60</f>
        <v>104.32668684441425</v>
      </c>
      <c r="G75" s="17">
        <f>G74+(data!$C$20*E74-data!$C$17*G74)*$B75/60</f>
        <v>43.002594577026294</v>
      </c>
      <c r="H75" s="16">
        <f t="shared" si="3"/>
        <v>5.083333333333333</v>
      </c>
      <c r="I75" s="14">
        <f>E75/data!$C$15*1000</f>
        <v>2.1206470706837703</v>
      </c>
      <c r="J75" s="14">
        <f>J74+data!$C$21*(I74-J74)/60*B74</f>
        <v>4.1806141392769538</v>
      </c>
      <c r="K75" s="59">
        <f>K74+C75*B75/3600/data!H$23</f>
        <v>27.333333333333339</v>
      </c>
    </row>
    <row r="76" spans="1:11" ht="20.100000000000001" customHeight="1">
      <c r="A76" s="12">
        <f>'Eleveld TCI'!A76</f>
        <v>310</v>
      </c>
      <c r="B76" s="8">
        <f>'Eleveld TCI'!C76</f>
        <v>5</v>
      </c>
      <c r="C76" s="68">
        <f>'Marsh TCI'!E76</f>
        <v>0</v>
      </c>
      <c r="D76" s="17">
        <f>(F76*data!$C$16+G76*data!$C$17-E75*(data!$C$18+data!$C$19+data!$C$20))*$B76/60</f>
        <v>-0.485202644599248</v>
      </c>
      <c r="E76" s="17">
        <f t="shared" si="4"/>
        <v>15.176890737967936</v>
      </c>
      <c r="F76" s="17">
        <f>F75+(data!$C$19*E75-data!$C$16*F75)*$B76/60</f>
        <v>104.22954539021958</v>
      </c>
      <c r="G76" s="17">
        <f>G75+(data!$C$20*E75-data!$C$17*G75)*$B76/60</f>
        <v>43.142010973353749</v>
      </c>
      <c r="H76" s="16">
        <f t="shared" si="3"/>
        <v>5.166666666666667</v>
      </c>
      <c r="I76" s="14">
        <f>E76/data!$C$15*1000</f>
        <v>2.0549506441701415</v>
      </c>
      <c r="J76" s="14">
        <f>J75+data!$C$21*(I75-J75)/60*B75</f>
        <v>4.1591447070547183</v>
      </c>
      <c r="K76" s="59">
        <f>K75+C76*B76/3600/data!H$23</f>
        <v>27.333333333333339</v>
      </c>
    </row>
    <row r="77" spans="1:11" ht="20.100000000000001" customHeight="1">
      <c r="A77" s="12">
        <f>'Eleveld TCI'!A77</f>
        <v>315</v>
      </c>
      <c r="B77" s="8">
        <f>'Eleveld TCI'!C77</f>
        <v>5</v>
      </c>
      <c r="C77" s="68">
        <f>'Marsh TCI'!E77</f>
        <v>0</v>
      </c>
      <c r="D77" s="17">
        <f>(F77*data!$C$16+G77*data!$C$17-E76*(data!$C$18+data!$C$19+data!$C$20))*$B77/60</f>
        <v>-0.45316847083122364</v>
      </c>
      <c r="E77" s="17">
        <f t="shared" si="4"/>
        <v>14.723722267136711</v>
      </c>
      <c r="F77" s="17">
        <f>F76+(data!$C$19*E76-data!$C$16*F76)*$B77/60</f>
        <v>104.11886745814274</v>
      </c>
      <c r="G77" s="17">
        <f>G76+(data!$C$20*E76-data!$C$17*G76)*$B77/60</f>
        <v>43.276563787726261</v>
      </c>
      <c r="H77" s="16">
        <f t="shared" si="3"/>
        <v>5.25</v>
      </c>
      <c r="I77" s="14">
        <f>E77/data!$C$15*1000</f>
        <v>1.9935916440211487</v>
      </c>
      <c r="J77" s="14">
        <f>J76+data!$C$21*(I76-J76)/60*B76</f>
        <v>4.1372143313199334</v>
      </c>
      <c r="K77" s="59">
        <f>K76+C77*B77/3600/data!H$23</f>
        <v>27.333333333333339</v>
      </c>
    </row>
    <row r="78" spans="1:11" ht="20.100000000000001" customHeight="1">
      <c r="A78" s="12">
        <f>'Eleveld TCI'!A78</f>
        <v>320</v>
      </c>
      <c r="B78" s="8">
        <f>'Eleveld TCI'!C78</f>
        <v>5</v>
      </c>
      <c r="C78" s="68">
        <f>'Marsh TCI'!E78</f>
        <v>0</v>
      </c>
      <c r="D78" s="17">
        <f>(F78*data!$C$16+G78*data!$C$17-E77*(data!$C$18+data!$C$19+data!$C$20))*$B78/60</f>
        <v>-0.42335240117908474</v>
      </c>
      <c r="E78" s="17">
        <f t="shared" si="4"/>
        <v>14.300369865957627</v>
      </c>
      <c r="F78" s="17">
        <f>F77+(data!$C$19*E77-data!$C$16*F77)*$B78/60</f>
        <v>103.99565205414139</v>
      </c>
      <c r="G78" s="17">
        <f>G77+(data!$C$20*E77-data!$C$17*G77)*$B78/60</f>
        <v>43.406572518496212</v>
      </c>
      <c r="H78" s="16">
        <f t="shared" si="3"/>
        <v>5.333333333333333</v>
      </c>
      <c r="I78" s="14">
        <f>E78/data!$C$15*1000</f>
        <v>1.9362697389923711</v>
      </c>
      <c r="J78" s="14">
        <f>J77+data!$C$21*(I77-J77)/60*B77</f>
        <v>4.1148730217443203</v>
      </c>
      <c r="K78" s="59">
        <f>K77+C78*B78/3600/data!H$23</f>
        <v>27.333333333333339</v>
      </c>
    </row>
    <row r="79" spans="1:11" ht="20.100000000000001" customHeight="1">
      <c r="A79" s="12">
        <f>'Eleveld TCI'!A79</f>
        <v>325</v>
      </c>
      <c r="B79" s="8">
        <f>'Eleveld TCI'!C79</f>
        <v>5</v>
      </c>
      <c r="C79" s="68">
        <f>'Marsh TCI'!E79</f>
        <v>322.00973788147508</v>
      </c>
      <c r="D79" s="17">
        <f>(F79*data!$C$16+G79*data!$C$17-E78*(data!$C$18+data!$C$19+data!$C$20))*$B79/60</f>
        <v>-0.39560053246917948</v>
      </c>
      <c r="E79" s="17">
        <f t="shared" si="4"/>
        <v>13.904769333488447</v>
      </c>
      <c r="F79" s="17">
        <f>F78+(data!$C$19*E78-data!$C$16*F78)*$B79/60</f>
        <v>103.86082868545493</v>
      </c>
      <c r="G79" s="17">
        <f>G78+(data!$C$20*E78-data!$C$17*G78)*$B79/60</f>
        <v>43.532334547760875</v>
      </c>
      <c r="H79" s="16">
        <f t="shared" si="3"/>
        <v>5.416666666666667</v>
      </c>
      <c r="I79" s="14">
        <f>E79/data!$C$15*1000</f>
        <v>1.8827054363254312</v>
      </c>
      <c r="J79" s="14">
        <f>J78+data!$C$21*(I78-J78)/60*B78</f>
        <v>4.092167136669115</v>
      </c>
      <c r="K79" s="59">
        <f>K78+C79*B79/3600/data!H$23</f>
        <v>27.378056908039099</v>
      </c>
    </row>
    <row r="80" spans="1:11" ht="20.100000000000001" customHeight="1">
      <c r="A80" s="12">
        <f>'Eleveld TCI'!A80</f>
        <v>330</v>
      </c>
      <c r="B80" s="8">
        <f>'Eleveld TCI'!C80</f>
        <v>5</v>
      </c>
      <c r="C80" s="68">
        <f>'Marsh TCI'!E80</f>
        <v>1087.7660559579249</v>
      </c>
      <c r="D80" s="17">
        <f>(F80*data!$C$16+G80*data!$C$17-E79*(data!$C$18+data!$C$19+data!$C$20))*$B80/60</f>
        <v>-0.36976964104074317</v>
      </c>
      <c r="E80" s="17">
        <f t="shared" si="4"/>
        <v>13.982235439505308</v>
      </c>
      <c r="F80" s="17">
        <f>F79+(data!$C$19*E79-data!$C$16*F79)*$B80/60</f>
        <v>103.71526218373793</v>
      </c>
      <c r="G80" s="17">
        <f>G79+(data!$C$20*E79-data!$C$17*G79)*$B80/60</f>
        <v>43.654126675879695</v>
      </c>
      <c r="H80" s="16">
        <f t="shared" si="3"/>
        <v>5.5</v>
      </c>
      <c r="I80" s="14">
        <f>E80/data!$C$15*1000</f>
        <v>1.8931943452336608</v>
      </c>
      <c r="J80" s="14">
        <f>J79+data!$C$21*(I79-J79)/60*B79</f>
        <v>4.0691396383433531</v>
      </c>
      <c r="K80" s="59">
        <f>K79+C80*B80/3600/data!H$23</f>
        <v>27.529135526922143</v>
      </c>
    </row>
    <row r="81" spans="1:11" ht="20.100000000000001" customHeight="1">
      <c r="A81" s="12">
        <f>'Eleveld TCI'!A81</f>
        <v>335</v>
      </c>
      <c r="B81" s="8">
        <f>'Eleveld TCI'!C81</f>
        <v>5</v>
      </c>
      <c r="C81" s="68">
        <f>'Marsh TCI'!E81</f>
        <v>1086.2914701574903</v>
      </c>
      <c r="D81" s="17">
        <f>(F81*data!$C$16+G81*data!$C$17-E80*(data!$C$18+data!$C$19+data!$C$20))*$B81/60</f>
        <v>-0.37567652500792065</v>
      </c>
      <c r="E81" s="17">
        <f t="shared" si="4"/>
        <v>15.117345103327839</v>
      </c>
      <c r="F81" s="17">
        <f>F80+(data!$C$19*E80-data!$C$16*F80)*$B81/60</f>
        <v>103.57270704610487</v>
      </c>
      <c r="G81" s="17">
        <f>G80+(data!$C$20*E80-data!$C$17*G80)*$B81/60</f>
        <v>43.776642006646696</v>
      </c>
      <c r="H81" s="16">
        <f t="shared" si="3"/>
        <v>5.583333333333333</v>
      </c>
      <c r="I81" s="14">
        <f>E81/data!$C$15*1000</f>
        <v>2.0468881666591803</v>
      </c>
      <c r="J81" s="14">
        <f>J80+data!$C$21*(I80-J80)/60*B80</f>
        <v>4.0464614554238487</v>
      </c>
      <c r="K81" s="59">
        <f>K80+C81*B81/3600/data!H$23</f>
        <v>27.680009342221794</v>
      </c>
    </row>
    <row r="82" spans="1:11" ht="20.100000000000001" customHeight="1">
      <c r="A82" s="12">
        <f>'Eleveld TCI'!A82</f>
        <v>340</v>
      </c>
      <c r="B82" s="8">
        <f>'Eleveld TCI'!C82</f>
        <v>5</v>
      </c>
      <c r="C82" s="68">
        <f>'Marsh TCI'!E82</f>
        <v>1084.8234078091957</v>
      </c>
      <c r="D82" s="17">
        <f>(F82*data!$C$16+G82*data!$C$17-E81*(data!$C$18+data!$C$19+data!$C$20))*$B82/60</f>
        <v>-0.45239465861521305</v>
      </c>
      <c r="E82" s="17">
        <f t="shared" si="4"/>
        <v>16.173688597709141</v>
      </c>
      <c r="F82" s="17">
        <f>F81+(data!$C$19*E81-data!$C$16*F81)*$B82/60</f>
        <v>103.46377178233925</v>
      </c>
      <c r="G82" s="17">
        <f>G81+(data!$C$20*E81-data!$C$17*G81)*$B82/60</f>
        <v>43.910369444435219</v>
      </c>
      <c r="H82" s="16">
        <f t="shared" si="3"/>
        <v>5.666666666666667</v>
      </c>
      <c r="I82" s="14">
        <f>E82/data!$C$15*1000</f>
        <v>2.1899170506197985</v>
      </c>
      <c r="J82" s="14">
        <f>J81+data!$C$21*(I81-J81)/60*B81</f>
        <v>4.0256214605273071</v>
      </c>
      <c r="K82" s="59">
        <f>K81+C82*B82/3600/data!H$23</f>
        <v>27.830679259973071</v>
      </c>
    </row>
    <row r="83" spans="1:11" ht="20.100000000000001" customHeight="1">
      <c r="A83" s="12">
        <f>'Eleveld TCI'!A83</f>
        <v>345</v>
      </c>
      <c r="B83" s="8">
        <f>'Eleveld TCI'!C83</f>
        <v>5</v>
      </c>
      <c r="C83" s="68">
        <f>'Marsh TCI'!E83</f>
        <v>1083.3618390785409</v>
      </c>
      <c r="D83" s="17">
        <f>(F83*data!$C$16+G83*data!$C$17-E82*(data!$C$18+data!$C$19+data!$C$20))*$B83/60</f>
        <v>-0.52365739150165025</v>
      </c>
      <c r="E83" s="17">
        <f t="shared" si="4"/>
        <v>17.156730383720262</v>
      </c>
      <c r="F83" s="17">
        <f>F82+(data!$C$19*E82-data!$C$16*F82)*$B83/60</f>
        <v>103.38599824542618</v>
      </c>
      <c r="G83" s="17">
        <f>G82+(data!$C$20*E82-data!$C$17*G82)*$B83/60</f>
        <v>44.054523677527889</v>
      </c>
      <c r="H83" s="16">
        <f t="shared" si="3"/>
        <v>5.75</v>
      </c>
      <c r="I83" s="14">
        <f>E83/data!$C$15*1000</f>
        <v>2.3230208850142859</v>
      </c>
      <c r="J83" s="14">
        <f>J82+data!$C$21*(I82-J82)/60*B82</f>
        <v>4.0064893433156064</v>
      </c>
      <c r="K83" s="59">
        <f>K82+C83*B83/3600/data!H$23</f>
        <v>27.981146182067313</v>
      </c>
    </row>
    <row r="84" spans="1:11" ht="20.100000000000001" customHeight="1">
      <c r="A84" s="12">
        <f>'Eleveld TCI'!A84</f>
        <v>350</v>
      </c>
      <c r="B84" s="8">
        <f>'Eleveld TCI'!C84</f>
        <v>5</v>
      </c>
      <c r="C84" s="68">
        <f>'Marsh TCI'!E84</f>
        <v>1081.9067342677431</v>
      </c>
      <c r="D84" s="17">
        <f>(F84*data!$C$16+G84*data!$C$17-E83*(data!$C$18+data!$C$19+data!$C$20))*$B84/60</f>
        <v>-0.58984385905311487</v>
      </c>
      <c r="E84" s="17">
        <f t="shared" si="4"/>
        <v>18.071555745609565</v>
      </c>
      <c r="F84" s="17">
        <f>F83+(data!$C$19*E83-data!$C$16*F83)*$B84/60</f>
        <v>103.33709948779342</v>
      </c>
      <c r="G84" s="17">
        <f>G83+(data!$C$20*E83-data!$C$17*G83)*$B84/60</f>
        <v>44.208373878548386</v>
      </c>
      <c r="H84" s="16">
        <f t="shared" si="3"/>
        <v>5.833333333333333</v>
      </c>
      <c r="I84" s="14">
        <f>E84/data!$C$15*1000</f>
        <v>2.4468882172086612</v>
      </c>
      <c r="J84" s="14">
        <f>J83+data!$C$21*(I83-J83)/60*B83</f>
        <v>3.9889438628490397</v>
      </c>
      <c r="K84" s="59">
        <f>K83+C84*B84/3600/data!H$23</f>
        <v>28.131411006271165</v>
      </c>
    </row>
    <row r="85" spans="1:11" ht="20.100000000000001" customHeight="1">
      <c r="A85" s="12">
        <f>'Eleveld TCI'!A85</f>
        <v>355</v>
      </c>
      <c r="B85" s="8">
        <f>'Eleveld TCI'!C85</f>
        <v>5</v>
      </c>
      <c r="C85" s="68">
        <f>'Marsh TCI'!E85</f>
        <v>1080.4580638151026</v>
      </c>
      <c r="D85" s="17">
        <f>(F85*data!$C$16+G85*data!$C$17-E84*(data!$C$18+data!$C$19+data!$C$20))*$B85/60</f>
        <v>-0.65130688529650582</v>
      </c>
      <c r="E85" s="17">
        <f t="shared" si="4"/>
        <v>18.922897102351591</v>
      </c>
      <c r="F85" s="17">
        <f>F84+(data!$C$19*E84-data!$C$16*F84)*$B85/60</f>
        <v>103.31494787852596</v>
      </c>
      <c r="G85" s="17">
        <f>G84+(data!$C$20*E84-data!$C$17*G84)*$B85/60</f>
        <v>44.371239923817285</v>
      </c>
      <c r="H85" s="16">
        <f t="shared" si="3"/>
        <v>5.916666666666667</v>
      </c>
      <c r="I85" s="14">
        <f>E85/data!$C$15*1000</f>
        <v>2.5621598166192756</v>
      </c>
      <c r="J85" s="14">
        <f>J84+data!$C$21*(I84-J84)/60*B84</f>
        <v>3.9728722179806573</v>
      </c>
      <c r="K85" s="59">
        <f>K84+C85*B85/3600/data!H$23</f>
        <v>28.281474626245483</v>
      </c>
    </row>
    <row r="86" spans="1:11" ht="20.100000000000001" customHeight="1">
      <c r="A86" s="12">
        <f>'Eleveld TCI'!A86</f>
        <v>360</v>
      </c>
      <c r="B86" s="8">
        <f>'Eleveld TCI'!C86</f>
        <v>5</v>
      </c>
      <c r="C86" s="68">
        <f>'Marsh TCI'!E86</f>
        <v>1079.0157982943992</v>
      </c>
      <c r="D86" s="17">
        <f>(F86*data!$C$16+G86*data!$C$17-E85*(data!$C$18+data!$C$19+data!$C$20))*$B86/60</f>
        <v>-0.70837480869344105</v>
      </c>
      <c r="E86" s="17">
        <f t="shared" si="4"/>
        <v>19.715158493401347</v>
      </c>
      <c r="F86" s="17">
        <f>F85+(data!$C$19*E85-data!$C$16*F85)*$B86/60</f>
        <v>103.31756404515767</v>
      </c>
      <c r="G86" s="17">
        <f>G85+(data!$C$20*E85-data!$C$17*G85)*$B86/60</f>
        <v>44.542488875051426</v>
      </c>
      <c r="H86" s="16">
        <f t="shared" si="3"/>
        <v>6</v>
      </c>
      <c r="I86" s="14">
        <f>E86/data!$C$15*1000</f>
        <v>2.669431990083365</v>
      </c>
      <c r="J86" s="14">
        <f>J85+data!$C$21*(I85-J85)/60*B85</f>
        <v>3.9581694614425249</v>
      </c>
      <c r="K86" s="59">
        <f>K85+C86*B86/3600/data!H$23</f>
        <v>28.431337931564151</v>
      </c>
    </row>
    <row r="87" spans="1:11" ht="20.100000000000001" customHeight="1">
      <c r="A87" s="12">
        <f>'Eleveld TCI'!A87</f>
        <v>365</v>
      </c>
      <c r="B87" s="8">
        <f>'Eleveld TCI'!C87</f>
        <v>5</v>
      </c>
      <c r="C87" s="68">
        <f>'Marsh TCI'!E87</f>
        <v>1077.5799084142682</v>
      </c>
      <c r="D87" s="17">
        <f>(F87*data!$C$16+G87*data!$C$17-E86*(data!$C$18+data!$C$19+data!$C$20))*$B87/60</f>
        <v>-0.76135318123955109</v>
      </c>
      <c r="E87" s="17">
        <f t="shared" si="4"/>
        <v>20.452438365348463</v>
      </c>
      <c r="F87" s="17">
        <f>F86+(data!$C$19*E86-data!$C$16*F86)*$B87/60</f>
        <v>103.3431065828217</v>
      </c>
      <c r="G87" s="17">
        <f>G86+(data!$C$20*E86-data!$C$17*G86)*$B87/60</f>
        <v>44.721531705202437</v>
      </c>
      <c r="H87" s="16">
        <f t="shared" si="3"/>
        <v>6.083333333333333</v>
      </c>
      <c r="I87" s="14">
        <f>E87/data!$C$15*1000</f>
        <v>2.7692596671714762</v>
      </c>
      <c r="J87" s="14">
        <f>J86+data!$C$21*(I86-J86)/60*B86</f>
        <v>3.9447379545920311</v>
      </c>
      <c r="K87" s="59">
        <f>K86+C87*B87/3600/data!H$23</f>
        <v>28.5810018077328</v>
      </c>
    </row>
    <row r="88" spans="1:11" ht="20.100000000000001" customHeight="1">
      <c r="A88" s="12">
        <f>'Eleveld TCI'!A88</f>
        <v>370</v>
      </c>
      <c r="B88" s="8">
        <f>'Eleveld TCI'!C88</f>
        <v>5</v>
      </c>
      <c r="C88" s="68">
        <f>'Marsh TCI'!E88</f>
        <v>1076.1503650175757</v>
      </c>
      <c r="D88" s="17">
        <f>(F88*data!$C$16+G88*data!$C$17-E87*(data!$C$18+data!$C$19+data!$C$20))*$B88/60</f>
        <v>-0.81052634966085624</v>
      </c>
      <c r="E88" s="17">
        <f t="shared" si="4"/>
        <v>21.138550777374089</v>
      </c>
      <c r="F88" s="17">
        <f>F87+(data!$C$19*E87-data!$C$16*F87)*$B88/60</f>
        <v>103.38986247751137</v>
      </c>
      <c r="G88" s="17">
        <f>G87+(data!$C$20*E87-data!$C$17*G87)*$B88/60</f>
        <v>44.907820251493305</v>
      </c>
      <c r="H88" s="16">
        <f t="shared" si="3"/>
        <v>6.166666666666667</v>
      </c>
      <c r="I88" s="14">
        <f>E88/data!$C$15*1000</f>
        <v>2.8621592714058259</v>
      </c>
      <c r="J88" s="14">
        <f>J87+data!$C$21*(I87-J87)/60*B87</f>
        <v>3.9324868599967564</v>
      </c>
      <c r="K88" s="59">
        <f>K87+C88*B88/3600/data!H$23</f>
        <v>28.730467136207462</v>
      </c>
    </row>
    <row r="89" spans="1:11" ht="20.100000000000001" customHeight="1">
      <c r="A89" s="12">
        <f>'Eleveld TCI'!A89</f>
        <v>375</v>
      </c>
      <c r="B89" s="8">
        <f>'Eleveld TCI'!C89</f>
        <v>5</v>
      </c>
      <c r="C89" s="68">
        <f>'Marsh TCI'!E89</f>
        <v>1074.7271390808157</v>
      </c>
      <c r="D89" s="17">
        <f>(F89*data!$C$16+G89*data!$C$17-E88*(data!$C$18+data!$C$19+data!$C$20))*$B89/60</f>
        <v>-0.85615892688868556</v>
      </c>
      <c r="E89" s="17">
        <f t="shared" si="4"/>
        <v>21.777045135232036</v>
      </c>
      <c r="F89" s="17">
        <f>F88+(data!$C$19*E88-data!$C$16*F88)*$B89/60</f>
        <v>103.45623819389823</v>
      </c>
      <c r="G89" s="17">
        <f>G88+(data!$C$20*E88-data!$C$17*G88)*$B89/60</f>
        <v>45.100844379887349</v>
      </c>
      <c r="H89" s="16">
        <f t="shared" si="3"/>
        <v>6.25</v>
      </c>
      <c r="I89" s="14">
        <f>E89/data!$C$15*1000</f>
        <v>2.9486113922408781</v>
      </c>
      <c r="J89" s="14">
        <f>J88+data!$C$21*(I88-J88)/60*B88</f>
        <v>3.9213316692322091</v>
      </c>
      <c r="K89" s="59">
        <f>K88+C89*B89/3600/data!H$23</f>
        <v>28.879734794413132</v>
      </c>
    </row>
    <row r="90" spans="1:11" ht="20.100000000000001" customHeight="1">
      <c r="A90" s="12">
        <f>'Eleveld TCI'!A90</f>
        <v>380</v>
      </c>
      <c r="B90" s="8">
        <f>'Eleveld TCI'!C90</f>
        <v>5</v>
      </c>
      <c r="C90" s="68">
        <f>'Marsh TCI'!E90</f>
        <v>1073.3102017134752</v>
      </c>
      <c r="D90" s="17">
        <f>(F90*data!$C$16+G90*data!$C$17-E89*(data!$C$18+data!$C$19+data!$C$20))*$B90/60</f>
        <v>-0.89849716142685365</v>
      </c>
      <c r="E90" s="17">
        <f t="shared" si="4"/>
        <v>22.371224555861872</v>
      </c>
      <c r="F90" s="17">
        <f>F89+(data!$C$19*E89-data!$C$16*F89)*$B90/60</f>
        <v>103.54075138159297</v>
      </c>
      <c r="G90" s="17">
        <f>G89+(data!$C$20*E89-data!$C$17*G89)*$B90/60</f>
        <v>45.300129346318016</v>
      </c>
      <c r="H90" s="16">
        <f t="shared" si="3"/>
        <v>6.333333333333333</v>
      </c>
      <c r="I90" s="14">
        <f>E90/data!$C$15*1000</f>
        <v>3.0290632716315185</v>
      </c>
      <c r="J90" s="14">
        <f>J89+data!$C$21*(I89-J89)/60*B89</f>
        <v>3.911193763448928</v>
      </c>
      <c r="K90" s="59">
        <f>K89+C90*B90/3600/data!H$23</f>
        <v>29.028805655762227</v>
      </c>
    </row>
    <row r="91" spans="1:11" ht="20.100000000000001" customHeight="1">
      <c r="A91" s="12">
        <f>'Eleveld TCI'!A91</f>
        <v>385</v>
      </c>
      <c r="B91" s="8">
        <f>'Eleveld TCI'!C91</f>
        <v>5</v>
      </c>
      <c r="C91" s="68">
        <f>'Marsh TCI'!E91</f>
        <v>1071.8995241574612</v>
      </c>
      <c r="D91" s="17">
        <f>(F91*data!$C$16+G91*data!$C$17-E90*(data!$C$18+data!$C$19+data!$C$20))*$B91/60</f>
        <v>-0.93777021169649488</v>
      </c>
      <c r="E91" s="17">
        <f t="shared" si="4"/>
        <v>22.924162957656314</v>
      </c>
      <c r="F91" s="17">
        <f>F90+(data!$C$19*E90-data!$C$16*F90)*$B91/60</f>
        <v>103.64202315693427</v>
      </c>
      <c r="G91" s="17">
        <f>G90+(data!$C$20*E90-data!$C$17*G90)*$B91/60</f>
        <v>45.505233341026084</v>
      </c>
      <c r="H91" s="16">
        <f t="shared" si="3"/>
        <v>6.416666666666667</v>
      </c>
      <c r="I91" s="14">
        <f>E91/data!$C$15*1000</f>
        <v>3.1039311180548523</v>
      </c>
      <c r="J91" s="14">
        <f>J90+data!$C$21*(I90-J90)/60*B90</f>
        <v>3.9020000044350156</v>
      </c>
      <c r="K91" s="59">
        <f>K90+C91*B91/3600/data!H$23</f>
        <v>29.177680589672985</v>
      </c>
    </row>
    <row r="92" spans="1:11" ht="20.100000000000001" customHeight="1">
      <c r="A92" s="12">
        <f>'Eleveld TCI'!A92</f>
        <v>390</v>
      </c>
      <c r="B92" s="8">
        <f>'Eleveld TCI'!C92</f>
        <v>5</v>
      </c>
      <c r="C92" s="68">
        <f>'Marsh TCI'!E92</f>
        <v>1070.495077786436</v>
      </c>
      <c r="D92" s="17">
        <f>(F92*data!$C$16+G92*data!$C$17-E91*(data!$C$18+data!$C$19+data!$C$20))*$B92/60</f>
        <v>-0.97419133195228824</v>
      </c>
      <c r="E92" s="17">
        <f t="shared" si="4"/>
        <v>23.438720964811612</v>
      </c>
      <c r="F92" s="17">
        <f>F91+(data!$C$19*E91-data!$C$16*F91)*$B92/60</f>
        <v>103.7587709203689</v>
      </c>
      <c r="G92" s="17">
        <f>G91+(data!$C$20*E91-data!$C$17*G91)*$B92/60</f>
        <v>45.715745203298063</v>
      </c>
      <c r="H92" s="16">
        <f t="shared" si="3"/>
        <v>6.5</v>
      </c>
      <c r="I92" s="14">
        <f>E92/data!$C$15*1000</f>
        <v>3.1736022599588662</v>
      </c>
      <c r="J92" s="14">
        <f>J91+data!$C$21*(I91-J91)/60*B91</f>
        <v>3.8936823540579559</v>
      </c>
      <c r="K92" s="59">
        <f>K91+C92*B92/3600/data!H$23</f>
        <v>29.326360461587768</v>
      </c>
    </row>
    <row r="93" spans="1:11" ht="20.100000000000001" customHeight="1">
      <c r="A93" s="12">
        <f>'Eleveld TCI'!A93</f>
        <v>395</v>
      </c>
      <c r="B93" s="8">
        <f>'Eleveld TCI'!C93</f>
        <v>5</v>
      </c>
      <c r="C93" s="68">
        <f>'Marsh TCI'!E93</f>
        <v>1069.0968341052746</v>
      </c>
      <c r="D93" s="17">
        <f>(F93*data!$C$16+G93*data!$C$17-E92*(data!$C$18+data!$C$19+data!$C$20))*$B93/60</f>
        <v>-1.0079589759062599</v>
      </c>
      <c r="E93" s="17">
        <f t="shared" si="4"/>
        <v>23.91756070805318</v>
      </c>
      <c r="F93" s="17">
        <f>F92+(data!$C$19*E92-data!$C$16*F92)*$B93/60</f>
        <v>103.88980167225766</v>
      </c>
      <c r="G93" s="17">
        <f>G92+(data!$C$20*E92-data!$C$17*G92)*$B93/60</f>
        <v>45.931282294781518</v>
      </c>
      <c r="H93" s="16">
        <f t="shared" si="3"/>
        <v>6.583333333333333</v>
      </c>
      <c r="I93" s="14">
        <f>E93/data!$C$15*1000</f>
        <v>3.2384371497803288</v>
      </c>
      <c r="J93" s="14">
        <f>J92+data!$C$21*(I92-J92)/60*B92</f>
        <v>3.8861775201164117</v>
      </c>
      <c r="K93" s="59">
        <f>K92+C93*B93/3600/data!H$23</f>
        <v>29.474846132991278</v>
      </c>
    </row>
    <row r="94" spans="1:11" ht="20.100000000000001" customHeight="1">
      <c r="A94" s="12">
        <f>'Eleveld TCI'!A94</f>
        <v>400</v>
      </c>
      <c r="B94" s="8">
        <f>'Eleveld TCI'!C94</f>
        <v>5</v>
      </c>
      <c r="C94" s="68">
        <f>'Marsh TCI'!E94</f>
        <v>1067.7047647494305</v>
      </c>
      <c r="D94" s="17">
        <f>(F94*data!$C$16+G94*data!$C$17-E93*(data!$C$18+data!$C$19+data!$C$20))*$B94/60</f>
        <v>-1.0392578237695418</v>
      </c>
      <c r="E94" s="17">
        <f t="shared" si="4"/>
        <v>24.363159598318742</v>
      </c>
      <c r="F94" s="17">
        <f>F93+(data!$C$19*E93-data!$C$16*F93)*$B94/60</f>
        <v>104.03400579252053</v>
      </c>
      <c r="G94" s="17">
        <f>G93+(data!$C$20*E93-data!$C$17*G93)*$B94/60</f>
        <v>46.151488520373412</v>
      </c>
      <c r="H94" s="16">
        <f t="shared" si="3"/>
        <v>6.666666666666667</v>
      </c>
      <c r="I94" s="14">
        <f>E94/data!$C$15*1000</f>
        <v>3.2987712289011566</v>
      </c>
      <c r="J94" s="14">
        <f>J93+data!$C$21*(I93-J93)/60*B93</f>
        <v>3.8794266267693476</v>
      </c>
      <c r="K94" s="59">
        <f>K93+C94*B94/3600/data!H$23</f>
        <v>29.623138461428699</v>
      </c>
    </row>
    <row r="95" spans="1:11" ht="20.100000000000001" customHeight="1">
      <c r="A95" s="12">
        <f>'Eleveld TCI'!A95</f>
        <v>405</v>
      </c>
      <c r="B95" s="8">
        <f>'Eleveld TCI'!C95</f>
        <v>5</v>
      </c>
      <c r="C95" s="68">
        <f>'Marsh TCI'!E95</f>
        <v>1066.3188414843421</v>
      </c>
      <c r="D95" s="17">
        <f>(F95*data!$C$16+G95*data!$C$17-E94*(data!$C$18+data!$C$19+data!$C$20))*$B95/60</f>
        <v>-1.0682597380262284</v>
      </c>
      <c r="E95" s="17">
        <f t="shared" si="4"/>
        <v>24.777823144666723</v>
      </c>
      <c r="F95" s="17">
        <f>F94+(data!$C$19*E94-data!$C$16*F94)*$B95/60</f>
        <v>104.19035125193462</v>
      </c>
      <c r="G95" s="17">
        <f>G94+(data!$C$20*E94-data!$C$17*G94)*$B95/60</f>
        <v>46.376032486441204</v>
      </c>
      <c r="H95" s="16">
        <f t="shared" si="3"/>
        <v>6.75</v>
      </c>
      <c r="I95" s="14">
        <f>E95/data!$C$15*1000</f>
        <v>3.354916663192907</v>
      </c>
      <c r="J95" s="14">
        <f>J94+data!$C$21*(I94-J94)/60*B94</f>
        <v>3.8733749078370057</v>
      </c>
      <c r="K95" s="59">
        <f>K94+C95*B95/3600/data!H$23</f>
        <v>29.771238300523745</v>
      </c>
    </row>
    <row r="96" spans="1:11" ht="20.100000000000001" customHeight="1">
      <c r="A96" s="12">
        <f>'Eleveld TCI'!A96</f>
        <v>410</v>
      </c>
      <c r="B96" s="8">
        <f>'Eleveld TCI'!C96</f>
        <v>5</v>
      </c>
      <c r="C96" s="68">
        <f>'Marsh TCI'!E96</f>
        <v>1064.9390362048393</v>
      </c>
      <c r="D96" s="17">
        <f>(F96*data!$C$16+G96*data!$C$17-E95*(data!$C$18+data!$C$19+data!$C$20))*$B96/60</f>
        <v>-1.0951246528847067</v>
      </c>
      <c r="E96" s="17">
        <f t="shared" si="4"/>
        <v>25.163696882732491</v>
      </c>
      <c r="F96" s="17">
        <f>F95+(data!$C$19*E95-data!$C$16*F95)*$B96/60</f>
        <v>104.35787822513173</v>
      </c>
      <c r="G96" s="17">
        <f>G95+(data!$C$20*E95-data!$C$17*G95)*$B96/60</f>
        <v>46.604605786846925</v>
      </c>
      <c r="H96" s="16">
        <f t="shared" si="3"/>
        <v>6.833333333333333</v>
      </c>
      <c r="I96" s="14">
        <f>E96/data!$C$15*1000</f>
        <v>3.4071639581294697</v>
      </c>
      <c r="J96" s="14">
        <f>J95+data!$C$21*(I95-J95)/60*B95</f>
        <v>3.8679714213865899</v>
      </c>
      <c r="K96" s="59">
        <f>K95+C96*B96/3600/data!H$23</f>
        <v>29.919146499996639</v>
      </c>
    </row>
    <row r="97" spans="1:11" ht="20.100000000000001" customHeight="1">
      <c r="A97" s="12">
        <f>'Eleveld TCI'!A97</f>
        <v>415</v>
      </c>
      <c r="B97" s="8">
        <f>'Eleveld TCI'!C97</f>
        <v>5</v>
      </c>
      <c r="C97" s="68">
        <f>'Marsh TCI'!E97</f>
        <v>1063.5653209345503</v>
      </c>
      <c r="D97" s="17">
        <f>(F97*data!$C$16+G97*data!$C$17-E96*(data!$C$18+data!$C$19+data!$C$20))*$B97/60</f>
        <v>-1.1200014020086713</v>
      </c>
      <c r="E97" s="17">
        <f t="shared" si="4"/>
        <v>25.522777475452763</v>
      </c>
      <c r="F97" s="17">
        <f>F96+(data!$C$19*E96-data!$C$16*F96)*$B97/60</f>
        <v>104.5356940774212</v>
      </c>
      <c r="G97" s="17">
        <f>G96+(data!$C$20*E96-data!$C$17*G96)*$B97/60</f>
        <v>46.836921407905891</v>
      </c>
      <c r="H97" s="16">
        <f t="shared" si="3"/>
        <v>6.916666666666667</v>
      </c>
      <c r="I97" s="14">
        <f>E97/data!$C$15*1000</f>
        <v>3.4557834618248831</v>
      </c>
      <c r="J97" s="14">
        <f>J96+data!$C$21*(I96-J96)/60*B96</f>
        <v>3.8631687841256674</v>
      </c>
      <c r="K97" s="59">
        <f>K96+C97*B97/3600/data!H$23</f>
        <v>30.066863905681995</v>
      </c>
    </row>
    <row r="98" spans="1:11" ht="20.100000000000001" customHeight="1">
      <c r="A98" s="12">
        <f>'Eleveld TCI'!A98</f>
        <v>420</v>
      </c>
      <c r="B98" s="8">
        <f>'Eleveld TCI'!C98</f>
        <v>5</v>
      </c>
      <c r="C98" s="68">
        <f>'Marsh TCI'!E98</f>
        <v>1062.1976678253077</v>
      </c>
      <c r="D98" s="17">
        <f>(F98*data!$C$16+G98*data!$C$17-E97*(data!$C$18+data!$C$19+data!$C$20))*$B98/60</f>
        <v>-1.1430284888106825</v>
      </c>
      <c r="E98" s="17">
        <f t="shared" si="4"/>
        <v>25.856923043495623</v>
      </c>
      <c r="F98" s="17">
        <f>F97+(data!$C$19*E97-data!$C$16*F97)*$B98/60</f>
        <v>104.72296869949743</v>
      </c>
      <c r="G98" s="17">
        <f>G97+(data!$C$20*E97-data!$C$17*G97)*$B98/60</f>
        <v>47.07271224402696</v>
      </c>
      <c r="H98" s="16">
        <f t="shared" si="3"/>
        <v>7</v>
      </c>
      <c r="I98" s="14">
        <f>E98/data!$C$15*1000</f>
        <v>3.501026763773317</v>
      </c>
      <c r="J98" s="14">
        <f>J97+data!$C$21*(I97-J97)/60*B97</f>
        <v>3.8589229242287693</v>
      </c>
      <c r="K98" s="59">
        <f>K97+C98*B98/3600/data!H$23</f>
        <v>30.214391359546621</v>
      </c>
    </row>
    <row r="99" spans="1:11" ht="20.100000000000001" customHeight="1">
      <c r="A99" s="12">
        <f>'Eleveld TCI'!A99</f>
        <v>425</v>
      </c>
      <c r="B99" s="8">
        <f>'Eleveld TCI'!C99</f>
        <v>5</v>
      </c>
      <c r="C99" s="68">
        <f>'Marsh TCI'!E99</f>
        <v>1060.8360491565657</v>
      </c>
      <c r="D99" s="17">
        <f>(F99*data!$C$16+G99*data!$C$17-E98*(data!$C$18+data!$C$19+data!$C$20))*$B99/60</f>
        <v>-1.1643348032939405</v>
      </c>
      <c r="E99" s="17">
        <f t="shared" si="4"/>
        <v>26.167862778847944</v>
      </c>
      <c r="F99" s="17">
        <f>F98+(data!$C$19*E98-data!$C$16*F98)*$B99/60</f>
        <v>104.91893016589204</v>
      </c>
      <c r="G99" s="17">
        <f>G98+(data!$C$20*E98-data!$C$17*G98)*$B99/60</f>
        <v>47.31172971635403</v>
      </c>
      <c r="H99" s="16">
        <f t="shared" si="3"/>
        <v>7.083333333333333</v>
      </c>
      <c r="I99" s="14">
        <f>E99/data!$C$15*1000</f>
        <v>3.5431279965285776</v>
      </c>
      <c r="J99" s="14">
        <f>J98+data!$C$21*(I98-J98)/60*B98</f>
        <v>3.8551928513180678</v>
      </c>
      <c r="K99" s="59">
        <f>K98+C99*B99/3600/data!H$23</f>
        <v>30.361729699707254</v>
      </c>
    </row>
    <row r="100" spans="1:11" ht="20.100000000000001" customHeight="1">
      <c r="A100" s="12">
        <f>'Eleveld TCI'!A100</f>
        <v>430</v>
      </c>
      <c r="B100" s="8">
        <f>'Eleveld TCI'!C100</f>
        <v>5</v>
      </c>
      <c r="C100" s="68">
        <f>'Marsh TCI'!E100</f>
        <v>1059.4804373348165</v>
      </c>
      <c r="D100" s="17">
        <f>(F100*data!$C$16+G100*data!$C$17-E99*(data!$C$18+data!$C$19+data!$C$20))*$B100/60</f>
        <v>-1.1840402891513533</v>
      </c>
      <c r="E100" s="17">
        <f t="shared" si="4"/>
        <v>26.45720589130293</v>
      </c>
      <c r="F100" s="17">
        <f>F99+(data!$C$19*E99-data!$C$16*F99)*$B100/60</f>
        <v>105.12286069470544</v>
      </c>
      <c r="G100" s="17">
        <f>G99+(data!$C$20*E99-data!$C$17*G99)*$B100/60</f>
        <v>47.553742487261339</v>
      </c>
      <c r="H100" s="16">
        <f t="shared" si="3"/>
        <v>7.166666666666667</v>
      </c>
      <c r="I100" s="14">
        <f>E100/data!$C$15*1000</f>
        <v>3.5823050470583078</v>
      </c>
      <c r="J100" s="14">
        <f>J99+data!$C$21*(I99-J99)/60*B99</f>
        <v>3.8519404424077544</v>
      </c>
      <c r="K100" s="59">
        <f>K99+C100*B100/3600/data!H$23</f>
        <v>30.508879760448202</v>
      </c>
    </row>
    <row r="101" spans="1:11" ht="20.100000000000001" customHeight="1">
      <c r="A101" s="12">
        <f>'Eleveld TCI'!A101</f>
        <v>435</v>
      </c>
      <c r="B101" s="8">
        <f>'Eleveld TCI'!C101</f>
        <v>5</v>
      </c>
      <c r="C101" s="68">
        <f>'Marsh TCI'!E101</f>
        <v>1058.1308048930077</v>
      </c>
      <c r="D101" s="17">
        <f>(F101*data!$C$16+G101*data!$C$17-E100*(data!$C$18+data!$C$19+data!$C$20))*$B101/60</f>
        <v>-1.2022565645736312</v>
      </c>
      <c r="E101" s="17">
        <f t="shared" si="4"/>
        <v>26.726449934138767</v>
      </c>
      <c r="F101" s="17">
        <f>F100+(data!$C$19*E100-data!$C$16*F100)*$B101/60</f>
        <v>105.33409288771153</v>
      </c>
      <c r="G101" s="17">
        <f>G100+(data!$C$20*E100-data!$C$17*G100)*$B101/60</f>
        <v>47.798535264051189</v>
      </c>
      <c r="H101" s="16">
        <f t="shared" si="3"/>
        <v>7.25</v>
      </c>
      <c r="I101" s="14">
        <f>E101/data!$C$15*1000</f>
        <v>3.6187606840406796</v>
      </c>
      <c r="J101" s="14">
        <f>J100+data!$C$21*(I100-J100)/60*B100</f>
        <v>3.8491302427043559</v>
      </c>
      <c r="K101" s="59">
        <f>K100+C101*B101/3600/data!H$23</f>
        <v>30.655842372238897</v>
      </c>
    </row>
    <row r="102" spans="1:11" ht="20.100000000000001" customHeight="1">
      <c r="A102" s="12">
        <f>'Eleveld TCI'!A102</f>
        <v>440</v>
      </c>
      <c r="B102" s="8">
        <f>'Eleveld TCI'!C102</f>
        <v>5</v>
      </c>
      <c r="C102" s="68">
        <f>'Marsh TCI'!E102</f>
        <v>1056.7871244899379</v>
      </c>
      <c r="D102" s="17">
        <f>(F102*data!$C$16+G102*data!$C$17-E101*(data!$C$18+data!$C$19+data!$C$20))*$B102/60</f>
        <v>-1.2190874999785928</v>
      </c>
      <c r="E102" s="17">
        <f t="shared" si="4"/>
        <v>26.97698855206713</v>
      </c>
      <c r="F102" s="17">
        <f>F101+(data!$C$19*E101-data!$C$16*F101)*$B102/60</f>
        <v>105.55200623138001</v>
      </c>
      <c r="G102" s="17">
        <f>G101+(data!$C$20*E101-data!$C$17*G101)*$B102/60</f>
        <v>48.045907685664162</v>
      </c>
      <c r="H102" s="16">
        <f t="shared" si="3"/>
        <v>7.333333333333333</v>
      </c>
      <c r="I102" s="14">
        <f>E102/data!$C$15*1000</f>
        <v>3.6526836069364346</v>
      </c>
      <c r="J102" s="14">
        <f>J101+data!$C$21*(I101-J101)/60*B101</f>
        <v>3.8467292802320898</v>
      </c>
      <c r="K102" s="59">
        <f>K101+C102*B102/3600/data!H$23</f>
        <v>30.802618361751389</v>
      </c>
    </row>
    <row r="103" spans="1:11" ht="20.100000000000001" customHeight="1">
      <c r="A103" s="12">
        <f>'Eleveld TCI'!A103</f>
        <v>445</v>
      </c>
      <c r="B103" s="8">
        <f>'Eleveld TCI'!C103</f>
        <v>5</v>
      </c>
      <c r="C103" s="68">
        <f>'Marsh TCI'!E103</f>
        <v>1055.4493689097353</v>
      </c>
      <c r="D103" s="17">
        <f>(F103*data!$C$16+G103*data!$C$17-E102*(data!$C$18+data!$C$19+data!$C$20))*$B103/60</f>
        <v>-1.2346297556509815</v>
      </c>
      <c r="E103" s="17">
        <f t="shared" si="4"/>
        <v>27.210118691541062</v>
      </c>
      <c r="F103" s="17">
        <f>F102+(data!$C$19*E102-data!$C$16*F102)*$B103/60</f>
        <v>105.77602384071075</v>
      </c>
      <c r="G103" s="17">
        <f>G102+(data!$C$20*E102-data!$C$17*G102)*$B103/60</f>
        <v>48.295673286641552</v>
      </c>
      <c r="H103" s="16">
        <f t="shared" si="3"/>
        <v>7.416666666666667</v>
      </c>
      <c r="I103" s="14">
        <f>E103/data!$C$15*1000</f>
        <v>3.684249422264402</v>
      </c>
      <c r="J103" s="14">
        <f>J102+data!$C$21*(I102-J102)/60*B102</f>
        <v>3.844706893323893</v>
      </c>
      <c r="K103" s="59">
        <f>K102+C103*B103/3600/data!H$23</f>
        <v>30.949208551877742</v>
      </c>
    </row>
    <row r="104" spans="1:11" ht="20.100000000000001" customHeight="1">
      <c r="A104" s="12">
        <f>'Eleveld TCI'!A104</f>
        <v>450</v>
      </c>
      <c r="B104" s="8">
        <f>'Eleveld TCI'!C104</f>
        <v>5</v>
      </c>
      <c r="C104" s="68">
        <f>'Marsh TCI'!E104</f>
        <v>1054.1175110612232</v>
      </c>
      <c r="D104" s="17">
        <f>(F104*data!$C$16+G104*data!$C$17-E103*(data!$C$18+data!$C$19+data!$C$20))*$B104/60</f>
        <v>-1.2489732820746562</v>
      </c>
      <c r="E104" s="17">
        <f t="shared" si="4"/>
        <v>27.427047310729929</v>
      </c>
      <c r="F104" s="17">
        <f>F103+(data!$C$19*E103-data!$C$16*F103)*$B104/60</f>
        <v>106.00560942903128</v>
      </c>
      <c r="G104" s="17">
        <f>G103+(data!$C$20*E103-data!$C$17*G103)*$B104/60</f>
        <v>48.547658532979291</v>
      </c>
      <c r="H104" s="16">
        <f t="shared" si="3"/>
        <v>7.5</v>
      </c>
      <c r="I104" s="14">
        <f>E104/data!$C$15*1000</f>
        <v>3.7136215521319444</v>
      </c>
      <c r="J104" s="14">
        <f>J103+data!$C$21*(I103-J103)/60*B103</f>
        <v>3.8430345700853397</v>
      </c>
      <c r="K104" s="59">
        <f>K103+C104*B104/3600/data!H$23</f>
        <v>31.095613761747355</v>
      </c>
    </row>
    <row r="105" spans="1:11" ht="20.100000000000001" customHeight="1">
      <c r="A105" s="12">
        <f>'Eleveld TCI'!A105</f>
        <v>455</v>
      </c>
      <c r="B105" s="8">
        <f>'Eleveld TCI'!C105</f>
        <v>5</v>
      </c>
      <c r="C105" s="68">
        <f>'Marsh TCI'!E105</f>
        <v>1052.7915239773779</v>
      </c>
      <c r="D105" s="17">
        <f>(F105*data!$C$16+G105*data!$C$17-E104*(data!$C$18+data!$C$19+data!$C$20))*$B105/60</f>
        <v>-1.262201785545995</v>
      </c>
      <c r="E105" s="17">
        <f t="shared" si="4"/>
        <v>27.628897623880079</v>
      </c>
      <c r="F105" s="17">
        <f>F104+(data!$C$19*E104-data!$C$16*F104)*$B105/60</f>
        <v>106.24026448807714</v>
      </c>
      <c r="G105" s="17">
        <f>G104+(data!$C$20*E104-data!$C$17*G104)*$B105/60</f>
        <v>48.801701924884803</v>
      </c>
      <c r="H105" s="16">
        <f t="shared" si="3"/>
        <v>7.583333333333333</v>
      </c>
      <c r="I105" s="14">
        <f>E105/data!$C$15*1000</f>
        <v>3.7409520797212461</v>
      </c>
      <c r="J105" s="14">
        <f>J104+data!$C$21*(I104-J104)/60*B104</f>
        <v>3.8416857990006044</v>
      </c>
      <c r="K105" s="59">
        <f>K104+C105*B105/3600/data!H$23</f>
        <v>31.241834806744212</v>
      </c>
    </row>
    <row r="106" spans="1:11" ht="20.100000000000001" customHeight="1">
      <c r="A106" s="12">
        <f>'Eleveld TCI'!A106</f>
        <v>460</v>
      </c>
      <c r="B106" s="8">
        <f>'Eleveld TCI'!C106</f>
        <v>5</v>
      </c>
      <c r="C106" s="68">
        <f>'Marsh TCI'!E106</f>
        <v>1051.471380814786</v>
      </c>
      <c r="D106" s="17">
        <f>(F106*data!$C$16+G106*data!$C$17-E105*(data!$C$18+data!$C$19+data!$C$20))*$B106/60</f>
        <v>-1.2743931614776776</v>
      </c>
      <c r="E106" s="17">
        <f t="shared" si="4"/>
        <v>27.81671491237098</v>
      </c>
      <c r="F106" s="17">
        <f>F105+(data!$C$19*E105-data!$C$16*F105)*$B106/60</f>
        <v>106.47952566376348</v>
      </c>
      <c r="G106" s="17">
        <f>G105+(data!$C$20*E105-data!$C$17*G105)*$B106/60</f>
        <v>49.057653161794235</v>
      </c>
      <c r="H106" s="16">
        <f t="shared" si="3"/>
        <v>7.666666666666667</v>
      </c>
      <c r="I106" s="14">
        <f>E106/data!$C$15*1000</f>
        <v>3.7663825361061711</v>
      </c>
      <c r="J106" s="14">
        <f>J105+data!$C$21*(I105-J105)/60*B105</f>
        <v>3.8406359299072896</v>
      </c>
      <c r="K106" s="59">
        <f>K105+C106*B106/3600/data!H$23</f>
        <v>31.387872498524043</v>
      </c>
    </row>
    <row r="107" spans="1:11" ht="20.100000000000001" customHeight="1">
      <c r="A107" s="12">
        <f>'Eleveld TCI'!A107</f>
        <v>465</v>
      </c>
      <c r="B107" s="8">
        <f>'Eleveld TCI'!C107</f>
        <v>5</v>
      </c>
      <c r="C107" s="68">
        <f>'Marsh TCI'!E107</f>
        <v>1050.1570548530003</v>
      </c>
      <c r="D107" s="17">
        <f>(F107*data!$C$16+G107*data!$C$17-E106*(data!$C$18+data!$C$19+data!$C$20))*$B107/60</f>
        <v>-1.2856198976348741</v>
      </c>
      <c r="E107" s="17">
        <f t="shared" si="4"/>
        <v>27.99147193253442</v>
      </c>
      <c r="F107" s="17">
        <f>F106+(data!$C$19*E106-data!$C$16*F106)*$B107/60</f>
        <v>106.72296231406844</v>
      </c>
      <c r="G107" s="17">
        <f>G106+(data!$C$20*E106-data!$C$17*G106)*$B107/60</f>
        <v>49.315372365329793</v>
      </c>
      <c r="H107" s="16">
        <f t="shared" si="3"/>
        <v>7.75</v>
      </c>
      <c r="I107" s="14">
        <f>E107/data!$C$15*1000</f>
        <v>3.7900446324708574</v>
      </c>
      <c r="J107" s="14">
        <f>J106+data!$C$21*(I106-J106)/60*B106</f>
        <v>3.8398620446205833</v>
      </c>
      <c r="K107" s="59">
        <f>K106+C107*B107/3600/data!H$23</f>
        <v>31.533727645031405</v>
      </c>
    </row>
    <row r="108" spans="1:11" ht="20.100000000000001" customHeight="1">
      <c r="A108" s="12">
        <f>'Eleveld TCI'!A108</f>
        <v>470</v>
      </c>
      <c r="B108" s="8">
        <f>'Eleveld TCI'!C108</f>
        <v>5</v>
      </c>
      <c r="C108" s="68">
        <f>'Marsh TCI'!E108</f>
        <v>1048.8485194940688</v>
      </c>
      <c r="D108" s="17">
        <f>(F108*data!$C$16+G108*data!$C$17-E107*(data!$C$18+data!$C$19+data!$C$20))*$B108/60</f>
        <v>-1.2959494493902683</v>
      </c>
      <c r="E108" s="17">
        <f t="shared" si="4"/>
        <v>28.154073948217764</v>
      </c>
      <c r="F108" s="17">
        <f>F107+(data!$C$19*E107-data!$C$16*F107)*$B108/60</f>
        <v>106.97017423639124</v>
      </c>
      <c r="G108" s="17">
        <f>G107+(data!$C$20*E107-data!$C$17*G107)*$B108/60</f>
        <v>49.574729356176583</v>
      </c>
      <c r="H108" s="16">
        <f t="shared" si="3"/>
        <v>7.833333333333333</v>
      </c>
      <c r="I108" s="14">
        <f>E108/data!$C$15*1000</f>
        <v>3.812060941518661</v>
      </c>
      <c r="J108" s="14">
        <f>J107+data!$C$21*(I107-J107)/60*B107</f>
        <v>3.8393428365371425</v>
      </c>
      <c r="K108" s="59">
        <f>K107+C108*B108/3600/data!H$23</f>
        <v>31.679401050516692</v>
      </c>
    </row>
    <row r="109" spans="1:11" ht="20.100000000000001" customHeight="1">
      <c r="A109" s="12">
        <f>'Eleveld TCI'!A109</f>
        <v>475</v>
      </c>
      <c r="B109" s="8">
        <f>'Eleveld TCI'!C109</f>
        <v>5</v>
      </c>
      <c r="C109" s="68">
        <f>'Marsh TCI'!E109</f>
        <v>1047.5457482619004</v>
      </c>
      <c r="D109" s="17">
        <f>(F109*data!$C$16+G109*data!$C$17-E108*(data!$C$18+data!$C$19+data!$C$20))*$B109/60</f>
        <v>-1.3054445889395543</v>
      </c>
      <c r="E109" s="17">
        <f t="shared" si="4"/>
        <v>28.305363414131083</v>
      </c>
      <c r="F109" s="17">
        <f>F108+(data!$C$19*E108-data!$C$16*F108)*$B109/60</f>
        <v>107.22078955262495</v>
      </c>
      <c r="G109" s="17">
        <f>G108+(data!$C$20*E108-data!$C$17*G108)*$B109/60</f>
        <v>49.835602981137455</v>
      </c>
      <c r="H109" s="16">
        <f t="shared" si="3"/>
        <v>7.916666666666667</v>
      </c>
      <c r="I109" s="14">
        <f>E109/data!$C$15*1000</f>
        <v>3.832545531597245</v>
      </c>
      <c r="J109" s="14">
        <f>J108+data!$C$21*(I108-J108)/60*B108</f>
        <v>3.8390584985955689</v>
      </c>
      <c r="K109" s="59">
        <f>K108+C109*B109/3600/data!H$23</f>
        <v>31.824893515553068</v>
      </c>
    </row>
    <row r="110" spans="1:11" ht="20.100000000000001" customHeight="1">
      <c r="A110" s="12">
        <f>'Eleveld TCI'!A110</f>
        <v>480</v>
      </c>
      <c r="B110" s="8">
        <f>'Eleveld TCI'!C110</f>
        <v>5</v>
      </c>
      <c r="C110" s="68">
        <f>'Marsh TCI'!E110</f>
        <v>1046.2487148017635</v>
      </c>
      <c r="D110" s="17">
        <f>(F110*data!$C$16+G110*data!$C$17-E109*(data!$C$18+data!$C$19+data!$C$20))*$B110/60</f>
        <v>-1.3141637302843456</v>
      </c>
      <c r="E110" s="17">
        <f t="shared" si="4"/>
        <v>28.446124334210488</v>
      </c>
      <c r="F110" s="17">
        <f>F109+(data!$C$19*E109-data!$C$16*F109)*$B110/60</f>
        <v>107.47446274099964</v>
      </c>
      <c r="G110" s="17">
        <f>G109+(data!$C$20*E109-data!$C$17*G109)*$B110/60</f>
        <v>50.097880486883923</v>
      </c>
      <c r="H110" s="16">
        <f t="shared" si="3"/>
        <v>8</v>
      </c>
      <c r="I110" s="14">
        <f>E110/data!$C$15*1000</f>
        <v>3.8516045568208717</v>
      </c>
      <c r="J110" s="14">
        <f>J109+data!$C$21*(I109-J109)/60*B109</f>
        <v>3.8389906190135754</v>
      </c>
      <c r="K110" s="59">
        <f>K109+C110*B110/3600/data!H$23</f>
        <v>31.970205837053314</v>
      </c>
    </row>
    <row r="111" spans="1:11" ht="20.100000000000001" customHeight="1">
      <c r="A111" s="12">
        <f>'Eleveld TCI'!A111</f>
        <v>485</v>
      </c>
      <c r="B111" s="8">
        <f>'Eleveld TCI'!C111</f>
        <v>5</v>
      </c>
      <c r="C111" s="68">
        <f>'Marsh TCI'!E111</f>
        <v>1044.9573928796519</v>
      </c>
      <c r="D111" s="17">
        <f>(F111*data!$C$16+G111*data!$C$17-E110*(data!$C$18+data!$C$19+data!$C$20))*$B111/60</f>
        <v>-1.3221612316640157</v>
      </c>
      <c r="E111" s="17">
        <f t="shared" si="4"/>
        <v>28.577086317548922</v>
      </c>
      <c r="F111" s="17">
        <f>F110+(data!$C$19*E110-data!$C$16*F110)*$B111/60</f>
        <v>107.73087280451152</v>
      </c>
      <c r="G111" s="17">
        <f>G110+(data!$C$20*E110-data!$C$17*G110)*$B111/60</f>
        <v>50.361456937162842</v>
      </c>
      <c r="H111" s="16">
        <f t="shared" si="3"/>
        <v>8.0833333333333339</v>
      </c>
      <c r="I111" s="14">
        <f>E111/data!$C$15*1000</f>
        <v>3.8693368062433349</v>
      </c>
      <c r="J111" s="14">
        <f>J110+data!$C$21*(I110-J110)/60*B110</f>
        <v>3.8391220842621894</v>
      </c>
      <c r="K111" s="59">
        <f>K110+C111*B111/3600/data!H$23</f>
        <v>32.115338808286602</v>
      </c>
    </row>
    <row r="112" spans="1:11" ht="20.100000000000001" customHeight="1">
      <c r="A112" s="12">
        <f>'Eleveld TCI'!A112</f>
        <v>490</v>
      </c>
      <c r="B112" s="8">
        <f>'Eleveld TCI'!C112</f>
        <v>5</v>
      </c>
      <c r="C112" s="68">
        <f>'Marsh TCI'!E112</f>
        <v>1043.6717563818445</v>
      </c>
      <c r="D112" s="17">
        <f>(F112*data!$C$16+G112*data!$C$17-E111*(data!$C$18+data!$C$19+data!$C$20))*$B112/60</f>
        <v>-1.3294876770013282</v>
      </c>
      <c r="E112" s="17">
        <f t="shared" si="4"/>
        <v>28.698928352880444</v>
      </c>
      <c r="F112" s="17">
        <f>F111+(data!$C$19*E111-data!$C$16*F111)*$B112/60</f>
        <v>107.98972156645982</v>
      </c>
      <c r="G112" s="17">
        <f>G111+(data!$C$20*E111-data!$C$17*G111)*$B112/60</f>
        <v>50.626234670443388</v>
      </c>
      <c r="H112" s="16">
        <f t="shared" si="3"/>
        <v>8.1666666666666661</v>
      </c>
      <c r="I112" s="14">
        <f>E112/data!$C$15*1000</f>
        <v>3.8858342149230416</v>
      </c>
      <c r="J112" s="14">
        <f>J111+data!$C$21*(I111-J111)/60*B111</f>
        <v>3.8394369887747799</v>
      </c>
      <c r="K112" s="59">
        <f>K111+C112*B112/3600/data!H$23</f>
        <v>32.260293218895193</v>
      </c>
    </row>
    <row r="113" spans="1:11" ht="20.100000000000001" customHeight="1">
      <c r="A113" s="12">
        <f>'Eleveld TCI'!A113</f>
        <v>495</v>
      </c>
      <c r="B113" s="8">
        <f>'Eleveld TCI'!C113</f>
        <v>5</v>
      </c>
      <c r="C113" s="68">
        <f>'Marsh TCI'!E113</f>
        <v>1042.3917793142402</v>
      </c>
      <c r="D113" s="17">
        <f>(F113*data!$C$16+G113*data!$C$17-E112*(data!$C$18+data!$C$19+data!$C$20))*$B113/60</f>
        <v>-1.3361901378181076</v>
      </c>
      <c r="E113" s="17">
        <f t="shared" si="4"/>
        <v>28.812282321148231</v>
      </c>
      <c r="F113" s="17">
        <f>F112+(data!$C$19*E112-data!$C$16*F112)*$B113/60</f>
        <v>108.25073208427146</v>
      </c>
      <c r="G113" s="17">
        <f>G112+(data!$C$20*E112-data!$C$17*G112)*$B113/60</f>
        <v>50.89212279519819</v>
      </c>
      <c r="H113" s="16">
        <f t="shared" si="3"/>
        <v>8.25</v>
      </c>
      <c r="I113" s="14">
        <f>E113/data!$C$15*1000</f>
        <v>3.9011823395246368</v>
      </c>
      <c r="J113" s="14">
        <f>J112+data!$C$21*(I112-J112)/60*B112</f>
        <v>3.8399205509235528</v>
      </c>
      <c r="K113" s="59">
        <f>K112+C113*B113/3600/data!H$23</f>
        <v>32.405069854911062</v>
      </c>
    </row>
    <row r="114" spans="1:11" ht="20.100000000000001" customHeight="1">
      <c r="A114" s="12">
        <f>'Eleveld TCI'!A114</f>
        <v>500</v>
      </c>
      <c r="B114" s="8">
        <f>'Eleveld TCI'!C114</f>
        <v>5</v>
      </c>
      <c r="C114" s="68">
        <f>'Marsh TCI'!E114</f>
        <v>1041.1174358018775</v>
      </c>
      <c r="D114" s="17">
        <f>(F114*data!$C$16+G114*data!$C$17-E113*(data!$C$18+data!$C$19+data!$C$20))*$B114/60</f>
        <v>-1.3423124169761829</v>
      </c>
      <c r="E114" s="17">
        <f t="shared" si="4"/>
        <v>28.917736264330717</v>
      </c>
      <c r="F114" s="17">
        <f>F113+(data!$C$19*E113-data!$C$16*F113)*$B114/60</f>
        <v>108.51364717340505</v>
      </c>
      <c r="G114" s="17">
        <f>G113+(data!$C$20*E113-data!$C$17*G113)*$B114/60</f>
        <v>51.15903672020702</v>
      </c>
      <c r="H114" s="16">
        <f t="shared" si="3"/>
        <v>8.3333333333333339</v>
      </c>
      <c r="I114" s="14">
        <f>E114/data!$C$15*1000</f>
        <v>3.9154608009179848</v>
      </c>
      <c r="J114" s="14">
        <f>J113+data!$C$21*(I113-J113)/60*B113</f>
        <v>3.8405590348285803</v>
      </c>
      <c r="K114" s="59">
        <f>K113+C114*B114/3600/data!H$23</f>
        <v>32.549669498772431</v>
      </c>
    </row>
    <row r="115" spans="1:11" ht="20.100000000000001" customHeight="1">
      <c r="A115" s="12">
        <f>'Eleveld TCI'!A115</f>
        <v>505</v>
      </c>
      <c r="B115" s="8">
        <f>'Eleveld TCI'!C115</f>
        <v>5</v>
      </c>
      <c r="C115" s="68">
        <f>'Marsh TCI'!E115</f>
        <v>1039.8487000883915</v>
      </c>
      <c r="D115" s="17">
        <f>(F115*data!$C$16+G115*data!$C$17-E114*(data!$C$18+data!$C$19+data!$C$20))*$B115/60</f>
        <v>-1.3478952755047473</v>
      </c>
      <c r="E115" s="17">
        <f t="shared" si="4"/>
        <v>29.015837427439688</v>
      </c>
      <c r="F115" s="17">
        <f>F114+(data!$C$19*E114-data!$C$16*F114)*$B115/60</f>
        <v>108.77822803369577</v>
      </c>
      <c r="G115" s="17">
        <f>G114+(data!$C$20*E114-data!$C$17*G114)*$B115/60</f>
        <v>51.426897717452903</v>
      </c>
      <c r="H115" s="16">
        <f t="shared" si="3"/>
        <v>8.4166666666666661</v>
      </c>
      <c r="I115" s="14">
        <f>E115/data!$C$15*1000</f>
        <v>3.9287436960646365</v>
      </c>
      <c r="J115" s="14">
        <f>J114+data!$C$21*(I114-J114)/60*B114</f>
        <v>3.8413396775946222</v>
      </c>
      <c r="K115" s="59">
        <f>K114+C115*B115/3600/data!H$23</f>
        <v>32.694092929340265</v>
      </c>
    </row>
    <row r="116" spans="1:11" ht="20.100000000000001" customHeight="1">
      <c r="A116" s="12">
        <f>'Eleveld TCI'!A116</f>
        <v>510</v>
      </c>
      <c r="B116" s="8">
        <f>'Eleveld TCI'!C116</f>
        <v>5</v>
      </c>
      <c r="C116" s="68">
        <f>'Marsh TCI'!E116</f>
        <v>1038.5855465354007</v>
      </c>
      <c r="D116" s="17">
        <f>(F116*data!$C$16+G116*data!$C$17-E115*(data!$C$18+data!$C$19+data!$C$20))*$B116/60</f>
        <v>-1.3529766436878117</v>
      </c>
      <c r="E116" s="17">
        <f t="shared" si="4"/>
        <v>29.107095089430199</v>
      </c>
      <c r="F116" s="17">
        <f>F115+(data!$C$19*E115-data!$C$16*F115)*$B116/60</f>
        <v>109.04425297103249</v>
      </c>
      <c r="G116" s="17">
        <f>G115+(data!$C$20*E115-data!$C$17*G115)*$B116/60</f>
        <v>51.695632515348954</v>
      </c>
      <c r="H116" s="16">
        <f t="shared" si="3"/>
        <v>8.5</v>
      </c>
      <c r="I116" s="14">
        <f>E116/data!$C$15*1000</f>
        <v>3.9410999813229681</v>
      </c>
      <c r="J116" s="14">
        <f>J115+data!$C$21*(I115-J115)/60*B115</f>
        <v>3.842250621599069</v>
      </c>
      <c r="K116" s="59">
        <f>K115+C116*B116/3600/data!H$23</f>
        <v>32.838340921914629</v>
      </c>
    </row>
    <row r="117" spans="1:11" ht="20.100000000000001" customHeight="1">
      <c r="A117" s="12">
        <f>'Eleveld TCI'!A117</f>
        <v>515</v>
      </c>
      <c r="B117" s="8">
        <f>'Eleveld TCI'!C117</f>
        <v>5</v>
      </c>
      <c r="C117" s="68">
        <f>'Marsh TCI'!E117</f>
        <v>1037.3279496220664</v>
      </c>
      <c r="D117" s="17">
        <f>(F117*data!$C$16+G117*data!$C$17-E116*(data!$C$18+data!$C$19+data!$C$20))*$B117/60</f>
        <v>-1.3575918175039623</v>
      </c>
      <c r="E117" s="17">
        <f t="shared" si="4"/>
        <v>29.191983197669849</v>
      </c>
      <c r="F117" s="17">
        <f>F116+(data!$C$19*E116-data!$C$16*F116)*$B117/60</f>
        <v>109.31151620775179</v>
      </c>
      <c r="G117" s="17">
        <f>G116+(data!$C$20*E116-data!$C$17*G116)*$B117/60</f>
        <v>51.965172920191222</v>
      </c>
      <c r="H117" s="16">
        <f t="shared" si="3"/>
        <v>8.5833333333333339</v>
      </c>
      <c r="I117" s="14">
        <f>E117/data!$C$15*1000</f>
        <v>3.9525938291552549</v>
      </c>
      <c r="J117" s="14">
        <f>J116+data!$C$21*(I116-J116)/60*B116</f>
        <v>3.8432808514804879</v>
      </c>
      <c r="K117" s="59">
        <f>K116+C117*B117/3600/data!H$23</f>
        <v>32.982414248251025</v>
      </c>
    </row>
    <row r="118" spans="1:11" ht="20.100000000000001" customHeight="1">
      <c r="A118" s="12">
        <f>'Eleveld TCI'!A118</f>
        <v>520</v>
      </c>
      <c r="B118" s="8">
        <f>'Eleveld TCI'!C118</f>
        <v>5</v>
      </c>
      <c r="C118" s="68">
        <f>'Marsh TCI'!E118</f>
        <v>1036.0758839444691</v>
      </c>
      <c r="D118" s="17">
        <f>(F118*data!$C$16+G118*data!$C$17-E117*(data!$C$18+data!$C$19+data!$C$20))*$B118/60</f>
        <v>-1.3617736414348329</v>
      </c>
      <c r="E118" s="17">
        <f t="shared" si="4"/>
        <v>29.270942819598996</v>
      </c>
      <c r="F118" s="17">
        <f>F117+(data!$C$19*E117-data!$C$16*F117)*$B118/60</f>
        <v>109.57982677559279</v>
      </c>
      <c r="G118" s="17">
        <f>G117+(data!$C$20*E117-data!$C$17*G117)*$B118/60</f>
        <v>52.235455463878985</v>
      </c>
      <c r="H118" s="16">
        <f t="shared" si="3"/>
        <v>8.6666666666666661</v>
      </c>
      <c r="I118" s="14">
        <f>E118/data!$C$15*1000</f>
        <v>3.9632849600824094</v>
      </c>
      <c r="J118" s="14">
        <f>J117+data!$C$21*(I117-J117)/60*B117</f>
        <v>3.8444201355015677</v>
      </c>
      <c r="K118" s="59">
        <f>K117+C118*B118/3600/data!H$23</f>
        <v>33.126313676576643</v>
      </c>
    </row>
    <row r="119" spans="1:11" ht="20.100000000000001" customHeight="1">
      <c r="A119" s="12">
        <f>'Eleveld TCI'!A119</f>
        <v>525</v>
      </c>
      <c r="B119" s="8">
        <f>'Eleveld TCI'!C119</f>
        <v>5</v>
      </c>
      <c r="C119" s="68">
        <f>'Marsh TCI'!E119</f>
        <v>1034.8293242151271</v>
      </c>
      <c r="D119" s="17">
        <f>(F119*data!$C$16+G119*data!$C$17-E118*(data!$C$18+data!$C$19+data!$C$20))*$B119/60</f>
        <v>-1.3655526785882079</v>
      </c>
      <c r="E119" s="17">
        <f t="shared" si="4"/>
        <v>29.344384424266995</v>
      </c>
      <c r="F119" s="17">
        <f>F118+(data!$C$19*E118-data!$C$16*F118)*$B119/60</f>
        <v>109.84900748548351</v>
      </c>
      <c r="G119" s="17">
        <f>G118+(data!$C$20*E118-data!$C$17*G118)*$B119/60</f>
        <v>52.506421076079683</v>
      </c>
      <c r="H119" s="16">
        <f t="shared" si="3"/>
        <v>8.75</v>
      </c>
      <c r="I119" s="14">
        <f>E119/data!$C$15*1000</f>
        <v>3.9732289516039296</v>
      </c>
      <c r="J119" s="14">
        <f>J118+data!$C$21*(I118-J118)/60*B118</f>
        <v>3.8456589709828983</v>
      </c>
      <c r="K119" s="59">
        <f>K118+C119*B119/3600/data!H$23</f>
        <v>33.270039971606522</v>
      </c>
    </row>
    <row r="120" spans="1:11" ht="20.100000000000001" customHeight="1">
      <c r="A120" s="12">
        <f>'Eleveld TCI'!A120</f>
        <v>530</v>
      </c>
      <c r="B120" s="8">
        <f>'Eleveld TCI'!C120</f>
        <v>5</v>
      </c>
      <c r="C120" s="68">
        <f>'Marsh TCI'!E120</f>
        <v>1033.5882452624242</v>
      </c>
      <c r="D120" s="17">
        <f>(F120*data!$C$16+G120*data!$C$17-E119*(data!$C$18+data!$C$19+data!$C$20))*$B120/60</f>
        <v>-1.3689573690159917</v>
      </c>
      <c r="E120" s="17">
        <f t="shared" si="4"/>
        <v>29.412690005549791</v>
      </c>
      <c r="F120" s="17">
        <f>F119+(data!$C$19*E119-data!$C$16*F119)*$B120/60</f>
        <v>110.11889396882744</v>
      </c>
      <c r="G120" s="17">
        <f>G119+(data!$C$20*E119-data!$C$17*G119)*$B120/60</f>
        <v>52.77801477914231</v>
      </c>
      <c r="H120" s="16">
        <f t="shared" si="3"/>
        <v>8.8333333333333339</v>
      </c>
      <c r="I120" s="14">
        <f>E120/data!$C$15*1000</f>
        <v>3.9824775256815137</v>
      </c>
      <c r="J120" s="14">
        <f>J119+data!$C$21*(I119-J119)/60*B119</f>
        <v>3.8469885335250829</v>
      </c>
      <c r="K120" s="59">
        <f>K119+C120*B120/3600/data!H$23</f>
        <v>33.413593894559639</v>
      </c>
    </row>
    <row r="121" spans="1:11" ht="20.100000000000001" customHeight="1">
      <c r="A121" s="12">
        <f>'Eleveld TCI'!A121</f>
        <v>535</v>
      </c>
      <c r="B121" s="8">
        <f>'Eleveld TCI'!C121</f>
        <v>5</v>
      </c>
      <c r="C121" s="68">
        <f>'Marsh TCI'!E121</f>
        <v>1032.3526220301176</v>
      </c>
      <c r="D121" s="17">
        <f>(F121*data!$C$16+G121*data!$C$17-E120*(data!$C$18+data!$C$19+data!$C$20))*$B121/60</f>
        <v>-1.3720141770462311</v>
      </c>
      <c r="E121" s="17">
        <f t="shared" si="4"/>
        <v>29.476215058034704</v>
      </c>
      <c r="F121" s="17">
        <f>F120+(data!$C$19*E120-data!$C$16*F120)*$B121/60</f>
        <v>110.38933378532865</v>
      </c>
      <c r="G121" s="17">
        <f>G120+(data!$C$20*E120-data!$C$17*G120)*$B121/60</f>
        <v>53.050185404180674</v>
      </c>
      <c r="H121" s="16">
        <f t="shared" si="3"/>
        <v>8.9166666666666661</v>
      </c>
      <c r="I121" s="14">
        <f>E121/data!$C$15*1000</f>
        <v>3.991078816273812</v>
      </c>
      <c r="J121" s="14">
        <f>J120+data!$C$21*(I120-J120)/60*B120</f>
        <v>3.8484006297562852</v>
      </c>
      <c r="K121" s="59">
        <f>K120+C121*B121/3600/data!H$23</f>
        <v>33.556976203174933</v>
      </c>
    </row>
    <row r="122" spans="1:11" ht="20.100000000000001" customHeight="1">
      <c r="A122" s="12">
        <f>'Eleveld TCI'!A122</f>
        <v>540</v>
      </c>
      <c r="B122" s="8">
        <f>'Eleveld TCI'!C122</f>
        <v>5</v>
      </c>
      <c r="C122" s="68">
        <f>'Marsh TCI'!E122</f>
        <v>1031.1224295767556</v>
      </c>
      <c r="D122" s="17">
        <f>(F122*data!$C$16+G122*data!$C$17-E121*(data!$C$18+data!$C$19+data!$C$20))*$B122/60</f>
        <v>-1.3747477283915168</v>
      </c>
      <c r="E122" s="17">
        <f t="shared" si="4"/>
        <v>29.53529041579613</v>
      </c>
      <c r="F122" s="17">
        <f>F121+(data!$C$19*E121-data!$C$16*F121)*$B122/60</f>
        <v>110.66018559273824</v>
      </c>
      <c r="G122" s="17">
        <f>G121+(data!$C$20*E121-data!$C$17*G121)*$B122/60</f>
        <v>53.322885326857545</v>
      </c>
      <c r="H122" s="16">
        <f t="shared" si="3"/>
        <v>9</v>
      </c>
      <c r="I122" s="14">
        <f>E122/data!$C$15*1000</f>
        <v>3.999077618306611</v>
      </c>
      <c r="J122" s="14">
        <f>J121+data!$C$21*(I121-J121)/60*B121</f>
        <v>3.8498876533605615</v>
      </c>
      <c r="K122" s="59">
        <f>K121+C122*B122/3600/data!H$23</f>
        <v>33.700187651727262</v>
      </c>
    </row>
    <row r="123" spans="1:11" ht="20.100000000000001" customHeight="1">
      <c r="A123" s="12">
        <f>'Eleveld TCI'!A123</f>
        <v>545</v>
      </c>
      <c r="B123" s="8">
        <f>'Eleveld TCI'!C123</f>
        <v>5</v>
      </c>
      <c r="C123" s="68">
        <f>'Marsh TCI'!E123</f>
        <v>1029.8976430752271</v>
      </c>
      <c r="D123" s="17">
        <f>(F123*data!$C$16+G123*data!$C$17-E122*(data!$C$18+data!$C$19+data!$C$20))*$B123/60</f>
        <v>-1.3771809377431989</v>
      </c>
      <c r="E123" s="17">
        <f t="shared" si="4"/>
        <v>29.590223963576204</v>
      </c>
      <c r="F123" s="17">
        <f>F122+(data!$C$19*E122-data!$C$16*F122)*$B123/60</f>
        <v>110.93131837422528</v>
      </c>
      <c r="G123" s="17">
        <f>G122+(data!$C$20*E122-data!$C$17*G122)*$B123/60</f>
        <v>53.5960702215026</v>
      </c>
      <c r="H123" s="16">
        <f t="shared" si="3"/>
        <v>9.0833333333333339</v>
      </c>
      <c r="I123" s="14">
        <f>E123/data!$C$15*1000</f>
        <v>4.0065156193666578</v>
      </c>
      <c r="J123" s="14">
        <f>J122+data!$C$21*(I122-J122)/60*B122</f>
        <v>3.8514425441592937</v>
      </c>
      <c r="K123" s="59">
        <f>K122+C123*B123/3600/data!H$23</f>
        <v>33.843228991043269</v>
      </c>
    </row>
    <row r="124" spans="1:11" ht="20.100000000000001" customHeight="1">
      <c r="A124" s="12">
        <f>'Eleveld TCI'!A124</f>
        <v>550</v>
      </c>
      <c r="B124" s="8">
        <f>'Eleveld TCI'!C124</f>
        <v>5</v>
      </c>
      <c r="C124" s="68">
        <f>'Marsh TCI'!E124</f>
        <v>1028.6782378121472</v>
      </c>
      <c r="D124" s="17">
        <f>(F124*data!$C$16+G124*data!$C$17-E123*(data!$C$18+data!$C$19+data!$C$20))*$B124/60</f>
        <v>-1.3793351275116084</v>
      </c>
      <c r="E124" s="17">
        <f t="shared" si="4"/>
        <v>29.641302229224632</v>
      </c>
      <c r="F124" s="17">
        <f>F123+(data!$C$19*E123-data!$C$16*F123)*$B124/60</f>
        <v>111.20261071937344</v>
      </c>
      <c r="G124" s="17">
        <f>G123+(data!$C$20*E123-data!$C$17*G123)*$B124/60</f>
        <v>53.869698832291995</v>
      </c>
      <c r="H124" s="16">
        <f t="shared" si="3"/>
        <v>9.1666666666666661</v>
      </c>
      <c r="I124" s="14">
        <f>E124/data!$C$15*1000</f>
        <v>4.0134316153179714</v>
      </c>
      <c r="J124" s="14">
        <f>J123+data!$C$21*(I123-J123)/60*B123</f>
        <v>3.8530587500338527</v>
      </c>
      <c r="K124" s="59">
        <f>K123+C124*B124/3600/data!H$23</f>
        <v>33.986100968517178</v>
      </c>
    </row>
    <row r="125" spans="1:11" ht="20.100000000000001" customHeight="1">
      <c r="A125" s="12">
        <f>'Eleveld TCI'!A125</f>
        <v>555</v>
      </c>
      <c r="B125" s="8">
        <f>'Eleveld TCI'!C125</f>
        <v>5</v>
      </c>
      <c r="C125" s="68">
        <f>'Marsh TCI'!E125</f>
        <v>1027.4641891874285</v>
      </c>
      <c r="D125" s="17">
        <f>(F125*data!$C$16+G125*data!$C$17-E124*(data!$C$18+data!$C$19+data!$C$20))*$B125/60</f>
        <v>-1.3812301383266941</v>
      </c>
      <c r="E125" s="17">
        <f t="shared" si="4"/>
        <v>29.688791865637032</v>
      </c>
      <c r="F125" s="17">
        <f>F124+(data!$C$19*E124-data!$C$16*F124)*$B125/60</f>
        <v>111.47395015508216</v>
      </c>
      <c r="G125" s="17">
        <f>G124+(data!$C$20*E124-data!$C$17*G124)*$B125/60</f>
        <v>54.143732760305596</v>
      </c>
      <c r="H125" s="16">
        <f t="shared" si="3"/>
        <v>9.25</v>
      </c>
      <c r="I125" s="14">
        <f>E125/data!$C$15*1000</f>
        <v>4.019861710956266</v>
      </c>
      <c r="J125" s="14">
        <f>J124+data!$C$21*(I124-J124)/60*B124</f>
        <v>3.85473019149231</v>
      </c>
      <c r="K125" s="59">
        <f>K124+C125*B125/3600/data!H$23</f>
        <v>34.128804328126542</v>
      </c>
    </row>
    <row r="126" spans="1:11" ht="20.100000000000001" customHeight="1">
      <c r="A126" s="12">
        <f>'Eleveld TCI'!A126</f>
        <v>560</v>
      </c>
      <c r="B126" s="8">
        <f>'Eleveld TCI'!C126</f>
        <v>5</v>
      </c>
      <c r="C126" s="68">
        <f>'Marsh TCI'!E126</f>
        <v>1026.2554727136762</v>
      </c>
      <c r="D126" s="17">
        <f>(F126*data!$C$16+G126*data!$C$17-E125*(data!$C$18+data!$C$19+data!$C$20))*$B126/60</f>
        <v>-1.3828844318708162</v>
      </c>
      <c r="E126" s="17">
        <f t="shared" si="4"/>
        <v>29.732941029859866</v>
      </c>
      <c r="F126" s="17">
        <f>F125+(data!$C$19*E125-data!$C$16*F125)*$B126/60</f>
        <v>111.7452325229095</v>
      </c>
      <c r="G126" s="17">
        <f>G125+(data!$C$20*E125-data!$C$17*G125)*$B126/60</f>
        <v>54.418136265360154</v>
      </c>
      <c r="H126" s="16">
        <f t="shared" si="3"/>
        <v>9.3333333333333339</v>
      </c>
      <c r="I126" s="14">
        <f>E126/data!$C$15*1000</f>
        <v>4.0258395067397146</v>
      </c>
      <c r="J126" s="14">
        <f>J125+data!$C$21*(I125-J125)/60*B125</f>
        <v>3.8564512286967094</v>
      </c>
      <c r="K126" s="59">
        <f>K125+C126*B126/3600/data!H$23</f>
        <v>34.271339810447884</v>
      </c>
    </row>
    <row r="127" spans="1:11" ht="20.100000000000001" customHeight="1">
      <c r="A127" s="12">
        <f>'Eleveld TCI'!A127</f>
        <v>565</v>
      </c>
      <c r="B127" s="8">
        <f>'Eleveld TCI'!C127</f>
        <v>5</v>
      </c>
      <c r="C127" s="68">
        <f>'Marsh TCI'!E127</f>
        <v>1025.0520640157492</v>
      </c>
      <c r="D127" s="17">
        <f>(F127*data!$C$16+G127*data!$C$17-E126*(data!$C$18+data!$C$19+data!$C$20))*$B127/60</f>
        <v>-1.3843151865757808</v>
      </c>
      <c r="E127" s="17">
        <f t="shared" si="4"/>
        <v>29.773980666497526</v>
      </c>
      <c r="F127" s="17">
        <f>F126+(data!$C$19*E126-data!$C$16*F126)*$B127/60</f>
        <v>112.01636139963361</v>
      </c>
      <c r="G127" s="17">
        <f>G126+(data!$C$20*E126-data!$C$17*G126)*$B127/60</f>
        <v>54.692876081593006</v>
      </c>
      <c r="H127" s="16">
        <f t="shared" si="3"/>
        <v>9.4166666666666661</v>
      </c>
      <c r="I127" s="14">
        <f>E127/data!$C$15*1000</f>
        <v>4.0313962725622474</v>
      </c>
      <c r="J127" s="14">
        <f>J126+data!$C$21*(I126-J126)/60*B126</f>
        <v>3.8582166307801367</v>
      </c>
      <c r="K127" s="59">
        <f>K126+C127*B127/3600/data!H$23</f>
        <v>34.413708152672292</v>
      </c>
    </row>
    <row r="128" spans="1:11" ht="20.100000000000001" customHeight="1">
      <c r="A128" s="12">
        <f>'Eleveld TCI'!A128</f>
        <v>570</v>
      </c>
      <c r="B128" s="8">
        <f>'Eleveld TCI'!C128</f>
        <v>5</v>
      </c>
      <c r="C128" s="68">
        <f>'Marsh TCI'!E128</f>
        <v>1023.8539388301866</v>
      </c>
      <c r="D128" s="17">
        <f>(F128*data!$C$16+G128*data!$C$17-E127*(data!$C$18+data!$C$19+data!$C$20))*$B128/60</f>
        <v>-1.3855383866792859</v>
      </c>
      <c r="E128" s="17">
        <f t="shared" si="4"/>
        <v>29.812125702062335</v>
      </c>
      <c r="F128" s="17">
        <f>F127+(data!$C$19*E127-data!$C$16*F127)*$B128/60</f>
        <v>112.28724755803412</v>
      </c>
      <c r="G128" s="17">
        <f>G127+(data!$C$20*E127-data!$C$17*G127)*$B128/60</f>
        <v>54.967921245842284</v>
      </c>
      <c r="H128" s="16">
        <f t="shared" si="3"/>
        <v>9.5</v>
      </c>
      <c r="I128" s="14">
        <f>E128/data!$C$15*1000</f>
        <v>4.0365611094685114</v>
      </c>
      <c r="J128" s="14">
        <f>J127+data!$C$21*(I127-J127)/60*B127</f>
        <v>3.8600215472946764</v>
      </c>
      <c r="K128" s="59">
        <f>K127+C128*B128/3600/data!H$23</f>
        <v>34.555910088620927</v>
      </c>
    </row>
    <row r="129" spans="1:11" ht="20.100000000000001" customHeight="1">
      <c r="A129" s="12">
        <f>'Eleveld TCI'!A129</f>
        <v>575</v>
      </c>
      <c r="B129" s="8">
        <f>'Eleveld TCI'!C129</f>
        <v>5</v>
      </c>
      <c r="C129" s="68">
        <f>'Marsh TCI'!E129</f>
        <v>1022.6610730047059</v>
      </c>
      <c r="D129" s="17">
        <f>(F129*data!$C$16+G129*data!$C$17-E128*(data!$C$18+data!$C$19+data!$C$20))*$B129/60</f>
        <v>-1.3865689051015664</v>
      </c>
      <c r="E129" s="17">
        <f t="shared" si="4"/>
        <v>29.84757615644714</v>
      </c>
      <c r="F129" s="17">
        <f>F128+(data!$C$19*E128-data!$C$16*F128)*$B129/60</f>
        <v>112.55780846510234</v>
      </c>
      <c r="G129" s="17">
        <f>G128+(data!$C$20*E128-data!$C$17*G128)*$B129/60</f>
        <v>55.243242937935491</v>
      </c>
      <c r="H129" s="16">
        <f t="shared" si="3"/>
        <v>9.5833333333333339</v>
      </c>
      <c r="I129" s="14">
        <f>E129/data!$C$15*1000</f>
        <v>4.0413611001472312</v>
      </c>
      <c r="J129" s="14">
        <f>J128+data!$C$21*(I128-J128)/60*B128</f>
        <v>3.861861481642376</v>
      </c>
      <c r="K129" s="59">
        <f>K128+C129*B129/3600/data!H$23</f>
        <v>34.697946348760468</v>
      </c>
    </row>
    <row r="130" spans="1:11" ht="20.100000000000001" customHeight="1">
      <c r="A130" s="12">
        <f>'Eleveld TCI'!A130</f>
        <v>580</v>
      </c>
      <c r="B130" s="8">
        <f>'Eleveld TCI'!C130</f>
        <v>5</v>
      </c>
      <c r="C130" s="68">
        <f>'Marsh TCI'!E130</f>
        <v>1021.4734424977235</v>
      </c>
      <c r="D130" s="17">
        <f>(F130*data!$C$16+G130*data!$C$17-E129*(data!$C$18+data!$C$19+data!$C$20))*$B130/60</f>
        <v>-1.3874205805710711</v>
      </c>
      <c r="E130" s="17">
        <f t="shared" si="4"/>
        <v>29.880518177271494</v>
      </c>
      <c r="F130" s="17">
        <f>F129+(data!$C$19*E129-data!$C$16*F129)*$B130/60</f>
        <v>112.82796781508287</v>
      </c>
      <c r="G130" s="17">
        <f>G129+(data!$C$20*E129-data!$C$17*G129)*$B130/60</f>
        <v>55.518814332060273</v>
      </c>
      <c r="H130" s="16">
        <f t="shared" si="3"/>
        <v>9.6666666666666661</v>
      </c>
      <c r="I130" s="14">
        <f>E130/data!$C$15*1000</f>
        <v>4.0458214489816546</v>
      </c>
      <c r="J130" s="14">
        <f>J129+data!$C$21*(I129-J129)/60*B129</f>
        <v>3.8637322663515894</v>
      </c>
      <c r="K130" s="59">
        <f>K129+C130*B130/3600/data!H$23</f>
        <v>34.839817660218486</v>
      </c>
    </row>
    <row r="131" spans="1:11" ht="20.100000000000001" customHeight="1">
      <c r="A131" s="12">
        <f>'Eleveld TCI'!A131</f>
        <v>585</v>
      </c>
      <c r="B131" s="8">
        <f>'Eleveld TCI'!C131</f>
        <v>5</v>
      </c>
      <c r="C131" s="68">
        <f>'Marsh TCI'!E131</f>
        <v>1020.2910233778414</v>
      </c>
      <c r="D131" s="17">
        <f>(F131*data!$C$16+G131*data!$C$17-E130*(data!$C$18+data!$C$19+data!$C$20))*$B131/60</f>
        <v>-1.3881062893982352</v>
      </c>
      <c r="E131" s="17">
        <f t="shared" si="4"/>
        <v>29.911125002453431</v>
      </c>
      <c r="F131" s="17">
        <f>F130+(data!$C$19*E130-data!$C$16*F130)*$B131/60</f>
        <v>113.09765509492979</v>
      </c>
      <c r="G131" s="17">
        <f>G130+(data!$C$20*E130-data!$C$17*G130)*$B131/60</f>
        <v>55.794610458448261</v>
      </c>
      <c r="H131" s="16">
        <f t="shared" si="3"/>
        <v>9.75</v>
      </c>
      <c r="I131" s="14">
        <f>E131/data!$C$15*1000</f>
        <v>4.0499656123817553</v>
      </c>
      <c r="J131" s="14">
        <f>J130+data!$C$21*(I130-J130)/60*B130</f>
        <v>3.8656300400706365</v>
      </c>
      <c r="K131" s="59">
        <f>K130+C131*B131/3600/data!H$23</f>
        <v>34.98152474679874</v>
      </c>
    </row>
    <row r="132" spans="1:11" ht="20.100000000000001" customHeight="1">
      <c r="A132" s="12">
        <f>'Eleveld TCI'!A132</f>
        <v>590</v>
      </c>
      <c r="B132" s="8">
        <f>'Eleveld TCI'!C132</f>
        <v>5</v>
      </c>
      <c r="C132" s="68">
        <f>'Marsh TCI'!E132</f>
        <v>1019.113791823296</v>
      </c>
      <c r="D132" s="17">
        <f>(F132*data!$C$16+G132*data!$C$17-E131*(data!$C$18+data!$C$19+data!$C$20))*$B132/60</f>
        <v>-1.3886380122687285</v>
      </c>
      <c r="E132" s="17">
        <f t="shared" si="4"/>
        <v>29.93955785598726</v>
      </c>
      <c r="F132" s="17">
        <f>F131+(data!$C$19*E131-data!$C$16*F131)*$B132/60</f>
        <v>113.36680517992788</v>
      </c>
      <c r="G132" s="17">
        <f>G131+(data!$C$20*E131-data!$C$17*G131)*$B132/60</f>
        <v>56.070608074656427</v>
      </c>
      <c r="H132" s="16">
        <f t="shared" ref="H132:H195" si="5">$A132/60</f>
        <v>9.8333333333333339</v>
      </c>
      <c r="I132" s="14">
        <f>E132/data!$C$15*1000</f>
        <v>4.0538154200725218</v>
      </c>
      <c r="J132" s="14">
        <f>J131+data!$C$21*(I131-J131)/60*B131</f>
        <v>3.8675512261595886</v>
      </c>
      <c r="K132" s="59">
        <f>K131+C132*B132/3600/data!H$23</f>
        <v>35.123068328996418</v>
      </c>
    </row>
    <row r="133" spans="1:11" ht="20.100000000000001" customHeight="1">
      <c r="A133" s="12">
        <f>'Eleveld TCI'!A133</f>
        <v>595</v>
      </c>
      <c r="B133" s="8">
        <f>'Eleveld TCI'!C133</f>
        <v>5</v>
      </c>
      <c r="C133" s="68">
        <f>'Marsh TCI'!E133</f>
        <v>1017.9417241215071</v>
      </c>
      <c r="D133" s="17">
        <f>(F133*data!$C$16+G133*data!$C$17-E132*(data!$C$18+data!$C$19+data!$C$20))*$B133/60</f>
        <v>-1.3890268964017844</v>
      </c>
      <c r="E133" s="17">
        <f t="shared" ref="E133:E196" si="6">IF(N$21=1,(C132/60)*$B133/60+D133+E132,(C133/60)*$B133/60+D133+E132)</f>
        <v>29.965966781562276</v>
      </c>
      <c r="F133" s="17">
        <f>F132+(data!$C$19*E132-data!$C$16*F132)*$B133/60</f>
        <v>113.63535795738571</v>
      </c>
      <c r="G133" s="17">
        <f>G132+(data!$C$20*E132-data!$C$17*G132)*$B133/60</f>
        <v>56.346785545779909</v>
      </c>
      <c r="H133" s="16">
        <f t="shared" si="5"/>
        <v>9.9166666666666661</v>
      </c>
      <c r="I133" s="14">
        <f>E133/data!$C$15*1000</f>
        <v>4.057391187965905</v>
      </c>
      <c r="J133" s="14">
        <f>J132+data!$C$21*(I132-J132)/60*B132</f>
        <v>3.8694925127692694</v>
      </c>
      <c r="K133" s="59">
        <f>K132+C133*B133/3600/data!H$23</f>
        <v>35.264449124013296</v>
      </c>
    </row>
    <row r="134" spans="1:11" ht="20.100000000000001" customHeight="1">
      <c r="A134" s="12">
        <f>'Eleveld TCI'!A134</f>
        <v>600</v>
      </c>
      <c r="B134" s="8">
        <f>'Eleveld TCI'!C134</f>
        <v>5</v>
      </c>
      <c r="C134" s="68">
        <f>'Marsh TCI'!E134</f>
        <v>1016.7747966685772</v>
      </c>
      <c r="D134" s="17">
        <f>(F134*data!$C$16+G134*data!$C$17-E133*(data!$C$18+data!$C$19+data!$C$20))*$B134/60</f>
        <v>-1.3892833133952252</v>
      </c>
      <c r="E134" s="17">
        <f t="shared" si="6"/>
        <v>29.990491418335811</v>
      </c>
      <c r="F134" s="17">
        <f>F133+(data!$C$19*E133-data!$C$16*F133)*$B134/60</f>
        <v>113.90325797645266</v>
      </c>
      <c r="G134" s="17">
        <f>G133+(data!$C$20*E133-data!$C$17*G133)*$B134/60</f>
        <v>56.623122732976583</v>
      </c>
      <c r="H134" s="16">
        <f t="shared" si="5"/>
        <v>10</v>
      </c>
      <c r="I134" s="14">
        <f>E134/data!$C$15*1000</f>
        <v>4.0607118232004815</v>
      </c>
      <c r="J134" s="14">
        <f>J133+data!$C$21*(I133-J133)/60*B133</f>
        <v>3.8714508343042526</v>
      </c>
      <c r="K134" s="59">
        <f>K133+C134*B134/3600/data!H$23</f>
        <v>35.405667845772818</v>
      </c>
    </row>
    <row r="135" spans="1:11" ht="20.100000000000001" customHeight="1">
      <c r="A135" s="12">
        <f>'Eleveld TCI'!A135</f>
        <v>605</v>
      </c>
      <c r="B135" s="8">
        <f>'Eleveld TCI'!C135</f>
        <v>5</v>
      </c>
      <c r="C135" s="68">
        <f>'Marsh TCI'!E135</f>
        <v>1015.6129859687383</v>
      </c>
      <c r="D135" s="17">
        <f>(F135*data!$C$16+G135*data!$C$17-E134*(data!$C$18+data!$C$19+data!$C$20))*$B135/60</f>
        <v>-1.3894169130565039</v>
      </c>
      <c r="E135" s="17">
        <f t="shared" si="6"/>
        <v>30.013261722874553</v>
      </c>
      <c r="F135" s="17">
        <f>F134+(data!$C$19*E134-data!$C$16*F134)*$B135/60</f>
        <v>114.17045412224695</v>
      </c>
      <c r="G135" s="17">
        <f>G134+(data!$C$20*E134-data!$C$17*G134)*$B135/60</f>
        <v>56.899600889726607</v>
      </c>
      <c r="H135" s="16">
        <f t="shared" si="5"/>
        <v>10.083333333333334</v>
      </c>
      <c r="I135" s="14">
        <f>E135/data!$C$15*1000</f>
        <v>4.0637949218922831</v>
      </c>
      <c r="J135" s="14">
        <f>J134+data!$C$21*(I134-J134)/60*B134</f>
        <v>3.8734233541738039</v>
      </c>
      <c r="K135" s="59">
        <f>K134+C135*B135/3600/data!H$23</f>
        <v>35.546725204935143</v>
      </c>
    </row>
    <row r="136" spans="1:11" ht="20.100000000000001" customHeight="1">
      <c r="A136" s="12">
        <f>'Eleveld TCI'!A136</f>
        <v>610</v>
      </c>
      <c r="B136" s="8">
        <f>'Eleveld TCI'!C136</f>
        <v>5</v>
      </c>
      <c r="C136" s="68">
        <f>'Marsh TCI'!E136</f>
        <v>1014.4562686339123</v>
      </c>
      <c r="D136" s="17">
        <f>(F136*data!$C$16+G136*data!$C$17-E135*(data!$C$18+data!$C$19+data!$C$20))*$B136/60</f>
        <v>-1.3894366734982915</v>
      </c>
      <c r="E136" s="17">
        <f t="shared" si="6"/>
        <v>30.034398640999509</v>
      </c>
      <c r="F136" s="17">
        <f>F135+(data!$C$19*E135-data!$C$16*F135)*$B136/60</f>
        <v>114.43689931260758</v>
      </c>
      <c r="G136" s="17">
        <f>G135+(data!$C$20*E135-data!$C$17*G135)*$B136/60</f>
        <v>57.176202565290204</v>
      </c>
      <c r="H136" s="16">
        <f t="shared" si="5"/>
        <v>10.166666666666666</v>
      </c>
      <c r="I136" s="14">
        <f>E136/data!$C$15*1000</f>
        <v>4.0666568601025901</v>
      </c>
      <c r="J136" s="14">
        <f>J135+data!$C$21*(I135-J135)/60*B135</f>
        <v>3.8754074487413757</v>
      </c>
      <c r="K136" s="59">
        <f>K135+C136*B136/3600/data!H$23</f>
        <v>35.687621908912078</v>
      </c>
    </row>
    <row r="137" spans="1:11" ht="20.100000000000001" customHeight="1">
      <c r="A137" s="12">
        <f>'Eleveld TCI'!A137</f>
        <v>615</v>
      </c>
      <c r="B137" s="8">
        <f>'Eleveld TCI'!C137</f>
        <v>5</v>
      </c>
      <c r="C137" s="68">
        <f>'Marsh TCI'!E137</f>
        <v>1013.30462138322</v>
      </c>
      <c r="D137" s="17">
        <f>(F137*data!$C$16+G137*data!$C$17-E136*(data!$C$18+data!$C$19+data!$C$20))*$B137/60</f>
        <v>-1.3893509477578101</v>
      </c>
      <c r="E137" s="17">
        <f t="shared" si="6"/>
        <v>30.054014733011023</v>
      </c>
      <c r="F137" s="17">
        <f>F136+(data!$C$19*E136-data!$C$16*F136)*$B137/60</f>
        <v>114.7025502159005</v>
      </c>
      <c r="G137" s="17">
        <f>G136+(data!$C$20*E136-data!$C$17*G136)*$B137/60</f>
        <v>57.452911514864176</v>
      </c>
      <c r="H137" s="16">
        <f t="shared" si="5"/>
        <v>10.25</v>
      </c>
      <c r="I137" s="14">
        <f>E137/data!$C$15*1000</f>
        <v>4.0693128784933874</v>
      </c>
      <c r="J137" s="14">
        <f>J136+data!$C$21*(I136-J136)/60*B136</f>
        <v>3.8774006923894726</v>
      </c>
      <c r="K137" s="59">
        <f>K136+C137*B137/3600/data!H$23</f>
        <v>35.828358661881971</v>
      </c>
    </row>
    <row r="138" spans="1:11" ht="20.100000000000001" customHeight="1">
      <c r="A138" s="12">
        <f>'Eleveld TCI'!A138</f>
        <v>620</v>
      </c>
      <c r="B138" s="8">
        <f>'Eleveld TCI'!C138</f>
        <v>5</v>
      </c>
      <c r="C138" s="68">
        <f>'Marsh TCI'!E138</f>
        <v>1012.1580210424281</v>
      </c>
      <c r="D138" s="17">
        <f>(F138*data!$C$16+G138*data!$C$17-E137*(data!$C$18+data!$C$19+data!$C$20))*$B138/60</f>
        <v>-1.3891675071811518</v>
      </c>
      <c r="E138" s="17">
        <f t="shared" si="6"/>
        <v>30.072214755528787</v>
      </c>
      <c r="F138" s="17">
        <f>F137+(data!$C$19*E137-data!$C$16*F137)*$B138/60</f>
        <v>114.96736698841767</v>
      </c>
      <c r="G138" s="17">
        <f>G137+(data!$C$20*E137-data!$C$17*G137)*$B138/60</f>
        <v>57.729712615972339</v>
      </c>
      <c r="H138" s="16">
        <f t="shared" si="5"/>
        <v>10.333333333333334</v>
      </c>
      <c r="I138" s="14">
        <f>E138/data!$C$15*1000</f>
        <v>4.0717771611084839</v>
      </c>
      <c r="J138" s="14">
        <f>J137+data!$C$21*(I137-J137)/60*B137</f>
        <v>3.8794008436224692</v>
      </c>
      <c r="K138" s="59">
        <f>K137+C138*B138/3600/data!H$23</f>
        <v>35.968936164804532</v>
      </c>
    </row>
    <row r="139" spans="1:11" ht="20.100000000000001" customHeight="1">
      <c r="A139" s="12">
        <f>'Eleveld TCI'!A139</f>
        <v>625</v>
      </c>
      <c r="B139" s="8">
        <f>'Eleveld TCI'!C139</f>
        <v>5</v>
      </c>
      <c r="C139" s="68">
        <f>'Marsh TCI'!E139</f>
        <v>1011.0164445435305</v>
      </c>
      <c r="D139" s="17">
        <f>(F139*data!$C$16+G139*data!$C$17-E138*(data!$C$18+data!$C$19+data!$C$20))*$B139/60</f>
        <v>-1.3888935817970527</v>
      </c>
      <c r="E139" s="17">
        <f t="shared" si="6"/>
        <v>30.089096202957329</v>
      </c>
      <c r="F139" s="17">
        <f>F138+(data!$C$19*E138-data!$C$16*F138)*$B139/60</f>
        <v>115.23131303000949</v>
      </c>
      <c r="G139" s="17">
        <f>G138+(data!$C$20*E138-data!$C$17*G138)*$B139/60</f>
        <v>58.006591790657268</v>
      </c>
      <c r="H139" s="16">
        <f t="shared" si="5"/>
        <v>10.416666666666666</v>
      </c>
      <c r="I139" s="14">
        <f>E139/data!$C$15*1000</f>
        <v>4.074062908687929</v>
      </c>
      <c r="J139" s="14">
        <f>J138+data!$C$21*(I138-J138)/60*B138</f>
        <v>3.8814058321353437</v>
      </c>
      <c r="K139" s="59">
        <f>K138+C139*B139/3600/data!H$23</f>
        <v>36.109355115435577</v>
      </c>
    </row>
    <row r="140" spans="1:11" ht="20.100000000000001" customHeight="1">
      <c r="A140" s="12">
        <f>'Eleveld TCI'!A140</f>
        <v>630</v>
      </c>
      <c r="B140" s="8">
        <f>'Eleveld TCI'!C140</f>
        <v>5</v>
      </c>
      <c r="C140" s="68">
        <f>'Marsh TCI'!E140</f>
        <v>1009.8798689242154</v>
      </c>
      <c r="D140" s="17">
        <f>(F140*data!$C$16+G140*data!$C$17-E139*(data!$C$18+data!$C$19+data!$C$20))*$B140/60</f>
        <v>-1.388535897889029</v>
      </c>
      <c r="E140" s="17">
        <f t="shared" si="6"/>
        <v>30.10474981137876</v>
      </c>
      <c r="F140" s="17">
        <f>F139+(data!$C$19*E139-data!$C$16*F139)*$B140/60</f>
        <v>115.49435475668547</v>
      </c>
      <c r="G140" s="17">
        <f>G139+(data!$C$20*E139-data!$C$17*G139)*$B140/60</f>
        <v>58.283535933070844</v>
      </c>
      <c r="H140" s="16">
        <f t="shared" si="5"/>
        <v>10.5</v>
      </c>
      <c r="I140" s="14">
        <f>E140/data!$C$15*1000</f>
        <v>4.0761824068950769</v>
      </c>
      <c r="J140" s="14">
        <f>J139+data!$C$21*(I139-J139)/60*B139</f>
        <v>3.8834137467812826</v>
      </c>
      <c r="K140" s="59">
        <f>K139+C140*B140/3600/data!H$23</f>
        <v>36.24961620834172</v>
      </c>
    </row>
    <row r="141" spans="1:11" ht="20.100000000000001" customHeight="1">
      <c r="A141" s="12">
        <f>'Eleveld TCI'!A141</f>
        <v>635</v>
      </c>
      <c r="B141" s="8">
        <f>'Eleveld TCI'!C141</f>
        <v>5</v>
      </c>
      <c r="C141" s="68">
        <f>'Marsh TCI'!E141</f>
        <v>1008.7482713274152</v>
      </c>
      <c r="D141" s="17">
        <f>(F141*data!$C$16+G141*data!$C$17-E140*(data!$C$18+data!$C$19+data!$C$20))*$B141/60</f>
        <v>-1.3881007129602914</v>
      </c>
      <c r="E141" s="17">
        <f t="shared" si="6"/>
        <v>30.119260027479879</v>
      </c>
      <c r="F141" s="17">
        <f>F140+(data!$C$19*E140-data!$C$16*F140)*$B141/60</f>
        <v>115.75646138900532</v>
      </c>
      <c r="G141" s="17">
        <f>G140+(data!$C$20*E140-data!$C$17*G140)*$B141/60</f>
        <v>58.560532842088932</v>
      </c>
      <c r="H141" s="16">
        <f t="shared" si="5"/>
        <v>10.583333333333334</v>
      </c>
      <c r="I141" s="14">
        <f>E141/data!$C$15*1000</f>
        <v>4.078147089809308</v>
      </c>
      <c r="J141" s="14">
        <f>J140+data!$C$21*(I140-J140)/60*B140</f>
        <v>3.885422824375766</v>
      </c>
      <c r="K141" s="59">
        <f>K140+C141*B141/3600/data!H$23</f>
        <v>36.389720134914974</v>
      </c>
    </row>
    <row r="142" spans="1:11" ht="20.100000000000001" customHeight="1">
      <c r="A142" s="12">
        <f>'Eleveld TCI'!A142</f>
        <v>640</v>
      </c>
      <c r="B142" s="8">
        <f>'Eleveld TCI'!C142</f>
        <v>5</v>
      </c>
      <c r="C142" s="68">
        <f>'Marsh TCI'!E142</f>
        <v>1007.621629000796</v>
      </c>
      <c r="D142" s="17">
        <f>(F142*data!$C$16+G142*data!$C$17-E141*(data!$C$18+data!$C$19+data!$C$20))*$B142/60</f>
        <v>-1.3875938482723504</v>
      </c>
      <c r="E142" s="17">
        <f t="shared" si="6"/>
        <v>30.132705444940051</v>
      </c>
      <c r="F142" s="17">
        <f>F141+(data!$C$19*E141-data!$C$16*F141)*$B142/60</f>
        <v>116.017604755165</v>
      </c>
      <c r="G142" s="17">
        <f>G141+(data!$C$20*E141-data!$C$17*G141)*$B142/60</f>
        <v>58.837571158601563</v>
      </c>
      <c r="H142" s="16">
        <f t="shared" si="5"/>
        <v>10.666666666666666</v>
      </c>
      <c r="I142" s="14">
        <f>E142/data!$C$15*1000</f>
        <v>4.0799675990129352</v>
      </c>
      <c r="J142" s="14">
        <f>J141+data!$C$21*(I141-J141)/60*B141</f>
        <v>3.887431439279077</v>
      </c>
      <c r="K142" s="59">
        <f>K141+C142*B142/3600/data!H$23</f>
        <v>36.529667583387308</v>
      </c>
    </row>
    <row r="143" spans="1:11" ht="20.100000000000001" customHeight="1">
      <c r="A143" s="12">
        <f>'Eleveld TCI'!A143</f>
        <v>645</v>
      </c>
      <c r="B143" s="8">
        <f>'Eleveld TCI'!C143</f>
        <v>5</v>
      </c>
      <c r="C143" s="68">
        <f>'Marsh TCI'!E143</f>
        <v>1006.499919296275</v>
      </c>
      <c r="D143" s="17">
        <f>(F143*data!$C$16+G143*data!$C$17-E142*(data!$C$18+data!$C$19+data!$C$20))*$B143/60</f>
        <v>-1.3870207191256843</v>
      </c>
      <c r="E143" s="17">
        <f t="shared" si="6"/>
        <v>30.145159210537695</v>
      </c>
      <c r="F143" s="17">
        <f>F142+(data!$C$19*E142-data!$C$16*F142)*$B143/60</f>
        <v>116.27775910775769</v>
      </c>
      <c r="G143" s="17">
        <f>G142+(data!$C$20*E142-data!$C$17*G142)*$B143/60</f>
        <v>59.114640307154211</v>
      </c>
      <c r="H143" s="16">
        <f t="shared" si="5"/>
        <v>10.75</v>
      </c>
      <c r="I143" s="14">
        <f>E143/data!$C$15*1000</f>
        <v>4.0816538385780126</v>
      </c>
      <c r="J143" s="14">
        <f>J142+data!$C$21*(I142-J142)/60*B142</f>
        <v>3.8894380937031978</v>
      </c>
      <c r="K143" s="59">
        <f>K142+C143*B143/3600/data!H$23</f>
        <v>36.669459238845121</v>
      </c>
    </row>
    <row r="144" spans="1:11" ht="20.100000000000001" customHeight="1">
      <c r="A144" s="12">
        <f>'Eleveld TCI'!A144</f>
        <v>650</v>
      </c>
      <c r="B144" s="8">
        <f>'Eleveld TCI'!C144</f>
        <v>5</v>
      </c>
      <c r="C144" s="68">
        <f>'Marsh TCI'!E144</f>
        <v>1005.3831196695819</v>
      </c>
      <c r="D144" s="17">
        <f>(F144*data!$C$16+G144*data!$C$17-E143*(data!$C$18+data!$C$19+data!$C$20))*$B144/60</f>
        <v>-1.3863863630391406</v>
      </c>
      <c r="E144" s="17">
        <f t="shared" si="6"/>
        <v>30.156689402076715</v>
      </c>
      <c r="F144" s="17">
        <f>F143+(data!$C$19*E143-data!$C$16*F143)*$B144/60</f>
        <v>116.53690095326107</v>
      </c>
      <c r="G144" s="17">
        <f>G143+(data!$C$20*E143-data!$C$17*G143)*$B144/60</f>
        <v>59.391730441638224</v>
      </c>
      <c r="H144" s="16">
        <f t="shared" si="5"/>
        <v>10.833333333333334</v>
      </c>
      <c r="I144" s="14">
        <f>E144/data!$C$15*1000</f>
        <v>4.0832150262375668</v>
      </c>
      <c r="J144" s="14">
        <f>J143+data!$C$21*(I143-J143)/60*B143</f>
        <v>3.8914414086928177</v>
      </c>
      <c r="K144" s="59">
        <f>K143+C144*B144/3600/data!H$23</f>
        <v>36.809095783243677</v>
      </c>
    </row>
    <row r="145" spans="1:11" ht="20.100000000000001" customHeight="1">
      <c r="A145" s="12">
        <f>'Eleveld TCI'!A145</f>
        <v>655</v>
      </c>
      <c r="B145" s="8">
        <f>'Eleveld TCI'!C145</f>
        <v>5</v>
      </c>
      <c r="C145" s="68">
        <f>'Marsh TCI'!E145</f>
        <v>1004.2712076797363</v>
      </c>
      <c r="D145" s="17">
        <f>(F145*data!$C$16+G145*data!$C$17-E144*(data!$C$18+data!$C$19+data!$C$20))*$B145/60</f>
        <v>-1.3856954659738918</v>
      </c>
      <c r="E145" s="17">
        <f t="shared" si="6"/>
        <v>30.167359380088353</v>
      </c>
      <c r="F145" s="17">
        <f>F144+(data!$C$19*E144-data!$C$16*F144)*$B145/60</f>
        <v>116.79500889336731</v>
      </c>
      <c r="G145" s="17">
        <f>G144+(data!$C$20*E144-data!$C$17*G144)*$B145/60</f>
        <v>59.668832394749415</v>
      </c>
      <c r="H145" s="16">
        <f t="shared" si="5"/>
        <v>10.916666666666666</v>
      </c>
      <c r="I145" s="14">
        <f>E145/data!$C$15*1000</f>
        <v>4.0846597410060168</v>
      </c>
      <c r="J145" s="14">
        <f>J144+data!$C$21*(I144-J144)/60*B144</f>
        <v>3.8934401157336551</v>
      </c>
      <c r="K145" s="59">
        <f>K144+C145*B145/3600/data!H$23</f>
        <v>36.948577895421415</v>
      </c>
    </row>
    <row r="146" spans="1:11" ht="20.100000000000001" customHeight="1">
      <c r="A146" s="12">
        <f>'Eleveld TCI'!A146</f>
        <v>660</v>
      </c>
      <c r="B146" s="8">
        <f>'Eleveld TCI'!C146</f>
        <v>5</v>
      </c>
      <c r="C146" s="68">
        <f>'Marsh TCI'!E146</f>
        <v>1003.1641609886083</v>
      </c>
      <c r="D146" s="17">
        <f>(F146*data!$C$16+G146*data!$C$17-E145*(data!$C$18+data!$C$19+data!$C$20))*$B146/60</f>
        <v>-1.3849523867376352</v>
      </c>
      <c r="E146" s="17">
        <f t="shared" si="6"/>
        <v>30.177228115128131</v>
      </c>
      <c r="F146" s="17">
        <f>F145+(data!$C$19*E145-data!$C$16*F145)*$B146/60</f>
        <v>117.05206347733436</v>
      </c>
      <c r="G146" s="17">
        <f>G145+(data!$C$20*E145-data!$C$17*G145)*$B146/60</f>
        <v>59.945937630953381</v>
      </c>
      <c r="H146" s="16">
        <f t="shared" si="5"/>
        <v>11</v>
      </c>
      <c r="I146" s="14">
        <f>E146/data!$C$15*1000</f>
        <v>4.0859959674951751</v>
      </c>
      <c r="J146" s="14">
        <f>J145+data!$C$21*(I145-J145)/60*B145</f>
        <v>3.8954330489445486</v>
      </c>
      <c r="K146" s="59">
        <f>K145+C146*B146/3600/data!H$23</f>
        <v>37.087906251114276</v>
      </c>
    </row>
    <row r="147" spans="1:11" ht="20.100000000000001" customHeight="1">
      <c r="A147" s="12">
        <f>'Eleveld TCI'!A147</f>
        <v>665</v>
      </c>
      <c r="B147" s="8">
        <f>'Eleveld TCI'!C147</f>
        <v>5</v>
      </c>
      <c r="C147" s="68">
        <f>'Marsh TCI'!E147</f>
        <v>1002.0619573604165</v>
      </c>
      <c r="D147" s="17">
        <f>(F147*data!$C$16+G147*data!$C$17-E146*(data!$C$18+data!$C$19+data!$C$20))*$B147/60</f>
        <v>-1.3841611796953019</v>
      </c>
      <c r="E147" s="17">
        <f t="shared" si="6"/>
        <v>30.186350492361452</v>
      </c>
      <c r="F147" s="17">
        <f>F146+(data!$C$19*E146-data!$C$16*F146)*$B147/60</f>
        <v>117.30804706459338</v>
      </c>
      <c r="G147" s="17">
        <f>G146+(data!$C$20*E146-data!$C$17*G146)*$B147/60</f>
        <v>60.223038202714164</v>
      </c>
      <c r="H147" s="16">
        <f t="shared" si="5"/>
        <v>11.083333333333334</v>
      </c>
      <c r="I147" s="14">
        <f>E147/data!$C$15*1000</f>
        <v>4.0872311371551291</v>
      </c>
      <c r="J147" s="14">
        <f>J146+data!$C$21*(I146-J146)/60*B146</f>
        <v>3.8974191378127983</v>
      </c>
      <c r="K147" s="59">
        <f>K146+C147*B147/3600/data!H$23</f>
        <v>37.22708152296989</v>
      </c>
    </row>
    <row r="148" spans="1:11" ht="20.100000000000001" customHeight="1">
      <c r="A148" s="12">
        <f>'Eleveld TCI'!A148</f>
        <v>670</v>
      </c>
      <c r="B148" s="8">
        <f>'Eleveld TCI'!C148</f>
        <v>5</v>
      </c>
      <c r="C148" s="68">
        <f>'Marsh TCI'!E148</f>
        <v>1000.9645746612989</v>
      </c>
      <c r="D148" s="17">
        <f>(F148*data!$C$16+G148*data!$C$17-E147*(data!$C$18+data!$C$19+data!$C$20))*$B148/60</f>
        <v>-1.3833256159038059</v>
      </c>
      <c r="E148" s="17">
        <f t="shared" si="6"/>
        <v>30.194777595013779</v>
      </c>
      <c r="F148" s="17">
        <f>F147+(data!$C$19*E147-data!$C$16*F147)*$B148/60</f>
        <v>117.56294369690085</v>
      </c>
      <c r="G148" s="17">
        <f>G147+(data!$C$20*E147-data!$C$17*G147)*$B148/60</f>
        <v>60.500126709759854</v>
      </c>
      <c r="H148" s="16">
        <f t="shared" si="5"/>
        <v>11.166666666666666</v>
      </c>
      <c r="I148" s="14">
        <f>E148/data!$C$15*1000</f>
        <v>4.0883721666533894</v>
      </c>
      <c r="J148" s="14">
        <f>J147+data!$C$21*(I147-J147)/60*B147</f>
        <v>3.8993974004350402</v>
      </c>
      <c r="K148" s="59">
        <f>K147+C148*B148/3600/data!H$23</f>
        <v>37.366104380561737</v>
      </c>
    </row>
    <row r="149" spans="1:11" ht="20.100000000000001" customHeight="1">
      <c r="A149" s="12">
        <f>'Eleveld TCI'!A149</f>
        <v>675</v>
      </c>
      <c r="B149" s="8">
        <f>'Eleveld TCI'!C149</f>
        <v>5</v>
      </c>
      <c r="C149" s="68">
        <f>'Marsh TCI'!E149</f>
        <v>999.87199085880093</v>
      </c>
      <c r="D149" s="17">
        <f>(F149*data!$C$16+G149*data!$C$17-E148*(data!$C$18+data!$C$19+data!$C$20))*$B149/60</f>
        <v>-1.3824492027801725</v>
      </c>
      <c r="E149" s="17">
        <f t="shared" si="6"/>
        <v>30.202556968152077</v>
      </c>
      <c r="F149" s="17">
        <f>F148+(data!$C$19*E148-data!$C$16*F148)*$B149/60</f>
        <v>117.8167389793727</v>
      </c>
      <c r="G149" s="17">
        <f>G148+(data!$C$20*E148-data!$C$17*G148)*$B149/60</f>
        <v>60.777196261174382</v>
      </c>
      <c r="H149" s="16">
        <f t="shared" si="5"/>
        <v>11.25</v>
      </c>
      <c r="I149" s="14">
        <f>E149/data!$C$15*1000</f>
        <v>4.0894254935908885</v>
      </c>
      <c r="J149" s="14">
        <f>J148+data!$C$21*(I148-J148)/60*B148</f>
        <v>3.9013669372285622</v>
      </c>
      <c r="K149" s="59">
        <f>K148+C149*B149/3600/data!H$23</f>
        <v>37.50497549040324</v>
      </c>
    </row>
    <row r="150" spans="1:11" ht="20.100000000000001" customHeight="1">
      <c r="A150" s="12">
        <f>'Eleveld TCI'!A150</f>
        <v>680</v>
      </c>
      <c r="B150" s="8">
        <f>'Eleveld TCI'!C150</f>
        <v>5</v>
      </c>
      <c r="C150" s="68">
        <f>'Marsh TCI'!E150</f>
        <v>998.78418402145599</v>
      </c>
      <c r="D150" s="17">
        <f>(F150*data!$C$16+G150*data!$C$17-E149*(data!$C$18+data!$C$19+data!$C$20))*$B150/60</f>
        <v>-1.3815352024048382</v>
      </c>
      <c r="E150" s="17">
        <f t="shared" si="6"/>
        <v>30.209732864162241</v>
      </c>
      <c r="F150" s="17">
        <f>F149+(data!$C$19*E149-data!$C$16*F149)*$B150/60</f>
        <v>118.06941996978442</v>
      </c>
      <c r="G150" s="17">
        <f>G149+(data!$C$20*E149-data!$C$17*G149)*$B150/60</f>
        <v>61.054240440119358</v>
      </c>
      <c r="H150" s="16">
        <f t="shared" si="5"/>
        <v>11.333333333333334</v>
      </c>
      <c r="I150" s="14">
        <f>E150/data!$C$15*1000</f>
        <v>4.090397109739623</v>
      </c>
      <c r="J150" s="14">
        <f>J149+data!$C$21*(I149-J149)/60*B149</f>
        <v>3.9033269250804019</v>
      </c>
      <c r="K150" s="59">
        <f>K149+C150*B150/3600/data!H$23</f>
        <v>37.643695515961774</v>
      </c>
    </row>
    <row r="151" spans="1:11" ht="20.100000000000001" customHeight="1">
      <c r="A151" s="12">
        <f>'Eleveld TCI'!A151</f>
        <v>685</v>
      </c>
      <c r="B151" s="8">
        <f>'Eleveld TCI'!C151</f>
        <v>5</v>
      </c>
      <c r="C151" s="68">
        <f>'Marsh TCI'!E151</f>
        <v>997.70113231827395</v>
      </c>
      <c r="D151" s="17">
        <f>(F151*data!$C$16+G151*data!$C$17-E150*(data!$C$18+data!$C$19+data!$C$20))*$B151/60</f>
        <v>-1.3805866485548075</v>
      </c>
      <c r="E151" s="17">
        <f t="shared" si="6"/>
        <v>30.216346471192789</v>
      </c>
      <c r="F151" s="17">
        <f>F150+(data!$C$19*E150-data!$C$16*F150)*$B151/60</f>
        <v>118.32097507556311</v>
      </c>
      <c r="G151" s="17">
        <f>G150+(data!$C$20*E150-data!$C$17*G150)*$B151/60</f>
        <v>61.331253271003533</v>
      </c>
      <c r="H151" s="16">
        <f t="shared" si="5"/>
        <v>11.416666666666666</v>
      </c>
      <c r="I151" s="14">
        <f>E151/data!$C$15*1000</f>
        <v>4.0912925919739198</v>
      </c>
      <c r="J151" s="14">
        <f>J150+data!$C$21*(I150-J150)/60*B150</f>
        <v>3.9052766119038349</v>
      </c>
      <c r="K151" s="59">
        <f>K150+C151*B151/3600/data!H$23</f>
        <v>37.782265117672644</v>
      </c>
    </row>
    <row r="152" spans="1:11" ht="20.100000000000001" customHeight="1">
      <c r="A152" s="12">
        <f>'Eleveld TCI'!A152</f>
        <v>690</v>
      </c>
      <c r="B152" s="8">
        <f>'Eleveld TCI'!C152</f>
        <v>5</v>
      </c>
      <c r="C152" s="68">
        <f>'Marsh TCI'!E152</f>
        <v>996.62281401832149</v>
      </c>
      <c r="D152" s="17">
        <f>(F152*data!$C$16+G152*data!$C$17-E151*(data!$C$18+data!$C$19+data!$C$20))*$B152/60</f>
        <v>-1.3796063625548216</v>
      </c>
      <c r="E152" s="17">
        <f t="shared" si="6"/>
        <v>30.222436125746682</v>
      </c>
      <c r="F152" s="17">
        <f>F151+(data!$C$19*E151-data!$C$16*F151)*$B152/60</f>
        <v>118.57139395793803</v>
      </c>
      <c r="G152" s="17">
        <f>G151+(data!$C$20*E151-data!$C$17*G151)*$B152/60</f>
        <v>61.608229188929968</v>
      </c>
      <c r="H152" s="16">
        <f t="shared" si="5"/>
        <v>11.5</v>
      </c>
      <c r="I152" s="14">
        <f>E152/data!$C$15*1000</f>
        <v>4.0921171310553666</v>
      </c>
      <c r="J152" s="14">
        <f>J151+data!$C$21*(I151-J151)/60*B151</f>
        <v>3.9072153115739683</v>
      </c>
      <c r="K152" s="59">
        <f>K151+C152*B152/3600/data!H$23</f>
        <v>37.920684952952968</v>
      </c>
    </row>
    <row r="153" spans="1:11" ht="20.100000000000001" customHeight="1">
      <c r="A153" s="12">
        <f>'Eleveld TCI'!A153</f>
        <v>695</v>
      </c>
      <c r="B153" s="8">
        <f>'Eleveld TCI'!C153</f>
        <v>5</v>
      </c>
      <c r="C153" s="68">
        <f>'Marsh TCI'!E153</f>
        <v>995.54920749024166</v>
      </c>
      <c r="D153" s="17">
        <f>(F153*data!$C$16+G153*data!$C$17-E152*(data!$C$18+data!$C$19+data!$C$20))*$B153/60</f>
        <v>-1.3785969680285473</v>
      </c>
      <c r="E153" s="17">
        <f t="shared" si="6"/>
        <v>30.228037510521361</v>
      </c>
      <c r="F153" s="17">
        <f>F152+(data!$C$19*E152-data!$C$16*F152)*$B153/60</f>
        <v>118.82066744275264</v>
      </c>
      <c r="G153" s="17">
        <f>G152+(data!$C$20*E152-data!$C$17*G152)*$B153/60</f>
        <v>61.885163011262883</v>
      </c>
      <c r="H153" s="16">
        <f t="shared" si="5"/>
        <v>11.583333333333334</v>
      </c>
      <c r="I153" s="14">
        <f>E153/data!$C$15*1000</f>
        <v>4.0928755584203449</v>
      </c>
      <c r="J153" s="14">
        <f>J152+data!$C$21*(I152-J152)/60*B152</f>
        <v>3.9091423992161194</v>
      </c>
      <c r="K153" s="59">
        <f>K152+C153*B153/3600/data!H$23</f>
        <v>38.058955676215504</v>
      </c>
    </row>
    <row r="154" spans="1:11" ht="20.100000000000001" customHeight="1">
      <c r="A154" s="12">
        <f>'Eleveld TCI'!A154</f>
        <v>700</v>
      </c>
      <c r="B154" s="8">
        <f>'Eleveld TCI'!C154</f>
        <v>5</v>
      </c>
      <c r="C154" s="68">
        <f>'Marsh TCI'!E154</f>
        <v>994.48029120180308</v>
      </c>
      <c r="D154" s="17">
        <f>(F154*data!$C$16+G154*data!$C$17-E153*(data!$C$18+data!$C$19+data!$C$20))*$B154/60</f>
        <v>-1.3775609046261248</v>
      </c>
      <c r="E154" s="17">
        <f t="shared" si="6"/>
        <v>30.233183838520571</v>
      </c>
      <c r="F154" s="17">
        <f>F153+(data!$C$19*E153-data!$C$16*F153)*$B154/60</f>
        <v>119.06878743747595</v>
      </c>
      <c r="G154" s="17">
        <f>G153+(data!$C$20*E153-data!$C$17*G153)*$B154/60</f>
        <v>62.162049911167109</v>
      </c>
      <c r="H154" s="16">
        <f t="shared" si="5"/>
        <v>11.666666666666666</v>
      </c>
      <c r="I154" s="14">
        <f>E154/data!$C$15*1000</f>
        <v>4.0935723711087721</v>
      </c>
      <c r="J154" s="14">
        <f>J153+data!$C$21*(I153-J153)/60*B153</f>
        <v>3.9110573068224852</v>
      </c>
      <c r="K154" s="59">
        <f>K153+C154*B154/3600/data!H$23</f>
        <v>38.197077938882423</v>
      </c>
    </row>
    <row r="155" spans="1:11" ht="20.100000000000001" customHeight="1">
      <c r="A155" s="12">
        <f>'Eleveld TCI'!A155</f>
        <v>705</v>
      </c>
      <c r="B155" s="8">
        <f>'Eleveld TCI'!C155</f>
        <v>5</v>
      </c>
      <c r="C155" s="68">
        <f>'Marsh TCI'!E155</f>
        <v>993.41604371946016</v>
      </c>
      <c r="D155" s="17">
        <f>(F155*data!$C$16+G155*data!$C$17-E154*(data!$C$18+data!$C$19+data!$C$20))*$B155/60</f>
        <v>-1.3765004407990975</v>
      </c>
      <c r="E155" s="17">
        <f t="shared" si="6"/>
        <v>30.237906024390643</v>
      </c>
      <c r="F155" s="17">
        <f>F154+(data!$C$19*E154-data!$C$16*F154)*$B155/60</f>
        <v>119.31574685398284</v>
      </c>
      <c r="G155" s="17">
        <f>G154+(data!$C$20*E154-data!$C$17*G154)*$B155/60</f>
        <v>62.438885392983281</v>
      </c>
      <c r="H155" s="16">
        <f t="shared" si="5"/>
        <v>11.75</v>
      </c>
      <c r="I155" s="14">
        <f>E155/data!$C$15*1000</f>
        <v>4.0942117549630241</v>
      </c>
      <c r="J155" s="14">
        <f>J154+data!$C$21*(I154-J154)/60*B154</f>
        <v>3.9129595191743105</v>
      </c>
      <c r="K155" s="59">
        <f>K154+C155*B155/3600/data!H$23</f>
        <v>38.335052389399017</v>
      </c>
    </row>
    <row r="156" spans="1:11" ht="20.100000000000001" customHeight="1">
      <c r="A156" s="12">
        <f>'Eleveld TCI'!A156</f>
        <v>710</v>
      </c>
      <c r="B156" s="8">
        <f>'Eleveld TCI'!C156</f>
        <v>5</v>
      </c>
      <c r="C156" s="68">
        <f>'Marsh TCI'!E156</f>
        <v>992.35644370788236</v>
      </c>
      <c r="D156" s="17">
        <f>(F156*data!$C$16+G156*data!$C$17-E155*(data!$C$18+data!$C$19+data!$C$20))*$B156/60</f>
        <v>-1.3754176856888329</v>
      </c>
      <c r="E156" s="17">
        <f t="shared" si="6"/>
        <v>30.242232843867725</v>
      </c>
      <c r="F156" s="17">
        <f>F155+(data!$C$19*E155-data!$C$16*F155)*$B156/60</f>
        <v>119.56153953670311</v>
      </c>
      <c r="G156" s="17">
        <f>G155+(data!$C$20*E155-data!$C$17*G155)*$B156/60</f>
        <v>62.71566526931133</v>
      </c>
      <c r="H156" s="16">
        <f t="shared" si="5"/>
        <v>11.833333333333334</v>
      </c>
      <c r="I156" s="14">
        <f>E156/data!$C$15*1000</f>
        <v>4.0947976062170888</v>
      </c>
      <c r="J156" s="14">
        <f>J155+data!$C$21*(I155-J155)/60*B155</f>
        <v>3.9148485700483384</v>
      </c>
      <c r="K156" s="59">
        <f>K155+C156*B156/3600/data!H$23</f>
        <v>38.472879673247334</v>
      </c>
    </row>
    <row r="157" spans="1:11" ht="20.100000000000001" customHeight="1">
      <c r="A157" s="12">
        <f>'Eleveld TCI'!A157</f>
        <v>715</v>
      </c>
      <c r="B157" s="8">
        <f>'Eleveld TCI'!C157</f>
        <v>5</v>
      </c>
      <c r="C157" s="68">
        <f>'Marsh TCI'!E157</f>
        <v>991.30146992948426</v>
      </c>
      <c r="D157" s="17">
        <f>(F157*data!$C$16+G157*data!$C$17-E156*(data!$C$18+data!$C$19+data!$C$20))*$B157/60</f>
        <v>-1.3743146001899533</v>
      </c>
      <c r="E157" s="17">
        <f t="shared" si="6"/>
        <v>30.246191082160941</v>
      </c>
      <c r="F157" s="17">
        <f>F156+(data!$C$19*E156-data!$C$16*F156)*$B157/60</f>
        <v>119.80616019576654</v>
      </c>
      <c r="G157" s="17">
        <f>G156+(data!$C$20*E156-data!$C$17*G156)*$B157/60</f>
        <v>62.992385639683803</v>
      </c>
      <c r="H157" s="16">
        <f t="shared" si="5"/>
        <v>11.916666666666666</v>
      </c>
      <c r="I157" s="14">
        <f>E157/data!$C$15*1000</f>
        <v>4.0953335515876423</v>
      </c>
      <c r="J157" s="14">
        <f>J156+data!$C$21*(I156-J156)/60*B156</f>
        <v>3.9167240386878057</v>
      </c>
      <c r="K157" s="59">
        <f>K156+C157*B157/3600/data!H$23</f>
        <v>38.610560432959765</v>
      </c>
    </row>
    <row r="158" spans="1:11" ht="20.100000000000001" customHeight="1">
      <c r="A158" s="12">
        <f>'Eleveld TCI'!A158</f>
        <v>720</v>
      </c>
      <c r="B158" s="8">
        <f>'Eleveld TCI'!C158</f>
        <v>5</v>
      </c>
      <c r="C158" s="68">
        <f>'Marsh TCI'!E158</f>
        <v>990.25110124402545</v>
      </c>
      <c r="D158" s="17">
        <f>(F158*data!$C$16+G158*data!$C$17-E157*(data!$C$18+data!$C$19+data!$C$20))*$B158/60</f>
        <v>-1.3731930072460135</v>
      </c>
      <c r="E158" s="17">
        <f t="shared" si="6"/>
        <v>30.249805672039212</v>
      </c>
      <c r="F158" s="17">
        <f>F157+(data!$C$19*E157-data!$C$16*F157)*$B158/60</f>
        <v>120.04960434479737</v>
      </c>
      <c r="G158" s="17">
        <f>G157+(data!$C$20*E157-data!$C$17*G157)*$B158/60</f>
        <v>63.269042870718657</v>
      </c>
      <c r="H158" s="16">
        <f t="shared" si="5"/>
        <v>12</v>
      </c>
      <c r="I158" s="14">
        <f>E158/data!$C$15*1000</f>
        <v>4.0958229669710038</v>
      </c>
      <c r="J158" s="14">
        <f>J157+data!$C$21*(I157-J157)/60*B157</f>
        <v>3.918585546519612</v>
      </c>
      <c r="K158" s="59">
        <f>K157+C158*B158/3600/data!H$23</f>
        <v>38.748095308132548</v>
      </c>
    </row>
    <row r="159" spans="1:11" ht="20.100000000000001" customHeight="1">
      <c r="A159" s="12">
        <f>'Eleveld TCI'!A159</f>
        <v>725</v>
      </c>
      <c r="B159" s="8">
        <f>'Eleveld TCI'!C159</f>
        <v>5</v>
      </c>
      <c r="C159" s="68">
        <f>'Marsh TCI'!E159</f>
        <v>989.20531660814049</v>
      </c>
      <c r="D159" s="17">
        <f>(F159*data!$C$16+G159*data!$C$17-E158*(data!$C$18+data!$C$19+data!$C$20))*$B159/60</f>
        <v>-1.3720546014307118</v>
      </c>
      <c r="E159" s="17">
        <f t="shared" si="6"/>
        <v>30.253099822336313</v>
      </c>
      <c r="F159" s="17">
        <f>F158+(data!$C$19*E158-data!$C$16*F158)*$B159/60</f>
        <v>120.29186824303542</v>
      </c>
      <c r="G159" s="17">
        <f>G158+(data!$C$20*E158-data!$C$17*G158)*$B159/60</f>
        <v>63.54563357764885</v>
      </c>
      <c r="H159" s="16">
        <f t="shared" si="5"/>
        <v>12.083333333333334</v>
      </c>
      <c r="I159" s="14">
        <f>E159/data!$C$15*1000</f>
        <v>4.0962689948427133</v>
      </c>
      <c r="J159" s="14">
        <f>J158+data!$C$21*(I158-J158)/60*B158</f>
        <v>3.9204327541005681</v>
      </c>
      <c r="K159" s="59">
        <f>K158+C159*B159/3600/data!H$23</f>
        <v>38.885484935439237</v>
      </c>
    </row>
    <row r="160" spans="1:11" ht="20.100000000000001" customHeight="1">
      <c r="A160" s="12">
        <f>'Eleveld TCI'!A160</f>
        <v>730</v>
      </c>
      <c r="B160" s="8">
        <f>'Eleveld TCI'!C160</f>
        <v>5</v>
      </c>
      <c r="C160" s="68">
        <f>'Marsh TCI'!E160</f>
        <v>988.16409507488856</v>
      </c>
      <c r="D160" s="17">
        <f>(F160*data!$C$16+G160*data!$C$17-E159*(data!$C$18+data!$C$19+data!$C$20))*$B160/60</f>
        <v>-1.3709009578642073</v>
      </c>
      <c r="E160" s="17">
        <f t="shared" si="6"/>
        <v>30.256095137538967</v>
      </c>
      <c r="F160" s="17">
        <f>F159+(data!$C$19*E159-data!$C$16*F159)*$B160/60</f>
        <v>120.53294884148359</v>
      </c>
      <c r="G160" s="17">
        <f>G159+(data!$C$20*E159-data!$C$17*G159)*$B160/60</f>
        <v>63.82215460713325</v>
      </c>
      <c r="H160" s="16">
        <f t="shared" si="5"/>
        <v>12.166666666666666</v>
      </c>
      <c r="I160" s="14">
        <f>E160/data!$C$15*1000</f>
        <v>4.0966745604497579</v>
      </c>
      <c r="J160" s="14">
        <f>J159+data!$C$21*(I159-J159)/60*B159</f>
        <v>3.9222653582768108</v>
      </c>
      <c r="K160" s="59">
        <f>K159+C160*B160/3600/data!H$23</f>
        <v>39.022729948644084</v>
      </c>
    </row>
    <row r="161" spans="1:11" ht="20.100000000000001" customHeight="1">
      <c r="A161" s="12">
        <f>'Eleveld TCI'!A161</f>
        <v>735</v>
      </c>
      <c r="B161" s="8">
        <f>'Eleveld TCI'!C161</f>
        <v>5</v>
      </c>
      <c r="C161" s="68">
        <f>'Marsh TCI'!E161</f>
        <v>987.12741579332373</v>
      </c>
      <c r="D161" s="17">
        <f>(F161*data!$C$16+G161*data!$C$17-E160*(data!$C$18+data!$C$19+data!$C$20))*$B161/60</f>
        <v>-1.3697335405106836</v>
      </c>
      <c r="E161" s="17">
        <f t="shared" si="6"/>
        <v>30.25881172907674</v>
      </c>
      <c r="F161" s="17">
        <f>F160+(data!$C$19*E160-data!$C$16*F160)*$B161/60</f>
        <v>120.77284373280227</v>
      </c>
      <c r="G161" s="17">
        <f>G160+(data!$C$20*E160-data!$C$17*G160)*$B161/60</f>
        <v>64.098603021259876</v>
      </c>
      <c r="H161" s="16">
        <f t="shared" si="5"/>
        <v>12.25</v>
      </c>
      <c r="I161" s="14">
        <f>E161/data!$C$15*1000</f>
        <v>4.0970423868792212</v>
      </c>
      <c r="J161" s="14">
        <f>J160+data!$C$21*(I160-J160)/60*B160</f>
        <v>3.9240830895415848</v>
      </c>
      <c r="K161" s="59">
        <f>K160+C161*B161/3600/data!H$23</f>
        <v>39.159830978615382</v>
      </c>
    </row>
    <row r="162" spans="1:11" ht="20.100000000000001" customHeight="1">
      <c r="A162" s="12">
        <f>'Eleveld TCI'!A162</f>
        <v>740</v>
      </c>
      <c r="B162" s="8">
        <f>'Eleveld TCI'!C162</f>
        <v>5</v>
      </c>
      <c r="C162" s="68">
        <f>'Marsh TCI'!E162</f>
        <v>986.09525800804477</v>
      </c>
      <c r="D162" s="17">
        <f>(F162*data!$C$16+G162*data!$C$17-E161*(data!$C$18+data!$C$19+data!$C$20))*$B162/60</f>
        <v>-1.3685537099000915</v>
      </c>
      <c r="E162" s="17">
        <f t="shared" si="6"/>
        <v>30.261268318889599</v>
      </c>
      <c r="F162" s="17">
        <f>F161+(data!$C$19*E161-data!$C$16*F161)*$B162/60</f>
        <v>121.0115511046908</v>
      </c>
      <c r="G162" s="17">
        <f>G161+(data!$C$20*E161-data!$C$17*G161)*$B162/60</f>
        <v>64.374976082658847</v>
      </c>
      <c r="H162" s="16">
        <f t="shared" si="5"/>
        <v>12.333333333333334</v>
      </c>
      <c r="I162" s="14">
        <f>E162/data!$C$15*1000</f>
        <v>4.0973750090813272</v>
      </c>
      <c r="J162" s="14">
        <f>J161+data!$C$21*(I161-J161)/60*B161</f>
        <v>3.9258857095776087</v>
      </c>
      <c r="K162" s="59">
        <f>K161+C162*B162/3600/data!H$23</f>
        <v>39.296788653338723</v>
      </c>
    </row>
    <row r="163" spans="1:11" ht="20.100000000000001" customHeight="1">
      <c r="A163" s="12">
        <f>'Eleveld TCI'!A163</f>
        <v>745</v>
      </c>
      <c r="B163" s="8">
        <f>'Eleveld TCI'!C163</f>
        <v>5</v>
      </c>
      <c r="C163" s="68">
        <f>'Marsh TCI'!E163</f>
        <v>985.06760105875514</v>
      </c>
      <c r="D163" s="17">
        <f>(F163*data!$C$16+G163*data!$C$17-E162*(data!$C$18+data!$C$19+data!$C$20))*$B163/60</f>
        <v>-1.3673627303140337</v>
      </c>
      <c r="E163" s="17">
        <f t="shared" si="6"/>
        <v>30.263482335808959</v>
      </c>
      <c r="F163" s="17">
        <f>F162+(data!$C$19*E162-data!$C$16*F162)*$B163/60</f>
        <v>121.24906969651359</v>
      </c>
      <c r="G163" s="17">
        <f>G162+(data!$C$20*E162-data!$C$17*G162)*$B163/60</f>
        <v>64.651271240647873</v>
      </c>
      <c r="H163" s="16">
        <f t="shared" si="5"/>
        <v>12.416666666666666</v>
      </c>
      <c r="I163" s="14">
        <f>E163/data!$C$15*1000</f>
        <v>4.0976747869194359</v>
      </c>
      <c r="J163" s="14">
        <f>J162+data!$C$21*(I162-J162)/60*B162</f>
        <v>3.9276730089712095</v>
      </c>
      <c r="K163" s="59">
        <f>K162+C163*B163/3600/data!H$23</f>
        <v>39.433603597930215</v>
      </c>
    </row>
    <row r="164" spans="1:11" ht="20.100000000000001" customHeight="1">
      <c r="A164" s="12">
        <f>'Eleveld TCI'!A164</f>
        <v>750</v>
      </c>
      <c r="B164" s="8">
        <f>'Eleveld TCI'!C164</f>
        <v>5</v>
      </c>
      <c r="C164" s="68">
        <f>'Marsh TCI'!E164</f>
        <v>984.04442437986404</v>
      </c>
      <c r="D164" s="17">
        <f>(F164*data!$C$16+G164*data!$C$17-E163*(data!$C$18+data!$C$19+data!$C$20))*$B164/60</f>
        <v>-1.3661617764729683</v>
      </c>
      <c r="E164" s="17">
        <f t="shared" si="6"/>
        <v>30.265470005250929</v>
      </c>
      <c r="F164" s="17">
        <f>F163+(data!$C$19*E163-data!$C$16*F163)*$B164/60</f>
        <v>121.48539875894612</v>
      </c>
      <c r="G164" s="17">
        <f>G163+(data!$C$20*E163-data!$C$17*G163)*$B164/60</f>
        <v>64.927486118338791</v>
      </c>
      <c r="H164" s="16">
        <f t="shared" si="5"/>
        <v>12.5</v>
      </c>
      <c r="I164" s="14">
        <f>E164/data!$C$15*1000</f>
        <v>4.0979439173145016</v>
      </c>
      <c r="J164" s="14">
        <f>J163+data!$C$21*(I163-J163)/60*B163</f>
        <v>3.9294448050862862</v>
      </c>
      <c r="K164" s="59">
        <f>K163+C164*B164/3600/data!H$23</f>
        <v>39.570276434649642</v>
      </c>
    </row>
    <row r="165" spans="1:11" ht="20.100000000000001" customHeight="1">
      <c r="A165" s="12">
        <f>'Eleveld TCI'!A165</f>
        <v>755</v>
      </c>
      <c r="B165" s="8">
        <f>'Eleveld TCI'!C165</f>
        <v>5</v>
      </c>
      <c r="C165" s="68">
        <f>'Marsh TCI'!E165</f>
        <v>983.02570749997471</v>
      </c>
      <c r="D165" s="17">
        <f>(F165*data!$C$16+G165*data!$C$17-E164*(data!$C$18+data!$C$19+data!$C$20))*$B165/60</f>
        <v>-1.3649519397593441</v>
      </c>
      <c r="E165" s="17">
        <f t="shared" si="6"/>
        <v>30.267246432685841</v>
      </c>
      <c r="F165" s="17">
        <f>F164+(data!$C$19*E164-data!$C$16*F164)*$B165/60</f>
        <v>121.72053801643091</v>
      </c>
      <c r="G165" s="17">
        <f>G164+(data!$C$20*E164-data!$C$17*G164)*$B165/60</f>
        <v>65.203618500638413</v>
      </c>
      <c r="H165" s="16">
        <f t="shared" si="5"/>
        <v>12.583333333333334</v>
      </c>
      <c r="I165" s="14">
        <f>E165/data!$C$15*1000</f>
        <v>4.0981844455468464</v>
      </c>
      <c r="J165" s="14">
        <f>J164+data!$C$21*(I164-J164)/60*B164</f>
        <v>3.9312009400870078</v>
      </c>
      <c r="K165" s="59">
        <f>K164+C165*B165/3600/data!H$23</f>
        <v>39.706807782913529</v>
      </c>
    </row>
    <row r="166" spans="1:11" ht="20.100000000000001" customHeight="1">
      <c r="A166" s="12">
        <f>'Eleveld TCI'!A166</f>
        <v>760</v>
      </c>
      <c r="B166" s="8">
        <f>'Eleveld TCI'!C166</f>
        <v>5</v>
      </c>
      <c r="C166" s="68">
        <f>'Marsh TCI'!E166</f>
        <v>982.01143004153676</v>
      </c>
      <c r="D166" s="17">
        <f>(F166*data!$C$16+G166*data!$C$17-E165*(data!$C$18+data!$C$19+data!$C$20))*$B166/60</f>
        <v>-1.3637342340088643</v>
      </c>
      <c r="E166" s="17">
        <f t="shared" si="6"/>
        <v>30.268825681315832</v>
      </c>
      <c r="F166" s="17">
        <f>F165+(data!$C$19*E165-data!$C$16*F165)*$B166/60</f>
        <v>121.95448763224854</v>
      </c>
      <c r="G166" s="17">
        <f>G165+(data!$C$20*E165-data!$C$17*G165)*$B166/60</f>
        <v>65.479666323081602</v>
      </c>
      <c r="H166" s="16">
        <f t="shared" si="5"/>
        <v>12.666666666666666</v>
      </c>
      <c r="I166" s="14">
        <f>E166/data!$C$15*1000</f>
        <v>4.0983982757737047</v>
      </c>
      <c r="J166" s="14">
        <f>J165+data!$C$21*(I165-J165)/60*B165</f>
        <v>3.9329412790989076</v>
      </c>
      <c r="K166" s="59">
        <f>K165+C166*B166/3600/data!H$23</f>
        <v>39.843198259308188</v>
      </c>
    </row>
    <row r="167" spans="1:11" ht="20.100000000000001" customHeight="1">
      <c r="A167" s="12">
        <f>'Eleveld TCI'!A167</f>
        <v>765</v>
      </c>
      <c r="B167" s="8">
        <f>'Eleveld TCI'!C167</f>
        <v>5</v>
      </c>
      <c r="C167" s="68">
        <f>'Marsh TCI'!E167</f>
        <v>981.00157172037484</v>
      </c>
      <c r="D167" s="17">
        <f>(F167*data!$C$16+G167*data!$C$17-E166*(data!$C$18+data!$C$19+data!$C$20))*$B167/60</f>
        <v>-1.3625096008998447</v>
      </c>
      <c r="E167" s="17">
        <f t="shared" si="6"/>
        <v>30.270220844362566</v>
      </c>
      <c r="F167" s="17">
        <f>F166+(data!$C$19*E166-data!$C$16*F166)*$B167/60</f>
        <v>122.18724817602227</v>
      </c>
      <c r="G167" s="17">
        <f>G166+(data!$C$20*E166-data!$C$17*G166)*$B167/60</f>
        <v>65.755627661438808</v>
      </c>
      <c r="H167" s="16">
        <f t="shared" si="5"/>
        <v>12.75</v>
      </c>
      <c r="I167" s="14">
        <f>E167/data!$C$15*1000</f>
        <v>4.0985871808169776</v>
      </c>
      <c r="J167" s="14">
        <f>J166+data!$C$21*(I166-J166)/60*B166</f>
        <v>3.9346657084987573</v>
      </c>
      <c r="K167" s="59">
        <f>K166+C167*B167/3600/data!H$23</f>
        <v>39.979448477602688</v>
      </c>
    </row>
    <row r="168" spans="1:11" ht="20.100000000000001" customHeight="1">
      <c r="A168" s="12">
        <f>'Eleveld TCI'!A168</f>
        <v>770</v>
      </c>
      <c r="B168" s="8">
        <f>'Eleveld TCI'!C168</f>
        <v>5</v>
      </c>
      <c r="C168" s="68">
        <f>'Marsh TCI'!E168</f>
        <v>979.99611234525003</v>
      </c>
      <c r="D168" s="17">
        <f>(F168*data!$C$16+G168*data!$C$17-E167*(data!$C$18+data!$C$19+data!$C$20))*$B168/60</f>
        <v>-1.3612789149685616</v>
      </c>
      <c r="E168" s="17">
        <f t="shared" si="6"/>
        <v>30.271444112338969</v>
      </c>
      <c r="F168" s="17">
        <f>F167+(data!$C$19*E167-data!$C$16*F167)*$B168/60</f>
        <v>122.41882059348723</v>
      </c>
      <c r="G168" s="17">
        <f>G167+(data!$C$20*E167-data!$C$17*G167)*$B168/60</f>
        <v>66.03150072204447</v>
      </c>
      <c r="H168" s="16">
        <f t="shared" si="5"/>
        <v>12.833333333333334</v>
      </c>
      <c r="I168" s="14">
        <f>E168/data!$C$15*1000</f>
        <v>4.0987528112718259</v>
      </c>
      <c r="J168" s="14">
        <f>J167+data!$C$21*(I167-J167)/60*B167</f>
        <v>3.9363741343242773</v>
      </c>
      <c r="K168" s="59">
        <f>K167+C168*B168/3600/data!H$23</f>
        <v>40.115559048761753</v>
      </c>
    </row>
    <row r="169" spans="1:11" ht="20.100000000000001" customHeight="1">
      <c r="A169" s="12">
        <f>'Eleveld TCI'!A169</f>
        <v>775</v>
      </c>
      <c r="B169" s="8">
        <f>'Eleveld TCI'!C169</f>
        <v>5</v>
      </c>
      <c r="C169" s="68">
        <f>'Marsh TCI'!E169</f>
        <v>978.99503181744876</v>
      </c>
      <c r="D169" s="17">
        <f>(F169*data!$C$16+G169*data!$C$17-E168*(data!$C$18+data!$C$19+data!$C$20))*$B169/60</f>
        <v>-1.3600429882765448</v>
      </c>
      <c r="E169" s="17">
        <f t="shared" si="6"/>
        <v>30.272506835653051</v>
      </c>
      <c r="F169" s="17">
        <f>F168+(data!$C$19*E168-data!$C$16*F168)*$B169/60</f>
        <v>122.64920617836705</v>
      </c>
      <c r="G169" s="17">
        <f>G168+(data!$C$20*E168-data!$C$17*G168)*$B169/60</f>
        <v>66.307283832796031</v>
      </c>
      <c r="H169" s="16">
        <f t="shared" si="5"/>
        <v>12.916666666666666</v>
      </c>
      <c r="I169" s="14">
        <f>E169/data!$C$15*1000</f>
        <v>4.0988967039832218</v>
      </c>
      <c r="J169" s="14">
        <f>J168+data!$C$21*(I168-J168)/60*B168</f>
        <v>3.9380664807953512</v>
      </c>
      <c r="K169" s="59">
        <f>K168+C169*B169/3600/data!H$23</f>
        <v>40.251530580958622</v>
      </c>
    </row>
    <row r="170" spans="1:11" ht="20.100000000000001" customHeight="1">
      <c r="A170" s="12">
        <f>'Eleveld TCI'!A170</f>
        <v>780</v>
      </c>
      <c r="B170" s="8">
        <f>'Eleveld TCI'!C170</f>
        <v>5</v>
      </c>
      <c r="C170" s="68">
        <f>'Marsh TCI'!E170</f>
        <v>977.99831013040603</v>
      </c>
      <c r="D170" s="17">
        <f>(F170*data!$C$16+G170*data!$C$17-E169*(data!$C$18+data!$C$19+data!$C$20))*$B170/60</f>
        <v>-1.3588025747539554</v>
      </c>
      <c r="E170" s="17">
        <f t="shared" si="6"/>
        <v>30.273419582867774</v>
      </c>
      <c r="F170" s="17">
        <f>F169+(data!$C$19*E169-data!$C$16*F169)*$B170/60</f>
        <v>122.87840654621169</v>
      </c>
      <c r="G170" s="17">
        <f>G169+(data!$C$20*E169-data!$C$17*G169)*$B170/60</f>
        <v>66.582975434777268</v>
      </c>
      <c r="H170" s="16">
        <f t="shared" si="5"/>
        <v>13</v>
      </c>
      <c r="I170" s="14">
        <f>E170/data!$C$15*1000</f>
        <v>4.0990202899343391</v>
      </c>
      <c r="J170" s="14">
        <f>J169+data!$C$21*(I169-J169)/60*B169</f>
        <v>3.9397426889389973</v>
      </c>
      <c r="K170" s="59">
        <f>K169+C170*B170/3600/data!H$23</f>
        <v>40.387363679587843</v>
      </c>
    </row>
    <row r="171" spans="1:11" ht="20.100000000000001" customHeight="1">
      <c r="A171" s="12">
        <f>'Eleveld TCI'!A171</f>
        <v>785</v>
      </c>
      <c r="B171" s="8">
        <f>'Eleveld TCI'!C171</f>
        <v>5</v>
      </c>
      <c r="C171" s="68">
        <f>'Marsh TCI'!E171</f>
        <v>977.0059273691619</v>
      </c>
      <c r="D171" s="17">
        <f>(F171*data!$C$16+G171*data!$C$17-E170*(data!$C$18+data!$C$19+data!$C$20))*$B171/60</f>
        <v>-1.3575583742415327</v>
      </c>
      <c r="E171" s="17">
        <f t="shared" si="6"/>
        <v>30.274192194918474</v>
      </c>
      <c r="F171" s="17">
        <f>F170+(data!$C$19*E170-data!$C$16*F170)*$B171/60</f>
        <v>123.10642361006022</v>
      </c>
      <c r="G171" s="17">
        <f>G170+(data!$C$20*E170-data!$C$17*G170)*$B171/60</f>
        <v>66.858574074462425</v>
      </c>
      <c r="H171" s="16">
        <f t="shared" si="5"/>
        <v>13.083333333333334</v>
      </c>
      <c r="I171" s="14">
        <f>E171/data!$C$15*1000</f>
        <v>4.0991249015875884</v>
      </c>
      <c r="J171" s="14">
        <f>J170+data!$C$21*(I170-J170)/60*B170</f>
        <v>3.9414027153108875</v>
      </c>
      <c r="K171" s="59">
        <f>K170+C171*B171/3600/data!H$23</f>
        <v>40.523058947278003</v>
      </c>
    </row>
    <row r="172" spans="1:11" ht="20.100000000000001" customHeight="1">
      <c r="A172" s="12">
        <f>'Eleveld TCI'!A172</f>
        <v>790</v>
      </c>
      <c r="B172" s="8">
        <f>'Eleveld TCI'!C172</f>
        <v>5</v>
      </c>
      <c r="C172" s="68">
        <f>'Marsh TCI'!E172</f>
        <v>976.01786371006494</v>
      </c>
      <c r="D172" s="17">
        <f>(F172*data!$C$16+G172*data!$C$17-E171*(data!$C$18+data!$C$19+data!$C$20))*$B172/60</f>
        <v>-1.3563110362520423</v>
      </c>
      <c r="E172" s="17">
        <f t="shared" si="6"/>
        <v>30.274833835568046</v>
      </c>
      <c r="F172" s="17">
        <f>F171+(data!$C$19*E171-data!$C$16*F171)*$B172/60</f>
        <v>123.33325955780195</v>
      </c>
      <c r="G172" s="17">
        <f>G171+(data!$C$20*E171-data!$C$17*G171)*$B172/60</f>
        <v>67.134078396461021</v>
      </c>
      <c r="H172" s="16">
        <f t="shared" si="5"/>
        <v>13.166666666666666</v>
      </c>
      <c r="I172" s="14">
        <f>E172/data!$C$15*1000</f>
        <v>4.0992117797162466</v>
      </c>
      <c r="J172" s="14">
        <f>J171+data!$C$21*(I171-J171)/60*B171</f>
        <v>3.9430465308066966</v>
      </c>
      <c r="K172" s="59">
        <f>K171+C172*B172/3600/data!H$23</f>
        <v>40.658616983904402</v>
      </c>
    </row>
    <row r="173" spans="1:11" ht="20.100000000000001" customHeight="1">
      <c r="A173" s="12">
        <f>'Eleveld TCI'!A173</f>
        <v>795</v>
      </c>
      <c r="B173" s="8">
        <f>'Eleveld TCI'!C173</f>
        <v>5</v>
      </c>
      <c r="C173" s="68">
        <f>'Marsh TCI'!E173</f>
        <v>975.0340994202918</v>
      </c>
      <c r="D173" s="17">
        <f>(F173*data!$C$16+G173*data!$C$17-E172*(data!$C$18+data!$C$19+data!$C$20))*$B173/60</f>
        <v>-1.3550611634706515</v>
      </c>
      <c r="E173" s="17">
        <f t="shared" si="6"/>
        <v>30.275353038361374</v>
      </c>
      <c r="F173" s="17">
        <f>F172+(data!$C$19*E172-data!$C$16*F172)*$B173/60</f>
        <v>123.5589168311181</v>
      </c>
      <c r="G173" s="17">
        <f>G172+(data!$C$20*E172-data!$C$17*G172)*$B173/60</f>
        <v>67.409487136765648</v>
      </c>
      <c r="H173" s="16">
        <f t="shared" si="5"/>
        <v>13.25</v>
      </c>
      <c r="I173" s="14">
        <f>E173/data!$C$15*1000</f>
        <v>4.0992820797620872</v>
      </c>
      <c r="J173" s="14">
        <f>J172+data!$C$21*(I172-J172)/60*B172</f>
        <v>3.9446741195570461</v>
      </c>
      <c r="K173" s="59">
        <f>K172+C173*B173/3600/data!H$23</f>
        <v>40.794038386601663</v>
      </c>
    </row>
    <row r="174" spans="1:11" ht="20.100000000000001" customHeight="1">
      <c r="A174" s="12">
        <f>'Eleveld TCI'!A174</f>
        <v>800</v>
      </c>
      <c r="B174" s="8">
        <f>'Eleveld TCI'!C174</f>
        <v>5</v>
      </c>
      <c r="C174" s="68">
        <f>'Marsh TCI'!E174</f>
        <v>974.05461485745832</v>
      </c>
      <c r="D174" s="17">
        <f>(F174*data!$C$16+G174*data!$C$17-E173*(data!$C$18+data!$C$19+data!$C$20))*$B174/60</f>
        <v>-1.3538093150123918</v>
      </c>
      <c r="E174" s="17">
        <f t="shared" si="6"/>
        <v>30.27575775032161</v>
      </c>
      <c r="F174" s="17">
        <f>F173+(data!$C$19*E173-data!$C$16*F173)*$B174/60</f>
        <v>123.78339810589398</v>
      </c>
      <c r="G174" s="17">
        <f>G173+(data!$C$20*E173-data!$C$17*G173)*$B174/60</f>
        <v>67.684799116467985</v>
      </c>
      <c r="H174" s="16">
        <f t="shared" si="5"/>
        <v>13.333333333333334</v>
      </c>
      <c r="I174" s="14">
        <f>E174/data!$C$15*1000</f>
        <v>4.0993368777518571</v>
      </c>
      <c r="J174" s="14">
        <f>J173+data!$C$21*(I173-J173)/60*B173</f>
        <v>3.9462854779002194</v>
      </c>
      <c r="K174" s="59">
        <f>K173+C174*B174/3600/data!H$23</f>
        <v>40.929323749776309</v>
      </c>
    </row>
    <row r="175" spans="1:11" ht="20.100000000000001" customHeight="1">
      <c r="A175" s="12">
        <f>'Eleveld TCI'!A175</f>
        <v>805</v>
      </c>
      <c r="B175" s="8">
        <f>'Eleveld TCI'!C175</f>
        <v>5</v>
      </c>
      <c r="C175" s="68">
        <f>'Marsh TCI'!E175</f>
        <v>973.07939046915851</v>
      </c>
      <c r="D175" s="17">
        <f>(F175*data!$C$16+G175*data!$C$17-E174*(data!$C$18+data!$C$19+data!$C$20))*$B175/60</f>
        <v>-1.3525560094535369</v>
      </c>
      <c r="E175" s="17">
        <f t="shared" si="6"/>
        <v>30.276055372614543</v>
      </c>
      <c r="F175" s="17">
        <f>F174+(data!$C$19*E174-data!$C$16*F174)*$B175/60</f>
        <v>124.00670627400002</v>
      </c>
      <c r="G175" s="17">
        <f>G174+(data!$C$20*E174-data!$C$17*G174)*$B175/60</f>
        <v>67.960013235910495</v>
      </c>
      <c r="H175" s="16">
        <f t="shared" si="5"/>
        <v>13.416666666666666</v>
      </c>
      <c r="I175" s="14">
        <f>E175/data!$C$15*1000</f>
        <v>4.0993771758032258</v>
      </c>
      <c r="J175" s="14">
        <f>J174+data!$C$21*(I174-J174)/60*B174</f>
        <v>3.9478806134272535</v>
      </c>
      <c r="K175" s="59">
        <f>K174+C175*B175/3600/data!H$23</f>
        <v>41.064473665119245</v>
      </c>
    </row>
    <row r="176" spans="1:11" ht="20.100000000000001" customHeight="1">
      <c r="A176" s="12">
        <f>'Eleveld TCI'!A176</f>
        <v>810</v>
      </c>
      <c r="B176" s="8">
        <f>'Eleveld TCI'!C176</f>
        <v>5</v>
      </c>
      <c r="C176" s="68">
        <f>'Marsh TCI'!E176</f>
        <v>972.10840679260741</v>
      </c>
      <c r="D176" s="17">
        <f>(F176*data!$C$16+G176*data!$C$17-E175*(data!$C$18+data!$C$19+data!$C$20))*$B176/60</f>
        <v>-1.3513017276525925</v>
      </c>
      <c r="E176" s="17">
        <f t="shared" si="6"/>
        <v>30.276252798391337</v>
      </c>
      <c r="F176" s="17">
        <f>F175+(data!$C$19*E175-data!$C$16*F175)*$B176/60</f>
        <v>124.22884442634631</v>
      </c>
      <c r="G176" s="17">
        <f>G175+(data!$C$20*E175-data!$C$17*G175)*$B176/60</f>
        <v>68.235128469243548</v>
      </c>
      <c r="H176" s="16">
        <f t="shared" si="5"/>
        <v>13.5</v>
      </c>
      <c r="I176" s="14">
        <f>E176/data!$C$15*1000</f>
        <v>4.0994039072486981</v>
      </c>
      <c r="J176" s="14">
        <f>J175+data!$C$21*(I175-J175)/60*B175</f>
        <v>3.9494595440943607</v>
      </c>
      <c r="K176" s="59">
        <f>K175+C176*B176/3600/data!H$23</f>
        <v>41.199488721618216</v>
      </c>
    </row>
    <row r="177" spans="1:11" ht="20.100000000000001" customHeight="1">
      <c r="A177" s="12">
        <f>'Eleveld TCI'!A177</f>
        <v>815</v>
      </c>
      <c r="B177" s="8">
        <f>'Eleveld TCI'!C177</f>
        <v>5</v>
      </c>
      <c r="C177" s="68">
        <f>'Marsh TCI'!E177</f>
        <v>971.14164445421011</v>
      </c>
      <c r="D177" s="17">
        <f>(F177*data!$C$16+G177*data!$C$17-E176*(data!$C$18+data!$C$19+data!$C$20))*$B177/60</f>
        <v>-1.3500469153754959</v>
      </c>
      <c r="E177" s="17">
        <f t="shared" si="6"/>
        <v>30.276356448005572</v>
      </c>
      <c r="F177" s="17">
        <f>F176+(data!$C$19*E176-data!$C$16*F176)*$B177/60</f>
        <v>124.44981583712227</v>
      </c>
      <c r="G177" s="17">
        <f>G176+(data!$C$20*E176-data!$C$17*G176)*$B177/60</f>
        <v>68.5101438593599</v>
      </c>
      <c r="H177" s="16">
        <f t="shared" si="5"/>
        <v>13.583333333333334</v>
      </c>
      <c r="I177" s="14">
        <f>E177/data!$C$15*1000</f>
        <v>4.0994179414039946</v>
      </c>
      <c r="J177" s="14">
        <f>J176+data!$C$21*(I176-J176)/60*B176</f>
        <v>3.951022297398008</v>
      </c>
      <c r="K177" s="59">
        <f>K176+C177*B177/3600/data!H$23</f>
        <v>41.334369505570187</v>
      </c>
    </row>
    <row r="178" spans="1:11" ht="20.100000000000001" customHeight="1">
      <c r="A178" s="12">
        <f>'Eleveld TCI'!A178</f>
        <v>820</v>
      </c>
      <c r="B178" s="8">
        <f>'Eleveld TCI'!C178</f>
        <v>5</v>
      </c>
      <c r="C178" s="68">
        <f>'Marsh TCI'!E178</f>
        <v>970.17908416914338</v>
      </c>
      <c r="D178" s="17">
        <f>(F178*data!$C$16+G178*data!$C$17-E177*(data!$C$18+data!$C$19+data!$C$20))*$B178/60</f>
        <v>-1.3487919857386192</v>
      </c>
      <c r="E178" s="17">
        <f t="shared" si="6"/>
        <v>30.27637230178669</v>
      </c>
      <c r="F178" s="17">
        <f>F177+(data!$C$19*E177-data!$C$16*F177)*$B178/60</f>
        <v>124.66962394913935</v>
      </c>
      <c r="G178" s="17">
        <f>G177+(data!$C$20*E177-data!$C$17*G177)*$B178/60</f>
        <v>68.785058513180246</v>
      </c>
      <c r="H178" s="16">
        <f t="shared" si="5"/>
        <v>13.666666666666666</v>
      </c>
      <c r="I178" s="14">
        <f>E178/data!$C$15*1000</f>
        <v>4.0994200880055809</v>
      </c>
      <c r="J178" s="14">
        <f>J177+data!$C$21*(I177-J177)/60*B177</f>
        <v>3.9525689096082885</v>
      </c>
      <c r="K178" s="59">
        <f>K177+C178*B178/3600/data!H$23</f>
        <v>41.469116600593679</v>
      </c>
    </row>
    <row r="179" spans="1:11" ht="20.100000000000001" customHeight="1">
      <c r="A179" s="12">
        <f>'Eleveld TCI'!A179</f>
        <v>825</v>
      </c>
      <c r="B179" s="8">
        <f>'Eleveld TCI'!C179</f>
        <v>5</v>
      </c>
      <c r="C179" s="68">
        <f>'Marsh TCI'!E179</f>
        <v>969.22070674094573</v>
      </c>
      <c r="D179" s="17">
        <f>(F179*data!$C$16+G179*data!$C$17-E178*(data!$C$18+data!$C$19+data!$C$20))*$B179/60</f>
        <v>-1.3475373214822091</v>
      </c>
      <c r="E179" s="17">
        <f t="shared" si="6"/>
        <v>30.276305930539401</v>
      </c>
      <c r="F179" s="17">
        <f>F178+(data!$C$19*E178-data!$C$16*F178)*$B179/60</f>
        <v>124.88827236019996</v>
      </c>
      <c r="G179" s="17">
        <f>G178+(data!$C$20*E178-data!$C$17*G178)*$B179/60</f>
        <v>69.059871597265641</v>
      </c>
      <c r="H179" s="16">
        <f t="shared" si="5"/>
        <v>13.75</v>
      </c>
      <c r="I179" s="14">
        <f>E179/data!$C$15*1000</f>
        <v>4.0994111013402801</v>
      </c>
      <c r="J179" s="14">
        <f>J178+data!$C$21*(I178-J178)/60*B178</f>
        <v>3.9540994250565329</v>
      </c>
      <c r="K179" s="59">
        <f>K178+C179*B179/3600/data!H$23</f>
        <v>41.603730587641031</v>
      </c>
    </row>
    <row r="180" spans="1:11" ht="20.100000000000001" customHeight="1">
      <c r="A180" s="12">
        <f>'Eleveld TCI'!A180</f>
        <v>830</v>
      </c>
      <c r="B180" s="8">
        <f>'Eleveld TCI'!C180</f>
        <v>5</v>
      </c>
      <c r="C180" s="68">
        <f>'Marsh TCI'!E180</f>
        <v>968.26649306113939</v>
      </c>
      <c r="D180" s="17">
        <f>(F180*data!$C$16+G180*data!$C$17-E179*(data!$C$18+data!$C$19+data!$C$20))*$B180/60</f>
        <v>-1.3462832770860307</v>
      </c>
      <c r="E180" s="17">
        <f t="shared" si="6"/>
        <v>30.276162523926907</v>
      </c>
      <c r="F180" s="17">
        <f>F179+(data!$C$19*E179-data!$C$16*F179)*$B180/60</f>
        <v>125.10576481042153</v>
      </c>
      <c r="G180" s="17">
        <f>G179+(data!$C$20*E179-data!$C$17*G179)*$B180/60</f>
        <v>69.334582333733948</v>
      </c>
      <c r="H180" s="16">
        <f t="shared" si="5"/>
        <v>13.833333333333334</v>
      </c>
      <c r="I180" s="14">
        <f>E180/data!$C$15*1000</f>
        <v>4.0993916840883662</v>
      </c>
      <c r="J180" s="14">
        <f>J179+data!$C$21*(I179-J179)/60*B179</f>
        <v>3.9556138954733848</v>
      </c>
      <c r="K180" s="59">
        <f>K179+C180*B180/3600/data!H$23</f>
        <v>41.738212045010634</v>
      </c>
    </row>
    <row r="181" spans="1:11" ht="20.100000000000001" customHeight="1">
      <c r="A181" s="12">
        <f>'Eleveld TCI'!A181</f>
        <v>835</v>
      </c>
      <c r="B181" s="8">
        <f>'Eleveld TCI'!C181</f>
        <v>5</v>
      </c>
      <c r="C181" s="68">
        <f>'Marsh TCI'!E181</f>
        <v>967.31642410879999</v>
      </c>
      <c r="D181" s="17">
        <f>(F181*data!$C$16+G181*data!$C$17-E180*(data!$C$18+data!$C$19+data!$C$20))*$B181/60</f>
        <v>-1.3450301807381742</v>
      </c>
      <c r="E181" s="17">
        <f t="shared" si="6"/>
        <v>30.275946916884759</v>
      </c>
      <c r="F181" s="17">
        <f>F180+(data!$C$19*E180-data!$C$16*F180)*$B181/60</f>
        <v>125.32210517044928</v>
      </c>
      <c r="G181" s="17">
        <f>G180+(data!$C$20*E180-data!$C$17*G180)*$B181/60</f>
        <v>69.609189996459307</v>
      </c>
      <c r="H181" s="16">
        <f t="shared" si="5"/>
        <v>13.916666666666666</v>
      </c>
      <c r="I181" s="14">
        <f>E181/data!$C$15*1000</f>
        <v>4.0993624908999982</v>
      </c>
      <c r="J181" s="14">
        <f>J180+data!$C$21*(I180-J180)/60*B180</f>
        <v>3.9571123793738292</v>
      </c>
      <c r="K181" s="59">
        <f>K180+C181*B181/3600/data!H$23</f>
        <v>41.87256154835908</v>
      </c>
    </row>
    <row r="182" spans="1:11" ht="20.100000000000001" customHeight="1">
      <c r="A182" s="12">
        <f>'Eleveld TCI'!A182</f>
        <v>840</v>
      </c>
      <c r="B182" s="8">
        <f>'Eleveld TCI'!C182</f>
        <v>5</v>
      </c>
      <c r="C182" s="68">
        <f>'Marsh TCI'!E182</f>
        <v>966.37048095015757</v>
      </c>
      <c r="D182" s="17">
        <f>(F182*data!$C$16+G182*data!$C$17-E181*(data!$C$18+data!$C$19+data!$C$20))*$B182/60</f>
        <v>-1.3437783361672051</v>
      </c>
      <c r="E182" s="17">
        <f t="shared" si="6"/>
        <v>30.275663614201999</v>
      </c>
      <c r="F182" s="17">
        <f>F181+(data!$C$19*E181-data!$C$16*F181)*$B182/60</f>
        <v>125.53729743049598</v>
      </c>
      <c r="G182" s="17">
        <f>G181+(data!$C$20*E181-data!$C$17*G181)*$B182/60</f>
        <v>69.883693907535005</v>
      </c>
      <c r="H182" s="16">
        <f t="shared" si="5"/>
        <v>14</v>
      </c>
      <c r="I182" s="14">
        <f>E182/data!$C$15*1000</f>
        <v>4.0993241317235052</v>
      </c>
      <c r="J182" s="14">
        <f>J181+data!$C$21*(I181-J181)/60*B181</f>
        <v>3.9585949414859032</v>
      </c>
      <c r="K182" s="59">
        <f>K181+C182*B182/3600/data!H$23</f>
        <v>42.006779670713271</v>
      </c>
    </row>
    <row r="183" spans="1:11" ht="20.100000000000001" customHeight="1">
      <c r="A183" s="12">
        <f>'Eleveld TCI'!A183</f>
        <v>845</v>
      </c>
      <c r="B183" s="8">
        <f>'Eleveld TCI'!C183</f>
        <v>5</v>
      </c>
      <c r="C183" s="68">
        <f>'Marsh TCI'!E183</f>
        <v>965.42864473822885</v>
      </c>
      <c r="D183" s="17">
        <f>(F183*data!$C$16+G183*data!$C$17-E182*(data!$C$18+data!$C$19+data!$C$20))*$B183/60</f>
        <v>-1.342528024347142</v>
      </c>
      <c r="E183" s="17">
        <f t="shared" si="6"/>
        <v>30.275316813396742</v>
      </c>
      <c r="F183" s="17">
        <f>F182+(data!$C$19*E182-data!$C$16*F182)*$B183/60</f>
        <v>125.75134569015147</v>
      </c>
      <c r="G183" s="17">
        <f>G182+(data!$C$20*E182-data!$C$17*G182)*$B183/60</f>
        <v>70.158093433981364</v>
      </c>
      <c r="H183" s="16">
        <f t="shared" si="5"/>
        <v>14.083333333333334</v>
      </c>
      <c r="I183" s="14">
        <f>E183/data!$C$15*1000</f>
        <v>4.0992771749027401</v>
      </c>
      <c r="J183" s="14">
        <f>J182+data!$C$21*(I182-J182)/60*B182</f>
        <v>3.9600616522200509</v>
      </c>
      <c r="K183" s="59">
        <f>K182+C183*B183/3600/data!H$23</f>
        <v>42.140866982482471</v>
      </c>
    </row>
    <row r="184" spans="1:11" ht="20.100000000000001" customHeight="1">
      <c r="A184" s="12">
        <f>'Eleveld TCI'!A184</f>
        <v>850</v>
      </c>
      <c r="B184" s="8">
        <f>'Eleveld TCI'!C184</f>
        <v>5</v>
      </c>
      <c r="C184" s="68">
        <f>'Marsh TCI'!E184</f>
        <v>964.4908967123763</v>
      </c>
      <c r="D184" s="17">
        <f>(F184*data!$C$16+G184*data!$C$17-E183*(data!$C$18+data!$C$19+data!$C$20))*$B184/60</f>
        <v>-1.3412795050840904</v>
      </c>
      <c r="E184" s="17">
        <f t="shared" si="6"/>
        <v>30.274910426004638</v>
      </c>
      <c r="F184" s="17">
        <f>F183+(data!$C$19*E183-data!$C$16*F183)*$B184/60</f>
        <v>125.96425414890815</v>
      </c>
      <c r="G184" s="17">
        <f>G183+(data!$C$20*E183-data!$C$17*G183)*$B184/60</f>
        <v>70.432387984681782</v>
      </c>
      <c r="H184" s="16">
        <f t="shared" si="5"/>
        <v>14.166666666666666</v>
      </c>
      <c r="I184" s="14">
        <f>E184/data!$C$15*1000</f>
        <v>4.0992221500595356</v>
      </c>
      <c r="J184" s="14">
        <f>J183+data!$C$21*(I183-J183)/60*B183</f>
        <v>3.961512587176288</v>
      </c>
      <c r="K184" s="59">
        <f>K183+C184*B184/3600/data!H$23</f>
        <v>42.274824051470304</v>
      </c>
    </row>
    <row r="185" spans="1:11" ht="20.100000000000001" customHeight="1">
      <c r="A185" s="12">
        <f>'Eleveld TCI'!A185</f>
        <v>855</v>
      </c>
      <c r="B185" s="8">
        <f>'Eleveld TCI'!C185</f>
        <v>5</v>
      </c>
      <c r="C185" s="68">
        <f>'Marsh TCI'!E185</f>
        <v>963.55721819792052</v>
      </c>
      <c r="D185" s="17">
        <f>(F185*data!$C$16+G185*data!$C$17-E184*(data!$C$18+data!$C$19+data!$C$20))*$B185/60</f>
        <v>-1.3400330184927427</v>
      </c>
      <c r="E185" s="17">
        <f t="shared" si="6"/>
        <v>30.274448097390195</v>
      </c>
      <c r="F185" s="17">
        <f>F184+(data!$C$19*E184-data!$C$16*F184)*$B185/60</f>
        <v>126.17602709735304</v>
      </c>
      <c r="G185" s="17">
        <f>G184+(data!$C$20*E184-data!$C$17*G184)*$B185/60</f>
        <v>70.706577007531038</v>
      </c>
      <c r="H185" s="16">
        <f t="shared" si="5"/>
        <v>14.25</v>
      </c>
      <c r="I185" s="14">
        <f>E185/data!$C$15*1000</f>
        <v>4.09915955077616</v>
      </c>
      <c r="J185" s="14">
        <f>J184+data!$C$21*(I184-J184)/60*B184</f>
        <v>3.9629478266865461</v>
      </c>
      <c r="K185" s="59">
        <f>K184+C185*B185/3600/data!H$23</f>
        <v>42.408651442886679</v>
      </c>
    </row>
    <row r="186" spans="1:11" ht="20.100000000000001" customHeight="1">
      <c r="A186" s="12">
        <f>'Eleveld TCI'!A186</f>
        <v>860</v>
      </c>
      <c r="B186" s="8">
        <f>'Eleveld TCI'!C186</f>
        <v>5</v>
      </c>
      <c r="C186" s="68">
        <f>'Marsh TCI'!E186</f>
        <v>962.62759060579117</v>
      </c>
      <c r="D186" s="17">
        <f>(F186*data!$C$16+G186*data!$C$17-E185*(data!$C$18+data!$C$19+data!$C$20))*$B186/60</f>
        <v>-1.338788786370388</v>
      </c>
      <c r="E186" s="17">
        <f t="shared" si="6"/>
        <v>30.273933225183587</v>
      </c>
      <c r="F186" s="17">
        <f>F185+(data!$C$19*E185-data!$C$16*F185)*$B186/60</f>
        <v>126.38666890897983</v>
      </c>
      <c r="G186" s="17">
        <f>G185+(data!$C$20*E185-data!$C$17*G185)*$B186/60</f>
        <v>70.980659986781063</v>
      </c>
      <c r="H186" s="16">
        <f t="shared" si="5"/>
        <v>14.333333333333334</v>
      </c>
      <c r="I186" s="14">
        <f>E186/data!$C$15*1000</f>
        <v>4.0990898370916575</v>
      </c>
      <c r="J186" s="14">
        <f>J185+data!$C$21*(I185-J185)/60*B185</f>
        <v>3.9643674553897434</v>
      </c>
      <c r="K186" s="59">
        <f>K185+C186*B186/3600/data!H$23</f>
        <v>42.542349719359706</v>
      </c>
    </row>
    <row r="187" spans="1:11" ht="20.100000000000001" customHeight="1">
      <c r="A187" s="12">
        <f>'Eleveld TCI'!A187</f>
        <v>865</v>
      </c>
      <c r="B187" s="8">
        <f>'Eleveld TCI'!C187</f>
        <v>5</v>
      </c>
      <c r="C187" s="68">
        <f>'Marsh TCI'!E187</f>
        <v>961.70199543206763</v>
      </c>
      <c r="D187" s="17">
        <f>(F187*data!$C$16+G187*data!$C$17-E186*(data!$C$18+data!$C$19+data!$C$20))*$B187/60</f>
        <v>-1.3375470134755372</v>
      </c>
      <c r="E187" s="17">
        <f t="shared" si="6"/>
        <v>30.273368976438316</v>
      </c>
      <c r="F187" s="17">
        <f>F186+(data!$C$19*E186-data!$C$16*F186)*$B187/60</f>
        <v>126.59618403257815</v>
      </c>
      <c r="G187" s="17">
        <f>G186+(data!$C$20*E186-data!$C$17*G186)*$B187/60</f>
        <v>71.254636440570593</v>
      </c>
      <c r="H187" s="16">
        <f t="shared" si="5"/>
        <v>14.416666666666666</v>
      </c>
      <c r="I187" s="14">
        <f>E187/data!$C$15*1000</f>
        <v>4.0990134378249969</v>
      </c>
      <c r="J187" s="14">
        <f>J186+data!$C$21*(I186-J186)/60*B186</f>
        <v>3.9657715618373008</v>
      </c>
      <c r="K187" s="59">
        <f>K186+C187*B187/3600/data!H$23</f>
        <v>42.675919440947496</v>
      </c>
    </row>
    <row r="188" spans="1:11" ht="20.100000000000001" customHeight="1">
      <c r="A188" s="12">
        <f>'Eleveld TCI'!A188</f>
        <v>870</v>
      </c>
      <c r="B188" s="8">
        <f>'Eleveld TCI'!C188</f>
        <v>5</v>
      </c>
      <c r="C188" s="68">
        <f>'Marsh TCI'!E188</f>
        <v>960.78041425764025</v>
      </c>
      <c r="D188" s="17">
        <f>(F188*data!$C$16+G188*data!$C$17-E187*(data!$C$18+data!$C$19+data!$C$20))*$B188/60</f>
        <v>-1.3363078887177973</v>
      </c>
      <c r="E188" s="17">
        <f t="shared" si="6"/>
        <v>30.27275830359839</v>
      </c>
      <c r="F188" s="17">
        <f>F187+(data!$C$19*E187-data!$C$16*F187)*$B188/60</f>
        <v>126.80457698515967</v>
      </c>
      <c r="G188" s="17">
        <f>G187+(data!$C$20*E187-data!$C$17*G187)*$B188/60</f>
        <v>71.528505918625925</v>
      </c>
      <c r="H188" s="16">
        <f t="shared" si="5"/>
        <v>14.5</v>
      </c>
      <c r="I188" s="14">
        <f>E188/data!$C$15*1000</f>
        <v>4.0989307527370267</v>
      </c>
      <c r="J188" s="14">
        <f>J187+data!$C$21*(I187-J187)/60*B187</f>
        <v>3.9671602381269828</v>
      </c>
      <c r="K188" s="59">
        <f>K187+C188*B188/3600/data!H$23</f>
        <v>42.809361165149944</v>
      </c>
    </row>
    <row r="189" spans="1:11" ht="20.100000000000001" customHeight="1">
      <c r="A189" s="12">
        <f>'Eleveld TCI'!A189</f>
        <v>875</v>
      </c>
      <c r="B189" s="8">
        <f>'Eleveld TCI'!C189</f>
        <v>5</v>
      </c>
      <c r="C189" s="68">
        <f>'Marsh TCI'!E189</f>
        <v>959.86282874780159</v>
      </c>
      <c r="D189" s="17">
        <f>(F189*data!$C$16+G189*data!$C$17-E188*(data!$C$18+data!$C$19+data!$C$20))*$B189/60</f>
        <v>-1.3350715862651334</v>
      </c>
      <c r="E189" s="17">
        <f t="shared" si="6"/>
        <v>30.272103959357757</v>
      </c>
      <c r="F189" s="17">
        <f>F188+(data!$C$19*E188-data!$C$16*F188)*$B189/60</f>
        <v>127.01185234538399</v>
      </c>
      <c r="G189" s="17">
        <f>G188+(data!$C$20*E188-data!$C$17*G188)*$B189/60</f>
        <v>71.80226800012079</v>
      </c>
      <c r="H189" s="16">
        <f t="shared" si="5"/>
        <v>14.583333333333334</v>
      </c>
      <c r="I189" s="14">
        <f>E189/data!$C$15*1000</f>
        <v>4.0988421545424414</v>
      </c>
      <c r="J189" s="14">
        <f>J188+data!$C$21*(I188-J188)/60*B188</f>
        <v>3.9685335795630872</v>
      </c>
      <c r="K189" s="59">
        <f>K188+C189*B189/3600/data!H$23</f>
        <v>42.942675446920475</v>
      </c>
    </row>
    <row r="190" spans="1:11" ht="20.100000000000001" customHeight="1">
      <c r="A190" s="12">
        <f>'Eleveld TCI'!A190</f>
        <v>880</v>
      </c>
      <c r="B190" s="8">
        <f>'Eleveld TCI'!C190</f>
        <v>5</v>
      </c>
      <c r="C190" s="68">
        <f>'Marsh TCI'!E190</f>
        <v>958.94922065185824</v>
      </c>
      <c r="D190" s="17">
        <f>(F190*data!$C$16+G190*data!$C$17-E189*(data!$C$18+data!$C$19+data!$C$20))*$B190/60</f>
        <v>-1.3338382665742723</v>
      </c>
      <c r="E190" s="17">
        <f t="shared" si="6"/>
        <v>30.271408510488765</v>
      </c>
      <c r="F190" s="17">
        <f>F189+(data!$C$19*E189-data!$C$16*F189)*$B190/60</f>
        <v>127.21801474744936</v>
      </c>
      <c r="G190" s="17">
        <f>G189+(data!$C$20*E189-data!$C$17*G189)*$B190/60</f>
        <v>72.075922291684478</v>
      </c>
      <c r="H190" s="16">
        <f t="shared" si="5"/>
        <v>14.666666666666666</v>
      </c>
      <c r="I190" s="14">
        <f>E190/data!$C$15*1000</f>
        <v>4.0987479907821562</v>
      </c>
      <c r="J190" s="14">
        <f>J189+data!$C$21*(I189-J189)/60*B189</f>
        <v>3.9698916843411438</v>
      </c>
      <c r="K190" s="59">
        <f>K189+C190*B190/3600/data!H$23</f>
        <v>43.075862838677679</v>
      </c>
    </row>
    <row r="191" spans="1:11" ht="20.100000000000001" customHeight="1">
      <c r="A191" s="12">
        <f>'Eleveld TCI'!A191</f>
        <v>885</v>
      </c>
      <c r="B191" s="8">
        <f>'Eleveld TCI'!C191</f>
        <v>5</v>
      </c>
      <c r="C191" s="68">
        <f>'Marsh TCI'!E191</f>
        <v>958.03957180274097</v>
      </c>
      <c r="D191" s="17">
        <f>(F191*data!$C$16+G191*data!$C$17-E190*(data!$C$18+data!$C$19+data!$C$20))*$B191/60</f>
        <v>-1.3326080773495643</v>
      </c>
      <c r="E191" s="17">
        <f t="shared" si="6"/>
        <v>30.270674350711225</v>
      </c>
      <c r="F191" s="17">
        <f>F190+(data!$C$19*E190-data!$C$16*F190)*$B191/60</f>
        <v>127.42306887541621</v>
      </c>
      <c r="G191" s="17">
        <f>G190+(data!$C$20*E190-data!$C$17*G190)*$B191/60</f>
        <v>72.349468425547769</v>
      </c>
      <c r="H191" s="16">
        <f t="shared" si="5"/>
        <v>14.75</v>
      </c>
      <c r="I191" s="14">
        <f>E191/data!$C$15*1000</f>
        <v>4.098648585565777</v>
      </c>
      <c r="J191" s="14">
        <f>J190+data!$C$21*(I190-J190)/60*B190</f>
        <v>3.971234653255415</v>
      </c>
      <c r="K191" s="59">
        <f>K190+C191*B191/3600/data!H$23</f>
        <v>43.208923890316946</v>
      </c>
    </row>
    <row r="192" spans="1:11" ht="20.100000000000001" customHeight="1">
      <c r="A192" s="12">
        <f>'Eleveld TCI'!A192</f>
        <v>890</v>
      </c>
      <c r="B192" s="8">
        <f>'Eleveld TCI'!C192</f>
        <v>5</v>
      </c>
      <c r="C192" s="68">
        <f>'Marsh TCI'!E192</f>
        <v>957.13386411663691</v>
      </c>
      <c r="D192" s="17">
        <f>(F192*data!$C$16+G192*data!$C$17-E191*(data!$C$18+data!$C$19+data!$C$20))*$B192/60</f>
        <v>-1.3313811544352763</v>
      </c>
      <c r="E192" s="17">
        <f t="shared" si="6"/>
        <v>30.269903712668643</v>
      </c>
      <c r="F192" s="17">
        <f>F191+(data!$C$19*E191-data!$C$16*F191)*$B192/60</f>
        <v>127.62701945793312</v>
      </c>
      <c r="G192" s="17">
        <f>G191+(data!$C$20*E191-data!$C$17*G191)*$B192/60</f>
        <v>72.622906057817218</v>
      </c>
      <c r="H192" s="16">
        <f t="shared" si="5"/>
        <v>14.833333333333334</v>
      </c>
      <c r="I192" s="14">
        <f>E192/data!$C$15*1000</f>
        <v>4.0985442411931796</v>
      </c>
      <c r="J192" s="14">
        <f>J191+data!$C$21*(I191-J191)/60*B191</f>
        <v>3.9725625894276053</v>
      </c>
      <c r="K192" s="59">
        <f>K191+C192*B192/3600/data!H$23</f>
        <v>43.341859149222032</v>
      </c>
    </row>
    <row r="193" spans="1:11" ht="20.100000000000001" customHeight="1">
      <c r="A193" s="12">
        <f>'Eleveld TCI'!A193</f>
        <v>895</v>
      </c>
      <c r="B193" s="8">
        <f>'Eleveld TCI'!C193</f>
        <v>5</v>
      </c>
      <c r="C193" s="68">
        <f>'Marsh TCI'!E193</f>
        <v>956.23207959260071</v>
      </c>
      <c r="D193" s="17">
        <f>(F193*data!$C$16+G193*data!$C$17-E192*(data!$C$18+data!$C$19+data!$C$20))*$B193/60</f>
        <v>-1.3301576226459324</v>
      </c>
      <c r="E193" s="17">
        <f t="shared" si="6"/>
        <v>30.269098679073597</v>
      </c>
      <c r="F193" s="17">
        <f>F192+(data!$C$19*E192-data!$C$16*F192)*$B193/60</f>
        <v>127.82987126333748</v>
      </c>
      <c r="G193" s="17">
        <f>G192+(data!$C$20*E192-data!$C$17*G192)*$B193/60</f>
        <v>72.89623486686888</v>
      </c>
      <c r="H193" s="16">
        <f t="shared" si="5"/>
        <v>14.916666666666666</v>
      </c>
      <c r="I193" s="14">
        <f>E193/data!$C$15*1000</f>
        <v>4.0984352396635986</v>
      </c>
      <c r="J193" s="14">
        <f>J192+data!$C$21*(I192-J192)/60*B192</f>
        <v>3.9738755980552982</v>
      </c>
      <c r="K193" s="59">
        <f>K192+C193*B193/3600/data!H$23</f>
        <v>43.474669160276562</v>
      </c>
    </row>
    <row r="194" spans="1:11" ht="20.100000000000001" customHeight="1">
      <c r="A194" s="12">
        <f>'Eleveld TCI'!A194</f>
        <v>900</v>
      </c>
      <c r="B194" s="8">
        <f>'Eleveld TCI'!C194</f>
        <v>5</v>
      </c>
      <c r="C194" s="68">
        <f>'Marsh TCI'!E194</f>
        <v>955.33420031216554</v>
      </c>
      <c r="D194" s="17">
        <f>(F194*data!$C$16+G194*data!$C$17-E193*(data!$C$18+data!$C$19+data!$C$20))*$B194/60</f>
        <v>-1.3289375965390058</v>
      </c>
      <c r="E194" s="17">
        <f t="shared" si="6"/>
        <v>30.268261193079869</v>
      </c>
      <c r="F194" s="17">
        <f>F193+(data!$C$19*E193-data!$C$16*F193)*$B194/60</f>
        <v>128.03162909510476</v>
      </c>
      <c r="G194" s="17">
        <f>G193+(data!$C$20*E193-data!$C$17*G193)*$B194/60</f>
        <v>73.169454551853093</v>
      </c>
      <c r="H194" s="16">
        <f t="shared" si="5"/>
        <v>15</v>
      </c>
      <c r="I194" s="14">
        <f>E194/data!$C$15*1000</f>
        <v>4.0983218440800098</v>
      </c>
      <c r="J194" s="14">
        <f>J193+data!$C$21*(I193-J193)/60*B193</f>
        <v>3.9751737861787433</v>
      </c>
      <c r="K194" s="59">
        <f>K193+C194*B194/3600/data!H$23</f>
        <v>43.607354465875474</v>
      </c>
    </row>
    <row r="195" spans="1:11" ht="20.100000000000001" customHeight="1">
      <c r="A195" s="12">
        <f>'Eleveld TCI'!A195</f>
        <v>905</v>
      </c>
      <c r="B195" s="8">
        <f>'Eleveld TCI'!C195</f>
        <v>5</v>
      </c>
      <c r="C195" s="68">
        <f>'Marsh TCI'!E195</f>
        <v>954.4402084389958</v>
      </c>
      <c r="D195" s="17">
        <f>(F195*data!$C$16+G195*data!$C$17-E194*(data!$C$18+data!$C$19+data!$C$20))*$B195/60</f>
        <v>-1.327721181133954</v>
      </c>
      <c r="E195" s="17">
        <f t="shared" si="6"/>
        <v>30.267393067935036</v>
      </c>
      <c r="F195" s="17">
        <f>F194+(data!$C$19*E194-data!$C$16*F194)*$B195/60</f>
        <v>128.23229778762197</v>
      </c>
      <c r="G195" s="17">
        <f>G194+(data!$C$20*E194-data!$C$17*G194)*$B195/60</f>
        <v>73.442564831302732</v>
      </c>
      <c r="H195" s="16">
        <f t="shared" si="5"/>
        <v>15.083333333333334</v>
      </c>
      <c r="I195" s="14">
        <f>E195/data!$C$15*1000</f>
        <v>4.0982042999560919</v>
      </c>
      <c r="J195" s="14">
        <f>J194+data!$C$21*(I194-J194)/60*B194</f>
        <v>3.9764572624647099</v>
      </c>
      <c r="K195" s="59">
        <f>K194+C195*B195/3600/data!H$23</f>
        <v>43.739915605936446</v>
      </c>
    </row>
    <row r="196" spans="1:11" ht="20.100000000000001" customHeight="1">
      <c r="A196" s="12">
        <f>'Eleveld TCI'!A196</f>
        <v>910</v>
      </c>
      <c r="B196" s="8">
        <f>'Eleveld TCI'!C196</f>
        <v>5</v>
      </c>
      <c r="C196" s="68">
        <f>'Marsh TCI'!E196</f>
        <v>953.5500862184665</v>
      </c>
      <c r="D196" s="17">
        <f>(F196*data!$C$16+G196*data!$C$17-E195*(data!$C$18+data!$C$19+data!$C$20))*$B196/60</f>
        <v>-1.3265084725813314</v>
      </c>
      <c r="E196" s="17">
        <f t="shared" si="6"/>
        <v>30.266495995963421</v>
      </c>
      <c r="F196" s="17">
        <f>F195+(data!$C$19*E195-data!$C$16*F195)*$B196/60</f>
        <v>128.43188220226318</v>
      </c>
      <c r="G196" s="17">
        <f>G195+(data!$C$20*E195-data!$C$17*G195)*$B196/60</f>
        <v>73.715565441837697</v>
      </c>
      <c r="H196" s="16">
        <f t="shared" ref="H196:H259" si="7">$A196/60</f>
        <v>15.166666666666666</v>
      </c>
      <c r="I196" s="14">
        <f>E196/data!$C$15*1000</f>
        <v>4.0980828364325186</v>
      </c>
      <c r="J196" s="14">
        <f>J195+data!$C$21*(I195-J195)/60*B195</f>
        <v>3.9777261370062162</v>
      </c>
      <c r="K196" s="59">
        <f>K195+C196*B196/3600/data!H$23</f>
        <v>43.872353117911231</v>
      </c>
    </row>
    <row r="197" spans="1:11" ht="20.100000000000001" customHeight="1">
      <c r="A197" s="12">
        <f>'Eleveld TCI'!A197</f>
        <v>915</v>
      </c>
      <c r="B197" s="8">
        <f>'Eleveld TCI'!C197</f>
        <v>5</v>
      </c>
      <c r="C197" s="68">
        <f>'Marsh TCI'!E197</f>
        <v>952.66381597731652</v>
      </c>
      <c r="D197" s="17">
        <f>(F197*data!$C$16+G197*data!$C$17-E196*(data!$C$18+data!$C$19+data!$C$20))*$B197/60</f>
        <v>-1.3252995587854346</v>
      </c>
      <c r="E197" s="17">
        <f t="shared" ref="E197:E260" si="8">IF(N$21=1,(C196/60)*$B197/60+D197+E196,(C197/60)*$B197/60+D197+E196)</f>
        <v>30.265571556925856</v>
      </c>
      <c r="F197" s="17">
        <f>F196+(data!$C$19*E196-data!$C$16*F196)*$B197/60</f>
        <v>128.63038722374557</v>
      </c>
      <c r="G197" s="17">
        <f>G196+(data!$C$20*E196-data!$C$17*G196)*$B197/60</f>
        <v>73.988456136958959</v>
      </c>
      <c r="H197" s="16">
        <f t="shared" si="7"/>
        <v>15.25</v>
      </c>
      <c r="I197" s="14">
        <f>E197/data!$C$15*1000</f>
        <v>4.097957667408866</v>
      </c>
      <c r="J197" s="14">
        <f>J196+data!$C$21*(I196-J196)/60*B196</f>
        <v>3.9789805211370215</v>
      </c>
      <c r="K197" s="59">
        <f>K196+C197*B197/3600/data!H$23</f>
        <v>44.004667536796973</v>
      </c>
    </row>
    <row r="198" spans="1:11" ht="20.100000000000001" customHeight="1">
      <c r="A198" s="12">
        <f>'Eleveld TCI'!A198</f>
        <v>920</v>
      </c>
      <c r="B198" s="8">
        <f>'Eleveld TCI'!C198</f>
        <v>5</v>
      </c>
      <c r="C198" s="68">
        <f>'Marsh TCI'!E198</f>
        <v>951.7813801232694</v>
      </c>
      <c r="D198" s="17">
        <f>(F198*data!$C$16+G198*data!$C$17-E197*(data!$C$18+data!$C$19+data!$C$20))*$B198/60</f>
        <v>-1.3240945199837073</v>
      </c>
      <c r="E198" s="17">
        <f t="shared" si="8"/>
        <v>30.264621225799534</v>
      </c>
      <c r="F198" s="17">
        <f>F197+(data!$C$19*E197-data!$C$16*F197)*$B198/60</f>
        <v>128.82781775674701</v>
      </c>
      <c r="G198" s="17">
        <f>G197+(data!$C$20*E197-data!$C$17*G197)*$B198/60</f>
        <v>74.261236685925965</v>
      </c>
      <c r="H198" s="16">
        <f t="shared" si="7"/>
        <v>15.333333333333334</v>
      </c>
      <c r="I198" s="14">
        <f>E198/data!$C$15*1000</f>
        <v>4.0978289925970133</v>
      </c>
      <c r="J198" s="14">
        <f>J197+data!$C$21*(I197-J197)/60*B197</f>
        <v>3.9802205272598488</v>
      </c>
      <c r="K198" s="59">
        <f>K197+C198*B198/3600/data!H$23</f>
        <v>44.136859395147425</v>
      </c>
    </row>
    <row r="199" spans="1:11" ht="20.100000000000001" customHeight="1">
      <c r="A199" s="12">
        <f>'Eleveld TCI'!A199</f>
        <v>925</v>
      </c>
      <c r="B199" s="8">
        <f>'Eleveld TCI'!C199</f>
        <v>5</v>
      </c>
      <c r="C199" s="68">
        <f>'Marsh TCI'!E199</f>
        <v>950.90276114466519</v>
      </c>
      <c r="D199" s="17">
        <f>(F199*data!$C$16+G199*data!$C$17-E198*(data!$C$18+data!$C$19+data!$C$20))*$B199/60</f>
        <v>-1.3228934292859122</v>
      </c>
      <c r="E199" s="17">
        <f t="shared" si="8"/>
        <v>30.263646380018162</v>
      </c>
      <c r="F199" s="17">
        <f>F198+(data!$C$19*E198-data!$C$16*F198)*$B199/60</f>
        <v>129.02417872276658</v>
      </c>
      <c r="G199" s="17">
        <f>G198+(data!$C$20*E198-data!$C$17*G198)*$B199/60</f>
        <v>74.533906872711626</v>
      </c>
      <c r="H199" s="16">
        <f t="shared" si="7"/>
        <v>15.416666666666666</v>
      </c>
      <c r="I199" s="14">
        <f>E199/data!$C$15*1000</f>
        <v>4.0976969985014522</v>
      </c>
      <c r="J199" s="14">
        <f>J198+data!$C$21*(I198-J198)/60*B198</f>
        <v>3.9814462686873764</v>
      </c>
      <c r="K199" s="59">
        <f>K198+C199*B199/3600/data!H$23</f>
        <v>44.268929223084186</v>
      </c>
    </row>
    <row r="200" spans="1:11" ht="20.100000000000001" customHeight="1">
      <c r="A200" s="12">
        <f>'Eleveld TCI'!A200</f>
        <v>930</v>
      </c>
      <c r="B200" s="8">
        <f>'Eleveld TCI'!C200</f>
        <v>5</v>
      </c>
      <c r="C200" s="68">
        <f>'Marsh TCI'!E200</f>
        <v>950.02794161008183</v>
      </c>
      <c r="D200" s="17">
        <f>(F200*data!$C$16+G200*data!$C$17-E199*(data!$C$18+data!$C$19+data!$C$20))*$B200/60</f>
        <v>-1.3216963531758472</v>
      </c>
      <c r="E200" s="17">
        <f t="shared" si="8"/>
        <v>30.262648306209904</v>
      </c>
      <c r="F200" s="17">
        <f>F199+(data!$C$19*E199-data!$C$16*F199)*$B200/60</f>
        <v>129.2194750572115</v>
      </c>
      <c r="G200" s="17">
        <f>G199+(data!$C$20*E199-data!$C$17*G199)*$B200/60</f>
        <v>74.806466495029468</v>
      </c>
      <c r="H200" s="16">
        <f t="shared" si="7"/>
        <v>15.5</v>
      </c>
      <c r="I200" s="14">
        <f>E200/data!$C$15*1000</f>
        <v>4.0975618593316039</v>
      </c>
      <c r="J200" s="14">
        <f>J199+data!$C$21*(I199-J199)/60*B199</f>
        <v>3.9826578594951036</v>
      </c>
      <c r="K200" s="59">
        <f>K199+C200*B200/3600/data!H$23</f>
        <v>44.400877548307811</v>
      </c>
    </row>
    <row r="201" spans="1:11" ht="20.100000000000001" customHeight="1">
      <c r="A201" s="12">
        <f>'Eleveld TCI'!A201</f>
        <v>935</v>
      </c>
      <c r="B201" s="8">
        <f>'Eleveld TCI'!C201</f>
        <v>5</v>
      </c>
      <c r="C201" s="68">
        <f>'Marsh TCI'!E201</f>
        <v>949.15690416798714</v>
      </c>
      <c r="D201" s="17">
        <f>(F201*data!$C$16+G201*data!$C$17-E200*(data!$C$18+data!$C$19+data!$C$20))*$B201/60</f>
        <v>-1.3205033519782248</v>
      </c>
      <c r="E201" s="17">
        <f t="shared" si="8"/>
        <v>30.261628206467904</v>
      </c>
      <c r="F201" s="17">
        <f>F200+(data!$C$19*E200-data!$C$16*F200)*$B201/60</f>
        <v>129.41371170669427</v>
      </c>
      <c r="G201" s="17">
        <f>G200+(data!$C$20*E200-data!$C$17*G200)*$B201/60</f>
        <v>75.07891536342801</v>
      </c>
      <c r="H201" s="16">
        <f t="shared" si="7"/>
        <v>15.583333333333334</v>
      </c>
      <c r="I201" s="14">
        <f>E201/data!$C$15*1000</f>
        <v>4.0974237378508516</v>
      </c>
      <c r="J201" s="14">
        <f>J200+data!$C$21*(I200-J200)/60*B200</f>
        <v>3.9838554143852596</v>
      </c>
      <c r="K201" s="59">
        <f>K200+C201*B201/3600/data!H$23</f>
        <v>44.532704896108918</v>
      </c>
    </row>
    <row r="202" spans="1:11" ht="20.100000000000001" customHeight="1">
      <c r="A202" s="12">
        <f>'Eleveld TCI'!A202</f>
        <v>940</v>
      </c>
      <c r="B202" s="8">
        <f>'Eleveld TCI'!C202</f>
        <v>5</v>
      </c>
      <c r="C202" s="68">
        <f>'Marsh TCI'!E202</f>
        <v>948.28963154635062</v>
      </c>
      <c r="D202" s="17">
        <f>(F202*data!$C$16+G202*data!$C$17-E201*(data!$C$18+data!$C$19+data!$C$20))*$B202/60</f>
        <v>-1.3193144802931129</v>
      </c>
      <c r="E202" s="17">
        <f t="shared" si="8"/>
        <v>30.260587204185885</v>
      </c>
      <c r="F202" s="17">
        <f>F201+(data!$C$19*E201-data!$C$16*F201)*$B202/60</f>
        <v>129.60689362652596</v>
      </c>
      <c r="G202" s="17">
        <f>G201+(data!$C$20*E201-data!$C$17*G201)*$B202/60</f>
        <v>75.351253300447596</v>
      </c>
      <c r="H202" s="16">
        <f t="shared" si="7"/>
        <v>15.666666666666666</v>
      </c>
      <c r="I202" s="14">
        <f>E202/data!$C$15*1000</f>
        <v>4.0972827861666792</v>
      </c>
      <c r="J202" s="14">
        <f>J201+data!$C$21*(I201-J201)/60*B201</f>
        <v>3.9850390485609761</v>
      </c>
      <c r="K202" s="59">
        <f>K201+C202*B202/3600/data!H$23</f>
        <v>44.664411789379244</v>
      </c>
    </row>
    <row r="203" spans="1:11" ht="20.100000000000001" customHeight="1">
      <c r="A203" s="12">
        <f>'Eleveld TCI'!A203</f>
        <v>945</v>
      </c>
      <c r="B203" s="8">
        <f>'Eleveld TCI'!C203</f>
        <v>5</v>
      </c>
      <c r="C203" s="68">
        <f>'Marsh TCI'!E203</f>
        <v>947.42610655229441</v>
      </c>
      <c r="D203" s="17">
        <f>(F203*data!$C$16+G203*data!$C$17-E202*(data!$C$18+data!$C$19+data!$C$20))*$B203/60</f>
        <v>-1.3181297874002036</v>
      </c>
      <c r="E203" s="17">
        <f t="shared" si="8"/>
        <v>30.259526349488947</v>
      </c>
      <c r="F203" s="17">
        <f>F202+(data!$C$19*E202-data!$C$16*F202)*$B203/60</f>
        <v>129.79902577839135</v>
      </c>
      <c r="G203" s="17">
        <f>G202+(data!$C$20*E202-data!$C$17*G202)*$B203/60</f>
        <v>75.623480139835507</v>
      </c>
      <c r="H203" s="16">
        <f t="shared" si="7"/>
        <v>15.75</v>
      </c>
      <c r="I203" s="14">
        <f>E203/data!$C$15*1000</f>
        <v>4.0971391464659996</v>
      </c>
      <c r="J203" s="14">
        <f>J202+data!$C$21*(I202-J202)/60*B202</f>
        <v>3.9862088776100113</v>
      </c>
      <c r="K203" s="59">
        <f>K202+C203*B203/3600/data!H$23</f>
        <v>44.795998748622615</v>
      </c>
    </row>
    <row r="204" spans="1:11" ht="20.100000000000001" customHeight="1">
      <c r="A204" s="12">
        <f>'Eleveld TCI'!A204</f>
        <v>950</v>
      </c>
      <c r="B204" s="8">
        <f>'Eleveld TCI'!C204</f>
        <v>5</v>
      </c>
      <c r="C204" s="68">
        <f>'Marsh TCI'!E204</f>
        <v>946.56631207171597</v>
      </c>
      <c r="D204" s="17">
        <f>(F204*data!$C$16+G204*data!$C$17-E203*(data!$C$18+data!$C$19+data!$C$20))*$B204/60</f>
        <v>-1.3169493176349918</v>
      </c>
      <c r="E204" s="17">
        <f t="shared" si="8"/>
        <v>30.258446624287696</v>
      </c>
      <c r="F204" s="17">
        <f>F203+(data!$C$19*E203-data!$C$16*F203)*$B204/60</f>
        <v>129.99011312819391</v>
      </c>
      <c r="G204" s="17">
        <f>G203+(data!$C$20*E203-data!$C$17*G203)*$B204/60</f>
        <v>75.895595725815156</v>
      </c>
      <c r="H204" s="16">
        <f t="shared" si="7"/>
        <v>15.833333333333334</v>
      </c>
      <c r="I204" s="14">
        <f>E204/data!$C$15*1000</f>
        <v>4.0969929516994865</v>
      </c>
      <c r="J204" s="14">
        <f>J203+data!$C$21*(I203-J203)/60*B203</f>
        <v>3.9873650173973449</v>
      </c>
      <c r="K204" s="59">
        <f>K203+C204*B204/3600/data!H$23</f>
        <v>44.927466291965906</v>
      </c>
    </row>
    <row r="205" spans="1:11" ht="20.100000000000001" customHeight="1">
      <c r="A205" s="12">
        <f>'Eleveld TCI'!A205</f>
        <v>955</v>
      </c>
      <c r="B205" s="8">
        <f>'Eleveld TCI'!C205</f>
        <v>5</v>
      </c>
      <c r="C205" s="68">
        <f>'Marsh TCI'!E205</f>
        <v>945.71023106892881</v>
      </c>
      <c r="D205" s="17">
        <f>(F205*data!$C$16+G205*data!$C$17-E204*(data!$C$18+data!$C$19+data!$C$20))*$B205/60</f>
        <v>-1.3157731107388206</v>
      </c>
      <c r="E205" s="17">
        <f t="shared" si="8"/>
        <v>30.257348946981814</v>
      </c>
      <c r="F205" s="17">
        <f>F204+(data!$C$19*E204-data!$C$16*F204)*$B205/60</f>
        <v>130.18016064405833</v>
      </c>
      <c r="G205" s="17">
        <f>G204+(data!$C$20*E204-data!$C$17*G204)*$B205/60</f>
        <v>76.167599912405663</v>
      </c>
      <c r="H205" s="16">
        <f t="shared" si="7"/>
        <v>15.916666666666666</v>
      </c>
      <c r="I205" s="14">
        <f>E205/data!$C$15*1000</f>
        <v>4.0968443262184335</v>
      </c>
      <c r="J205" s="14">
        <f>J204+data!$C$21*(I204-J204)/60*B204</f>
        <v>3.9885075839660287</v>
      </c>
      <c r="K205" s="59">
        <f>K204+C205*B205/3600/data!H$23</f>
        <v>45.058814935169927</v>
      </c>
    </row>
    <row r="206" spans="1:11" ht="20.100000000000001" customHeight="1">
      <c r="A206" s="12">
        <f>'Eleveld TCI'!A206</f>
        <v>960</v>
      </c>
      <c r="B206" s="8">
        <f>'Eleveld TCI'!C206</f>
        <v>5</v>
      </c>
      <c r="C206" s="68">
        <f>'Marsh TCI'!E206</f>
        <v>944.85784658633634</v>
      </c>
      <c r="D206" s="17">
        <f>(F206*data!$C$16+G206*data!$C$17-E205*(data!$C$18+data!$C$19+data!$C$20))*$B206/60</f>
        <v>-1.3146012021846061</v>
      </c>
      <c r="E206" s="17">
        <f t="shared" si="8"/>
        <v>30.256234176837388</v>
      </c>
      <c r="F206" s="17">
        <f>F205+(data!$C$19*E205-data!$C$16*F205)*$B206/60</f>
        <v>130.36917329447976</v>
      </c>
      <c r="G206" s="17">
        <f>G205+(data!$C$20*E205-data!$C$17*G205)*$B206/60</f>
        <v>76.439492562788402</v>
      </c>
      <c r="H206" s="16">
        <f t="shared" si="7"/>
        <v>16</v>
      </c>
      <c r="I206" s="14">
        <f>E206/data!$C$15*1000</f>
        <v>4.0966933863674493</v>
      </c>
      <c r="J206" s="14">
        <f>J205+data!$C$21*(I205-J205)/60*B205</f>
        <v>3.989636693445703</v>
      </c>
      <c r="K206" s="59">
        <f>K205+C206*B206/3600/data!H$23</f>
        <v>45.190045191640252</v>
      </c>
    </row>
    <row r="207" spans="1:11" ht="20.100000000000001" customHeight="1">
      <c r="A207" s="12">
        <f>'Eleveld TCI'!A207</f>
        <v>965</v>
      </c>
      <c r="B207" s="8">
        <f>'Eleveld TCI'!C207</f>
        <v>5</v>
      </c>
      <c r="C207" s="68">
        <f>'Marsh TCI'!E207</f>
        <v>944.00914174401112</v>
      </c>
      <c r="D207" s="17">
        <f>(F207*data!$C$16+G207*data!$C$17-E206*(data!$C$18+data!$C$19+data!$C$20))*$B207/60</f>
        <v>-1.3134336234799255</v>
      </c>
      <c r="E207" s="17">
        <f t="shared" si="8"/>
        <v>30.255103118060706</v>
      </c>
      <c r="F207" s="17">
        <f>F206+(data!$C$19*E206-data!$C$16*F206)*$B207/60</f>
        <v>130.55715604660969</v>
      </c>
      <c r="G207" s="17">
        <f>G206+(data!$C$20*E206-data!$C$17*G206)*$B207/60</f>
        <v>76.711273548717145</v>
      </c>
      <c r="H207" s="16">
        <f t="shared" si="7"/>
        <v>16.083333333333332</v>
      </c>
      <c r="I207" s="14">
        <f>E207/data!$C$15*1000</f>
        <v>4.0965402410360463</v>
      </c>
      <c r="J207" s="14">
        <f>J206+data!$C$21*(I206-J206)/60*B206</f>
        <v>3.9907524619682504</v>
      </c>
      <c r="K207" s="59">
        <f>K206+C207*B207/3600/data!H$23</f>
        <v>45.321157572438032</v>
      </c>
    </row>
    <row r="208" spans="1:11" ht="20.100000000000001" customHeight="1">
      <c r="A208" s="12">
        <f>'Eleveld TCI'!A208</f>
        <v>970</v>
      </c>
      <c r="B208" s="8">
        <f>'Eleveld TCI'!C208</f>
        <v>5</v>
      </c>
      <c r="C208" s="68">
        <f>'Marsh TCI'!E208</f>
        <v>943.16409973940949</v>
      </c>
      <c r="D208" s="17">
        <f>(F208*data!$C$16+G208*data!$C$17-E207*(data!$C$18+data!$C$19+data!$C$20))*$B208/60</f>
        <v>-1.3122704024490417</v>
      </c>
      <c r="E208" s="17">
        <f t="shared" si="8"/>
        <v>30.253956523589459</v>
      </c>
      <c r="F208" s="17">
        <f>F207+(data!$C$19*E207-data!$C$16*F207)*$B208/60</f>
        <v>130.74411386466875</v>
      </c>
      <c r="G208" s="17">
        <f>G207+(data!$C$20*E207-data!$C$17*G207)*$B208/60</f>
        <v>76.982942749968814</v>
      </c>
      <c r="H208" s="16">
        <f t="shared" si="7"/>
        <v>16.166666666666668</v>
      </c>
      <c r="I208" s="14">
        <f>E208/data!$C$15*1000</f>
        <v>4.0963849921719691</v>
      </c>
      <c r="J208" s="14">
        <f>J207+data!$C$21*(I207-J207)/60*B207</f>
        <v>3.9918550055900703</v>
      </c>
      <c r="K208" s="59">
        <f>K207+C208*B208/3600/data!H$23</f>
        <v>45.45215258629073</v>
      </c>
    </row>
    <row r="209" spans="1:11" ht="20.100000000000001" customHeight="1">
      <c r="A209" s="12">
        <f>'Eleveld TCI'!A209</f>
        <v>975</v>
      </c>
      <c r="B209" s="8">
        <f>'Eleveld TCI'!C209</f>
        <v>5</v>
      </c>
      <c r="C209" s="68">
        <f>'Marsh TCI'!E209</f>
        <v>942.32270384696108</v>
      </c>
      <c r="D209" s="17">
        <f>(F209*data!$C$16+G209*data!$C$17-E208*(data!$C$18+data!$C$19+data!$C$20))*$B209/60</f>
        <v>-1.3111115634953303</v>
      </c>
      <c r="E209" s="17">
        <f t="shared" si="8"/>
        <v>30.252795098621085</v>
      </c>
      <c r="F209" s="17">
        <f>F208+(data!$C$19*E208-data!$C$16*F208)*$B209/60</f>
        <v>130.93005170847766</v>
      </c>
      <c r="G209" s="17">
        <f>G208+(data!$C$20*E208-data!$C$17*G208)*$B209/60</f>
        <v>77.254500053832089</v>
      </c>
      <c r="H209" s="16">
        <f t="shared" si="7"/>
        <v>16.25</v>
      </c>
      <c r="I209" s="14">
        <f>E209/data!$C$15*1000</f>
        <v>4.0962277352589354</v>
      </c>
      <c r="J209" s="14">
        <f>J208+data!$C$21*(I208-J208)/60*B208</f>
        <v>3.9929444402205201</v>
      </c>
      <c r="K209" s="59">
        <f>K208+C209*B209/3600/data!H$23</f>
        <v>45.583030739602805</v>
      </c>
    </row>
    <row r="210" spans="1:11" ht="20.100000000000001" customHeight="1">
      <c r="A210" s="12">
        <f>'Eleveld TCI'!A210</f>
        <v>980</v>
      </c>
      <c r="B210" s="8">
        <f>'Eleveld TCI'!C210</f>
        <v>5</v>
      </c>
      <c r="C210" s="68">
        <f>'Marsh TCI'!E210</f>
        <v>941.48493741774257</v>
      </c>
      <c r="D210" s="17">
        <f>(F210*data!$C$16+G210*data!$C$17-E209*(data!$C$18+data!$C$19+data!$C$20))*$B210/60</f>
        <v>-1.3099571278454614</v>
      </c>
      <c r="E210" s="17">
        <f t="shared" si="8"/>
        <v>30.251619503896404</v>
      </c>
      <c r="F210" s="17">
        <f>F209+(data!$C$19*E209-data!$C$16*F209)*$B210/60</f>
        <v>131.11497453209813</v>
      </c>
      <c r="G210" s="17">
        <f>G209+(data!$C$20*E209-data!$C$17*G209)*$B210/60</f>
        <v>77.525945354631133</v>
      </c>
      <c r="H210" s="16">
        <f t="shared" si="7"/>
        <v>16.333333333333332</v>
      </c>
      <c r="I210" s="14">
        <f>E210/data!$C$15*1000</f>
        <v>4.0960685597612345</v>
      </c>
      <c r="J210" s="14">
        <f>J209+data!$C$21*(I209-J209)/60*B209</f>
        <v>3.9940208815560756</v>
      </c>
      <c r="K210" s="59">
        <f>K209+C210*B210/3600/data!H$23</f>
        <v>45.713792536466379</v>
      </c>
    </row>
    <row r="211" spans="1:11" ht="20.100000000000001" customHeight="1">
      <c r="A211" s="12">
        <f>'Eleveld TCI'!A211</f>
        <v>985</v>
      </c>
      <c r="B211" s="8">
        <f>'Eleveld TCI'!C211</f>
        <v>5</v>
      </c>
      <c r="C211" s="68">
        <f>'Marsh TCI'!E211</f>
        <v>940.65078387912877</v>
      </c>
      <c r="D211" s="17">
        <f>(F211*data!$C$16+G211*data!$C$17-E210*(data!$C$18+data!$C$19+data!$C$20))*$B211/60</f>
        <v>-1.3088071137766071</v>
      </c>
      <c r="E211" s="17">
        <f t="shared" si="8"/>
        <v>30.250430358755551</v>
      </c>
      <c r="F211" s="17">
        <f>F210+(data!$C$19*E210-data!$C$16*F210)*$B211/60</f>
        <v>131.298887282576</v>
      </c>
      <c r="G211" s="17">
        <f>G210+(data!$C$20*E210-data!$C$17*G210)*$B211/60</f>
        <v>77.797278553282112</v>
      </c>
      <c r="H211" s="16">
        <f t="shared" si="7"/>
        <v>16.416666666666668</v>
      </c>
      <c r="I211" s="14">
        <f>E211/data!$C$15*1000</f>
        <v>4.0959075495375066</v>
      </c>
      <c r="J211" s="14">
        <f>J210+data!$C$21*(I210-J210)/60*B210</f>
        <v>3.9950844450198151</v>
      </c>
      <c r="K211" s="59">
        <f>K210+C211*B211/3600/data!H$23</f>
        <v>45.844438478671812</v>
      </c>
    </row>
    <row r="212" spans="1:11" ht="20.100000000000001" customHeight="1">
      <c r="A212" s="12">
        <f>'Eleveld TCI'!A212</f>
        <v>990</v>
      </c>
      <c r="B212" s="8">
        <f>'Eleveld TCI'!C212</f>
        <v>5</v>
      </c>
      <c r="C212" s="68">
        <f>'Marsh TCI'!E212</f>
        <v>939.8202267344152</v>
      </c>
      <c r="D212" s="17">
        <f>(F212*data!$C$16+G212*data!$C$17-E211*(data!$C$18+data!$C$19+data!$C$20))*$B212/60</f>
        <v>-1.3076615368278524</v>
      </c>
      <c r="E212" s="17">
        <f t="shared" si="8"/>
        <v>30.249228243982046</v>
      </c>
      <c r="F212" s="17">
        <f>F211+(data!$C$19*E211-data!$C$16*F211)*$B212/60</f>
        <v>131.48179489877953</v>
      </c>
      <c r="G212" s="17">
        <f>G211+(data!$C$20*E211-data!$C$17*G211)*$B212/60</f>
        <v>78.068499556880155</v>
      </c>
      <c r="H212" s="16">
        <f t="shared" si="7"/>
        <v>16.5</v>
      </c>
      <c r="I212" s="14">
        <f>E212/data!$C$15*1000</f>
        <v>4.0957447832258271</v>
      </c>
      <c r="J212" s="14">
        <f>J211+data!$C$21*(I211-J211)/60*B211</f>
        <v>3.9961352457058457</v>
      </c>
      <c r="K212" s="59">
        <f>K211+C212*B212/3600/data!H$23</f>
        <v>45.974969065718255</v>
      </c>
    </row>
    <row r="213" spans="1:11" ht="20.100000000000001" customHeight="1">
      <c r="A213" s="12">
        <f>'Eleveld TCI'!A213</f>
        <v>995</v>
      </c>
      <c r="B213" s="8">
        <f>'Eleveld TCI'!C213</f>
        <v>5</v>
      </c>
      <c r="C213" s="68">
        <f>'Marsh TCI'!E213</f>
        <v>938.99324956249984</v>
      </c>
      <c r="D213" s="17">
        <f>(F213*data!$C$16+G213*data!$C$17-E212*(data!$C$18+data!$C$19+data!$C$20))*$B213/60</f>
        <v>-1.3065204099969063</v>
      </c>
      <c r="E213" s="17">
        <f t="shared" si="8"/>
        <v>30.248013704449605</v>
      </c>
      <c r="F213" s="17">
        <f>F212+(data!$C$19*E212-data!$C$16*F212)*$B213/60</f>
        <v>131.6637023103261</v>
      </c>
      <c r="G213" s="17">
        <f>G212+(data!$C$20*E212-data!$C$17*G212)*$B213/60</f>
        <v>78.339608278314685</v>
      </c>
      <c r="H213" s="16">
        <f t="shared" si="7"/>
        <v>16.583333333333332</v>
      </c>
      <c r="I213" s="14">
        <f>E213/data!$C$15*1000</f>
        <v>4.0955803346020847</v>
      </c>
      <c r="J213" s="14">
        <f>J212+data!$C$21*(I212-J212)/60*B212</f>
        <v>3.9971733983283215</v>
      </c>
      <c r="K213" s="59">
        <f>K212+C213*B213/3600/data!H$23</f>
        <v>46.105384794824161</v>
      </c>
    </row>
    <row r="214" spans="1:11" ht="20.100000000000001" customHeight="1">
      <c r="A214" s="12">
        <f>'Eleveld TCI'!A214</f>
        <v>1000</v>
      </c>
      <c r="B214" s="8">
        <f>'Eleveld TCI'!C214</f>
        <v>5</v>
      </c>
      <c r="C214" s="68">
        <f>'Marsh TCI'!E214</f>
        <v>938.169836017546</v>
      </c>
      <c r="D214" s="17">
        <f>(F214*data!$C$16+G214*data!$C$17-E213*(data!$C$18+data!$C$19+data!$C$20))*$B214/60</f>
        <v>-1.3053837439231271</v>
      </c>
      <c r="E214" s="17">
        <f t="shared" si="8"/>
        <v>30.246787251585506</v>
      </c>
      <c r="F214" s="17">
        <f>F213+(data!$C$19*E213-data!$C$16*F213)*$B214/60</f>
        <v>131.84461443659126</v>
      </c>
      <c r="G214" s="17">
        <f>G213+(data!$C$20*E213-data!$C$17*G213)*$B214/60</f>
        <v>78.61060463591113</v>
      </c>
      <c r="H214" s="16">
        <f t="shared" si="7"/>
        <v>16.666666666666668</v>
      </c>
      <c r="I214" s="14">
        <f>E214/data!$C$15*1000</f>
        <v>4.0954142729135183</v>
      </c>
      <c r="J214" s="14">
        <f>J213+data!$C$21*(I213-J213)/60*B213</f>
        <v>3.9981990171747288</v>
      </c>
      <c r="K214" s="59">
        <f>K213+C214*B214/3600/data!H$23</f>
        <v>46.235686160937711</v>
      </c>
    </row>
    <row r="215" spans="1:11" ht="20.100000000000001" customHeight="1">
      <c r="A215" s="12">
        <f>'Eleveld TCI'!A215</f>
        <v>1005</v>
      </c>
      <c r="B215" s="8">
        <f>'Eleveld TCI'!C215</f>
        <v>5</v>
      </c>
      <c r="C215" s="68">
        <f>'Marsh TCI'!E215</f>
        <v>937.34996982859343</v>
      </c>
      <c r="D215" s="17">
        <f>(F215*data!$C$16+G215*data!$C$17-E214*(data!$C$18+data!$C$19+data!$C$20))*$B215/60</f>
        <v>-1.3042515470578226</v>
      </c>
      <c r="E215" s="17">
        <f t="shared" si="8"/>
        <v>30.245549365663162</v>
      </c>
      <c r="F215" s="17">
        <f>F214+(data!$C$19*E214-data!$C$16*F214)*$B215/60</f>
        <v>132.02453618579437</v>
      </c>
      <c r="G215" s="17">
        <f>G214+(data!$C$20*E214-data!$C$17*G214)*$B215/60</f>
        <v>78.881488553097242</v>
      </c>
      <c r="H215" s="16">
        <f t="shared" si="7"/>
        <v>16.75</v>
      </c>
      <c r="I215" s="14">
        <f>E215/data!$C$15*1000</f>
        <v>4.0952466631891387</v>
      </c>
      <c r="J215" s="14">
        <f>J214+data!$C$21*(I214-J214)/60*B214</f>
        <v>3.9992122160631345</v>
      </c>
      <c r="K215" s="59">
        <f>K214+C215*B215/3600/data!H$23</f>
        <v>46.36587365674724</v>
      </c>
    </row>
    <row r="216" spans="1:11" ht="20.100000000000001" customHeight="1">
      <c r="A216" s="12">
        <f>'Eleveld TCI'!A216</f>
        <v>1010</v>
      </c>
      <c r="B216" s="8">
        <f>'Eleveld TCI'!C216</f>
        <v>5</v>
      </c>
      <c r="C216" s="68">
        <f>'Marsh TCI'!E216</f>
        <v>936.53363479924121</v>
      </c>
      <c r="D216" s="17">
        <f>(F216*data!$C$16+G216*data!$C$17-E215*(data!$C$18+data!$C$19+data!$C$20))*$B216/60</f>
        <v>-1.3031238258227023</v>
      </c>
      <c r="E216" s="17">
        <f t="shared" si="8"/>
        <v>30.244300497935729</v>
      </c>
      <c r="F216" s="17">
        <f>F215+(data!$C$19*E215-data!$C$16*F215)*$B216/60</f>
        <v>132.20347245415539</v>
      </c>
      <c r="G216" s="17">
        <f>G215+(data!$C$20*E215-data!$C$17*G215)*$B216/60</f>
        <v>79.152259958092188</v>
      </c>
      <c r="H216" s="16">
        <f t="shared" si="7"/>
        <v>16.833333333333332</v>
      </c>
      <c r="I216" s="14">
        <f>E216/data!$C$15*1000</f>
        <v>4.0950775665286123</v>
      </c>
      <c r="J216" s="14">
        <f>J215+data!$C$21*(I215-J215)/60*B215</f>
        <v>4.0002131083031154</v>
      </c>
      <c r="K216" s="59">
        <f>K215+C216*B216/3600/data!H$23</f>
        <v>46.495947772691579</v>
      </c>
    </row>
    <row r="217" spans="1:11" ht="20.100000000000001" customHeight="1">
      <c r="A217" s="12">
        <f>'Eleveld TCI'!A217</f>
        <v>1015</v>
      </c>
      <c r="B217" s="8">
        <f>'Eleveld TCI'!C217</f>
        <v>5</v>
      </c>
      <c r="C217" s="68">
        <f>'Marsh TCI'!E217</f>
        <v>935.72081480731981</v>
      </c>
      <c r="D217" s="17">
        <f>(F217*data!$C$16+G217*data!$C$17-E216*(data!$C$18+data!$C$19+data!$C$20))*$B217/60</f>
        <v>-1.3020005847572997</v>
      </c>
      <c r="E217" s="17">
        <f t="shared" si="8"/>
        <v>30.243041072621821</v>
      </c>
      <c r="F217" s="17">
        <f>F216+(data!$C$19*E216-data!$C$16*F216)*$B217/60</f>
        <v>132.38142812511788</v>
      </c>
      <c r="G217" s="17">
        <f>G216+(data!$C$20*E216-data!$C$17*G216)*$B217/60</f>
        <v>79.422918783617007</v>
      </c>
      <c r="H217" s="16">
        <f t="shared" si="7"/>
        <v>16.916666666666668</v>
      </c>
      <c r="I217" s="14">
        <f>E217/data!$C$15*1000</f>
        <v>4.0949070403711287</v>
      </c>
      <c r="J217" s="14">
        <f>J216+data!$C$21*(I216-J216)/60*B216</f>
        <v>4.0012018066601049</v>
      </c>
      <c r="K217" s="59">
        <f>K216+C217*B217/3600/data!H$23</f>
        <v>46.625908996970374</v>
      </c>
    </row>
    <row r="218" spans="1:11" ht="20.100000000000001" customHeight="1">
      <c r="A218" s="12">
        <f>'Eleveld TCI'!A218</f>
        <v>1020</v>
      </c>
      <c r="B218" s="8">
        <f>'Eleveld TCI'!C218</f>
        <v>5</v>
      </c>
      <c r="C218" s="68">
        <f>'Marsh TCI'!E218</f>
        <v>934.91149380453408</v>
      </c>
      <c r="D218" s="17">
        <f>(F218*data!$C$16+G218*data!$C$17-E217*(data!$C$18+data!$C$19+data!$C$20))*$B218/60</f>
        <v>-1.3008818266561366</v>
      </c>
      <c r="E218" s="17">
        <f t="shared" si="8"/>
        <v>30.241771488753628</v>
      </c>
      <c r="F218" s="17">
        <f>F217+(data!$C$19*E217-data!$C$16*F217)*$B218/60</f>
        <v>132.55840806863375</v>
      </c>
      <c r="G218" s="17">
        <f>G217+(data!$C$20*E217-data!$C$17*G217)*$B218/60</f>
        <v>79.693464966624816</v>
      </c>
      <c r="H218" s="16">
        <f t="shared" si="7"/>
        <v>17</v>
      </c>
      <c r="I218" s="14">
        <f>E218/data!$C$15*1000</f>
        <v>4.0947351387456363</v>
      </c>
      <c r="J218" s="14">
        <f>J217+data!$C$21*(I217-J217)/60*B217</f>
        <v>4.0021784233229152</v>
      </c>
      <c r="K218" s="59">
        <f>K217+C218*B218/3600/data!H$23</f>
        <v>46.75575781555434</v>
      </c>
    </row>
    <row r="219" spans="1:11" ht="20.100000000000001" customHeight="1">
      <c r="A219" s="12">
        <f>'Eleveld TCI'!A219</f>
        <v>1025</v>
      </c>
      <c r="B219" s="8">
        <f>'Eleveld TCI'!C219</f>
        <v>5</v>
      </c>
      <c r="C219" s="68">
        <f>'Marsh TCI'!E219</f>
        <v>934.10565581610388</v>
      </c>
      <c r="D219" s="17">
        <f>(F219*data!$C$16+G219*data!$C$17-E218*(data!$C$18+data!$C$19+data!$C$20))*$B219/60</f>
        <v>-1.2997675526963406</v>
      </c>
      <c r="E219" s="17">
        <f t="shared" si="8"/>
        <v>30.240492121896917</v>
      </c>
      <c r="F219" s="17">
        <f>F218+(data!$C$19*E218-data!$C$16*F218)*$B219/60</f>
        <v>132.73441714050509</v>
      </c>
      <c r="G219" s="17">
        <f>G218+(data!$C$20*E218-data!$C$17*G218)*$B219/60</f>
        <v>79.963898448049463</v>
      </c>
      <c r="H219" s="16">
        <f t="shared" si="7"/>
        <v>17.083333333333332</v>
      </c>
      <c r="I219" s="14">
        <f>E219/data!$C$15*1000</f>
        <v>4.0945619125037318</v>
      </c>
      <c r="J219" s="14">
        <f>J218+data!$C$21*(I218-J218)/60*B218</f>
        <v>4.0031430698742012</v>
      </c>
      <c r="K219" s="59">
        <f>K218+C219*B219/3600/data!H$23</f>
        <v>46.885494712195467</v>
      </c>
    </row>
    <row r="220" spans="1:11" ht="20.100000000000001" customHeight="1">
      <c r="A220" s="12">
        <f>'Eleveld TCI'!A220</f>
        <v>1030</v>
      </c>
      <c r="B220" s="8">
        <f>'Eleveld TCI'!C220</f>
        <v>5</v>
      </c>
      <c r="C220" s="68">
        <f>'Marsh TCI'!E220</f>
        <v>933.30328494047876</v>
      </c>
      <c r="D220" s="17">
        <f>(F220*data!$C$16+G220*data!$C$17-E219*(data!$C$18+data!$C$19+data!$C$20))*$B220/60</f>
        <v>-1.2986577625563798</v>
      </c>
      <c r="E220" s="17">
        <f t="shared" si="8"/>
        <v>30.239203325751792</v>
      </c>
      <c r="F220" s="17">
        <f>F219+(data!$C$19*E219-data!$C$16*F219)*$B220/60</f>
        <v>132.90946018177942</v>
      </c>
      <c r="G220" s="17">
        <f>G219+(data!$C$20*E219-data!$C$17*G219)*$B220/60</f>
        <v>80.234219172571315</v>
      </c>
      <c r="H220" s="16">
        <f t="shared" si="7"/>
        <v>17.166666666666668</v>
      </c>
      <c r="I220" s="14">
        <f>E220/data!$C$15*1000</f>
        <v>4.0943874095364006</v>
      </c>
      <c r="J220" s="14">
        <f>J219+data!$C$21*(I219-J219)/60*B219</f>
        <v>4.0040958572636667</v>
      </c>
      <c r="K220" s="59">
        <f>K219+C220*B220/3600/data!H$23</f>
        <v>47.0151201684372</v>
      </c>
    </row>
    <row r="221" spans="1:11" ht="20.100000000000001" customHeight="1">
      <c r="A221" s="12">
        <f>'Eleveld TCI'!A221</f>
        <v>1035</v>
      </c>
      <c r="B221" s="8">
        <f>'Eleveld TCI'!C221</f>
        <v>5</v>
      </c>
      <c r="C221" s="68">
        <f>'Marsh TCI'!E221</f>
        <v>932.50436534896835</v>
      </c>
      <c r="D221" s="17">
        <f>(F221*data!$C$16+G221*data!$C$17-E220*(data!$C$18+data!$C$19+data!$C$20))*$B221/60</f>
        <v>-1.2975524545265182</v>
      </c>
      <c r="E221" s="17">
        <f t="shared" si="8"/>
        <v>30.237905433642606</v>
      </c>
      <c r="F221" s="17">
        <f>F220+(data!$C$19*E220-data!$C$16*F220)*$B221/60</f>
        <v>133.08354201819441</v>
      </c>
      <c r="G221" s="17">
        <f>G220+(data!$C$20*E220-data!$C$17*G220)*$B221/60</f>
        <v>80.504427088399041</v>
      </c>
      <c r="H221" s="16">
        <f t="shared" si="7"/>
        <v>17.25</v>
      </c>
      <c r="I221" s="14">
        <f>E221/data!$C$15*1000</f>
        <v>4.094211674975754</v>
      </c>
      <c r="J221" s="14">
        <f>J220+data!$C$21*(I220-J220)/60*B220</f>
        <v>4.0050368957838041</v>
      </c>
      <c r="K221" s="59">
        <f>K220+C221*B221/3600/data!H$23</f>
        <v>47.144634663624558</v>
      </c>
    </row>
    <row r="222" spans="1:11" ht="20.100000000000001" customHeight="1">
      <c r="A222" s="12">
        <f>'Eleveld TCI'!A222</f>
        <v>1040</v>
      </c>
      <c r="B222" s="8">
        <f>'Eleveld TCI'!C222</f>
        <v>5</v>
      </c>
      <c r="C222" s="68">
        <f>'Marsh TCI'!E222</f>
        <v>931.70888128538536</v>
      </c>
      <c r="D222" s="17">
        <f>(F222*data!$C$16+G222*data!$C$17-E221*(data!$C$18+data!$C$19+data!$C$20))*$B222/60</f>
        <v>-1.2964516256115919</v>
      </c>
      <c r="E222" s="17">
        <f t="shared" si="8"/>
        <v>30.236598759904581</v>
      </c>
      <c r="F222" s="17">
        <f>F221+(data!$C$19*E221-data!$C$16*F221)*$B222/60</f>
        <v>133.25666745966873</v>
      </c>
      <c r="G222" s="17">
        <f>G221+(data!$C$20*E221-data!$C$17*G221)*$B222/60</f>
        <v>80.774522147066207</v>
      </c>
      <c r="H222" s="16">
        <f t="shared" si="7"/>
        <v>17.333333333333332</v>
      </c>
      <c r="I222" s="14">
        <f>E222/data!$C$15*1000</f>
        <v>4.09403475138277</v>
      </c>
      <c r="J222" s="14">
        <f>J221+data!$C$21*(I221-J221)/60*B221</f>
        <v>4.0059662950479886</v>
      </c>
      <c r="K222" s="59">
        <f>K221+C222*B222/3600/data!H$23</f>
        <v>47.274038674914195</v>
      </c>
    </row>
    <row r="223" spans="1:11" ht="20.100000000000001" customHeight="1">
      <c r="A223" s="12">
        <f>'Eleveld TCI'!A223</f>
        <v>1045</v>
      </c>
      <c r="B223" s="8">
        <f>'Eleveld TCI'!C223</f>
        <v>5</v>
      </c>
      <c r="C223" s="68">
        <f>'Marsh TCI'!E223</f>
        <v>930.91681706576878</v>
      </c>
      <c r="D223" s="17">
        <f>(F223*data!$C$16+G223*data!$C$17-E222*(data!$C$18+data!$C$19+data!$C$20))*$B223/60</f>
        <v>-1.295355271626611</v>
      </c>
      <c r="E223" s="17">
        <f t="shared" si="8"/>
        <v>30.235283601174338</v>
      </c>
      <c r="F223" s="17">
        <f>F222+(data!$C$19*E222-data!$C$16*F222)*$B223/60</f>
        <v>133.42884129983571</v>
      </c>
      <c r="G223" s="17">
        <f>G222+(data!$C$20*E222-data!$C$17*G222)*$B223/60</f>
        <v>81.044504303241723</v>
      </c>
      <c r="H223" s="16">
        <f t="shared" si="7"/>
        <v>17.416666666666668</v>
      </c>
      <c r="I223" s="14">
        <f>E223/data!$C$15*1000</f>
        <v>4.0938566789220427</v>
      </c>
      <c r="J223" s="14">
        <f>J222+data!$C$21*(I222-J222)/60*B222</f>
        <v>4.0068841639707609</v>
      </c>
      <c r="K223" s="59">
        <f>K222+C223*B223/3600/data!H$23</f>
        <v>47.403332677284439</v>
      </c>
    </row>
    <row r="224" spans="1:11" ht="20.100000000000001" customHeight="1">
      <c r="A224" s="12">
        <f>'Eleveld TCI'!A224</f>
        <v>1050</v>
      </c>
      <c r="B224" s="8">
        <f>'Eleveld TCI'!C224</f>
        <v>5</v>
      </c>
      <c r="C224" s="68">
        <f>'Marsh TCI'!E224</f>
        <v>930.12815707801565</v>
      </c>
      <c r="D224" s="17">
        <f>(F224*data!$C$16+G224*data!$C$17-E223*(data!$C$18+data!$C$19+data!$C$20))*$B224/60</f>
        <v>-1.2942633872857043</v>
      </c>
      <c r="E224" s="17">
        <f t="shared" si="8"/>
        <v>30.233960237591091</v>
      </c>
      <c r="F224" s="17">
        <f>F223+(data!$C$19*E223-data!$C$16*F223)*$B224/60</f>
        <v>133.6000683156168</v>
      </c>
      <c r="G224" s="17">
        <f>G223+(data!$C$20*E223-data!$C$17*G223)*$B224/60</f>
        <v>81.314373514553182</v>
      </c>
      <c r="H224" s="16">
        <f t="shared" si="7"/>
        <v>17.5</v>
      </c>
      <c r="I224" s="14">
        <f>E224/data!$C$15*1000</f>
        <v>4.0936774955244148</v>
      </c>
      <c r="J224" s="14">
        <f>J223+data!$C$21*(I223-J223)/60*B223</f>
        <v>4.0077906107501358</v>
      </c>
      <c r="K224" s="59">
        <f>K223+C224*B224/3600/data!H$23</f>
        <v>47.532517143545277</v>
      </c>
    </row>
    <row r="225" spans="1:11" ht="20.100000000000001" customHeight="1">
      <c r="A225" s="12">
        <f>'Eleveld TCI'!A225</f>
        <v>1055</v>
      </c>
      <c r="B225" s="8">
        <f>'Eleveld TCI'!C225</f>
        <v>5</v>
      </c>
      <c r="C225" s="68">
        <f>'Marsh TCI'!E225</f>
        <v>929.34288578157407</v>
      </c>
      <c r="D225" s="17">
        <f>(F225*data!$C$16+G225*data!$C$17-E224*(data!$C$18+data!$C$19+data!$C$20))*$B225/60</f>
        <v>-1.293175966284863</v>
      </c>
      <c r="E225" s="17">
        <f t="shared" si="8"/>
        <v>30.232628933914583</v>
      </c>
      <c r="F225" s="17">
        <f>F224+(data!$C$19*E224-data!$C$16*F224)*$B225/60</f>
        <v>133.77035326683207</v>
      </c>
      <c r="G225" s="17">
        <f>G224+(data!$C$20*E224-data!$C$17*G224)*$B225/60</f>
        <v>81.584129741422132</v>
      </c>
      <c r="H225" s="16">
        <f t="shared" si="7"/>
        <v>17.583333333333332</v>
      </c>
      <c r="I225" s="14">
        <f>E225/data!$C$15*1000</f>
        <v>4.0934972370383482</v>
      </c>
      <c r="J225" s="14">
        <f>J224+data!$C$21*(I224-J224)/60*B224</f>
        <v>4.0086857428517861</v>
      </c>
      <c r="K225" s="59">
        <f>K224+C225*B225/3600/data!H$23</f>
        <v>47.661592544348274</v>
      </c>
    </row>
    <row r="226" spans="1:11" ht="20.100000000000001" customHeight="1">
      <c r="A226" s="12">
        <f>'Eleveld TCI'!A226</f>
        <v>1060</v>
      </c>
      <c r="B226" s="8">
        <f>'Eleveld TCI'!C226</f>
        <v>5</v>
      </c>
      <c r="C226" s="68">
        <f>'Marsh TCI'!E226</f>
        <v>928.56098770709536</v>
      </c>
      <c r="D226" s="17">
        <f>(F226*data!$C$16+G226*data!$C$17-E225*(data!$C$18+data!$C$19+data!$C$20))*$B226/60</f>
        <v>-1.2920930013789111</v>
      </c>
      <c r="E226" s="17">
        <f t="shared" si="8"/>
        <v>30.231289940565635</v>
      </c>
      <c r="F226" s="17">
        <f>F225+(data!$C$19*E225-data!$C$16*F225)*$B226/60</f>
        <v>133.93970089584525</v>
      </c>
      <c r="G226" s="17">
        <f>G225+(data!$C$20*E225-data!$C$17*G225)*$B226/60</f>
        <v>81.85377294691051</v>
      </c>
      <c r="H226" s="16">
        <f t="shared" si="7"/>
        <v>17.666666666666668</v>
      </c>
      <c r="I226" s="14">
        <f>E226/data!$C$15*1000</f>
        <v>4.0933159373708152</v>
      </c>
      <c r="J226" s="14">
        <f>J225+data!$C$21*(I225-J225)/60*B225</f>
        <v>4.0095696669949756</v>
      </c>
      <c r="K226" s="59">
        <f>K225+C226*B226/3600/data!H$23</f>
        <v>47.790559348196481</v>
      </c>
    </row>
    <row r="227" spans="1:11" ht="20.100000000000001" customHeight="1">
      <c r="A227" s="12">
        <f>'Eleveld TCI'!A227</f>
        <v>1065</v>
      </c>
      <c r="B227" s="8">
        <f>'Eleveld TCI'!C227</f>
        <v>5</v>
      </c>
      <c r="C227" s="68">
        <f>'Marsh TCI'!E227</f>
        <v>927.78244745608606</v>
      </c>
      <c r="D227" s="17">
        <f>(F227*data!$C$16+G227*data!$C$17-E226*(data!$C$18+data!$C$19+data!$C$20))*$B227/60</f>
        <v>-1.2910144844531106</v>
      </c>
      <c r="E227" s="17">
        <f t="shared" si="8"/>
        <v>30.2299434945946</v>
      </c>
      <c r="F227" s="17">
        <f>F226+(data!$C$19*E226-data!$C$16*F226)*$B227/60</f>
        <v>134.10811592724053</v>
      </c>
      <c r="G227" s="17">
        <f>G226+(data!$C$20*E226-data!$C$17*G226)*$B227/60</f>
        <v>82.123303096577459</v>
      </c>
      <c r="H227" s="16">
        <f t="shared" si="7"/>
        <v>17.75</v>
      </c>
      <c r="I227" s="14">
        <f>E227/data!$C$15*1000</f>
        <v>4.093133628618431</v>
      </c>
      <c r="J227" s="14">
        <f>J226+data!$C$21*(I226-J226)/60*B226</f>
        <v>4.010442489140102</v>
      </c>
      <c r="K227" s="59">
        <f>K226+C227*B227/3600/data!H$23</f>
        <v>47.91941802145427</v>
      </c>
    </row>
    <row r="228" spans="1:11" ht="20.100000000000001" customHeight="1">
      <c r="A228" s="12">
        <f>'Eleveld TCI'!A228</f>
        <v>1070</v>
      </c>
      <c r="B228" s="8">
        <f>'Eleveld TCI'!C228</f>
        <v>5</v>
      </c>
      <c r="C228" s="68">
        <f>'Marsh TCI'!E228</f>
        <v>927.0072497006629</v>
      </c>
      <c r="D228" s="17">
        <f>(F228*data!$C$16+G228*data!$C$17-E227*(data!$C$18+data!$C$19+data!$C$20))*$B228/60</f>
        <v>-1.2899404065897631</v>
      </c>
      <c r="E228" s="17">
        <f t="shared" si="8"/>
        <v>30.228589820582734</v>
      </c>
      <c r="F228" s="17">
        <f>F227+(data!$C$19*E227-data!$C$16*F227)*$B228/60</f>
        <v>134.2756030675294</v>
      </c>
      <c r="G228" s="17">
        <f>G227+(data!$C$20*E227-data!$C$17*G227)*$B228/60</f>
        <v>82.392720158345838</v>
      </c>
      <c r="H228" s="16">
        <f t="shared" si="7"/>
        <v>17.833333333333332</v>
      </c>
      <c r="I228" s="14">
        <f>E228/data!$C$15*1000</f>
        <v>4.0929503411894901</v>
      </c>
      <c r="J228" s="14">
        <f>J227+data!$C$21*(I227-J227)/60*B227</f>
        <v>4.0113043144777381</v>
      </c>
      <c r="K228" s="59">
        <f>K227+C228*B228/3600/data!H$23</f>
        <v>48.048169028357137</v>
      </c>
    </row>
    <row r="229" spans="1:11" ht="20.100000000000001" customHeight="1">
      <c r="A229" s="12">
        <f>'Eleveld TCI'!A229</f>
        <v>1075</v>
      </c>
      <c r="B229" s="8">
        <f>'Eleveld TCI'!C229</f>
        <v>5</v>
      </c>
      <c r="C229" s="68">
        <f>'Marsh TCI'!E229</f>
        <v>926.23537918315265</v>
      </c>
      <c r="D229" s="17">
        <f>(F229*data!$C$16+G229*data!$C$17-E228*(data!$C$18+data!$C$19+data!$C$20))*$B229/60</f>
        <v>-1.2888707581301619</v>
      </c>
      <c r="E229" s="17">
        <f t="shared" si="8"/>
        <v>30.22722913148127</v>
      </c>
      <c r="F229" s="17">
        <f>F228+(data!$C$19*E228-data!$C$16*F228)*$B229/60</f>
        <v>134.44216700488494</v>
      </c>
      <c r="G229" s="17">
        <f>G228+(data!$C$20*E228-data!$C$17*G228)*$B229/60</f>
        <v>82.662024102377629</v>
      </c>
      <c r="H229" s="16">
        <f t="shared" si="7"/>
        <v>17.916666666666668</v>
      </c>
      <c r="I229" s="14">
        <f>E229/data!$C$15*1000</f>
        <v>4.0927661039175849</v>
      </c>
      <c r="J229" s="14">
        <f>J228+data!$C$21*(I228-J228)/60*B228</f>
        <v>4.0121552474190594</v>
      </c>
      <c r="K229" s="59">
        <f>K228+C229*B229/3600/data!H$23</f>
        <v>48.176812831021465</v>
      </c>
    </row>
    <row r="230" spans="1:11" ht="20.100000000000001" customHeight="1">
      <c r="A230" s="12">
        <f>'Eleveld TCI'!A230</f>
        <v>1080</v>
      </c>
      <c r="B230" s="8">
        <f>'Eleveld TCI'!C230</f>
        <v>5</v>
      </c>
      <c r="C230" s="68">
        <f>'Marsh TCI'!E230</f>
        <v>925.46682071577595</v>
      </c>
      <c r="D230" s="17">
        <f>(F230*data!$C$16+G230*data!$C$17-E229*(data!$C$18+data!$C$19+data!$C$20))*$B230/60</f>
        <v>-1.2878055287322248</v>
      </c>
      <c r="E230" s="17">
        <f t="shared" si="8"/>
        <v>30.225861629392313</v>
      </c>
      <c r="F230" s="17">
        <f>F229+(data!$C$19*E229-data!$C$16*F229)*$B230/60</f>
        <v>134.60781240890179</v>
      </c>
      <c r="G230" s="17">
        <f>G229+(data!$C$20*E229-data!$C$17*G229)*$B230/60</f>
        <v>82.931214900957812</v>
      </c>
      <c r="H230" s="16">
        <f t="shared" si="7"/>
        <v>18</v>
      </c>
      <c r="I230" s="14">
        <f>E230/data!$C$15*1000</f>
        <v>4.0925809441673353</v>
      </c>
      <c r="J230" s="14">
        <f>J229+data!$C$21*(I229-J229)/60*B229</f>
        <v>4.0129953915875554</v>
      </c>
      <c r="K230" s="59">
        <f>K229+C230*B230/3600/data!H$23</f>
        <v>48.305349889454213</v>
      </c>
    </row>
    <row r="231" spans="1:11" ht="20.100000000000001" customHeight="1">
      <c r="A231" s="12">
        <f>'Eleveld TCI'!A231</f>
        <v>1085</v>
      </c>
      <c r="B231" s="8">
        <f>'Eleveld TCI'!C231</f>
        <v>5</v>
      </c>
      <c r="C231" s="68">
        <f>'Marsh TCI'!E231</f>
        <v>924.70155918039165</v>
      </c>
      <c r="D231" s="17">
        <f>(F231*data!$C$16+G231*data!$C$17-E230*(data!$C$18+data!$C$19+data!$C$20))*$B231/60</f>
        <v>-1.2867447074240885</v>
      </c>
      <c r="E231" s="17">
        <f t="shared" si="8"/>
        <v>30.224487506295691</v>
      </c>
      <c r="F231" s="17">
        <f>F230+(data!$C$19*E230-data!$C$16*F230)*$B231/60</f>
        <v>134.77254393038015</v>
      </c>
      <c r="G231" s="17">
        <f>G230+(data!$C$20*E230-data!$C$17*G230)*$B231/60</f>
        <v>83.200292528385987</v>
      </c>
      <c r="H231" s="16">
        <f t="shared" si="7"/>
        <v>18.083333333333332</v>
      </c>
      <c r="I231" s="14">
        <f>E231/data!$C$15*1000</f>
        <v>4.092394887932806</v>
      </c>
      <c r="J231" s="14">
        <f>J230+data!$C$21*(I230-J230)/60*B230</f>
        <v>4.013824849811928</v>
      </c>
      <c r="K231" s="59">
        <f>K230+C231*B231/3600/data!H$23</f>
        <v>48.433780661562601</v>
      </c>
    </row>
    <row r="232" spans="1:11" ht="20.100000000000001" customHeight="1">
      <c r="A232" s="12">
        <f>'Eleveld TCI'!A232</f>
        <v>1090</v>
      </c>
      <c r="B232" s="8">
        <f>'Eleveld TCI'!C232</f>
        <v>5</v>
      </c>
      <c r="C232" s="68">
        <f>'Marsh TCI'!E232</f>
        <v>923.93957952808591</v>
      </c>
      <c r="D232" s="17">
        <f>(F232*data!$C$16+G232*data!$C$17-E231*(data!$C$18+data!$C$19+data!$C$20))*$B232/60</f>
        <v>-1.2856882826539606</v>
      </c>
      <c r="E232" s="17">
        <f t="shared" si="8"/>
        <v>30.223106944725608</v>
      </c>
      <c r="F232" s="17">
        <f>F231+(data!$C$19*E231-data!$C$16*F231)*$B232/60</f>
        <v>134.9363662011319</v>
      </c>
      <c r="G232" s="17">
        <f>G231+(data!$C$20*E231-data!$C$17*G231)*$B232/60</f>
        <v>83.469256960875185</v>
      </c>
      <c r="H232" s="16">
        <f t="shared" si="7"/>
        <v>18.166666666666668</v>
      </c>
      <c r="I232" s="14">
        <f>E232/data!$C$15*1000</f>
        <v>4.092207959929123</v>
      </c>
      <c r="J232" s="14">
        <f>J231+data!$C$21*(I231-J231)/60*B231</f>
        <v>4.0146437241200923</v>
      </c>
      <c r="K232" s="59">
        <f>K231+C232*B232/3600/data!H$23</f>
        <v>48.562105603163722</v>
      </c>
    </row>
    <row r="233" spans="1:11" ht="20.100000000000001" customHeight="1">
      <c r="A233" s="12">
        <f>'Eleveld TCI'!A233</f>
        <v>1095</v>
      </c>
      <c r="B233" s="8">
        <f>'Eleveld TCI'!C233</f>
        <v>5</v>
      </c>
      <c r="C233" s="68">
        <f>'Marsh TCI'!E233</f>
        <v>923.18086677894939</v>
      </c>
      <c r="D233" s="17">
        <f>(F233*data!$C$16+G233*data!$C$17-E232*(data!$C$18+data!$C$19+data!$C$20))*$B233/60</f>
        <v>-1.2846362423364859</v>
      </c>
      <c r="E233" s="17">
        <f t="shared" si="8"/>
        <v>30.221720118400352</v>
      </c>
      <c r="F233" s="17">
        <f>F232+(data!$C$19*E232-data!$C$16*F232)*$B233/60</f>
        <v>135.09928383380725</v>
      </c>
      <c r="G233" s="17">
        <f>G232+(data!$C$20*E232-data!$C$17*G232)*$B233/60</f>
        <v>83.738108176457544</v>
      </c>
      <c r="H233" s="16">
        <f t="shared" si="7"/>
        <v>18.25</v>
      </c>
      <c r="I233" s="14">
        <f>E233/data!$C$15*1000</f>
        <v>4.0920201836777395</v>
      </c>
      <c r="J233" s="14">
        <f>J232+data!$C$21*(I232-J232)/60*B232</f>
        <v>4.0154521157341918</v>
      </c>
      <c r="K233" s="59">
        <f>K232+C233*B233/3600/data!H$23</f>
        <v>48.690325167994132</v>
      </c>
    </row>
    <row r="234" spans="1:11" ht="20.100000000000001" customHeight="1">
      <c r="A234" s="12">
        <f>'Eleveld TCI'!A234</f>
        <v>1100</v>
      </c>
      <c r="B234" s="8">
        <f>'Eleveld TCI'!C234</f>
        <v>5</v>
      </c>
      <c r="C234" s="68">
        <f>'Marsh TCI'!E234</f>
        <v>922.42540602166628</v>
      </c>
      <c r="D234" s="17">
        <f>(F234*data!$C$16+G234*data!$C$17-E233*(data!$C$18+data!$C$19+data!$C$20))*$B234/60</f>
        <v>-1.283588573895865</v>
      </c>
      <c r="E234" s="17">
        <f t="shared" si="8"/>
        <v>30.220327192808583</v>
      </c>
      <c r="F234" s="17">
        <f>F233+(data!$C$19*E233-data!$C$16*F233)*$B234/60</f>
        <v>135.26130142174063</v>
      </c>
      <c r="G234" s="17">
        <f>G233+(data!$C$20*E233-data!$C$17*G233)*$B234/60</f>
        <v>84.006846154896181</v>
      </c>
      <c r="H234" s="16">
        <f t="shared" si="7"/>
        <v>18.333333333333332</v>
      </c>
      <c r="I234" s="14">
        <f>E234/data!$C$15*1000</f>
        <v>4.0918315815858151</v>
      </c>
      <c r="J234" s="14">
        <f>J233+data!$C$21*(I233-J233)/60*B233</f>
        <v>4.0162501250665565</v>
      </c>
      <c r="K234" s="59">
        <f>K233+C234*B234/3600/data!H$23</f>
        <v>48.818439807719365</v>
      </c>
    </row>
    <row r="235" spans="1:11" ht="20.100000000000001" customHeight="1">
      <c r="A235" s="12">
        <f>'Eleveld TCI'!A235</f>
        <v>1105</v>
      </c>
      <c r="B235" s="8">
        <f>'Eleveld TCI'!C235</f>
        <v>5</v>
      </c>
      <c r="C235" s="68">
        <f>'Marsh TCI'!E235</f>
        <v>921.67318241328974</v>
      </c>
      <c r="D235" s="17">
        <f>(F235*data!$C$16+G235*data!$C$17-E234*(data!$C$18+data!$C$19+data!$C$20))*$B235/60</f>
        <v>-1.2825452643059529</v>
      </c>
      <c r="E235" s="17">
        <f t="shared" si="8"/>
        <v>30.218928325754945</v>
      </c>
      <c r="F235" s="17">
        <f>F234+(data!$C$19*E234-data!$C$16*F234)*$B235/60</f>
        <v>135.4224235388144</v>
      </c>
      <c r="G235" s="17">
        <f>G234+(data!$C$20*E234-data!$C$17*G234)*$B235/60</f>
        <v>84.275470877602928</v>
      </c>
      <c r="H235" s="16">
        <f t="shared" si="7"/>
        <v>18.416666666666668</v>
      </c>
      <c r="I235" s="14">
        <f>E235/data!$C$15*1000</f>
        <v>4.0916421750200955</v>
      </c>
      <c r="J235" s="14">
        <f>J234+data!$C$21*(I234-J234)/60*B234</f>
        <v>4.0170378517165295</v>
      </c>
      <c r="K235" s="59">
        <f>K234+C235*B235/3600/data!H$23</f>
        <v>48.94644997194343</v>
      </c>
    </row>
    <row r="236" spans="1:11" ht="20.100000000000001" customHeight="1">
      <c r="A236" s="12">
        <f>'Eleveld TCI'!A236</f>
        <v>1110</v>
      </c>
      <c r="B236" s="8">
        <f>'Eleveld TCI'!C236</f>
        <v>5</v>
      </c>
      <c r="C236" s="68">
        <f>'Marsh TCI'!E236</f>
        <v>920.92418117885359</v>
      </c>
      <c r="D236" s="17">
        <f>(F236*data!$C$16+G236*data!$C$17-E235*(data!$C$18+data!$C$19+data!$C$20))*$B236/60</f>
        <v>-1.2815063001275473</v>
      </c>
      <c r="E236" s="17">
        <f t="shared" si="8"/>
        <v>30.217523667868079</v>
      </c>
      <c r="F236" s="17">
        <f>F235+(data!$C$19*E235-data!$C$16*F235)*$B236/60</f>
        <v>135.58265473933895</v>
      </c>
      <c r="G236" s="17">
        <f>G235+(data!$C$20*E235-data!$C$17*G235)*$B236/60</f>
        <v>84.543982327561508</v>
      </c>
      <c r="H236" s="16">
        <f t="shared" si="7"/>
        <v>18.5</v>
      </c>
      <c r="I236" s="14">
        <f>E236/data!$C$15*1000</f>
        <v>4.0914519843756949</v>
      </c>
      <c r="J236" s="14">
        <f>J235+data!$C$21*(I235-J235)/60*B235</f>
        <v>4.017815394468097</v>
      </c>
      <c r="K236" s="59">
        <f>K235+C236*B236/3600/data!H$23</f>
        <v>49.074356108218268</v>
      </c>
    </row>
    <row r="237" spans="1:11" ht="20.100000000000001" customHeight="1">
      <c r="A237" s="12">
        <f>'Eleveld TCI'!A237</f>
        <v>1115</v>
      </c>
      <c r="B237" s="8">
        <f>'Eleveld TCI'!C237</f>
        <v>5</v>
      </c>
      <c r="C237" s="68">
        <f>'Marsh TCI'!E237</f>
        <v>920.17838761111523</v>
      </c>
      <c r="D237" s="17">
        <f>(F237*data!$C$16+G237*data!$C$17-E236*(data!$C$18+data!$C$19+data!$C$20))*$B237/60</f>
        <v>-1.2804716675430652</v>
      </c>
      <c r="E237" s="17">
        <f t="shared" si="8"/>
        <v>30.216113363073422</v>
      </c>
      <c r="F237" s="17">
        <f>F236+(data!$C$19*E236-data!$C$16*F236)*$B237/60</f>
        <v>135.74199955794828</v>
      </c>
      <c r="G237" s="17">
        <f>G236+(data!$C$20*E236-data!$C$17*G236)*$B237/60</f>
        <v>84.81238048925583</v>
      </c>
      <c r="H237" s="16">
        <f t="shared" si="7"/>
        <v>18.583333333333332</v>
      </c>
      <c r="I237" s="14">
        <f>E237/data!$C$15*1000</f>
        <v>4.0912610291401137</v>
      </c>
      <c r="J237" s="14">
        <f>J236+data!$C$21*(I236-J236)/60*B236</f>
        <v>4.0185828512882571</v>
      </c>
      <c r="K237" s="59">
        <f>K236+C237*B237/3600/data!H$23</f>
        <v>49.202158662053144</v>
      </c>
    </row>
    <row r="238" spans="1:11" ht="20.100000000000001" customHeight="1">
      <c r="A238" s="12">
        <f>'Eleveld TCI'!A238</f>
        <v>1120</v>
      </c>
      <c r="B238" s="8">
        <f>'Eleveld TCI'!C238</f>
        <v>5</v>
      </c>
      <c r="C238" s="68">
        <f>'Marsh TCI'!E238</f>
        <v>919.43578707020947</v>
      </c>
      <c r="D238" s="17">
        <f>(F238*data!$C$16+G238*data!$C$17-E237*(data!$C$18+data!$C$19+data!$C$20))*$B238/60</f>
        <v>-1.2794413523887784</v>
      </c>
      <c r="E238" s="17">
        <f t="shared" si="8"/>
        <v>30.214697549033414</v>
      </c>
      <c r="F238" s="17">
        <f>F237+(data!$C$19*E237-data!$C$16*F237)*$B238/60</f>
        <v>135.90046250950968</v>
      </c>
      <c r="G238" s="17">
        <f>G237+(data!$C$20*E237-data!$C$17*G237)*$B238/60</f>
        <v>85.080665348602892</v>
      </c>
      <c r="H238" s="16">
        <f t="shared" si="7"/>
        <v>18.666666666666668</v>
      </c>
      <c r="I238" s="14">
        <f>E238/data!$C$15*1000</f>
        <v>4.0910693279528427</v>
      </c>
      <c r="J238" s="14">
        <f>J237+data!$C$21*(I237-J237)/60*B237</f>
        <v>4.0193403193260799</v>
      </c>
      <c r="K238" s="59">
        <f>K237+C238*B238/3600/data!H$23</f>
        <v>49.329858076924005</v>
      </c>
    </row>
    <row r="239" spans="1:11" ht="20.100000000000001" customHeight="1">
      <c r="A239" s="12">
        <f>'Eleveld TCI'!A239</f>
        <v>1125</v>
      </c>
      <c r="B239" s="8">
        <f>'Eleveld TCI'!C239</f>
        <v>5</v>
      </c>
      <c r="C239" s="68">
        <f>'Marsh TCI'!E239</f>
        <v>918.69636498336035</v>
      </c>
      <c r="D239" s="17">
        <f>(F239*data!$C$16+G239*data!$C$17-E238*(data!$C$18+data!$C$19+data!$C$20))*$B239/60</f>
        <v>-1.2784153401847937</v>
      </c>
      <c r="E239" s="17">
        <f t="shared" si="8"/>
        <v>30.213276357557245</v>
      </c>
      <c r="F239" s="17">
        <f>F238+(data!$C$19*E238-data!$C$16*F238)*$B239/60</f>
        <v>136.05804808904685</v>
      </c>
      <c r="G239" s="17">
        <f>G238+(data!$C$20*E238-data!$C$17*G238)*$B239/60</f>
        <v>85.348836892890191</v>
      </c>
      <c r="H239" s="16">
        <f t="shared" si="7"/>
        <v>18.75</v>
      </c>
      <c r="I239" s="14">
        <f>E239/data!$C$15*1000</f>
        <v>4.090876898660845</v>
      </c>
      <c r="J239" s="14">
        <f>J238+data!$C$21*(I238-J238)/60*B238</f>
        <v>4.0200878949123888</v>
      </c>
      <c r="K239" s="59">
        <f>K238+C239*B239/3600/data!H$23</f>
        <v>49.457454794282803</v>
      </c>
    </row>
    <row r="240" spans="1:11" ht="20.100000000000001" customHeight="1">
      <c r="A240" s="12">
        <f>'Eleveld TCI'!A240</f>
        <v>1130</v>
      </c>
      <c r="B240" s="8">
        <f>'Eleveld TCI'!C240</f>
        <v>5</v>
      </c>
      <c r="C240" s="68">
        <f>'Marsh TCI'!E240</f>
        <v>917.96010684455507</v>
      </c>
      <c r="D240" s="17">
        <f>(F240*data!$C$16+G240*data!$C$17-E239*(data!$C$18+data!$C$19+data!$C$20))*$B240/60</f>
        <v>-1.2773936161629185</v>
      </c>
      <c r="E240" s="17">
        <f t="shared" si="8"/>
        <v>30.211849914982327</v>
      </c>
      <c r="F240" s="17">
        <f>F239+(data!$C$19*E239-data!$C$16*F239)*$B240/60</f>
        <v>136.21476077167503</v>
      </c>
      <c r="G240" s="17">
        <f>G239+(data!$C$20*E239-data!$C$17*G239)*$B240/60</f>
        <v>85.616895110717138</v>
      </c>
      <c r="H240" s="16">
        <f t="shared" si="7"/>
        <v>18.833333333333332</v>
      </c>
      <c r="I240" s="14">
        <f>E240/data!$C$15*1000</f>
        <v>4.0906837583702016</v>
      </c>
      <c r="J240" s="14">
        <f>J239+data!$C$21*(I239-J239)/60*B239</f>
        <v>4.0208256735600321</v>
      </c>
      <c r="K240" s="59">
        <f>K239+C240*B240/3600/data!H$23</f>
        <v>49.584949253566769</v>
      </c>
    </row>
    <row r="241" spans="1:11" ht="20.100000000000001" customHeight="1">
      <c r="A241" s="12">
        <f>'Eleveld TCI'!A241</f>
        <v>1135</v>
      </c>
      <c r="B241" s="8">
        <f>'Eleveld TCI'!C241</f>
        <v>5</v>
      </c>
      <c r="C241" s="68">
        <f>'Marsh TCI'!E241</f>
        <v>917.22699821427682</v>
      </c>
      <c r="D241" s="17">
        <f>(F241*data!$C$16+G241*data!$C$17-E240*(data!$C$18+data!$C$19+data!$C$20))*$B241/60</f>
        <v>-1.2763761652925694</v>
      </c>
      <c r="E241" s="17">
        <f t="shared" si="8"/>
        <v>30.210418342529419</v>
      </c>
      <c r="F241" s="17">
        <f>F240+(data!$C$19*E240-data!$C$16*F240)*$B241/60</f>
        <v>136.37060501254768</v>
      </c>
      <c r="G241" s="17">
        <f>G240+(data!$C$20*E240-data!$C$17*G240)*$B241/60</f>
        <v>85.884839991940325</v>
      </c>
      <c r="H241" s="16">
        <f t="shared" si="7"/>
        <v>18.916666666666668</v>
      </c>
      <c r="I241" s="14">
        <f>E241/data!$C$15*1000</f>
        <v>4.0904899234942</v>
      </c>
      <c r="J241" s="14">
        <f>J240+data!$C$21*(I240-J240)/60*B240</f>
        <v>4.0215537499646858</v>
      </c>
      <c r="K241" s="59">
        <f>K240+C241*B241/3600/data!H$23</f>
        <v>49.71234189220764</v>
      </c>
    </row>
    <row r="242" spans="1:11" ht="20.100000000000001" customHeight="1">
      <c r="A242" s="12">
        <f>'Eleveld TCI'!A242</f>
        <v>1140</v>
      </c>
      <c r="B242" s="8">
        <f>'Eleveld TCI'!C242</f>
        <v>5</v>
      </c>
      <c r="C242" s="68">
        <f>'Marsh TCI'!E242</f>
        <v>916.49702471914793</v>
      </c>
      <c r="D242" s="17">
        <f>(F242*data!$C$16+G242*data!$C$17-E241*(data!$C$18+data!$C$19+data!$C$20))*$B242/60</f>
        <v>-1.2753629723048538</v>
      </c>
      <c r="E242" s="17">
        <f t="shared" si="8"/>
        <v>30.208981756633282</v>
      </c>
      <c r="F242" s="17">
        <f>F241+(data!$C$19*E241-data!$C$16*F241)*$B242/60</f>
        <v>136.52558524681368</v>
      </c>
      <c r="G242" s="17">
        <f>G241+(data!$C$20*E241-data!$C$17*G241)*$B242/60</f>
        <v>86.152671527622275</v>
      </c>
      <c r="H242" s="16">
        <f t="shared" si="7"/>
        <v>19</v>
      </c>
      <c r="I242" s="14">
        <f>E242/data!$C$15*1000</f>
        <v>4.090295409798105</v>
      </c>
      <c r="J242" s="14">
        <f>J241+data!$C$21*(I241-J241)/60*B241</f>
        <v>4.0222722180061501</v>
      </c>
      <c r="K242" s="59">
        <f>K241+C242*B242/3600/data!H$23</f>
        <v>49.839633145640853</v>
      </c>
    </row>
    <row r="243" spans="1:11" ht="20.100000000000001" customHeight="1">
      <c r="A243" s="12">
        <f>'Eleveld TCI'!A243</f>
        <v>1145</v>
      </c>
      <c r="B243" s="8">
        <f>'Eleveld TCI'!C243</f>
        <v>5</v>
      </c>
      <c r="C243" s="68">
        <f>'Marsh TCI'!E243</f>
        <v>915.77017205164225</v>
      </c>
      <c r="D243" s="17">
        <f>(F243*data!$C$16+G243*data!$C$17-E242*(data!$C$18+data!$C$19+data!$C$20))*$B243/60</f>
        <v>-1.2743540217149558</v>
      </c>
      <c r="E243" s="17">
        <f t="shared" si="8"/>
        <v>30.207540269250476</v>
      </c>
      <c r="F243" s="17">
        <f>F242+(data!$C$19*E242-data!$C$16*F242)*$B243/60</f>
        <v>136.67970588958434</v>
      </c>
      <c r="G243" s="17">
        <f>G242+(data!$C$20*E242-data!$C$17*G242)*$B243/60</f>
        <v>86.420389709983581</v>
      </c>
      <c r="H243" s="16">
        <f t="shared" si="7"/>
        <v>19.083333333333332</v>
      </c>
      <c r="I243" s="14">
        <f>E243/data!$C$15*1000</f>
        <v>4.0901002324408315</v>
      </c>
      <c r="J243" s="14">
        <f>J242+data!$C$21*(I242-J242)/60*B242</f>
        <v>4.0229811707500964</v>
      </c>
      <c r="K243" s="59">
        <f>K242+C243*B243/3600/data!H$23</f>
        <v>49.966823447314695</v>
      </c>
    </row>
    <row r="244" spans="1:11" ht="20.100000000000001" customHeight="1">
      <c r="A244" s="12">
        <f>'Eleveld TCI'!A244</f>
        <v>1150</v>
      </c>
      <c r="B244" s="8">
        <f>'Eleveld TCI'!C244</f>
        <v>5</v>
      </c>
      <c r="C244" s="68">
        <f>'Marsh TCI'!E244</f>
        <v>915.04642596984013</v>
      </c>
      <c r="D244" s="17">
        <f>(F244*data!$C$16+G244*data!$C$17-E243*(data!$C$18+data!$C$19+data!$C$20))*$B244/60</f>
        <v>-1.2733492978429419</v>
      </c>
      <c r="E244" s="17">
        <f t="shared" si="8"/>
        <v>30.206093988145927</v>
      </c>
      <c r="F244" s="17">
        <f>F243+(data!$C$19*E243-data!$C$16*F243)*$B244/60</f>
        <v>136.83297133590949</v>
      </c>
      <c r="G244" s="17">
        <f>G243+(data!$C$20*E243-data!$C$17*G243)*$B244/60</f>
        <v>86.687994532358033</v>
      </c>
      <c r="H244" s="16">
        <f t="shared" si="7"/>
        <v>19.166666666666668</v>
      </c>
      <c r="I244" s="14">
        <f>E244/data!$C$15*1000</f>
        <v>4.0899044060137486</v>
      </c>
      <c r="J244" s="14">
        <f>J243+data!$C$21*(I243-J243)/60*B243</f>
        <v>4.0236807004502353</v>
      </c>
      <c r="K244" s="59">
        <f>K243+C244*B244/3600/data!H$23</f>
        <v>50.093913228699392</v>
      </c>
    </row>
    <row r="245" spans="1:11" ht="20.100000000000001" customHeight="1">
      <c r="A245" s="12">
        <f>'Eleveld TCI'!A245</f>
        <v>1155</v>
      </c>
      <c r="B245" s="8">
        <f>'Eleveld TCI'!C245</f>
        <v>5</v>
      </c>
      <c r="C245" s="68">
        <f>'Marsh TCI'!E245</f>
        <v>914.32577229702929</v>
      </c>
      <c r="D245" s="17">
        <f>(F245*data!$C$16+G245*data!$C$17-E244*(data!$C$18+data!$C$19+data!$C$20))*$B245/60</f>
        <v>-1.2723487848330903</v>
      </c>
      <c r="E245" s="17">
        <f t="shared" si="8"/>
        <v>30.204643017159835</v>
      </c>
      <c r="F245" s="17">
        <f>F244+(data!$C$19*E244-data!$C$16*F244)*$B245/60</f>
        <v>136.98538596076204</v>
      </c>
      <c r="G245" s="17">
        <f>G244+(data!$C$20*E244-data!$C$17*G244)*$B245/60</f>
        <v>86.95548598915066</v>
      </c>
      <c r="H245" s="16">
        <f t="shared" si="7"/>
        <v>19.25</v>
      </c>
      <c r="I245" s="14">
        <f>E245/data!$C$15*1000</f>
        <v>4.0897079445768165</v>
      </c>
      <c r="J245" s="14">
        <f>J244+data!$C$21*(I244-J244)/60*B244</f>
        <v>4.0243708985508642</v>
      </c>
      <c r="K245" s="59">
        <f>K244+C245*B245/3600/data!H$23</f>
        <v>50.220902919296201</v>
      </c>
    </row>
    <row r="246" spans="1:11" ht="20.100000000000001" customHeight="1">
      <c r="A246" s="12">
        <f>'Eleveld TCI'!A246</f>
        <v>1160</v>
      </c>
      <c r="B246" s="8">
        <f>'Eleveld TCI'!C246</f>
        <v>5</v>
      </c>
      <c r="C246" s="68">
        <f>'Marsh TCI'!E246</f>
        <v>913.60819692147959</v>
      </c>
      <c r="D246" s="17">
        <f>(F246*data!$C$16+G246*data!$C$17-E245*(data!$C$18+data!$C$19+data!$C$20))*$B246/60</f>
        <v>-1.2713524666718645</v>
      </c>
      <c r="E246" s="17">
        <f t="shared" si="8"/>
        <v>30.203187456456067</v>
      </c>
      <c r="F246" s="17">
        <f>F245+(data!$C$19*E245-data!$C$16*F245)*$B246/60</f>
        <v>137.13695411903024</v>
      </c>
      <c r="G246" s="17">
        <f>G245+(data!$C$20*E245-data!$C$17*G245)*$B246/60</f>
        <v>87.22286407579837</v>
      </c>
      <c r="H246" s="16">
        <f t="shared" si="7"/>
        <v>19.333333333333332</v>
      </c>
      <c r="I246" s="14">
        <f>E246/data!$C$15*1000</f>
        <v>4.0895108616922213</v>
      </c>
      <c r="J246" s="14">
        <f>J245+data!$C$21*(I245-J245)/60*B245</f>
        <v>4.025051855689763</v>
      </c>
      <c r="K246" s="59">
        <f>K245+C246*B246/3600/data!H$23</f>
        <v>50.347792946646408</v>
      </c>
    </row>
    <row r="247" spans="1:11" ht="20.100000000000001" customHeight="1">
      <c r="A247" s="12">
        <f>'Eleveld TCI'!A247</f>
        <v>1165</v>
      </c>
      <c r="B247" s="8">
        <f>'Eleveld TCI'!C247</f>
        <v>5</v>
      </c>
      <c r="C247" s="68">
        <f>'Marsh TCI'!E247</f>
        <v>912.89368579612642</v>
      </c>
      <c r="D247" s="17">
        <f>(F247*data!$C$16+G247*data!$C$17-E246*(data!$C$18+data!$C$19+data!$C$20))*$B247/60</f>
        <v>-1.2703603272046016</v>
      </c>
      <c r="E247" s="17">
        <f t="shared" si="8"/>
        <v>30.201727402753519</v>
      </c>
      <c r="F247" s="17">
        <f>F246+(data!$C$19*E246-data!$C$16*F246)*$B247/60</f>
        <v>137.28768014551721</v>
      </c>
      <c r="G247" s="17">
        <f>G246+(data!$C$20*E246-data!$C$17*G246)*$B247/60</f>
        <v>87.490128788733159</v>
      </c>
      <c r="H247" s="16">
        <f t="shared" si="7"/>
        <v>19.416666666666668</v>
      </c>
      <c r="I247" s="14">
        <f>E247/data!$C$15*1000</f>
        <v>4.0893131704556973</v>
      </c>
      <c r="J247" s="14">
        <f>J246+data!$C$21*(I246-J246)/60*B246</f>
        <v>4.0257236617014129</v>
      </c>
      <c r="K247" s="59">
        <f>K246+C247*B247/3600/data!H$23</f>
        <v>50.474583736340314</v>
      </c>
    </row>
    <row r="248" spans="1:11" ht="20.100000000000001" customHeight="1">
      <c r="A248" s="12">
        <f>'Eleveld TCI'!A248</f>
        <v>1170</v>
      </c>
      <c r="B248" s="8">
        <f>'Eleveld TCI'!C248</f>
        <v>5</v>
      </c>
      <c r="C248" s="68">
        <f>'Marsh TCI'!E248</f>
        <v>912.18222493826249</v>
      </c>
      <c r="D248" s="17">
        <f>(F248*data!$C$16+G248*data!$C$17-E247*(data!$C$18+data!$C$19+data!$C$20))*$B248/60</f>
        <v>-1.2693723501510192</v>
      </c>
      <c r="E248" s="17">
        <f t="shared" si="8"/>
        <v>30.200262949541564</v>
      </c>
      <c r="F248" s="17">
        <f>F247+(data!$C$19*E247-data!$C$16*F247)*$B248/60</f>
        <v>137.43756835494736</v>
      </c>
      <c r="G248" s="17">
        <f>G247+(data!$C$20*E247-data!$C$17*G247)*$B248/60</f>
        <v>87.757280125347549</v>
      </c>
      <c r="H248" s="16">
        <f t="shared" si="7"/>
        <v>19.5</v>
      </c>
      <c r="I248" s="14">
        <f>E248/data!$C$15*1000</f>
        <v>4.0891148835257045</v>
      </c>
      <c r="J248" s="14">
        <f>J247+data!$C$21*(I247-J247)/60*B247</f>
        <v>4.0263864056205074</v>
      </c>
      <c r="K248" s="59">
        <f>K247+C248*B248/3600/data!H$23</f>
        <v>50.601275712026187</v>
      </c>
    </row>
    <row r="249" spans="1:11" ht="20.100000000000001" customHeight="1">
      <c r="A249" s="12">
        <f>'Eleveld TCI'!A249</f>
        <v>1175</v>
      </c>
      <c r="B249" s="8">
        <f>'Eleveld TCI'!C249</f>
        <v>5</v>
      </c>
      <c r="C249" s="68">
        <f>'Marsh TCI'!E249</f>
        <v>911.47380042925306</v>
      </c>
      <c r="D249" s="17">
        <f>(F249*data!$C$16+G249*data!$C$17-E248*(data!$C$18+data!$C$19+data!$C$20))*$B249/60</f>
        <v>-1.2683885191196294</v>
      </c>
      <c r="E249" s="17">
        <f t="shared" si="8"/>
        <v>30.198794187280633</v>
      </c>
      <c r="F249" s="17">
        <f>F248+(data!$C$19*E248-data!$C$16*F248)*$B249/60</f>
        <v>137.58662304197864</v>
      </c>
      <c r="G249" s="17">
        <f>G248+(data!$C$20*E248-data!$C$17*G248)*$B249/60</f>
        <v>88.024318083962186</v>
      </c>
      <c r="H249" s="16">
        <f t="shared" si="7"/>
        <v>19.583333333333332</v>
      </c>
      <c r="I249" s="14">
        <f>E249/data!$C$15*1000</f>
        <v>4.088916013150584</v>
      </c>
      <c r="J249" s="14">
        <f>J248+data!$C$21*(I248-J248)/60*B248</f>
        <v>4.0270401756857295</v>
      </c>
      <c r="K249" s="59">
        <f>K248+C249*B249/3600/data!H$23</f>
        <v>50.72786929541914</v>
      </c>
    </row>
    <row r="250" spans="1:11" ht="20.100000000000001" customHeight="1">
      <c r="A250" s="12">
        <f>'Eleveld TCI'!A250</f>
        <v>1180</v>
      </c>
      <c r="B250" s="8">
        <f>'Eleveld TCI'!C250</f>
        <v>5</v>
      </c>
      <c r="C250" s="68">
        <f>'Marsh TCI'!E250</f>
        <v>910.76839841423748</v>
      </c>
      <c r="D250" s="17">
        <f>(F250*data!$C$16+G250*data!$C$17-E249*(data!$C$18+data!$C$19+data!$C$20))*$B250/60</f>
        <v>-1.2674088176211107</v>
      </c>
      <c r="E250" s="17">
        <f t="shared" si="8"/>
        <v>30.197321203589041</v>
      </c>
      <c r="F250" s="17">
        <f>F249+(data!$C$19*E249-data!$C$16*F249)*$B250/60</f>
        <v>137.73484848122092</v>
      </c>
      <c r="G250" s="17">
        <f>G249+(data!$C$20*E249-data!$C$17*G249)*$B250/60</f>
        <v>88.291242663795501</v>
      </c>
      <c r="H250" s="16">
        <f t="shared" si="7"/>
        <v>19.666666666666668</v>
      </c>
      <c r="I250" s="14">
        <f>E250/data!$C$15*1000</f>
        <v>4.088716571193852</v>
      </c>
      <c r="J250" s="14">
        <f>J249+data!$C$21*(I249-J249)/60*B249</f>
        <v>4.0276850593437743</v>
      </c>
      <c r="K250" s="59">
        <f>K249+C250*B250/3600/data!H$23</f>
        <v>50.854364906310003</v>
      </c>
    </row>
    <row r="251" spans="1:11" ht="20.100000000000001" customHeight="1">
      <c r="A251" s="12">
        <f>'Eleveld TCI'!A251</f>
        <v>1185</v>
      </c>
      <c r="B251" s="8">
        <f>'Eleveld TCI'!C251</f>
        <v>5</v>
      </c>
      <c r="C251" s="68">
        <f>'Marsh TCI'!E251</f>
        <v>910.06600510185422</v>
      </c>
      <c r="D251" s="17">
        <f>(F251*data!$C$16+G251*data!$C$17-E250*(data!$C$18+data!$C$19+data!$C$20))*$B251/60</f>
        <v>-1.2664332290807396</v>
      </c>
      <c r="E251" s="17">
        <f t="shared" si="8"/>
        <v>30.195844083416965</v>
      </c>
      <c r="F251" s="17">
        <f>F250+(data!$C$19*E250-data!$C$16*F250)*$B251/60</f>
        <v>137.88224892725944</v>
      </c>
      <c r="G251" s="17">
        <f>G250+(data!$C$20*E250-data!$C$17*G250)*$B251/60</f>
        <v>88.558053864935161</v>
      </c>
      <c r="H251" s="16">
        <f t="shared" si="7"/>
        <v>19.75</v>
      </c>
      <c r="I251" s="14">
        <f>E251/data!$C$15*1000</f>
        <v>4.0885165691577603</v>
      </c>
      <c r="J251" s="14">
        <f>J250+data!$C$21*(I250-J250)/60*B250</f>
        <v>4.0283211432535913</v>
      </c>
      <c r="K251" s="59">
        <f>K250+C251*B251/3600/data!H$23</f>
        <v>50.980762962574147</v>
      </c>
    </row>
    <row r="252" spans="1:11" ht="20.100000000000001" customHeight="1">
      <c r="A252" s="12">
        <f>'Eleveld TCI'!A252</f>
        <v>1190</v>
      </c>
      <c r="B252" s="8">
        <f>'Eleveld TCI'!C252</f>
        <v>5</v>
      </c>
      <c r="C252" s="68">
        <f>'Marsh TCI'!E252</f>
        <v>909.36660676390261</v>
      </c>
      <c r="D252" s="17">
        <f>(F252*data!$C$16+G252*data!$C$17-E251*(data!$C$18+data!$C$19+data!$C$20))*$B252/60</f>
        <v>-1.2654617368499261</v>
      </c>
      <c r="E252" s="17">
        <f t="shared" si="8"/>
        <v>30.194362909208504</v>
      </c>
      <c r="F252" s="17">
        <f>F251+(data!$C$19*E251-data!$C$16*F251)*$B252/60</f>
        <v>138.02882861468325</v>
      </c>
      <c r="G252" s="17">
        <f>G251+(data!$C$20*E251-data!$C$17*G251)*$B252/60</f>
        <v>88.824751688311281</v>
      </c>
      <c r="H252" s="16">
        <f t="shared" si="7"/>
        <v>19.833333333333332</v>
      </c>
      <c r="I252" s="14">
        <f>E252/data!$C$15*1000</f>
        <v>4.0883160182052389</v>
      </c>
      <c r="J252" s="14">
        <f>J251+data!$C$21*(I251-J251)/60*B251</f>
        <v>4.0289485132908318</v>
      </c>
      <c r="K252" s="59">
        <f>K251+C252*B252/3600/data!H$23</f>
        <v>51.107063880180242</v>
      </c>
    </row>
    <row r="253" spans="1:11" ht="20.100000000000001" customHeight="1">
      <c r="A253" s="12">
        <f>'Eleveld TCI'!A253</f>
        <v>1195</v>
      </c>
      <c r="B253" s="8">
        <f>'Eleveld TCI'!C253</f>
        <v>5</v>
      </c>
      <c r="C253" s="68">
        <f>'Marsh TCI'!E253</f>
        <v>908.67018973512825</v>
      </c>
      <c r="D253" s="17">
        <f>(F253*data!$C$16+G253*data!$C$17-E252*(data!$C$18+data!$C$19+data!$C$20))*$B253/60</f>
        <v>-1.2644943242169286</v>
      </c>
      <c r="E253" s="17">
        <f t="shared" si="8"/>
        <v>30.19287776105255</v>
      </c>
      <c r="F253" s="17">
        <f>F252+(data!$C$19*E252-data!$C$16*F252)*$B253/60</f>
        <v>138.17459175811817</v>
      </c>
      <c r="G253" s="17">
        <f>G252+(data!$C$20*E252-data!$C$17*G252)*$B253/60</f>
        <v>89.091336135671284</v>
      </c>
      <c r="H253" s="16">
        <f t="shared" si="7"/>
        <v>19.916666666666668</v>
      </c>
      <c r="I253" s="14">
        <f>E253/data!$C$15*1000</f>
        <v>4.088114929180322</v>
      </c>
      <c r="J253" s="14">
        <f>J252+data!$C$21*(I252-J252)/60*B252</f>
        <v>4.0295672545524743</v>
      </c>
      <c r="K253" s="59">
        <f>K252+C253*B253/3600/data!H$23</f>
        <v>51.233268073199007</v>
      </c>
    </row>
    <row r="254" spans="1:11" ht="20.100000000000001" customHeight="1">
      <c r="A254" s="12">
        <f>'Eleveld TCI'!A254</f>
        <v>1200</v>
      </c>
      <c r="B254" s="8">
        <f>'Eleveld TCI'!C254</f>
        <v>5</v>
      </c>
      <c r="C254" s="68">
        <f>'Marsh TCI'!E254</f>
        <v>907.97674041285404</v>
      </c>
      <c r="D254" s="17">
        <f>(F254*data!$C$16+G254*data!$C$17-E253*(data!$C$18+data!$C$19+data!$C$20))*$B254/60</f>
        <v>-1.2635309744167922</v>
      </c>
      <c r="E254" s="17">
        <f t="shared" si="8"/>
        <v>30.191388716823436</v>
      </c>
      <c r="F254" s="17">
        <f>F253+(data!$C$19*E253-data!$C$16*F253)*$B254/60</f>
        <v>138.31954255226395</v>
      </c>
      <c r="G254" s="17">
        <f>G253+(data!$C$20*E253-data!$C$17*G253)*$B254/60</f>
        <v>89.357807209556242</v>
      </c>
      <c r="H254" s="16">
        <f t="shared" si="7"/>
        <v>20</v>
      </c>
      <c r="I254" s="14">
        <f>E254/data!$C$15*1000</f>
        <v>4.0879133126271929</v>
      </c>
      <c r="J254" s="14">
        <f>J253+data!$C$21*(I253-J253)/60*B253</f>
        <v>4.0301774513616158</v>
      </c>
      <c r="K254" s="59">
        <f>K253+C254*B254/3600/data!H$23</f>
        <v>51.359375953811906</v>
      </c>
    </row>
    <row r="255" spans="1:11" ht="20.100000000000001" customHeight="1">
      <c r="A255" s="12">
        <f>'Eleveld TCI'!A255</f>
        <v>1205</v>
      </c>
      <c r="B255" s="8">
        <f>'Eleveld TCI'!C255</f>
        <v>5</v>
      </c>
      <c r="C255" s="68">
        <f>'Marsh TCI'!E255</f>
        <v>907.28624525676639</v>
      </c>
      <c r="D255" s="17">
        <f>(F255*data!$C$16+G255*data!$C$17-E254*(data!$C$18+data!$C$19+data!$C$20))*$B255/60</f>
        <v>-1.2625716706405814</v>
      </c>
      <c r="E255" s="17">
        <f t="shared" si="8"/>
        <v>30.189895852311817</v>
      </c>
      <c r="F255" s="17">
        <f>F254+(data!$C$19*E254-data!$C$16*F254)*$B255/60</f>
        <v>138.46368517193542</v>
      </c>
      <c r="G255" s="17">
        <f>G254+(data!$C$20*E254-data!$C$17*G254)*$B255/60</f>
        <v>89.624164913278562</v>
      </c>
      <c r="H255" s="16">
        <f t="shared" si="7"/>
        <v>20.083333333333332</v>
      </c>
      <c r="I255" s="14">
        <f>E255/data!$C$15*1000</f>
        <v>4.0877111788079032</v>
      </c>
      <c r="J255" s="14">
        <f>J254+data!$C$21*(I254-J254)/60*B254</f>
        <v>4.0307791872724135</v>
      </c>
      <c r="K255" s="59">
        <f>K254+C255*B255/3600/data!H$23</f>
        <v>51.485387932319789</v>
      </c>
    </row>
    <row r="256" spans="1:11" ht="20.100000000000001" customHeight="1">
      <c r="A256" s="12">
        <f>'Eleveld TCI'!A256</f>
        <v>1210</v>
      </c>
      <c r="B256" s="8">
        <f>'Eleveld TCI'!C256</f>
        <v>5</v>
      </c>
      <c r="C256" s="68">
        <f>'Marsh TCI'!E256</f>
        <v>906.5986907885565</v>
      </c>
      <c r="D256" s="17">
        <f>(F256*data!$C$16+G256*data!$C$17-E255*(data!$C$18+data!$C$19+data!$C$20))*$B256/60</f>
        <v>-1.2616163960439373</v>
      </c>
      <c r="E256" s="17">
        <f t="shared" si="8"/>
        <v>30.188399241346723</v>
      </c>
      <c r="F256" s="17">
        <f>F255+(data!$C$19*E255-data!$C$16*F255)*$B256/60</f>
        <v>138.60702377210703</v>
      </c>
      <c r="G256" s="17">
        <f>G255+(data!$C$20*E255-data!$C$17*G255)*$B256/60</f>
        <v>89.890409250901129</v>
      </c>
      <c r="H256" s="16">
        <f t="shared" si="7"/>
        <v>20.166666666666668</v>
      </c>
      <c r="I256" s="14">
        <f>E256/data!$C$15*1000</f>
        <v>4.087508537718902</v>
      </c>
      <c r="J256" s="14">
        <f>J255+data!$C$21*(I255-J255)/60*B255</f>
        <v>4.0313725450751585</v>
      </c>
      <c r="K256" s="59">
        <f>K255+C256*B256/3600/data!H$23</f>
        <v>51.61130441715153</v>
      </c>
    </row>
    <row r="257" spans="1:11" ht="20.100000000000001" customHeight="1">
      <c r="A257" s="12">
        <f>'Eleveld TCI'!A257</f>
        <v>1215</v>
      </c>
      <c r="B257" s="8">
        <f>'Eleveld TCI'!C257</f>
        <v>5</v>
      </c>
      <c r="C257" s="68">
        <f>'Marsh TCI'!E257</f>
        <v>905.91406359170492</v>
      </c>
      <c r="D257" s="17">
        <f>(F257*data!$C$16+G257*data!$C$17-E256*(data!$C$18+data!$C$19+data!$C$20))*$B257/60</f>
        <v>-1.2606651337550263</v>
      </c>
      <c r="E257" s="17">
        <f t="shared" si="8"/>
        <v>30.186898955909136</v>
      </c>
      <c r="F257" s="17">
        <f>F256+(data!$C$19*E256-data!$C$16*F256)*$B257/60</f>
        <v>138.7495624879607</v>
      </c>
      <c r="G257" s="17">
        <f>G256+(data!$C$20*E256-data!$C$17*G256)*$B257/60</f>
        <v>90.156540227217477</v>
      </c>
      <c r="H257" s="16">
        <f t="shared" si="7"/>
        <v>20.25</v>
      </c>
      <c r="I257" s="14">
        <f>E257/data!$C$15*1000</f>
        <v>4.0873053991064134</v>
      </c>
      <c r="J257" s="14">
        <f>J256+data!$C$21*(I256-J256)/60*B256</f>
        <v>4.0319576068014689</v>
      </c>
      <c r="K257" s="59">
        <f>K256+C257*B257/3600/data!H$23</f>
        <v>51.737125814872599</v>
      </c>
    </row>
    <row r="258" spans="1:11" ht="20.100000000000001" customHeight="1">
      <c r="A258" s="12">
        <f>'Eleveld TCI'!A258</f>
        <v>1220</v>
      </c>
      <c r="B258" s="8">
        <f>'Eleveld TCI'!C258</f>
        <v>5</v>
      </c>
      <c r="C258" s="68">
        <f>'Marsh TCI'!E258</f>
        <v>905.23235031115507</v>
      </c>
      <c r="D258" s="17">
        <f>(F258*data!$C$16+G258*data!$C$17-E257*(data!$C$18+data!$C$19+data!$C$20))*$B258/60</f>
        <v>-1.2597178668818996</v>
      </c>
      <c r="E258" s="17">
        <f t="shared" si="8"/>
        <v>30.185395066237938</v>
      </c>
      <c r="F258" s="17">
        <f>F257+(data!$C$19*E257-data!$C$16*F257)*$B258/60</f>
        <v>138.8913054349369</v>
      </c>
      <c r="G258" s="17">
        <f>G257+(data!$C$20*E257-data!$C$17*G257)*$B258/60</f>
        <v>90.422557847733273</v>
      </c>
      <c r="H258" s="16">
        <f t="shared" si="7"/>
        <v>20.333333333333332</v>
      </c>
      <c r="I258" s="14">
        <f>E258/data!$C$15*1000</f>
        <v>4.0871017724807794</v>
      </c>
      <c r="J258" s="14">
        <f>J257+data!$C$21*(I257-J257)/60*B257</f>
        <v>4.0325344537295864</v>
      </c>
      <c r="K258" s="59">
        <f>K257+C258*B258/3600/data!H$23</f>
        <v>51.862852530193592</v>
      </c>
    </row>
    <row r="259" spans="1:11" ht="20.100000000000001" customHeight="1">
      <c r="A259" s="12">
        <f>'Eleveld TCI'!A259</f>
        <v>1225</v>
      </c>
      <c r="B259" s="8">
        <f>'Eleveld TCI'!C259</f>
        <v>5</v>
      </c>
      <c r="C259" s="68">
        <f>'Marsh TCI'!E259</f>
        <v>904.55353765304721</v>
      </c>
      <c r="D259" s="17">
        <f>(F259*data!$C$16+G259*data!$C$17-E258*(data!$C$18+data!$C$19+data!$C$20))*$B259/60</f>
        <v>-1.2587745785193283</v>
      </c>
      <c r="E259" s="17">
        <f t="shared" si="8"/>
        <v>30.183887640928546</v>
      </c>
      <c r="F259" s="17">
        <f>F258+(data!$C$19*E258-data!$C$16*F258)*$B259/60</f>
        <v>139.03225670878837</v>
      </c>
      <c r="G259" s="17">
        <f>G258+(data!$C$20*E258-data!$C$17*G258)*$B259/60</f>
        <v>90.688462118648729</v>
      </c>
      <c r="H259" s="16">
        <f t="shared" si="7"/>
        <v>20.416666666666668</v>
      </c>
      <c r="I259" s="14">
        <f>E259/data!$C$15*1000</f>
        <v>4.0868976671298176</v>
      </c>
      <c r="J259" s="14">
        <f>J258+data!$C$21*(I258-J258)/60*B258</f>
        <v>4.0331031663897736</v>
      </c>
      <c r="K259" s="59">
        <f>K258+C259*B259/3600/data!H$23</f>
        <v>51.988484965978735</v>
      </c>
    </row>
    <row r="260" spans="1:11" ht="20.100000000000001" customHeight="1">
      <c r="A260" s="12">
        <f>'Eleveld TCI'!A260</f>
        <v>1230</v>
      </c>
      <c r="B260" s="8">
        <f>'Eleveld TCI'!C260</f>
        <v>5</v>
      </c>
      <c r="C260" s="68">
        <f>'Marsh TCI'!E260</f>
        <v>903.8776123844309</v>
      </c>
      <c r="D260" s="17">
        <f>(F260*data!$C$16+G260*data!$C$17-E259*(data!$C$18+data!$C$19+data!$C$20))*$B260/60</f>
        <v>-1.2578352517551328</v>
      </c>
      <c r="E260" s="17">
        <f t="shared" si="8"/>
        <v>30.182376747024868</v>
      </c>
      <c r="F260" s="17">
        <f>F259+(data!$C$19*E259-data!$C$16*F259)*$B260/60</f>
        <v>139.1724203856364</v>
      </c>
      <c r="G260" s="17">
        <f>G259+(data!$C$20*E259-data!$C$17*G259)*$B260/60</f>
        <v>90.954253046842041</v>
      </c>
      <c r="H260" s="16">
        <f t="shared" ref="H260:H323" si="9">$A260/60</f>
        <v>20.5</v>
      </c>
      <c r="I260" s="14">
        <f>E260/data!$C$15*1000</f>
        <v>4.0866930921312727</v>
      </c>
      <c r="J260" s="14">
        <f>J259+data!$C$21*(I259-J259)/60*B259</f>
        <v>4.0336638245697882</v>
      </c>
      <c r="K260" s="59">
        <f>K259+C260*B260/3600/data!H$23</f>
        <v>52.114023523254353</v>
      </c>
    </row>
    <row r="261" spans="1:11" ht="20.100000000000001" customHeight="1">
      <c r="A261" s="12">
        <f>'Eleveld TCI'!A261</f>
        <v>1235</v>
      </c>
      <c r="B261" s="8">
        <f>'Eleveld TCI'!C261</f>
        <v>5</v>
      </c>
      <c r="C261" s="68">
        <f>'Marsh TCI'!E261</f>
        <v>903.2045613329899</v>
      </c>
      <c r="D261" s="17">
        <f>(F261*data!$C$16+G261*data!$C$17-E260*(data!$C$18+data!$C$19+data!$C$20))*$B261/60</f>
        <v>-1.2568998696760532</v>
      </c>
      <c r="E261" s="17">
        <f t="shared" ref="E261:E324" si="10">IF(N$21=1,(C260/60)*$B261/60+D261+E260,(C261/60)*$B261/60+D261+E260)</f>
        <v>30.180862450104968</v>
      </c>
      <c r="F261" s="17">
        <f>F260+(data!$C$19*E260-data!$C$16*F260)*$B261/60</f>
        <v>139.31180052202959</v>
      </c>
      <c r="G261" s="17">
        <f>G260+(data!$C$20*E260-data!$C$17*G260)*$B261/60</f>
        <v>91.219930639853786</v>
      </c>
      <c r="H261" s="16">
        <f t="shared" si="9"/>
        <v>20.583333333333332</v>
      </c>
      <c r="I261" s="14">
        <f>E261/data!$C$15*1000</f>
        <v>4.0864880563644128</v>
      </c>
      <c r="J261" s="14">
        <f>J260+data!$C$21*(I260-J260)/60*B260</f>
        <v>4.0342165073204326</v>
      </c>
      <c r="K261" s="59">
        <f>K260+C261*B261/3600/data!H$23</f>
        <v>52.239468601217268</v>
      </c>
    </row>
    <row r="262" spans="1:11" ht="20.100000000000001" customHeight="1">
      <c r="A262" s="12">
        <f>'Eleveld TCI'!A262</f>
        <v>1240</v>
      </c>
      <c r="B262" s="8">
        <f>'Eleveld TCI'!C262</f>
        <v>5</v>
      </c>
      <c r="C262" s="68">
        <f>'Marsh TCI'!E262</f>
        <v>902.53437138677543</v>
      </c>
      <c r="D262" s="17">
        <f>(F262*data!$C$16+G262*data!$C$17-E261*(data!$C$18+data!$C$19+data!$C$20))*$B262/60</f>
        <v>-1.25596841537318</v>
      </c>
      <c r="E262" s="17">
        <f t="shared" si="10"/>
        <v>30.179344814360942</v>
      </c>
      <c r="F262" s="17">
        <f>F261+(data!$C$19*E261-data!$C$16*F261)*$B262/60</f>
        <v>139.45040115500461</v>
      </c>
      <c r="G262" s="17">
        <f>G261+(data!$C$20*E261-data!$C$17*G261)*$B262/60</f>
        <v>91.485494905872116</v>
      </c>
      <c r="H262" s="16">
        <f t="shared" si="9"/>
        <v>20.666666666666668</v>
      </c>
      <c r="I262" s="14">
        <f>E262/data!$C$15*1000</f>
        <v>4.0862825685208453</v>
      </c>
      <c r="J262" s="14">
        <f>J261+data!$C$21*(I261-J261)/60*B261</f>
        <v>4.0347612929611651</v>
      </c>
      <c r="K262" s="59">
        <f>K261+C262*B262/3600/data!H$23</f>
        <v>52.364820597243209</v>
      </c>
    </row>
    <row r="263" spans="1:11" ht="20.100000000000001" customHeight="1">
      <c r="A263" s="12">
        <f>'Eleveld TCI'!A263</f>
        <v>1245</v>
      </c>
      <c r="B263" s="8">
        <f>'Eleveld TCI'!C263</f>
        <v>5</v>
      </c>
      <c r="C263" s="68">
        <f>'Marsh TCI'!E263</f>
        <v>901.86702949389996</v>
      </c>
      <c r="D263" s="17">
        <f>(F263*data!$C$16+G263*data!$C$17-E262*(data!$C$18+data!$C$19+data!$C$20))*$B263/60</f>
        <v>-1.2550408719469921</v>
      </c>
      <c r="E263" s="17">
        <f t="shared" si="10"/>
        <v>30.17782390267336</v>
      </c>
      <c r="F263" s="17">
        <f>F262+(data!$C$19*E262-data!$C$16*F262)*$B263/60</f>
        <v>139.5882263021492</v>
      </c>
      <c r="G263" s="17">
        <f>G262+(data!$C$20*E262-data!$C$17*G262)*$B263/60</f>
        <v>91.750945853718775</v>
      </c>
      <c r="H263" s="16">
        <f t="shared" si="9"/>
        <v>20.75</v>
      </c>
      <c r="I263" s="14">
        <f>E263/data!$C$15*1000</f>
        <v>4.0860766371145978</v>
      </c>
      <c r="J263" s="14">
        <f>J262+data!$C$21*(I262-J262)/60*B262</f>
        <v>4.035298259085768</v>
      </c>
      <c r="K263" s="59">
        <f>K262+C263*B263/3600/data!H$23</f>
        <v>52.49007990689514</v>
      </c>
    </row>
    <row r="264" spans="1:11" ht="20.100000000000001" customHeight="1">
      <c r="A264" s="12">
        <f>'Eleveld TCI'!A264</f>
        <v>1250</v>
      </c>
      <c r="B264" s="8">
        <f>'Eleveld TCI'!C264</f>
        <v>5</v>
      </c>
      <c r="C264" s="68">
        <f>'Marsh TCI'!E264</f>
        <v>901.20252266229033</v>
      </c>
      <c r="D264" s="17">
        <f>(F264*data!$C$16+G264*data!$C$17-E263*(data!$C$18+data!$C$19+data!$C$20))*$B264/60</f>
        <v>-1.2541172225120163</v>
      </c>
      <c r="E264" s="17">
        <f t="shared" si="10"/>
        <v>30.176299776680651</v>
      </c>
      <c r="F264" s="17">
        <f>F263+(data!$C$19*E263-data!$C$16*F263)*$B264/60</f>
        <v>139.7252799616667</v>
      </c>
      <c r="G264" s="17">
        <f>G263+(data!$C$20*E263-data!$C$17*G263)*$B264/60</f>
        <v>92.016283492835868</v>
      </c>
      <c r="H264" s="16">
        <f t="shared" si="9"/>
        <v>20.833333333333332</v>
      </c>
      <c r="I264" s="14">
        <f>E264/data!$C$15*1000</f>
        <v>4.0858702704915135</v>
      </c>
      <c r="J264" s="14">
        <f>J263+data!$C$21*(I263-J263)/60*B263</f>
        <v>4.0358274825680587</v>
      </c>
      <c r="K264" s="59">
        <f>K263+C264*B264/3600/data!H$23</f>
        <v>52.615246923931572</v>
      </c>
    </row>
    <row r="265" spans="1:11" ht="20.100000000000001" customHeight="1">
      <c r="A265" s="12">
        <f>'Eleveld TCI'!A265</f>
        <v>1255</v>
      </c>
      <c r="B265" s="8">
        <f>'Eleveld TCI'!C265</f>
        <v>5</v>
      </c>
      <c r="C265" s="68">
        <f>'Marsh TCI'!E265</f>
        <v>900.54083795941335</v>
      </c>
      <c r="D265" s="17">
        <f>(F265*data!$C$16+G265*data!$C$17-E264*(data!$C$18+data!$C$19+data!$C$20))*$B265/60</f>
        <v>-1.2531974502011383</v>
      </c>
      <c r="E265" s="17">
        <f t="shared" si="10"/>
        <v>30.174772496843804</v>
      </c>
      <c r="F265" s="17">
        <f>F264+(data!$C$19*E264-data!$C$16*F264)*$B265/60</f>
        <v>139.86156611244249</v>
      </c>
      <c r="G265" s="17">
        <f>G264+(data!$C$20*E264-data!$C$17*G264)*$B265/60</f>
        <v>92.281507833273295</v>
      </c>
      <c r="H265" s="16">
        <f t="shared" si="9"/>
        <v>20.916666666666668</v>
      </c>
      <c r="I265" s="14">
        <f>E265/data!$C$15*1000</f>
        <v>4.0856634768380093</v>
      </c>
      <c r="J265" s="14">
        <f>J264+data!$C$21*(I264-J264)/60*B264</f>
        <v>4.0363490395676411</v>
      </c>
      <c r="K265" s="59">
        <f>K264+C265*B265/3600/data!H$23</f>
        <v>52.740322040314823</v>
      </c>
    </row>
    <row r="266" spans="1:11" ht="20.100000000000001" customHeight="1">
      <c r="A266" s="12">
        <f>'Eleveld TCI'!A266</f>
        <v>1260</v>
      </c>
      <c r="B266" s="8">
        <f>'Eleveld TCI'!C266</f>
        <v>5</v>
      </c>
      <c r="C266" s="68">
        <f>'Marsh TCI'!E266</f>
        <v>899.88196251197678</v>
      </c>
      <c r="D266" s="17">
        <f>(F266*data!$C$16+G266*data!$C$17-E265*(data!$C$18+data!$C$19+data!$C$20))*$B266/60</f>
        <v>-1.2522815381695935</v>
      </c>
      <c r="E266" s="17">
        <f t="shared" si="10"/>
        <v>30.173242122506728</v>
      </c>
      <c r="F266" s="17">
        <f>F265+(data!$C$19*E265-data!$C$16*F265)*$B266/60</f>
        <v>139.99708871411181</v>
      </c>
      <c r="G266" s="17">
        <f>G265+(data!$C$20*E265-data!$C$17*G265)*$B266/60</f>
        <v>92.546618885676864</v>
      </c>
      <c r="H266" s="16">
        <f t="shared" si="9"/>
        <v>21</v>
      </c>
      <c r="I266" s="14">
        <f>E266/data!$C$15*1000</f>
        <v>4.0854562641892462</v>
      </c>
      <c r="J266" s="14">
        <f>J265+data!$C$21*(I265-J265)/60*B265</f>
        <v>4.0368630055356878</v>
      </c>
      <c r="K266" s="59">
        <f>K265+C266*B266/3600/data!H$23</f>
        <v>52.865305646219262</v>
      </c>
    </row>
    <row r="267" spans="1:11" ht="20.100000000000001" customHeight="1">
      <c r="A267" s="12">
        <f>'Eleveld TCI'!A267</f>
        <v>1265</v>
      </c>
      <c r="B267" s="8">
        <f>'Eleveld TCI'!C267</f>
        <v>5</v>
      </c>
      <c r="C267" s="68">
        <f>'Marsh TCI'!E267</f>
        <v>899.22588350566571</v>
      </c>
      <c r="D267" s="17">
        <f>(F267*data!$C$16+G267*data!$C$17-E266*(data!$C$18+data!$C$19+data!$C$20))*$B267/60</f>
        <v>-1.2513694695986548</v>
      </c>
      <c r="E267" s="17">
        <f t="shared" si="10"/>
        <v>30.171708711952487</v>
      </c>
      <c r="F267" s="17">
        <f>F266+(data!$C$19*E266-data!$C$16*F266)*$B267/60</f>
        <v>140.13185170712907</v>
      </c>
      <c r="G267" s="17">
        <f>G266+(data!$C$20*E266-data!$C$17*G266)*$B267/60</f>
        <v>92.811616661276986</v>
      </c>
      <c r="H267" s="16">
        <f t="shared" si="9"/>
        <v>21.083333333333332</v>
      </c>
      <c r="I267" s="14">
        <f>E267/data!$C$15*1000</f>
        <v>4.0852486404367516</v>
      </c>
      <c r="J267" s="14">
        <f>J266+data!$C$21*(I266-J266)/60*B266</f>
        <v>4.0373694552207464</v>
      </c>
      <c r="K267" s="59">
        <f>K266+C267*B267/3600/data!H$23</f>
        <v>52.990198130039495</v>
      </c>
    </row>
    <row r="268" spans="1:11" ht="20.100000000000001" customHeight="1">
      <c r="A268" s="12">
        <f>'Eleveld TCI'!A268</f>
        <v>1270</v>
      </c>
      <c r="B268" s="8">
        <f>'Eleveld TCI'!C268</f>
        <v>5</v>
      </c>
      <c r="C268" s="68">
        <f>'Marsh TCI'!E268</f>
        <v>898.57258818491573</v>
      </c>
      <c r="D268" s="17">
        <f>(F268*data!$C$16+G268*data!$C$17-E267*(data!$C$18+data!$C$19+data!$C$20))*$B268/60</f>
        <v>-1.2504612276990419</v>
      </c>
      <c r="E268" s="17">
        <f t="shared" si="10"/>
        <v>30.170172322455759</v>
      </c>
      <c r="F268" s="17">
        <f>F267+(data!$C$19*E267-data!$C$16*F267)*$B268/60</f>
        <v>140.26585901283829</v>
      </c>
      <c r="G268" s="17">
        <f>G267+(data!$C$20*E267-data!$C$17*G267)*$B268/60</f>
        <v>93.076501171877936</v>
      </c>
      <c r="H268" s="16">
        <f t="shared" si="9"/>
        <v>21.166666666666668</v>
      </c>
      <c r="I268" s="14">
        <f>E268/data!$C$15*1000</f>
        <v>4.0850406133355159</v>
      </c>
      <c r="J268" s="14">
        <f>J267+data!$C$21*(I267-J267)/60*B267</f>
        <v>4.0378684626745658</v>
      </c>
      <c r="K268" s="59">
        <f>K267+C268*B268/3600/data!H$23</f>
        <v>53.114999878398514</v>
      </c>
    </row>
    <row r="269" spans="1:11" ht="20.100000000000001" customHeight="1">
      <c r="A269" s="12">
        <f>'Eleveld TCI'!A269</f>
        <v>1275</v>
      </c>
      <c r="B269" s="8">
        <f>'Eleveld TCI'!C269</f>
        <v>5</v>
      </c>
      <c r="C269" s="68">
        <f>'Marsh TCI'!E269</f>
        <v>897.922063852576</v>
      </c>
      <c r="D269" s="17">
        <f>(F269*data!$C$16+G269*data!$C$17-E268*(data!$C$18+data!$C$19+data!$C$20))*$B269/60</f>
        <v>-1.2495567957140663</v>
      </c>
      <c r="E269" s="17">
        <f t="shared" si="10"/>
        <v>30.168633010331853</v>
      </c>
      <c r="F269" s="17">
        <f>F268+(data!$C$19*E268-data!$C$16*F268)*$B269/60</f>
        <v>140.39911453354486</v>
      </c>
      <c r="G269" s="17">
        <f>G268+(data!$C$20*E268-data!$C$17*G268)*$B269/60</f>
        <v>93.341272429847649</v>
      </c>
      <c r="H269" s="16">
        <f t="shared" si="9"/>
        <v>21.25</v>
      </c>
      <c r="I269" s="14">
        <f>E269/data!$C$15*1000</f>
        <v>4.0848321905106291</v>
      </c>
      <c r="J269" s="14">
        <f>J268+data!$C$21*(I268-J268)/60*B268</f>
        <v>4.0383601012579362</v>
      </c>
      <c r="K269" s="59">
        <f>K268+C269*B269/3600/data!H$23</f>
        <v>53.239711276155816</v>
      </c>
    </row>
    <row r="270" spans="1:11" ht="20.100000000000001" customHeight="1">
      <c r="A270" s="12">
        <f>'Eleveld TCI'!A270</f>
        <v>1280</v>
      </c>
      <c r="B270" s="8">
        <f>'Eleveld TCI'!C270</f>
        <v>5</v>
      </c>
      <c r="C270" s="68">
        <f>'Marsh TCI'!E270</f>
        <v>897.27429786969424</v>
      </c>
      <c r="D270" s="17">
        <f>(F270*data!$C$16+G270*data!$C$17-E269*(data!$C$18+data!$C$19+data!$C$20))*$B270/60</f>
        <v>-1.2486561569225416</v>
      </c>
      <c r="E270" s="17">
        <f t="shared" si="10"/>
        <v>30.167090830982332</v>
      </c>
      <c r="F270" s="17">
        <f>F269+(data!$C$19*E269-data!$C$16*F269)*$B270/60</f>
        <v>140.53162215258817</v>
      </c>
      <c r="G270" s="17">
        <f>G269+(data!$C$20*E269-data!$C$17*G269)*$B270/60</f>
        <v>93.605930448107983</v>
      </c>
      <c r="H270" s="16">
        <f t="shared" si="9"/>
        <v>21.333333333333332</v>
      </c>
      <c r="I270" s="14">
        <f>E270/data!$C$15*1000</f>
        <v>4.084623379463463</v>
      </c>
      <c r="J270" s="14">
        <f>J269+data!$C$21*(I269-J269)/60*B269</f>
        <v>4.0388444436465347</v>
      </c>
      <c r="K270" s="59">
        <f>K269+C270*B270/3600/data!H$23</f>
        <v>53.364332706415496</v>
      </c>
    </row>
    <row r="271" spans="1:11" ht="20.100000000000001" customHeight="1">
      <c r="A271" s="12">
        <f>'Eleveld TCI'!A271</f>
        <v>1285</v>
      </c>
      <c r="B271" s="8">
        <f>'Eleveld TCI'!C271</f>
        <v>5</v>
      </c>
      <c r="C271" s="68">
        <f>'Marsh TCI'!E271</f>
        <v>896.62927765520976</v>
      </c>
      <c r="D271" s="17">
        <f>(F271*data!$C$16+G271*data!$C$17-E270*(data!$C$18+data!$C$19+data!$C$20))*$B271/60</f>
        <v>-1.2477592946414604</v>
      </c>
      <c r="E271" s="17">
        <f t="shared" si="10"/>
        <v>30.165545838937668</v>
      </c>
      <c r="F271" s="17">
        <f>F270+(data!$C$19*E270-data!$C$16*F270)*$B271/60</f>
        <v>140.6633857344153</v>
      </c>
      <c r="G271" s="17">
        <f>G270+(data!$C$20*E270-data!$C$17*G270)*$B271/60</f>
        <v>93.870475240125458</v>
      </c>
      <c r="H271" s="16">
        <f t="shared" si="9"/>
        <v>21.416666666666668</v>
      </c>
      <c r="I271" s="14">
        <f>E271/data!$C$15*1000</f>
        <v>4.0844141875774413</v>
      </c>
      <c r="J271" s="14">
        <f>J270+data!$C$21*(I270-J270)/60*B270</f>
        <v>4.0393215618367782</v>
      </c>
      <c r="K271" s="59">
        <f>K270+C271*B271/3600/data!H$23</f>
        <v>53.488864550534274</v>
      </c>
    </row>
    <row r="272" spans="1:11" ht="20.100000000000001" customHeight="1">
      <c r="A272" s="12">
        <f>'Eleveld TCI'!A272</f>
        <v>1290</v>
      </c>
      <c r="B272" s="8">
        <f>'Eleveld TCI'!C272</f>
        <v>5</v>
      </c>
      <c r="C272" s="68">
        <f>'Marsh TCI'!E272</f>
        <v>895.98699068571818</v>
      </c>
      <c r="D272" s="17">
        <f>(F272*data!$C$16+G272*data!$C$17-E271*(data!$C$18+data!$C$19+data!$C$20))*$B272/60</f>
        <v>-1.2468661922284678</v>
      </c>
      <c r="E272" s="17">
        <f t="shared" si="10"/>
        <v>30.163998087896992</v>
      </c>
      <c r="F272" s="17">
        <f>F271+(data!$C$19*E271-data!$C$16*F271)*$B272/60</f>
        <v>140.79440912465552</v>
      </c>
      <c r="G272" s="17">
        <f>G271+(data!$C$20*E271-data!$C$17*G271)*$B272/60</f>
        <v>94.134906819902412</v>
      </c>
      <c r="H272" s="16">
        <f t="shared" si="9"/>
        <v>21.5</v>
      </c>
      <c r="I272" s="14">
        <f>E272/data!$C$15*1000</f>
        <v>4.0842046221234254</v>
      </c>
      <c r="J272" s="14">
        <f>J271+data!$C$21*(I271-J271)/60*B271</f>
        <v>4.0397915271516718</v>
      </c>
      <c r="K272" s="59">
        <f>K271+C272*B272/3600/data!H$23</f>
        <v>53.613307188129511</v>
      </c>
    </row>
    <row r="273" spans="1:11" ht="20.100000000000001" customHeight="1">
      <c r="A273" s="12">
        <f>'Eleveld TCI'!A273</f>
        <v>1295</v>
      </c>
      <c r="B273" s="8">
        <f>'Eleveld TCI'!C273</f>
        <v>5</v>
      </c>
      <c r="C273" s="68">
        <f>'Marsh TCI'!E273</f>
        <v>895.34742449520525</v>
      </c>
      <c r="D273" s="17">
        <f>(F273*data!$C$16+G273*data!$C$17-E272*(data!$C$18+data!$C$19+data!$C$20))*$B273/60</f>
        <v>-1.2459768330841372</v>
      </c>
      <c r="E273" s="17">
        <f t="shared" si="10"/>
        <v>30.162447630765243</v>
      </c>
      <c r="F273" s="17">
        <f>F272+(data!$C$19*E272-data!$C$16*F272)*$B273/60</f>
        <v>140.92469615019547</v>
      </c>
      <c r="G273" s="17">
        <f>G272+(data!$C$20*E272-data!$C$17*G272)*$B273/60</f>
        <v>94.399225201968576</v>
      </c>
      <c r="H273" s="16">
        <f t="shared" si="9"/>
        <v>21.583333333333332</v>
      </c>
      <c r="I273" s="14">
        <f>E273/data!$C$15*1000</f>
        <v>4.0839946902647428</v>
      </c>
      <c r="J273" s="14">
        <f>J272+data!$C$21*(I272-J272)/60*B272</f>
        <v>4.0402544102466562</v>
      </c>
      <c r="K273" s="59">
        <f>K272+C273*B273/3600/data!H$23</f>
        <v>53.737660997087175</v>
      </c>
    </row>
    <row r="274" spans="1:11" ht="20.100000000000001" customHeight="1">
      <c r="A274" s="12">
        <f>'Eleveld TCI'!A274</f>
        <v>1300</v>
      </c>
      <c r="B274" s="8">
        <f>'Eleveld TCI'!C274</f>
        <v>5</v>
      </c>
      <c r="C274" s="68">
        <f>'Marsh TCI'!E274</f>
        <v>894.71056667479172</v>
      </c>
      <c r="D274" s="17">
        <f>(F274*data!$C$16+G274*data!$C$17-E273*(data!$C$18+data!$C$19+data!$C$20))*$B274/60</f>
        <v>-1.245091200654062</v>
      </c>
      <c r="E274" s="17">
        <f t="shared" si="10"/>
        <v>30.160894519687854</v>
      </c>
      <c r="F274" s="17">
        <f>F273+(data!$C$19*E273-data!$C$16*F273)*$B274/60</f>
        <v>141.05425061925519</v>
      </c>
      <c r="G274" s="17">
        <f>G273+(data!$C$20*E273-data!$C$17*G273)*$B274/60</f>
        <v>94.663430401372992</v>
      </c>
      <c r="H274" s="16">
        <f t="shared" si="9"/>
        <v>21.666666666666668</v>
      </c>
      <c r="I274" s="14">
        <f>E274/data!$C$15*1000</f>
        <v>4.0837843990618836</v>
      </c>
      <c r="J274" s="14">
        <f>J273+data!$C$21*(I273-J273)/60*B273</f>
        <v>4.0407102811154418</v>
      </c>
      <c r="K274" s="59">
        <f>K273+C274*B274/3600/data!H$23</f>
        <v>53.861926353569785</v>
      </c>
    </row>
    <row r="275" spans="1:11" ht="20.100000000000001" customHeight="1">
      <c r="A275" s="12">
        <f>'Eleveld TCI'!A275</f>
        <v>1305</v>
      </c>
      <c r="B275" s="8">
        <f>'Eleveld TCI'!C275</f>
        <v>5</v>
      </c>
      <c r="C275" s="68">
        <f>'Marsh TCI'!E275</f>
        <v>894.0764048723737</v>
      </c>
      <c r="D275" s="17">
        <f>(F275*data!$C$16+G275*data!$C$17-E274*(data!$C$18+data!$C$19+data!$C$20))*$B275/60</f>
        <v>-1.244209278430787</v>
      </c>
      <c r="E275" s="17">
        <f t="shared" si="10"/>
        <v>30.159338806083166</v>
      </c>
      <c r="F275" s="17">
        <f>F274+(data!$C$19*E274-data!$C$16*F274)*$B275/60</f>
        <v>141.18307632146457</v>
      </c>
      <c r="G275" s="17">
        <f>G274+(data!$C$20*E274-data!$C$17*G274)*$B275/60</f>
        <v>94.927522433676259</v>
      </c>
      <c r="H275" s="16">
        <f t="shared" si="9"/>
        <v>21.75</v>
      </c>
      <c r="I275" s="14">
        <f>E275/data!$C$15*1000</f>
        <v>4.0835737554768903</v>
      </c>
      <c r="J275" s="14">
        <f>J274+data!$C$21*(I274-J274)/60*B274</f>
        <v>4.041159209095837</v>
      </c>
      <c r="K275" s="59">
        <f>K274+C275*B275/3600/data!H$23</f>
        <v>53.986103632024282</v>
      </c>
    </row>
    <row r="276" spans="1:11" ht="20.100000000000001" customHeight="1">
      <c r="A276" s="12">
        <f>'Eleveld TCI'!A276</f>
        <v>1310</v>
      </c>
      <c r="B276" s="8">
        <f>'Eleveld TCI'!C276</f>
        <v>5</v>
      </c>
      <c r="C276" s="68">
        <f>'Marsh TCI'!E276</f>
        <v>893.44492679256291</v>
      </c>
      <c r="D276" s="17">
        <f>(F276*data!$C$16+G276*data!$C$17-E275*(data!$C$18+data!$C$19+data!$C$20))*$B276/60</f>
        <v>-1.2433310499555774</v>
      </c>
      <c r="E276" s="17">
        <f t="shared" si="10"/>
        <v>30.157780540672551</v>
      </c>
      <c r="F276" s="17">
        <f>F275+(data!$C$19*E275-data!$C$16*F275)*$B276/60</f>
        <v>141.31117702794046</v>
      </c>
      <c r="G276" s="17">
        <f>G275+(data!$C$20*E275-data!$C$17*G275)*$B276/60</f>
        <v>95.191501314943196</v>
      </c>
      <c r="H276" s="16">
        <f t="shared" si="9"/>
        <v>21.833333333333332</v>
      </c>
      <c r="I276" s="14">
        <f>E276/data!$C$15*1000</f>
        <v>4.0833627663774346</v>
      </c>
      <c r="J276" s="14">
        <f>J275+data!$C$21*(I275-J275)/60*B275</f>
        <v>4.0416012628755542</v>
      </c>
      <c r="K276" s="59">
        <f>K275+C276*B276/3600/data!H$23</f>
        <v>54.110193205189915</v>
      </c>
    </row>
    <row r="277" spans="1:11" ht="20.100000000000001" customHeight="1">
      <c r="A277" s="12">
        <f>'Eleveld TCI'!A277</f>
        <v>1315</v>
      </c>
      <c r="B277" s="8">
        <f>'Eleveld TCI'!C277</f>
        <v>5</v>
      </c>
      <c r="C277" s="68">
        <f>'Marsh TCI'!E277</f>
        <v>892.81612019621548</v>
      </c>
      <c r="D277" s="17">
        <f>(F277*data!$C$16+G277*data!$C$17-E276*(data!$C$18+data!$C$19+data!$C$20))*$B277/60</f>
        <v>-1.2424564988200364</v>
      </c>
      <c r="E277" s="17">
        <f t="shared" si="10"/>
        <v>30.156219773508852</v>
      </c>
      <c r="F277" s="17">
        <f>F276+(data!$C$19*E276-data!$C$16*F276)*$B277/60</f>
        <v>141.43855649136418</v>
      </c>
      <c r="G277" s="17">
        <f>G276+(data!$C$20*E276-data!$C$17*G276)*$B277/60</f>
        <v>95.455367061735672</v>
      </c>
      <c r="H277" s="16">
        <f t="shared" si="9"/>
        <v>21.916666666666668</v>
      </c>
      <c r="I277" s="14">
        <f>E277/data!$C$15*1000</f>
        <v>4.0831514385406722</v>
      </c>
      <c r="J277" s="14">
        <f>J276+data!$C$21*(I276-J276)/60*B276</f>
        <v>4.0420365104980052</v>
      </c>
      <c r="K277" s="59">
        <f>K276+C277*B277/3600/data!H$23</f>
        <v>54.234195444106057</v>
      </c>
    </row>
    <row r="278" spans="1:11" ht="20.100000000000001" customHeight="1">
      <c r="A278" s="12">
        <f>'Eleveld TCI'!A278</f>
        <v>1320</v>
      </c>
      <c r="B278" s="8">
        <f>'Eleveld TCI'!C278</f>
        <v>5</v>
      </c>
      <c r="C278" s="68">
        <f>'Marsh TCI'!E278</f>
        <v>892.1899729003087</v>
      </c>
      <c r="D278" s="17">
        <f>(F278*data!$C$16+G278*data!$C$17-E277*(data!$C$18+data!$C$19+data!$C$20))*$B278/60</f>
        <v>-1.2415856086676025</v>
      </c>
      <c r="E278" s="17">
        <f t="shared" si="10"/>
        <v>30.15465655400266</v>
      </c>
      <c r="F278" s="17">
        <f>F277+(data!$C$19*E277-data!$C$16*F277)*$B278/60</f>
        <v>141.5652184460595</v>
      </c>
      <c r="G278" s="17">
        <f>G277+(data!$C$20*E277-data!$C$17*G277)*$B278/60</f>
        <v>95.719119691105846</v>
      </c>
      <c r="H278" s="16">
        <f t="shared" si="9"/>
        <v>22</v>
      </c>
      <c r="I278" s="14">
        <f>E278/data!$C$15*1000</f>
        <v>4.0829397786567947</v>
      </c>
      <c r="J278" s="14">
        <f>J277+data!$C$21*(I277-J277)/60*B277</f>
        <v>4.0424650193680707</v>
      </c>
      <c r="K278" s="59">
        <f>K277+C278*B278/3600/data!H$23</f>
        <v>54.358110718119988</v>
      </c>
    </row>
    <row r="279" spans="1:11" ht="20.100000000000001" customHeight="1">
      <c r="A279" s="12">
        <f>'Eleveld TCI'!A279</f>
        <v>1325</v>
      </c>
      <c r="B279" s="8">
        <f>'Eleveld TCI'!C279</f>
        <v>5</v>
      </c>
      <c r="C279" s="68">
        <f>'Marsh TCI'!E279</f>
        <v>891.56647277763454</v>
      </c>
      <c r="D279" s="17">
        <f>(F279*data!$C$16+G279*data!$C$17-E278*(data!$C$18+data!$C$19+data!$C$20))*$B279/60</f>
        <v>-1.2407183631949048</v>
      </c>
      <c r="E279" s="17">
        <f t="shared" si="10"/>
        <v>30.153090930947073</v>
      </c>
      <c r="F279" s="17">
        <f>F278+(data!$C$19*E278-data!$C$16*F278)*$B279/60</f>
        <v>141.69116660807089</v>
      </c>
      <c r="G279" s="17">
        <f>G278+(data!$C$20*E278-data!$C$17*G278)*$B279/60</f>
        <v>95.982759220589585</v>
      </c>
      <c r="H279" s="16">
        <f t="shared" si="9"/>
        <v>22.083333333333332</v>
      </c>
      <c r="I279" s="14">
        <f>E279/data!$C$15*1000</f>
        <v>4.0827277933323858</v>
      </c>
      <c r="J279" s="14">
        <f>J278+data!$C$21*(I278-J278)/60*B278</f>
        <v>4.0428868562578488</v>
      </c>
      <c r="K279" s="59">
        <f>K278+C279*B279/3600/data!H$23</f>
        <v>54.48193939489466</v>
      </c>
    </row>
    <row r="280" spans="1:11" ht="20.100000000000001" customHeight="1">
      <c r="A280" s="12">
        <f>'Eleveld TCI'!A280</f>
        <v>1330</v>
      </c>
      <c r="B280" s="8">
        <f>'Eleveld TCI'!C280</f>
        <v>5</v>
      </c>
      <c r="C280" s="68">
        <f>'Marsh TCI'!E280</f>
        <v>890.94560775655395</v>
      </c>
      <c r="D280" s="17">
        <f>(F280*data!$C$16+G280*data!$C$17-E279*(data!$C$18+data!$C$19+data!$C$20))*$B280/60</f>
        <v>-1.2398547461530118</v>
      </c>
      <c r="E280" s="17">
        <f t="shared" si="10"/>
        <v>30.151522952540777</v>
      </c>
      <c r="F280" s="17">
        <f>F279+(data!$C$19*E279-data!$C$16*F279)*$B280/60</f>
        <v>141.81640467524213</v>
      </c>
      <c r="G280" s="17">
        <f>G279+(data!$C$20*E279-data!$C$17*G279)*$B280/60</f>
        <v>96.246285668200187</v>
      </c>
      <c r="H280" s="16">
        <f t="shared" si="9"/>
        <v>22.166666666666668</v>
      </c>
      <c r="I280" s="14">
        <f>E280/data!$C$15*1000</f>
        <v>4.082515489093546</v>
      </c>
      <c r="J280" s="14">
        <f>J279+data!$C$21*(I279-J279)/60*B279</f>
        <v>4.0433020873123802</v>
      </c>
      <c r="K280" s="59">
        <f>K279+C280*B280/3600/data!H$23</f>
        <v>54.605681840416402</v>
      </c>
    </row>
    <row r="281" spans="1:11" ht="20.100000000000001" customHeight="1">
      <c r="A281" s="12">
        <f>'Eleveld TCI'!A281</f>
        <v>1335</v>
      </c>
      <c r="B281" s="8">
        <f>'Eleveld TCI'!C281</f>
        <v>5</v>
      </c>
      <c r="C281" s="68">
        <f>'Marsh TCI'!E281</f>
        <v>890.32736582072062</v>
      </c>
      <c r="D281" s="17">
        <f>(F281*data!$C$16+G281*data!$C$17-E280*(data!$C$18+data!$C$19+data!$C$20))*$B281/60</f>
        <v>-1.2389947413485662</v>
      </c>
      <c r="E281" s="17">
        <f t="shared" si="10"/>
        <v>30.149952666409646</v>
      </c>
      <c r="F281" s="17">
        <f>F280+(data!$C$19*E280-data!$C$16*F280)*$B281/60</f>
        <v>141.94093632729519</v>
      </c>
      <c r="G281" s="17">
        <f>G280+(data!$C$20*E280-data!$C$17*G280)*$B281/60</f>
        <v>96.509699052422278</v>
      </c>
      <c r="H281" s="16">
        <f t="shared" si="9"/>
        <v>22.25</v>
      </c>
      <c r="I281" s="14">
        <f>E281/data!$C$15*1000</f>
        <v>4.0823028723888202</v>
      </c>
      <c r="J281" s="14">
        <f>J280+data!$C$21*(I280-J280)/60*B280</f>
        <v>4.0437107780553436</v>
      </c>
      <c r="K281" s="59">
        <f>K280+C281*B281/3600/data!H$23</f>
        <v>54.729338419002616</v>
      </c>
    </row>
    <row r="282" spans="1:11" ht="20.100000000000001" customHeight="1">
      <c r="A282" s="12">
        <f>'Eleveld TCI'!A282</f>
        <v>1340</v>
      </c>
      <c r="B282" s="8">
        <f>'Eleveld TCI'!C282</f>
        <v>5</v>
      </c>
      <c r="C282" s="68">
        <f>'Marsh TCI'!E282</f>
        <v>889.7117350088763</v>
      </c>
      <c r="D282" s="17">
        <f>(F282*data!$C$16+G282*data!$C$17-E281*(data!$C$18+data!$C$19+data!$C$20))*$B282/60</f>
        <v>-1.2381383326448208</v>
      </c>
      <c r="E282" s="17">
        <f t="shared" si="10"/>
        <v>30.148380119626939</v>
      </c>
      <c r="F282" s="17">
        <f>F281+(data!$C$19*E281-data!$C$16*F281)*$B282/60</f>
        <v>142.0647652259093</v>
      </c>
      <c r="G282" s="17">
        <f>G281+(data!$C$20*E281-data!$C$17*G281)*$B282/60</f>
        <v>96.772999392205989</v>
      </c>
      <c r="H282" s="16">
        <f t="shared" si="9"/>
        <v>22.333333333333332</v>
      </c>
      <c r="I282" s="14">
        <f>E282/data!$C$15*1000</f>
        <v>4.0820899495919241</v>
      </c>
      <c r="J282" s="14">
        <f>J281+data!$C$21*(I281-J281)/60*B281</f>
        <v>4.044112993394724</v>
      </c>
      <c r="K282" s="59">
        <f>K281+C282*B282/3600/data!H$23</f>
        <v>54.852909493309404</v>
      </c>
    </row>
    <row r="283" spans="1:11" ht="20.100000000000001" customHeight="1">
      <c r="A283" s="12">
        <f>'Eleveld TCI'!A283</f>
        <v>1345</v>
      </c>
      <c r="B283" s="8">
        <f>'Eleveld TCI'!C283</f>
        <v>5</v>
      </c>
      <c r="C283" s="68">
        <f>'Marsh TCI'!E283</f>
        <v>889.0987034145337</v>
      </c>
      <c r="D283" s="17">
        <f>(F283*data!$C$16+G283*data!$C$17-E282*(data!$C$18+data!$C$19+data!$C$20))*$B283/60</f>
        <v>-1.2372855039625759</v>
      </c>
      <c r="E283" s="17">
        <f t="shared" si="10"/>
        <v>30.146805358732248</v>
      </c>
      <c r="F283" s="17">
        <f>F282+(data!$C$19*E282-data!$C$16*F282)*$B283/60</f>
        <v>142.18789501480009</v>
      </c>
      <c r="G283" s="17">
        <f>G282+(data!$C$20*E282-data!$C$17*G282)*$B283/60</f>
        <v>97.036186706961274</v>
      </c>
      <c r="H283" s="16">
        <f t="shared" si="9"/>
        <v>22.416666666666668</v>
      </c>
      <c r="I283" s="14">
        <f>E283/data!$C$15*1000</f>
        <v>4.0818767270043184</v>
      </c>
      <c r="J283" s="14">
        <f>J282+data!$C$21*(I282-J282)/60*B282</f>
        <v>4.0445087976284491</v>
      </c>
      <c r="K283" s="59">
        <f>K282+C283*B283/3600/data!H$23</f>
        <v>54.976395424339202</v>
      </c>
    </row>
    <row r="284" spans="1:11" ht="20.100000000000001" customHeight="1">
      <c r="A284" s="12">
        <f>'Eleveld TCI'!A284</f>
        <v>1350</v>
      </c>
      <c r="B284" s="8">
        <f>'Eleveld TCI'!C284</f>
        <v>5</v>
      </c>
      <c r="C284" s="68">
        <f>'Marsh TCI'!E284</f>
        <v>888.48825918580246</v>
      </c>
      <c r="D284" s="17">
        <f>(F284*data!$C$16+G284*data!$C$17-E283*(data!$C$18+data!$C$19+data!$C$20))*$B284/60</f>
        <v>-1.2364362392810369</v>
      </c>
      <c r="E284" s="17">
        <f t="shared" si="10"/>
        <v>30.145228429749174</v>
      </c>
      <c r="F284" s="17">
        <f>F283+(data!$C$19*E283-data!$C$16*F283)*$B284/60</f>
        <v>142.31032931979908</v>
      </c>
      <c r="G284" s="17">
        <f>G283+(data!$C$20*E283-data!$C$17*G283)*$B284/60</f>
        <v>97.299261016552478</v>
      </c>
      <c r="H284" s="16">
        <f t="shared" si="9"/>
        <v>22.5</v>
      </c>
      <c r="I284" s="14">
        <f>E284/data!$C$15*1000</f>
        <v>4.081663210857597</v>
      </c>
      <c r="J284" s="14">
        <f>J283+data!$C$21*(I283-J283)/60*B283</f>
        <v>4.0448982544499934</v>
      </c>
      <c r="K284" s="59">
        <f>K283+C284*B284/3600/data!H$23</f>
        <v>55.099796571448344</v>
      </c>
    </row>
    <row r="285" spans="1:11" ht="20.100000000000001" customHeight="1">
      <c r="A285" s="12">
        <f>'Eleveld TCI'!A285</f>
        <v>1355</v>
      </c>
      <c r="B285" s="8">
        <f>'Eleveld TCI'!C285</f>
        <v>5</v>
      </c>
      <c r="C285" s="68">
        <f>'Marsh TCI'!E285</f>
        <v>887.88039052506178</v>
      </c>
      <c r="D285" s="17">
        <f>(F285*data!$C$16+G285*data!$C$17-E284*(data!$C$18+data!$C$19+data!$C$20))*$B285/60</f>
        <v>-1.2355905226385819</v>
      </c>
      <c r="E285" s="17">
        <f t="shared" si="10"/>
        <v>30.143649378201985</v>
      </c>
      <c r="F285" s="17">
        <f>F284+(data!$C$19*E284-data!$C$16*F284)*$B285/60</f>
        <v>142.43207174893303</v>
      </c>
      <c r="G285" s="17">
        <f>G284+(data!$C$20*E284-data!$C$17*G284)*$B285/60</f>
        <v>97.562222341293023</v>
      </c>
      <c r="H285" s="16">
        <f t="shared" si="9"/>
        <v>22.583333333333332</v>
      </c>
      <c r="I285" s="14">
        <f>E285/data!$C$15*1000</f>
        <v>4.0814494073157457</v>
      </c>
      <c r="J285" s="14">
        <f>J284+data!$C$21*(I284-J284)/60*B284</f>
        <v>4.0452814269539523</v>
      </c>
      <c r="K285" s="59">
        <f>K284+C285*B285/3600/data!H$23</f>
        <v>55.223113292354604</v>
      </c>
    </row>
    <row r="286" spans="1:11" ht="20.100000000000001" customHeight="1">
      <c r="A286" s="12">
        <f>'Eleveld TCI'!A286</f>
        <v>1360</v>
      </c>
      <c r="B286" s="8">
        <f>'Eleveld TCI'!C286</f>
        <v>5</v>
      </c>
      <c r="C286" s="68">
        <f>'Marsh TCI'!E286</f>
        <v>887.27508568875578</v>
      </c>
      <c r="D286" s="17">
        <f>(F286*data!$C$16+G286*data!$C$17-E285*(data!$C$18+data!$C$19+data!$C$20))*$B286/60</f>
        <v>-1.2347483381334621</v>
      </c>
      <c r="E286" s="17">
        <f t="shared" si="10"/>
        <v>30.14206824913111</v>
      </c>
      <c r="F286" s="17">
        <f>F285+(data!$C$19*E285-data!$C$16*F285)*$B286/60</f>
        <v>142.55312589250349</v>
      </c>
      <c r="G286" s="17">
        <f>G285+(data!$C$20*E285-data!$C$17*G285)*$B286/60</f>
        <v>97.825070701940291</v>
      </c>
      <c r="H286" s="16">
        <f t="shared" si="9"/>
        <v>22.666666666666668</v>
      </c>
      <c r="I286" s="14">
        <f>E286/data!$C$15*1000</f>
        <v>4.0812353224772364</v>
      </c>
      <c r="J286" s="14">
        <f>J285+data!$C$21*(I285-J285)/60*B285</f>
        <v>4.045658377641578</v>
      </c>
      <c r="K286" s="59">
        <f>K285+C286*B286/3600/data!H$23</f>
        <v>55.346345943144712</v>
      </c>
    </row>
    <row r="287" spans="1:11" ht="20.100000000000001" customHeight="1">
      <c r="A287" s="12">
        <f>'Eleveld TCI'!A287</f>
        <v>1365</v>
      </c>
      <c r="B287" s="8">
        <f>'Eleveld TCI'!C287</f>
        <v>5</v>
      </c>
      <c r="C287" s="68">
        <f>'Marsh TCI'!E287</f>
        <v>886.67233298713768</v>
      </c>
      <c r="D287" s="17">
        <f>(F287*data!$C$16+G287*data!$C$17-E286*(data!$C$18+data!$C$19+data!$C$20))*$B287/60</f>
        <v>-1.2339096699244245</v>
      </c>
      <c r="E287" s="17">
        <f t="shared" si="10"/>
        <v>30.140485087107734</v>
      </c>
      <c r="F287" s="17">
        <f>F286+(data!$C$19*E286-data!$C$16*F286)*$B287/60</f>
        <v>142.67349532316641</v>
      </c>
      <c r="G287" s="17">
        <f>G286+(data!$C$20*E286-data!$C$17*G286)*$B287/60</f>
        <v>98.087806119690683</v>
      </c>
      <c r="H287" s="16">
        <f t="shared" si="9"/>
        <v>22.75</v>
      </c>
      <c r="I287" s="14">
        <f>E287/data!$C$15*1000</f>
        <v>4.0810209623770062</v>
      </c>
      <c r="J287" s="14">
        <f>J286+data!$C$21*(I286-J286)/60*B286</f>
        <v>4.0460291684262799</v>
      </c>
      <c r="K287" s="59">
        <f>K286+C287*B287/3600/data!H$23</f>
        <v>55.469494878281814</v>
      </c>
    </row>
    <row r="288" spans="1:11" ht="20.100000000000001" customHeight="1">
      <c r="A288" s="12">
        <f>'Eleveld TCI'!A288</f>
        <v>1370</v>
      </c>
      <c r="B288" s="8">
        <f>'Eleveld TCI'!C288</f>
        <v>5</v>
      </c>
      <c r="C288" s="68">
        <f>'Marsh TCI'!E288</f>
        <v>886.07212078402426</v>
      </c>
      <c r="D288" s="17">
        <f>(F288*data!$C$16+G288*data!$C$17-E287*(data!$C$18+data!$C$19+data!$C$20))*$B288/60</f>
        <v>-1.2330745022312721</v>
      </c>
      <c r="E288" s="17">
        <f t="shared" si="10"/>
        <v>30.138899936247487</v>
      </c>
      <c r="F288" s="17">
        <f>F287+(data!$C$19*E287-data!$C$16*F287)*$B288/60</f>
        <v>142.79318359601154</v>
      </c>
      <c r="G288" s="17">
        <f>G287+(data!$C$20*E287-data!$C$17*G287)*$B288/60</f>
        <v>98.350428616174781</v>
      </c>
      <c r="H288" s="16">
        <f t="shared" si="9"/>
        <v>22.833333333333332</v>
      </c>
      <c r="I288" s="14">
        <f>E288/data!$C$15*1000</f>
        <v>4.0808063329883124</v>
      </c>
      <c r="J288" s="14">
        <f>J287+data!$C$21*(I287-J287)/60*B287</f>
        <v>4.046393860639089</v>
      </c>
      <c r="K288" s="59">
        <f>K287+C288*B288/3600/data!H$23</f>
        <v>55.592560450612929</v>
      </c>
    </row>
    <row r="289" spans="1:11" ht="20.100000000000001" customHeight="1">
      <c r="A289" s="12">
        <f>'Eleveld TCI'!A289</f>
        <v>1375</v>
      </c>
      <c r="B289" s="8">
        <f>'Eleveld TCI'!C289</f>
        <v>5</v>
      </c>
      <c r="C289" s="68">
        <f>'Marsh TCI'!E289</f>
        <v>885.47443749655031</v>
      </c>
      <c r="D289" s="17">
        <f>(F289*data!$C$16+G289*data!$C$17-E288*(data!$C$18+data!$C$19+data!$C$20))*$B289/60</f>
        <v>-1.2322428193353678</v>
      </c>
      <c r="E289" s="17">
        <f t="shared" si="10"/>
        <v>30.137312840223263</v>
      </c>
      <c r="F289" s="17">
        <f>F288+(data!$C$19*E288-data!$C$16*F288)*$B289/60</f>
        <v>142.91219424864209</v>
      </c>
      <c r="G289" s="17">
        <f>G288+(data!$C$20*E288-data!$C$17*G288)*$B289/60</f>
        <v>98.612938213452708</v>
      </c>
      <c r="H289" s="16">
        <f t="shared" si="9"/>
        <v>22.916666666666668</v>
      </c>
      <c r="I289" s="14">
        <f>E289/data!$C$15*1000</f>
        <v>4.0805914402244614</v>
      </c>
      <c r="J289" s="14">
        <f>J288+data!$C$21*(I288-J288)/60*B288</f>
        <v>4.0467525150340862</v>
      </c>
      <c r="K289" s="59">
        <f>K288+C289*B289/3600/data!H$23</f>
        <v>55.71554301137634</v>
      </c>
    </row>
    <row r="290" spans="1:11" ht="20.100000000000001" customHeight="1">
      <c r="A290" s="12">
        <f>'Eleveld TCI'!A290</f>
        <v>1380</v>
      </c>
      <c r="B290" s="8">
        <f>'Eleveld TCI'!C290</f>
        <v>5</v>
      </c>
      <c r="C290" s="68">
        <f>'Marsh TCI'!E290</f>
        <v>884.87927159491278</v>
      </c>
      <c r="D290" s="17">
        <f>(F290*data!$C$16+G290*data!$C$17-E289*(data!$C$18+data!$C$19+data!$C$20))*$B290/60</f>
        <v>-1.2314146055800721</v>
      </c>
      <c r="E290" s="17">
        <f t="shared" si="10"/>
        <v>30.13572384227729</v>
      </c>
      <c r="F290" s="17">
        <f>F289+(data!$C$19*E289-data!$C$16*F289)*$B290/60</f>
        <v>143.03053080125417</v>
      </c>
      <c r="G290" s="17">
        <f>G289+(data!$C$20*E289-data!$C$17*G289)*$B290/60</f>
        <v>98.875334934009516</v>
      </c>
      <c r="H290" s="16">
        <f t="shared" si="9"/>
        <v>23</v>
      </c>
      <c r="I290" s="14">
        <f>E290/data!$C$15*1000</f>
        <v>4.0803762899404523</v>
      </c>
      <c r="J290" s="14">
        <f>J289+data!$C$21*(I289-J289)/60*B289</f>
        <v>4.0471051917937899</v>
      </c>
      <c r="K290" s="59">
        <f>K289+C290*B290/3600/data!H$23</f>
        <v>55.838442910208968</v>
      </c>
    </row>
    <row r="291" spans="1:11" ht="20.100000000000001" customHeight="1">
      <c r="A291" s="12">
        <f>'Eleveld TCI'!A291</f>
        <v>1385</v>
      </c>
      <c r="B291" s="8">
        <f>'Eleveld TCI'!C291</f>
        <v>5</v>
      </c>
      <c r="C291" s="68">
        <f>'Marsh TCI'!E291</f>
        <v>884.28661160215597</v>
      </c>
      <c r="D291" s="17">
        <f>(F291*data!$C$16+G291*data!$C$17-E290*(data!$C$18+data!$C$19+data!$C$20))*$B291/60</f>
        <v>-1.230589845371141</v>
      </c>
      <c r="E291" s="17">
        <f t="shared" si="10"/>
        <v>30.134132985232416</v>
      </c>
      <c r="F291" s="17">
        <f>F290+(data!$C$19*E290-data!$C$16*F290)*$B291/60</f>
        <v>143.14819675671615</v>
      </c>
      <c r="G291" s="17">
        <f>G290+(data!$C$20*E290-data!$C$17*G290)*$B291/60</f>
        <v>99.137618800750801</v>
      </c>
      <c r="H291" s="16">
        <f t="shared" si="9"/>
        <v>23.083333333333332</v>
      </c>
      <c r="I291" s="14">
        <f>E291/data!$C$15*1000</f>
        <v>4.0801608879344951</v>
      </c>
      <c r="J291" s="14">
        <f>J290+data!$C$21*(I290-J290)/60*B290</f>
        <v>4.047451950534505</v>
      </c>
      <c r="K291" s="59">
        <f>K290+C291*B291/3600/data!H$23</f>
        <v>55.961260495153709</v>
      </c>
    </row>
    <row r="292" spans="1:11" ht="20.100000000000001" customHeight="1">
      <c r="A292" s="12">
        <f>'Eleveld TCI'!A292</f>
        <v>1390</v>
      </c>
      <c r="B292" s="8">
        <f>'Eleveld TCI'!C292</f>
        <v>5</v>
      </c>
      <c r="C292" s="68">
        <f>'Marsh TCI'!E292</f>
        <v>883.69644609387467</v>
      </c>
      <c r="D292" s="17">
        <f>(F292*data!$C$16+G292*data!$C$17-E291*(data!$C$18+data!$C$19+data!$C$20))*$B292/60</f>
        <v>-1.2297685231770632</v>
      </c>
      <c r="E292" s="17">
        <f t="shared" si="10"/>
        <v>30.13254031150279</v>
      </c>
      <c r="F292" s="17">
        <f>F291+(data!$C$19*E291-data!$C$16*F291)*$B292/60</f>
        <v>143.26519560064801</v>
      </c>
      <c r="G292" s="17">
        <f>G291+(data!$C$20*E291-data!$C$17*G291)*$B292/60</f>
        <v>99.399789836998394</v>
      </c>
      <c r="H292" s="16">
        <f t="shared" si="9"/>
        <v>23.166666666666668</v>
      </c>
      <c r="I292" s="14">
        <f>E292/data!$C$15*1000</f>
        <v>4.079945239949466</v>
      </c>
      <c r="J292" s="14">
        <f>J291+data!$C$21*(I291-J291)/60*B291</f>
        <v>4.0477928503116312</v>
      </c>
      <c r="K292" s="59">
        <f>K291+C292*B292/3600/data!H$23</f>
        <v>56.083996112666746</v>
      </c>
    </row>
    <row r="293" spans="1:11" ht="20.100000000000001" customHeight="1">
      <c r="A293" s="12">
        <f>'Eleveld TCI'!A293</f>
        <v>1395</v>
      </c>
      <c r="B293" s="8">
        <f>'Eleveld TCI'!C293</f>
        <v>5</v>
      </c>
      <c r="C293" s="68">
        <f>'Marsh TCI'!E293</f>
        <v>883.10876369804078</v>
      </c>
      <c r="D293" s="17">
        <f>(F293*data!$C$16+G293*data!$C$17-E292*(data!$C$18+data!$C$19+data!$C$20))*$B293/60</f>
        <v>-1.2289506235293617</v>
      </c>
      <c r="E293" s="17">
        <f t="shared" si="10"/>
        <v>30.130945863103811</v>
      </c>
      <c r="F293" s="17">
        <f>F292+(data!$C$19*E292-data!$C$16*F292)*$B293/60</f>
        <v>143.38153080150059</v>
      </c>
      <c r="G293" s="17">
        <f>G292+(data!$C$20*E292-data!$C$17*G292)*$B293/60</f>
        <v>99.661848066486129</v>
      </c>
      <c r="H293" s="16">
        <f t="shared" si="9"/>
        <v>23.25</v>
      </c>
      <c r="I293" s="14">
        <f>E293/data!$C$15*1000</f>
        <v>4.0797293516742492</v>
      </c>
      <c r="J293" s="14">
        <f>J292+data!$C$21*(I292-J292)/60*B292</f>
        <v>4.0481279496249343</v>
      </c>
      <c r="K293" s="59">
        <f>K292+C293*B293/3600/data!H$23</f>
        <v>56.20665010762481</v>
      </c>
    </row>
    <row r="294" spans="1:11" ht="20.100000000000001" customHeight="1">
      <c r="A294" s="12">
        <f>'Eleveld TCI'!A294</f>
        <v>1400</v>
      </c>
      <c r="B294" s="8">
        <f>'Eleveld TCI'!C294</f>
        <v>5</v>
      </c>
      <c r="C294" s="68">
        <f>'Marsh TCI'!E294</f>
        <v>882.52355309472591</v>
      </c>
      <c r="D294" s="17">
        <f>(F294*data!$C$16+G294*data!$C$17-E293*(data!$C$18+data!$C$19+data!$C$20))*$B294/60</f>
        <v>-1.2281361310228456</v>
      </c>
      <c r="E294" s="17">
        <f t="shared" si="10"/>
        <v>30.129349681661576</v>
      </c>
      <c r="F294" s="17">
        <f>F293+(data!$C$19*E293-data!$C$16*F293)*$B294/60</f>
        <v>143.49720581063454</v>
      </c>
      <c r="G294" s="17">
        <f>G293+(data!$C$20*E293-data!$C$17*G293)*$B294/60</f>
        <v>99.923793513355733</v>
      </c>
      <c r="H294" s="16">
        <f t="shared" si="9"/>
        <v>23.333333333333332</v>
      </c>
      <c r="I294" s="14">
        <f>E294/data!$C$15*1000</f>
        <v>4.0795132287450171</v>
      </c>
      <c r="J294" s="14">
        <f>J293+data!$C$21*(I293-J293)/60*B293</f>
        <v>4.0484573064237734</v>
      </c>
      <c r="K294" s="59">
        <f>K293+C294*B294/3600/data!H$23</f>
        <v>56.329222823332408</v>
      </c>
    </row>
    <row r="295" spans="1:11" ht="20.100000000000001" customHeight="1">
      <c r="A295" s="12">
        <f>'Eleveld TCI'!A295</f>
        <v>1405</v>
      </c>
      <c r="B295" s="8">
        <f>'Eleveld TCI'!C295</f>
        <v>5</v>
      </c>
      <c r="C295" s="68">
        <f>'Marsh TCI'!E295</f>
        <v>881.94080301585711</v>
      </c>
      <c r="D295" s="17">
        <f>(F295*data!$C$16+G295*data!$C$17-E294*(data!$C$18+data!$C$19+data!$C$20))*$B295/60</f>
        <v>-1.2273250303158294</v>
      </c>
      <c r="E295" s="17">
        <f t="shared" si="10"/>
        <v>30.127751808421756</v>
      </c>
      <c r="F295" s="17">
        <f>F294+(data!$C$19*E294-data!$C$16*F294)*$B295/60</f>
        <v>143.61222406239935</v>
      </c>
      <c r="G295" s="17">
        <f>G294+(data!$C$20*E294-data!$C$17*G294)*$B295/60</f>
        <v>100.18562620215283</v>
      </c>
      <c r="H295" s="16">
        <f t="shared" si="9"/>
        <v>23.416666666666668</v>
      </c>
      <c r="I295" s="14">
        <f>E295/data!$C$15*1000</f>
        <v>4.0792968767464313</v>
      </c>
      <c r="J295" s="14">
        <f>J294+data!$C$21*(I294-J294)/60*B294</f>
        <v>4.0487809781122879</v>
      </c>
      <c r="K295" s="59">
        <f>K294+C295*B295/3600/data!H$23</f>
        <v>56.451714601529055</v>
      </c>
    </row>
    <row r="296" spans="1:11" ht="20.100000000000001" customHeight="1">
      <c r="A296" s="12">
        <f>'Eleveld TCI'!A296</f>
        <v>1410</v>
      </c>
      <c r="B296" s="8">
        <f>'Eleveld TCI'!C296</f>
        <v>5</v>
      </c>
      <c r="C296" s="68">
        <f>'Marsh TCI'!E296</f>
        <v>881.36050224500082</v>
      </c>
      <c r="D296" s="17">
        <f>(F296*data!$C$16+G296*data!$C$17-E295*(data!$C$18+data!$C$19+data!$C$20))*$B296/60</f>
        <v>-1.226517306130315</v>
      </c>
      <c r="E296" s="17">
        <f t="shared" si="10"/>
        <v>30.126152284257909</v>
      </c>
      <c r="F296" s="17">
        <f>F295+(data!$C$19*E295-data!$C$16*F295)*$B296/60</f>
        <v>143.72658897421212</v>
      </c>
      <c r="G296" s="17">
        <f>G295+(data!$C$20*E295-data!$C$17*G295)*$B296/60</f>
        <v>100.44734615782303</v>
      </c>
      <c r="H296" s="16">
        <f t="shared" si="9"/>
        <v>23.5</v>
      </c>
      <c r="I296" s="14">
        <f>E296/data!$C$15*1000</f>
        <v>4.0790803012127723</v>
      </c>
      <c r="J296" s="14">
        <f>J295+data!$C$21*(I295-J295)/60*B295</f>
        <v>4.0490990215545422</v>
      </c>
      <c r="K296" s="59">
        <f>K295+C296*B296/3600/data!H$23</f>
        <v>56.574125782396415</v>
      </c>
    </row>
    <row r="297" spans="1:11" ht="20.100000000000001" customHeight="1">
      <c r="A297" s="12">
        <f>'Eleveld TCI'!A297</f>
        <v>1415</v>
      </c>
      <c r="B297" s="8">
        <f>'Eleveld TCI'!C297</f>
        <v>5</v>
      </c>
      <c r="C297" s="68">
        <f>'Marsh TCI'!E297</f>
        <v>880.7826396170982</v>
      </c>
      <c r="D297" s="17">
        <f>(F297*data!$C$16+G297*data!$C$17-E296*(data!$C$18+data!$C$19+data!$C$20))*$B297/60</f>
        <v>-1.2257129432521336</v>
      </c>
      <c r="E297" s="17">
        <f t="shared" si="10"/>
        <v>30.124551149679387</v>
      </c>
      <c r="F297" s="17">
        <f>F296+(data!$C$19*E296-data!$C$16*F296)*$B297/60</f>
        <v>143.84030394663608</v>
      </c>
      <c r="G297" s="17">
        <f>G296+(data!$C$20*E296-data!$C$17*G296)*$B297/60</f>
        <v>100.70895340570807</v>
      </c>
      <c r="H297" s="16">
        <f t="shared" si="9"/>
        <v>23.583333333333332</v>
      </c>
      <c r="I297" s="14">
        <f>E297/data!$C$15*1000</f>
        <v>4.0788635076290038</v>
      </c>
      <c r="J297" s="14">
        <f>J296+data!$C$21*(I296-J296)/60*B296</f>
        <v>4.0494114930796323</v>
      </c>
      <c r="K297" s="59">
        <f>K296+C297*B297/3600/data!H$23</f>
        <v>56.696456704565456</v>
      </c>
    </row>
    <row r="298" spans="1:11" ht="20.100000000000001" customHeight="1">
      <c r="A298" s="12">
        <f>'Eleveld TCI'!A298</f>
        <v>1420</v>
      </c>
      <c r="B298" s="8">
        <f>'Eleveld TCI'!C298</f>
        <v>5</v>
      </c>
      <c r="C298" s="68">
        <f>'Marsh TCI'!E298</f>
        <v>880.20720401826907</v>
      </c>
      <c r="D298" s="17">
        <f>(F298*data!$C$16+G298*data!$C$17-E297*(data!$C$18+data!$C$19+data!$C$20))*$B298/60</f>
        <v>-1.2249119265310677</v>
      </c>
      <c r="E298" s="17">
        <f t="shared" si="10"/>
        <v>30.122948444838734</v>
      </c>
      <c r="F298" s="17">
        <f>F297+(data!$C$19*E297-data!$C$16*F297)*$B298/60</f>
        <v>143.95337236345912</v>
      </c>
      <c r="G298" s="17">
        <f>G297+(data!$C$20*E297-data!$C$17*G297)*$B298/60</f>
        <v>100.97044797154206</v>
      </c>
      <c r="H298" s="16">
        <f t="shared" si="9"/>
        <v>23.666666666666668</v>
      </c>
      <c r="I298" s="14">
        <f>E298/data!$C$15*1000</f>
        <v>4.0786465014317814</v>
      </c>
      <c r="J298" s="14">
        <f>J297+data!$C$21*(I297-J297)/60*B297</f>
        <v>4.0497184484867441</v>
      </c>
      <c r="K298" s="59">
        <f>K297+C298*B298/3600/data!H$23</f>
        <v>56.818707705123551</v>
      </c>
    </row>
    <row r="299" spans="1:11" ht="20.100000000000001" customHeight="1">
      <c r="A299" s="12">
        <f>'Eleveld TCI'!A299</f>
        <v>1425</v>
      </c>
      <c r="B299" s="8">
        <f>'Eleveld TCI'!C299</f>
        <v>5</v>
      </c>
      <c r="C299" s="68">
        <f>'Marsh TCI'!E299</f>
        <v>879.63418438553731</v>
      </c>
      <c r="D299" s="17">
        <f>(F299*data!$C$16+G299*data!$C$17-E298*(data!$C$18+data!$C$19+data!$C$20))*$B299/60</f>
        <v>-1.2241142408809345</v>
      </c>
      <c r="E299" s="17">
        <f t="shared" si="10"/>
        <v>30.12134420953873</v>
      </c>
      <c r="F299" s="17">
        <f>F298+(data!$C$19*E298-data!$C$16*F298)*$B299/60</f>
        <v>144.06579759177188</v>
      </c>
      <c r="G299" s="17">
        <f>G298+(data!$C$20*E298-data!$C$17*G298)*$B299/60</f>
        <v>101.23182988144778</v>
      </c>
      <c r="H299" s="16">
        <f t="shared" si="9"/>
        <v>23.75</v>
      </c>
      <c r="I299" s="14">
        <f>E299/data!$C$15*1000</f>
        <v>4.0784292880103985</v>
      </c>
      <c r="J299" s="14">
        <f>J298+data!$C$21*(I298-J298)/60*B298</f>
        <v>4.0500199430501738</v>
      </c>
      <c r="K299" s="59">
        <f>K298+C299*B299/3600/data!H$23</f>
        <v>56.940879119621542</v>
      </c>
    </row>
    <row r="300" spans="1:11" ht="20.100000000000001" customHeight="1">
      <c r="A300" s="12">
        <f>'Eleveld TCI'!A300</f>
        <v>1430</v>
      </c>
      <c r="B300" s="8">
        <f>'Eleveld TCI'!C300</f>
        <v>5</v>
      </c>
      <c r="C300" s="68">
        <f>'Marsh TCI'!E300</f>
        <v>879.06356970663523</v>
      </c>
      <c r="D300" s="17">
        <f>(F300*data!$C$16+G300*data!$C$17-E299*(data!$C$18+data!$C$19+data!$C$20))*$B300/60</f>
        <v>-1.2233198712796474</v>
      </c>
      <c r="E300" s="17">
        <f t="shared" si="10"/>
        <v>30.119738483238997</v>
      </c>
      <c r="F300" s="17">
        <f>F299+(data!$C$19*E299-data!$C$16*F299)*$B300/60</f>
        <v>144.17758298204583</v>
      </c>
      <c r="G300" s="17">
        <f>G299+(data!$C$20*E299-data!$C$17*G299)*$B300/60</f>
        <v>101.49309916193312</v>
      </c>
      <c r="H300" s="16">
        <f t="shared" si="9"/>
        <v>23.833333333333332</v>
      </c>
      <c r="I300" s="14">
        <f>E300/data!$C$15*1000</f>
        <v>4.0782118727076879</v>
      </c>
      <c r="J300" s="14">
        <f>J299+data!$C$21*(I299-J299)/60*B299</f>
        <v>4.0503160315243054</v>
      </c>
      <c r="K300" s="59">
        <f>K299+C300*B300/3600/data!H$23</f>
        <v>57.062971282080795</v>
      </c>
    </row>
    <row r="301" spans="1:11" ht="20.100000000000001" customHeight="1">
      <c r="A301" s="12">
        <f>'Eleveld TCI'!A301</f>
        <v>1435</v>
      </c>
      <c r="B301" s="8">
        <f>'Eleveld TCI'!C301</f>
        <v>5</v>
      </c>
      <c r="C301" s="68">
        <f>'Marsh TCI'!E301</f>
        <v>878.49534901972788</v>
      </c>
      <c r="D301" s="17">
        <f>(F301*data!$C$16+G301*data!$C$17-E300*(data!$C$18+data!$C$19+data!$C$20))*$B301/60</f>
        <v>-1.222528802769252</v>
      </c>
      <c r="E301" s="17">
        <f t="shared" si="10"/>
        <v>30.118131305062295</v>
      </c>
      <c r="F301" s="17">
        <f>F300+(data!$C$19*E300-data!$C$16*F300)*$B301/60</f>
        <v>144.28873186821099</v>
      </c>
      <c r="G301" s="17">
        <f>G300+(data!$C$20*E300-data!$C$17*G300)*$B301/60</f>
        <v>101.75425583988748</v>
      </c>
      <c r="H301" s="16">
        <f t="shared" si="9"/>
        <v>23.916666666666668</v>
      </c>
      <c r="I301" s="14">
        <f>E301/data!$C$15*1000</f>
        <v>4.077994260820871</v>
      </c>
      <c r="J301" s="14">
        <f>J300+data!$C$21*(I300-J300)/60*B300</f>
        <v>4.0506067681485458</v>
      </c>
      <c r="K301" s="59">
        <f>K300+C301*B301/3600/data!H$23</f>
        <v>57.184984525000203</v>
      </c>
    </row>
    <row r="302" spans="1:11" ht="20.100000000000001" customHeight="1">
      <c r="A302" s="12">
        <f>'Eleveld TCI'!A302</f>
        <v>1440</v>
      </c>
      <c r="B302" s="8">
        <f>'Eleveld TCI'!C302</f>
        <v>5</v>
      </c>
      <c r="C302" s="68">
        <f>'Marsh TCI'!E302</f>
        <v>877.92951141322885</v>
      </c>
      <c r="D302" s="17">
        <f>(F302*data!$C$16+G302*data!$C$17-E301*(data!$C$18+data!$C$19+data!$C$20))*$B302/60</f>
        <v>-1.2217410204559396</v>
      </c>
      <c r="E302" s="17">
        <f t="shared" si="10"/>
        <v>30.116522713800421</v>
      </c>
      <c r="F302" s="17">
        <f>F301+(data!$C$19*E301-data!$C$16*F301)*$B302/60</f>
        <v>144.39924756773354</v>
      </c>
      <c r="G302" s="17">
        <f>G301+(data!$C$20*E301-data!$C$17*G301)*$B302/60</f>
        <v>102.01529994257832</v>
      </c>
      <c r="H302" s="16">
        <f t="shared" si="9"/>
        <v>24</v>
      </c>
      <c r="I302" s="14">
        <f>E302/data!$C$15*1000</f>
        <v>4.0777764576023552</v>
      </c>
      <c r="J302" s="14">
        <f>J301+data!$C$21*(I301-J301)/60*B301</f>
        <v>4.0508922066522146</v>
      </c>
      <c r="K302" s="59">
        <f>K301+C302*B302/3600/data!H$23</f>
        <v>57.306919179363149</v>
      </c>
    </row>
    <row r="303" spans="1:11" ht="20.100000000000001" customHeight="1">
      <c r="A303" s="12">
        <f>'Eleveld TCI'!A303</f>
        <v>1445</v>
      </c>
      <c r="B303" s="8">
        <f>'Eleveld TCI'!C303</f>
        <v>5</v>
      </c>
      <c r="C303" s="68">
        <f>'Marsh TCI'!E303</f>
        <v>877.36604602551324</v>
      </c>
      <c r="D303" s="17">
        <f>(F303*data!$C$16+G303*data!$C$17-E302*(data!$C$18+data!$C$19+data!$C$20))*$B303/60</f>
        <v>-1.2209565095100361</v>
      </c>
      <c r="E303" s="17">
        <f t="shared" si="10"/>
        <v>30.11491274791987</v>
      </c>
      <c r="F303" s="17">
        <f>F302+(data!$C$19*E302-data!$C$16*F302)*$B303/60</f>
        <v>144.50913338169309</v>
      </c>
      <c r="G303" s="17">
        <f>G302+(data!$C$20*E302-data!$C$17*G302)*$B303/60</f>
        <v>102.27623149764773</v>
      </c>
      <c r="H303" s="16">
        <f t="shared" si="9"/>
        <v>24.083333333333332</v>
      </c>
      <c r="I303" s="14">
        <f>E303/data!$C$15*1000</f>
        <v>4.0775584682605031</v>
      </c>
      <c r="J303" s="14">
        <f>J302+data!$C$21*(I302-J302)/60*B302</f>
        <v>4.0511724002593938</v>
      </c>
      <c r="K303" s="59">
        <f>K302+C303*B303/3600/data!H$23</f>
        <v>57.428775574644469</v>
      </c>
    </row>
    <row r="304" spans="1:11" ht="20.100000000000001" customHeight="1">
      <c r="A304" s="12">
        <f>'Eleveld TCI'!A304</f>
        <v>1450</v>
      </c>
      <c r="B304" s="8">
        <f>'Eleveld TCI'!C304</f>
        <v>5</v>
      </c>
      <c r="C304" s="68">
        <f>'Marsh TCI'!E304</f>
        <v>876.80494204475508</v>
      </c>
      <c r="D304" s="17">
        <f>(F304*data!$C$16+G304*data!$C$17-E303*(data!$C$18+data!$C$19+data!$C$20))*$B304/60</f>
        <v>-1.2201752551659779</v>
      </c>
      <c r="E304" s="17">
        <f t="shared" si="10"/>
        <v>30.113301445567107</v>
      </c>
      <c r="F304" s="17">
        <f>F303+(data!$C$19*E303-data!$C$16*F303)*$B304/60</f>
        <v>144.61839259485978</v>
      </c>
      <c r="G304" s="17">
        <f>G303+(data!$C$20*E303-data!$C$17*G303)*$B304/60</f>
        <v>102.53705053310904</v>
      </c>
      <c r="H304" s="16">
        <f t="shared" si="9"/>
        <v>24.166666666666668</v>
      </c>
      <c r="I304" s="14">
        <f>E304/data!$C$15*1000</f>
        <v>4.0773402979603448</v>
      </c>
      <c r="J304" s="14">
        <f>J303+data!$C$21*(I303-J303)/60*B303</f>
        <v>4.0514474016937365</v>
      </c>
      <c r="K304" s="59">
        <f>K303+C304*B304/3600/data!H$23</f>
        <v>57.550554038817353</v>
      </c>
    </row>
    <row r="305" spans="1:11" ht="20.100000000000001" customHeight="1">
      <c r="A305" s="12">
        <f>'Eleveld TCI'!A305</f>
        <v>1455</v>
      </c>
      <c r="B305" s="8">
        <f>'Eleveld TCI'!C305</f>
        <v>5</v>
      </c>
      <c r="C305" s="68">
        <f>'Marsh TCI'!E305</f>
        <v>876.24618870866016</v>
      </c>
      <c r="D305" s="17">
        <f>(F305*data!$C$16+G305*data!$C$17-E304*(data!$C$18+data!$C$19+data!$C$20))*$B305/60</f>
        <v>-1.2193972427222599</v>
      </c>
      <c r="E305" s="17">
        <f t="shared" si="10"/>
        <v>30.111688844573674</v>
      </c>
      <c r="F305" s="17">
        <f>F304+(data!$C$19*E304-data!$C$16*F304)*$B305/60</f>
        <v>144.72702847577111</v>
      </c>
      <c r="G305" s="17">
        <f>G304+(data!$C$20*E304-data!$C$17*G304)*$B305/60</f>
        <v>102.79775707734356</v>
      </c>
      <c r="H305" s="16">
        <f t="shared" si="9"/>
        <v>24.25</v>
      </c>
      <c r="I305" s="14">
        <f>E305/data!$C$15*1000</f>
        <v>4.0771219518242718</v>
      </c>
      <c r="J305" s="14">
        <f>J304+data!$C$21*(I304-J304)/60*B304</f>
        <v>4.0517172631832281</v>
      </c>
      <c r="K305" s="59">
        <f>K304+C305*B305/3600/data!H$23</f>
        <v>57.672254898360222</v>
      </c>
    </row>
    <row r="306" spans="1:11" ht="20.100000000000001" customHeight="1">
      <c r="A306" s="12">
        <f>'Eleveld TCI'!A306</f>
        <v>1460</v>
      </c>
      <c r="B306" s="8">
        <f>'Eleveld TCI'!C306</f>
        <v>5</v>
      </c>
      <c r="C306" s="68">
        <f>'Marsh TCI'!E306</f>
        <v>875.68977530423126</v>
      </c>
      <c r="D306" s="17">
        <f>(F306*data!$C$16+G306*data!$C$17-E305*(data!$C$18+data!$C$19+data!$C$20))*$B306/60</f>
        <v>-1.2186224575413769</v>
      </c>
      <c r="E306" s="17">
        <f t="shared" si="10"/>
        <v>30.110074982460993</v>
      </c>
      <c r="F306" s="17">
        <f>F305+(data!$C$19*E305-data!$C$16*F305)*$B306/60</f>
        <v>144.83504427680842</v>
      </c>
      <c r="G306" s="17">
        <f>G305+(data!$C$20*E305-data!$C$17*G305)*$B306/60</f>
        <v>103.05835115909728</v>
      </c>
      <c r="H306" s="16">
        <f t="shared" si="9"/>
        <v>24.333333333333332</v>
      </c>
      <c r="I306" s="14">
        <f>E306/data!$C$15*1000</f>
        <v>4.0769034349326825</v>
      </c>
      <c r="J306" s="14">
        <f>J305+data!$C$21*(I305-J305)/60*B305</f>
        <v>4.0519820364649091</v>
      </c>
      <c r="K306" s="59">
        <f>K305+C306*B306/3600/data!H$23</f>
        <v>57.793878478263586</v>
      </c>
    </row>
    <row r="307" spans="1:11" ht="20.100000000000001" customHeight="1">
      <c r="A307" s="12">
        <f>'Eleveld TCI'!A307</f>
        <v>1465</v>
      </c>
      <c r="B307" s="8">
        <f>'Eleveld TCI'!C307</f>
        <v>5</v>
      </c>
      <c r="C307" s="68">
        <f>'Marsh TCI'!E307</f>
        <v>875.1356911675532</v>
      </c>
      <c r="D307" s="17">
        <f>(F307*data!$C$16+G307*data!$C$17-E306*(data!$C$18+data!$C$19+data!$C$20))*$B307/60</f>
        <v>-1.2178508850497431</v>
      </c>
      <c r="E307" s="17">
        <f t="shared" si="10"/>
        <v>30.108459896444906</v>
      </c>
      <c r="F307" s="17">
        <f>F306+(data!$C$19*E306-data!$C$16*F306)*$B307/60</f>
        <v>144.94244323427327</v>
      </c>
      <c r="G307" s="17">
        <f>G306+(data!$C$20*E306-data!$C$17*G306)*$B307/60</f>
        <v>103.31883280747768</v>
      </c>
      <c r="H307" s="16">
        <f t="shared" si="9"/>
        <v>24.416666666666668</v>
      </c>
      <c r="I307" s="14">
        <f>E307/data!$C$15*1000</f>
        <v>4.076684752324601</v>
      </c>
      <c r="J307" s="14">
        <f>J306+data!$C$21*(I306-J306)/60*B306</f>
        <v>4.0522417727895546</v>
      </c>
      <c r="K307" s="59">
        <f>K306+C307*B307/3600/data!H$23</f>
        <v>57.915425102036856</v>
      </c>
    </row>
    <row r="308" spans="1:11" ht="20.100000000000001" customHeight="1">
      <c r="A308" s="12">
        <f>'Eleveld TCI'!A308</f>
        <v>1470</v>
      </c>
      <c r="B308" s="8">
        <f>'Eleveld TCI'!C308</f>
        <v>5</v>
      </c>
      <c r="C308" s="68">
        <f>'Marsh TCI'!E308</f>
        <v>874.58392568359852</v>
      </c>
      <c r="D308" s="17">
        <f>(F308*data!$C$16+G308*data!$C$17-E307*(data!$C$18+data!$C$19+data!$C$20))*$B308/60</f>
        <v>-1.2170825107375973</v>
      </c>
      <c r="E308" s="17">
        <f t="shared" si="10"/>
        <v>30.106843623440021</v>
      </c>
      <c r="F308" s="17">
        <f>F307+(data!$C$19*E307-data!$C$16*F307)*$B308/60</f>
        <v>145.04922856846346</v>
      </c>
      <c r="G308" s="17">
        <f>G307+(data!$C$20*E307-data!$C$17*G307)*$B308/60</f>
        <v>103.57920205195053</v>
      </c>
      <c r="H308" s="16">
        <f t="shared" si="9"/>
        <v>24.5</v>
      </c>
      <c r="I308" s="14">
        <f>E308/data!$C$15*1000</f>
        <v>4.076465908998264</v>
      </c>
      <c r="J308" s="14">
        <f>J307+data!$C$21*(I307-J307)/60*B307</f>
        <v>4.0524965229263108</v>
      </c>
      <c r="K308" s="59">
        <f>K307+C308*B308/3600/data!H$23</f>
        <v>58.036895091715131</v>
      </c>
    </row>
    <row r="309" spans="1:11" ht="20.100000000000001" customHeight="1">
      <c r="A309" s="12">
        <f>'Eleveld TCI'!A309</f>
        <v>1475</v>
      </c>
      <c r="B309" s="8">
        <f>'Eleveld TCI'!C309</f>
        <v>5</v>
      </c>
      <c r="C309" s="68">
        <f>'Marsh TCI'!E309</f>
        <v>874.03446828594042</v>
      </c>
      <c r="D309" s="17">
        <f>(F309*data!$C$16+G309*data!$C$17-E308*(data!$C$18+data!$C$19+data!$C$20))*$B309/60</f>
        <v>-1.2163173201588966</v>
      </c>
      <c r="E309" s="17">
        <f t="shared" si="10"/>
        <v>30.1052262000639</v>
      </c>
      <c r="F309" s="17">
        <f>F308+(data!$C$19*E308-data!$C$16*F308)*$B309/60</f>
        <v>145.15540348374867</v>
      </c>
      <c r="G309" s="17">
        <f>G308+(data!$C$20*E308-data!$C$17*G308)*$B309/60</f>
        <v>103.83945892233683</v>
      </c>
      <c r="H309" s="16">
        <f t="shared" si="9"/>
        <v>24.583333333333332</v>
      </c>
      <c r="I309" s="14">
        <f>E309/data!$C$15*1000</f>
        <v>4.0762469099116894</v>
      </c>
      <c r="J309" s="14">
        <f>J308+data!$C$21*(I308-J308)/60*B308</f>
        <v>4.0527463371672887</v>
      </c>
      <c r="K309" s="59">
        <f>K308+C309*B309/3600/data!H$23</f>
        <v>58.158288767865955</v>
      </c>
    </row>
    <row r="310" spans="1:11" ht="20.100000000000001" customHeight="1">
      <c r="A310" s="12">
        <f>'Eleveld TCI'!A310</f>
        <v>1480</v>
      </c>
      <c r="B310" s="8">
        <f>'Eleveld TCI'!C310</f>
        <v>5</v>
      </c>
      <c r="C310" s="68">
        <f>'Marsh TCI'!E310</f>
        <v>873.48730845657997</v>
      </c>
      <c r="D310" s="17">
        <f>(F310*data!$C$16+G310*data!$C$17-E309*(data!$C$18+data!$C$19+data!$C$20))*$B310/60</f>
        <v>-1.2155552989311997</v>
      </c>
      <c r="E310" s="17">
        <f t="shared" si="10"/>
        <v>30.10360766264095</v>
      </c>
      <c r="F310" s="17">
        <f>F309+(data!$C$19*E309-data!$C$16*F309)*$B310/60</f>
        <v>145.26097116864605</v>
      </c>
      <c r="G310" s="17">
        <f>G309+(data!$C$20*E309-data!$C$17*G309)*$B310/60</f>
        <v>104.09960344880969</v>
      </c>
      <c r="H310" s="16">
        <f t="shared" si="9"/>
        <v>24.666666666666668</v>
      </c>
      <c r="I310" s="14">
        <f>E310/data!$C$15*1000</f>
        <v>4.0760277599832007</v>
      </c>
      <c r="J310" s="14">
        <f>J309+data!$C$21*(I309-J309)/60*B309</f>
        <v>4.0529912653321185</v>
      </c>
      <c r="K310" s="59">
        <f>K309+C310*B310/3600/data!H$23</f>
        <v>58.279606449596038</v>
      </c>
    </row>
    <row r="311" spans="1:11" ht="20.100000000000001" customHeight="1">
      <c r="A311" s="12">
        <f>'Eleveld TCI'!A311</f>
        <v>1485</v>
      </c>
      <c r="B311" s="8">
        <f>'Eleveld TCI'!C311</f>
        <v>5</v>
      </c>
      <c r="C311" s="68">
        <f>'Marsh TCI'!E311</f>
        <v>872.94243572573009</v>
      </c>
      <c r="D311" s="17">
        <f>(F311*data!$C$16+G311*data!$C$17-E310*(data!$C$18+data!$C$19+data!$C$20))*$B311/60</f>
        <v>-1.2147964327355327</v>
      </c>
      <c r="E311" s="17">
        <f t="shared" si="10"/>
        <v>30.101988047206223</v>
      </c>
      <c r="F311" s="17">
        <f>F310+(data!$C$19*E310-data!$C$16*F310)*$B311/60</f>
        <v>145.36593479589536</v>
      </c>
      <c r="G311" s="17">
        <f>G310+(data!$C$20*E310-data!$C$17*G310)*$B311/60</f>
        <v>104.35963566189129</v>
      </c>
      <c r="H311" s="16">
        <f t="shared" si="9"/>
        <v>24.75</v>
      </c>
      <c r="I311" s="14">
        <f>E311/data!$C$15*1000</f>
        <v>4.075808464091943</v>
      </c>
      <c r="J311" s="14">
        <f>J310+data!$C$21*(I310-J310)/60*B310</f>
        <v>4.0532313567724572</v>
      </c>
      <c r="K311" s="59">
        <f>K310+C311*B311/3600/data!H$23</f>
        <v>58.400848454557945</v>
      </c>
    </row>
    <row r="312" spans="1:11" ht="20.100000000000001" customHeight="1">
      <c r="A312" s="12">
        <f>'Eleveld TCI'!A312</f>
        <v>1490</v>
      </c>
      <c r="B312" s="8">
        <f>'Eleveld TCI'!C312</f>
        <v>5</v>
      </c>
      <c r="C312" s="68">
        <f>'Marsh TCI'!E312</f>
        <v>872.39983967152966</v>
      </c>
      <c r="D312" s="17">
        <f>(F312*data!$C$16+G312*data!$C$17-E311*(data!$C$18+data!$C$19+data!$C$20))*$B312/60</f>
        <v>-1.2140407073162487</v>
      </c>
      <c r="E312" s="17">
        <f t="shared" si="10"/>
        <v>30.100367389509046</v>
      </c>
      <c r="F312" s="17">
        <f>F311+(data!$C$19*E311-data!$C$16*F311)*$B312/60</f>
        <v>145.47029752253385</v>
      </c>
      <c r="G312" s="17">
        <f>G311+(data!$C$20*E311-data!$C$17*G311)*$B312/60</f>
        <v>104.6195555924499</v>
      </c>
      <c r="H312" s="16">
        <f t="shared" si="9"/>
        <v>24.833333333333332</v>
      </c>
      <c r="I312" s="14">
        <f>E312/data!$C$15*1000</f>
        <v>4.075589027078375</v>
      </c>
      <c r="J312" s="14">
        <f>J311+data!$C$21*(I311-J311)/60*B311</f>
        <v>4.0534666603764613</v>
      </c>
      <c r="K312" s="59">
        <f>K311+C312*B312/3600/data!H$23</f>
        <v>58.522015098956771</v>
      </c>
    </row>
    <row r="313" spans="1:11" ht="20.100000000000001" customHeight="1">
      <c r="A313" s="12">
        <f>'Eleveld TCI'!A313</f>
        <v>1495</v>
      </c>
      <c r="B313" s="8">
        <f>'Eleveld TCI'!C313</f>
        <v>5</v>
      </c>
      <c r="C313" s="68">
        <f>'Marsh TCI'!E313</f>
        <v>871.85950991990012</v>
      </c>
      <c r="D313" s="17">
        <f>(F313*data!$C$16+G313*data!$C$17-E312*(data!$C$18+data!$C$19+data!$C$20))*$B313/60</f>
        <v>-1.213288108480882</v>
      </c>
      <c r="E313" s="17">
        <f t="shared" si="10"/>
        <v>30.0987457250164</v>
      </c>
      <c r="F313" s="17">
        <f>F312+(data!$C$19*E312-data!$C$16*F312)*$B313/60</f>
        <v>145.57406248997086</v>
      </c>
      <c r="G313" s="17">
        <f>G312+(data!$C$20*E312-data!$C$17*G312)*$B313/60</f>
        <v>104.87936327169692</v>
      </c>
      <c r="H313" s="16">
        <f t="shared" si="9"/>
        <v>24.916666666666668</v>
      </c>
      <c r="I313" s="14">
        <f>E313/data!$C$15*1000</f>
        <v>4.0753694537447238</v>
      </c>
      <c r="J313" s="14">
        <f>J312+data!$C$21*(I312-J312)/60*B312</f>
        <v>4.0536972245732112</v>
      </c>
      <c r="K313" s="59">
        <f>K312+C313*B313/3600/data!H$23</f>
        <v>58.64310669755676</v>
      </c>
    </row>
    <row r="314" spans="1:11" ht="20.100000000000001" customHeight="1">
      <c r="A314" s="12">
        <f>'Eleveld TCI'!A314</f>
        <v>1500</v>
      </c>
      <c r="B314" s="8">
        <f>'Eleveld TCI'!C314</f>
        <v>5</v>
      </c>
      <c r="C314" s="68">
        <f>'Marsh TCI'!E314</f>
        <v>871.32143614428969</v>
      </c>
      <c r="D314" s="17">
        <f>(F314*data!$C$16+G314*data!$C$17-E313*(data!$C$18+data!$C$19+data!$C$20))*$B314/60</f>
        <v>-1.2125386220999801</v>
      </c>
      <c r="E314" s="17">
        <f t="shared" si="10"/>
        <v>30.09712308891628</v>
      </c>
      <c r="F314" s="17">
        <f>F313+(data!$C$19*E313-data!$C$16*F313)*$B314/60</f>
        <v>145.67723282406217</v>
      </c>
      <c r="G314" s="17">
        <f>G313+(data!$C$20*E313-data!$C$17*G313)*$B314/60</f>
        <v>105.13905873118392</v>
      </c>
      <c r="H314" s="16">
        <f t="shared" si="9"/>
        <v>25</v>
      </c>
      <c r="I314" s="14">
        <f>E314/data!$C$15*1000</f>
        <v>4.0751497488554449</v>
      </c>
      <c r="J314" s="14">
        <f>J313+data!$C$21*(I313-J313)/60*B313</f>
        <v>4.0539230973370994</v>
      </c>
      <c r="K314" s="59">
        <f>K313+C314*B314/3600/data!H$23</f>
        <v>58.76412356368791</v>
      </c>
    </row>
    <row r="315" spans="1:11" ht="20.100000000000001" customHeight="1">
      <c r="A315" s="12">
        <f>'Eleveld TCI'!A315</f>
        <v>1505</v>
      </c>
      <c r="B315" s="8">
        <f>'Eleveld TCI'!C315</f>
        <v>5</v>
      </c>
      <c r="C315" s="68">
        <f>'Marsh TCI'!E315</f>
        <v>870.78560806544829</v>
      </c>
      <c r="D315" s="17">
        <f>(F315*data!$C$16+G315*data!$C$17-E314*(data!$C$18+data!$C$19+data!$C$20))*$B315/60</f>
        <v>-1.2117922341069405</v>
      </c>
      <c r="E315" s="17">
        <f t="shared" si="10"/>
        <v>30.095499516120853</v>
      </c>
      <c r="F315" s="17">
        <f>F314+(data!$C$19*E314-data!$C$16*F314)*$B315/60</f>
        <v>145.77981163518399</v>
      </c>
      <c r="G315" s="17">
        <f>G314+(data!$C$20*E314-data!$C$17*G314)*$B315/60</f>
        <v>105.3986420027998</v>
      </c>
      <c r="H315" s="16">
        <f t="shared" si="9"/>
        <v>25.083333333333332</v>
      </c>
      <c r="I315" s="14">
        <f>E315/data!$C$15*1000</f>
        <v>4.0749299171376423</v>
      </c>
      <c r="J315" s="14">
        <f>J314+data!$C$21*(I314-J314)/60*B314</f>
        <v>4.0541443261921746</v>
      </c>
      <c r="K315" s="59">
        <f>K314+C315*B315/3600/data!H$23</f>
        <v>58.885066009252554</v>
      </c>
    </row>
    <row r="316" spans="1:11" ht="20.100000000000001" customHeight="1">
      <c r="A316" s="12">
        <f>'Eleveld TCI'!A316</f>
        <v>1510</v>
      </c>
      <c r="B316" s="8">
        <f>'Eleveld TCI'!C316</f>
        <v>5</v>
      </c>
      <c r="C316" s="68">
        <f>'Marsh TCI'!E316</f>
        <v>870.25201545124332</v>
      </c>
      <c r="D316" s="17">
        <f>(F316*data!$C$16+G316*data!$C$17-E315*(data!$C$18+data!$C$19+data!$C$20))*$B316/60</f>
        <v>-1.2110489304978374</v>
      </c>
      <c r="E316" s="17">
        <f t="shared" si="10"/>
        <v>30.09387504126947</v>
      </c>
      <c r="F316" s="17">
        <f>F315+(data!$C$19*E315-data!$C$16*F315)*$B316/60</f>
        <v>145.88180201830667</v>
      </c>
      <c r="G316" s="17">
        <f>G315+(data!$C$20*E315-data!$C$17*G315)*$B316/60</f>
        <v>105.6581131187679</v>
      </c>
      <c r="H316" s="16">
        <f t="shared" si="9"/>
        <v>25.166666666666668</v>
      </c>
      <c r="I316" s="14">
        <f>E316/data!$C$15*1000</f>
        <v>4.074709963281486</v>
      </c>
      <c r="J316" s="14">
        <f>J315+data!$C$21*(I315-J315)/60*B315</f>
        <v>4.0543609582164466</v>
      </c>
      <c r="K316" s="59">
        <f>K315+C316*B316/3600/data!H$23</f>
        <v>59.005934344731891</v>
      </c>
    </row>
    <row r="317" spans="1:11" ht="20.100000000000001" customHeight="1">
      <c r="A317" s="12">
        <f>'Eleveld TCI'!A317</f>
        <v>1515</v>
      </c>
      <c r="B317" s="8">
        <f>'Eleveld TCI'!C317</f>
        <v>5</v>
      </c>
      <c r="C317" s="68">
        <f>'Marsh TCI'!E317</f>
        <v>869.72064811638336</v>
      </c>
      <c r="D317" s="17">
        <f>(F317*data!$C$16+G317*data!$C$17-E316*(data!$C$18+data!$C$19+data!$C$20))*$B317/60</f>
        <v>-1.2103086973312336</v>
      </c>
      <c r="E317" s="17">
        <f t="shared" si="10"/>
        <v>30.092249698731631</v>
      </c>
      <c r="F317" s="17">
        <f>F316+(data!$C$19*E316-data!$C$16*F316)*$B317/60</f>
        <v>145.98320705306813</v>
      </c>
      <c r="G317" s="17">
        <f>G316+(data!$C$20*E316-data!$C$17*G316)*$B317/60</f>
        <v>105.91747211164315</v>
      </c>
      <c r="H317" s="16">
        <f t="shared" si="9"/>
        <v>25.25</v>
      </c>
      <c r="I317" s="14">
        <f>E317/data!$C$15*1000</f>
        <v>4.0744898919406038</v>
      </c>
      <c r="J317" s="14">
        <f>J316+data!$C$21*(I316-J316)/60*B316</f>
        <v>4.054573040046149</v>
      </c>
      <c r="K317" s="59">
        <f>K316+C317*B317/3600/data!H$23</f>
        <v>59.126728879192498</v>
      </c>
    </row>
    <row r="318" spans="1:11" ht="20.100000000000001" customHeight="1">
      <c r="A318" s="12">
        <f>'Eleveld TCI'!A318</f>
        <v>1520</v>
      </c>
      <c r="B318" s="8">
        <f>'Eleveld TCI'!C318</f>
        <v>5</v>
      </c>
      <c r="C318" s="68">
        <f>'Marsh TCI'!E318</f>
        <v>869.19149592229587</v>
      </c>
      <c r="D318" s="17">
        <f>(F318*data!$C$16+G318*data!$C$17-E317*(data!$C$18+data!$C$19+data!$C$20))*$B318/60</f>
        <v>-1.209571520727998</v>
      </c>
      <c r="E318" s="17">
        <f t="shared" si="10"/>
        <v>30.090623522609722</v>
      </c>
      <c r="F318" s="17">
        <f>F317+(data!$C$19*E317-data!$C$16*F317)*$B318/60</f>
        <v>146.08402980384693</v>
      </c>
      <c r="G318" s="17">
        <f>G317+(data!$C$20*E317-data!$C$17*G317)*$B318/60</f>
        <v>106.17671901430931</v>
      </c>
      <c r="H318" s="16">
        <f t="shared" si="9"/>
        <v>25.333333333333332</v>
      </c>
      <c r="I318" s="14">
        <f>E318/data!$C$15*1000</f>
        <v>4.0742697077324577</v>
      </c>
      <c r="J318" s="14">
        <f>J317+data!$C$21*(I317-J317)/60*B317</f>
        <v>4.0547806178799641</v>
      </c>
      <c r="K318" s="59">
        <f>K317+C318*B318/3600/data!H$23</f>
        <v>59.247449920292816</v>
      </c>
    </row>
    <row r="319" spans="1:11" ht="20.100000000000001" customHeight="1">
      <c r="A319" s="12">
        <f>'Eleveld TCI'!A319</f>
        <v>1525</v>
      </c>
      <c r="B319" s="8">
        <f>'Eleveld TCI'!C319</f>
        <v>5</v>
      </c>
      <c r="C319" s="68">
        <f>'Marsh TCI'!E319</f>
        <v>868.66454877681917</v>
      </c>
      <c r="D319" s="17">
        <f>(F319*data!$C$16+G319*data!$C$17-E318*(data!$C$18+data!$C$19+data!$C$20))*$B319/60</f>
        <v>-1.2088373868711035</v>
      </c>
      <c r="E319" s="17">
        <f t="shared" si="10"/>
        <v>30.088996546741807</v>
      </c>
      <c r="F319" s="17">
        <f>F318+(data!$C$19*E318-data!$C$16*F318)*$B319/60</f>
        <v>146.18427331983511</v>
      </c>
      <c r="G319" s="17">
        <f>G318+(data!$C$20*E318-data!$C$17*G318)*$B319/60</f>
        <v>106.43585385997618</v>
      </c>
      <c r="H319" s="16">
        <f t="shared" si="9"/>
        <v>25.416666666666668</v>
      </c>
      <c r="I319" s="14">
        <f>E319/data!$C$15*1000</f>
        <v>4.0740494152387221</v>
      </c>
      <c r="J319" s="14">
        <f>J318+data!$C$21*(I318-J318)/60*B318</f>
        <v>4.0549837374832043</v>
      </c>
      <c r="K319" s="59">
        <f>K318+C319*B319/3600/data!H$23</f>
        <v>59.368097774289595</v>
      </c>
    </row>
    <row r="320" spans="1:11" ht="20.100000000000001" customHeight="1">
      <c r="A320" s="12">
        <f>'Eleveld TCI'!A320</f>
        <v>1530</v>
      </c>
      <c r="B320" s="8">
        <f>'Eleveld TCI'!C320</f>
        <v>5</v>
      </c>
      <c r="C320" s="68">
        <f>'Marsh TCI'!E320</f>
        <v>868.13979663403984</v>
      </c>
      <c r="D320" s="17">
        <f>(F320*data!$C$16+G320*data!$C$17-E319*(data!$C$18+data!$C$19+data!$C$20))*$B320/60</f>
        <v>-1.208106282005434</v>
      </c>
      <c r="E320" s="17">
        <f t="shared" si="10"/>
        <v>30.087368804704177</v>
      </c>
      <c r="F320" s="17">
        <f>F319+(data!$C$19*E319-data!$C$16*F319)*$B320/60</f>
        <v>146.28394063511075</v>
      </c>
      <c r="G320" s="17">
        <f>G319+(data!$C$20*E319-data!$C$17*G319)*$B320/60</f>
        <v>106.69487668217684</v>
      </c>
      <c r="H320" s="16">
        <f t="shared" si="9"/>
        <v>25.5</v>
      </c>
      <c r="I320" s="14">
        <f>E320/data!$C$15*1000</f>
        <v>4.0738290190056254</v>
      </c>
      <c r="J320" s="14">
        <f>J319+data!$C$21*(I319-J319)/60*B319</f>
        <v>4.0551824441919591</v>
      </c>
      <c r="K320" s="59">
        <f>K319+C320*B320/3600/data!H$23</f>
        <v>59.488672746044323</v>
      </c>
    </row>
    <row r="321" spans="1:11" ht="20.100000000000001" customHeight="1">
      <c r="A321" s="12">
        <f>'Eleveld TCI'!A321</f>
        <v>1535</v>
      </c>
      <c r="B321" s="8">
        <f>'Eleveld TCI'!C321</f>
        <v>5</v>
      </c>
      <c r="C321" s="68">
        <f>'Marsh TCI'!E321</f>
        <v>867.61722949408761</v>
      </c>
      <c r="D321" s="17">
        <f>(F321*data!$C$16+G321*data!$C$17-E320*(data!$C$18+data!$C$19+data!$C$20))*$B321/60</f>
        <v>-1.2073781924375759</v>
      </c>
      <c r="E321" s="17">
        <f t="shared" si="10"/>
        <v>30.085740329813877</v>
      </c>
      <c r="F321" s="17">
        <f>F320+(data!$C$19*E320-data!$C$16*F320)*$B321/60</f>
        <v>146.38303476871005</v>
      </c>
      <c r="G321" s="17">
        <f>G320+(data!$C$20*E320-data!$C$17*G320)*$B321/60</f>
        <v>106.95378751476498</v>
      </c>
      <c r="H321" s="16">
        <f t="shared" si="9"/>
        <v>25.583333333333332</v>
      </c>
      <c r="I321" s="14">
        <f>E321/data!$C$15*1000</f>
        <v>4.0736085235442943</v>
      </c>
      <c r="J321" s="14">
        <f>J320+data!$C$21*(I320-J320)/60*B320</f>
        <v>4.0553767829171949</v>
      </c>
      <c r="K321" s="59">
        <f>K320+C321*B321/3600/data!H$23</f>
        <v>59.60917513902961</v>
      </c>
    </row>
    <row r="322" spans="1:11" ht="20.100000000000001" customHeight="1">
      <c r="A322" s="12">
        <f>'Eleveld TCI'!A322</f>
        <v>1540</v>
      </c>
      <c r="B322" s="8">
        <f>'Eleveld TCI'!C322</f>
        <v>5</v>
      </c>
      <c r="C322" s="68">
        <f>'Marsh TCI'!E322</f>
        <v>867.09683740288926</v>
      </c>
      <c r="D322" s="17">
        <f>(F322*data!$C$16+G322*data!$C$17-E321*(data!$C$18+data!$C$19+data!$C$20))*$B322/60</f>
        <v>-1.2066531045356073</v>
      </c>
      <c r="E322" s="17">
        <f t="shared" si="10"/>
        <v>30.084111155131168</v>
      </c>
      <c r="F322" s="17">
        <f>F321+(data!$C$19*E321-data!$C$16*F321)*$B322/60</f>
        <v>146.48155872469925</v>
      </c>
      <c r="G322" s="17">
        <f>G321+(data!$C$20*E321-data!$C$17*G321)*$B322/60</f>
        <v>107.21258639191218</v>
      </c>
      <c r="H322" s="16">
        <f t="shared" si="9"/>
        <v>25.666666666666668</v>
      </c>
      <c r="I322" s="14">
        <f>E322/data!$C$15*1000</f>
        <v>4.0733879333310883</v>
      </c>
      <c r="J322" s="14">
        <f>J321+data!$C$21*(I321-J321)/60*B321</f>
        <v>4.0555667981488241</v>
      </c>
      <c r="K322" s="59">
        <f>K321+C322*B322/3600/data!H$23</f>
        <v>59.729605255335564</v>
      </c>
    </row>
    <row r="323" spans="1:11" ht="20.100000000000001" customHeight="1">
      <c r="A323" s="12">
        <f>'Eleveld TCI'!A323</f>
        <v>1545</v>
      </c>
      <c r="B323" s="8">
        <f>'Eleveld TCI'!C323</f>
        <v>5</v>
      </c>
      <c r="C323" s="68">
        <f>'Marsh TCI'!E323</f>
        <v>866.57861045199638</v>
      </c>
      <c r="D323" s="17">
        <f>(F323*data!$C$16+G323*data!$C$17-E322*(data!$C$18+data!$C$19+data!$C$20))*$B323/60</f>
        <v>-1.2059310047288894</v>
      </c>
      <c r="E323" s="17">
        <f t="shared" si="10"/>
        <v>30.082481313461848</v>
      </c>
      <c r="F323" s="17">
        <f>F322+(data!$C$19*E322-data!$C$16*F322)*$B323/60</f>
        <v>146.57951549224626</v>
      </c>
      <c r="G323" s="17">
        <f>G322+(data!$C$20*E322-data!$C$17*G322)*$B323/60</f>
        <v>107.47127334810524</v>
      </c>
      <c r="H323" s="16">
        <f t="shared" si="9"/>
        <v>25.75</v>
      </c>
      <c r="I323" s="14">
        <f>E323/data!$C$15*1000</f>
        <v>4.0731672528079104</v>
      </c>
      <c r="J323" s="14">
        <f>J322+data!$C$21*(I322-J322)/60*B322</f>
        <v>4.0557525339597271</v>
      </c>
      <c r="K323" s="59">
        <f>K322+C323*B323/3600/data!H$23</f>
        <v>59.84996339567612</v>
      </c>
    </row>
    <row r="324" spans="1:11" ht="20.100000000000001" customHeight="1">
      <c r="A324" s="12">
        <f>'Eleveld TCI'!A324</f>
        <v>1550</v>
      </c>
      <c r="B324" s="8">
        <f>'Eleveld TCI'!C324</f>
        <v>5</v>
      </c>
      <c r="C324" s="68">
        <f>'Marsh TCI'!E324</f>
        <v>866.06253877832728</v>
      </c>
      <c r="D324" s="17">
        <f>(F324*data!$C$16+G324*data!$C$17-E323*(data!$C$18+data!$C$19+data!$C$20))*$B324/60</f>
        <v>-1.2052118795078448</v>
      </c>
      <c r="E324" s="17">
        <f t="shared" si="10"/>
        <v>30.080850837359552</v>
      </c>
      <c r="F324" s="17">
        <f>F323+(data!$C$19*E323-data!$C$16*F323)*$B324/60</f>
        <v>146.67690804569187</v>
      </c>
      <c r="G324" s="17">
        <f>G323+(data!$C$20*E323-data!$C$17*G323)*$B324/60</f>
        <v>107.72984841814356</v>
      </c>
      <c r="H324" s="16">
        <f t="shared" ref="H324:H387" si="11">$A324/60</f>
        <v>25.833333333333332</v>
      </c>
      <c r="I324" s="14">
        <f>E324/data!$C$15*1000</f>
        <v>4.0729464863825227</v>
      </c>
      <c r="J324" s="14">
        <f>J323+data!$C$21*(I323-J323)/60*B323</f>
        <v>4.0559340340097432</v>
      </c>
      <c r="K324" s="59">
        <f>K323+C324*B324/3600/data!H$23</f>
        <v>59.970249859395331</v>
      </c>
    </row>
    <row r="325" spans="1:11" ht="20.100000000000001" customHeight="1">
      <c r="A325" s="12">
        <f>'Eleveld TCI'!A325</f>
        <v>1555</v>
      </c>
      <c r="B325" s="8">
        <f>'Eleveld TCI'!C325</f>
        <v>5</v>
      </c>
      <c r="C325" s="68">
        <f>'Marsh TCI'!E325</f>
        <v>865.54861256402546</v>
      </c>
      <c r="D325" s="17">
        <f>(F325*data!$C$16+G325*data!$C$17-E324*(data!$C$18+data!$C$19+data!$C$20))*$B325/60</f>
        <v>-1.204495715423739</v>
      </c>
      <c r="E325" s="17">
        <f t="shared" ref="E325:E388" si="12">IF(N$21=1,(C324/60)*$B325/60+D325+E324,(C325/60)*$B325/60+D325+E324)</f>
        <v>30.079219759127934</v>
      </c>
      <c r="F325" s="17">
        <f>F324+(data!$C$19*E324-data!$C$16*F324)*$B325/60</f>
        <v>146.77373934462076</v>
      </c>
      <c r="G325" s="17">
        <f>G324+(data!$C$20*E324-data!$C$17*G324)*$B325/60</f>
        <v>107.98831163713652</v>
      </c>
      <c r="H325" s="16">
        <f t="shared" si="11"/>
        <v>25.916666666666668</v>
      </c>
      <c r="I325" s="14">
        <f>E325/data!$C$15*1000</f>
        <v>4.0727256384288397</v>
      </c>
      <c r="J325" s="14">
        <f>J324+data!$C$21*(I324-J324)/60*B324</f>
        <v>4.0561113415496157</v>
      </c>
      <c r="K325" s="59">
        <f>K324+C325*B325/3600/data!H$23</f>
        <v>60.090464944473666</v>
      </c>
    </row>
    <row r="326" spans="1:11" ht="20.100000000000001" customHeight="1">
      <c r="A326" s="12">
        <f>'Eleveld TCI'!A326</f>
        <v>1560</v>
      </c>
      <c r="B326" s="8">
        <f>'Eleveld TCI'!C326</f>
        <v>5</v>
      </c>
      <c r="C326" s="68">
        <f>'Marsh TCI'!E326</f>
        <v>865.0368220361928</v>
      </c>
      <c r="D326" s="17">
        <f>(F326*data!$C$16+G326*data!$C$17-E325*(data!$C$18+data!$C$19+data!$C$20))*$B326/60</f>
        <v>-1.2037824990884549</v>
      </c>
      <c r="E326" s="17">
        <f t="shared" si="12"/>
        <v>30.077588110822848</v>
      </c>
      <c r="F326" s="17">
        <f>F325+(data!$C$19*E325-data!$C$16*F325)*$B326/60</f>
        <v>146.8700123339321</v>
      </c>
      <c r="G326" s="17">
        <f>G325+(data!$C$20*E325-data!$C$17*G325)*$B326/60</f>
        <v>108.24666304050085</v>
      </c>
      <c r="H326" s="16">
        <f t="shared" si="11"/>
        <v>26</v>
      </c>
      <c r="I326" s="14">
        <f>E326/data!$C$15*1000</f>
        <v>4.0725047132872216</v>
      </c>
      <c r="J326" s="14">
        <f>J325+data!$C$21*(I325-J325)/60*B325</f>
        <v>4.0562844994249074</v>
      </c>
      <c r="K326" s="59">
        <f>K325+C326*B326/3600/data!H$23</f>
        <v>60.210608947534247</v>
      </c>
    </row>
    <row r="327" spans="1:11" ht="20.100000000000001" customHeight="1">
      <c r="A327" s="12">
        <f>'Eleveld TCI'!A327</f>
        <v>1565</v>
      </c>
      <c r="B327" s="8">
        <f>'Eleveld TCI'!C327</f>
        <v>5</v>
      </c>
      <c r="C327" s="68">
        <f>'Marsh TCI'!E327</f>
        <v>864.52715746670606</v>
      </c>
      <c r="D327" s="17">
        <f>(F327*data!$C$16+G327*data!$C$17-E326*(data!$C$18+data!$C$19+data!$C$20))*$B327/60</f>
        <v>-1.20307221717427</v>
      </c>
      <c r="E327" s="17">
        <f t="shared" si="12"/>
        <v>30.075955924254401</v>
      </c>
      <c r="F327" s="17">
        <f>F326+(data!$C$19*E326-data!$C$16*F326)*$B327/60</f>
        <v>146.96572994390982</v>
      </c>
      <c r="G327" s="17">
        <f>G326+(data!$C$20*E326-data!$C$17*G326)*$B327/60</f>
        <v>108.50490266395812</v>
      </c>
      <c r="H327" s="16">
        <f t="shared" si="11"/>
        <v>26.083333333333332</v>
      </c>
      <c r="I327" s="14">
        <f>E327/data!$C$15*1000</f>
        <v>4.0722837152647582</v>
      </c>
      <c r="J327" s="14">
        <f>J326+data!$C$21*(I326-J326)/60*B326</f>
        <v>4.05645355007987</v>
      </c>
      <c r="K327" s="59">
        <f>K326+C327*B327/3600/data!H$23</f>
        <v>60.330682163849069</v>
      </c>
    </row>
    <row r="328" spans="1:11" ht="20.100000000000001" customHeight="1">
      <c r="A328" s="12">
        <f>'Eleveld TCI'!A328</f>
        <v>1570</v>
      </c>
      <c r="B328" s="8">
        <f>'Eleveld TCI'!C328</f>
        <v>5</v>
      </c>
      <c r="C328" s="68">
        <f>'Marsh TCI'!E328</f>
        <v>864.01960917203155</v>
      </c>
      <c r="D328" s="17">
        <f>(F328*data!$C$16+G328*data!$C$17-E327*(data!$C$18+data!$C$19+data!$C$20))*$B328/60</f>
        <v>-1.2023648564136236</v>
      </c>
      <c r="E328" s="17">
        <f t="shared" si="12"/>
        <v>30.074323230988981</v>
      </c>
      <c r="F328" s="17">
        <f>F327+(data!$C$19*E327-data!$C$16*F327)*$B328/60</f>
        <v>147.06089509029283</v>
      </c>
      <c r="G328" s="17">
        <f>G327+(data!$C$20*E327-data!$C$17*G327)*$B328/60</f>
        <v>108.76303054353214</v>
      </c>
      <c r="H328" s="16">
        <f t="shared" si="11"/>
        <v>26.166666666666668</v>
      </c>
      <c r="I328" s="14">
        <f>E328/data!$C$15*1000</f>
        <v>4.0720626486355371</v>
      </c>
      <c r="J328" s="14">
        <f>J327+data!$C$21*(I327-J327)/60*B327</f>
        <v>4.0566185355612818</v>
      </c>
      <c r="K328" s="59">
        <f>K327+C328*B328/3600/data!H$23</f>
        <v>60.450684887345183</v>
      </c>
    </row>
    <row r="329" spans="1:11" ht="20.100000000000001" customHeight="1">
      <c r="A329" s="12">
        <f>'Eleveld TCI'!A329</f>
        <v>1575</v>
      </c>
      <c r="B329" s="8">
        <f>'Eleveld TCI'!C329</f>
        <v>5</v>
      </c>
      <c r="C329" s="68">
        <f>'Marsh TCI'!E329</f>
        <v>863.51416751299098</v>
      </c>
      <c r="D329" s="17">
        <f>(F329*data!$C$16+G329*data!$C$17-E328*(data!$C$18+data!$C$19+data!$C$20))*$B329/60</f>
        <v>-1.2016604035988872</v>
      </c>
      <c r="E329" s="17">
        <f t="shared" si="12"/>
        <v>30.072690062351249</v>
      </c>
      <c r="F329" s="17">
        <f>F328+(data!$C$19*E328-data!$C$16*F328)*$B329/60</f>
        <v>147.15551067434455</v>
      </c>
      <c r="G329" s="17">
        <f>G328+(data!$C$20*E328-data!$C$17*G328)*$B329/60</f>
        <v>109.02104671554646</v>
      </c>
      <c r="H329" s="16">
        <f t="shared" si="11"/>
        <v>26.25</v>
      </c>
      <c r="I329" s="14">
        <f>E329/data!$C$15*1000</f>
        <v>4.071841517640916</v>
      </c>
      <c r="J329" s="14">
        <f>J328+data!$C$21*(I328-J328)/60*B328</f>
        <v>4.0567794975222453</v>
      </c>
      <c r="K329" s="59">
        <f>K328+C329*B329/3600/data!H$23</f>
        <v>60.570617410610879</v>
      </c>
    </row>
    <row r="330" spans="1:11" ht="20.100000000000001" customHeight="1">
      <c r="A330" s="12">
        <f>'Eleveld TCI'!A330</f>
        <v>1580</v>
      </c>
      <c r="B330" s="8">
        <f>'Eleveld TCI'!C330</f>
        <v>5</v>
      </c>
      <c r="C330" s="68">
        <f>'Marsh TCI'!E330</f>
        <v>863.01082289456645</v>
      </c>
      <c r="D330" s="17">
        <f>(F330*data!$C$16+G330*data!$C$17-E329*(data!$C$18+data!$C$19+data!$C$20))*$B330/60</f>
        <v>-1.200958845582133</v>
      </c>
      <c r="E330" s="17">
        <f t="shared" si="12"/>
        <v>30.071056449426049</v>
      </c>
      <c r="F330" s="17">
        <f>F329+(data!$C$19*E329-data!$C$16*F329)*$B330/60</f>
        <v>147.24957958292242</v>
      </c>
      <c r="G330" s="17">
        <f>G329+(data!$C$20*E329-data!$C$17*G329)*$B330/60</f>
        <v>109.27895121662185</v>
      </c>
      <c r="H330" s="16">
        <f t="shared" si="11"/>
        <v>26.333333333333332</v>
      </c>
      <c r="I330" s="14">
        <f>E330/data!$C$15*1000</f>
        <v>4.0716203264897821</v>
      </c>
      <c r="J330" s="14">
        <f>J329+data!$C$21*(I329-J329)/60*B329</f>
        <v>4.0569364772259497</v>
      </c>
      <c r="K330" s="59">
        <f>K329+C330*B330/3600/data!H$23</f>
        <v>60.690480024901788</v>
      </c>
    </row>
    <row r="331" spans="1:11" ht="20.100000000000001" customHeight="1">
      <c r="A331" s="12">
        <f>'Eleveld TCI'!A331</f>
        <v>1585</v>
      </c>
      <c r="B331" s="8">
        <f>'Eleveld TCI'!C331</f>
        <v>5</v>
      </c>
      <c r="C331" s="68">
        <f>'Marsh TCI'!E331</f>
        <v>862.50956576569592</v>
      </c>
      <c r="D331" s="17">
        <f>(F331*data!$C$16+G331*data!$C$17-E330*(data!$C$18+data!$C$19+data!$C$20))*$B331/60</f>
        <v>-1.2002601692748973</v>
      </c>
      <c r="E331" s="17">
        <f t="shared" si="12"/>
        <v>30.069422423060271</v>
      </c>
      <c r="F331" s="17">
        <f>F330+(data!$C$19*E330-data!$C$16*F330)*$B331/60</f>
        <v>147.3431046885469</v>
      </c>
      <c r="G331" s="17">
        <f>G330+(data!$C$20*E330-data!$C$17*G330)*$B331/60</f>
        <v>109.5367440836738</v>
      </c>
      <c r="H331" s="16">
        <f t="shared" si="11"/>
        <v>26.416666666666668</v>
      </c>
      <c r="I331" s="14">
        <f>E331/data!$C$15*1000</f>
        <v>4.0713990793588035</v>
      </c>
      <c r="J331" s="14">
        <f>J330+data!$C$21*(I330-J330)/60*B330</f>
        <v>4.0570895155493956</v>
      </c>
      <c r="K331" s="59">
        <f>K330+C331*B331/3600/data!H$23</f>
        <v>60.810273020147022</v>
      </c>
    </row>
    <row r="332" spans="1:11" ht="20.100000000000001" customHeight="1">
      <c r="A332" s="12">
        <f>'Eleveld TCI'!A332</f>
        <v>1590</v>
      </c>
      <c r="B332" s="8">
        <f>'Eleveld TCI'!C332</f>
        <v>5</v>
      </c>
      <c r="C332" s="68">
        <f>'Marsh TCI'!E332</f>
        <v>862.0103866190891</v>
      </c>
      <c r="D332" s="17">
        <f>(F332*data!$C$16+G332*data!$C$17-E331*(data!$C$18+data!$C$19+data!$C$20))*$B332/60</f>
        <v>-1.1995643616479439</v>
      </c>
      <c r="E332" s="17">
        <f t="shared" si="12"/>
        <v>30.067788013864682</v>
      </c>
      <c r="F332" s="17">
        <f>F331+(data!$C$19*E331-data!$C$16*F331)*$B332/60</f>
        <v>147.43608884947031</v>
      </c>
      <c r="G332" s="17">
        <f>G331+(data!$C$20*E331-data!$C$17*G331)*$B332/60</f>
        <v>109.79442535391007</v>
      </c>
      <c r="H332" s="16">
        <f t="shared" si="11"/>
        <v>26.5</v>
      </c>
      <c r="I332" s="14">
        <f>E332/data!$C$15*1000</f>
        <v>4.0711777803926781</v>
      </c>
      <c r="J332" s="14">
        <f>J331+data!$C$21*(I331-J331)/60*B331</f>
        <v>4.0572386529870856</v>
      </c>
      <c r="K332" s="59">
        <f>K331+C332*B332/3600/data!H$23</f>
        <v>60.929996684955228</v>
      </c>
    </row>
    <row r="333" spans="1:11" ht="20.100000000000001" customHeight="1">
      <c r="A333" s="12">
        <f>'Eleveld TCI'!A333</f>
        <v>1595</v>
      </c>
      <c r="B333" s="8">
        <f>'Eleveld TCI'!C333</f>
        <v>5</v>
      </c>
      <c r="C333" s="68">
        <f>'Marsh TCI'!E333</f>
        <v>861.51327599101239</v>
      </c>
      <c r="D333" s="17">
        <f>(F333*data!$C$16+G333*data!$C$17-E332*(data!$C$18+data!$C$19+data!$C$20))*$B333/60</f>
        <v>-1.1988714097310285</v>
      </c>
      <c r="E333" s="17">
        <f t="shared" si="12"/>
        <v>30.06615325221572</v>
      </c>
      <c r="F333" s="17">
        <f>F332+(data!$C$19*E332-data!$C$16*F332)*$B333/60</f>
        <v>147.52853490974533</v>
      </c>
      <c r="G333" s="17">
        <f>G332+(data!$C$20*E332-data!$C$17*G332)*$B333/60</f>
        <v>110.05199506482826</v>
      </c>
      <c r="H333" s="16">
        <f t="shared" si="11"/>
        <v>26.583333333333332</v>
      </c>
      <c r="I333" s="14">
        <f>E333/data!$C$15*1000</f>
        <v>4.0709564337043744</v>
      </c>
      <c r="J333" s="14">
        <f>J332+data!$C$21*(I332-J332)/60*B332</f>
        <v>4.0573839296546765</v>
      </c>
      <c r="K333" s="59">
        <f>K332+C333*B333/3600/data!H$23</f>
        <v>61.049651306620646</v>
      </c>
    </row>
    <row r="334" spans="1:11" ht="20.100000000000001" customHeight="1">
      <c r="A334" s="12">
        <f>'Eleveld TCI'!A334</f>
        <v>1600</v>
      </c>
      <c r="B334" s="8">
        <f>'Eleveld TCI'!C334</f>
        <v>5</v>
      </c>
      <c r="C334" s="68">
        <f>'Marsh TCI'!E334</f>
        <v>861.01822446108486</v>
      </c>
      <c r="D334" s="17">
        <f>(F334*data!$C$16+G334*data!$C$17-E333*(data!$C$18+data!$C$19+data!$C$20))*$B334/60</f>
        <v>-1.1981813006126549</v>
      </c>
      <c r="E334" s="17">
        <f t="shared" si="12"/>
        <v>30.064518168257248</v>
      </c>
      <c r="F334" s="17">
        <f>F333+(data!$C$19*E333-data!$C$16*F333)*$B334/60</f>
        <v>147.6204456992931</v>
      </c>
      <c r="G334" s="17">
        <f>G333+(data!$C$20*E333-data!$C$17*G333)*$B334/60</f>
        <v>110.30945325421332</v>
      </c>
      <c r="H334" s="16">
        <f t="shared" si="11"/>
        <v>26.666666666666668</v>
      </c>
      <c r="I334" s="14">
        <f>E334/data!$C$15*1000</f>
        <v>4.07073504337537</v>
      </c>
      <c r="J334" s="14">
        <f>J333+data!$C$21*(I333-J333)/60*B333</f>
        <v>4.0575253852925961</v>
      </c>
      <c r="K334" s="59">
        <f>K333+C334*B334/3600/data!H$23</f>
        <v>61.169237171129133</v>
      </c>
    </row>
    <row r="335" spans="1:11" ht="20.100000000000001" customHeight="1">
      <c r="A335" s="12">
        <f>'Eleveld TCI'!A335</f>
        <v>1605</v>
      </c>
      <c r="B335" s="8">
        <f>'Eleveld TCI'!C335</f>
        <v>5</v>
      </c>
      <c r="C335" s="68">
        <f>'Marsh TCI'!E335</f>
        <v>860.52522265207244</v>
      </c>
      <c r="D335" s="17">
        <f>(F335*data!$C$16+G335*data!$C$17-E334*(data!$C$18+data!$C$19+data!$C$20))*$B335/60</f>
        <v>-1.1974940214398424</v>
      </c>
      <c r="E335" s="17">
        <f t="shared" si="12"/>
        <v>30.062882791902247</v>
      </c>
      <c r="F335" s="17">
        <f>F334+(data!$C$19*E334-data!$C$16*F334)*$B335/60</f>
        <v>147.71182403397108</v>
      </c>
      <c r="G335" s="17">
        <f>G334+(data!$C$20*E334-data!$C$17*G334)*$B335/60</f>
        <v>110.56679996013519</v>
      </c>
      <c r="H335" s="16">
        <f t="shared" si="11"/>
        <v>26.75</v>
      </c>
      <c r="I335" s="14">
        <f>E335/data!$C$15*1000</f>
        <v>4.0705136134558835</v>
      </c>
      <c r="J335" s="14">
        <f>J334+data!$C$21*(I334-J334)/60*B334</f>
        <v>4.0576630592696272</v>
      </c>
      <c r="K335" s="59">
        <f>K334+C335*B335/3600/data!H$23</f>
        <v>61.28875456316414</v>
      </c>
    </row>
    <row r="336" spans="1:11" ht="20.100000000000001" customHeight="1">
      <c r="A336" s="12">
        <f>'Eleveld TCI'!A336</f>
        <v>1610</v>
      </c>
      <c r="B336" s="8">
        <f>'Eleveld TCI'!C336</f>
        <v>5</v>
      </c>
      <c r="C336" s="68">
        <f>'Marsh TCI'!E336</f>
        <v>860.03426122974599</v>
      </c>
      <c r="D336" s="17">
        <f>(F336*data!$C$16+G336*data!$C$17-E335*(data!$C$18+data!$C$19+data!$C$20))*$B336/60</f>
        <v>-1.1968095594178791</v>
      </c>
      <c r="E336" s="17">
        <f t="shared" si="12"/>
        <v>30.061247152834468</v>
      </c>
      <c r="F336" s="17">
        <f>F335+(data!$C$19*E335-data!$C$16*F335)*$B336/60</f>
        <v>147.80267271564063</v>
      </c>
      <c r="G336" s="17">
        <f>G335+(data!$C$20*E335-data!$C$17*G335)*$B336/60</f>
        <v>110.82403522094634</v>
      </c>
      <c r="H336" s="16">
        <f t="shared" si="11"/>
        <v>26.833333333333332</v>
      </c>
      <c r="I336" s="14">
        <f>E336/data!$C$15*1000</f>
        <v>4.0702921479650929</v>
      </c>
      <c r="J336" s="14">
        <f>J335+data!$C$21*(I335-J335)/60*B335</f>
        <v>4.0577969905864562</v>
      </c>
      <c r="K336" s="59">
        <f>K335+C336*B336/3600/data!H$23</f>
        <v>61.408203766112713</v>
      </c>
    </row>
    <row r="337" spans="1:11" ht="20.100000000000001" customHeight="1">
      <c r="A337" s="12">
        <f>'Eleveld TCI'!A337</f>
        <v>1615</v>
      </c>
      <c r="B337" s="8">
        <f>'Eleveld TCI'!C337</f>
        <v>5</v>
      </c>
      <c r="C337" s="68">
        <f>'Marsh TCI'!E337</f>
        <v>859.54533090259361</v>
      </c>
      <c r="D337" s="17">
        <f>(F337*data!$C$16+G337*data!$C$17-E336*(data!$C$18+data!$C$19+data!$C$20))*$B337/60</f>
        <v>-1.1961279018100801</v>
      </c>
      <c r="E337" s="17">
        <f t="shared" si="12"/>
        <v>30.059611280510147</v>
      </c>
      <c r="F337" s="17">
        <f>F336+(data!$C$19*E336-data!$C$16*F336)*$B337/60</f>
        <v>147.89299453223421</v>
      </c>
      <c r="G337" s="17">
        <f>G336+(data!$C$20*E336-data!$C$17*G336)*$B337/60</f>
        <v>111.08115907527952</v>
      </c>
      <c r="H337" s="16">
        <f t="shared" si="11"/>
        <v>26.916666666666668</v>
      </c>
      <c r="I337" s="14">
        <f>E337/data!$C$15*1000</f>
        <v>4.0700706508913713</v>
      </c>
      <c r="J337" s="14">
        <f>J336+data!$C$21*(I336-J336)/60*B336</f>
        <v>4.0579272178791816</v>
      </c>
      <c r="K337" s="59">
        <f>K336+C337*B337/3600/data!H$23</f>
        <v>61.52758506207141</v>
      </c>
    </row>
    <row r="338" spans="1:11" ht="20.100000000000001" customHeight="1">
      <c r="A338" s="12">
        <f>'Eleveld TCI'!A338</f>
        <v>1620</v>
      </c>
      <c r="B338" s="8">
        <f>'Eleveld TCI'!C338</f>
        <v>5</v>
      </c>
      <c r="C338" s="68">
        <f>'Marsh TCI'!E338</f>
        <v>859.05842242169911</v>
      </c>
      <c r="D338" s="17">
        <f>(F338*data!$C$16+G338*data!$C$17-E337*(data!$C$18+data!$C$19+data!$C$20))*$B338/60</f>
        <v>-1.1954490359375498</v>
      </c>
      <c r="E338" s="17">
        <f t="shared" si="12"/>
        <v>30.057975204159533</v>
      </c>
      <c r="F338" s="17">
        <f>F337+(data!$C$19*E337-data!$C$16*F337)*$B338/60</f>
        <v>147.98279225782238</v>
      </c>
      <c r="G338" s="17">
        <f>G337+(data!$C$20*E337-data!$C$17*G337)*$B338/60</f>
        <v>111.33817156204523</v>
      </c>
      <c r="H338" s="16">
        <f t="shared" si="11"/>
        <v>27</v>
      </c>
      <c r="I338" s="14">
        <f>E338/data!$C$15*1000</f>
        <v>4.0698491261924952</v>
      </c>
      <c r="J338" s="14">
        <f>J337+data!$C$21*(I337-J337)/60*B337</f>
        <v>4.0580537794227984</v>
      </c>
      <c r="K338" s="59">
        <f>K337+C338*B338/3600/data!H$23</f>
        <v>61.646898731852204</v>
      </c>
    </row>
    <row r="339" spans="1:11" ht="20.100000000000001" customHeight="1">
      <c r="A339" s="12">
        <f>'Eleveld TCI'!A339</f>
        <v>1625</v>
      </c>
      <c r="B339" s="8">
        <f>'Eleveld TCI'!C339</f>
        <v>5</v>
      </c>
      <c r="C339" s="68">
        <f>'Marsh TCI'!E339</f>
        <v>858.57352658051582</v>
      </c>
      <c r="D339" s="17">
        <f>(F339*data!$C$16+G339*data!$C$17-E338*(data!$C$18+data!$C$19+data!$C$20))*$B339/60</f>
        <v>-1.1947729491789354</v>
      </c>
      <c r="E339" s="17">
        <f t="shared" si="12"/>
        <v>30.056338952788511</v>
      </c>
      <c r="F339" s="17">
        <f>F338+(data!$C$19*E338-data!$C$16*F338)*$B339/60</f>
        <v>148.07206865268029</v>
      </c>
      <c r="G339" s="17">
        <f>G338+(data!$C$20*E338-data!$C$17*G338)*$B339/60</f>
        <v>111.59507272042951</v>
      </c>
      <c r="H339" s="16">
        <f t="shared" si="11"/>
        <v>27.083333333333332</v>
      </c>
      <c r="I339" s="14">
        <f>E339/data!$C$15*1000</f>
        <v>4.0696275777958597</v>
      </c>
      <c r="J339" s="14">
        <f>J338+data!$C$21*(I338-J338)/60*B338</f>
        <v>4.058176713134638</v>
      </c>
      <c r="K339" s="59">
        <f>K338+C339*B339/3600/data!H$23</f>
        <v>61.766145054988385</v>
      </c>
    </row>
    <row r="340" spans="1:11" ht="20.100000000000001" customHeight="1">
      <c r="A340" s="12">
        <f>'Eleveld TCI'!A340</f>
        <v>1630</v>
      </c>
      <c r="B340" s="8">
        <f>'Eleveld TCI'!C340</f>
        <v>5</v>
      </c>
      <c r="C340" s="68">
        <f>'Marsh TCI'!E340</f>
        <v>858.09063421468295</v>
      </c>
      <c r="D340" s="17">
        <f>(F340*data!$C$16+G340*data!$C$17-E339*(data!$C$18+data!$C$19+data!$C$20))*$B340/60</f>
        <v>-1.1940996289701848</v>
      </c>
      <c r="E340" s="17">
        <f t="shared" si="12"/>
        <v>30.054702555180153</v>
      </c>
      <c r="F340" s="17">
        <f>F339+(data!$C$19*E339-data!$C$16*F339)*$B340/60</f>
        <v>148.16082646335408</v>
      </c>
      <c r="G340" s="17">
        <f>G339+(data!$C$20*E339-data!$C$17*G339)*$B340/60</f>
        <v>111.85186258989157</v>
      </c>
      <c r="H340" s="16">
        <f t="shared" si="11"/>
        <v>27.166666666666668</v>
      </c>
      <c r="I340" s="14">
        <f>E340/data!$C$15*1000</f>
        <v>4.0694060095986924</v>
      </c>
      <c r="J340" s="14">
        <f>J339+data!$C$21*(I339-J339)/60*B339</f>
        <v>4.0582960565777828</v>
      </c>
      <c r="K340" s="59">
        <f>K339+C340*B340/3600/data!H$23</f>
        <v>61.885324309740426</v>
      </c>
    </row>
    <row r="341" spans="1:11" ht="20.100000000000001" customHeight="1">
      <c r="A341" s="12">
        <f>'Eleveld TCI'!A341</f>
        <v>1635</v>
      </c>
      <c r="B341" s="8">
        <f>'Eleveld TCI'!C341</f>
        <v>5</v>
      </c>
      <c r="C341" s="68">
        <f>'Marsh TCI'!E341</f>
        <v>857.60973620181062</v>
      </c>
      <c r="D341" s="17">
        <f>(F341*data!$C$16+G341*data!$C$17-E340*(data!$C$18+data!$C$19+data!$C$20))*$B341/60</f>
        <v>-1.1934290628043029</v>
      </c>
      <c r="E341" s="17">
        <f t="shared" si="12"/>
        <v>30.053066039896244</v>
      </c>
      <c r="F341" s="17">
        <f>F340+(data!$C$19*E340-data!$C$16*F340)*$B341/60</f>
        <v>148.24906842272696</v>
      </c>
      <c r="G341" s="17">
        <f>G340+(data!$C$20*E340-data!$C$17*G340)*$B341/60</f>
        <v>112.10854121016145</v>
      </c>
      <c r="H341" s="16">
        <f t="shared" si="11"/>
        <v>27.25</v>
      </c>
      <c r="I341" s="14">
        <f>E341/data!$C$15*1000</f>
        <v>4.0691844254682588</v>
      </c>
      <c r="J341" s="14">
        <f>J340+data!$C$21*(I340-J340)/60*B340</f>
        <v>4.0584118469644404</v>
      </c>
      <c r="K341" s="59">
        <f>K340+C341*B341/3600/data!H$23</f>
        <v>62.004436773101787</v>
      </c>
    </row>
    <row r="342" spans="1:11" ht="20.100000000000001" customHeight="1">
      <c r="A342" s="12">
        <f>'Eleveld TCI'!A342</f>
        <v>1640</v>
      </c>
      <c r="B342" s="8">
        <f>'Eleveld TCI'!C342</f>
        <v>5</v>
      </c>
      <c r="C342" s="68">
        <f>'Marsh TCI'!E342</f>
        <v>857.13082346131614</v>
      </c>
      <c r="D342" s="17">
        <f>(F342*data!$C$16+G342*data!$C$17-E341*(data!$C$18+data!$C$19+data!$C$20))*$B342/60</f>
        <v>-1.192761238231111</v>
      </c>
      <c r="E342" s="17">
        <f t="shared" si="12"/>
        <v>30.051429435278759</v>
      </c>
      <c r="F342" s="17">
        <f>F341+(data!$C$19*E341-data!$C$16*F341)*$B342/60</f>
        <v>148.33679725008474</v>
      </c>
      <c r="G342" s="17">
        <f>G341+(data!$C$20*E341-data!$C$17*G341)*$B342/60</f>
        <v>112.36510862123777</v>
      </c>
      <c r="H342" s="16">
        <f t="shared" si="11"/>
        <v>27.333333333333332</v>
      </c>
      <c r="I342" s="14">
        <f>E342/data!$C$15*1000</f>
        <v>4.0689628292420608</v>
      </c>
      <c r="J342" s="14">
        <f>J341+data!$C$21*(I341-J341)/60*B341</f>
        <v>4.0585241211592917</v>
      </c>
      <c r="K342" s="59">
        <f>K341+C342*B342/3600/data!H$23</f>
        <v>62.123482720804745</v>
      </c>
    </row>
    <row r="343" spans="1:11" ht="20.100000000000001" customHeight="1">
      <c r="A343" s="12">
        <f>'Eleveld TCI'!A343</f>
        <v>1645</v>
      </c>
      <c r="B343" s="8">
        <f>'Eleveld TCI'!C343</f>
        <v>5</v>
      </c>
      <c r="C343" s="68">
        <f>'Marsh TCI'!E343</f>
        <v>856.65388695421939</v>
      </c>
      <c r="D343" s="17">
        <f>(F343*data!$C$16+G343*data!$C$17-E342*(data!$C$18+data!$C$19+data!$C$20))*$B343/60</f>
        <v>-1.1920961428569978</v>
      </c>
      <c r="E343" s="17">
        <f t="shared" si="12"/>
        <v>30.049792769451368</v>
      </c>
      <c r="F343" s="17">
        <f>F342+(data!$C$19*E342-data!$C$16*F342)*$B343/60</f>
        <v>148.42401565118141</v>
      </c>
      <c r="G343" s="17">
        <f>G342+(data!$C$20*E342-data!$C$17*G342)*$B343/60</f>
        <v>112.62156486338542</v>
      </c>
      <c r="H343" s="16">
        <f t="shared" si="11"/>
        <v>27.416666666666668</v>
      </c>
      <c r="I343" s="14">
        <f>E343/data!$C$15*1000</f>
        <v>4.0687412247280434</v>
      </c>
      <c r="J343" s="14">
        <f>J342+data!$C$21*(I342-J342)/60*B342</f>
        <v>4.0586329156828</v>
      </c>
      <c r="K343" s="59">
        <f>K342+C343*B343/3600/data!H$23</f>
        <v>62.242462427326167</v>
      </c>
    </row>
    <row r="344" spans="1:11" ht="20.100000000000001" customHeight="1">
      <c r="A344" s="12">
        <f>'Eleveld TCI'!A344</f>
        <v>1650</v>
      </c>
      <c r="B344" s="8">
        <f>'Eleveld TCI'!C344</f>
        <v>5</v>
      </c>
      <c r="C344" s="68">
        <f>'Marsh TCI'!E344</f>
        <v>856.17891768294828</v>
      </c>
      <c r="D344" s="17">
        <f>(F344*data!$C$16+G344*data!$C$17-E343*(data!$C$18+data!$C$19+data!$C$20))*$B344/60</f>
        <v>-1.1914337643446802</v>
      </c>
      <c r="E344" s="17">
        <f t="shared" si="12"/>
        <v>30.048156070320882</v>
      </c>
      <c r="F344" s="17">
        <f>F343+(data!$C$19*E343-data!$C$16*F343)*$B344/60</f>
        <v>148.51072631830411</v>
      </c>
      <c r="G344" s="17">
        <f>G343+(data!$C$20*E343-data!$C$17*G343)*$B344/60</f>
        <v>112.8779099771333</v>
      </c>
      <c r="H344" s="16">
        <f t="shared" si="11"/>
        <v>27.5</v>
      </c>
      <c r="I344" s="14">
        <f>E344/data!$C$15*1000</f>
        <v>4.0685196157047869</v>
      </c>
      <c r="J344" s="14">
        <f>J343+data!$C$21*(I343-J343)/60*B343</f>
        <v>4.0587382667144922</v>
      </c>
      <c r="K344" s="59">
        <f>K343+C344*B344/3600/data!H$23</f>
        <v>62.36137616589324</v>
      </c>
    </row>
    <row r="345" spans="1:11" ht="20.100000000000001" customHeight="1">
      <c r="A345" s="12">
        <f>'Eleveld TCI'!A345</f>
        <v>1655</v>
      </c>
      <c r="B345" s="8">
        <f>'Eleveld TCI'!C345</f>
        <v>5</v>
      </c>
      <c r="C345" s="68">
        <f>'Marsh TCI'!E345</f>
        <v>855.70590669115518</v>
      </c>
      <c r="D345" s="17">
        <f>(F345*data!$C$16+G345*data!$C$17-E344*(data!$C$18+data!$C$19+data!$C$20))*$B345/60</f>
        <v>-1.1907740904129585</v>
      </c>
      <c r="E345" s="17">
        <f t="shared" si="12"/>
        <v>30.046519365578686</v>
      </c>
      <c r="F345" s="17">
        <f>F344+(data!$C$19*E344-data!$C$16*F344)*$B345/60</f>
        <v>148.596931930338</v>
      </c>
      <c r="G345" s="17">
        <f>G344+(data!$C$20*E344-data!$C$17*G344)*$B345/60</f>
        <v>113.13414400327211</v>
      </c>
      <c r="H345" s="16">
        <f t="shared" si="11"/>
        <v>27.583333333333332</v>
      </c>
      <c r="I345" s="14">
        <f>E345/data!$C$15*1000</f>
        <v>4.0682980059217053</v>
      </c>
      <c r="J345" s="14">
        <f>J344+data!$C$21*(I344-J344)/60*B344</f>
        <v>4.0588402100962053</v>
      </c>
      <c r="K345" s="59">
        <f>K344+C345*B345/3600/data!H$23</f>
        <v>62.480224208489233</v>
      </c>
    </row>
    <row r="346" spans="1:11" ht="20.100000000000001" customHeight="1">
      <c r="A346" s="12">
        <f>'Eleveld TCI'!A346</f>
        <v>1660</v>
      </c>
      <c r="B346" s="8">
        <f>'Eleveld TCI'!C346</f>
        <v>5</v>
      </c>
      <c r="C346" s="68">
        <f>'Marsh TCI'!E346</f>
        <v>855.23484506352145</v>
      </c>
      <c r="D346" s="17">
        <f>(F346*data!$C$16+G346*data!$C$17-E345*(data!$C$18+data!$C$19+data!$C$20))*$B346/60</f>
        <v>-1.1901171088364721</v>
      </c>
      <c r="E346" s="17">
        <f t="shared" si="12"/>
        <v>30.044882682702152</v>
      </c>
      <c r="F346" s="17">
        <f>F345+(data!$C$19*E345-data!$C$16*F345)*$B346/60</f>
        <v>148.68263515283076</v>
      </c>
      <c r="G346" s="17">
        <f>G345+(data!$C$20*E345-data!$C$17*G345)*$B346/60</f>
        <v>113.39026698285205</v>
      </c>
      <c r="H346" s="16">
        <f t="shared" si="11"/>
        <v>27.666666666666668</v>
      </c>
      <c r="I346" s="14">
        <f>E346/data!$C$15*1000</f>
        <v>4.0680763990992341</v>
      </c>
      <c r="J346" s="14">
        <f>J345+data!$C$21*(I345-J345)/60*B345</f>
        <v>4.0589387813353008</v>
      </c>
      <c r="K346" s="59">
        <f>K345+C346*B346/3600/data!H$23</f>
        <v>62.599006825859163</v>
      </c>
    </row>
    <row r="347" spans="1:11" ht="20.100000000000001" customHeight="1">
      <c r="A347" s="12">
        <f>'Eleveld TCI'!A347</f>
        <v>1665</v>
      </c>
      <c r="B347" s="8">
        <f>'Eleveld TCI'!C347</f>
        <v>5</v>
      </c>
      <c r="C347" s="68">
        <f>'Marsh TCI'!E347</f>
        <v>854.76572392557387</v>
      </c>
      <c r="D347" s="17">
        <f>(F347*data!$C$16+G347*data!$C$17-E346*(data!$C$18+data!$C$19+data!$C$20))*$B347/60</f>
        <v>-1.1894628074454585</v>
      </c>
      <c r="E347" s="17">
        <f t="shared" si="12"/>
        <v>30.043246048956028</v>
      </c>
      <c r="F347" s="17">
        <f>F346+(data!$C$19*E346-data!$C$16*F346)*$B347/60</f>
        <v>148.76783863805673</v>
      </c>
      <c r="G347" s="17">
        <f>G346+(data!$C$20*E346-data!$C$17*G346)*$B347/60</f>
        <v>113.64627895718066</v>
      </c>
      <c r="H347" s="16">
        <f t="shared" si="11"/>
        <v>27.75</v>
      </c>
      <c r="I347" s="14">
        <f>E347/data!$C$15*1000</f>
        <v>4.0678547989290195</v>
      </c>
      <c r="J347" s="14">
        <f>J346+data!$C$21*(I346-J346)/60*B346</f>
        <v>4.0590340156078515</v>
      </c>
      <c r="K347" s="59">
        <f>K346+C347*B347/3600/data!H$23</f>
        <v>62.717724287515495</v>
      </c>
    </row>
    <row r="348" spans="1:11" ht="20.100000000000001" customHeight="1">
      <c r="A348" s="12">
        <f>'Eleveld TCI'!A348</f>
        <v>1670</v>
      </c>
      <c r="B348" s="8">
        <f>'Eleveld TCI'!C348</f>
        <v>5</v>
      </c>
      <c r="C348" s="68">
        <f>'Marsh TCI'!E348</f>
        <v>854.29853444351124</v>
      </c>
      <c r="D348" s="17">
        <f>(F348*data!$C$16+G348*data!$C$17-E347*(data!$C$18+data!$C$19+data!$C$20))*$B348/60</f>
        <v>-1.1888111741255072</v>
      </c>
      <c r="E348" s="17">
        <f t="shared" si="12"/>
        <v>30.041609491393817</v>
      </c>
      <c r="F348" s="17">
        <f>F347+(data!$C$19*E347-data!$C$16*F347)*$B348/60</f>
        <v>148.8525450250809</v>
      </c>
      <c r="G348" s="17">
        <f>G347+(data!$C$20*E347-data!$C$17*G347)*$B348/60</f>
        <v>113.90217996782056</v>
      </c>
      <c r="H348" s="16">
        <f t="shared" si="11"/>
        <v>27.833333333333332</v>
      </c>
      <c r="I348" s="14">
        <f>E348/data!$C$15*1000</f>
        <v>4.0676332090741045</v>
      </c>
      <c r="J348" s="14">
        <f>J347+data!$C$21*(I347-J347)/60*B347</f>
        <v>4.0591259477617916</v>
      </c>
      <c r="K348" s="59">
        <f>K347+C348*B348/3600/data!H$23</f>
        <v>62.836376861743759</v>
      </c>
    </row>
    <row r="349" spans="1:11" ht="20.100000000000001" customHeight="1">
      <c r="A349" s="12">
        <f>'Eleveld TCI'!A349</f>
        <v>1675</v>
      </c>
      <c r="B349" s="8">
        <f>'Eleveld TCI'!C349</f>
        <v>5</v>
      </c>
      <c r="C349" s="68">
        <f>'Marsh TCI'!E349</f>
        <v>853.83326782398854</v>
      </c>
      <c r="D349" s="17">
        <f>(F349*data!$C$16+G349*data!$C$17-E348*(data!$C$18+data!$C$19+data!$C$20))*$B349/60</f>
        <v>-1.1881621968173199</v>
      </c>
      <c r="E349" s="17">
        <f t="shared" si="12"/>
        <v>30.039973036859152</v>
      </c>
      <c r="F349" s="17">
        <f>F348+(data!$C$19*E348-data!$C$16*F348)*$B349/60</f>
        <v>148.93675693982243</v>
      </c>
      <c r="G349" s="17">
        <f>G348+(data!$C$20*E348-data!$C$17*G348)*$B349/60</f>
        <v>114.15797005658733</v>
      </c>
      <c r="H349" s="16">
        <f t="shared" si="11"/>
        <v>27.916666666666668</v>
      </c>
      <c r="I349" s="14">
        <f>E349/data!$C$15*1000</f>
        <v>4.067411633169117</v>
      </c>
      <c r="J349" s="14">
        <f>J348+data!$C$21*(I348-J348)/60*B348</f>
        <v>4.059214612320039</v>
      </c>
      <c r="K349" s="59">
        <f>K348+C349*B349/3600/data!H$23</f>
        <v>62.9549648156082</v>
      </c>
    </row>
    <row r="350" spans="1:11" ht="20.100000000000001" customHeight="1">
      <c r="A350" s="12">
        <f>'Eleveld TCI'!A350</f>
        <v>1680</v>
      </c>
      <c r="B350" s="8">
        <f>'Eleveld TCI'!C350</f>
        <v>5</v>
      </c>
      <c r="C350" s="68">
        <f>'Marsh TCI'!E350</f>
        <v>853.36991531394347</v>
      </c>
      <c r="D350" s="17">
        <f>(F350*data!$C$16+G350*data!$C$17-E349*(data!$C$18+data!$C$19+data!$C$20))*$B350/60</f>
        <v>-1.187515863516468</v>
      </c>
      <c r="E350" s="17">
        <f t="shared" si="12"/>
        <v>30.038336711987114</v>
      </c>
      <c r="F350" s="17">
        <f>F349+(data!$C$19*E349-data!$C$16*F349)*$B350/60</f>
        <v>149.020476995118</v>
      </c>
      <c r="G350" s="17">
        <f>G349+(data!$C$20*E349-data!$C$17*G349)*$B350/60</f>
        <v>114.41364926554728</v>
      </c>
      <c r="H350" s="16">
        <f t="shared" si="11"/>
        <v>28</v>
      </c>
      <c r="I350" s="14">
        <f>E350/data!$C$15*1000</f>
        <v>4.0671900748204459</v>
      </c>
      <c r="J350" s="14">
        <f>J349+data!$C$21*(I349-J349)/60*B349</f>
        <v>4.0593000434835886</v>
      </c>
      <c r="K350" s="59">
        <f>K349+C350*B350/3600/data!H$23</f>
        <v>63.07348841495736</v>
      </c>
    </row>
    <row r="351" spans="1:11" ht="20.100000000000001" customHeight="1">
      <c r="A351" s="12">
        <f>'Eleveld TCI'!A351</f>
        <v>1685</v>
      </c>
      <c r="B351" s="8">
        <f>'Eleveld TCI'!C351</f>
        <v>5</v>
      </c>
      <c r="C351" s="68">
        <f>'Marsh TCI'!E351</f>
        <v>852.90846820044294</v>
      </c>
      <c r="D351" s="17">
        <f>(F351*data!$C$16+G351*data!$C$17-E350*(data!$C$18+data!$C$19+data!$C$20))*$B351/60</f>
        <v>-1.1868721622731497</v>
      </c>
      <c r="E351" s="17">
        <f t="shared" si="12"/>
        <v>30.036700543205551</v>
      </c>
      <c r="F351" s="17">
        <f>F350+(data!$C$19*E350-data!$C$16*F350)*$B351/60</f>
        <v>149.10370779078482</v>
      </c>
      <c r="G351" s="17">
        <f>G350+(data!$C$20*E350-data!$C$17*G350)*$B351/60</f>
        <v>114.66921763701532</v>
      </c>
      <c r="H351" s="16">
        <f t="shared" si="11"/>
        <v>28.083333333333332</v>
      </c>
      <c r="I351" s="14">
        <f>E351/data!$C$15*1000</f>
        <v>4.0669685376064209</v>
      </c>
      <c r="J351" s="14">
        <f>J350+data!$C$21*(I350-J350)/60*B350</f>
        <v>4.0593822751345705</v>
      </c>
      <c r="K351" s="59">
        <f>K350+C351*B351/3600/data!H$23</f>
        <v>63.191947924429641</v>
      </c>
    </row>
    <row r="352" spans="1:11" ht="20.100000000000001" customHeight="1">
      <c r="A352" s="12">
        <f>'Eleveld TCI'!A352</f>
        <v>1690</v>
      </c>
      <c r="B352" s="8">
        <f>'Eleveld TCI'!C352</f>
        <v>5</v>
      </c>
      <c r="C352" s="68">
        <f>'Marsh TCI'!E352</f>
        <v>852.44891781043748</v>
      </c>
      <c r="D352" s="17">
        <f>(F352*data!$C$16+G352*data!$C$17-E351*(data!$C$18+data!$C$19+data!$C$20))*$B352/60</f>
        <v>-1.1862310811919481</v>
      </c>
      <c r="E352" s="17">
        <f t="shared" si="12"/>
        <v>30.03506455673644</v>
      </c>
      <c r="F352" s="17">
        <f>F351+(data!$C$19*E351-data!$C$16*F351)*$B352/60</f>
        <v>149.18645191368333</v>
      </c>
      <c r="G352" s="17">
        <f>G351+(data!$C$20*E351-data!$C$17*G351)*$B352/60</f>
        <v>114.92467521355279</v>
      </c>
      <c r="H352" s="16">
        <f t="shared" si="11"/>
        <v>28.166666666666668</v>
      </c>
      <c r="I352" s="14">
        <f>E352/data!$C$15*1000</f>
        <v>4.0667470250774977</v>
      </c>
      <c r="J352" s="14">
        <f>J351+data!$C$21*(I351-J351)/60*B351</f>
        <v>4.059461340839281</v>
      </c>
      <c r="K352" s="59">
        <f>K351+C352*B352/3600/data!H$23</f>
        <v>63.310343607458869</v>
      </c>
    </row>
    <row r="353" spans="1:11" ht="20.100000000000001" customHeight="1">
      <c r="A353" s="12">
        <f>'Eleveld TCI'!A353</f>
        <v>1695</v>
      </c>
      <c r="B353" s="8">
        <f>'Eleveld TCI'!C353</f>
        <v>5</v>
      </c>
      <c r="C353" s="68">
        <f>'Marsh TCI'!E353</f>
        <v>851.99125551062821</v>
      </c>
      <c r="D353" s="17">
        <f>(F353*data!$C$16+G353*data!$C$17-E352*(data!$C$18+data!$C$19+data!$C$20))*$B353/60</f>
        <v>-1.1855926084315949</v>
      </c>
      <c r="E353" s="17">
        <f t="shared" si="12"/>
        <v>30.03342877859712</v>
      </c>
      <c r="F353" s="17">
        <f>F352+(data!$C$19*E352-data!$C$16*F352)*$B353/60</f>
        <v>149.26871193777961</v>
      </c>
      <c r="G353" s="17">
        <f>G352+(data!$C$20*E352-data!$C$17*G352)*$B353/60</f>
        <v>115.18002203796533</v>
      </c>
      <c r="H353" s="16">
        <f t="shared" si="11"/>
        <v>28.25</v>
      </c>
      <c r="I353" s="14">
        <f>E353/data!$C$15*1000</f>
        <v>4.066525540756424</v>
      </c>
      <c r="J353" s="14">
        <f>J352+data!$C$21*(I352-J352)/60*B352</f>
        <v>4.0595372738511868</v>
      </c>
      <c r="K353" s="59">
        <f>K352+C353*B353/3600/data!H$23</f>
        <v>63.428675726279792</v>
      </c>
    </row>
    <row r="354" spans="1:11" ht="20.100000000000001" customHeight="1">
      <c r="A354" s="12">
        <f>'Eleveld TCI'!A354</f>
        <v>1700</v>
      </c>
      <c r="B354" s="8">
        <f>'Eleveld TCI'!C354</f>
        <v>5</v>
      </c>
      <c r="C354" s="68">
        <f>'Marsh TCI'!E354</f>
        <v>851.53547270727245</v>
      </c>
      <c r="D354" s="17">
        <f>(F354*data!$C$16+G354*data!$C$17-E353*(data!$C$18+data!$C$19+data!$C$20))*$B354/60</f>
        <v>-1.1849567322047247</v>
      </c>
      <c r="E354" s="17">
        <f t="shared" si="12"/>
        <v>30.031793234601601</v>
      </c>
      <c r="F354" s="17">
        <f>F353+(data!$C$19*E353-data!$C$16*F353)*$B354/60</f>
        <v>149.35049042420761</v>
      </c>
      <c r="G354" s="17">
        <f>G353+(data!$C$20*E353-data!$C$17*G353)*$B354/60</f>
        <v>115.43525815330079</v>
      </c>
      <c r="H354" s="16">
        <f t="shared" si="11"/>
        <v>28.333333333333332</v>
      </c>
      <c r="I354" s="14">
        <f>E354/data!$C$15*1000</f>
        <v>4.0663040881384145</v>
      </c>
      <c r="J354" s="14">
        <f>J353+data!$C$21*(I353-J353)/60*B353</f>
        <v>4.059610107113893</v>
      </c>
      <c r="K354" s="59">
        <f>K353+C354*B354/3600/data!H$23</f>
        <v>63.546944541933577</v>
      </c>
    </row>
    <row r="355" spans="1:11" ht="20.100000000000001" customHeight="1">
      <c r="A355" s="12">
        <f>'Eleveld TCI'!A355</f>
        <v>1705</v>
      </c>
      <c r="B355" s="8">
        <f>'Eleveld TCI'!C355</f>
        <v>5</v>
      </c>
      <c r="C355" s="68">
        <f>'Marsh TCI'!E355</f>
        <v>851.08156084599955</v>
      </c>
      <c r="D355" s="17">
        <f>(F355*data!$C$16+G355*data!$C$17-E354*(data!$C$18+data!$C$19+data!$C$20))*$B355/60</f>
        <v>-1.1843234407776373</v>
      </c>
      <c r="E355" s="17">
        <f t="shared" si="12"/>
        <v>30.030157950361843</v>
      </c>
      <c r="F355" s="17">
        <f>F354+(data!$C$19*E354-data!$C$16*F354)*$B355/60</f>
        <v>149.43178992133085</v>
      </c>
      <c r="G355" s="17">
        <f>G354+(data!$C$20*E354-data!$C$17*G354)*$B355/60</f>
        <v>115.69038360284708</v>
      </c>
      <c r="H355" s="16">
        <f t="shared" si="11"/>
        <v>28.416666666666668</v>
      </c>
      <c r="I355" s="14">
        <f>E355/data!$C$15*1000</f>
        <v>4.0660826706913298</v>
      </c>
      <c r="J355" s="14">
        <f>J354+data!$C$21*(I354-J354)/60*B354</f>
        <v>4.0596798732640877</v>
      </c>
      <c r="K355" s="59">
        <f>K354+C355*B355/3600/data!H$23</f>
        <v>63.665150314273298</v>
      </c>
    </row>
    <row r="356" spans="1:11" ht="20.100000000000001" customHeight="1">
      <c r="A356" s="12">
        <f>'Eleveld TCI'!A356</f>
        <v>1710</v>
      </c>
      <c r="B356" s="8">
        <f>'Eleveld TCI'!C356</f>
        <v>5</v>
      </c>
      <c r="C356" s="68">
        <f>'Marsh TCI'!E356</f>
        <v>850.62951141161648</v>
      </c>
      <c r="D356" s="17">
        <f>(F356*data!$C$16+G356*data!$C$17-E355*(data!$C$18+data!$C$19+data!$C$20))*$B356/60</f>
        <v>-1.1836927224700617</v>
      </c>
      <c r="E356" s="17">
        <f t="shared" si="12"/>
        <v>30.028522951289002</v>
      </c>
      <c r="F356" s="17">
        <f>F355+(data!$C$19*E355-data!$C$16*F355)*$B356/60</f>
        <v>149.51261296480408</v>
      </c>
      <c r="G356" s="17">
        <f>G355+(data!$C$20*E355-data!$C$17*G355)*$B356/60</f>
        <v>115.94539843013011</v>
      </c>
      <c r="H356" s="16">
        <f t="shared" si="11"/>
        <v>28.5</v>
      </c>
      <c r="I356" s="14">
        <f>E356/data!$C$15*1000</f>
        <v>4.065861291855839</v>
      </c>
      <c r="J356" s="14">
        <f>J355+data!$C$21*(I355-J355)/60*B355</f>
        <v>4.0597466046344541</v>
      </c>
      <c r="K356" s="59">
        <f>K355+C356*B356/3600/data!H$23</f>
        <v>63.783293301969358</v>
      </c>
    </row>
    <row r="357" spans="1:11" ht="20.100000000000001" customHeight="1">
      <c r="A357" s="12">
        <f>'Eleveld TCI'!A357</f>
        <v>1715</v>
      </c>
      <c r="B357" s="8">
        <f>'Eleveld TCI'!C357</f>
        <v>5</v>
      </c>
      <c r="C357" s="68">
        <f>'Marsh TCI'!E357</f>
        <v>850.17931592795435</v>
      </c>
      <c r="D357" s="17">
        <f>(F357*data!$C$16+G357*data!$C$17-E356*(data!$C$18+data!$C$19+data!$C$20))*$B357/60</f>
        <v>-1.1830645656549132</v>
      </c>
      <c r="E357" s="17">
        <f t="shared" si="12"/>
        <v>30.026888262594667</v>
      </c>
      <c r="F357" s="17">
        <f>F356+(data!$C$19*E356-data!$C$16*F356)*$B357/60</f>
        <v>149.5929620776345</v>
      </c>
      <c r="G357" s="17">
        <f>G356+(data!$C$20*E356-data!$C$17*G356)*$B357/60</f>
        <v>116.2003026789117</v>
      </c>
      <c r="H357" s="16">
        <f t="shared" si="11"/>
        <v>28.583333333333332</v>
      </c>
      <c r="I357" s="14">
        <f>E357/data!$C$15*1000</f>
        <v>4.0656399550455893</v>
      </c>
      <c r="J357" s="14">
        <f>J356+data!$C$21*(I356-J356)/60*B356</f>
        <v>4.0598103332565572</v>
      </c>
      <c r="K357" s="59">
        <f>K356+C357*B357/3600/data!H$23</f>
        <v>63.901373762514908</v>
      </c>
    </row>
    <row r="358" spans="1:11" ht="20.100000000000001" customHeight="1">
      <c r="A358" s="12">
        <f>'Eleveld TCI'!A358</f>
        <v>1720</v>
      </c>
      <c r="B358" s="8">
        <f>'Eleveld TCI'!C358</f>
        <v>5</v>
      </c>
      <c r="C358" s="68">
        <f>'Marsh TCI'!E358</f>
        <v>849.73096595767402</v>
      </c>
      <c r="D358" s="17">
        <f>(F358*data!$C$16+G358*data!$C$17-E357*(data!$C$18+data!$C$19+data!$C$20))*$B358/60</f>
        <v>-1.1824389587580586</v>
      </c>
      <c r="E358" s="17">
        <f t="shared" si="12"/>
        <v>30.0252539092921</v>
      </c>
      <c r="F358" s="17">
        <f>F357+(data!$C$19*E357-data!$C$16*F357)*$B358/60</f>
        <v>149.67283977024272</v>
      </c>
      <c r="G358" s="17">
        <f>G357+(data!$C$20*E357-data!$C$17*G357)*$B358/60</f>
        <v>116.45509639318749</v>
      </c>
      <c r="H358" s="16">
        <f t="shared" si="11"/>
        <v>28.666666666666668</v>
      </c>
      <c r="I358" s="14">
        <f>E358/data!$C$15*1000</f>
        <v>4.0654186636473781</v>
      </c>
      <c r="J358" s="14">
        <f>J357+data!$C$21*(I357-J357)/60*B357</f>
        <v>4.0598710908636999</v>
      </c>
      <c r="K358" s="59">
        <f>K357+C358*B358/3600/data!H$23</f>
        <v>64.019391952231246</v>
      </c>
    </row>
    <row r="359" spans="1:11" ht="20.100000000000001" customHeight="1">
      <c r="A359" s="12">
        <f>'Eleveld TCI'!A359</f>
        <v>1725</v>
      </c>
      <c r="B359" s="8">
        <f>'Eleveld TCI'!C359</f>
        <v>5</v>
      </c>
      <c r="C359" s="68">
        <f>'Marsh TCI'!E359</f>
        <v>849.28445310209213</v>
      </c>
      <c r="D359" s="17">
        <f>(F359*data!$C$16+G359*data!$C$17-E358*(data!$C$18+data!$C$19+data!$C$20))*$B359/60</f>
        <v>-1.1818158902580793</v>
      </c>
      <c r="E359" s="17">
        <f t="shared" si="12"/>
        <v>30.023619916197458</v>
      </c>
      <c r="F359" s="17">
        <f>F358+(data!$C$19*E358-data!$C$16*F358)*$B359/60</f>
        <v>149.75224854052348</v>
      </c>
      <c r="G359" s="17">
        <f>G358+(data!$C$20*E358-data!$C$17*G358)*$B359/60</f>
        <v>116.70977961718495</v>
      </c>
      <c r="H359" s="16">
        <f t="shared" si="11"/>
        <v>28.75</v>
      </c>
      <c r="I359" s="14">
        <f>E359/data!$C$15*1000</f>
        <v>4.0651974210213107</v>
      </c>
      <c r="J359" s="14">
        <f>J358+data!$C$21*(I358-J358)/60*B358</f>
        <v>4.0599289088937516</v>
      </c>
      <c r="K359" s="59">
        <f>K358+C359*B359/3600/data!H$23</f>
        <v>64.137348126273196</v>
      </c>
    </row>
    <row r="360" spans="1:11" ht="20.100000000000001" customHeight="1">
      <c r="A360" s="12">
        <f>'Eleveld TCI'!A360</f>
        <v>1730</v>
      </c>
      <c r="B360" s="8">
        <f>'Eleveld TCI'!C360</f>
        <v>5</v>
      </c>
      <c r="C360" s="68">
        <f>'Marsh TCI'!E360</f>
        <v>848.83976900099697</v>
      </c>
      <c r="D360" s="17">
        <f>(F360*data!$C$16+G360*data!$C$17-E359*(data!$C$18+data!$C$19+data!$C$20))*$B360/60</f>
        <v>-1.181195348686034</v>
      </c>
      <c r="E360" s="17">
        <f t="shared" si="12"/>
        <v>30.021986307930995</v>
      </c>
      <c r="F360" s="17">
        <f>F359+(data!$C$19*E359-data!$C$16*F359)*$B360/60</f>
        <v>149.83119087390605</v>
      </c>
      <c r="G360" s="17">
        <f>G359+(data!$C$20*E359-data!$C$17*G359)*$B360/60</f>
        <v>116.96435239536126</v>
      </c>
      <c r="H360" s="16">
        <f t="shared" si="11"/>
        <v>28.833333333333332</v>
      </c>
      <c r="I360" s="14">
        <f>E360/data!$C$15*1000</f>
        <v>4.0649762305009691</v>
      </c>
      <c r="J360" s="14">
        <f>J359+data!$C$21*(I359-J359)/60*B359</f>
        <v>4.0599838184919479</v>
      </c>
      <c r="K360" s="59">
        <f>K359+C360*B360/3600/data!H$23</f>
        <v>64.255242538634448</v>
      </c>
    </row>
    <row r="361" spans="1:11" ht="20.100000000000001" customHeight="1">
      <c r="A361" s="12">
        <f>'Eleveld TCI'!A361</f>
        <v>1735</v>
      </c>
      <c r="B361" s="8">
        <f>'Eleveld TCI'!C361</f>
        <v>5</v>
      </c>
      <c r="C361" s="68">
        <f>'Marsh TCI'!E361</f>
        <v>848.39690533248472</v>
      </c>
      <c r="D361" s="17">
        <f>(F361*data!$C$16+G361*data!$C$17-E360*(data!$C$18+data!$C$19+data!$C$20))*$B361/60</f>
        <v>-1.1805773226252236</v>
      </c>
      <c r="E361" s="17">
        <f t="shared" si="12"/>
        <v>30.020353108918268</v>
      </c>
      <c r="F361" s="17">
        <f>F360+(data!$C$19*E360-data!$C$16*F360)*$B361/60</f>
        <v>149.90966924341436</v>
      </c>
      <c r="G361" s="17">
        <f>G360+(data!$C$20*E360-data!$C$17*G360)*$B361/60</f>
        <v>117.21881477240134</v>
      </c>
      <c r="H361" s="16">
        <f t="shared" si="11"/>
        <v>28.916666666666668</v>
      </c>
      <c r="I361" s="14">
        <f>E361/data!$C$15*1000</f>
        <v>4.0647550953935747</v>
      </c>
      <c r="J361" s="14">
        <f>J360+data!$C$21*(I360-J360)/60*B360</f>
        <v>4.0600358505136667</v>
      </c>
      <c r="K361" s="59">
        <f>K360+C361*B361/3600/data!H$23</f>
        <v>64.373075442152853</v>
      </c>
    </row>
    <row r="362" spans="1:11" ht="20.100000000000001" customHeight="1">
      <c r="A362" s="12">
        <f>'Eleveld TCI'!A362</f>
        <v>1740</v>
      </c>
      <c r="B362" s="8">
        <f>'Eleveld TCI'!C362</f>
        <v>5</v>
      </c>
      <c r="C362" s="68">
        <f>'Marsh TCI'!E362</f>
        <v>847.95585381277522</v>
      </c>
      <c r="D362" s="17">
        <f>(F362*data!$C$16+G362*data!$C$17-E361*(data!$C$18+data!$C$19+data!$C$20))*$B362/60</f>
        <v>-1.1799618007109587</v>
      </c>
      <c r="E362" s="17">
        <f t="shared" si="12"/>
        <v>30.018720343391315</v>
      </c>
      <c r="F362" s="17">
        <f>F361+(data!$C$19*E361-data!$C$16*F361)*$B362/60</f>
        <v>149.98768610972678</v>
      </c>
      <c r="G362" s="17">
        <f>G361+(data!$C$20*E361-data!$C$17*G361)*$B362/60</f>
        <v>117.47316679321582</v>
      </c>
      <c r="H362" s="16">
        <f t="shared" si="11"/>
        <v>29</v>
      </c>
      <c r="I362" s="14">
        <f>E362/data!$C$15*1000</f>
        <v>4.0645340189801429</v>
      </c>
      <c r="J362" s="14">
        <f>J361+data!$C$21*(I361-J361)/60*B361</f>
        <v>4.0600850355271723</v>
      </c>
      <c r="K362" s="59">
        <f>K361+C362*B362/3600/data!H$23</f>
        <v>64.490847088515736</v>
      </c>
    </row>
    <row r="363" spans="1:11" ht="20.100000000000001" customHeight="1">
      <c r="A363" s="12">
        <f>'Eleveld TCI'!A363</f>
        <v>1745</v>
      </c>
      <c r="B363" s="8">
        <f>'Eleveld TCI'!C363</f>
        <v>5</v>
      </c>
      <c r="C363" s="68">
        <f>'Marsh TCI'!E363</f>
        <v>847.51660619602831</v>
      </c>
      <c r="D363" s="17">
        <f>(F363*data!$C$16+G363*data!$C$17-E362*(data!$C$18+data!$C$19+data!$C$20))*$B363/60</f>
        <v>-1.1793487716303204</v>
      </c>
      <c r="E363" s="17">
        <f t="shared" si="12"/>
        <v>30.01708803538985</v>
      </c>
      <c r="F363" s="17">
        <f>F362+(data!$C$19*E362-data!$C$16*F362)*$B363/60</f>
        <v>150.06524392123578</v>
      </c>
      <c r="G363" s="17">
        <f>G362+(data!$C$20*E362-data!$C$17*G362)*$B363/60</f>
        <v>117.72740850293903</v>
      </c>
      <c r="H363" s="16">
        <f t="shared" si="11"/>
        <v>29.083333333333332</v>
      </c>
      <c r="I363" s="14">
        <f>E363/data!$C$15*1000</f>
        <v>4.0643130045156521</v>
      </c>
      <c r="J363" s="14">
        <f>J362+data!$C$21*(I362-J362)/60*B362</f>
        <v>4.0601314038163343</v>
      </c>
      <c r="K363" s="59">
        <f>K362+C363*B363/3600/data!H$23</f>
        <v>64.608557728265183</v>
      </c>
    </row>
    <row r="364" spans="1:11" ht="20.100000000000001" customHeight="1">
      <c r="A364" s="12">
        <f>'Eleveld TCI'!A364</f>
        <v>1750</v>
      </c>
      <c r="B364" s="8">
        <f>'Eleveld TCI'!C364</f>
        <v>5</v>
      </c>
      <c r="C364" s="68">
        <f>'Marsh TCI'!E364</f>
        <v>847.07915427419937</v>
      </c>
      <c r="D364" s="17">
        <f>(F364*data!$C$16+G364*data!$C$17-E363*(data!$C$18+data!$C$19+data!$C$20))*$B364/60</f>
        <v>-1.178738224121934</v>
      </c>
      <c r="E364" s="17">
        <f t="shared" si="12"/>
        <v>30.015456208762402</v>
      </c>
      <c r="F364" s="17">
        <f>F363+(data!$C$19*E363-data!$C$16*F363)*$B364/60</f>
        <v>150.14234511410712</v>
      </c>
      <c r="G364" s="17">
        <f>G363+(data!$C$20*E363-data!$C$17*G363)*$B364/60</f>
        <v>117.98153994692699</v>
      </c>
      <c r="H364" s="16">
        <f t="shared" si="11"/>
        <v>29.166666666666668</v>
      </c>
      <c r="I364" s="14">
        <f>E364/data!$C$15*1000</f>
        <v>4.0640920552291915</v>
      </c>
      <c r="J364" s="14">
        <f>J363+data!$C$21*(I363-J363)/60*B363</f>
        <v>4.0601749853833233</v>
      </c>
      <c r="K364" s="59">
        <f>K363+C364*B364/3600/data!H$23</f>
        <v>64.726207610803272</v>
      </c>
    </row>
    <row r="365" spans="1:11" ht="20.100000000000001" customHeight="1">
      <c r="A365" s="12">
        <f>'Eleveld TCI'!A365</f>
        <v>1755</v>
      </c>
      <c r="B365" s="8">
        <f>'Eleveld TCI'!C365</f>
        <v>5</v>
      </c>
      <c r="C365" s="68">
        <f>'Marsh TCI'!E365</f>
        <v>846.64348987685685</v>
      </c>
      <c r="D365" s="17">
        <f>(F365*data!$C$16+G365*data!$C$17-E364*(data!$C$18+data!$C$19+data!$C$20))*$B365/60</f>
        <v>-1.178130146975731</v>
      </c>
      <c r="E365" s="17">
        <f t="shared" si="12"/>
        <v>30.013824887167502</v>
      </c>
      <c r="F365" s="17">
        <f>F364+(data!$C$19*E364-data!$C$16*F364)*$B365/60</f>
        <v>150.21899211233887</v>
      </c>
      <c r="G365" s="17">
        <f>G364+(data!$C$20*E364-data!$C$17*G364)*$B365/60</f>
        <v>118.23556117075547</v>
      </c>
      <c r="H365" s="16">
        <f t="shared" si="11"/>
        <v>29.25</v>
      </c>
      <c r="I365" s="14">
        <f>E365/data!$C$15*1000</f>
        <v>4.0638711743241247</v>
      </c>
      <c r="J365" s="14">
        <f>J364+data!$C$21*(I364-J364)/60*B364</f>
        <v>4.0602158099512726</v>
      </c>
      <c r="K365" s="59">
        <f>K364+C365*B365/3600/data!H$23</f>
        <v>64.843796984397272</v>
      </c>
    </row>
    <row r="366" spans="1:11" ht="20.100000000000001" customHeight="1">
      <c r="A366" s="12">
        <f>'Eleveld TCI'!A366</f>
        <v>1760</v>
      </c>
      <c r="B366" s="8">
        <f>'Eleveld TCI'!C366</f>
        <v>5</v>
      </c>
      <c r="C366" s="68">
        <f>'Marsh TCI'!E366</f>
        <v>846.20960487094521</v>
      </c>
      <c r="D366" s="17">
        <f>(F366*data!$C$16+G366*data!$C$17-E365*(data!$C$18+data!$C$19+data!$C$20))*$B366/60</f>
        <v>-1.177524529032721</v>
      </c>
      <c r="E366" s="17">
        <f t="shared" si="12"/>
        <v>30.012194094074861</v>
      </c>
      <c r="F366" s="17">
        <f>F365+(data!$C$19*E365-data!$C$16*F365)*$B366/60</f>
        <v>150.29518732782017</v>
      </c>
      <c r="G366" s="17">
        <f>G365+(data!$C$20*E365-data!$C$17*G365)*$B366/60</f>
        <v>118.48947222021803</v>
      </c>
      <c r="H366" s="16">
        <f t="shared" si="11"/>
        <v>29.333333333333332</v>
      </c>
      <c r="I366" s="14">
        <f>E366/data!$C$15*1000</f>
        <v>4.063650364978252</v>
      </c>
      <c r="J366" s="14">
        <f>J365+data!$C$21*(I365-J365)/60*B365</f>
        <v>4.0602539069669223</v>
      </c>
      <c r="K366" s="59">
        <f>K365+C366*B366/3600/data!H$23</f>
        <v>64.961326096184905</v>
      </c>
    </row>
    <row r="367" spans="1:11" ht="20.100000000000001" customHeight="1">
      <c r="A367" s="12">
        <f>'Eleveld TCI'!A367</f>
        <v>1765</v>
      </c>
      <c r="B367" s="8">
        <f>'Eleveld TCI'!C367</f>
        <v>5</v>
      </c>
      <c r="C367" s="68">
        <f>'Marsh TCI'!E367</f>
        <v>845.77749116072482</v>
      </c>
      <c r="D367" s="17">
        <f>(F367*data!$C$16+G367*data!$C$17-E366*(data!$C$18+data!$C$19+data!$C$20))*$B367/60</f>
        <v>-1.1769213591847631</v>
      </c>
      <c r="E367" s="17">
        <f t="shared" si="12"/>
        <v>30.01056385276641</v>
      </c>
      <c r="F367" s="17">
        <f>F366+(data!$C$19*E366-data!$C$16*F366)*$B367/60</f>
        <v>150.37093316038963</v>
      </c>
      <c r="G367" s="17">
        <f>G366+(data!$C$20*E366-data!$C$17*G366)*$B367/60</f>
        <v>118.74327314132401</v>
      </c>
      <c r="H367" s="16">
        <f t="shared" si="11"/>
        <v>29.416666666666668</v>
      </c>
      <c r="I367" s="14">
        <f>E367/data!$C$15*1000</f>
        <v>4.0634296303439461</v>
      </c>
      <c r="J367" s="14">
        <f>J366+data!$C$21*(I366-J366)/60*B366</f>
        <v>4.0602893056032316</v>
      </c>
      <c r="K367" s="59">
        <f>K366+C367*B367/3600/data!H$23</f>
        <v>65.078795192179456</v>
      </c>
    </row>
    <row r="368" spans="1:11" ht="20.100000000000001" customHeight="1">
      <c r="A368" s="12">
        <f>'Eleveld TCI'!A368</f>
        <v>1770</v>
      </c>
      <c r="B368" s="8">
        <f>'Eleveld TCI'!C368</f>
        <v>5</v>
      </c>
      <c r="C368" s="68">
        <f>'Marsh TCI'!E368</f>
        <v>845.34714068753601</v>
      </c>
      <c r="D368" s="17">
        <f>(F368*data!$C$16+G368*data!$C$17-E367*(data!$C$18+data!$C$19+data!$C$20))*$B368/60</f>
        <v>-1.1763206263743287</v>
      </c>
      <c r="E368" s="17">
        <f t="shared" si="12"/>
        <v>30.008934186337534</v>
      </c>
      <c r="F368" s="17">
        <f>F367+(data!$C$19*E367-data!$C$16*F367)*$B368/60</f>
        <v>150.44623199789345</v>
      </c>
      <c r="G368" s="17">
        <f>G367+(data!$C$20*E367-data!$C$17*G367)*$B368/60</f>
        <v>118.99696398029664</v>
      </c>
      <c r="H368" s="16">
        <f t="shared" si="11"/>
        <v>29.5</v>
      </c>
      <c r="I368" s="14">
        <f>E368/data!$C$15*1000</f>
        <v>4.0632089735483197</v>
      </c>
      <c r="J368" s="14">
        <f>J367+data!$C$21*(I367-J367)/60*B367</f>
        <v>4.0603220347619668</v>
      </c>
      <c r="K368" s="59">
        <f>K367+C368*B368/3600/data!H$23</f>
        <v>65.19620451727495</v>
      </c>
    </row>
    <row r="369" spans="1:11" ht="20.100000000000001" customHeight="1">
      <c r="A369" s="12">
        <f>'Eleveld TCI'!A369</f>
        <v>1775</v>
      </c>
      <c r="B369" s="8">
        <f>'Eleveld TCI'!C369</f>
        <v>5</v>
      </c>
      <c r="C369" s="68">
        <f>'Marsh TCI'!E369</f>
        <v>844.91854542961505</v>
      </c>
      <c r="D369" s="17">
        <f>(F369*data!$C$16+G369*data!$C$17-E368*(data!$C$18+data!$C$19+data!$C$20))*$B369/60</f>
        <v>-1.1757223195942805</v>
      </c>
      <c r="E369" s="17">
        <f t="shared" si="12"/>
        <v>30.007305117698163</v>
      </c>
      <c r="F369" s="17">
        <f>F368+(data!$C$19*E368-data!$C$16*F368)*$B369/60</f>
        <v>150.52108621624345</v>
      </c>
      <c r="G369" s="17">
        <f>G368+(data!$C$20*E368-data!$C$17*G368)*$B369/60</f>
        <v>119.2505447835711</v>
      </c>
      <c r="H369" s="16">
        <f t="shared" si="11"/>
        <v>29.583333333333332</v>
      </c>
      <c r="I369" s="14">
        <f>E369/data!$C$15*1000</f>
        <v>4.0629883976933794</v>
      </c>
      <c r="J369" s="14">
        <f>J368+data!$C$21*(I368-J368)/60*B368</f>
        <v>4.0603521230762647</v>
      </c>
      <c r="K369" s="59">
        <f>K368+C369*B369/3600/data!H$23</f>
        <v>65.313554315251281</v>
      </c>
    </row>
    <row r="370" spans="1:11" ht="20.100000000000001" customHeight="1">
      <c r="A370" s="12">
        <f>'Eleveld TCI'!A370</f>
        <v>1780</v>
      </c>
      <c r="B370" s="8">
        <f>'Eleveld TCI'!C370</f>
        <v>5</v>
      </c>
      <c r="C370" s="68">
        <f>'Marsh TCI'!E370</f>
        <v>844.49169740196123</v>
      </c>
      <c r="D370" s="17">
        <f>(F370*data!$C$16+G370*data!$C$17-E369*(data!$C$18+data!$C$19+data!$C$20))*$B370/60</f>
        <v>-1.1751264278876408</v>
      </c>
      <c r="E370" s="17">
        <f t="shared" si="12"/>
        <v>30.005676669573877</v>
      </c>
      <c r="F370" s="17">
        <f>F369+(data!$C$19*E369-data!$C$16*F369)*$B370/60</f>
        <v>150.59549817947459</v>
      </c>
      <c r="G370" s="17">
        <f>G369+(data!$C$20*E369-data!$C$17*G369)*$B370/60</f>
        <v>119.50401559779259</v>
      </c>
      <c r="H370" s="16">
        <f t="shared" si="11"/>
        <v>29.666666666666668</v>
      </c>
      <c r="I370" s="14">
        <f>E370/data!$C$15*1000</f>
        <v>4.0627679058561661</v>
      </c>
      <c r="J370" s="14">
        <f>J369+data!$C$21*(I369-J369)/60*B369</f>
        <v>4.0603795989131717</v>
      </c>
      <c r="K370" s="59">
        <f>K369+C370*B370/3600/data!H$23</f>
        <v>65.430844828779328</v>
      </c>
    </row>
    <row r="371" spans="1:11" ht="20.100000000000001" customHeight="1">
      <c r="A371" s="12">
        <f>'Eleveld TCI'!A371</f>
        <v>1785</v>
      </c>
      <c r="B371" s="8">
        <f>'Eleveld TCI'!C371</f>
        <v>5</v>
      </c>
      <c r="C371" s="68">
        <f>'Marsh TCI'!E371</f>
        <v>844.0665886561726</v>
      </c>
      <c r="D371" s="17">
        <f>(F371*data!$C$16+G371*data!$C$17-E370*(data!$C$18+data!$C$19+data!$C$20))*$B371/60</f>
        <v>-1.1745329403473652</v>
      </c>
      <c r="E371" s="17">
        <f t="shared" si="12"/>
        <v>30.004048864507013</v>
      </c>
      <c r="F371" s="17">
        <f>F370+(data!$C$19*E370-data!$C$16*F370)*$B371/60</f>
        <v>150.66947023980234</v>
      </c>
      <c r="G371" s="17">
        <f>G370+(data!$C$20*E370-data!$C$17*G370)*$B371/60</f>
        <v>119.75737646981443</v>
      </c>
      <c r="H371" s="16">
        <f t="shared" si="11"/>
        <v>29.75</v>
      </c>
      <c r="I371" s="14">
        <f>E371/data!$C$15*1000</f>
        <v>4.062547501088912</v>
      </c>
      <c r="J371" s="14">
        <f>J370+data!$C$21*(I370-J370)/60*B370</f>
        <v>4.0604044903761567</v>
      </c>
      <c r="K371" s="59">
        <f>K370+C371*B371/3600/data!H$23</f>
        <v>65.548076299426015</v>
      </c>
    </row>
    <row r="372" spans="1:11" ht="20.100000000000001" customHeight="1">
      <c r="A372" s="12">
        <f>'Eleveld TCI'!A372</f>
        <v>1790</v>
      </c>
      <c r="B372" s="8">
        <f>'Eleveld TCI'!C372</f>
        <v>5</v>
      </c>
      <c r="C372" s="68">
        <f>'Marsh TCI'!E372</f>
        <v>843.64321128023221</v>
      </c>
      <c r="D372" s="17">
        <f>(F372*data!$C$16+G372*data!$C$17-E371*(data!$C$18+data!$C$19+data!$C$20))*$B372/60</f>
        <v>-1.1739418461161157</v>
      </c>
      <c r="E372" s="17">
        <f t="shared" si="12"/>
        <v>30.002421724857804</v>
      </c>
      <c r="F372" s="17">
        <f>F371+(data!$C$19*E371-data!$C$16*F371)*$B372/60</f>
        <v>150.74300473767974</v>
      </c>
      <c r="G372" s="17">
        <f>G371+(data!$C$20*E371-data!$C$17*G371)*$B372/60</f>
        <v>120.01062744669616</v>
      </c>
      <c r="H372" s="16">
        <f t="shared" si="11"/>
        <v>29.833333333333332</v>
      </c>
      <c r="I372" s="14">
        <f>E372/data!$C$15*1000</f>
        <v>4.0623271864191937</v>
      </c>
      <c r="J372" s="14">
        <f>J371+data!$C$21*(I371-J371)/60*B371</f>
        <v>4.0604268253075979</v>
      </c>
      <c r="K372" s="59">
        <f>K371+C372*B372/3600/data!H$23</f>
        <v>65.66524896765938</v>
      </c>
    </row>
    <row r="373" spans="1:11" ht="20.100000000000001" customHeight="1">
      <c r="A373" s="12">
        <f>'Eleveld TCI'!A373</f>
        <v>1795</v>
      </c>
      <c r="B373" s="8">
        <f>'Eleveld TCI'!C373</f>
        <v>5</v>
      </c>
      <c r="C373" s="68">
        <f>'Marsh TCI'!E373</f>
        <v>843.22155739837399</v>
      </c>
      <c r="D373" s="17">
        <f>(F373*data!$C$16+G373*data!$C$17-E372*(data!$C$18+data!$C$19+data!$C$20))*$B373/60</f>
        <v>-1.1733531343860379</v>
      </c>
      <c r="E373" s="17">
        <f t="shared" si="12"/>
        <v>30.000795272805423</v>
      </c>
      <c r="F373" s="17">
        <f>F372+(data!$C$19*E372-data!$C$16*F372)*$B373/60</f>
        <v>150.81610400185426</v>
      </c>
      <c r="G373" s="17">
        <f>G372+(data!$C$20*E372-data!$C$17*G372)*$B373/60</f>
        <v>120.26376857570169</v>
      </c>
      <c r="H373" s="16">
        <f t="shared" si="11"/>
        <v>29.916666666666668</v>
      </c>
      <c r="I373" s="14">
        <f>E373/data!$C$15*1000</f>
        <v>4.0621069648500683</v>
      </c>
      <c r="J373" s="14">
        <f>J372+data!$C$21*(I372-J372)/60*B372</f>
        <v>4.0604466312912493</v>
      </c>
      <c r="K373" s="59">
        <f>K372+C373*B373/3600/data!H$23</f>
        <v>65.782363072853599</v>
      </c>
    </row>
    <row r="374" spans="1:11" ht="20.100000000000001" customHeight="1">
      <c r="A374" s="12">
        <f>'Eleveld TCI'!A374</f>
        <v>1800</v>
      </c>
      <c r="B374" s="8">
        <f>'Eleveld TCI'!C374</f>
        <v>5</v>
      </c>
      <c r="C374" s="68">
        <f>'Marsh TCI'!E374</f>
        <v>842.80161917094006</v>
      </c>
      <c r="D374" s="17">
        <f>(F374*data!$C$16+G374*data!$C$17-E373*(data!$C$18+data!$C$19+data!$C$20))*$B374/60</f>
        <v>-1.172766794398534</v>
      </c>
      <c r="E374" s="17">
        <f t="shared" si="12"/>
        <v>29.999169530349075</v>
      </c>
      <c r="F374" s="17">
        <f>F373+(data!$C$19*E373-data!$C$16*F373)*$B374/60</f>
        <v>150.88877034942428</v>
      </c>
      <c r="G374" s="17">
        <f>G373+(data!$C$20*E373-data!$C$17*G373)*$B374/60</f>
        <v>120.51679990429737</v>
      </c>
      <c r="H374" s="16">
        <f t="shared" si="11"/>
        <v>30</v>
      </c>
      <c r="I374" s="14">
        <f>E374/data!$C$15*1000</f>
        <v>4.0618868393602297</v>
      </c>
      <c r="J374" s="14">
        <f>J373+data!$C$21*(I373-J373)/60*B373</f>
        <v>4.0604639356546786</v>
      </c>
      <c r="K374" s="59">
        <f>K373+C374*B374/3600/data!H$23</f>
        <v>65.899418853294009</v>
      </c>
    </row>
    <row r="375" spans="1:11" ht="20.100000000000001" customHeight="1">
      <c r="A375" s="12">
        <f>'Eleveld TCI'!A375</f>
        <v>1805</v>
      </c>
      <c r="B375" s="8">
        <f>'Eleveld TCI'!C375</f>
        <v>5</v>
      </c>
      <c r="C375" s="68">
        <f>'Marsh TCI'!E375</f>
        <v>842.38338879415551</v>
      </c>
      <c r="D375" s="17">
        <f>(F375*data!$C$16+G375*data!$C$17-E374*(data!$C$18+data!$C$19+data!$C$20))*$B375/60</f>
        <v>-1.1721828154440386</v>
      </c>
      <c r="E375" s="17">
        <f t="shared" si="12"/>
        <v>29.99754451930912</v>
      </c>
      <c r="F375" s="17">
        <f>F374+(data!$C$19*E374-data!$C$16*F374)*$B375/60</f>
        <v>150.96100608589541</v>
      </c>
      <c r="G375" s="17">
        <f>G374+(data!$C$20*E374-data!$C$17*G374)*$B375/60</f>
        <v>120.76972148015018</v>
      </c>
      <c r="H375" s="16">
        <f t="shared" si="11"/>
        <v>30.083333333333332</v>
      </c>
      <c r="I375" s="14">
        <f>E375/data!$C$15*1000</f>
        <v>4.0616668129041527</v>
      </c>
      <c r="J375" s="14">
        <f>J374+data!$C$21*(I374-J374)/60*B374</f>
        <v>4.0604787654716841</v>
      </c>
      <c r="K375" s="59">
        <f>K374+C375*B375/3600/data!H$23</f>
        <v>66.016416546182086</v>
      </c>
    </row>
    <row r="376" spans="1:11" ht="20.100000000000001" customHeight="1">
      <c r="A376" s="12">
        <f>'Eleveld TCI'!A376</f>
        <v>1810</v>
      </c>
      <c r="B376" s="8">
        <f>'Eleveld TCI'!C376</f>
        <v>5</v>
      </c>
      <c r="C376" s="68">
        <f>'Marsh TCI'!E376</f>
        <v>841.96685850001597</v>
      </c>
      <c r="D376" s="17">
        <f>(F376*data!$C$16+G376*data!$C$17-E375*(data!$C$18+data!$C$19+data!$C$20))*$B376/60</f>
        <v>-1.1716011868617995</v>
      </c>
      <c r="E376" s="17">
        <f t="shared" si="12"/>
        <v>29.995920261328092</v>
      </c>
      <c r="F376" s="17">
        <f>F375+(data!$C$19*E375-data!$C$16*F375)*$B376/60</f>
        <v>151.0328135052365</v>
      </c>
      <c r="G376" s="17">
        <f>G375+(data!$C$20*E375-data!$C$17*G375)*$B376/60</f>
        <v>121.02253335112586</v>
      </c>
      <c r="H376" s="16">
        <f t="shared" si="11"/>
        <v>30.166666666666668</v>
      </c>
      <c r="I376" s="14">
        <f>E376/data!$C$15*1000</f>
        <v>4.0614468884122372</v>
      </c>
      <c r="J376" s="14">
        <f>J375+data!$C$21*(I375-J375)/60*B375</f>
        <v>4.0604911475646883</v>
      </c>
      <c r="K376" s="59">
        <f>K375+C376*B376/3600/data!H$23</f>
        <v>66.133356387640418</v>
      </c>
    </row>
    <row r="377" spans="1:11" ht="20.100000000000001" customHeight="1">
      <c r="A377" s="12">
        <f>'Eleveld TCI'!A377</f>
        <v>1815</v>
      </c>
      <c r="B377" s="8">
        <f>'Eleveld TCI'!C377</f>
        <v>5</v>
      </c>
      <c r="C377" s="68">
        <f>'Marsh TCI'!E377</f>
        <v>841.55202055610278</v>
      </c>
      <c r="D377" s="17">
        <f>(F377*data!$C$16+G377*data!$C$17-E376*(data!$C$18+data!$C$19+data!$C$20))*$B377/60</f>
        <v>-1.1710218980396543</v>
      </c>
      <c r="E377" s="17">
        <f t="shared" si="12"/>
        <v>29.994296777871792</v>
      </c>
      <c r="F377" s="17">
        <f>F376+(data!$C$19*E376-data!$C$16*F376)*$B377/60</f>
        <v>151.10419488993534</v>
      </c>
      <c r="G377" s="17">
        <f>G376+(data!$C$20*E376-data!$C$17*G376)*$B377/60</f>
        <v>121.27523556528708</v>
      </c>
      <c r="H377" s="16">
        <f t="shared" si="11"/>
        <v>30.25</v>
      </c>
      <c r="I377" s="14">
        <f>E377/data!$C$15*1000</f>
        <v>4.0612270687909504</v>
      </c>
      <c r="J377" s="14">
        <f>J376+data!$C$21*(I376-J376)/60*B376</f>
        <v>4.0605011085071041</v>
      </c>
      <c r="K377" s="59">
        <f>K376+C377*B377/3600/data!H$23</f>
        <v>66.250238612717652</v>
      </c>
    </row>
    <row r="378" spans="1:11" ht="20.100000000000001" customHeight="1">
      <c r="A378" s="12">
        <f>'Eleveld TCI'!A378</f>
        <v>1820</v>
      </c>
      <c r="B378" s="8">
        <f>'Eleveld TCI'!C378</f>
        <v>5</v>
      </c>
      <c r="C378" s="68">
        <f>'Marsh TCI'!E378</f>
        <v>841.13886726540045</v>
      </c>
      <c r="D378" s="17">
        <f>(F378*data!$C$16+G378*data!$C$17-E377*(data!$C$18+data!$C$19+data!$C$20))*$B378/60</f>
        <v>-1.1704449384138089</v>
      </c>
      <c r="E378" s="17">
        <f t="shared" si="12"/>
        <v>29.992674090230349</v>
      </c>
      <c r="F378" s="17">
        <f>F377+(data!$C$19*E377-data!$C$16*F377)*$B378/60</f>
        <v>151.17515251105419</v>
      </c>
      <c r="G378" s="17">
        <f>G377+(data!$C$20*E377-data!$C$17*G377)*$B378/60</f>
        <v>121.52782817089161</v>
      </c>
      <c r="H378" s="16">
        <f t="shared" si="11"/>
        <v>30.333333333333332</v>
      </c>
      <c r="I378" s="14">
        <f>E378/data!$C$15*1000</f>
        <v>4.0610073569229765</v>
      </c>
      <c r="J378" s="14">
        <f>J377+data!$C$21*(I377-J377)/60*B377</f>
        <v>4.0605086746256829</v>
      </c>
      <c r="K378" s="59">
        <f>K377+C378*B378/3600/data!H$23</f>
        <v>66.367063455393406</v>
      </c>
    </row>
    <row r="379" spans="1:11" ht="20.100000000000001" customHeight="1">
      <c r="A379" s="12">
        <f>'Eleveld TCI'!A379</f>
        <v>1825</v>
      </c>
      <c r="B379" s="8">
        <f>'Eleveld TCI'!C379</f>
        <v>5</v>
      </c>
      <c r="C379" s="68">
        <f>'Marsh TCI'!E379</f>
        <v>840.72739096618193</v>
      </c>
      <c r="D379" s="17">
        <f>(F379*data!$C$16+G379*data!$C$17-E378*(data!$C$18+data!$C$19+data!$C$20))*$B379/60</f>
        <v>-1.1698702974686195</v>
      </c>
      <c r="E379" s="17">
        <f t="shared" si="12"/>
        <v>29.991052219519229</v>
      </c>
      <c r="F379" s="17">
        <f>F378+(data!$C$19*E378-data!$C$16*F378)*$B379/60</f>
        <v>151.24568862828494</v>
      </c>
      <c r="G379" s="17">
        <f>G378+(data!$C$20*E378-data!$C$17*G378)*$B379/60</f>
        <v>121.78031121639052</v>
      </c>
      <c r="H379" s="16">
        <f t="shared" si="11"/>
        <v>30.416666666666668</v>
      </c>
      <c r="I379" s="14">
        <f>E379/data!$C$15*1000</f>
        <v>4.0607877556673495</v>
      </c>
      <c r="J379" s="14">
        <f>J378+data!$C$21*(I378-J378)/60*B378</f>
        <v>4.0605138720028382</v>
      </c>
      <c r="K379" s="59">
        <f>K378+C379*B379/3600/data!H$23</f>
        <v>66.48383114858315</v>
      </c>
    </row>
    <row r="380" spans="1:11" ht="20.100000000000001" customHeight="1">
      <c r="A380" s="12">
        <f>'Eleveld TCI'!A380</f>
        <v>1830</v>
      </c>
      <c r="B380" s="8">
        <f>'Eleveld TCI'!C380</f>
        <v>5</v>
      </c>
      <c r="C380" s="68">
        <f>'Marsh TCI'!E380</f>
        <v>840.31758403180561</v>
      </c>
      <c r="D380" s="17">
        <f>(F380*data!$C$16+G380*data!$C$17-E379*(data!$C$18+data!$C$19+data!$C$20))*$B380/60</f>
        <v>-1.1692979647363708</v>
      </c>
      <c r="E380" s="17">
        <f t="shared" si="12"/>
        <v>29.989431186680335</v>
      </c>
      <c r="F380" s="17">
        <f>F379+(data!$C$19*E379-data!$C$16*F379)*$B380/60</f>
        <v>151.31580549000412</v>
      </c>
      <c r="G380" s="17">
        <f>G379+(data!$C$20*E379-data!$C$17*G379)*$B380/60</f>
        <v>122.03268475042634</v>
      </c>
      <c r="H380" s="16">
        <f t="shared" si="11"/>
        <v>30.5</v>
      </c>
      <c r="I380" s="14">
        <f>E380/data!$C$15*1000</f>
        <v>4.0605682678596011</v>
      </c>
      <c r="J380" s="14">
        <f>J379+data!$C$21*(I379-J379)/60*B379</f>
        <v>4.0605167264789417</v>
      </c>
      <c r="K380" s="59">
        <f>K379+C380*B380/3600/data!H$23</f>
        <v>66.60054192414313</v>
      </c>
    </row>
    <row r="381" spans="1:11" ht="20.100000000000001" customHeight="1">
      <c r="A381" s="12">
        <f>'Eleveld TCI'!A381</f>
        <v>1835</v>
      </c>
      <c r="B381" s="8">
        <f>'Eleveld TCI'!C381</f>
        <v>5</v>
      </c>
      <c r="C381" s="68">
        <f>'Marsh TCI'!E381</f>
        <v>839.90943887057142</v>
      </c>
      <c r="D381" s="17">
        <f>(F381*data!$C$16+G381*data!$C$17-E380*(data!$C$18+data!$C$19+data!$C$20))*$B381/60</f>
        <v>-1.1687279297970625</v>
      </c>
      <c r="E381" s="17">
        <f t="shared" si="12"/>
        <v>29.987811012483004</v>
      </c>
      <c r="F381" s="17">
        <f>F380+(data!$C$19*E380-data!$C$16*F380)*$B381/60</f>
        <v>151.38550533332761</v>
      </c>
      <c r="G381" s="17">
        <f>G380+(data!$C$20*E380-data!$C$17*G380)*$B381/60</f>
        <v>122.28494882183131</v>
      </c>
      <c r="H381" s="16">
        <f t="shared" si="11"/>
        <v>30.583333333333332</v>
      </c>
      <c r="I381" s="14">
        <f>E381/data!$C$15*1000</f>
        <v>4.0603488963119005</v>
      </c>
      <c r="J381" s="14">
        <f>J380+data!$C$21*(I380-J380)/60*B380</f>
        <v>4.0605172636546065</v>
      </c>
      <c r="K381" s="59">
        <f>K380+C381*B381/3600/data!H$23</f>
        <v>66.717196012875149</v>
      </c>
    </row>
    <row r="382" spans="1:11" ht="20.100000000000001" customHeight="1">
      <c r="A382" s="12">
        <f>'Eleveld TCI'!A382</f>
        <v>1840</v>
      </c>
      <c r="B382" s="8">
        <f>'Eleveld TCI'!C382</f>
        <v>5</v>
      </c>
      <c r="C382" s="68">
        <f>'Marsh TCI'!E382</f>
        <v>839.50294792556747</v>
      </c>
      <c r="D382" s="17">
        <f>(F382*data!$C$16+G382*data!$C$17-E381*(data!$C$18+data!$C$19+data!$C$20))*$B382/60</f>
        <v>-1.1681601822781871</v>
      </c>
      <c r="E382" s="17">
        <f t="shared" si="12"/>
        <v>29.986191717525056</v>
      </c>
      <c r="F382" s="17">
        <f>F381+(data!$C$19*E381-data!$C$16*F381)*$B382/60</f>
        <v>151.45479038416497</v>
      </c>
      <c r="G382" s="17">
        <f>G381+(data!$C$20*E381-data!$C$17*G381)*$B382/60</f>
        <v>122.53710347962557</v>
      </c>
      <c r="H382" s="16">
        <f t="shared" si="11"/>
        <v>30.666666666666668</v>
      </c>
      <c r="I382" s="14">
        <f>E382/data!$C$15*1000</f>
        <v>4.060129643813192</v>
      </c>
      <c r="J382" s="14">
        <f>J381+data!$C$21*(I381-J381)/60*B381</f>
        <v>4.0605155088929372</v>
      </c>
      <c r="K382" s="59">
        <f>K381+C382*B382/3600/data!H$23</f>
        <v>66.833793644531482</v>
      </c>
    </row>
    <row r="383" spans="1:11" ht="20.100000000000001" customHeight="1">
      <c r="A383" s="12">
        <f>'Eleveld TCI'!A383</f>
        <v>1845</v>
      </c>
      <c r="B383" s="8">
        <f>'Eleveld TCI'!C383</f>
        <v>5</v>
      </c>
      <c r="C383" s="68">
        <f>'Marsh TCI'!E383</f>
        <v>839.09810367447574</v>
      </c>
      <c r="D383" s="17">
        <f>(F383*data!$C$16+G383*data!$C$17-E382*(data!$C$18+data!$C$19+data!$C$20))*$B383/60</f>
        <v>-1.1675947118545176</v>
      </c>
      <c r="E383" s="17">
        <f t="shared" si="12"/>
        <v>29.984573322233828</v>
      </c>
      <c r="F383" s="17">
        <f>F382+(data!$C$19*E382-data!$C$16*F382)*$B383/60</f>
        <v>151.52366285727373</v>
      </c>
      <c r="G383" s="17">
        <f>G382+(data!$C$20*E382-data!$C$17*G382)*$B383/60</f>
        <v>122.78914877301543</v>
      </c>
      <c r="H383" s="16">
        <f t="shared" si="11"/>
        <v>30.75</v>
      </c>
      <c r="I383" s="14">
        <f>E383/data!$C$15*1000</f>
        <v>4.0599105131293349</v>
      </c>
      <c r="J383" s="14">
        <f>J382+data!$C$21*(I382-J382)/60*B382</f>
        <v>4.060511487321766</v>
      </c>
      <c r="K383" s="59">
        <f>K382+C383*B383/3600/data!H$23</f>
        <v>66.950335047819607</v>
      </c>
    </row>
    <row r="384" spans="1:11" ht="20.100000000000001" customHeight="1">
      <c r="A384" s="12">
        <f>'Eleveld TCI'!A384</f>
        <v>1850</v>
      </c>
      <c r="B384" s="8">
        <f>'Eleveld TCI'!C384</f>
        <v>5</v>
      </c>
      <c r="C384" s="68">
        <f>'Marsh TCI'!E384</f>
        <v>838.69489862947944</v>
      </c>
      <c r="D384" s="17">
        <f>(F384*data!$C$16+G384*data!$C$17-E383*(data!$C$18+data!$C$19+data!$C$20))*$B384/60</f>
        <v>-1.1670315082478921</v>
      </c>
      <c r="E384" s="17">
        <f t="shared" si="12"/>
        <v>29.982955846867153</v>
      </c>
      <c r="F384" s="17">
        <f>F383+(data!$C$19*E383-data!$C$16*F383)*$B384/60</f>
        <v>151.59212495631334</v>
      </c>
      <c r="G384" s="17">
        <f>G383+(data!$C$20*E383-data!$C$17*G383)*$B384/60</f>
        <v>123.04108475139154</v>
      </c>
      <c r="H384" s="16">
        <f t="shared" si="11"/>
        <v>30.833333333333332</v>
      </c>
      <c r="I384" s="14">
        <f>E384/data!$C$15*1000</f>
        <v>4.0596915070032402</v>
      </c>
      <c r="J384" s="14">
        <f>J383+data!$C$21*(I383-J383)/60*B383</f>
        <v>4.0605052238358645</v>
      </c>
      <c r="K384" s="59">
        <f>K383+C384*B384/3600/data!H$23</f>
        <v>67.066820450407036</v>
      </c>
    </row>
    <row r="385" spans="1:11" ht="20.100000000000001" customHeight="1">
      <c r="A385" s="12">
        <f>'Eleveld TCI'!A385</f>
        <v>1855</v>
      </c>
      <c r="B385" s="8">
        <f>'Eleveld TCI'!C385</f>
        <v>5</v>
      </c>
      <c r="C385" s="68">
        <f>'Marsh TCI'!E385</f>
        <v>838.29332533701859</v>
      </c>
      <c r="D385" s="17">
        <f>(F385*data!$C$16+G385*data!$C$17-E384*(data!$C$18+data!$C$19+data!$C$20))*$B385/60</f>
        <v>-1.1664705612269965</v>
      </c>
      <c r="E385" s="17">
        <f t="shared" si="12"/>
        <v>29.981339311514432</v>
      </c>
      <c r="F385" s="17">
        <f>F384+(data!$C$19*E384-data!$C$16*F384)*$B385/60</f>
        <v>151.66017887389867</v>
      </c>
      <c r="G385" s="17">
        <f>G384+(data!$C$20*E384-data!$C$17*G384)*$B385/60</f>
        <v>123.29291146432719</v>
      </c>
      <c r="H385" s="16">
        <f t="shared" si="11"/>
        <v>30.916666666666668</v>
      </c>
      <c r="I385" s="14">
        <f>E385/data!$C$15*1000</f>
        <v>4.0594726281550129</v>
      </c>
      <c r="J385" s="14">
        <f>J384+data!$C$21*(I384-J384)/60*B384</f>
        <v>4.0604967430991321</v>
      </c>
      <c r="K385" s="59">
        <f>K384+C385*B385/3600/data!H$23</f>
        <v>67.183250078926065</v>
      </c>
    </row>
    <row r="386" spans="1:11" ht="20.100000000000001" customHeight="1">
      <c r="A386" s="12">
        <f>'Eleveld TCI'!A386</f>
        <v>1860</v>
      </c>
      <c r="B386" s="8">
        <f>'Eleveld TCI'!C386</f>
        <v>5</v>
      </c>
      <c r="C386" s="68">
        <f>'Marsh TCI'!E386</f>
        <v>837.89337637771712</v>
      </c>
      <c r="D386" s="17">
        <f>(F386*data!$C$16+G386*data!$C$17-E385*(data!$C$18+data!$C$19+data!$C$20))*$B386/60</f>
        <v>-1.165911860607155</v>
      </c>
      <c r="E386" s="17">
        <f t="shared" si="12"/>
        <v>29.979723736097579</v>
      </c>
      <c r="F386" s="17">
        <f>F385+(data!$C$19*E385-data!$C$16*F385)*$B386/60</f>
        <v>151.72782679165363</v>
      </c>
      <c r="G386" s="17">
        <f>G385+(data!$C$20*E385-data!$C$17*G385)*$B386/60</f>
        <v>123.54462896157658</v>
      </c>
      <c r="H386" s="16">
        <f t="shared" si="11"/>
        <v>31</v>
      </c>
      <c r="I386" s="14">
        <f>E386/data!$C$15*1000</f>
        <v>4.05925387928208</v>
      </c>
      <c r="J386" s="14">
        <f>J385+data!$C$21*(I385-J385)/60*B385</f>
        <v>4.0604860695467657</v>
      </c>
      <c r="K386" s="59">
        <f>K385+C386*B386/3600/data!H$23</f>
        <v>67.299624158978531</v>
      </c>
    </row>
    <row r="387" spans="1:11" ht="20.100000000000001" customHeight="1">
      <c r="A387" s="12">
        <f>'Eleveld TCI'!A387</f>
        <v>1865</v>
      </c>
      <c r="B387" s="8">
        <f>'Eleveld TCI'!C387</f>
        <v>5</v>
      </c>
      <c r="C387" s="68">
        <f>'Marsh TCI'!E387</f>
        <v>837.49504436615894</v>
      </c>
      <c r="D387" s="17">
        <f>(F387*data!$C$16+G387*data!$C$17-E386*(data!$C$18+data!$C$19+data!$C$20))*$B387/60</f>
        <v>-1.1653553962501146</v>
      </c>
      <c r="E387" s="17">
        <f t="shared" si="12"/>
        <v>29.978109140372073</v>
      </c>
      <c r="F387" s="17">
        <f>F386+(data!$C$19*E386-data!$C$16*F386)*$B387/60</f>
        <v>151.79507088026418</v>
      </c>
      <c r="G387" s="17">
        <f>G386+(data!$C$20*E386-data!$C$17*G386)*$B387/60</f>
        <v>123.79623729307306</v>
      </c>
      <c r="H387" s="16">
        <f t="shared" si="11"/>
        <v>31.083333333333332</v>
      </c>
      <c r="I387" s="14">
        <f>E387/data!$C$15*1000</f>
        <v>4.0590352630593314</v>
      </c>
      <c r="J387" s="14">
        <f>J386+data!$C$21*(I386-J386)/60*B386</f>
        <v>4.0604732273874049</v>
      </c>
      <c r="K387" s="59">
        <f>K386+C387*B387/3600/data!H$23</f>
        <v>67.415942915140505</v>
      </c>
    </row>
    <row r="388" spans="1:11" ht="20.100000000000001" customHeight="1">
      <c r="A388" s="12">
        <f>'Eleveld TCI'!A388</f>
        <v>1870</v>
      </c>
      <c r="B388" s="8">
        <f>'Eleveld TCI'!C388</f>
        <v>5</v>
      </c>
      <c r="C388" s="68">
        <f>'Marsh TCI'!E388</f>
        <v>837.09832195079457</v>
      </c>
      <c r="D388" s="17">
        <f>(F388*data!$C$16+G388*data!$C$17-E387*(data!$C$18+data!$C$19+data!$C$20))*$B388/60</f>
        <v>-1.1648011580638369</v>
      </c>
      <c r="E388" s="17">
        <f t="shared" si="12"/>
        <v>29.9764955439279</v>
      </c>
      <c r="F388" s="17">
        <f>F387+(data!$C$19*E387-data!$C$16*F387)*$B388/60</f>
        <v>151.86191329953132</v>
      </c>
      <c r="G388" s="17">
        <f>G387+(data!$C$20*E387-data!$C$17*G387)*$B388/60</f>
        <v>124.04773650892744</v>
      </c>
      <c r="H388" s="16">
        <f t="shared" ref="H388:H451" si="13">$A388/60</f>
        <v>31.166666666666668</v>
      </c>
      <c r="I388" s="14">
        <f>E388/data!$C$15*1000</f>
        <v>4.0588167821392505</v>
      </c>
      <c r="J388" s="14">
        <f>J387+data!$C$21*(I387-J387)/60*B387</f>
        <v>4.0604582406052616</v>
      </c>
      <c r="K388" s="59">
        <f>K387+C388*B388/3600/data!H$23</f>
        <v>67.532206570967006</v>
      </c>
    </row>
    <row r="389" spans="1:11" ht="20.100000000000001" customHeight="1">
      <c r="A389" s="12">
        <f>'Eleveld TCI'!A389</f>
        <v>1875</v>
      </c>
      <c r="B389" s="8">
        <f>'Eleveld TCI'!C389</f>
        <v>5</v>
      </c>
      <c r="C389" s="68">
        <f>'Marsh TCI'!E389</f>
        <v>836.70320181371721</v>
      </c>
      <c r="D389" s="17">
        <f>(F389*data!$C$16+G389*data!$C$17-E388*(data!$C$18+data!$C$19+data!$C$20))*$B389/60</f>
        <v>-1.1642491360022817</v>
      </c>
      <c r="E389" s="17">
        <f t="shared" ref="E389:E452" si="14">IF(N$21=1,(C388/60)*$B389/60+D389+E388,(C389/60)*$B389/60+D389+E388)</f>
        <v>29.974882966190609</v>
      </c>
      <c r="F389" s="17">
        <f>F388+(data!$C$19*E388-data!$C$16*F388)*$B389/60</f>
        <v>151.92835619842376</v>
      </c>
      <c r="G389" s="17">
        <f>G388+(data!$C$20*E388-data!$C$17*G388)*$B389/60</f>
        <v>124.29912665942625</v>
      </c>
      <c r="H389" s="16">
        <f t="shared" si="13"/>
        <v>31.25</v>
      </c>
      <c r="I389" s="14">
        <f>E389/data!$C$15*1000</f>
        <v>4.0585984391520586</v>
      </c>
      <c r="J389" s="14">
        <f>J388+data!$C$21*(I388-J388)/60*B388</f>
        <v>4.0604411329622225</v>
      </c>
      <c r="K389" s="59">
        <f>K388+C389*B389/3600/data!H$23</f>
        <v>67.648415348996693</v>
      </c>
    </row>
    <row r="390" spans="1:11" ht="20.100000000000001" customHeight="1">
      <c r="A390" s="12">
        <f>'Eleveld TCI'!A390</f>
        <v>1880</v>
      </c>
      <c r="B390" s="8">
        <f>'Eleveld TCI'!C390</f>
        <v>5</v>
      </c>
      <c r="C390" s="68">
        <f>'Marsh TCI'!E390</f>
        <v>836.30967667057007</v>
      </c>
      <c r="D390" s="17">
        <f>(F390*data!$C$16+G390*data!$C$17-E389*(data!$C$18+data!$C$19+data!$C$20))*$B390/60</f>
        <v>-1.1636993200652064</v>
      </c>
      <c r="E390" s="17">
        <f t="shared" si="14"/>
        <v>29.973271426422233</v>
      </c>
      <c r="F390" s="17">
        <f>F389+(data!$C$19*E389-data!$C$16*F389)*$B390/60</f>
        <v>151.99440171513021</v>
      </c>
      <c r="G390" s="17">
        <f>G389+(data!$C$20*E389-data!$C$17*G389)*$B390/60</f>
        <v>124.55040779503008</v>
      </c>
      <c r="H390" s="16">
        <f t="shared" si="13"/>
        <v>31.333333333333332</v>
      </c>
      <c r="I390" s="14">
        <f>E390/data!$C$15*1000</f>
        <v>4.0583802367058324</v>
      </c>
      <c r="J390" s="14">
        <f>J389+data!$C$21*(I389-J389)/60*B389</f>
        <v>4.0604219279999363</v>
      </c>
      <c r="K390" s="59">
        <f>K389+C390*B390/3600/data!H$23</f>
        <v>67.764569470756499</v>
      </c>
    </row>
    <row r="391" spans="1:11" ht="20.100000000000001" customHeight="1">
      <c r="A391" s="12">
        <f>'Eleveld TCI'!A391</f>
        <v>1885</v>
      </c>
      <c r="B391" s="8">
        <f>'Eleveld TCI'!C391</f>
        <v>5</v>
      </c>
      <c r="C391" s="68">
        <f>'Marsh TCI'!E391</f>
        <v>835.91773927034194</v>
      </c>
      <c r="D391" s="17">
        <f>(F391*data!$C$16+G391*data!$C$17-E390*(data!$C$18+data!$C$19+data!$C$20))*$B391/60</f>
        <v>-1.1631517002979481</v>
      </c>
      <c r="E391" s="17">
        <f t="shared" si="14"/>
        <v>29.971660943722298</v>
      </c>
      <c r="F391" s="17">
        <f>F390+(data!$C$19*E390-data!$C$16*F390)*$B391/60</f>
        <v>152.06005197711175</v>
      </c>
      <c r="G391" s="17">
        <f>G390+(data!$C$20*E390-data!$C$17*G390)*$B391/60</f>
        <v>124.80157996637189</v>
      </c>
      <c r="H391" s="16">
        <f t="shared" si="13"/>
        <v>31.416666666666668</v>
      </c>
      <c r="I391" s="14">
        <f>E391/data!$C$15*1000</f>
        <v>4.0581621773866488</v>
      </c>
      <c r="J391" s="14">
        <f>J390+data!$C$21*(I390-J390)/60*B390</f>
        <v>4.0604006490418767</v>
      </c>
      <c r="K391" s="59">
        <f>K390+C391*B391/3600/data!H$23</f>
        <v>67.880669156766274</v>
      </c>
    </row>
    <row r="392" spans="1:11" ht="20.100000000000001" customHeight="1">
      <c r="A392" s="12">
        <f>'Eleveld TCI'!A392</f>
        <v>1890</v>
      </c>
      <c r="B392" s="8">
        <f>'Eleveld TCI'!C392</f>
        <v>5</v>
      </c>
      <c r="C392" s="68">
        <f>'Marsh TCI'!E392</f>
        <v>835.52738239527457</v>
      </c>
      <c r="D392" s="17">
        <f>(F392*data!$C$16+G392*data!$C$17-E391*(data!$C$18+data!$C$19+data!$C$20))*$B392/60</f>
        <v>-1.1626062667912225</v>
      </c>
      <c r="E392" s="17">
        <f t="shared" si="14"/>
        <v>29.970051537028773</v>
      </c>
      <c r="F392" s="17">
        <f>F391+(data!$C$19*E391-data!$C$16*F391)*$B392/60</f>
        <v>152.12530910115353</v>
      </c>
      <c r="G392" s="17">
        <f>G391+(data!$C$20*E391-data!$C$17*G391)*$B392/60</f>
        <v>125.05264322425531</v>
      </c>
      <c r="H392" s="16">
        <f t="shared" si="13"/>
        <v>31.5</v>
      </c>
      <c r="I392" s="14">
        <f>E392/data!$C$15*1000</f>
        <v>4.0579442637587064</v>
      </c>
      <c r="J392" s="14">
        <f>J391+data!$C$21*(I391-J391)/60*B391</f>
        <v>4.0603773191953874</v>
      </c>
      <c r="K392" s="59">
        <f>K391+C392*B392/3600/data!H$23</f>
        <v>67.996714626543394</v>
      </c>
    </row>
    <row r="393" spans="1:11" ht="20.100000000000001" customHeight="1">
      <c r="A393" s="12">
        <f>'Eleveld TCI'!A393</f>
        <v>1895</v>
      </c>
      <c r="B393" s="8">
        <f>'Eleveld TCI'!C393</f>
        <v>5</v>
      </c>
      <c r="C393" s="68">
        <f>'Marsh TCI'!E393</f>
        <v>835.13859886063869</v>
      </c>
      <c r="D393" s="17">
        <f>(F393*data!$C$16+G393*data!$C$17-E392*(data!$C$18+data!$C$19+data!$C$20))*$B393/60</f>
        <v>-1.1620630096809117</v>
      </c>
      <c r="E393" s="17">
        <f t="shared" si="14"/>
        <v>29.968443225119078</v>
      </c>
      <c r="F393" s="17">
        <f>F392+(data!$C$19*E392-data!$C$16*F392)*$B393/60</f>
        <v>152.19017519341662</v>
      </c>
      <c r="G393" s="17">
        <f>G392+(data!$C$20*E392-data!$C$17*G392)*$B393/60</f>
        <v>125.30359761965298</v>
      </c>
      <c r="H393" s="16">
        <f t="shared" si="13"/>
        <v>31.583333333333332</v>
      </c>
      <c r="I393" s="14">
        <f>E393/data!$C$15*1000</f>
        <v>4.0577264983644685</v>
      </c>
      <c r="J393" s="14">
        <f>J392+data!$C$21*(I392-J392)/60*B392</f>
        <v>4.0603519613537076</v>
      </c>
      <c r="K393" s="59">
        <f>K392+C393*B393/3600/data!H$23</f>
        <v>68.112706098607376</v>
      </c>
    </row>
    <row r="394" spans="1:11" ht="20.100000000000001" customHeight="1">
      <c r="A394" s="12">
        <f>'Eleveld TCI'!A394</f>
        <v>1900</v>
      </c>
      <c r="B394" s="8">
        <f>'Eleveld TCI'!C394</f>
        <v>5</v>
      </c>
      <c r="C394" s="68">
        <f>'Marsh TCI'!E394</f>
        <v>834.75138151465103</v>
      </c>
      <c r="D394" s="17">
        <f>(F394*data!$C$16+G394*data!$C$17-E393*(data!$C$18+data!$C$19+data!$C$20))*$B394/60</f>
        <v>-1.1615219191478632</v>
      </c>
      <c r="E394" s="17">
        <f t="shared" si="14"/>
        <v>29.966836026610991</v>
      </c>
      <c r="F394" s="17">
        <f>F393+(data!$C$19*E393-data!$C$16*F393)*$B394/60</f>
        <v>152.25465234948931</v>
      </c>
      <c r="G394" s="17">
        <f>G393+(data!$C$20*E393-data!$C$17*G393)*$B394/60</f>
        <v>125.55444320370491</v>
      </c>
      <c r="H394" s="16">
        <f t="shared" si="13"/>
        <v>31.666666666666668</v>
      </c>
      <c r="I394" s="14">
        <f>E394/data!$C$15*1000</f>
        <v>4.0575088837247826</v>
      </c>
      <c r="J394" s="14">
        <f>J393+data!$C$21*(I393-J393)/60*B393</f>
        <v>4.0603245981979761</v>
      </c>
      <c r="K394" s="59">
        <f>K393+C394*B394/3600/data!H$23</f>
        <v>68.228643790484412</v>
      </c>
    </row>
    <row r="395" spans="1:11" ht="20.100000000000001" customHeight="1">
      <c r="A395" s="12">
        <f>'Eleveld TCI'!A395</f>
        <v>1905</v>
      </c>
      <c r="B395" s="8">
        <f>'Eleveld TCI'!C395</f>
        <v>5</v>
      </c>
      <c r="C395" s="68">
        <f>'Marsh TCI'!E395</f>
        <v>834.36572323824987</v>
      </c>
      <c r="D395" s="17">
        <f>(F395*data!$C$16+G395*data!$C$17-E394*(data!$C$18+data!$C$19+data!$C$20))*$B395/60</f>
        <v>-1.1609829854176819</v>
      </c>
      <c r="E395" s="17">
        <f t="shared" si="14"/>
        <v>29.965229959963658</v>
      </c>
      <c r="F395" s="17">
        <f>F394+(data!$C$19*E394-data!$C$16*F394)*$B395/60</f>
        <v>152.31874265443832</v>
      </c>
      <c r="G395" s="17">
        <f>G394+(data!$C$20*E394-data!$C$17*G394)*$B395/60</f>
        <v>125.80518002771684</v>
      </c>
      <c r="H395" s="16">
        <f t="shared" si="13"/>
        <v>31.75</v>
      </c>
      <c r="I395" s="14">
        <f>E395/data!$C$15*1000</f>
        <v>4.0572914223390146</v>
      </c>
      <c r="J395" s="14">
        <f>J394+data!$C$21*(I394-J394)/60*B394</f>
        <v>4.0602952521992171</v>
      </c>
      <c r="K395" s="59">
        <f>K394+C395*B395/3600/data!H$23</f>
        <v>68.344527918711947</v>
      </c>
    </row>
    <row r="396" spans="1:11" ht="20.100000000000001" customHeight="1">
      <c r="A396" s="12">
        <f>'Eleveld TCI'!A396</f>
        <v>1910</v>
      </c>
      <c r="B396" s="8">
        <f>'Eleveld TCI'!C396</f>
        <v>5</v>
      </c>
      <c r="C396" s="68">
        <f>'Marsh TCI'!E396</f>
        <v>833.98161694503301</v>
      </c>
      <c r="D396" s="17">
        <f>(F396*data!$C$16+G396*data!$C$17-E395*(data!$C$18+data!$C$19+data!$C$20))*$B396/60</f>
        <v>-1.1604461987605268</v>
      </c>
      <c r="E396" s="17">
        <f t="shared" si="14"/>
        <v>29.96362504347848</v>
      </c>
      <c r="F396" s="17">
        <f>F395+(data!$C$19*E395-data!$C$16*F395)*$B396/60</f>
        <v>152.3824481828598</v>
      </c>
      <c r="G396" s="17">
        <f>G395+(data!$C$20*E395-data!$C$17*G395)*$B396/60</f>
        <v>126.05580814315859</v>
      </c>
      <c r="H396" s="16">
        <f t="shared" si="13"/>
        <v>31.833333333333332</v>
      </c>
      <c r="I396" s="14">
        <f>E396/data!$C$15*1000</f>
        <v>4.0570741166851763</v>
      </c>
      <c r="J396" s="14">
        <f>J395+data!$C$21*(I395-J395)/60*B395</f>
        <v>4.0602639456203038</v>
      </c>
      <c r="K396" s="59">
        <f>K395+C396*B396/3600/data!H$23</f>
        <v>68.460358698843208</v>
      </c>
    </row>
    <row r="397" spans="1:11" ht="20.100000000000001" customHeight="1">
      <c r="A397" s="12">
        <f>'Eleveld TCI'!A397</f>
        <v>1915</v>
      </c>
      <c r="B397" s="8">
        <f>'Eleveld TCI'!C397</f>
        <v>5</v>
      </c>
      <c r="C397" s="68">
        <f>'Marsh TCI'!E397</f>
        <v>833.59905558103378</v>
      </c>
      <c r="D397" s="17">
        <f>(F397*data!$C$16+G397*data!$C$17-E396*(data!$C$18+data!$C$19+data!$C$20))*$B397/60</f>
        <v>-1.1599115494909062</v>
      </c>
      <c r="E397" s="17">
        <f t="shared" si="14"/>
        <v>29.962021295300119</v>
      </c>
      <c r="F397" s="17">
        <f>F396+(data!$C$19*E396-data!$C$16*F396)*$B397/60</f>
        <v>152.44577099892996</v>
      </c>
      <c r="G397" s="17">
        <f>G396+(data!$C$20*E396-data!$C$17*G396)*$B397/60</f>
        <v>126.30632760166242</v>
      </c>
      <c r="H397" s="16">
        <f t="shared" si="13"/>
        <v>31.916666666666668</v>
      </c>
      <c r="I397" s="14">
        <f>E397/data!$C$15*1000</f>
        <v>4.0568569692200525</v>
      </c>
      <c r="J397" s="14">
        <f>J396+data!$C$21*(I396-J396)/60*B396</f>
        <v>4.0602307005179101</v>
      </c>
      <c r="K397" s="59">
        <f>K396+C397*B397/3600/data!H$23</f>
        <v>68.576136345451687</v>
      </c>
    </row>
    <row r="398" spans="1:11" ht="20.100000000000001" customHeight="1">
      <c r="A398" s="12">
        <f>'Eleveld TCI'!A398</f>
        <v>1920</v>
      </c>
      <c r="B398" s="8">
        <f>'Eleveld TCI'!C398</f>
        <v>5</v>
      </c>
      <c r="C398" s="68">
        <f>'Marsh TCI'!E398</f>
        <v>833.21803212459713</v>
      </c>
      <c r="D398" s="17">
        <f>(F398*data!$C$16+G398*data!$C$17-E397*(data!$C$18+data!$C$19+data!$C$20))*$B398/60</f>
        <v>-1.1593790279674789</v>
      </c>
      <c r="E398" s="17">
        <f t="shared" si="14"/>
        <v>29.960418733417409</v>
      </c>
      <c r="F398" s="17">
        <f>F397+(data!$C$19*E397-data!$C$16*F397)*$B398/60</f>
        <v>152.50871315645554</v>
      </c>
      <c r="G398" s="17">
        <f>G397+(data!$C$20*E397-data!$C$17*G397)*$B398/60</f>
        <v>126.55673845502145</v>
      </c>
      <c r="H398" s="16">
        <f t="shared" si="13"/>
        <v>32</v>
      </c>
      <c r="I398" s="14">
        <f>E398/data!$C$15*1000</f>
        <v>4.0566399823793313</v>
      </c>
      <c r="J398" s="14">
        <f>J397+data!$C$21*(I397-J397)/60*B397</f>
        <v>4.0601955387444333</v>
      </c>
      <c r="K398" s="59">
        <f>K397+C398*B398/3600/data!H$23</f>
        <v>68.691861072135652</v>
      </c>
    </row>
    <row r="399" spans="1:11" ht="20.100000000000001" customHeight="1">
      <c r="A399" s="12">
        <f>'Eleveld TCI'!A399</f>
        <v>1925</v>
      </c>
      <c r="B399" s="8">
        <f>'Eleveld TCI'!C399</f>
        <v>5</v>
      </c>
      <c r="C399" s="68">
        <f>'Marsh TCI'!E399</f>
        <v>832.83853958624718</v>
      </c>
      <c r="D399" s="17">
        <f>(F399*data!$C$16+G399*data!$C$17-E398*(data!$C$18+data!$C$19+data!$C$20))*$B399/60</f>
        <v>-1.15884862459285</v>
      </c>
      <c r="E399" s="17">
        <f t="shared" si="14"/>
        <v>29.958817375664278</v>
      </c>
      <c r="F399" s="17">
        <f>F398+(data!$C$19*E398-data!$C$16*F398)*$B399/60</f>
        <v>152.57127669892409</v>
      </c>
      <c r="G399" s="17">
        <f>G398+(data!$C$20*E398-data!$C$17*G398)*$B399/60</f>
        <v>126.80704075518804</v>
      </c>
      <c r="H399" s="16">
        <f t="shared" si="13"/>
        <v>32.083333333333336</v>
      </c>
      <c r="I399" s="14">
        <f>E399/data!$C$15*1000</f>
        <v>4.0564231585777275</v>
      </c>
      <c r="J399" s="14">
        <f>J398+data!$C$21*(I398-J398)/60*B398</f>
        <v>4.0601584819499061</v>
      </c>
      <c r="K399" s="59">
        <f>K398+C399*B399/3600/data!H$23</f>
        <v>68.807533091522629</v>
      </c>
    </row>
    <row r="400" spans="1:11" ht="20.100000000000001" customHeight="1">
      <c r="A400" s="12">
        <f>'Eleveld TCI'!A400</f>
        <v>1930</v>
      </c>
      <c r="B400" s="8">
        <f>'Eleveld TCI'!C400</f>
        <v>5</v>
      </c>
      <c r="C400" s="68">
        <f>'Marsh TCI'!E400</f>
        <v>832.46057100851317</v>
      </c>
      <c r="D400" s="17">
        <f>(F400*data!$C$16+G400*data!$C$17-E399*(data!$C$18+data!$C$19+data!$C$20))*$B400/60</f>
        <v>-1.1583203298133706</v>
      </c>
      <c r="E400" s="17">
        <f t="shared" si="14"/>
        <v>29.957217239720695</v>
      </c>
      <c r="F400" s="17">
        <f>F399+(data!$C$19*E399-data!$C$16*F399)*$B400/60</f>
        <v>152.63346365955385</v>
      </c>
      <c r="G400" s="17">
        <f>G399+(data!$C$20*E399-data!$C$17*G399)*$B400/60</f>
        <v>127.0572345542722</v>
      </c>
      <c r="H400" s="16">
        <f t="shared" si="13"/>
        <v>32.166666666666664</v>
      </c>
      <c r="I400" s="14">
        <f>E400/data!$C$15*1000</f>
        <v>4.0562065002091057</v>
      </c>
      <c r="J400" s="14">
        <f>J399+data!$C$21*(I399-J399)/60*B399</f>
        <v>4.0601195515838873</v>
      </c>
      <c r="K400" s="59">
        <f>K399+C400*B400/3600/data!H$23</f>
        <v>68.923152615273807</v>
      </c>
    </row>
    <row r="401" spans="1:11" ht="20.100000000000001" customHeight="1">
      <c r="A401" s="12">
        <f>'Eleveld TCI'!A401</f>
        <v>1935</v>
      </c>
      <c r="B401" s="8">
        <f>'Eleveld TCI'!C401</f>
        <v>5</v>
      </c>
      <c r="C401" s="68">
        <f>'Marsh TCI'!E401</f>
        <v>832.08411946582714</v>
      </c>
      <c r="D401" s="17">
        <f>(F401*data!$C$16+G401*data!$C$17-E400*(data!$C$18+data!$C$19+data!$C$20))*$B401/60</f>
        <v>-1.1577941341189377</v>
      </c>
      <c r="E401" s="17">
        <f t="shared" si="14"/>
        <v>29.955618343113581</v>
      </c>
      <c r="F401" s="17">
        <f>F400+(data!$C$19*E400-data!$C$16*F400)*$B401/60</f>
        <v>152.69527606134358</v>
      </c>
      <c r="G401" s="17">
        <f>G400+(data!$C$20*E400-data!$C$17*G400)*$B401/60</f>
        <v>127.30731990453997</v>
      </c>
      <c r="H401" s="16">
        <f t="shared" si="13"/>
        <v>32.25</v>
      </c>
      <c r="I401" s="14">
        <f>E401/data!$C$15*1000</f>
        <v>4.0559900096466128</v>
      </c>
      <c r="J401" s="14">
        <f>J400+data!$C$21*(I400-J400)/60*B400</f>
        <v>4.0600787688973314</v>
      </c>
      <c r="K401" s="59">
        <f>K400+C401*B401/3600/data!H$23</f>
        <v>69.038719854088498</v>
      </c>
    </row>
    <row r="402" spans="1:11" ht="20.100000000000001" customHeight="1">
      <c r="A402" s="12">
        <f>'Eleveld TCI'!A402</f>
        <v>1940</v>
      </c>
      <c r="B402" s="8">
        <f>'Eleveld TCI'!C402</f>
        <v>5</v>
      </c>
      <c r="C402" s="68">
        <f>'Marsh TCI'!E402</f>
        <v>831.70917806429884</v>
      </c>
      <c r="D402" s="17">
        <f>(F402*data!$C$16+G402*data!$C$17-E401*(data!$C$18+data!$C$19+data!$C$20))*$B402/60</f>
        <v>-1.157270028042799</v>
      </c>
      <c r="E402" s="17">
        <f t="shared" si="14"/>
        <v>29.954020703217765</v>
      </c>
      <c r="F402" s="17">
        <f>F401+(data!$C$19*E401-data!$C$16*F401)*$B402/60</f>
        <v>152.75671591712199</v>
      </c>
      <c r="G402" s="17">
        <f>G401+(data!$C$20*E401-data!$C$17*G401)*$B402/60</f>
        <v>127.5572968584119</v>
      </c>
      <c r="H402" s="16">
        <f t="shared" si="13"/>
        <v>32.333333333333336</v>
      </c>
      <c r="I402" s="14">
        <f>E402/data!$C$15*1000</f>
        <v>4.0557736892428</v>
      </c>
      <c r="J402" s="14">
        <f>J401+data!$C$21*(I401-J401)/60*B401</f>
        <v>4.0600361549444459</v>
      </c>
      <c r="K402" s="59">
        <f>K401+C402*B402/3600/data!H$23</f>
        <v>69.154235017708544</v>
      </c>
    </row>
    <row r="403" spans="1:11" ht="20.100000000000001" customHeight="1">
      <c r="A403" s="12">
        <f>'Eleveld TCI'!A403</f>
        <v>1945</v>
      </c>
      <c r="B403" s="8">
        <f>'Eleveld TCI'!C403</f>
        <v>5</v>
      </c>
      <c r="C403" s="68">
        <f>'Marsh TCI'!E403</f>
        <v>831.33573994166454</v>
      </c>
      <c r="D403" s="17">
        <f>(F403*data!$C$16+G403*data!$C$17-E402*(data!$C$18+data!$C$19+data!$C$20))*$B403/60</f>
        <v>-1.1567480021613505</v>
      </c>
      <c r="E403" s="17">
        <f t="shared" si="14"/>
        <v>29.952424337256829</v>
      </c>
      <c r="F403" s="17">
        <f>F402+(data!$C$19*E402-data!$C$16*F402)*$B403/60</f>
        <v>152.81778522959709</v>
      </c>
      <c r="G403" s="17">
        <f>G402+(data!$C$20*E402-data!$C$17*G402)*$B403/60</f>
        <v>127.80716546846146</v>
      </c>
      <c r="H403" s="16">
        <f t="shared" si="13"/>
        <v>32.416666666666664</v>
      </c>
      <c r="I403" s="14">
        <f>E403/data!$C$15*1000</f>
        <v>4.0555575413297404</v>
      </c>
      <c r="J403" s="14">
        <f>J402+data!$C$21*(I402-J402)/60*B402</f>
        <v>4.0599917305845246</v>
      </c>
      <c r="K403" s="59">
        <f>K402+C403*B403/3600/data!H$23</f>
        <v>69.269698314922664</v>
      </c>
    </row>
    <row r="404" spans="1:11" ht="20.100000000000001" customHeight="1">
      <c r="A404" s="12">
        <f>'Eleveld TCI'!A404</f>
        <v>1950</v>
      </c>
      <c r="B404" s="8">
        <f>'Eleveld TCI'!C404</f>
        <v>5</v>
      </c>
      <c r="C404" s="68">
        <f>'Marsh TCI'!E404</f>
        <v>830.96379826707221</v>
      </c>
      <c r="D404" s="17">
        <f>(F404*data!$C$16+G404*data!$C$17-E403*(data!$C$18+data!$C$19+data!$C$20))*$B404/60</f>
        <v>-1.1562280470939419</v>
      </c>
      <c r="E404" s="17">
        <f t="shared" si="14"/>
        <v>29.950829262304087</v>
      </c>
      <c r="F404" s="17">
        <f>F403+(data!$C$19*E403-data!$C$16*F403)*$B404/60</f>
        <v>152.8784859914052</v>
      </c>
      <c r="G404" s="17">
        <f>G403+(data!$C$20*E403-data!$C$17*G403)*$B404/60</f>
        <v>128.05692578741346</v>
      </c>
      <c r="H404" s="16">
        <f t="shared" si="13"/>
        <v>32.5</v>
      </c>
      <c r="I404" s="14">
        <f>E404/data!$C$15*1000</f>
        <v>4.0553415682191591</v>
      </c>
      <c r="J404" s="14">
        <f>J403+data!$C$21*(I403-J403)/60*B403</f>
        <v>4.0599455164837668</v>
      </c>
      <c r="K404" s="59">
        <f>K403+C404*B404/3600/data!H$23</f>
        <v>69.385109953570861</v>
      </c>
    </row>
    <row r="405" spans="1:11" ht="20.100000000000001" customHeight="1">
      <c r="A405" s="12">
        <f>'Eleveld TCI'!A405</f>
        <v>1955</v>
      </c>
      <c r="B405" s="8">
        <f>'Eleveld TCI'!C405</f>
        <v>5</v>
      </c>
      <c r="C405" s="68">
        <f>'Marsh TCI'!E405</f>
        <v>830.59334624095868</v>
      </c>
      <c r="D405" s="17">
        <f>(F405*data!$C$16+G405*data!$C$17-E404*(data!$C$18+data!$C$19+data!$C$20))*$B405/60</f>
        <v>-1.1557101535026806</v>
      </c>
      <c r="E405" s="17">
        <f t="shared" si="14"/>
        <v>29.94923549528345</v>
      </c>
      <c r="F405" s="17">
        <f>F404+(data!$C$19*E404-data!$C$16*F404)*$B405/60</f>
        <v>152.93882018515973</v>
      </c>
      <c r="G405" s="17">
        <f>G404+(data!$C$20*E404-data!$C$17*G404)*$B405/60</f>
        <v>128.30657786814254</v>
      </c>
      <c r="H405" s="16">
        <f t="shared" si="13"/>
        <v>32.583333333333336</v>
      </c>
      <c r="I405" s="14">
        <f>E405/data!$C$15*1000</f>
        <v>4.0551257722025529</v>
      </c>
      <c r="J405" s="14">
        <f>J404+data!$C$21*(I404-J404)/60*B404</f>
        <v>4.059897533117077</v>
      </c>
      <c r="K405" s="59">
        <f>K404+C405*B405/3600/data!H$23</f>
        <v>69.500470140548771</v>
      </c>
    </row>
    <row r="406" spans="1:11" ht="20.100000000000001" customHeight="1">
      <c r="A406" s="12">
        <f>'Eleveld TCI'!A406</f>
        <v>1960</v>
      </c>
      <c r="B406" s="8">
        <f>'Eleveld TCI'!C406</f>
        <v>5</v>
      </c>
      <c r="C406" s="68">
        <f>'Marsh TCI'!E406</f>
        <v>830.2243770949168</v>
      </c>
      <c r="D406" s="17">
        <f>(F406*data!$C$16+G406*data!$C$17-E405*(data!$C$18+data!$C$19+data!$C$20))*$B406/60</f>
        <v>-1.1551943120922372</v>
      </c>
      <c r="E406" s="17">
        <f t="shared" si="14"/>
        <v>29.947643052970321</v>
      </c>
      <c r="F406" s="17">
        <f>F405+(data!$C$19*E405-data!$C$16*F405)*$B406/60</f>
        <v>152.99878978349977</v>
      </c>
      <c r="G406" s="17">
        <f>G405+(data!$C$20*E405-data!$C$17*G405)*$B406/60</f>
        <v>128.5561217636716</v>
      </c>
      <c r="H406" s="16">
        <f t="shared" si="13"/>
        <v>32.666666666666664</v>
      </c>
      <c r="I406" s="14">
        <f>E406/data!$C$15*1000</f>
        <v>4.0549101555513127</v>
      </c>
      <c r="J406" s="14">
        <f>J405+data!$C$21*(I405-J405)/60*B405</f>
        <v>4.0598478007698482</v>
      </c>
      <c r="K406" s="59">
        <f>K405+C406*B406/3600/data!H$23</f>
        <v>69.615779081811951</v>
      </c>
    </row>
    <row r="407" spans="1:11" ht="20.100000000000001" customHeight="1">
      <c r="A407" s="12">
        <f>'Eleveld TCI'!A407</f>
        <v>1965</v>
      </c>
      <c r="B407" s="8">
        <f>'Eleveld TCI'!C407</f>
        <v>5</v>
      </c>
      <c r="C407" s="68">
        <f>'Marsh TCI'!E407</f>
        <v>829.85688409156171</v>
      </c>
      <c r="D407" s="17">
        <f>(F407*data!$C$16+G407*data!$C$17-E406*(data!$C$18+data!$C$19+data!$C$20))*$B407/60</f>
        <v>-1.1546805136096476</v>
      </c>
      <c r="E407" s="17">
        <f t="shared" si="14"/>
        <v>29.946051951992501</v>
      </c>
      <c r="F407" s="17">
        <f>F406+(data!$C$19*E406-data!$C$16*F406)*$B407/60</f>
        <v>153.0583967491385</v>
      </c>
      <c r="G407" s="17">
        <f>G406+(data!$C$20*E406-data!$C$17*G406)*$B407/60</f>
        <v>128.80555752717032</v>
      </c>
      <c r="H407" s="16">
        <f t="shared" si="13"/>
        <v>32.75</v>
      </c>
      <c r="I407" s="14">
        <f>E407/data!$C$15*1000</f>
        <v>4.0546947205168395</v>
      </c>
      <c r="J407" s="14">
        <f>J406+data!$C$21*(I406-J406)/60*B406</f>
        <v>4.0597963395397283</v>
      </c>
      <c r="K407" s="59">
        <f>K406+C407*B407/3600/data!H$23</f>
        <v>69.731036982380218</v>
      </c>
    </row>
    <row r="408" spans="1:11" ht="20.100000000000001" customHeight="1">
      <c r="A408" s="12">
        <f>'Eleveld TCI'!A408</f>
        <v>1970</v>
      </c>
      <c r="B408" s="8">
        <f>'Eleveld TCI'!C408</f>
        <v>5</v>
      </c>
      <c r="C408" s="68">
        <f>'Marsh TCI'!E408</f>
        <v>829.4908605243279</v>
      </c>
      <c r="D408" s="17">
        <f>(F408*data!$C$16+G408*data!$C$17-E407*(data!$C$18+data!$C$19+data!$C$20))*$B408/60</f>
        <v>-1.1541687488441239</v>
      </c>
      <c r="E408" s="17">
        <f t="shared" si="14"/>
        <v>29.944462208831101</v>
      </c>
      <c r="F408" s="17">
        <f>F407+(data!$C$19*E407-data!$C$16*F407)*$B408/60</f>
        <v>153.1176430349112</v>
      </c>
      <c r="G408" s="17">
        <f>G407+(data!$C$20*E407-data!$C$17*G407)*$B408/60</f>
        <v>129.05488521195358</v>
      </c>
      <c r="H408" s="16">
        <f t="shared" si="13"/>
        <v>32.833333333333336</v>
      </c>
      <c r="I408" s="14">
        <f>E408/data!$C$15*1000</f>
        <v>4.0544794693306789</v>
      </c>
      <c r="J408" s="14">
        <f>J407+data!$C$21*(I407-J407)/60*B407</f>
        <v>4.0597431693383665</v>
      </c>
      <c r="K408" s="59">
        <f>K407+C408*B408/3600/data!H$23</f>
        <v>69.846244046341923</v>
      </c>
    </row>
    <row r="409" spans="1:11" ht="20.100000000000001" customHeight="1">
      <c r="A409" s="12">
        <f>'Eleveld TCI'!A409</f>
        <v>1975</v>
      </c>
      <c r="B409" s="8">
        <f>'Eleveld TCI'!C409</f>
        <v>5</v>
      </c>
      <c r="C409" s="68">
        <f>'Marsh TCI'!E409</f>
        <v>829.12629971742604</v>
      </c>
      <c r="D409" s="17">
        <f>(F409*data!$C$16+G409*data!$C$17-E408*(data!$C$18+data!$C$19+data!$C$20))*$B409/60</f>
        <v>-1.1536590086268608</v>
      </c>
      <c r="E409" s="17">
        <f t="shared" si="14"/>
        <v>29.942873839821363</v>
      </c>
      <c r="F409" s="17">
        <f>F408+(data!$C$19*E408-data!$C$16*F408)*$B409/60</f>
        <v>153.17653058382319</v>
      </c>
      <c r="G409" s="17">
        <f>G408+(data!$C$20*E408-data!$C$17*G408)*$B409/60</f>
        <v>129.30410487148001</v>
      </c>
      <c r="H409" s="16">
        <f t="shared" si="13"/>
        <v>32.916666666666664</v>
      </c>
      <c r="I409" s="14">
        <f>E409/data!$C$15*1000</f>
        <v>4.0542644042046208</v>
      </c>
      <c r="J409" s="14">
        <f>J408+data!$C$21*(I408-J408)/60*B408</f>
        <v>4.0596883098931471</v>
      </c>
      <c r="K409" s="59">
        <f>K408+C409*B409/3600/data!H$23</f>
        <v>69.96140047685823</v>
      </c>
    </row>
    <row r="410" spans="1:11" ht="20.100000000000001" customHeight="1">
      <c r="A410" s="12">
        <f>'Eleveld TCI'!A410</f>
        <v>1980</v>
      </c>
      <c r="B410" s="8">
        <f>'Eleveld TCI'!C410</f>
        <v>5</v>
      </c>
      <c r="C410" s="68">
        <f>'Marsh TCI'!E410</f>
        <v>828.76319502559909</v>
      </c>
      <c r="D410" s="17">
        <f>(F410*data!$C$16+G410*data!$C$17-E409*(data!$C$18+data!$C$19+data!$C$20))*$B410/60</f>
        <v>-1.1531512838308411</v>
      </c>
      <c r="E410" s="17">
        <f t="shared" si="14"/>
        <v>29.941286861153614</v>
      </c>
      <c r="F410" s="17">
        <f>F409+(data!$C$19*E409-data!$C$16*F409)*$B410/60</f>
        <v>153.2350613290975</v>
      </c>
      <c r="G410" s="17">
        <f>G409+(data!$C$20*E409-data!$C$17*G409)*$B410/60</f>
        <v>129.55321655935043</v>
      </c>
      <c r="H410" s="16">
        <f t="shared" si="13"/>
        <v>33</v>
      </c>
      <c r="I410" s="14">
        <f>E410/data!$C$15*1000</f>
        <v>4.0540495273308341</v>
      </c>
      <c r="J410" s="14">
        <f>J409+data!$C$21*(I409-J409)/60*B409</f>
        <v>4.0596317807489024</v>
      </c>
      <c r="K410" s="59">
        <f>K409+C410*B410/3600/data!H$23</f>
        <v>70.076506476167339</v>
      </c>
    </row>
    <row r="411" spans="1:11" ht="20.100000000000001" customHeight="1">
      <c r="A411" s="12">
        <f>'Eleveld TCI'!A411</f>
        <v>1985</v>
      </c>
      <c r="B411" s="8">
        <f>'Eleveld TCI'!C411</f>
        <v>5</v>
      </c>
      <c r="C411" s="68">
        <f>'Marsh TCI'!E411</f>
        <v>828.40153983407049</v>
      </c>
      <c r="D411" s="17">
        <f>(F411*data!$C$16+G411*data!$C$17-E410*(data!$C$18+data!$C$19+data!$C$20))*$B411/60</f>
        <v>-1.1526455653706491</v>
      </c>
      <c r="E411" s="17">
        <f t="shared" si="14"/>
        <v>29.939701288874076</v>
      </c>
      <c r="F411" s="17">
        <f>F410+(data!$C$19*E410-data!$C$16*F410)*$B411/60</f>
        <v>153.29323719422229</v>
      </c>
      <c r="G411" s="17">
        <f>G410+(data!$C$20*E410-data!$C$17*G410)*$B411/60</f>
        <v>129.80222032930644</v>
      </c>
      <c r="H411" s="16">
        <f t="shared" si="13"/>
        <v>33.083333333333336</v>
      </c>
      <c r="I411" s="14">
        <f>E411/data!$C$15*1000</f>
        <v>4.0538348408819775</v>
      </c>
      <c r="J411" s="14">
        <f>J410+data!$C$21*(I410-J410)/60*B410</f>
        <v>4.0595736012696122</v>
      </c>
      <c r="K411" s="59">
        <f>K410+C411*B411/3600/data!H$23</f>
        <v>70.191562245588742</v>
      </c>
    </row>
    <row r="412" spans="1:11" ht="20.100000000000001" customHeight="1">
      <c r="A412" s="12">
        <f>'Eleveld TCI'!A412</f>
        <v>1990</v>
      </c>
      <c r="B412" s="8">
        <f>'Eleveld TCI'!C412</f>
        <v>5</v>
      </c>
      <c r="C412" s="68">
        <f>'Marsh TCI'!E412</f>
        <v>828.04132755833962</v>
      </c>
      <c r="D412" s="17">
        <f>(F412*data!$C$16+G412*data!$C$17-E411*(data!$C$18+data!$C$19+data!$C$20))*$B412/60</f>
        <v>-1.1521418442022777</v>
      </c>
      <c r="E412" s="17">
        <f t="shared" si="14"/>
        <v>29.938117138885787</v>
      </c>
      <c r="F412" s="17">
        <f>F411+(data!$C$19*E411-data!$C$16*F411)*$B412/60</f>
        <v>153.35106009299804</v>
      </c>
      <c r="G412" s="17">
        <f>G411+(data!$C$20*E411-data!$C$17*G411)*$B412/60</f>
        <v>130.05111623522885</v>
      </c>
      <c r="H412" s="16">
        <f t="shared" si="13"/>
        <v>33.166666666666664</v>
      </c>
      <c r="I412" s="14">
        <f>E412/data!$C$15*1000</f>
        <v>4.0536203470113223</v>
      </c>
      <c r="J412" s="14">
        <f>J411+data!$C$21*(I411-J411)/60*B411</f>
        <v>4.0595137906400831</v>
      </c>
      <c r="K412" s="59">
        <f>K411+C412*B412/3600/data!H$23</f>
        <v>70.306567985527394</v>
      </c>
    </row>
    <row r="413" spans="1:11" ht="20.100000000000001" customHeight="1">
      <c r="A413" s="12">
        <f>'Eleveld TCI'!A413</f>
        <v>1995</v>
      </c>
      <c r="B413" s="8">
        <f>'Eleveld TCI'!C413</f>
        <v>5</v>
      </c>
      <c r="C413" s="68">
        <f>'Marsh TCI'!E413</f>
        <v>827.68255164407947</v>
      </c>
      <c r="D413" s="17">
        <f>(F413*data!$C$16+G413*data!$C$17-E412*(data!$C$18+data!$C$19+data!$C$20))*$B413/60</f>
        <v>-1.1516401113229404</v>
      </c>
      <c r="E413" s="17">
        <f t="shared" si="14"/>
        <v>29.936534426949429</v>
      </c>
      <c r="F413" s="17">
        <f>F412+(data!$C$19*E412-data!$C$16*F412)*$B413/60</f>
        <v>153.4085319295846</v>
      </c>
      <c r="G413" s="17">
        <f>G412+(data!$C$20*E412-data!$C$17*G412)*$B413/60</f>
        <v>130.29990433113628</v>
      </c>
      <c r="H413" s="16">
        <f t="shared" si="13"/>
        <v>33.25</v>
      </c>
      <c r="I413" s="14">
        <f>E413/data!$C$15*1000</f>
        <v>4.0534060478528646</v>
      </c>
      <c r="J413" s="14">
        <f>J412+data!$C$21*(I412-J412)/60*B412</f>
        <v>4.0594523678676167</v>
      </c>
      <c r="K413" s="59">
        <f>K412+C413*B413/3600/data!H$23</f>
        <v>70.421523895477961</v>
      </c>
    </row>
    <row r="414" spans="1:11" ht="20.100000000000001" customHeight="1">
      <c r="A414" s="12">
        <f>'Eleveld TCI'!A414</f>
        <v>2000</v>
      </c>
      <c r="B414" s="8">
        <f>'Eleveld TCI'!C414</f>
        <v>5</v>
      </c>
      <c r="C414" s="68">
        <f>'Marsh TCI'!E414</f>
        <v>827.32520556697295</v>
      </c>
      <c r="D414" s="17">
        <f>(F414*data!$C$16+G414*data!$C$17-E413*(data!$C$18+data!$C$19+data!$C$20))*$B414/60</f>
        <v>-1.1511403577708834</v>
      </c>
      <c r="E414" s="17">
        <f t="shared" si="14"/>
        <v>29.93495316868421</v>
      </c>
      <c r="F414" s="17">
        <f>F413+(data!$C$19*E413-data!$C$16*F413)*$B414/60</f>
        <v>153.46565459854787</v>
      </c>
      <c r="G414" s="17">
        <f>G413+(data!$C$20*E413-data!$C$17*G413)*$B414/60</f>
        <v>130.54858467118365</v>
      </c>
      <c r="H414" s="16">
        <f t="shared" si="13"/>
        <v>33.333333333333336</v>
      </c>
      <c r="I414" s="14">
        <f>E414/data!$C$15*1000</f>
        <v>4.0531919455214442</v>
      </c>
      <c r="J414" s="14">
        <f>J413+data!$C$21*(I413-J413)/60*B413</f>
        <v>4.0593893517836559</v>
      </c>
      <c r="K414" s="59">
        <f>K413+C414*B414/3600/data!H$23</f>
        <v>70.536430174028936</v>
      </c>
    </row>
    <row r="415" spans="1:11" ht="20.100000000000001" customHeight="1">
      <c r="A415" s="12">
        <f>'Eleveld TCI'!A415</f>
        <v>2005</v>
      </c>
      <c r="B415" s="8">
        <f>'Eleveld TCI'!C415</f>
        <v>5</v>
      </c>
      <c r="C415" s="68">
        <f>'Marsh TCI'!E415</f>
        <v>826.96928283262082</v>
      </c>
      <c r="D415" s="17">
        <f>(F415*data!$C$16+G415*data!$C$17-E414*(data!$C$18+data!$C$19+data!$C$20))*$B415/60</f>
        <v>-1.1506425746251974</v>
      </c>
      <c r="E415" s="17">
        <f t="shared" si="14"/>
        <v>29.933373379568696</v>
      </c>
      <c r="F415" s="17">
        <f>F414+(data!$C$19*E414-data!$C$16*F414)*$B415/60</f>
        <v>153.52242998490641</v>
      </c>
      <c r="G415" s="17">
        <f>G414+(data!$C$20*E414-data!$C$17*G414)*$B415/60</f>
        <v>130.79715730966072</v>
      </c>
      <c r="H415" s="16">
        <f t="shared" si="13"/>
        <v>33.416666666666664</v>
      </c>
      <c r="I415" s="14">
        <f>E415/data!$C$15*1000</f>
        <v>4.0529780421128585</v>
      </c>
      <c r="J415" s="14">
        <f>J414+data!$C$21*(I414-J414)/60*B414</f>
        <v>4.0593247610454206</v>
      </c>
      <c r="K415" s="59">
        <f>K414+C415*B415/3600/data!H$23</f>
        <v>70.651287018866796</v>
      </c>
    </row>
    <row r="416" spans="1:11" ht="20.100000000000001" customHeight="1">
      <c r="A416" s="12">
        <f>'Eleveld TCI'!A416</f>
        <v>2010</v>
      </c>
      <c r="B416" s="8">
        <f>'Eleveld TCI'!C416</f>
        <v>5</v>
      </c>
      <c r="C416" s="68">
        <f>'Marsh TCI'!E416</f>
        <v>826.61477697633711</v>
      </c>
      <c r="D416" s="17">
        <f>(F416*data!$C$16+G416*data!$C$17-E415*(data!$C$18+data!$C$19+data!$C$20))*$B416/60</f>
        <v>-1.1501467530056309</v>
      </c>
      <c r="E416" s="17">
        <f t="shared" si="14"/>
        <v>29.931795074941704</v>
      </c>
      <c r="F416" s="17">
        <f>F415+(data!$C$19*E415-data!$C$16*F415)*$B416/60</f>
        <v>153.5788599641777</v>
      </c>
      <c r="G416" s="17">
        <f>G415+(data!$C$20*E415-data!$C$17*G415)*$B416/60</f>
        <v>131.04562230099074</v>
      </c>
      <c r="H416" s="16">
        <f t="shared" si="13"/>
        <v>33.5</v>
      </c>
      <c r="I416" s="14">
        <f>E416/data!$C$15*1000</f>
        <v>4.0527643397039839</v>
      </c>
      <c r="J416" s="14">
        <f>J415+data!$C$21*(I415-J415)/60*B415</f>
        <v>4.0592586141375238</v>
      </c>
      <c r="K416" s="59">
        <f>K415+C416*B416/3600/data!H$23</f>
        <v>70.766094626780173</v>
      </c>
    </row>
    <row r="417" spans="1:11" ht="20.100000000000001" customHeight="1">
      <c r="A417" s="12">
        <f>'Eleveld TCI'!A417</f>
        <v>2015</v>
      </c>
      <c r="B417" s="8">
        <f>'Eleveld TCI'!C417</f>
        <v>5</v>
      </c>
      <c r="C417" s="68">
        <f>'Marsh TCI'!E417</f>
        <v>826.26168156308722</v>
      </c>
      <c r="D417" s="17">
        <f>(F417*data!$C$16+G417*data!$C$17-E416*(data!$C$18+data!$C$19+data!$C$20))*$B417/60</f>
        <v>-1.1496528840724065</v>
      </c>
      <c r="E417" s="17">
        <f t="shared" si="14"/>
        <v>29.930218270003099</v>
      </c>
      <c r="F417" s="17">
        <f>F416+(data!$C$19*E416-data!$C$16*F416)*$B417/60</f>
        <v>153.63494640242428</v>
      </c>
      <c r="G417" s="17">
        <f>G416+(data!$C$20*E416-data!$C$17*G416)*$B417/60</f>
        <v>131.29397969972888</v>
      </c>
      <c r="H417" s="16">
        <f t="shared" si="13"/>
        <v>33.583333333333336</v>
      </c>
      <c r="I417" s="14">
        <f>E417/data!$C$15*1000</f>
        <v>4.0525508403528816</v>
      </c>
      <c r="J417" s="14">
        <f>J416+data!$C$21*(I416-J416)/60*B416</f>
        <v>4.0591909293735728</v>
      </c>
      <c r="K417" s="59">
        <f>K416+C417*B417/3600/data!H$23</f>
        <v>70.880853193663938</v>
      </c>
    </row>
    <row r="418" spans="1:11" ht="20.100000000000001" customHeight="1">
      <c r="A418" s="12">
        <f>'Eleveld TCI'!A418</f>
        <v>2020</v>
      </c>
      <c r="B418" s="8">
        <f>'Eleveld TCI'!C418</f>
        <v>5</v>
      </c>
      <c r="C418" s="68">
        <f>'Marsh TCI'!E418</f>
        <v>825.90999018727416</v>
      </c>
      <c r="D418" s="17">
        <f>(F418*data!$C$16+G418*data!$C$17-E417*(data!$C$18+data!$C$19+data!$C$20))*$B418/60</f>
        <v>-1.1491609590260337</v>
      </c>
      <c r="E418" s="17">
        <f t="shared" si="14"/>
        <v>29.928642979814686</v>
      </c>
      <c r="F418" s="17">
        <f>F417+(data!$C$19*E417-data!$C$16*F417)*$B418/60</f>
        <v>153.69069115629961</v>
      </c>
      <c r="G418" s="17">
        <f>G417+(data!$C$20*E417-data!$C$17*G417)*$B418/60</f>
        <v>131.54222956056091</v>
      </c>
      <c r="H418" s="16">
        <f t="shared" si="13"/>
        <v>33.666666666666664</v>
      </c>
      <c r="I418" s="14">
        <f>E418/data!$C$15*1000</f>
        <v>4.0523375460989177</v>
      </c>
      <c r="J418" s="14">
        <f>J417+data!$C$21*(I417-J417)/60*B417</f>
        <v>4.0591217248977571</v>
      </c>
      <c r="K418" s="59">
        <f>K417+C418*B418/3600/data!H$23</f>
        <v>70.995562914523276</v>
      </c>
    </row>
    <row r="419" spans="1:11" ht="20.100000000000001" customHeight="1">
      <c r="A419" s="12">
        <f>'Eleveld TCI'!A419</f>
        <v>2025</v>
      </c>
      <c r="B419" s="8">
        <f>'Eleveld TCI'!C419</f>
        <v>5</v>
      </c>
      <c r="C419" s="68">
        <f>'Marsh TCI'!E419</f>
        <v>825.55969647266579</v>
      </c>
      <c r="D419" s="17">
        <f>(F419*data!$C$16+G419*data!$C$17-E418*(data!$C$18+data!$C$19+data!$C$20))*$B419/60</f>
        <v>-1.1486709691071275</v>
      </c>
      <c r="E419" s="17">
        <f t="shared" si="14"/>
        <v>29.927069219300996</v>
      </c>
      <c r="F419" s="17">
        <f>F418+(data!$C$19*E418-data!$C$16*F418)*$B419/60</f>
        <v>153.74609607309378</v>
      </c>
      <c r="G419" s="17">
        <f>G418+(data!$C$20*E418-data!$C$17*G418)*$B419/60</f>
        <v>131.79037193830169</v>
      </c>
      <c r="H419" s="16">
        <f t="shared" si="13"/>
        <v>33.75</v>
      </c>
      <c r="I419" s="14">
        <f>E419/data!$C$15*1000</f>
        <v>4.0521244589628767</v>
      </c>
      <c r="J419" s="14">
        <f>J418+data!$C$21*(I418-J418)/60*B418</f>
        <v>4.059051018686417</v>
      </c>
      <c r="K419" s="59">
        <f>K418+C419*B419/3600/data!H$23</f>
        <v>71.110223983477809</v>
      </c>
    </row>
    <row r="420" spans="1:11" ht="20.100000000000001" customHeight="1">
      <c r="A420" s="12">
        <f>'Eleveld TCI'!A420</f>
        <v>2030</v>
      </c>
      <c r="B420" s="8">
        <f>'Eleveld TCI'!C420</f>
        <v>5</v>
      </c>
      <c r="C420" s="68">
        <f>'Marsh TCI'!E420</f>
        <v>825.21079407225227</v>
      </c>
      <c r="D420" s="17">
        <f>(F420*data!$C$16+G420*data!$C$17-E419*(data!$C$18+data!$C$19+data!$C$20))*$B420/60</f>
        <v>-1.1481829055962214</v>
      </c>
      <c r="E420" s="17">
        <f t="shared" si="14"/>
        <v>29.925497003250143</v>
      </c>
      <c r="F420" s="17">
        <f>F419+(data!$C$19*E419-data!$C$16*F419)*$B420/60</f>
        <v>153.80116299077892</v>
      </c>
      <c r="G420" s="17">
        <f>G419+(data!$C$20*E419-data!$C$17*G419)*$B420/60</f>
        <v>132.03840688789387</v>
      </c>
      <c r="H420" s="16">
        <f t="shared" si="13"/>
        <v>33.833333333333336</v>
      </c>
      <c r="I420" s="14">
        <f>E420/data!$C$15*1000</f>
        <v>4.0519115809470652</v>
      </c>
      <c r="J420" s="14">
        <f>J419+data!$C$21*(I419-J419)/60*B419</f>
        <v>4.0589788285496011</v>
      </c>
      <c r="K420" s="59">
        <f>K419+C420*B420/3600/data!H$23</f>
        <v>71.224836593765616</v>
      </c>
    </row>
    <row r="421" spans="1:11" ht="20.100000000000001" customHeight="1">
      <c r="A421" s="12">
        <f>'Eleveld TCI'!A421</f>
        <v>2035</v>
      </c>
      <c r="B421" s="8">
        <f>'Eleveld TCI'!C421</f>
        <v>5</v>
      </c>
      <c r="C421" s="68">
        <f>'Marsh TCI'!E421</f>
        <v>824.86327666806119</v>
      </c>
      <c r="D421" s="17">
        <f>(F421*data!$C$16+G421*data!$C$17-E420*(data!$C$18+data!$C$19+data!$C$20))*$B421/60</f>
        <v>-1.1476967598135881</v>
      </c>
      <c r="E421" s="17">
        <f t="shared" si="14"/>
        <v>29.923926346314683</v>
      </c>
      <c r="F421" s="17">
        <f>F420+(data!$C$19*E420-data!$C$16*F420)*$B421/60</f>
        <v>153.85589373805436</v>
      </c>
      <c r="G421" s="17">
        <f>G420+(data!$C$20*E420-data!$C$17*G420)*$B421/60</f>
        <v>132.28633446440639</v>
      </c>
      <c r="H421" s="16">
        <f t="shared" si="13"/>
        <v>33.916666666666664</v>
      </c>
      <c r="I421" s="14">
        <f>E421/data!$C$15*1000</f>
        <v>4.0516989140354411</v>
      </c>
      <c r="J421" s="14">
        <f>J420+data!$C$21*(I420-J420)/60*B420</f>
        <v>4.0589051721326062</v>
      </c>
      <c r="K421" s="59">
        <f>K420+C421*B421/3600/data!H$23</f>
        <v>71.339400937747286</v>
      </c>
    </row>
    <row r="422" spans="1:11" ht="20.100000000000001" customHeight="1">
      <c r="A422" s="12">
        <f>'Eleveld TCI'!A422</f>
        <v>2040</v>
      </c>
      <c r="B422" s="8">
        <f>'Eleveld TCI'!C422</f>
        <v>5</v>
      </c>
      <c r="C422" s="68">
        <f>'Marsh TCI'!E422</f>
        <v>824.51713797109733</v>
      </c>
      <c r="D422" s="17">
        <f>(F422*data!$C$16+G422*data!$C$17-E421*(data!$C$18+data!$C$19+data!$C$20))*$B422/60</f>
        <v>-1.1472125231190595</v>
      </c>
      <c r="E422" s="17">
        <f t="shared" si="14"/>
        <v>29.922357263012376</v>
      </c>
      <c r="F422" s="17">
        <f>F421+(data!$C$19*E421-data!$C$16*F421)*$B422/60</f>
        <v>153.9102901343918</v>
      </c>
      <c r="G422" s="17">
        <f>G421+(data!$C$20*E421-data!$C$17*G421)*$B422/60</f>
        <v>132.53415472303314</v>
      </c>
      <c r="H422" s="16">
        <f t="shared" si="13"/>
        <v>34</v>
      </c>
      <c r="I422" s="14">
        <f>E422/data!$C$15*1000</f>
        <v>4.0514864601937086</v>
      </c>
      <c r="J422" s="14">
        <f>J421+data!$C$21*(I421-J421)/60*B421</f>
        <v>4.0588300669175021</v>
      </c>
      <c r="K422" s="59">
        <f>K421+C422*B422/3600/data!H$23</f>
        <v>71.453917206909935</v>
      </c>
    </row>
    <row r="423" spans="1:11" ht="20.100000000000001" customHeight="1">
      <c r="A423" s="12">
        <f>'Eleveld TCI'!A423</f>
        <v>2045</v>
      </c>
      <c r="B423" s="8">
        <f>'Eleveld TCI'!C423</f>
        <v>5</v>
      </c>
      <c r="C423" s="68">
        <f>'Marsh TCI'!E423</f>
        <v>824.1723717211471</v>
      </c>
      <c r="D423" s="17">
        <f>(F423*data!$C$16+G423*data!$C$17-E422*(data!$C$18+data!$C$19+data!$C$20))*$B423/60</f>
        <v>-1.1467301869118416</v>
      </c>
      <c r="E423" s="17">
        <f t="shared" si="14"/>
        <v>29.920789767727058</v>
      </c>
      <c r="F423" s="17">
        <f>F422+(data!$C$19*E422-data!$C$16*F422)*$B423/60</f>
        <v>153.96435399007999</v>
      </c>
      <c r="G423" s="17">
        <f>G422+(data!$C$20*E422-data!$C$17*G422)*$B423/60</f>
        <v>132.78186771909157</v>
      </c>
      <c r="H423" s="16">
        <f t="shared" si="13"/>
        <v>34.083333333333336</v>
      </c>
      <c r="I423" s="14">
        <f>E423/data!$C$15*1000</f>
        <v>4.0512742213694386</v>
      </c>
      <c r="J423" s="14">
        <f>J422+data!$C$21*(I422-J422)/60*B422</f>
        <v>4.0587535302246458</v>
      </c>
      <c r="K423" s="59">
        <f>K422+C423*B423/3600/data!H$23</f>
        <v>71.568385591871206</v>
      </c>
    </row>
    <row r="424" spans="1:11" ht="20.100000000000001" customHeight="1">
      <c r="A424" s="12">
        <f>'Eleveld TCI'!A424</f>
        <v>2050</v>
      </c>
      <c r="B424" s="8">
        <f>'Eleveld TCI'!C424</f>
        <v>5</v>
      </c>
      <c r="C424" s="68">
        <f>'Marsh TCI'!E424</f>
        <v>823.82897168668717</v>
      </c>
      <c r="D424" s="17">
        <f>(F424*data!$C$16+G424*data!$C$17-E423*(data!$C$18+data!$C$19+data!$C$20))*$B424/60</f>
        <v>-1.1462497426303371</v>
      </c>
      <c r="E424" s="17">
        <f t="shared" si="14"/>
        <v>29.919223874709424</v>
      </c>
      <c r="F424" s="17">
        <f>F423+(data!$C$19*E423-data!$C$16*F423)*$B424/60</f>
        <v>154.01808710626935</v>
      </c>
      <c r="G424" s="17">
        <f>G423+(data!$C$20*E423-data!$C$17*G423)*$B424/60</f>
        <v>133.02947350802131</v>
      </c>
      <c r="H424" s="16">
        <f t="shared" si="13"/>
        <v>34.166666666666664</v>
      </c>
      <c r="I424" s="14">
        <f>E424/data!$C$15*1000</f>
        <v>4.0510621994921756</v>
      </c>
      <c r="J424" s="14">
        <f>J423+data!$C$21*(I423-J423)/60*B423</f>
        <v>4.0586755792141735</v>
      </c>
      <c r="K424" s="59">
        <f>K423+C424*B424/3600/data!H$23</f>
        <v>71.68280628238324</v>
      </c>
    </row>
    <row r="425" spans="1:11" ht="20.100000000000001" customHeight="1">
      <c r="A425" s="12">
        <f>'Eleveld TCI'!A425</f>
        <v>2055</v>
      </c>
      <c r="B425" s="8">
        <f>'Eleveld TCI'!C425</f>
        <v>5</v>
      </c>
      <c r="C425" s="68">
        <f>'Marsh TCI'!E425</f>
        <v>823.48693166474038</v>
      </c>
      <c r="D425" s="17">
        <f>(F425*data!$C$16+G425*data!$C$17-E424*(data!$C$18+data!$C$19+data!$C$20))*$B425/60</f>
        <v>-1.1457711817519669</v>
      </c>
      <c r="E425" s="17">
        <f t="shared" si="14"/>
        <v>29.917659598077854</v>
      </c>
      <c r="F425" s="17">
        <f>F424+(data!$C$19*E424-data!$C$16*F424)*$B425/60</f>
        <v>154.0714912750164</v>
      </c>
      <c r="G425" s="17">
        <f>G424+(data!$C$20*E424-data!$C$17*G424)*$B425/60</f>
        <v>133.27697214538281</v>
      </c>
      <c r="H425" s="16">
        <f t="shared" si="13"/>
        <v>34.25</v>
      </c>
      <c r="I425" s="14">
        <f>E425/data!$C$15*1000</f>
        <v>4.0508503964735469</v>
      </c>
      <c r="J425" s="14">
        <f>J424+data!$C$21*(I424-J424)/60*B424</f>
        <v>4.0585962308874866</v>
      </c>
      <c r="K425" s="59">
        <f>K424+C425*B425/3600/data!H$23</f>
        <v>71.797179467336676</v>
      </c>
    </row>
    <row r="426" spans="1:11" ht="20.100000000000001" customHeight="1">
      <c r="A426" s="12">
        <f>'Eleveld TCI'!A426</f>
        <v>2060</v>
      </c>
      <c r="B426" s="8">
        <f>'Eleveld TCI'!C426</f>
        <v>5</v>
      </c>
      <c r="C426" s="68">
        <f>'Marsh TCI'!E426</f>
        <v>823.14624548073425</v>
      </c>
      <c r="D426" s="17">
        <f>(F426*data!$C$16+G426*data!$C$17-E425*(data!$C$18+data!$C$19+data!$C$20))*$B426/60</f>
        <v>-1.1452944957929916</v>
      </c>
      <c r="E426" s="17">
        <f t="shared" si="14"/>
        <v>29.916096951819224</v>
      </c>
      <c r="F426" s="17">
        <f>F425+(data!$C$19*E425-data!$C$16*F425)*$B426/60</f>
        <v>154.12456827932783</v>
      </c>
      <c r="G426" s="17">
        <f>G425+(data!$C$20*E425-data!$C$17*G425)*$B426/60</f>
        <v>133.52436368685596</v>
      </c>
      <c r="H426" s="16">
        <f t="shared" si="13"/>
        <v>34.333333333333336</v>
      </c>
      <c r="I426" s="14">
        <f>E426/data!$C$15*1000</f>
        <v>4.0506388142073746</v>
      </c>
      <c r="J426" s="14">
        <f>J425+data!$C$21*(I425-J425)/60*B425</f>
        <v>4.0585155020887163</v>
      </c>
      <c r="K426" s="59">
        <f>K425+C426*B426/3600/data!H$23</f>
        <v>71.911505334764556</v>
      </c>
    </row>
    <row r="427" spans="1:11" ht="20.100000000000001" customHeight="1">
      <c r="A427" s="12">
        <f>'Eleveld TCI'!A427</f>
        <v>2065</v>
      </c>
      <c r="B427" s="8">
        <f>'Eleveld TCI'!C427</f>
        <v>5</v>
      </c>
      <c r="C427" s="68">
        <f>'Marsh TCI'!E427</f>
        <v>822.80690698838612</v>
      </c>
      <c r="D427" s="17">
        <f>(F427*data!$C$16+G427*data!$C$17-E426*(data!$C$18+data!$C$19+data!$C$20))*$B427/60</f>
        <v>-1.1448196763083331</v>
      </c>
      <c r="E427" s="17">
        <f t="shared" si="14"/>
        <v>29.914535949789688</v>
      </c>
      <c r="F427" s="17">
        <f>F426+(data!$C$19*E426-data!$C$16*F426)*$B427/60</f>
        <v>154.17731989320455</v>
      </c>
      <c r="G427" s="17">
        <f>G426+(data!$C$20*E426-data!$C$17*G426)*$B427/60</f>
        <v>133.7716481882388</v>
      </c>
      <c r="H427" s="16">
        <f t="shared" si="13"/>
        <v>34.416666666666664</v>
      </c>
      <c r="I427" s="14">
        <f>E427/data!$C$15*1000</f>
        <v>4.0504274545697827</v>
      </c>
      <c r="J427" s="14">
        <f>J426+data!$C$21*(I426-J426)/60*B426</f>
        <v>4.0584334095061783</v>
      </c>
      <c r="K427" s="59">
        <f>K426+C427*B427/3600/data!H$23</f>
        <v>72.025784071846275</v>
      </c>
    </row>
    <row r="428" spans="1:11" ht="20.100000000000001" customHeight="1">
      <c r="A428" s="12">
        <f>'Eleveld TCI'!A428</f>
        <v>2070</v>
      </c>
      <c r="B428" s="8">
        <f>'Eleveld TCI'!C428</f>
        <v>5</v>
      </c>
      <c r="C428" s="68">
        <f>'Marsh TCI'!E428</f>
        <v>822.46891006957196</v>
      </c>
      <c r="D428" s="17">
        <f>(F428*data!$C$16+G428*data!$C$17-E427*(data!$C$18+data!$C$19+data!$C$20))*$B428/60</f>
        <v>-1.1443467148913984</v>
      </c>
      <c r="E428" s="17">
        <f t="shared" si="14"/>
        <v>29.912976605715492</v>
      </c>
      <c r="F428" s="17">
        <f>F427+(data!$C$19*E427-data!$C$16*F427)*$B428/60</f>
        <v>154.22974788168537</v>
      </c>
      <c r="G428" s="17">
        <f>G427+(data!$C$20*E427-data!$C$17*G427)*$B428/60</f>
        <v>134.01882570544612</v>
      </c>
      <c r="H428" s="16">
        <f t="shared" si="13"/>
        <v>34.5</v>
      </c>
      <c r="I428" s="14">
        <f>E428/data!$C$15*1000</f>
        <v>4.050216319419305</v>
      </c>
      <c r="J428" s="14">
        <f>J427+data!$C$21*(I427-J427)/60*B427</f>
        <v>4.058349969673813</v>
      </c>
      <c r="K428" s="59">
        <f>K427+C428*B428/3600/data!H$23</f>
        <v>72.14001586491149</v>
      </c>
    </row>
    <row r="429" spans="1:11" ht="20.100000000000001" customHeight="1">
      <c r="A429" s="12">
        <f>'Eleveld TCI'!A429</f>
        <v>2075</v>
      </c>
      <c r="B429" s="8">
        <f>'Eleveld TCI'!C429</f>
        <v>5</v>
      </c>
      <c r="C429" s="68">
        <f>'Marsh TCI'!E429</f>
        <v>822.13224863419214</v>
      </c>
      <c r="D429" s="17">
        <f>(F429*data!$C$16+G429*data!$C$17-E428*(data!$C$18+data!$C$19+data!$C$20))*$B429/60</f>
        <v>-1.1438756031739052</v>
      </c>
      <c r="E429" s="17">
        <f t="shared" si="14"/>
        <v>29.911418933193772</v>
      </c>
      <c r="F429" s="17">
        <f>F428+(data!$C$19*E428-data!$C$16*F428)*$B429/60</f>
        <v>154.2818540008906</v>
      </c>
      <c r="G429" s="17">
        <f>G428+(data!$C$20*E428-data!$C$17*G428)*$B429/60</f>
        <v>134.26589629450814</v>
      </c>
      <c r="H429" s="16">
        <f t="shared" si="13"/>
        <v>34.583333333333336</v>
      </c>
      <c r="I429" s="14">
        <f>E429/data!$C$15*1000</f>
        <v>4.0500054105969916</v>
      </c>
      <c r="J429" s="14">
        <f>J428+data!$C$21*(I428-J428)/60*B428</f>
        <v>4.0582651989726104</v>
      </c>
      <c r="K429" s="59">
        <f>K428+C429*B429/3600/data!H$23</f>
        <v>72.254200899444015</v>
      </c>
    </row>
    <row r="430" spans="1:11" ht="20.100000000000001" customHeight="1">
      <c r="A430" s="12">
        <f>'Eleveld TCI'!A430</f>
        <v>2080</v>
      </c>
      <c r="B430" s="8">
        <f>'Eleveld TCI'!C430</f>
        <v>5</v>
      </c>
      <c r="C430" s="68">
        <f>'Marsh TCI'!E430</f>
        <v>821.79691662002938</v>
      </c>
      <c r="D430" s="17">
        <f>(F430*data!$C$16+G430*data!$C$17-E429*(data!$C$18+data!$C$19+data!$C$20))*$B430/60</f>
        <v>-1.1434063328257049</v>
      </c>
      <c r="E430" s="17">
        <f t="shared" si="14"/>
        <v>29.909862945693334</v>
      </c>
      <c r="F430" s="17">
        <f>F429+(data!$C$19*E429-data!$C$16*F429)*$B430/60</f>
        <v>154.33363999806534</v>
      </c>
      <c r="G430" s="17">
        <f>G429+(data!$C$20*E429-data!$C$17*G429)*$B430/60</f>
        <v>134.51286001156919</v>
      </c>
      <c r="H430" s="16">
        <f t="shared" si="13"/>
        <v>34.666666666666664</v>
      </c>
      <c r="I430" s="14">
        <f>E430/data!$C$15*1000</f>
        <v>4.0497947299265213</v>
      </c>
      <c r="J430" s="14">
        <f>J429+data!$C$21*(I429-J429)/60*B429</f>
        <v>4.058179113632022</v>
      </c>
      <c r="K430" s="59">
        <f>K429+C430*B430/3600/data!H$23</f>
        <v>72.368339360085685</v>
      </c>
    </row>
    <row r="431" spans="1:11" ht="20.100000000000001" customHeight="1">
      <c r="A431" s="12">
        <f>'Eleveld TCI'!A431</f>
        <v>2085</v>
      </c>
      <c r="B431" s="8">
        <f>'Eleveld TCI'!C431</f>
        <v>5</v>
      </c>
      <c r="C431" s="68">
        <f>'Marsh TCI'!E431</f>
        <v>821.46290799264534</v>
      </c>
      <c r="D431" s="17">
        <f>(F431*data!$C$16+G431*data!$C$17-E430*(data!$C$18+data!$C$19+data!$C$20))*$B431/60</f>
        <v>-1.1429388955546111</v>
      </c>
      <c r="E431" s="17">
        <f t="shared" si="14"/>
        <v>29.90830865655543</v>
      </c>
      <c r="F431" s="17">
        <f>F430+(data!$C$19*E430-data!$C$16*F430)*$B431/60</f>
        <v>154.3851076116226</v>
      </c>
      <c r="G431" s="17">
        <f>G430+(data!$C$20*E430-data!$C$17*G430)*$B431/60</f>
        <v>134.75971691288643</v>
      </c>
      <c r="H431" s="16">
        <f t="shared" si="13"/>
        <v>34.75</v>
      </c>
      <c r="I431" s="14">
        <f>E431/data!$C$15*1000</f>
        <v>4.0495842792142955</v>
      </c>
      <c r="J431" s="14">
        <f>J430+data!$C$21*(I430-J430)/60*B430</f>
        <v>4.058091729731359</v>
      </c>
      <c r="K431" s="59">
        <f>K430+C431*B431/3600/data!H$23</f>
        <v>72.482431430640219</v>
      </c>
    </row>
    <row r="432" spans="1:11" ht="20.100000000000001" customHeight="1">
      <c r="A432" s="12">
        <f>'Eleveld TCI'!A432</f>
        <v>2090</v>
      </c>
      <c r="B432" s="8">
        <f>'Eleveld TCI'!C432</f>
        <v>5</v>
      </c>
      <c r="C432" s="68">
        <f>'Marsh TCI'!E432</f>
        <v>821.13021674525839</v>
      </c>
      <c r="D432" s="17">
        <f>(F432*data!$C$16+G432*data!$C$17-E431*(data!$C$18+data!$C$19+data!$C$20))*$B432/60</f>
        <v>-1.1424732831062228</v>
      </c>
      <c r="E432" s="17">
        <f t="shared" si="14"/>
        <v>29.906756078994547</v>
      </c>
      <c r="F432" s="17">
        <f>F431+(data!$C$19*E431-data!$C$16*F431)*$B432/60</f>
        <v>154.43625857118627</v>
      </c>
      <c r="G432" s="17">
        <f>G431+(data!$C$20*E431-data!$C$17*G431)*$B432/60</f>
        <v>135.00646705482851</v>
      </c>
      <c r="H432" s="16">
        <f t="shared" si="13"/>
        <v>34.833333333333336</v>
      </c>
      <c r="I432" s="14">
        <f>E432/data!$C$15*1000</f>
        <v>4.0493740602495594</v>
      </c>
      <c r="J432" s="14">
        <f>J431+data!$C$21*(I431-J431)/60*B431</f>
        <v>4.0580030632011779</v>
      </c>
      <c r="K432" s="59">
        <f>K431+C432*B432/3600/data!H$23</f>
        <v>72.596477294077062</v>
      </c>
    </row>
    <row r="433" spans="1:11" ht="20.100000000000001" customHeight="1">
      <c r="A433" s="12">
        <f>'Eleveld TCI'!A433</f>
        <v>2095</v>
      </c>
      <c r="B433" s="8">
        <f>'Eleveld TCI'!C433</f>
        <v>5</v>
      </c>
      <c r="C433" s="68">
        <f>'Marsh TCI'!E433</f>
        <v>820.79883689856956</v>
      </c>
      <c r="D433" s="17">
        <f>(F433*data!$C$16+G433*data!$C$17-E432*(data!$C$18+data!$C$19+data!$C$20))*$B433/60</f>
        <v>-1.1420094872637534</v>
      </c>
      <c r="E433" s="17">
        <f t="shared" si="14"/>
        <v>29.905205226099209</v>
      </c>
      <c r="F433" s="17">
        <f>F432+(data!$C$19*E432-data!$C$16*F432)*$B433/60</f>
        <v>154.48709459763384</v>
      </c>
      <c r="G433" s="17">
        <f>G432+(data!$C$20*E432-data!$C$17*G432)*$B433/60</f>
        <v>135.25311049387426</v>
      </c>
      <c r="H433" s="16">
        <f t="shared" si="13"/>
        <v>34.916666666666664</v>
      </c>
      <c r="I433" s="14">
        <f>E433/data!$C$15*1000</f>
        <v>4.0491640748044961</v>
      </c>
      <c r="J433" s="14">
        <f>J432+data!$C$21*(I432-J432)/60*B432</f>
        <v>4.0579131298246498</v>
      </c>
      <c r="K433" s="59">
        <f>K432+C433*B433/3600/data!H$23</f>
        <v>72.710477132535203</v>
      </c>
    </row>
    <row r="434" spans="1:11" ht="20.100000000000001" customHeight="1">
      <c r="A434" s="12">
        <f>'Eleveld TCI'!A434</f>
        <v>2100</v>
      </c>
      <c r="B434" s="8">
        <f>'Eleveld TCI'!C434</f>
        <v>5</v>
      </c>
      <c r="C434" s="68">
        <f>'Marsh TCI'!E434</f>
        <v>820.46876250070113</v>
      </c>
      <c r="D434" s="17">
        <f>(F434*data!$C$16+G434*data!$C$17-E433*(data!$C$18+data!$C$19+data!$C$20))*$B434/60</f>
        <v>-1.141547499847861</v>
      </c>
      <c r="E434" s="17">
        <f t="shared" si="14"/>
        <v>29.903656110832696</v>
      </c>
      <c r="F434" s="17">
        <f>F433+(data!$C$19*E433-data!$C$16*F433)*$B434/60</f>
        <v>154.53761740313885</v>
      </c>
      <c r="G434" s="17">
        <f>G433+(data!$C$20*E433-data!$C$17*G433)*$B434/60</f>
        <v>135.49964728661143</v>
      </c>
      <c r="H434" s="16">
        <f t="shared" si="13"/>
        <v>35</v>
      </c>
      <c r="I434" s="14">
        <f>E434/data!$C$15*1000</f>
        <v>4.0489543246343338</v>
      </c>
      <c r="J434" s="14">
        <f>J433+data!$C$21*(I433-J433)/60*B433</f>
        <v>4.0578219452389215</v>
      </c>
      <c r="K434" s="59">
        <f>K433+C434*B434/3600/data!H$23</f>
        <v>72.82443112732696</v>
      </c>
    </row>
    <row r="435" spans="1:11" ht="20.100000000000001" customHeight="1">
      <c r="A435" s="12">
        <f>'Eleveld TCI'!A435</f>
        <v>2105</v>
      </c>
      <c r="B435" s="8">
        <f>'Eleveld TCI'!C435</f>
        <v>5</v>
      </c>
      <c r="C435" s="68">
        <f>'Marsh TCI'!E435</f>
        <v>820.13998762702272</v>
      </c>
      <c r="D435" s="17">
        <f>(F435*data!$C$16+G435*data!$C$17-E434*(data!$C$18+data!$C$19+data!$C$20))*$B435/60</f>
        <v>-1.1410873127164733</v>
      </c>
      <c r="E435" s="17">
        <f t="shared" si="14"/>
        <v>29.902108746033864</v>
      </c>
      <c r="F435" s="17">
        <f>F434+(data!$C$19*E434-data!$C$16*F434)*$B435/60</f>
        <v>154.58782869121325</v>
      </c>
      <c r="G435" s="17">
        <f>G434+(data!$C$20*E434-data!$C$17*G434)*$B435/60</f>
        <v>135.7460774897354</v>
      </c>
      <c r="H435" s="16">
        <f t="shared" si="13"/>
        <v>35.083333333333336</v>
      </c>
      <c r="I435" s="14">
        <f>E435/data!$C$15*1000</f>
        <v>4.0487448114774542</v>
      </c>
      <c r="J435" s="14">
        <f>J434+data!$C$21*(I434-J434)/60*B434</f>
        <v>4.0577295249364589</v>
      </c>
      <c r="K435" s="59">
        <f>K434+C435*B435/3600/data!H$23</f>
        <v>72.938339458941826</v>
      </c>
    </row>
    <row r="436" spans="1:11" ht="20.100000000000001" customHeight="1">
      <c r="A436" s="12">
        <f>'Eleveld TCI'!A436</f>
        <v>2110</v>
      </c>
      <c r="B436" s="8">
        <f>'Eleveld TCI'!C436</f>
        <v>5</v>
      </c>
      <c r="C436" s="68">
        <f>'Marsh TCI'!E436</f>
        <v>819.81250638002859</v>
      </c>
      <c r="D436" s="17">
        <f>(F436*data!$C$16+G436*data!$C$17-E435*(data!$C$18+data!$C$19+data!$C$20))*$B436/60</f>
        <v>-1.1406289177646214</v>
      </c>
      <c r="E436" s="17">
        <f t="shared" si="14"/>
        <v>29.900563144417884</v>
      </c>
      <c r="F436" s="17">
        <f>F435+(data!$C$19*E435-data!$C$16*F435)*$B436/60</f>
        <v>154.63773015674951</v>
      </c>
      <c r="G436" s="17">
        <f>G435+(data!$C$20*E435-data!$C$17*G435)*$B436/60</f>
        <v>135.99240116004785</v>
      </c>
      <c r="H436" s="16">
        <f t="shared" si="13"/>
        <v>35.166666666666664</v>
      </c>
      <c r="I436" s="14">
        <f>E436/data!$C$15*1000</f>
        <v>4.048535537055491</v>
      </c>
      <c r="J436" s="14">
        <f>J435+data!$C$21*(I435-J435)/60*B435</f>
        <v>4.0576358842663796</v>
      </c>
      <c r="K436" s="59">
        <f>K435+C436*B436/3600/data!H$23</f>
        <v>73.052202307050166</v>
      </c>
    </row>
    <row r="437" spans="1:11" ht="20.100000000000001" customHeight="1">
      <c r="A437" s="12">
        <f>'Eleveld TCI'!A437</f>
        <v>2115</v>
      </c>
      <c r="B437" s="8">
        <f>'Eleveld TCI'!C437</f>
        <v>5</v>
      </c>
      <c r="C437" s="68">
        <f>'Marsh TCI'!E437</f>
        <v>819.48631288925537</v>
      </c>
      <c r="D437" s="17">
        <f>(F437*data!$C$16+G437*data!$C$17-E436*(data!$C$18+data!$C$19+data!$C$20))*$B437/60</f>
        <v>-1.1401723069242675</v>
      </c>
      <c r="E437" s="17">
        <f t="shared" si="14"/>
        <v>29.89901931857699</v>
      </c>
      <c r="F437" s="17">
        <f>F436+(data!$C$19*E436-data!$C$16*F436)*$B437/60</f>
        <v>154.68732348606255</v>
      </c>
      <c r="G437" s="17">
        <f>G436+(data!$C$20*E436-data!$C$17*G436)*$B437/60</f>
        <v>136.23861835445561</v>
      </c>
      <c r="H437" s="16">
        <f t="shared" si="13"/>
        <v>35.25</v>
      </c>
      <c r="I437" s="14">
        <f>E437/data!$C$15*1000</f>
        <v>4.0483265030734321</v>
      </c>
      <c r="J437" s="14">
        <f>J436+data!$C$21*(I436-J436)/60*B436</f>
        <v>4.0575410384357733</v>
      </c>
      <c r="K437" s="59">
        <f>K436+C437*B437/3600/data!H$23</f>
        <v>73.166019850507013</v>
      </c>
    </row>
    <row r="438" spans="1:11" ht="20.100000000000001" customHeight="1">
      <c r="A438" s="12">
        <f>'Eleveld TCI'!A438</f>
        <v>2120</v>
      </c>
      <c r="B438" s="8">
        <f>'Eleveld TCI'!C438</f>
        <v>5</v>
      </c>
      <c r="C438" s="68">
        <f>'Marsh TCI'!E438</f>
        <v>819.16140131111888</v>
      </c>
      <c r="D438" s="17">
        <f>(F438*data!$C$16+G438*data!$C$17-E437*(data!$C$18+data!$C$19+data!$C$20))*$B438/60</f>
        <v>-1.1397174721641365</v>
      </c>
      <c r="E438" s="17">
        <f t="shared" si="14"/>
        <v>29.897477280981263</v>
      </c>
      <c r="F438" s="17">
        <f>F437+(data!$C$19*E437-data!$C$16*F437)*$B438/60</f>
        <v>154.73661035693141</v>
      </c>
      <c r="G438" s="17">
        <f>G437+(data!$C$20*E437-data!$C$17*G437)*$B438/60</f>
        <v>136.48472912996931</v>
      </c>
      <c r="H438" s="16">
        <f t="shared" si="13"/>
        <v>35.333333333333336</v>
      </c>
      <c r="I438" s="14">
        <f>E438/data!$C$15*1000</f>
        <v>4.0481177112197271</v>
      </c>
      <c r="J438" s="14">
        <f>J437+data!$C$21*(I437-J437)/60*B437</f>
        <v>4.0574450025110069</v>
      </c>
      <c r="K438" s="59">
        <f>K437+C438*B438/3600/data!H$23</f>
        <v>73.279792267355774</v>
      </c>
    </row>
    <row r="439" spans="1:11" ht="20.100000000000001" customHeight="1">
      <c r="A439" s="12">
        <f>'Eleveld TCI'!A439</f>
        <v>2125</v>
      </c>
      <c r="B439" s="8">
        <f>'Eleveld TCI'!C439</f>
        <v>5</v>
      </c>
      <c r="C439" s="68">
        <f>'Marsh TCI'!E439</f>
        <v>818.83776582880159</v>
      </c>
      <c r="D439" s="17">
        <f>(F439*data!$C$16+G439*data!$C$17-E438*(data!$C$18+data!$C$19+data!$C$20))*$B439/60</f>
        <v>-1.13926440548955</v>
      </c>
      <c r="E439" s="17">
        <f t="shared" si="14"/>
        <v>29.89593704397938</v>
      </c>
      <c r="F439" s="17">
        <f>F438+(data!$C$19*E438-data!$C$16*F438)*$B439/60</f>
        <v>154.7855924386408</v>
      </c>
      <c r="G439" s="17">
        <f>G438+(data!$C$20*E438-data!$C$17*G438)*$B439/60</f>
        <v>136.73073354370217</v>
      </c>
      <c r="H439" s="16">
        <f t="shared" si="13"/>
        <v>35.416666666666664</v>
      </c>
      <c r="I439" s="14">
        <f>E439/data!$C$15*1000</f>
        <v>4.0479091631663842</v>
      </c>
      <c r="J439" s="14">
        <f>J438+data!$C$21*(I438-J438)/60*B438</f>
        <v>4.0573477914190201</v>
      </c>
      <c r="K439" s="59">
        <f>K438+C439*B439/3600/data!H$23</f>
        <v>73.393519734831997</v>
      </c>
    </row>
    <row r="440" spans="1:11" ht="20.100000000000001" customHeight="1">
      <c r="A440" s="12">
        <f>'Eleveld TCI'!A440</f>
        <v>2130</v>
      </c>
      <c r="B440" s="8">
        <f>'Eleveld TCI'!C440</f>
        <v>5</v>
      </c>
      <c r="C440" s="68">
        <f>'Marsh TCI'!E440</f>
        <v>818.51540065210884</v>
      </c>
      <c r="D440" s="17">
        <f>(F440*data!$C$16+G440*data!$C$17-E439*(data!$C$18+data!$C$19+data!$C$20))*$B440/60</f>
        <v>-1.1388130989422582</v>
      </c>
      <c r="E440" s="17">
        <f t="shared" si="14"/>
        <v>29.894398619799347</v>
      </c>
      <c r="F440" s="17">
        <f>F439+(data!$C$19*E439-data!$C$16*F439)*$B440/60</f>
        <v>154.8342713920224</v>
      </c>
      <c r="G440" s="17">
        <f>G439+(data!$C$20*E439-data!$C$17*G439)*$B440/60</f>
        <v>136.97663165286869</v>
      </c>
      <c r="H440" s="16">
        <f t="shared" si="13"/>
        <v>35.5</v>
      </c>
      <c r="I440" s="14">
        <f>E440/data!$C$15*1000</f>
        <v>4.0477008605690763</v>
      </c>
      <c r="J440" s="14">
        <f>J439+data!$C$21*(I439-J439)/60*B439</f>
        <v>4.0572494199486062</v>
      </c>
      <c r="K440" s="59">
        <f>K439+C440*B440/3600/data!H$23</f>
        <v>73.507202429367013</v>
      </c>
    </row>
    <row r="441" spans="1:11" ht="20.100000000000001" customHeight="1">
      <c r="A441" s="12">
        <f>'Eleveld TCI'!A441</f>
        <v>2135</v>
      </c>
      <c r="B441" s="8">
        <f>'Eleveld TCI'!C441</f>
        <v>5</v>
      </c>
      <c r="C441" s="68">
        <f>'Marsh TCI'!E441</f>
        <v>818.19430001741807</v>
      </c>
      <c r="D441" s="17">
        <f>(F441*data!$C$16+G441*data!$C$17-E440*(data!$C$18+data!$C$19+data!$C$20))*$B441/60</f>
        <v>-1.1383635446002729</v>
      </c>
      <c r="E441" s="17">
        <f t="shared" si="14"/>
        <v>29.892862020549224</v>
      </c>
      <c r="F441" s="17">
        <f>F440+(data!$C$19*E440-data!$C$16*F440)*$B441/60</f>
        <v>154.88264886949599</v>
      </c>
      <c r="G441" s="17">
        <f>G440+(data!$C$20*E440-data!$C$17*G440)*$B441/60</f>
        <v>137.22242351478354</v>
      </c>
      <c r="H441" s="16">
        <f t="shared" si="13"/>
        <v>35.583333333333336</v>
      </c>
      <c r="I441" s="14">
        <f>E441/data!$C$15*1000</f>
        <v>4.0474928050672361</v>
      </c>
      <c r="J441" s="14">
        <f>J440+data!$C$21*(I440-J440)/60*B440</f>
        <v>4.057149902751684</v>
      </c>
      <c r="K441" s="59">
        <f>K440+C441*B441/3600/data!H$23</f>
        <v>73.62084052659165</v>
      </c>
    </row>
    <row r="442" spans="1:11" ht="20.100000000000001" customHeight="1">
      <c r="A442" s="12">
        <f>'Eleveld TCI'!A442</f>
        <v>2140</v>
      </c>
      <c r="B442" s="8">
        <f>'Eleveld TCI'!C442</f>
        <v>5</v>
      </c>
      <c r="C442" s="68">
        <f>'Marsh TCI'!E442</f>
        <v>817.87445818745368</v>
      </c>
      <c r="D442" s="17">
        <f>(F442*data!$C$16+G442*data!$C$17-E441*(data!$C$18+data!$C$19+data!$C$20))*$B442/60</f>
        <v>-1.1379157345777002</v>
      </c>
      <c r="E442" s="17">
        <f t="shared" si="14"/>
        <v>29.891327258217938</v>
      </c>
      <c r="F442" s="17">
        <f>F441+(data!$C$19*E441-data!$C$16*F441)*$B442/60</f>
        <v>154.93072651511042</v>
      </c>
      <c r="G442" s="17">
        <f>G441+(data!$C$20*E441-data!$C$17*G441)*$B442/60</f>
        <v>137.46810918686023</v>
      </c>
      <c r="H442" s="16">
        <f t="shared" si="13"/>
        <v>35.666666666666664</v>
      </c>
      <c r="I442" s="14">
        <f>E442/data!$C$15*1000</f>
        <v>4.0472849982841623</v>
      </c>
      <c r="J442" s="14">
        <f>J441+data!$C$21*(I441-J441)/60*B441</f>
        <v>4.0570492543445509</v>
      </c>
      <c r="K442" s="59">
        <f>K441+C442*B442/3600/data!H$23</f>
        <v>73.734434201339909</v>
      </c>
    </row>
    <row r="443" spans="1:11" ht="20.100000000000001" customHeight="1">
      <c r="A443" s="12">
        <f>'Eleveld TCI'!A443</f>
        <v>2145</v>
      </c>
      <c r="B443" s="8">
        <f>'Eleveld TCI'!C443</f>
        <v>5</v>
      </c>
      <c r="C443" s="68">
        <f>'Marsh TCI'!E443</f>
        <v>817.55586945124605</v>
      </c>
      <c r="D443" s="17">
        <f>(F443*data!$C$16+G443*data!$C$17-E442*(data!$C$18+data!$C$19+data!$C$20))*$B443/60</f>
        <v>-1.1374696610245818</v>
      </c>
      <c r="E443" s="17">
        <f t="shared" si="14"/>
        <v>29.889794344675931</v>
      </c>
      <c r="F443" s="17">
        <f>F442+(data!$C$19*E442-data!$C$16*F442)*$B443/60</f>
        <v>154.97850596458423</v>
      </c>
      <c r="G443" s="17">
        <f>G442+(data!$C$20*E442-data!$C$17*G442)*$B443/60</f>
        <v>137.71368872660992</v>
      </c>
      <c r="H443" s="16">
        <f t="shared" si="13"/>
        <v>35.75</v>
      </c>
      <c r="I443" s="14">
        <f>E443/data!$C$15*1000</f>
        <v>4.0470774418271116</v>
      </c>
      <c r="J443" s="14">
        <f>J442+data!$C$21*(I442-J442)/60*B442</f>
        <v>4.0569474891091328</v>
      </c>
      <c r="K443" s="59">
        <f>K442+C443*B443/3600/data!H$23</f>
        <v>73.847983627652582</v>
      </c>
    </row>
    <row r="444" spans="1:11" ht="20.100000000000001" customHeight="1">
      <c r="A444" s="12">
        <f>'Eleveld TCI'!A444</f>
        <v>2150</v>
      </c>
      <c r="B444" s="8">
        <f>'Eleveld TCI'!C444</f>
        <v>5</v>
      </c>
      <c r="C444" s="68">
        <f>'Marsh TCI'!E444</f>
        <v>817.23852812398832</v>
      </c>
      <c r="D444" s="17">
        <f>(F444*data!$C$16+G444*data!$C$17-E443*(data!$C$18+data!$C$19+data!$C$20))*$B444/60</f>
        <v>-1.1370253161267234</v>
      </c>
      <c r="E444" s="17">
        <f t="shared" si="14"/>
        <v>29.888263291675937</v>
      </c>
      <c r="F444" s="17">
        <f>F443+(data!$C$19*E443-data!$C$16*F443)*$B444/60</f>
        <v>155.02598884534626</v>
      </c>
      <c r="G444" s="17">
        <f>G443+(data!$C$20*E443-data!$C$17*G443)*$B444/60</f>
        <v>137.95916219164022</v>
      </c>
      <c r="H444" s="16">
        <f t="shared" si="13"/>
        <v>35.833333333333336</v>
      </c>
      <c r="I444" s="14">
        <f>E444/data!$C$15*1000</f>
        <v>4.0468701372874065</v>
      </c>
      <c r="J444" s="14">
        <f>J443+data!$C$21*(I443-J443)/60*B443</f>
        <v>4.0568446212942133</v>
      </c>
      <c r="K444" s="59">
        <f>K443+C444*B444/3600/data!H$23</f>
        <v>73.96148897878092</v>
      </c>
    </row>
    <row r="445" spans="1:11" ht="20.100000000000001" customHeight="1">
      <c r="A445" s="12">
        <f>'Eleveld TCI'!A445</f>
        <v>2155</v>
      </c>
      <c r="B445" s="8">
        <f>'Eleveld TCI'!C445</f>
        <v>5</v>
      </c>
      <c r="C445" s="68">
        <f>'Marsh TCI'!E445</f>
        <v>816.92242854691358</v>
      </c>
      <c r="D445" s="17">
        <f>(F445*data!$C$16+G445*data!$C$17-E444*(data!$C$18+data!$C$19+data!$C$20))*$B445/60</f>
        <v>-1.1365826921055355</v>
      </c>
      <c r="E445" s="17">
        <f t="shared" si="14"/>
        <v>29.88673411085372</v>
      </c>
      <c r="F445" s="17">
        <f>F444+(data!$C$19*E444-data!$C$16*F444)*$B445/60</f>
        <v>155.07317677657605</v>
      </c>
      <c r="G445" s="17">
        <f>G444+(data!$C$20*E444-data!$C$17*G444)*$B445/60</f>
        <v>138.204529639654</v>
      </c>
      <c r="H445" s="16">
        <f t="shared" si="13"/>
        <v>35.916666666666664</v>
      </c>
      <c r="I445" s="14">
        <f>E445/data!$C$15*1000</f>
        <v>4.0466630862405273</v>
      </c>
      <c r="J445" s="14">
        <f>J444+data!$C$21*(I444-J444)/60*B444</f>
        <v>4.0567406650166591</v>
      </c>
      <c r="K445" s="59">
        <f>K444+C445*B445/3600/data!H$23</f>
        <v>74.074950427190217</v>
      </c>
    </row>
    <row r="446" spans="1:11" ht="20.100000000000001" customHeight="1">
      <c r="A446" s="12">
        <f>'Eleveld TCI'!A446</f>
        <v>2160</v>
      </c>
      <c r="B446" s="8">
        <f>'Eleveld TCI'!C446</f>
        <v>5</v>
      </c>
      <c r="C446" s="68">
        <f>'Marsh TCI'!E446</f>
        <v>816.60756508715167</v>
      </c>
      <c r="D446" s="17">
        <f>(F446*data!$C$16+G446*data!$C$17-E445*(data!$C$18+data!$C$19+data!$C$20))*$B446/60</f>
        <v>-1.1361417812178713</v>
      </c>
      <c r="E446" s="17">
        <f t="shared" si="14"/>
        <v>29.885206813728782</v>
      </c>
      <c r="F446" s="17">
        <f>F445+(data!$C$19*E445-data!$C$16*F445)*$B446/60</f>
        <v>155.12007136924387</v>
      </c>
      <c r="G446" s="17">
        <f>G445+(data!$C$20*E445-data!$C$17*G445)*$B446/60</f>
        <v>138.44979112844814</v>
      </c>
      <c r="H446" s="16">
        <f t="shared" si="13"/>
        <v>36</v>
      </c>
      <c r="I446" s="14">
        <f>E446/data!$C$15*1000</f>
        <v>4.0464562902462147</v>
      </c>
      <c r="J446" s="14">
        <f>J445+data!$C$21*(I445-J445)/60*B445</f>
        <v>4.0566356342626255</v>
      </c>
      <c r="K446" s="59">
        <f>K445+C446*B446/3600/data!H$23</f>
        <v>74.188368144563427</v>
      </c>
    </row>
    <row r="447" spans="1:11" ht="20.100000000000001" customHeight="1">
      <c r="A447" s="12">
        <f>'Eleveld TCI'!A447</f>
        <v>2165</v>
      </c>
      <c r="B447" s="8">
        <f>'Eleveld TCI'!C447</f>
        <v>5</v>
      </c>
      <c r="C447" s="68">
        <f>'Marsh TCI'!E447</f>
        <v>816.29393213765752</v>
      </c>
      <c r="D447" s="17">
        <f>(F447*data!$C$16+G447*data!$C$17-E446*(data!$C$18+data!$C$19+data!$C$20))*$B447/60</f>
        <v>-1.1357025757558623</v>
      </c>
      <c r="E447" s="17">
        <f t="shared" si="14"/>
        <v>29.883681411705076</v>
      </c>
      <c r="F447" s="17">
        <f>F446+(data!$C$19*E446-data!$C$16*F446)*$B447/60</f>
        <v>155.1666742261508</v>
      </c>
      <c r="G447" s="17">
        <f>G446+(data!$C$20*E446-data!$C$17*G446)*$B447/60</f>
        <v>138.69494671591241</v>
      </c>
      <c r="H447" s="16">
        <f t="shared" si="13"/>
        <v>36.083333333333336</v>
      </c>
      <c r="I447" s="14">
        <f>E447/data!$C$15*1000</f>
        <v>4.0462497508485642</v>
      </c>
      <c r="J447" s="14">
        <f>J446+data!$C$21*(I446-J446)/60*B446</f>
        <v>4.0565295428887591</v>
      </c>
      <c r="K447" s="59">
        <f>K446+C447*B447/3600/data!H$23</f>
        <v>74.301742301804765</v>
      </c>
    </row>
    <row r="448" spans="1:11" ht="20.100000000000001" customHeight="1">
      <c r="A448" s="12">
        <f>'Eleveld TCI'!A448</f>
        <v>2170</v>
      </c>
      <c r="B448" s="8">
        <f>'Eleveld TCI'!C448</f>
        <v>5</v>
      </c>
      <c r="C448" s="68">
        <f>'Marsh TCI'!E448</f>
        <v>815.98152411705769</v>
      </c>
      <c r="D448" s="17">
        <f>(F448*data!$C$16+G448*data!$C$17-E447*(data!$C$18+data!$C$19+data!$C$20))*$B448/60</f>
        <v>-1.1352650680467586</v>
      </c>
      <c r="E448" s="17">
        <f t="shared" si="14"/>
        <v>29.88215791607173</v>
      </c>
      <c r="F448" s="17">
        <f>F447+(data!$C$19*E447-data!$C$16*F447)*$B448/60</f>
        <v>155.21298694196841</v>
      </c>
      <c r="G448" s="17">
        <f>G447+(data!$C$20*E447-data!$C$17*G447)*$B448/60</f>
        <v>138.93999646002825</v>
      </c>
      <c r="H448" s="16">
        <f t="shared" si="13"/>
        <v>36.166666666666664</v>
      </c>
      <c r="I448" s="14">
        <f>E448/data!$C$15*1000</f>
        <v>4.046043469576122</v>
      </c>
      <c r="J448" s="14">
        <f>J447+data!$C$21*(I447-J447)/60*B447</f>
        <v>4.0564224046233806</v>
      </c>
      <c r="K448" s="59">
        <f>K447+C448*B448/3600/data!H$23</f>
        <v>74.415073069043245</v>
      </c>
    </row>
    <row r="449" spans="1:11" ht="20.100000000000001" customHeight="1">
      <c r="A449" s="12">
        <f>'Eleveld TCI'!A449</f>
        <v>2175</v>
      </c>
      <c r="B449" s="8">
        <f>'Eleveld TCI'!C449</f>
        <v>5</v>
      </c>
      <c r="C449" s="68">
        <f>'Marsh TCI'!E449</f>
        <v>815.67033546955827</v>
      </c>
      <c r="D449" s="17">
        <f>(F449*data!$C$16+G449*data!$C$17-E448*(data!$C$18+data!$C$19+data!$C$20))*$B449/60</f>
        <v>-1.1348292504527686</v>
      </c>
      <c r="E449" s="17">
        <f t="shared" si="14"/>
        <v>29.880636338003765</v>
      </c>
      <c r="F449" s="17">
        <f>F448+(data!$C$19*E448-data!$C$16*F448)*$B449/60</f>
        <v>155.2590111032784</v>
      </c>
      <c r="G449" s="17">
        <f>G448+(data!$C$20*E448-data!$C$17*G448)*$B449/60</f>
        <v>139.1849404188676</v>
      </c>
      <c r="H449" s="16">
        <f t="shared" si="13"/>
        <v>36.25</v>
      </c>
      <c r="I449" s="14">
        <f>E449/data!$C$15*1000</f>
        <v>4.0458374479419872</v>
      </c>
      <c r="J449" s="14">
        <f>J448+data!$C$21*(I448-J448)/60*B448</f>
        <v>4.0563142330676634</v>
      </c>
      <c r="K449" s="59">
        <f>K448+C449*B449/3600/data!H$23</f>
        <v>74.528360615636245</v>
      </c>
    </row>
    <row r="450" spans="1:11" ht="20.100000000000001" customHeight="1">
      <c r="A450" s="12">
        <f>'Eleveld TCI'!A450</f>
        <v>2180</v>
      </c>
      <c r="B450" s="8">
        <f>'Eleveld TCI'!C450</f>
        <v>5</v>
      </c>
      <c r="C450" s="68">
        <f>'Marsh TCI'!E450</f>
        <v>815.36036066479141</v>
      </c>
      <c r="D450" s="17">
        <f>(F450*data!$C$16+G450*data!$C$17-E449*(data!$C$18+data!$C$19+data!$C$20))*$B450/60</f>
        <v>-1.1343951153708993</v>
      </c>
      <c r="E450" s="17">
        <f t="shared" si="14"/>
        <v>29.879116688562807</v>
      </c>
      <c r="F450" s="17">
        <f>F449+(data!$C$19*E449-data!$C$16*F449)*$B450/60</f>
        <v>155.30474828861193</v>
      </c>
      <c r="G450" s="17">
        <f>G449+(data!$C$20*E449-data!$C$17*G449)*$B450/60</f>
        <v>139.42977865059171</v>
      </c>
      <c r="H450" s="16">
        <f t="shared" si="13"/>
        <v>36.333333333333336</v>
      </c>
      <c r="I450" s="14">
        <f>E450/data!$C$15*1000</f>
        <v>4.0456316874439038</v>
      </c>
      <c r="J450" s="14">
        <f>J449+data!$C$21*(I449-J449)/60*B449</f>
        <v>4.0562050416967956</v>
      </c>
      <c r="K450" s="59">
        <f>K449+C450*B450/3600/data!H$23</f>
        <v>74.641605110173018</v>
      </c>
    </row>
    <row r="451" spans="1:11" ht="20.100000000000001" customHeight="1">
      <c r="A451" s="12">
        <f>'Eleveld TCI'!A451</f>
        <v>2185</v>
      </c>
      <c r="B451" s="8">
        <f>'Eleveld TCI'!C451</f>
        <v>5</v>
      </c>
      <c r="C451" s="68">
        <f>'Marsh TCI'!E451</f>
        <v>815.05159419774373</v>
      </c>
      <c r="D451" s="17">
        <f>(F451*data!$C$16+G451*data!$C$17-E450*(data!$C$18+data!$C$19+data!$C$20))*$B451/60</f>
        <v>-1.1339626552327964</v>
      </c>
      <c r="E451" s="17">
        <f t="shared" si="14"/>
        <v>29.877598978697776</v>
      </c>
      <c r="F451" s="17">
        <f>F450+(data!$C$19*E450-data!$C$16*F450)*$B451/60</f>
        <v>155.35020006848896</v>
      </c>
      <c r="G451" s="17">
        <f>G450+(data!$C$20*E450-data!$C$17*G450)*$B451/60</f>
        <v>139.67451121345007</v>
      </c>
      <c r="H451" s="16">
        <f t="shared" si="13"/>
        <v>36.416666666666664</v>
      </c>
      <c r="I451" s="14">
        <f>E451/data!$C$15*1000</f>
        <v>4.0454261895643544</v>
      </c>
      <c r="J451" s="14">
        <f>J450+data!$C$21*(I450-J450)/60*B450</f>
        <v>4.0560948438611337</v>
      </c>
      <c r="K451" s="59">
        <f>K450+C451*B451/3600/data!H$23</f>
        <v>74.754806720478257</v>
      </c>
    </row>
    <row r="452" spans="1:11" ht="20.100000000000001" customHeight="1">
      <c r="A452" s="12">
        <f>'Eleveld TCI'!A452</f>
        <v>2190</v>
      </c>
      <c r="B452" s="8">
        <f>'Eleveld TCI'!C452</f>
        <v>5</v>
      </c>
      <c r="C452" s="68">
        <f>'Marsh TCI'!E452</f>
        <v>814.74403058859252</v>
      </c>
      <c r="D452" s="17">
        <f>(F452*data!$C$16+G452*data!$C$17-E451*(data!$C$18+data!$C$19+data!$C$20))*$B452/60</f>
        <v>-1.1335318625045876</v>
      </c>
      <c r="E452" s="17">
        <f t="shared" si="14"/>
        <v>29.876083219245611</v>
      </c>
      <c r="F452" s="17">
        <f>F451+(data!$C$19*E451-data!$C$16*F451)*$B452/60</f>
        <v>155.3953680054571</v>
      </c>
      <c r="G452" s="17">
        <f>G451+(data!$C$20*E451-data!$C$17*G451)*$B452/60</f>
        <v>139.91913816577917</v>
      </c>
      <c r="H452" s="16">
        <f t="shared" ref="H452:H515" si="15">$A452/60</f>
        <v>36.5</v>
      </c>
      <c r="I452" s="14">
        <f>E452/data!$C$15*1000</f>
        <v>4.0452209557706604</v>
      </c>
      <c r="J452" s="14">
        <f>J451+data!$C$21*(I451-J451)/60*B451</f>
        <v>4.0559836527873445</v>
      </c>
      <c r="K452" s="59">
        <f>K451+C452*B452/3600/data!H$23</f>
        <v>74.867965613615567</v>
      </c>
    </row>
    <row r="453" spans="1:11" ht="20.100000000000001" customHeight="1">
      <c r="A453" s="12">
        <f>'Eleveld TCI'!A453</f>
        <v>2195</v>
      </c>
      <c r="B453" s="8">
        <f>'Eleveld TCI'!C453</f>
        <v>5</v>
      </c>
      <c r="C453" s="68">
        <f>'Marsh TCI'!E453</f>
        <v>814.43766438262401</v>
      </c>
      <c r="D453" s="17">
        <f>(F453*data!$C$16+G453*data!$C$17-E452*(data!$C$18+data!$C$19+data!$C$20))*$B453/60</f>
        <v>-1.1331027296867253</v>
      </c>
      <c r="E453" s="17">
        <f t="shared" ref="E453:E516" si="16">IF(N$21=1,(C452/60)*$B453/60+D453+E452,(C453/60)*$B453/60+D453+E452)</f>
        <v>29.87456942093193</v>
      </c>
      <c r="F453" s="17">
        <f>F452+(data!$C$19*E452-data!$C$16*F452)*$B453/60</f>
        <v>155.44025365413057</v>
      </c>
      <c r="G453" s="17">
        <f>G452+(data!$C$20*E452-data!$C$17*G452)*$B453/60</f>
        <v>140.1636595660014</v>
      </c>
      <c r="H453" s="16">
        <f t="shared" si="15"/>
        <v>36.583333333333336</v>
      </c>
      <c r="I453" s="14">
        <f>E453/data!$C$15*1000</f>
        <v>4.04501598751507</v>
      </c>
      <c r="J453" s="14">
        <f>J452+data!$C$21*(I452-J452)/60*B452</f>
        <v>4.0558714815795369</v>
      </c>
      <c r="K453" s="59">
        <f>K452+C453*B453/3600/data!H$23</f>
        <v>74.981081955890929</v>
      </c>
    </row>
    <row r="454" spans="1:11" ht="20.100000000000001" customHeight="1">
      <c r="A454" s="12">
        <f>'Eleveld TCI'!A454</f>
        <v>2200</v>
      </c>
      <c r="B454" s="8">
        <f>'Eleveld TCI'!C454</f>
        <v>5</v>
      </c>
      <c r="C454" s="68">
        <f>'Marsh TCI'!E454</f>
        <v>814.13249015013093</v>
      </c>
      <c r="D454" s="17">
        <f>(F454*data!$C$16+G454*data!$C$17-E453*(data!$C$18+data!$C$19+data!$C$20))*$B454/60</f>
        <v>-1.1326752493138263</v>
      </c>
      <c r="E454" s="17">
        <f t="shared" si="16"/>
        <v>29.873057594371748</v>
      </c>
      <c r="F454" s="17">
        <f>F453+(data!$C$19*E453-data!$C$16*F453)*$B454/60</f>
        <v>155.48485856122883</v>
      </c>
      <c r="G454" s="17">
        <f>G453+(data!$C$20*E453-data!$C$17*G453)*$B454/60</f>
        <v>140.40807547262389</v>
      </c>
      <c r="H454" s="16">
        <f t="shared" si="15"/>
        <v>36.666666666666664</v>
      </c>
      <c r="I454" s="14">
        <f>E454/data!$C$15*1000</f>
        <v>4.0448112862348564</v>
      </c>
      <c r="J454" s="14">
        <f>J453+data!$C$21*(I453-J453)/60*B453</f>
        <v>4.055758343220381</v>
      </c>
      <c r="K454" s="59">
        <f>K453+C454*B454/3600/data!H$23</f>
        <v>75.094155912856223</v>
      </c>
    </row>
    <row r="455" spans="1:11" ht="20.100000000000001" customHeight="1">
      <c r="A455" s="12">
        <f>'Eleveld TCI'!A455</f>
        <v>2205</v>
      </c>
      <c r="B455" s="8">
        <f>'Eleveld TCI'!C455</f>
        <v>5</v>
      </c>
      <c r="C455" s="68">
        <f>'Marsh TCI'!E455</f>
        <v>813.82850248623868</v>
      </c>
      <c r="D455" s="17">
        <f>(F455*data!$C$16+G455*data!$C$17-E454*(data!$C$18+data!$C$19+data!$C$20))*$B455/60</f>
        <v>-1.1322494139545189</v>
      </c>
      <c r="E455" s="17">
        <f t="shared" si="16"/>
        <v>29.871547750070189</v>
      </c>
      <c r="F455" s="17">
        <f>F454+(data!$C$19*E454-data!$C$16*F454)*$B455/60</f>
        <v>155.52918426561496</v>
      </c>
      <c r="G455" s="17">
        <f>G454+(data!$C$20*E454-data!$C$17*G454)*$B455/60</f>
        <v>140.65238594423741</v>
      </c>
      <c r="H455" s="16">
        <f t="shared" si="15"/>
        <v>36.75</v>
      </c>
      <c r="I455" s="14">
        <f>E455/data!$C$15*1000</f>
        <v>4.0446068533524135</v>
      </c>
      <c r="J455" s="14">
        <f>J454+data!$C$21*(I454-J454)/60*B454</f>
        <v>4.0556442505722181</v>
      </c>
      <c r="K455" s="59">
        <f>K454+C455*B455/3600/data!H$23</f>
        <v>75.207187649312644</v>
      </c>
    </row>
    <row r="456" spans="1:11" ht="20.100000000000001" customHeight="1">
      <c r="A456" s="12">
        <f>'Eleveld TCI'!A456</f>
        <v>2210</v>
      </c>
      <c r="B456" s="8">
        <f>'Eleveld TCI'!C456</f>
        <v>5</v>
      </c>
      <c r="C456" s="68">
        <f>'Marsh TCI'!E456</f>
        <v>813.52569601086429</v>
      </c>
      <c r="D456" s="17">
        <f>(F456*data!$C$16+G456*data!$C$17-E455*(data!$C$18+data!$C$19+data!$C$20))*$B456/60</f>
        <v>-1.1318252162112898</v>
      </c>
      <c r="E456" s="17">
        <f t="shared" si="16"/>
        <v>29.870039898423119</v>
      </c>
      <c r="F456" s="17">
        <f>F455+(data!$C$19*E455-data!$C$16*F455)*$B456/60</f>
        <v>155.57323229833406</v>
      </c>
      <c r="G456" s="17">
        <f>G455+(data!$C$20*E455-data!$C$17*G455)*$B456/60</f>
        <v>140.89659103951519</v>
      </c>
      <c r="H456" s="16">
        <f t="shared" si="15"/>
        <v>36.833333333333336</v>
      </c>
      <c r="I456" s="14">
        <f>E456/data!$C$15*1000</f>
        <v>4.0444026902753407</v>
      </c>
      <c r="J456" s="14">
        <f>J455+data!$C$21*(I455-J455)/60*B455</f>
        <v>4.0555292163781607</v>
      </c>
      <c r="K456" s="59">
        <f>K455+C456*B456/3600/data!H$23</f>
        <v>75.320177329314149</v>
      </c>
    </row>
    <row r="457" spans="1:11" ht="20.100000000000001" customHeight="1">
      <c r="A457" s="12">
        <f>'Eleveld TCI'!A457</f>
        <v>2215</v>
      </c>
      <c r="B457" s="8">
        <f>'Eleveld TCI'!C457</f>
        <v>5</v>
      </c>
      <c r="C457" s="68">
        <f>'Marsh TCI'!E457</f>
        <v>813.2240653685426</v>
      </c>
      <c r="D457" s="17">
        <f>(F457*data!$C$16+G457*data!$C$17-E456*(data!$C$18+data!$C$19+data!$C$20))*$B457/60</f>
        <v>-1.131402648720323</v>
      </c>
      <c r="E457" s="17">
        <f t="shared" si="16"/>
        <v>29.868534049717887</v>
      </c>
      <c r="F457" s="17">
        <f>F456+(data!$C$19*E456-data!$C$16*F456)*$B457/60</f>
        <v>155.61700418265133</v>
      </c>
      <c r="G457" s="17">
        <f>G456+(data!$C$20*E456-data!$C$17*G456)*$B457/60</f>
        <v>141.14069081721192</v>
      </c>
      <c r="H457" s="16">
        <f t="shared" si="15"/>
        <v>36.916666666666664</v>
      </c>
      <c r="I457" s="14">
        <f>E457/data!$C$15*1000</f>
        <v>4.0441987983965459</v>
      </c>
      <c r="J457" s="14">
        <f>J456+data!$C$21*(I456-J456)/60*B456</f>
        <v>4.055413253263179</v>
      </c>
      <c r="K457" s="59">
        <f>K456+C457*B457/3600/data!H$23</f>
        <v>75.433125116170885</v>
      </c>
    </row>
    <row r="458" spans="1:11" ht="20.100000000000001" customHeight="1">
      <c r="A458" s="12">
        <f>'Eleveld TCI'!A458</f>
        <v>2220</v>
      </c>
      <c r="B458" s="8">
        <f>'Eleveld TCI'!C458</f>
        <v>5</v>
      </c>
      <c r="C458" s="68">
        <f>'Marsh TCI'!E458</f>
        <v>812.92360522835452</v>
      </c>
      <c r="D458" s="17">
        <f>(F458*data!$C$16+G458*data!$C$17-E457*(data!$C$18+data!$C$19+data!$C$20))*$B458/60</f>
        <v>-1.130981704151353</v>
      </c>
      <c r="E458" s="17">
        <f t="shared" si="16"/>
        <v>29.867030214133955</v>
      </c>
      <c r="F458" s="17">
        <f>F457+(data!$C$19*E457-data!$C$16*F457)*$B458/60</f>
        <v>155.66050143408987</v>
      </c>
      <c r="G458" s="17">
        <f>G457+(data!$C$20*E457-data!$C$17*G457)*$B458/60</f>
        <v>141.38468533616251</v>
      </c>
      <c r="H458" s="16">
        <f t="shared" si="15"/>
        <v>37</v>
      </c>
      <c r="I458" s="14">
        <f>E458/data!$C$15*1000</f>
        <v>4.0439951790943258</v>
      </c>
      <c r="J458" s="14">
        <f>J457+data!$C$21*(I457-J457)/60*B457</f>
        <v>4.0552963737351808</v>
      </c>
      <c r="K458" s="59">
        <f>K457+C458*B458/3600/data!H$23</f>
        <v>75.546031172452601</v>
      </c>
    </row>
    <row r="459" spans="1:11" ht="20.100000000000001" customHeight="1">
      <c r="A459" s="12">
        <f>'Eleveld TCI'!A459</f>
        <v>2225</v>
      </c>
      <c r="B459" s="8">
        <f>'Eleveld TCI'!C459</f>
        <v>5</v>
      </c>
      <c r="C459" s="68">
        <f>'Marsh TCI'!E459</f>
        <v>812.62431028378387</v>
      </c>
      <c r="D459" s="17">
        <f>(F459*data!$C$16+G459*data!$C$17-E458*(data!$C$18+data!$C$19+data!$C$20))*$B459/60</f>
        <v>-1.1305623752075058</v>
      </c>
      <c r="E459" s="17">
        <f t="shared" si="16"/>
        <v>29.865528401743607</v>
      </c>
      <c r="F459" s="17">
        <f>F458+(data!$C$19*E458-data!$C$16*F458)*$B459/60</f>
        <v>155.70372556046857</v>
      </c>
      <c r="G459" s="17">
        <f>G458+(data!$C$20*E458-data!$C$17*G458)*$B459/60</f>
        <v>141.62857465528108</v>
      </c>
      <c r="H459" s="16">
        <f t="shared" si="15"/>
        <v>37.083333333333336</v>
      </c>
      <c r="I459" s="14">
        <f>E459/data!$C$15*1000</f>
        <v>4.0437918337324694</v>
      </c>
      <c r="J459" s="14">
        <f>J458+data!$C$21*(I458-J458)/60*B458</f>
        <v>4.0551785901860784</v>
      </c>
      <c r="K459" s="59">
        <f>K458+C459*B459/3600/data!H$23</f>
        <v>75.658895659992012</v>
      </c>
    </row>
    <row r="460" spans="1:11" ht="20.100000000000001" customHeight="1">
      <c r="A460" s="12">
        <f>'Eleveld TCI'!A460</f>
        <v>2230</v>
      </c>
      <c r="B460" s="8">
        <f>'Eleveld TCI'!C460</f>
        <v>5</v>
      </c>
      <c r="C460" s="68">
        <f>'Marsh TCI'!E460</f>
        <v>812.32617525261503</v>
      </c>
      <c r="D460" s="17">
        <f>(F460*data!$C$16+G460*data!$C$17-E459*(data!$C$18+data!$C$19+data!$C$20))*$B460/60</f>
        <v>-1.1301446546251495</v>
      </c>
      <c r="E460" s="17">
        <f t="shared" si="16"/>
        <v>29.864028622512603</v>
      </c>
      <c r="F460" s="17">
        <f>F459+(data!$C$19*E459-data!$C$16*F459)*$B460/60</f>
        <v>155.74667806193963</v>
      </c>
      <c r="G460" s="17">
        <f>G459+(data!$C$20*E459-data!$C$17*G459)*$B460/60</f>
        <v>141.87235883355987</v>
      </c>
      <c r="H460" s="16">
        <f t="shared" si="15"/>
        <v>37.166666666666664</v>
      </c>
      <c r="I460" s="14">
        <f>E460/data!$C$15*1000</f>
        <v>4.04358876366034</v>
      </c>
      <c r="J460" s="14">
        <f>J459+data!$C$21*(I459-J459)/60*B459</f>
        <v>4.0550599148928468</v>
      </c>
      <c r="K460" s="59">
        <f>K459+C460*B460/3600/data!H$23</f>
        <v>75.771718739888215</v>
      </c>
    </row>
    <row r="461" spans="1:11" ht="20.100000000000001" customHeight="1">
      <c r="A461" s="12">
        <f>'Eleveld TCI'!A461</f>
        <v>2235</v>
      </c>
      <c r="B461" s="8">
        <f>'Eleveld TCI'!C461</f>
        <v>5</v>
      </c>
      <c r="C461" s="68">
        <f>'Marsh TCI'!E461</f>
        <v>812.02919487686131</v>
      </c>
      <c r="D461" s="17">
        <f>(F461*data!$C$16+G461*data!$C$17-E460*(data!$C$18+data!$C$19+data!$C$20))*$B461/60</f>
        <v>-1.1297285351737423</v>
      </c>
      <c r="E461" s="17">
        <f t="shared" si="16"/>
        <v>29.862530886300824</v>
      </c>
      <c r="F461" s="17">
        <f>F460+(data!$C$19*E460-data!$C$16*F460)*$B461/60</f>
        <v>155.78936043102587</v>
      </c>
      <c r="G461" s="17">
        <f>G460+(data!$C$20*E460-data!$C$17*G460)*$B461/60</f>
        <v>142.1160379300681</v>
      </c>
      <c r="H461" s="16">
        <f t="shared" si="15"/>
        <v>37.25</v>
      </c>
      <c r="I461" s="14">
        <f>E461/data!$C$15*1000</f>
        <v>4.043385970212964</v>
      </c>
      <c r="J461" s="14">
        <f>J460+data!$C$21*(I460-J460)/60*B460</f>
        <v>4.0549403600185716</v>
      </c>
      <c r="K461" s="59">
        <f>K460+C461*B461/3600/data!H$23</f>
        <v>75.884500572510007</v>
      </c>
    </row>
    <row r="462" spans="1:11" ht="20.100000000000001" customHeight="1">
      <c r="A462" s="12">
        <f>'Eleveld TCI'!A462</f>
        <v>2240</v>
      </c>
      <c r="B462" s="8">
        <f>'Eleveld TCI'!C462</f>
        <v>5</v>
      </c>
      <c r="C462" s="68">
        <f>'Marsh TCI'!E462</f>
        <v>811.73336392259102</v>
      </c>
      <c r="D462" s="17">
        <f>(F462*data!$C$16+G462*data!$C$17-E461*(data!$C$18+data!$C$19+data!$C$20))*$B462/60</f>
        <v>-1.1293140096556789</v>
      </c>
      <c r="E462" s="17">
        <f t="shared" si="16"/>
        <v>29.861035202863007</v>
      </c>
      <c r="F462" s="17">
        <f>F461+(data!$C$19*E461-data!$C$16*F461)*$B462/60</f>
        <v>155.83177415265803</v>
      </c>
      <c r="G462" s="17">
        <f>G461+(data!$C$20*E461-data!$C$17*G461)*$B462/60</f>
        <v>142.3596120039509</v>
      </c>
      <c r="H462" s="16">
        <f t="shared" si="15"/>
        <v>37.333333333333336</v>
      </c>
      <c r="I462" s="14">
        <f>E462/data!$C$15*1000</f>
        <v>4.0431834547111345</v>
      </c>
      <c r="J462" s="14">
        <f>J461+data!$C$21*(I461-J461)/60*B461</f>
        <v>4.0548199376134839</v>
      </c>
      <c r="K462" s="59">
        <f>K461+C462*B462/3600/data!H$23</f>
        <v>75.99724131749926</v>
      </c>
    </row>
    <row r="463" spans="1:11" ht="20.100000000000001" customHeight="1">
      <c r="A463" s="12">
        <f>'Eleveld TCI'!A463</f>
        <v>2245</v>
      </c>
      <c r="B463" s="8">
        <f>'Eleveld TCI'!C463</f>
        <v>5</v>
      </c>
      <c r="C463" s="68">
        <f>'Marsh TCI'!E463</f>
        <v>811.43867717983539</v>
      </c>
      <c r="D463" s="17">
        <f>(F463*data!$C$16+G463*data!$C$17-E462*(data!$C$18+data!$C$19+data!$C$20))*$B463/60</f>
        <v>-1.1289010709061444</v>
      </c>
      <c r="E463" s="17">
        <f t="shared" si="16"/>
        <v>29.859541581849349</v>
      </c>
      <c r="F463" s="17">
        <f>F462+(data!$C$19*E462-data!$C$16*F462)*$B463/60</f>
        <v>155.87392070421168</v>
      </c>
      <c r="G463" s="17">
        <f>G462+(data!$C$20*E462-data!$C$17*G462)*$B463/60</f>
        <v>142.60308111442828</v>
      </c>
      <c r="H463" s="16">
        <f t="shared" si="15"/>
        <v>37.416666666666664</v>
      </c>
      <c r="I463" s="14">
        <f>E463/data!$C$15*1000</f>
        <v>4.0429812184614864</v>
      </c>
      <c r="J463" s="14">
        <f>J462+data!$C$21*(I462-J462)/60*B462</f>
        <v>4.0546986596159922</v>
      </c>
      <c r="K463" s="59">
        <f>K462+C463*B463/3600/data!H$23</f>
        <v>76.109941133774242</v>
      </c>
    </row>
    <row r="464" spans="1:11" ht="20.100000000000001" customHeight="1">
      <c r="A464" s="12">
        <f>'Eleveld TCI'!A464</f>
        <v>2250</v>
      </c>
      <c r="B464" s="8">
        <f>'Eleveld TCI'!C464</f>
        <v>5</v>
      </c>
      <c r="C464" s="68">
        <f>'Marsh TCI'!E464</f>
        <v>811.14512946252717</v>
      </c>
      <c r="D464" s="17">
        <f>(F464*data!$C$16+G464*data!$C$17-E463*(data!$C$18+data!$C$19+data!$C$20))*$B464/60</f>
        <v>-1.1284897117929611</v>
      </c>
      <c r="E464" s="17">
        <f t="shared" si="16"/>
        <v>29.858050032806158</v>
      </c>
      <c r="F464" s="17">
        <f>F463+(data!$C$19*E463-data!$C$16*F463)*$B464/60</f>
        <v>155.91580155554425</v>
      </c>
      <c r="G464" s="17">
        <f>G463+(data!$C$20*E463-data!$C$17*G463)*$B464/60</f>
        <v>142.84644532079403</v>
      </c>
      <c r="H464" s="16">
        <f t="shared" si="15"/>
        <v>37.5</v>
      </c>
      <c r="I464" s="14">
        <f>E464/data!$C$15*1000</f>
        <v>4.0427792627565911</v>
      </c>
      <c r="J464" s="14">
        <f>J463+data!$C$21*(I463-J463)/60*B463</f>
        <v>4.0545765378536975</v>
      </c>
      <c r="K464" s="59">
        <f>K463+C464*B464/3600/data!H$23</f>
        <v>76.222600179532932</v>
      </c>
    </row>
    <row r="465" spans="1:11" ht="20.100000000000001" customHeight="1">
      <c r="A465" s="12">
        <f>'Eleveld TCI'!A465</f>
        <v>2255</v>
      </c>
      <c r="B465" s="8">
        <f>'Eleveld TCI'!C465</f>
        <v>5</v>
      </c>
      <c r="C465" s="68">
        <f>'Marsh TCI'!E465</f>
        <v>810.8527156083062</v>
      </c>
      <c r="D465" s="17">
        <f>(F465*data!$C$16+G465*data!$C$17-E464*(data!$C$18+data!$C$19+data!$C$20))*$B465/60</f>
        <v>-1.12807992521644</v>
      </c>
      <c r="E465" s="17">
        <f t="shared" si="16"/>
        <v>29.856560565176562</v>
      </c>
      <c r="F465" s="17">
        <f>F464+(data!$C$19*E464-data!$C$16*F464)*$B465/60</f>
        <v>155.95741816903148</v>
      </c>
      <c r="G465" s="17">
        <f>G464+(data!$C$20*E464-data!$C$17*G464)*$B465/60</f>
        <v>143.08970468241472</v>
      </c>
      <c r="H465" s="16">
        <f t="shared" si="15"/>
        <v>37.583333333333336</v>
      </c>
      <c r="I465" s="14">
        <f>E465/data!$C$15*1000</f>
        <v>4.0425775888750453</v>
      </c>
      <c r="J465" s="14">
        <f>J464+data!$C$21*(I464-J464)/60*B464</f>
        <v>4.0544535840444036</v>
      </c>
      <c r="K465" s="59">
        <f>K464+C465*B465/3600/data!H$23</f>
        <v>76.335218612256313</v>
      </c>
    </row>
    <row r="466" spans="1:11" ht="20.100000000000001" customHeight="1">
      <c r="A466" s="12">
        <f>'Eleveld TCI'!A466</f>
        <v>2260</v>
      </c>
      <c r="B466" s="8">
        <f>'Eleveld TCI'!C466</f>
        <v>5</v>
      </c>
      <c r="C466" s="68">
        <f>'Marsh TCI'!E466</f>
        <v>810.56143047848877</v>
      </c>
      <c r="D466" s="17">
        <f>(F466*data!$C$16+G466*data!$C$17-E465*(data!$C$18+data!$C$19+data!$C$20))*$B466/60</f>
        <v>-1.1276717041092355</v>
      </c>
      <c r="E466" s="17">
        <f t="shared" si="16"/>
        <v>29.855073188301084</v>
      </c>
      <c r="F466" s="17">
        <f>F465+(data!$C$19*E465-data!$C$16*F465)*$B466/60</f>
        <v>155.99877199960412</v>
      </c>
      <c r="G466" s="17">
        <f>G465+(data!$C$20*E465-data!$C$17*G465)*$B466/60</f>
        <v>143.33285925872852</v>
      </c>
      <c r="H466" s="16">
        <f t="shared" si="15"/>
        <v>37.666666666666664</v>
      </c>
      <c r="I466" s="14">
        <f>E466/data!$C$15*1000</f>
        <v>4.0423761980815582</v>
      </c>
      <c r="J466" s="14">
        <f>J465+data!$C$21*(I465-J465)/60*B465</f>
        <v>4.0543298097971121</v>
      </c>
      <c r="K466" s="59">
        <f>K465+C466*B466/3600/data!H$23</f>
        <v>76.447796588711654</v>
      </c>
    </row>
    <row r="467" spans="1:11" ht="20.100000000000001" customHeight="1">
      <c r="A467" s="12">
        <f>'Eleveld TCI'!A467</f>
        <v>2265</v>
      </c>
      <c r="B467" s="8">
        <f>'Eleveld TCI'!C467</f>
        <v>5</v>
      </c>
      <c r="C467" s="68">
        <f>'Marsh TCI'!E467</f>
        <v>810.27126895792435</v>
      </c>
      <c r="D467" s="17">
        <f>(F467*data!$C$16+G467*data!$C$17-E466*(data!$C$18+data!$C$19+data!$C$20))*$B467/60</f>
        <v>-1.1272650414361904</v>
      </c>
      <c r="E467" s="17">
        <f t="shared" si="16"/>
        <v>29.853587911418352</v>
      </c>
      <c r="F467" s="17">
        <f>F466+(data!$C$19*E466-data!$C$16*F466)*$B467/60</f>
        <v>156.0398644947841</v>
      </c>
      <c r="G467" s="17">
        <f>G466+(data!$C$20*E466-data!$C$17*G466)*$B467/60</f>
        <v>143.57590910924432</v>
      </c>
      <c r="H467" s="16">
        <f t="shared" si="15"/>
        <v>37.75</v>
      </c>
      <c r="I467" s="14">
        <f>E467/data!$C$15*1000</f>
        <v>4.0421750916270387</v>
      </c>
      <c r="J467" s="14">
        <f>J466+data!$C$21*(I466-J466)/60*B466</f>
        <v>4.054205226613016</v>
      </c>
      <c r="K467" s="59">
        <f>K466+C467*B467/3600/data!H$23</f>
        <v>76.560334264955813</v>
      </c>
    </row>
    <row r="468" spans="1:11" ht="20.100000000000001" customHeight="1">
      <c r="A468" s="12">
        <f>'Eleveld TCI'!A468</f>
        <v>2270</v>
      </c>
      <c r="B468" s="8">
        <f>'Eleveld TCI'!C468</f>
        <v>5</v>
      </c>
      <c r="C468" s="68">
        <f>'Marsh TCI'!E468</f>
        <v>809.98222595488301</v>
      </c>
      <c r="D468" s="17">
        <f>(F468*data!$C$16+G468*data!$C$17-E467*(data!$C$18+data!$C$19+data!$C$20))*$B468/60</f>
        <v>-1.1268599301941984</v>
      </c>
      <c r="E468" s="17">
        <f t="shared" si="16"/>
        <v>29.852104743665716</v>
      </c>
      <c r="F468" s="17">
        <f>F467+(data!$C$19*E467-data!$C$16*F467)*$B468/60</f>
        <v>156.08069709472079</v>
      </c>
      <c r="G468" s="17">
        <f>G467+(data!$C$20*E467-data!$C$17*G467)*$B468/60</f>
        <v>143.81885429354057</v>
      </c>
      <c r="H468" s="16">
        <f t="shared" si="15"/>
        <v>37.833333333333336</v>
      </c>
      <c r="I468" s="14">
        <f>E468/data!$C$15*1000</f>
        <v>4.0419742707486845</v>
      </c>
      <c r="J468" s="14">
        <f>J467+data!$C$21*(I467-J467)/60*B467</f>
        <v>4.0540798458864771</v>
      </c>
      <c r="K468" s="59">
        <f>K467+C468*B468/3600/data!H$23</f>
        <v>76.672831796338443</v>
      </c>
    </row>
    <row r="469" spans="1:11" ht="20.100000000000001" customHeight="1">
      <c r="A469" s="12">
        <f>'Eleveld TCI'!A469</f>
        <v>2275</v>
      </c>
      <c r="B469" s="8">
        <f>'Eleveld TCI'!C469</f>
        <v>5</v>
      </c>
      <c r="C469" s="68">
        <f>'Marsh TCI'!E469</f>
        <v>809.69429640095314</v>
      </c>
      <c r="D469" s="17">
        <f>(F469*data!$C$16+G469*data!$C$17-E468*(data!$C$18+data!$C$19+data!$C$20))*$B469/60</f>
        <v>-1.1264563634120499</v>
      </c>
      <c r="E469" s="17">
        <f t="shared" si="16"/>
        <v>29.850623694079893</v>
      </c>
      <c r="F469" s="17">
        <f>F468+(data!$C$19*E468-data!$C$16*F468)*$B469/60</f>
        <v>156.12127123222697</v>
      </c>
      <c r="G469" s="17">
        <f>G468+(data!$C$20*E468-data!$C$17*G468)*$B469/60</f>
        <v>144.06169487126431</v>
      </c>
      <c r="H469" s="16">
        <f t="shared" si="15"/>
        <v>37.916666666666664</v>
      </c>
      <c r="I469" s="14">
        <f>E469/data!$C$15*1000</f>
        <v>4.0417737366700655</v>
      </c>
      <c r="J469" s="14">
        <f>J468+data!$C$21*(I468-J468)/60*B468</f>
        <v>4.0539536789059971</v>
      </c>
      <c r="K469" s="59">
        <f>K468+C469*B469/3600/data!H$23</f>
        <v>76.785289337505247</v>
      </c>
    </row>
    <row r="470" spans="1:11" ht="20.100000000000001" customHeight="1">
      <c r="A470" s="12">
        <f>'Eleveld TCI'!A470</f>
        <v>2280</v>
      </c>
      <c r="B470" s="8">
        <f>'Eleveld TCI'!C470</f>
        <v>5</v>
      </c>
      <c r="C470" s="68">
        <f>'Marsh TCI'!E470</f>
        <v>809.40747525094935</v>
      </c>
      <c r="D470" s="17">
        <f>(F470*data!$C$16+G470*data!$C$17-E469*(data!$C$18+data!$C$19+data!$C$20))*$B470/60</f>
        <v>-1.1260543341502911</v>
      </c>
      <c r="E470" s="17">
        <f t="shared" si="16"/>
        <v>29.849144771597594</v>
      </c>
      <c r="F470" s="17">
        <f>F469+(data!$C$19*E469-data!$C$16*F469)*$B470/60</f>
        <v>156.16158833281455</v>
      </c>
      <c r="G470" s="17">
        <f>G469+(data!$C$20*E469-data!$C$17*G469)*$B470/60</f>
        <v>144.30443090213012</v>
      </c>
      <c r="H470" s="16">
        <f t="shared" si="15"/>
        <v>38</v>
      </c>
      <c r="I470" s="14">
        <f>E470/data!$C$15*1000</f>
        <v>4.0415734906012126</v>
      </c>
      <c r="J470" s="14">
        <f>J469+data!$C$21*(I469-J469)/60*B469</f>
        <v>4.0538267368551786</v>
      </c>
      <c r="K470" s="59">
        <f>K469+C470*B470/3600/data!H$23</f>
        <v>76.897707042401208</v>
      </c>
    </row>
    <row r="471" spans="1:11" ht="20.100000000000001" customHeight="1">
      <c r="A471" s="12">
        <f>'Eleveld TCI'!A471</f>
        <v>2285</v>
      </c>
      <c r="B471" s="8">
        <f>'Eleveld TCI'!C471</f>
        <v>5</v>
      </c>
      <c r="C471" s="68">
        <f>'Marsh TCI'!E471</f>
        <v>809.12175748277946</v>
      </c>
      <c r="D471" s="17">
        <f>(F471*data!$C$16+G471*data!$C$17-E470*(data!$C$18+data!$C$19+data!$C$20))*$B471/60</f>
        <v>-1.1256538355010757</v>
      </c>
      <c r="E471" s="17">
        <f t="shared" si="16"/>
        <v>29.847667985056169</v>
      </c>
      <c r="F471" s="17">
        <f>F470+(data!$C$19*E470-data!$C$16*F470)*$B471/60</f>
        <v>156.2016498147303</v>
      </c>
      <c r="G471" s="17">
        <f>G470+(data!$C$20*E470-data!$C$17*G470)*$B471/60</f>
        <v>144.54706244591912</v>
      </c>
      <c r="H471" s="16">
        <f t="shared" si="15"/>
        <v>38.083333333333336</v>
      </c>
      <c r="I471" s="14">
        <f>E471/data!$C$15*1000</f>
        <v>4.041373533738704</v>
      </c>
      <c r="J471" s="14">
        <f>J470+data!$C$21*(I470-J470)/60*B470</f>
        <v>4.0536990308136778</v>
      </c>
      <c r="K471" s="59">
        <f>K470+C471*B471/3600/data!H$23</f>
        <v>77.010085064273824</v>
      </c>
    </row>
    <row r="472" spans="1:11" ht="20.100000000000001" customHeight="1">
      <c r="A472" s="12">
        <f>'Eleveld TCI'!A472</f>
        <v>2290</v>
      </c>
      <c r="B472" s="8">
        <f>'Eleveld TCI'!C472</f>
        <v>5</v>
      </c>
      <c r="C472" s="68">
        <f>'Marsh TCI'!E472</f>
        <v>808.83713809736264</v>
      </c>
      <c r="D472" s="17">
        <f>(F472*data!$C$16+G472*data!$C$17-E471*(data!$C$18+data!$C$19+data!$C$20))*$B472/60</f>
        <v>-1.1252548605880242</v>
      </c>
      <c r="E472" s="17">
        <f t="shared" si="16"/>
        <v>29.846193343194226</v>
      </c>
      <c r="F472" s="17">
        <f>F471+(data!$C$19*E471-data!$C$16*F471)*$B472/60</f>
        <v>156.24145708899133</v>
      </c>
      <c r="G472" s="17">
        <f>G471+(data!$C$20*E471-data!$C$17*G471)*$B472/60</f>
        <v>144.78958956247794</v>
      </c>
      <c r="H472" s="16">
        <f t="shared" si="15"/>
        <v>38.166666666666664</v>
      </c>
      <c r="I472" s="14">
        <f>E472/data!$C$15*1000</f>
        <v>4.0411738672657469</v>
      </c>
      <c r="J472" s="14">
        <f>J471+data!$C$21*(I471-J471)/60*B471</f>
        <v>4.0535705717581472</v>
      </c>
      <c r="K472" s="59">
        <f>K471+C472*B472/3600/data!H$23</f>
        <v>77.122423555676235</v>
      </c>
    </row>
    <row r="473" spans="1:11" ht="20.100000000000001" customHeight="1">
      <c r="A473" s="12">
        <f>'Eleveld TCI'!A473</f>
        <v>2295</v>
      </c>
      <c r="B473" s="8">
        <f>'Eleveld TCI'!C473</f>
        <v>5</v>
      </c>
      <c r="C473" s="68">
        <f>'Marsh TCI'!E473</f>
        <v>808.55361211851687</v>
      </c>
      <c r="D473" s="17">
        <f>(F473*data!$C$16+G473*data!$C$17-E472*(data!$C$18+data!$C$19+data!$C$20))*$B473/60</f>
        <v>-1.1248574025660754</v>
      </c>
      <c r="E473" s="17">
        <f t="shared" si="16"/>
        <v>29.844720854652266</v>
      </c>
      <c r="F473" s="17">
        <f>F472+(data!$C$19*E472-data!$C$16*F472)*$B473/60</f>
        <v>156.28101155942028</v>
      </c>
      <c r="G473" s="17">
        <f>G472+(data!$C$20*E472-data!$C$17*G472)*$B473/60</f>
        <v>145.03201231171778</v>
      </c>
      <c r="H473" s="16">
        <f t="shared" si="15"/>
        <v>38.25</v>
      </c>
      <c r="I473" s="14">
        <f>E473/data!$C$15*1000</f>
        <v>4.0409744923522624</v>
      </c>
      <c r="J473" s="14">
        <f>J472+data!$C$21*(I472-J472)/60*B472</f>
        <v>4.0534413705631689</v>
      </c>
      <c r="K473" s="59">
        <f>K472+C473*B473/3600/data!H$23</f>
        <v>77.234722668470468</v>
      </c>
    </row>
    <row r="474" spans="1:11" ht="20.100000000000001" customHeight="1">
      <c r="A474" s="12">
        <f>'Eleveld TCI'!A474</f>
        <v>2300</v>
      </c>
      <c r="B474" s="8">
        <f>'Eleveld TCI'!C474</f>
        <v>5</v>
      </c>
      <c r="C474" s="68">
        <f>'Marsh TCI'!E474</f>
        <v>808.27117459284636</v>
      </c>
      <c r="D474" s="17">
        <f>(F474*data!$C$16+G474*data!$C$17-E473*(data!$C$18+data!$C$19+data!$C$20))*$B474/60</f>
        <v>-1.1244614546213489</v>
      </c>
      <c r="E474" s="17">
        <f t="shared" si="16"/>
        <v>29.8432505279733</v>
      </c>
      <c r="F474" s="17">
        <f>F473+(data!$C$19*E473-data!$C$16*F473)*$B474/60</f>
        <v>156.32031462268054</v>
      </c>
      <c r="G474" s="17">
        <f>G473+(data!$C$20*E473-data!$C$17*G473)*$B474/60</f>
        <v>145.2743307536133</v>
      </c>
      <c r="H474" s="16">
        <f t="shared" si="15"/>
        <v>38.333333333333336</v>
      </c>
      <c r="I474" s="14">
        <f>E474/data!$C$15*1000</f>
        <v>4.0407754101549767</v>
      </c>
      <c r="J474" s="14">
        <f>J473+data!$C$21*(I473-J473)/60*B473</f>
        <v>4.053311438002182</v>
      </c>
      <c r="K474" s="59">
        <f>K473+C474*B474/3600/data!H$23</f>
        <v>77.346982553830586</v>
      </c>
    </row>
    <row r="475" spans="1:11" ht="20.100000000000001" customHeight="1">
      <c r="A475" s="12">
        <f>'Eleveld TCI'!A475</f>
        <v>2305</v>
      </c>
      <c r="B475" s="8">
        <f>'Eleveld TCI'!C475</f>
        <v>5</v>
      </c>
      <c r="C475" s="68">
        <f>'Marsh TCI'!E475</f>
        <v>807.98982058963929</v>
      </c>
      <c r="D475" s="17">
        <f>(F475*data!$C$16+G475*data!$C$17-E474*(data!$C$18+data!$C$19+data!$C$20))*$B475/60</f>
        <v>-1.124067009970998</v>
      </c>
      <c r="E475" s="17">
        <f t="shared" si="16"/>
        <v>29.841782371603479</v>
      </c>
      <c r="F475" s="17">
        <f>F474+(data!$C$19*E474-data!$C$16*F474)*$B475/60</f>
        <v>156.35936766831122</v>
      </c>
      <c r="G475" s="17">
        <f>G474+(data!$C$20*E474-data!$C$17*G474)*$B475/60</f>
        <v>145.5165449482017</v>
      </c>
      <c r="H475" s="16">
        <f t="shared" si="15"/>
        <v>38.416666666666664</v>
      </c>
      <c r="I475" s="14">
        <f>E475/data!$C$15*1000</f>
        <v>4.0405766218174977</v>
      </c>
      <c r="J475" s="14">
        <f>J474+data!$C$21*(I474-J474)/60*B474</f>
        <v>4.0531807847483972</v>
      </c>
      <c r="K475" s="59">
        <f>K474+C475*B475/3600/data!H$23</f>
        <v>77.459203362245816</v>
      </c>
    </row>
    <row r="476" spans="1:11" ht="20.100000000000001" customHeight="1">
      <c r="A476" s="12">
        <f>'Eleveld TCI'!A476</f>
        <v>2310</v>
      </c>
      <c r="B476" s="8">
        <f>'Eleveld TCI'!C476</f>
        <v>5</v>
      </c>
      <c r="C476" s="68">
        <f>'Marsh TCI'!E476</f>
        <v>807.7095452007859</v>
      </c>
      <c r="D476" s="17">
        <f>(F476*data!$C$16+G476*data!$C$17-E475*(data!$C$18+data!$C$19+data!$C$20))*$B476/60</f>
        <v>-1.1236740618630707</v>
      </c>
      <c r="E476" s="17">
        <f t="shared" si="16"/>
        <v>29.840316393892685</v>
      </c>
      <c r="F476" s="17">
        <f>F475+(data!$C$19*E475-data!$C$16*F475)*$B476/60</f>
        <v>156.39817207876192</v>
      </c>
      <c r="G476" s="17">
        <f>G475+(data!$C$20*E475-data!$C$17*G475)*$B476/60</f>
        <v>145.75865495558179</v>
      </c>
      <c r="H476" s="16">
        <f t="shared" si="15"/>
        <v>38.5</v>
      </c>
      <c r="I476" s="14">
        <f>E476/data!$C$15*1000</f>
        <v>4.0403781284703983</v>
      </c>
      <c r="J476" s="14">
        <f>J475+data!$C$21*(I475-J475)/60*B475</f>
        <v>4.0530494213757065</v>
      </c>
      <c r="K476" s="59">
        <f>K475+C476*B476/3600/data!H$23</f>
        <v>77.571385243523707</v>
      </c>
    </row>
    <row r="477" spans="1:11" ht="20.100000000000001" customHeight="1">
      <c r="A477" s="12">
        <f>'Eleveld TCI'!A477</f>
        <v>2315</v>
      </c>
      <c r="B477" s="8">
        <f>'Eleveld TCI'!C477</f>
        <v>5</v>
      </c>
      <c r="C477" s="68">
        <f>'Marsh TCI'!E477</f>
        <v>807.43034354061479</v>
      </c>
      <c r="D477" s="17">
        <f>(F477*data!$C$16+G477*data!$C$17-E476*(data!$C$18+data!$C$19+data!$C$20))*$B477/60</f>
        <v>-1.1232826035763677</v>
      </c>
      <c r="E477" s="17">
        <f t="shared" si="16"/>
        <v>29.838852603095187</v>
      </c>
      <c r="F477" s="17">
        <f>F476+(data!$C$19*E476-data!$C$16*F476)*$B477/60</f>
        <v>156.43672922942733</v>
      </c>
      <c r="G477" s="17">
        <f>G476+(data!$C$20*E476-data!$C$17*G476)*$B477/60</f>
        <v>146.00066083591287</v>
      </c>
      <c r="H477" s="16">
        <f t="shared" si="15"/>
        <v>38.583333333333336</v>
      </c>
      <c r="I477" s="14">
        <f>E477/data!$C$15*1000</f>
        <v>4.0401799312313083</v>
      </c>
      <c r="J477" s="14">
        <f>J476+data!$C$21*(I476-J476)/60*B476</f>
        <v>4.0529173583595801</v>
      </c>
      <c r="K477" s="59">
        <f>K476+C477*B477/3600/data!H$23</f>
        <v>77.683528346793238</v>
      </c>
    </row>
    <row r="478" spans="1:11" ht="20.100000000000001" customHeight="1">
      <c r="A478" s="12">
        <f>'Eleveld TCI'!A478</f>
        <v>2320</v>
      </c>
      <c r="B478" s="8">
        <f>'Eleveld TCI'!C478</f>
        <v>5</v>
      </c>
      <c r="C478" s="68">
        <f>'Marsh TCI'!E478</f>
        <v>807.15221074588271</v>
      </c>
      <c r="D478" s="17">
        <f>(F478*data!$C$16+G478*data!$C$17-E477*(data!$C$18+data!$C$19+data!$C$20))*$B478/60</f>
        <v>-1.1228926284203025</v>
      </c>
      <c r="E478" s="17">
        <f t="shared" si="16"/>
        <v>29.837391007370183</v>
      </c>
      <c r="F478" s="17">
        <f>F477+(data!$C$19*E477-data!$C$16*F477)*$B478/60</f>
        <v>156.47504048868177</v>
      </c>
      <c r="G478" s="17">
        <f>G477+(data!$C$20*E477-data!$C$17*G477)*$B478/60</f>
        <v>146.24256264941391</v>
      </c>
      <c r="H478" s="16">
        <f t="shared" si="15"/>
        <v>38.666666666666664</v>
      </c>
      <c r="I478" s="14">
        <f>E478/data!$C$15*1000</f>
        <v>4.0399820312049801</v>
      </c>
      <c r="J478" s="14">
        <f>J477+data!$C$21*(I477-J477)/60*B477</f>
        <v>4.0527846060779611</v>
      </c>
      <c r="K478" s="59">
        <f>K477+C478*B478/3600/data!H$23</f>
        <v>77.795632820507947</v>
      </c>
    </row>
    <row r="479" spans="1:11" ht="20.100000000000001" customHeight="1">
      <c r="A479" s="12">
        <f>'Eleveld TCI'!A479</f>
        <v>2325</v>
      </c>
      <c r="B479" s="8">
        <f>'Eleveld TCI'!C479</f>
        <v>5</v>
      </c>
      <c r="C479" s="68">
        <f>'Marsh TCI'!E479</f>
        <v>806.87514197558016</v>
      </c>
      <c r="D479" s="17">
        <f>(F479*data!$C$16+G479*data!$C$17-E478*(data!$C$18+data!$C$19+data!$C$20))*$B479/60</f>
        <v>-1.1225041297347595</v>
      </c>
      <c r="E479" s="17">
        <f t="shared" si="16"/>
        <v>29.835931614782481</v>
      </c>
      <c r="F479" s="17">
        <f>F478+(data!$C$19*E478-data!$C$16*F478)*$B479/60</f>
        <v>156.51310721791342</v>
      </c>
      <c r="G479" s="17">
        <f>G478+(data!$C$20*E478-data!$C$17*G478)*$B479/60</f>
        <v>146.48436045636245</v>
      </c>
      <c r="H479" s="16">
        <f t="shared" si="15"/>
        <v>38.75</v>
      </c>
      <c r="I479" s="14">
        <f>E479/data!$C$15*1000</f>
        <v>4.0397844294833911</v>
      </c>
      <c r="J479" s="14">
        <f>J478+data!$C$21*(I478-J478)/60*B478</f>
        <v>4.0526511748121434</v>
      </c>
      <c r="K479" s="59">
        <f>K478+C479*B479/3600/data!H$23</f>
        <v>77.907698812448999</v>
      </c>
    </row>
    <row r="480" spans="1:11" ht="20.100000000000001" customHeight="1">
      <c r="A480" s="12">
        <f>'Eleveld TCI'!A480</f>
        <v>2330</v>
      </c>
      <c r="B480" s="8">
        <f>'Eleveld TCI'!C480</f>
        <v>5</v>
      </c>
      <c r="C480" s="68">
        <f>'Marsh TCI'!E480</f>
        <v>806.59913241090067</v>
      </c>
      <c r="D480" s="17">
        <f>(F480*data!$C$16+G480*data!$C$17-E479*(data!$C$18+data!$C$19+data!$C$20))*$B480/60</f>
        <v>-1.1221171008899584</v>
      </c>
      <c r="E480" s="17">
        <f t="shared" si="16"/>
        <v>29.83447443330305</v>
      </c>
      <c r="F480" s="17">
        <f>F479+(data!$C$19*E479-data!$C$16*F479)*$B480/60</f>
        <v>156.55093077155851</v>
      </c>
      <c r="G480" s="17">
        <f>G479+(data!$C$20*E479-data!$C$17*G479)*$B480/60</f>
        <v>146.72605431709377</v>
      </c>
      <c r="H480" s="16">
        <f t="shared" si="15"/>
        <v>38.833333333333336</v>
      </c>
      <c r="I480" s="14">
        <f>E480/data!$C$15*1000</f>
        <v>4.0395871271458086</v>
      </c>
      <c r="J480" s="14">
        <f>J479+data!$C$21*(I479-J479)/60*B479</f>
        <v>4.052517074747648</v>
      </c>
      <c r="K480" s="59">
        <f>K479+C480*B480/3600/data!H$23</f>
        <v>78.019726469728283</v>
      </c>
    </row>
    <row r="481" spans="1:11" ht="20.100000000000001" customHeight="1">
      <c r="A481" s="12">
        <f>'Eleveld TCI'!A481</f>
        <v>2335</v>
      </c>
      <c r="B481" s="8">
        <f>'Eleveld TCI'!C481</f>
        <v>5</v>
      </c>
      <c r="C481" s="68">
        <f>'Marsh TCI'!E481</f>
        <v>806.32417725507707</v>
      </c>
      <c r="D481" s="17">
        <f>(F481*data!$C$16+G481*data!$C$17-E480*(data!$C$18+data!$C$19+data!$C$20))*$B481/60</f>
        <v>-1.1217315352863129</v>
      </c>
      <c r="E481" s="17">
        <f t="shared" si="16"/>
        <v>29.833019470809656</v>
      </c>
      <c r="F481" s="17">
        <f>F480+(data!$C$19*E480-data!$C$16*F480)*$B481/60</f>
        <v>156.5885124971353</v>
      </c>
      <c r="G481" s="17">
        <f>G480+(data!$C$20*E480-data!$C$17*G480)*$B481/60</f>
        <v>146.96764429199985</v>
      </c>
      <c r="H481" s="16">
        <f t="shared" si="15"/>
        <v>38.916666666666664</v>
      </c>
      <c r="I481" s="14">
        <f>E481/data!$C$15*1000</f>
        <v>4.0393901252588833</v>
      </c>
      <c r="J481" s="14">
        <f>J480+data!$C$21*(I480-J480)/60*B480</f>
        <v>4.0523823159750894</v>
      </c>
      <c r="K481" s="59">
        <f>K480+C481*B481/3600/data!H$23</f>
        <v>78.131715938791487</v>
      </c>
    </row>
    <row r="482" spans="1:11" ht="20.100000000000001" customHeight="1">
      <c r="A482" s="12">
        <f>'Eleveld TCI'!A482</f>
        <v>2340</v>
      </c>
      <c r="B482" s="8">
        <f>'Eleveld TCI'!C482</f>
        <v>5</v>
      </c>
      <c r="C482" s="68">
        <f>'Marsh TCI'!E482</f>
        <v>806.05027173333042</v>
      </c>
      <c r="D482" s="17">
        <f>(F482*data!$C$16+G482*data!$C$17-E481*(data!$C$18+data!$C$19+data!$C$20))*$B482/60</f>
        <v>-1.1213474263542949</v>
      </c>
      <c r="E482" s="17">
        <f t="shared" si="16"/>
        <v>29.831566735087414</v>
      </c>
      <c r="F482" s="17">
        <f>F481+(data!$C$19*E481-data!$C$16*F481)*$B482/60</f>
        <v>156.62585373527784</v>
      </c>
      <c r="G482" s="17">
        <f>G481+(data!$C$20*E481-data!$C$17*G481)*$B482/60</f>
        <v>147.20913044152846</v>
      </c>
      <c r="H482" s="16">
        <f t="shared" si="15"/>
        <v>39</v>
      </c>
      <c r="I482" s="14">
        <f>E482/data!$C$15*1000</f>
        <v>4.0391934248767178</v>
      </c>
      <c r="J482" s="14">
        <f>J481+data!$C$21*(I481-J481)/60*B481</f>
        <v>4.052246908491032</v>
      </c>
      <c r="K482" s="59">
        <f>K481+C482*B482/3600/data!H$23</f>
        <v>78.243667365421118</v>
      </c>
    </row>
    <row r="483" spans="1:11" ht="20.100000000000001" customHeight="1">
      <c r="A483" s="12">
        <f>'Eleveld TCI'!A483</f>
        <v>2345</v>
      </c>
      <c r="B483" s="8">
        <f>'Eleveld TCI'!C483</f>
        <v>5</v>
      </c>
      <c r="C483" s="68">
        <f>'Marsh TCI'!E483</f>
        <v>805.77741109275735</v>
      </c>
      <c r="D483" s="17">
        <f>(F483*data!$C$16+G483*data!$C$17-E482*(data!$C$18+data!$C$19+data!$C$20))*$B483/60</f>
        <v>-1.1209647675542938</v>
      </c>
      <c r="E483" s="17">
        <f t="shared" si="16"/>
        <v>29.830116233829411</v>
      </c>
      <c r="F483" s="17">
        <f>F482+(data!$C$19*E482-data!$C$16*F482)*$B483/60</f>
        <v>156.66295581976968</v>
      </c>
      <c r="G483" s="17">
        <f>G482+(data!$C$20*E482-data!$C$17*G482)*$B483/60</f>
        <v>147.45051282618218</v>
      </c>
      <c r="H483" s="16">
        <f t="shared" si="15"/>
        <v>39.083333333333336</v>
      </c>
      <c r="I483" s="14">
        <f>E483/data!$C$15*1000</f>
        <v>4.038997027040959</v>
      </c>
      <c r="J483" s="14">
        <f>J482+data!$C$21*(I482-J482)/60*B482</f>
        <v>4.0521108621988393</v>
      </c>
      <c r="K483" s="59">
        <f>K482+C483*B483/3600/data!H$23</f>
        <v>78.35558089473956</v>
      </c>
    </row>
    <row r="484" spans="1:11" ht="20.100000000000001" customHeight="1">
      <c r="A484" s="12">
        <f>'Eleveld TCI'!A484</f>
        <v>2350</v>
      </c>
      <c r="B484" s="8">
        <f>'Eleveld TCI'!C484</f>
        <v>5</v>
      </c>
      <c r="C484" s="68">
        <f>'Marsh TCI'!E484</f>
        <v>805.50559060218689</v>
      </c>
      <c r="D484" s="17">
        <f>(F484*data!$C$16+G484*data!$C$17-E483*(data!$C$18+data!$C$19+data!$C$20))*$B484/60</f>
        <v>-1.1205835523764838</v>
      </c>
      <c r="E484" s="17">
        <f t="shared" si="16"/>
        <v>29.828667974637312</v>
      </c>
      <c r="F484" s="17">
        <f>F483+(data!$C$19*E483-data!$C$16*F483)*$B484/60</f>
        <v>156.6998200775773</v>
      </c>
      <c r="G484" s="17">
        <f>G483+(data!$C$20*E483-data!$C$17*G483)*$B484/60</f>
        <v>147.69179150651752</v>
      </c>
      <c r="H484" s="16">
        <f t="shared" si="15"/>
        <v>39.166666666666664</v>
      </c>
      <c r="I484" s="14">
        <f>E484/data!$C$15*1000</f>
        <v>4.0388009327808687</v>
      </c>
      <c r="J484" s="14">
        <f>J483+data!$C$21*(I483-J483)/60*B483</f>
        <v>4.0519741869095167</v>
      </c>
      <c r="K484" s="59">
        <f>K483+C484*B484/3600/data!H$23</f>
        <v>78.467456671212091</v>
      </c>
    </row>
    <row r="485" spans="1:11" ht="20.100000000000001" customHeight="1">
      <c r="A485" s="12">
        <f>'Eleveld TCI'!A485</f>
        <v>2355</v>
      </c>
      <c r="B485" s="8">
        <f>'Eleveld TCI'!C485</f>
        <v>5</v>
      </c>
      <c r="C485" s="68">
        <f>'Marsh TCI'!E485</f>
        <v>805.2348055521702</v>
      </c>
      <c r="D485" s="17">
        <f>(F485*data!$C$16+G485*data!$C$17-E484*(data!$C$18+data!$C$19+data!$C$20))*$B485/60</f>
        <v>-1.120203774340687</v>
      </c>
      <c r="E485" s="17">
        <f t="shared" si="16"/>
        <v>29.827221965021884</v>
      </c>
      <c r="F485" s="17">
        <f>F484+(data!$C$19*E484-data!$C$16*F484)*$B485/60</f>
        <v>156.73644782888351</v>
      </c>
      <c r="G485" s="17">
        <f>G484+(data!$C$20*E484-data!$C$17*G484)*$B485/60</f>
        <v>147.932966543144</v>
      </c>
      <c r="H485" s="16">
        <f t="shared" si="15"/>
        <v>39.25</v>
      </c>
      <c r="I485" s="14">
        <f>E485/data!$C$15*1000</f>
        <v>4.038605143113406</v>
      </c>
      <c r="J485" s="14">
        <f>J484+data!$C$21*(I484-J484)/60*B484</f>
        <v>4.0518368923425436</v>
      </c>
      <c r="K485" s="59">
        <f>K484+C485*B485/3600/data!H$23</f>
        <v>78.579294838649886</v>
      </c>
    </row>
    <row r="486" spans="1:11" ht="20.100000000000001" customHeight="1">
      <c r="A486" s="12">
        <f>'Eleveld TCI'!A486</f>
        <v>2360</v>
      </c>
      <c r="B486" s="8">
        <f>'Eleveld TCI'!C486</f>
        <v>5</v>
      </c>
      <c r="C486" s="68">
        <f>'Marsh TCI'!E486</f>
        <v>804.9650512547862</v>
      </c>
      <c r="D486" s="17">
        <f>(F486*data!$C$16+G486*data!$C$17-E485*(data!$C$18+data!$C$19+data!$C$20))*$B486/60</f>
        <v>-1.1198254269962338</v>
      </c>
      <c r="E486" s="17">
        <f t="shared" si="16"/>
        <v>29.825778212403666</v>
      </c>
      <c r="F486" s="17">
        <f>F485+(data!$C$19*E485-data!$C$16*F485)*$B486/60</f>
        <v>156.7728403871206</v>
      </c>
      <c r="G486" s="17">
        <f>G485+(data!$C$20*E485-data!$C$17*G485)*$B486/60</f>
        <v>148.17403799672314</v>
      </c>
      <c r="H486" s="16">
        <f t="shared" si="15"/>
        <v>39.333333333333336</v>
      </c>
      <c r="I486" s="14">
        <f>E486/data!$C$15*1000</f>
        <v>4.0384096590433121</v>
      </c>
      <c r="J486" s="14">
        <f>J485+data!$C$21*(I485-J485)/60*B485</f>
        <v>4.0516989881267005</v>
      </c>
      <c r="K486" s="59">
        <f>K485+C486*B486/3600/data!H$23</f>
        <v>78.691095540213055</v>
      </c>
    </row>
    <row r="487" spans="1:11" ht="20.100000000000001" customHeight="1">
      <c r="A487" s="12">
        <f>'Eleveld TCI'!A487</f>
        <v>2365</v>
      </c>
      <c r="B487" s="8">
        <f>'Eleveld TCI'!C487</f>
        <v>5</v>
      </c>
      <c r="C487" s="68">
        <f>'Marsh TCI'!E487</f>
        <v>804.69632304359038</v>
      </c>
      <c r="D487" s="17">
        <f>(F487*data!$C$16+G487*data!$C$17-E486*(data!$C$18+data!$C$19+data!$C$20))*$B487/60</f>
        <v>-1.1194485039218358</v>
      </c>
      <c r="E487" s="17">
        <f t="shared" si="16"/>
        <v>29.824336724113479</v>
      </c>
      <c r="F487" s="17">
        <f>F486+(data!$C$19*E486-data!$C$16*F486)*$B487/60</f>
        <v>156.80899905900336</v>
      </c>
      <c r="G487" s="17">
        <f>G486+(data!$C$20*E486-data!$C$17*G486)*$B487/60</f>
        <v>148.41500592796766</v>
      </c>
      <c r="H487" s="16">
        <f t="shared" si="15"/>
        <v>39.416666666666664</v>
      </c>
      <c r="I487" s="14">
        <f>E487/data!$C$15*1000</f>
        <v>4.0382144815631795</v>
      </c>
      <c r="J487" s="14">
        <f>J486+data!$C$21*(I486-J486)/60*B486</f>
        <v>4.0515604838008867</v>
      </c>
      <c r="K487" s="59">
        <f>K486+C487*B487/3600/data!H$23</f>
        <v>78.802858918413548</v>
      </c>
    </row>
    <row r="488" spans="1:11" ht="20.100000000000001" customHeight="1">
      <c r="A488" s="12">
        <f>'Eleveld TCI'!A488</f>
        <v>2370</v>
      </c>
      <c r="B488" s="8">
        <f>'Eleveld TCI'!C488</f>
        <v>5</v>
      </c>
      <c r="C488" s="68">
        <f>'Marsh TCI'!E488</f>
        <v>804.42861627353295</v>
      </c>
      <c r="D488" s="17">
        <f>(F488*data!$C$16+G488*data!$C$17-E487*(data!$C$18+data!$C$19+data!$C$20))*$B488/60</f>
        <v>-1.1190729987254455</v>
      </c>
      <c r="E488" s="17">
        <f t="shared" si="16"/>
        <v>29.822897507393019</v>
      </c>
      <c r="F488" s="17">
        <f>F487+(data!$C$19*E487-data!$C$16*F487)*$B488/60</f>
        <v>156.8449251445619</v>
      </c>
      <c r="G488" s="17">
        <f>G487+(data!$C$20*E487-data!$C$17*G487)*$B488/60</f>
        <v>148.65587039764048</v>
      </c>
      <c r="H488" s="16">
        <f t="shared" si="15"/>
        <v>39.5</v>
      </c>
      <c r="I488" s="14">
        <f>E488/data!$C$15*1000</f>
        <v>4.0380196116535334</v>
      </c>
      <c r="J488" s="14">
        <f>J487+data!$C$21*(I487-J487)/60*B487</f>
        <v>4.0514213888149282</v>
      </c>
      <c r="K488" s="59">
        <f>K487+C488*B488/3600/data!H$23</f>
        <v>78.9145851151182</v>
      </c>
    </row>
    <row r="489" spans="1:11" ht="20.100000000000001" customHeight="1">
      <c r="A489" s="12">
        <f>'Eleveld TCI'!A489</f>
        <v>2375</v>
      </c>
      <c r="B489" s="8">
        <f>'Eleveld TCI'!C489</f>
        <v>5</v>
      </c>
      <c r="C489" s="68">
        <f>'Marsh TCI'!E489</f>
        <v>804.16192632080538</v>
      </c>
      <c r="D489" s="17">
        <f>(F489*data!$C$16+G489*data!$C$17-E488*(data!$C$18+data!$C$19+data!$C$20))*$B489/60</f>
        <v>-1.1186989050441232</v>
      </c>
      <c r="E489" s="17">
        <f t="shared" si="16"/>
        <v>29.82146056939547</v>
      </c>
      <c r="F489" s="17">
        <f>F488+(data!$C$19*E488-data!$C$16*F488)*$B489/60</f>
        <v>156.88061993717437</v>
      </c>
      <c r="G489" s="17">
        <f>G488+(data!$C$20*E488-data!$C$17*G488)*$B489/60</f>
        <v>148.89663146655388</v>
      </c>
      <c r="H489" s="16">
        <f t="shared" si="15"/>
        <v>39.583333333333336</v>
      </c>
      <c r="I489" s="14">
        <f>E489/data!$C$15*1000</f>
        <v>4.0378250502829163</v>
      </c>
      <c r="J489" s="14">
        <f>J488+data!$C$21*(I488-J488)/60*B488</f>
        <v>4.0512817125303844</v>
      </c>
      <c r="K489" s="59">
        <f>K488+C489*B489/3600/data!H$23</f>
        <v>79.026274271551642</v>
      </c>
    </row>
    <row r="490" spans="1:11" ht="20.100000000000001" customHeight="1">
      <c r="A490" s="12">
        <f>'Eleveld TCI'!A490</f>
        <v>2380</v>
      </c>
      <c r="B490" s="8">
        <f>'Eleveld TCI'!C490</f>
        <v>5</v>
      </c>
      <c r="C490" s="68">
        <f>'Marsh TCI'!E490</f>
        <v>803.89624858280968</v>
      </c>
      <c r="D490" s="17">
        <f>(F490*data!$C$16+G490*data!$C$17-E489*(data!$C$18+data!$C$19+data!$C$20))*$B490/60</f>
        <v>-1.118326216543909</v>
      </c>
      <c r="E490" s="17">
        <f t="shared" si="16"/>
        <v>29.820025917186012</v>
      </c>
      <c r="F490" s="17">
        <f>F489+(data!$C$19*E489-data!$C$16*F489)*$B490/60</f>
        <v>156.9160847235996</v>
      </c>
      <c r="G490" s="17">
        <f>G489+(data!$C$20*E489-data!$C$17*G489)*$B490/60</f>
        <v>149.1372891955686</v>
      </c>
      <c r="H490" s="16">
        <f t="shared" si="15"/>
        <v>39.666666666666664</v>
      </c>
      <c r="I490" s="14">
        <f>E490/data!$C$15*1000</f>
        <v>4.0376307984079514</v>
      </c>
      <c r="J490" s="14">
        <f>J489+data!$C$21*(I489-J489)/60*B489</f>
        <v>4.051141464221339</v>
      </c>
      <c r="K490" s="59">
        <f>K489+C490*B490/3600/data!H$23</f>
        <v>79.137926528299261</v>
      </c>
    </row>
    <row r="491" spans="1:11" ht="20.100000000000001" customHeight="1">
      <c r="A491" s="12">
        <f>'Eleveld TCI'!A491</f>
        <v>2385</v>
      </c>
      <c r="B491" s="8">
        <f>'Eleveld TCI'!C491</f>
        <v>5</v>
      </c>
      <c r="C491" s="68">
        <f>'Marsh TCI'!E491</f>
        <v>803.63157847799471</v>
      </c>
      <c r="D491" s="17">
        <f>(F491*data!$C$16+G491*data!$C$17-E490*(data!$C$18+data!$C$19+data!$C$20))*$B491/60</f>
        <v>-1.1179549269196836</v>
      </c>
      <c r="E491" s="17">
        <f t="shared" si="16"/>
        <v>29.818593557742453</v>
      </c>
      <c r="F491" s="17">
        <f>F490+(data!$C$19*E490-data!$C$16*F490)*$B491/60</f>
        <v>156.95132078400931</v>
      </c>
      <c r="G491" s="17">
        <f>G490+(data!$C$20*E490-data!$C$17*G490)*$B491/60</f>
        <v>149.37784364559286</v>
      </c>
      <c r="H491" s="16">
        <f t="shared" si="15"/>
        <v>39.75</v>
      </c>
      <c r="I491" s="14">
        <f>E491/data!$C$15*1000</f>
        <v>4.037436856973434</v>
      </c>
      <c r="J491" s="14">
        <f>J490+data!$C$21*(I490-J490)/60*B490</f>
        <v>4.0510006530751896</v>
      </c>
      <c r="K491" s="59">
        <f>K490+C491*B491/3600/data!H$23</f>
        <v>79.249542025310092</v>
      </c>
    </row>
    <row r="492" spans="1:11" ht="20.100000000000001" customHeight="1">
      <c r="A492" s="12">
        <f>'Eleveld TCI'!A492</f>
        <v>2390</v>
      </c>
      <c r="B492" s="8">
        <f>'Eleveld TCI'!C492</f>
        <v>5</v>
      </c>
      <c r="C492" s="68">
        <f>'Marsh TCI'!E492</f>
        <v>803.36791144580502</v>
      </c>
      <c r="D492" s="17">
        <f>(F492*data!$C$16+G492*data!$C$17-E491*(data!$C$18+data!$C$19+data!$C$20))*$B492/60</f>
        <v>-1.1175850298950432</v>
      </c>
      <c r="E492" s="17">
        <f t="shared" si="16"/>
        <v>29.817163497955736</v>
      </c>
      <c r="F492" s="17">
        <f>F491+(data!$C$19*E491-data!$C$16*F491)*$B492/60</f>
        <v>156.98632939202051</v>
      </c>
      <c r="G492" s="17">
        <f>G491+(data!$C$20*E491-data!$C$17*G491)*$B492/60</f>
        <v>149.6182948775816</v>
      </c>
      <c r="H492" s="16">
        <f t="shared" si="15"/>
        <v>39.833333333333336</v>
      </c>
      <c r="I492" s="14">
        <f>E492/data!$C$15*1000</f>
        <v>4.0372432269124001</v>
      </c>
      <c r="J492" s="14">
        <f>J491+data!$C$21*(I491-J491)/60*B491</f>
        <v>4.0508592881934291</v>
      </c>
      <c r="K492" s="59">
        <f>K491+C492*B492/3600/data!H$23</f>
        <v>79.361120901899781</v>
      </c>
    </row>
    <row r="493" spans="1:11" ht="20.100000000000001" customHeight="1">
      <c r="A493" s="12">
        <f>'Eleveld TCI'!A493</f>
        <v>2395</v>
      </c>
      <c r="B493" s="8">
        <f>'Eleveld TCI'!C493</f>
        <v>5</v>
      </c>
      <c r="C493" s="68">
        <f>'Marsh TCI'!E493</f>
        <v>803.10524294658876</v>
      </c>
      <c r="D493" s="17">
        <f>(F493*data!$C$16+G493*data!$C$17-E492*(data!$C$18+data!$C$19+data!$C$20))*$B493/60</f>
        <v>-1.1172165192221635</v>
      </c>
      <c r="E493" s="17">
        <f t="shared" si="16"/>
        <v>29.815735744630523</v>
      </c>
      <c r="F493" s="17">
        <f>F492+(data!$C$19*E492-data!$C$16*F492)*$B493/60</f>
        <v>157.02111181472745</v>
      </c>
      <c r="G493" s="17">
        <f>G492+(data!$C$20*E492-data!$C$17*G492)*$B493/60</f>
        <v>149.85864295253552</v>
      </c>
      <c r="H493" s="16">
        <f t="shared" si="15"/>
        <v>39.916666666666664</v>
      </c>
      <c r="I493" s="14">
        <f>E493/data!$C$15*1000</f>
        <v>4.0370499091461971</v>
      </c>
      <c r="J493" s="14">
        <f>J492+data!$C$21*(I492-J492)/60*B492</f>
        <v>4.0507173785924149</v>
      </c>
      <c r="K493" s="59">
        <f>K492+C493*B493/3600/data!H$23</f>
        <v>79.472663296753467</v>
      </c>
    </row>
    <row r="494" spans="1:11" ht="20.100000000000001" customHeight="1">
      <c r="A494" s="12">
        <f>'Eleveld TCI'!A494</f>
        <v>2400</v>
      </c>
      <c r="B494" s="8">
        <f>'Eleveld TCI'!C494</f>
        <v>5</v>
      </c>
      <c r="C494" s="68">
        <f>'Marsh TCI'!E494</f>
        <v>802.84356846146466</v>
      </c>
      <c r="D494" s="17">
        <f>(F494*data!$C$16+G494*data!$C$17-E493*(data!$C$18+data!$C$19+data!$C$20))*$B494/60</f>
        <v>-1.1168493886816693</v>
      </c>
      <c r="E494" s="17">
        <f t="shared" si="16"/>
        <v>29.814310304485783</v>
      </c>
      <c r="F494" s="17">
        <f>F493+(data!$C$19*E493-data!$C$16*F493)*$B494/60</f>
        <v>157.05566931273367</v>
      </c>
      <c r="G494" s="17">
        <f>G493+(data!$C$20*E493-data!$C$17*G493)*$B494/60</f>
        <v>150.09888793150026</v>
      </c>
      <c r="H494" s="16">
        <f t="shared" si="15"/>
        <v>40</v>
      </c>
      <c r="I494" s="14">
        <f>E494/data!$C$15*1000</f>
        <v>4.0368569045845755</v>
      </c>
      <c r="J494" s="14">
        <f>J493+data!$C$21*(I493-J493)/60*B493</f>
        <v>4.0505749332041372</v>
      </c>
      <c r="K494" s="59">
        <f>K493+C494*B494/3600/data!H$23</f>
        <v>79.584169347928665</v>
      </c>
    </row>
    <row r="495" spans="1:11" ht="20.100000000000001" customHeight="1">
      <c r="A495" s="12">
        <f>'Eleveld TCI'!A495</f>
        <v>2405</v>
      </c>
      <c r="B495" s="8">
        <f>'Eleveld TCI'!C495</f>
        <v>5</v>
      </c>
      <c r="C495" s="68">
        <f>'Marsh TCI'!E495</f>
        <v>802.58288349224017</v>
      </c>
      <c r="D495" s="17">
        <f>(F495*data!$C$16+G495*data!$C$17-E494*(data!$C$18+data!$C$19+data!$C$20))*$B495/60</f>
        <v>-1.1164836320825104</v>
      </c>
      <c r="E495" s="17">
        <f t="shared" si="16"/>
        <v>29.812887184155308</v>
      </c>
      <c r="F495" s="17">
        <f>F494+(data!$C$19*E494-data!$C$16*F494)*$B495/60</f>
        <v>157.09000314018371</v>
      </c>
      <c r="G495" s="17">
        <f>G494+(data!$C$20*E494-data!$C$17*G494)*$B495/60</f>
        <v>150.33902987556547</v>
      </c>
      <c r="H495" s="16">
        <f t="shared" si="15"/>
        <v>40.083333333333336</v>
      </c>
      <c r="I495" s="14">
        <f>E495/data!$C$15*1000</f>
        <v>4.03666421412575</v>
      </c>
      <c r="J495" s="14">
        <f>J494+data!$C$21*(I494-J494)/60*B494</f>
        <v>4.0504319608769768</v>
      </c>
      <c r="K495" s="59">
        <f>K494+C495*B495/3600/data!H$23</f>
        <v>79.695639192858138</v>
      </c>
    </row>
    <row r="496" spans="1:11" ht="20.100000000000001" customHeight="1">
      <c r="A496" s="12">
        <f>'Eleveld TCI'!A496</f>
        <v>2410</v>
      </c>
      <c r="B496" s="8">
        <f>'Eleveld TCI'!C496</f>
        <v>5</v>
      </c>
      <c r="C496" s="68">
        <f>'Marsh TCI'!E496</f>
        <v>802.32318356136034</v>
      </c>
      <c r="D496" s="17">
        <f>(F496*data!$C$16+G496*data!$C$17-E495*(data!$C$18+data!$C$19+data!$C$20))*$B496/60</f>
        <v>-1.1161192432618257</v>
      </c>
      <c r="E496" s="17">
        <f t="shared" si="16"/>
        <v>29.811466390188261</v>
      </c>
      <c r="F496" s="17">
        <f>F495+(data!$C$19*E495-data!$C$16*F495)*$B496/60</f>
        <v>157.12411454479474</v>
      </c>
      <c r="G496" s="17">
        <f>G495+(data!$C$20*E495-data!$C$17*G495)*$B496/60</f>
        <v>150.57906884586401</v>
      </c>
      <c r="H496" s="16">
        <f t="shared" si="15"/>
        <v>40.166666666666664</v>
      </c>
      <c r="I496" s="14">
        <f>E496/data!$C$15*1000</f>
        <v>4.0364718386564773</v>
      </c>
      <c r="J496" s="14">
        <f>J495+data!$C$21*(I495-J495)/60*B495</f>
        <v>4.0502884703764561</v>
      </c>
      <c r="K496" s="59">
        <f>K495+C496*B496/3600/data!H$23</f>
        <v>79.80707296835277</v>
      </c>
    </row>
    <row r="497" spans="1:11" ht="20.100000000000001" customHeight="1">
      <c r="A497" s="12">
        <f>'Eleveld TCI'!A497</f>
        <v>2415</v>
      </c>
      <c r="B497" s="8">
        <f>'Eleveld TCI'!C497</f>
        <v>5</v>
      </c>
      <c r="C497" s="68">
        <f>'Marsh TCI'!E497</f>
        <v>802.06446421172359</v>
      </c>
      <c r="D497" s="17">
        <f>(F497*data!$C$16+G497*data!$C$17-E496*(data!$C$18+data!$C$19+data!$C$20))*$B497/60</f>
        <v>-1.1157562160848151</v>
      </c>
      <c r="E497" s="17">
        <f t="shared" si="16"/>
        <v>29.81004792904978</v>
      </c>
      <c r="F497" s="17">
        <f>F496+(data!$C$19*E496-data!$C$16*F496)*$B497/60</f>
        <v>157.15800476788803</v>
      </c>
      <c r="G497" s="17">
        <f>G496+(data!$C$20*E496-data!$C$17*G496)*$B497/60</f>
        <v>150.81900490357108</v>
      </c>
      <c r="H497" s="16">
        <f t="shared" si="15"/>
        <v>40.25</v>
      </c>
      <c r="I497" s="14">
        <f>E497/data!$C$15*1000</f>
        <v>4.036279779052137</v>
      </c>
      <c r="J497" s="14">
        <f>J496+data!$C$21*(I496-J496)/60*B496</f>
        <v>4.050144470385983</v>
      </c>
      <c r="K497" s="59">
        <f>K496+C497*B497/3600/data!H$23</f>
        <v>79.918470810604404</v>
      </c>
    </row>
    <row r="498" spans="1:11" ht="20.100000000000001" customHeight="1">
      <c r="A498" s="12">
        <f>'Eleveld TCI'!A498</f>
        <v>2420</v>
      </c>
      <c r="B498" s="8">
        <f>'Eleveld TCI'!C498</f>
        <v>5</v>
      </c>
      <c r="C498" s="68">
        <f>'Marsh TCI'!E498</f>
        <v>801.80672100670222</v>
      </c>
      <c r="D498" s="17">
        <f>(F498*data!$C$16+G498*data!$C$17-E497*(data!$C$18+data!$C$19+data!$C$20))*$B498/60</f>
        <v>-1.1153945444446169</v>
      </c>
      <c r="E498" s="17">
        <f t="shared" si="16"/>
        <v>29.808631807121447</v>
      </c>
      <c r="F498" s="17">
        <f>F497+(data!$C$19*E497-data!$C$16*F497)*$B498/60</f>
        <v>157.19167504442032</v>
      </c>
      <c r="G498" s="17">
        <f>G497+(data!$C$20*E497-data!$C$17*G497)*$B498/60</f>
        <v>151.05883810990335</v>
      </c>
      <c r="H498" s="16">
        <f t="shared" si="15"/>
        <v>40.333333333333336</v>
      </c>
      <c r="I498" s="14">
        <f>E498/data!$C$15*1000</f>
        <v>4.0360880361767952</v>
      </c>
      <c r="J498" s="14">
        <f>J497+data!$C$21*(I497-J497)/60*B497</f>
        <v>4.0499999695075894</v>
      </c>
      <c r="K498" s="59">
        <f>K497+C498*B498/3600/data!H$23</f>
        <v>80.029832855188673</v>
      </c>
    </row>
    <row r="499" spans="1:11" ht="20.100000000000001" customHeight="1">
      <c r="A499" s="12">
        <f>'Eleveld TCI'!A499</f>
        <v>2425</v>
      </c>
      <c r="B499" s="8">
        <f>'Eleveld TCI'!C499</f>
        <v>5</v>
      </c>
      <c r="C499" s="68">
        <f>'Marsh TCI'!E499</f>
        <v>801.54994952992752</v>
      </c>
      <c r="D499" s="17">
        <f>(F499*data!$C$16+G499*data!$C$17-E498*(data!$C$18+data!$C$19+data!$C$20))*$B499/60</f>
        <v>-1.1150342222621739</v>
      </c>
      <c r="E499" s="17">
        <f t="shared" si="16"/>
        <v>29.807218030701915</v>
      </c>
      <c r="F499" s="17">
        <f>F498+(data!$C$19*E498-data!$C$16*F498)*$B499/60</f>
        <v>157.2251266030149</v>
      </c>
      <c r="G499" s="17">
        <f>G498+(data!$C$20*E498-data!$C$17*G498)*$B499/60</f>
        <v>151.29856852611809</v>
      </c>
      <c r="H499" s="16">
        <f t="shared" si="15"/>
        <v>40.416666666666664</v>
      </c>
      <c r="I499" s="14">
        <f>E499/data!$C$15*1000</f>
        <v>4.0358966108832881</v>
      </c>
      <c r="J499" s="14">
        <f>J498+data!$C$21*(I498-J498)/60*B498</f>
        <v>4.049854976262659</v>
      </c>
      <c r="K499" s="59">
        <f>K498+C499*B499/3600/data!H$23</f>
        <v>80.141159237067825</v>
      </c>
    </row>
    <row r="500" spans="1:11" ht="20.100000000000001" customHeight="1">
      <c r="A500" s="12">
        <f>'Eleveld TCI'!A500</f>
        <v>2430</v>
      </c>
      <c r="B500" s="8">
        <f>'Eleveld TCI'!C500</f>
        <v>5</v>
      </c>
      <c r="C500" s="68">
        <f>'Marsh TCI'!E500</f>
        <v>801.29414538528977</v>
      </c>
      <c r="D500" s="17">
        <f>(F500*data!$C$16+G500*data!$C$17-E499*(data!$C$18+data!$C$19+data!$C$20))*$B500/60</f>
        <v>-1.1146752434861109</v>
      </c>
      <c r="E500" s="17">
        <f t="shared" si="16"/>
        <v>29.805806606007369</v>
      </c>
      <c r="F500" s="17">
        <f>F499+(data!$C$19*E499-data!$C$16*F499)*$B500/60</f>
        <v>157.25836066599274</v>
      </c>
      <c r="G500" s="17">
        <f>G499+(data!$C$20*E499-data!$C$17*G499)*$B500/60</f>
        <v>151.53819621351244</v>
      </c>
      <c r="H500" s="16">
        <f t="shared" si="15"/>
        <v>40.5</v>
      </c>
      <c r="I500" s="14">
        <f>E500/data!$C$15*1000</f>
        <v>4.035705504013289</v>
      </c>
      <c r="J500" s="14">
        <f>J499+data!$C$21*(I499-J499)/60*B499</f>
        <v>4.0497094990926525</v>
      </c>
      <c r="K500" s="59">
        <f>K499+C500*B500/3600/data!H$23</f>
        <v>80.252450090593555</v>
      </c>
    </row>
    <row r="501" spans="1:11" ht="20.100000000000001" customHeight="1">
      <c r="A501" s="12">
        <f>'Eleveld TCI'!A501</f>
        <v>2435</v>
      </c>
      <c r="B501" s="8">
        <f>'Eleveld TCI'!C501</f>
        <v>5</v>
      </c>
      <c r="C501" s="68">
        <f>'Marsh TCI'!E501</f>
        <v>801.03930419681546</v>
      </c>
      <c r="D501" s="17">
        <f>(F501*data!$C$16+G501*data!$C$17-E500*(data!$C$18+data!$C$19+data!$C$20))*$B501/60</f>
        <v>-1.114317602092604</v>
      </c>
      <c r="E501" s="17">
        <f t="shared" si="16"/>
        <v>29.804397539172111</v>
      </c>
      <c r="F501" s="17">
        <f>F500+(data!$C$19*E500-data!$C$16*F500)*$B501/60</f>
        <v>157.29137844940328</v>
      </c>
      <c r="G501" s="17">
        <f>G500+(data!$C$20*E500-data!$C$17*G500)*$B501/60</f>
        <v>151.77772123342243</v>
      </c>
      <c r="H501" s="16">
        <f t="shared" si="15"/>
        <v>40.583333333333336</v>
      </c>
      <c r="I501" s="14">
        <f>E501/data!$C$15*1000</f>
        <v>4.0355147163973815</v>
      </c>
      <c r="J501" s="14">
        <f>J500+data!$C$21*(I500-J500)/60*B500</f>
        <v>4.0495635463598241</v>
      </c>
      <c r="K501" s="59">
        <f>K500+C501*B501/3600/data!H$23</f>
        <v>80.363705549509774</v>
      </c>
    </row>
    <row r="502" spans="1:11" ht="20.100000000000001" customHeight="1">
      <c r="A502" s="12">
        <f>'Eleveld TCI'!A502</f>
        <v>2440</v>
      </c>
      <c r="B502" s="8">
        <f>'Eleveld TCI'!C502</f>
        <v>5</v>
      </c>
      <c r="C502" s="68">
        <f>'Marsh TCI'!E502</f>
        <v>800.78542160854454</v>
      </c>
      <c r="D502" s="17">
        <f>(F502*data!$C$16+G502*data!$C$17-E501*(data!$C$18+data!$C$19+data!$C$20))*$B502/60</f>
        <v>-1.11396129208526</v>
      </c>
      <c r="E502" s="17">
        <f t="shared" si="16"/>
        <v>29.802990836249094</v>
      </c>
      <c r="F502" s="17">
        <f>F501+(data!$C$19*E501-data!$C$16*F501)*$B502/60</f>
        <v>157.32418116305524</v>
      </c>
      <c r="G502" s="17">
        <f>G501+(data!$C$20*E501-data!$C$17*G501)*$B502/60</f>
        <v>152.0171436472223</v>
      </c>
      <c r="H502" s="16">
        <f t="shared" si="15"/>
        <v>40.666666666666664</v>
      </c>
      <c r="I502" s="14">
        <f>E502/data!$C$15*1000</f>
        <v>4.035324248855134</v>
      </c>
      <c r="J502" s="14">
        <f>J501+data!$C$21*(I501-J501)/60*B501</f>
        <v>4.0494171263479322</v>
      </c>
      <c r="K502" s="59">
        <f>K501+C502*B502/3600/data!H$23</f>
        <v>80.474925746955407</v>
      </c>
    </row>
    <row r="503" spans="1:11" ht="20.100000000000001" customHeight="1">
      <c r="A503" s="12">
        <f>'Eleveld TCI'!A503</f>
        <v>2445</v>
      </c>
      <c r="B503" s="8">
        <f>'Eleveld TCI'!C503</f>
        <v>5</v>
      </c>
      <c r="C503" s="68">
        <f>'Marsh TCI'!E503</f>
        <v>800.53249328450988</v>
      </c>
      <c r="D503" s="17">
        <f>(F503*data!$C$16+G503*data!$C$17-E502*(data!$C$18+data!$C$19+data!$C$20))*$B503/60</f>
        <v>-1.113606307494986</v>
      </c>
      <c r="E503" s="17">
        <f t="shared" si="16"/>
        <v>29.801586503210419</v>
      </c>
      <c r="F503" s="17">
        <f>F502+(data!$C$19*E502-data!$C$16*F502)*$B503/60</f>
        <v>157.35677001054717</v>
      </c>
      <c r="G503" s="17">
        <f>G502+(data!$C$20*E502-data!$C$17*G502)*$B503/60</f>
        <v>152.25646351632358</v>
      </c>
      <c r="H503" s="16">
        <f t="shared" si="15"/>
        <v>40.75</v>
      </c>
      <c r="I503" s="14">
        <f>E503/data!$C$15*1000</f>
        <v>4.0351341021951708</v>
      </c>
      <c r="J503" s="14">
        <f>J502+data!$C$21*(I502-J502)/60*B502</f>
        <v>4.0492702472629407</v>
      </c>
      <c r="K503" s="59">
        <f>K502+C503*B503/3600/data!H$23</f>
        <v>80.586110815467151</v>
      </c>
    </row>
    <row r="504" spans="1:11" ht="20.100000000000001" customHeight="1">
      <c r="A504" s="12">
        <f>'Eleveld TCI'!A504</f>
        <v>2450</v>
      </c>
      <c r="B504" s="8">
        <f>'Eleveld TCI'!C504</f>
        <v>5</v>
      </c>
      <c r="C504" s="68">
        <f>'Marsh TCI'!E504</f>
        <v>800.28051490855319</v>
      </c>
      <c r="D504" s="17">
        <f>(F504*data!$C$16+G504*data!$C$17-E503*(data!$C$18+data!$C$19+data!$C$20))*$B504/60</f>
        <v>-1.1132526423798685</v>
      </c>
      <c r="E504" s="17">
        <f t="shared" si="16"/>
        <v>29.800184545947925</v>
      </c>
      <c r="F504" s="17">
        <f>F503+(data!$C$19*E503-data!$C$16*F503)*$B504/60</f>
        <v>157.38914618929783</v>
      </c>
      <c r="G504" s="17">
        <f>G503+(data!$C$20*E503-data!$C$17*G503)*$B504/60</f>
        <v>152.49568090217431</v>
      </c>
      <c r="H504" s="16">
        <f t="shared" si="15"/>
        <v>40.833333333333336</v>
      </c>
      <c r="I504" s="14">
        <f>E504/data!$C$15*1000</f>
        <v>4.0349442772152457</v>
      </c>
      <c r="J504" s="14">
        <f>J503+data!$C$21*(I503-J503)/60*B503</f>
        <v>4.0491229172337171</v>
      </c>
      <c r="K504" s="59">
        <f>K503+C504*B504/3600/data!H$23</f>
        <v>80.697260886982235</v>
      </c>
    </row>
    <row r="505" spans="1:11" ht="20.100000000000001" customHeight="1">
      <c r="A505" s="12">
        <f>'Eleveld TCI'!A505</f>
        <v>2455</v>
      </c>
      <c r="B505" s="8">
        <f>'Eleveld TCI'!C505</f>
        <v>5</v>
      </c>
      <c r="C505" s="68">
        <f>'Marsh TCI'!E505</f>
        <v>800.0294821843147</v>
      </c>
      <c r="D505" s="17">
        <f>(F505*data!$C$16+G505*data!$C$17-E504*(data!$C$18+data!$C$19+data!$C$20))*$B505/60</f>
        <v>-1.1129002908250485</v>
      </c>
      <c r="E505" s="17">
        <f t="shared" si="16"/>
        <v>29.798784970273644</v>
      </c>
      <c r="F505" s="17">
        <f>F504+(data!$C$19*E504-data!$C$16*F504)*$B505/60</f>
        <v>157.42131089057659</v>
      </c>
      <c r="G505" s="17">
        <f>G504+(data!$C$20*E504-data!$C$17*G504)*$B505/60</f>
        <v>152.7347958662582</v>
      </c>
      <c r="H505" s="16">
        <f t="shared" si="15"/>
        <v>40.916666666666664</v>
      </c>
      <c r="I505" s="14">
        <f>E505/data!$C$15*1000</f>
        <v>4.034754774702308</v>
      </c>
      <c r="J505" s="14">
        <f>J504+data!$C$21*(I504-J504)/60*B504</f>
        <v>4.0489751443127222</v>
      </c>
      <c r="K505" s="59">
        <f>K504+C505*B505/3600/data!H$23</f>
        <v>80.808376092841172</v>
      </c>
    </row>
    <row r="506" spans="1:11" ht="20.100000000000001" customHeight="1">
      <c r="A506" s="12">
        <f>'Eleveld TCI'!A506</f>
        <v>2460</v>
      </c>
      <c r="B506" s="8">
        <f>'Eleveld TCI'!C506</f>
        <v>5</v>
      </c>
      <c r="C506" s="68">
        <f>'Marsh TCI'!E506</f>
        <v>799.77939083510023</v>
      </c>
      <c r="D506" s="17">
        <f>(F506*data!$C$16+G506*data!$C$17-E505*(data!$C$18+data!$C$19+data!$C$20))*$B506/60</f>
        <v>-1.1125492469425964</v>
      </c>
      <c r="E506" s="17">
        <f t="shared" si="16"/>
        <v>29.797387781920374</v>
      </c>
      <c r="F506" s="17">
        <f>F505+(data!$C$19*E505-data!$C$16*F505)*$B506/60</f>
        <v>157.45326529953346</v>
      </c>
      <c r="G506" s="17">
        <f>G505+(data!$C$20*E505-data!$C$17*G505)*$B506/60</f>
        <v>152.97380847009387</v>
      </c>
      <c r="H506" s="16">
        <f t="shared" si="15"/>
        <v>41</v>
      </c>
      <c r="I506" s="14">
        <f>E506/data!$C$15*1000</f>
        <v>4.0345655954325776</v>
      </c>
      <c r="J506" s="14">
        <f>J505+data!$C$21*(I505-J505)/60*B505</f>
        <v>4.0488269364766936</v>
      </c>
      <c r="K506" s="59">
        <f>K505+C506*B506/3600/data!H$23</f>
        <v>80.91945656379049</v>
      </c>
    </row>
    <row r="507" spans="1:11" ht="20.100000000000001" customHeight="1">
      <c r="A507" s="12">
        <f>'Eleveld TCI'!A507</f>
        <v>2465</v>
      </c>
      <c r="B507" s="8">
        <f>'Eleveld TCI'!C507</f>
        <v>5</v>
      </c>
      <c r="C507" s="68">
        <f>'Marsh TCI'!E507</f>
        <v>799.53023660379927</v>
      </c>
      <c r="D507" s="17">
        <f>(F507*data!$C$16+G507*data!$C$17-E506*(data!$C$18+data!$C$19+data!$C$20))*$B507/60</f>
        <v>-1.11219950487139</v>
      </c>
      <c r="E507" s="17">
        <f t="shared" si="16"/>
        <v>29.795992986542178</v>
      </c>
      <c r="F507" s="17">
        <f>F506+(data!$C$19*E506-data!$C$16*F506)*$B507/60</f>
        <v>157.4850105952292</v>
      </c>
      <c r="G507" s="17">
        <f>G506+(data!$C$20*E506-data!$C$17*G506)*$B507/60</f>
        <v>153.21271877523407</v>
      </c>
      <c r="H507" s="16">
        <f t="shared" si="15"/>
        <v>41.083333333333336</v>
      </c>
      <c r="I507" s="14">
        <f>E507/data!$C$15*1000</f>
        <v>4.0343767401716155</v>
      </c>
      <c r="J507" s="14">
        <f>J506+data!$C$21*(I506-J506)/60*B506</f>
        <v>4.0486783016273247</v>
      </c>
      <c r="K507" s="59">
        <f>K506+C507*B507/3600/data!H$23</f>
        <v>81.030502429985461</v>
      </c>
    </row>
    <row r="508" spans="1:11" ht="20.100000000000001" customHeight="1">
      <c r="A508" s="12">
        <f>'Eleveld TCI'!A508</f>
        <v>2470</v>
      </c>
      <c r="B508" s="8">
        <f>'Eleveld TCI'!C508</f>
        <v>5</v>
      </c>
      <c r="C508" s="68">
        <f>'Marsh TCI'!E508</f>
        <v>799.28201525280315</v>
      </c>
      <c r="D508" s="17">
        <f>(F508*data!$C$16+G508*data!$C$17-E507*(data!$C$18+data!$C$19+data!$C$20))*$B508/60</f>
        <v>-1.1118510587769921</v>
      </c>
      <c r="E508" s="17">
        <f t="shared" si="16"/>
        <v>29.794600589714907</v>
      </c>
      <c r="F508" s="17">
        <f>F507+(data!$C$19*E507-data!$C$16*F507)*$B508/60</f>
        <v>157.51654795066514</v>
      </c>
      <c r="G508" s="17">
        <f>G507+(data!$C$20*E507-data!$C$17*G507)*$B508/60</f>
        <v>153.45152684326476</v>
      </c>
      <c r="H508" s="16">
        <f t="shared" si="15"/>
        <v>41.166666666666664</v>
      </c>
      <c r="I508" s="14">
        <f>E508/data!$C$15*1000</f>
        <v>4.0341882096743928</v>
      </c>
      <c r="J508" s="14">
        <f>J507+data!$C$21*(I507-J507)/60*B507</f>
        <v>4.0485292475919339</v>
      </c>
      <c r="K508" s="59">
        <f>K507+C508*B508/3600/data!H$23</f>
        <v>81.141513820992799</v>
      </c>
    </row>
    <row r="509" spans="1:11" ht="20.100000000000001" customHeight="1">
      <c r="A509" s="12">
        <f>'Eleveld TCI'!A509</f>
        <v>2475</v>
      </c>
      <c r="B509" s="8">
        <f>'Eleveld TCI'!C509</f>
        <v>5</v>
      </c>
      <c r="C509" s="68">
        <f>'Marsh TCI'!E509</f>
        <v>799.03472256390273</v>
      </c>
      <c r="D509" s="17">
        <f>(F509*data!$C$16+G509*data!$C$17-E508*(data!$C$18+data!$C$19+data!$C$20))*$B509/60</f>
        <v>-1.1115039028515301</v>
      </c>
      <c r="E509" s="17">
        <f t="shared" si="16"/>
        <v>29.793210596936714</v>
      </c>
      <c r="F509" s="17">
        <f>F508+(data!$C$19*E508-data!$C$16*F508)*$B509/60</f>
        <v>157.54787853281289</v>
      </c>
      <c r="G509" s="17">
        <f>G508+(data!$C$20*E508-data!$C$17*G508)*$B509/60</f>
        <v>153.69023273580447</v>
      </c>
      <c r="H509" s="16">
        <f t="shared" si="15"/>
        <v>41.25</v>
      </c>
      <c r="I509" s="14">
        <f>E509/data!$C$15*1000</f>
        <v>4.0340000046853568</v>
      </c>
      <c r="J509" s="14">
        <f>J508+data!$C$21*(I508-J508)/60*B508</f>
        <v>4.0483797821241305</v>
      </c>
      <c r="K509" s="59">
        <f>K508+C509*B509/3600/data!H$23</f>
        <v>81.252490865793334</v>
      </c>
    </row>
    <row r="510" spans="1:11" ht="20.100000000000001" customHeight="1">
      <c r="A510" s="12">
        <f>'Eleveld TCI'!A510</f>
        <v>2480</v>
      </c>
      <c r="B510" s="8">
        <f>'Eleveld TCI'!C510</f>
        <v>5</v>
      </c>
      <c r="C510" s="68">
        <f>'Marsh TCI'!E510</f>
        <v>798.78835433821678</v>
      </c>
      <c r="D510" s="17">
        <f>(F510*data!$C$16+G510*data!$C$17-E509*(data!$C$18+data!$C$19+data!$C$20))*$B510/60</f>
        <v>-1.1111580313135716</v>
      </c>
      <c r="E510" s="17">
        <f t="shared" si="16"/>
        <v>29.791823013628562</v>
      </c>
      <c r="F510" s="17">
        <f>F509+(data!$C$19*E509-data!$C$16*F509)*$B510/60</f>
        <v>157.57900350264387</v>
      </c>
      <c r="G510" s="17">
        <f>G509+(data!$C$20*E509-data!$C$17*G509)*$B510/60</f>
        <v>153.92883651450347</v>
      </c>
      <c r="H510" s="16">
        <f t="shared" si="15"/>
        <v>41.333333333333336</v>
      </c>
      <c r="I510" s="14">
        <f>E510/data!$C$15*1000</f>
        <v>4.0338121259385069</v>
      </c>
      <c r="J510" s="14">
        <f>J509+data!$C$21*(I509-J509)/60*B509</f>
        <v>4.0482299129044721</v>
      </c>
      <c r="K510" s="59">
        <f>K509+C510*B510/3600/data!H$23</f>
        <v>81.363433692784753</v>
      </c>
    </row>
    <row r="511" spans="1:11" ht="20.100000000000001" customHeight="1">
      <c r="A511" s="12">
        <f>'Eleveld TCI'!A511</f>
        <v>2485</v>
      </c>
      <c r="B511" s="8">
        <f>'Eleveld TCI'!C511</f>
        <v>5</v>
      </c>
      <c r="C511" s="68">
        <f>'Marsh TCI'!E511</f>
        <v>798.54290639607939</v>
      </c>
      <c r="D511" s="17">
        <f>(F511*data!$C$16+G511*data!$C$17-E510*(data!$C$18+data!$C$19+data!$C$20))*$B511/60</f>
        <v>-1.1108134384080066</v>
      </c>
      <c r="E511" s="17">
        <f t="shared" si="16"/>
        <v>29.790437845134747</v>
      </c>
      <c r="F511" s="17">
        <f>F510+(data!$C$19*E510-data!$C$16*F510)*$B511/60</f>
        <v>157.60992401515881</v>
      </c>
      <c r="G511" s="17">
        <f>G510+(data!$C$20*E510-data!$C$17*G510)*$B511/60</f>
        <v>154.16733824104293</v>
      </c>
      <c r="H511" s="16">
        <f t="shared" si="15"/>
        <v>41.416666666666664</v>
      </c>
      <c r="I511" s="14">
        <f>E511/data!$C$15*1000</f>
        <v>4.0336245741574599</v>
      </c>
      <c r="J511" s="14">
        <f>J510+data!$C$21*(I510-J510)/60*B510</f>
        <v>4.048079647541118</v>
      </c>
      <c r="K511" s="59">
        <f>K510+C511*B511/3600/data!H$23</f>
        <v>81.474342429784201</v>
      </c>
    </row>
    <row r="512" spans="1:11" ht="20.100000000000001" customHeight="1">
      <c r="A512" s="12">
        <f>'Eleveld TCI'!A512</f>
        <v>2490</v>
      </c>
      <c r="B512" s="8">
        <f>'Eleveld TCI'!C512</f>
        <v>5</v>
      </c>
      <c r="C512" s="68">
        <f>'Marsh TCI'!E512</f>
        <v>798.2983745769684</v>
      </c>
      <c r="D512" s="17">
        <f>(F512*data!$C$16+G512*data!$C$17-E511*(data!$C$18+data!$C$19+data!$C$20))*$B512/60</f>
        <v>-1.110470118405926</v>
      </c>
      <c r="E512" s="17">
        <f t="shared" si="16"/>
        <v>29.789055096723377</v>
      </c>
      <c r="F512" s="17">
        <f>F511+(data!$C$19*E511-data!$C$16*F511)*$B512/60</f>
        <v>157.64064121941706</v>
      </c>
      <c r="G512" s="17">
        <f>G511+(data!$C$20*E511-data!$C$17*G511)*$B512/60</f>
        <v>154.40573797713424</v>
      </c>
      <c r="H512" s="16">
        <f t="shared" si="15"/>
        <v>41.5</v>
      </c>
      <c r="I512" s="14">
        <f>E512/data!$C$15*1000</f>
        <v>4.033437350055519</v>
      </c>
      <c r="J512" s="14">
        <f>J511+data!$C$21*(I511-J511)/60*B511</f>
        <v>4.0479289935704745</v>
      </c>
      <c r="K512" s="59">
        <f>K511+C512*B512/3600/data!H$23</f>
        <v>81.585217204030997</v>
      </c>
    </row>
    <row r="513" spans="1:11" ht="20.100000000000001" customHeight="1">
      <c r="A513" s="12">
        <f>'Eleveld TCI'!A513</f>
        <v>2495</v>
      </c>
      <c r="B513" s="8">
        <f>'Eleveld TCI'!C513</f>
        <v>5</v>
      </c>
      <c r="C513" s="68">
        <f>'Marsh TCI'!E513</f>
        <v>798.05475473943375</v>
      </c>
      <c r="D513" s="17">
        <f>(F513*data!$C$16+G513*data!$C$17-E512*(data!$C$18+data!$C$19+data!$C$20))*$B513/60</f>
        <v>-1.1101280656045023</v>
      </c>
      <c r="E513" s="17">
        <f t="shared" si="16"/>
        <v>29.787674773586886</v>
      </c>
      <c r="F513" s="17">
        <f>F512+(data!$C$19*E512-data!$C$16*F512)*$B513/60</f>
        <v>157.6711562585657</v>
      </c>
      <c r="G513" s="17">
        <f>G512+(data!$C$20*E512-data!$C$17*G512)*$B513/60</f>
        <v>154.64403578451817</v>
      </c>
      <c r="H513" s="16">
        <f t="shared" si="15"/>
        <v>41.583333333333336</v>
      </c>
      <c r="I513" s="14">
        <f>E513/data!$C$15*1000</f>
        <v>4.0332504543357395</v>
      </c>
      <c r="J513" s="14">
        <f>J512+data!$C$21*(I512-J512)/60*B512</f>
        <v>4.0477779584578375</v>
      </c>
      <c r="K513" s="59">
        <f>K512+C513*B513/3600/data!H$23</f>
        <v>81.696058142189258</v>
      </c>
    </row>
    <row r="514" spans="1:11" ht="20.100000000000001" customHeight="1">
      <c r="A514" s="12">
        <f>'Eleveld TCI'!A514</f>
        <v>2500</v>
      </c>
      <c r="B514" s="8">
        <f>'Eleveld TCI'!C514</f>
        <v>5</v>
      </c>
      <c r="C514" s="68">
        <f>'Marsh TCI'!E514</f>
        <v>797.81204276097469</v>
      </c>
      <c r="D514" s="17">
        <f>(F514*data!$C$16+G514*data!$C$17-E513*(data!$C$18+data!$C$19+data!$C$20))*$B514/60</f>
        <v>-1.1097872743268682</v>
      </c>
      <c r="E514" s="17">
        <f t="shared" si="16"/>
        <v>29.786296880842563</v>
      </c>
      <c r="F514" s="17">
        <f>F513+(data!$C$19*E513-data!$C$16*F513)*$B514/60</f>
        <v>157.70147026986851</v>
      </c>
      <c r="G514" s="17">
        <f>G513+(data!$C$20*E513-data!$C$17*G513)*$B514/60</f>
        <v>154.88223172496416</v>
      </c>
      <c r="H514" s="16">
        <f t="shared" si="15"/>
        <v>41.666666666666664</v>
      </c>
      <c r="I514" s="14">
        <f>E514/data!$C$15*1000</f>
        <v>4.033063887691001</v>
      </c>
      <c r="J514" s="14">
        <f>J513+data!$C$21*(I513-J513)/60*B513</f>
        <v>4.047626549598025</v>
      </c>
      <c r="K514" s="59">
        <f>K513+C514*B514/3600/data!H$23</f>
        <v>81.806865370350508</v>
      </c>
    </row>
    <row r="515" spans="1:11" ht="20.100000000000001" customHeight="1">
      <c r="A515" s="12">
        <f>'Eleveld TCI'!A515</f>
        <v>2505</v>
      </c>
      <c r="B515" s="8">
        <f>'Eleveld TCI'!C515</f>
        <v>5</v>
      </c>
      <c r="C515" s="68">
        <f>'Marsh TCI'!E515</f>
        <v>797.57023453796819</v>
      </c>
      <c r="D515" s="17">
        <f>(F515*data!$C$16+G515*data!$C$17-E514*(data!$C$18+data!$C$19+data!$C$20))*$B515/60</f>
        <v>-1.1094477389220032</v>
      </c>
      <c r="E515" s="17">
        <f t="shared" si="16"/>
        <v>29.784921423533024</v>
      </c>
      <c r="F515" s="17">
        <f>F514+(data!$C$19*E514-data!$C$16*F514)*$B515/60</f>
        <v>157.73158438473496</v>
      </c>
      <c r="G515" s="17">
        <f>G514+(data!$C$20*E514-data!$C$17*G514)*$B515/60</f>
        <v>155.12032586026953</v>
      </c>
      <c r="H515" s="16">
        <f t="shared" si="15"/>
        <v>41.75</v>
      </c>
      <c r="I515" s="14">
        <f>E515/data!$C$15*1000</f>
        <v>4.0328776508040747</v>
      </c>
      <c r="J515" s="14">
        <f>J514+data!$C$21*(I514-J514)/60*B514</f>
        <v>4.0474747743160044</v>
      </c>
      <c r="K515" s="59">
        <f>K514+C515*B515/3600/data!H$23</f>
        <v>81.91763901403634</v>
      </c>
    </row>
    <row r="516" spans="1:11" ht="20.100000000000001" customHeight="1">
      <c r="A516" s="12">
        <f>'Eleveld TCI'!A516</f>
        <v>2510</v>
      </c>
      <c r="B516" s="8">
        <f>'Eleveld TCI'!C516</f>
        <v>5</v>
      </c>
      <c r="C516" s="68">
        <f>'Marsh TCI'!E516</f>
        <v>797.32932598557682</v>
      </c>
      <c r="D516" s="17">
        <f>(F516*data!$C$16+G516*data!$C$17-E515*(data!$C$18+data!$C$19+data!$C$20))*$B516/60</f>
        <v>-1.109109453764612</v>
      </c>
      <c r="E516" s="17">
        <f t="shared" si="16"/>
        <v>29.7835484066267</v>
      </c>
      <c r="F516" s="17">
        <f>F515+(data!$C$19*E515-data!$C$16*F515)*$B516/60</f>
        <v>157.76149972874884</v>
      </c>
      <c r="G516" s="17">
        <f>G515+(data!$C$20*E515-data!$C$17*G515)*$B516/60</f>
        <v>155.35831825225875</v>
      </c>
      <c r="H516" s="16">
        <f t="shared" ref="H516:H579" si="17">$A516/60</f>
        <v>41.833333333333336</v>
      </c>
      <c r="I516" s="14">
        <f>E516/data!$C$15*1000</f>
        <v>4.0326917443476846</v>
      </c>
      <c r="J516" s="14">
        <f>J515+data!$C$21*(I515-J515)/60*B515</f>
        <v>4.0473226398675184</v>
      </c>
      <c r="K516" s="59">
        <f>K515+C516*B516/3600/data!H$23</f>
        <v>82.028379198201009</v>
      </c>
    </row>
    <row r="517" spans="1:11" ht="20.100000000000001" customHeight="1">
      <c r="A517" s="12">
        <f>'Eleveld TCI'!A517</f>
        <v>2515</v>
      </c>
      <c r="B517" s="8">
        <f>'Eleveld TCI'!C517</f>
        <v>5</v>
      </c>
      <c r="C517" s="68">
        <f>'Marsh TCI'!E517</f>
        <v>797.08931303769759</v>
      </c>
      <c r="D517" s="17">
        <f>(F517*data!$C$16+G517*data!$C$17-E516*(data!$C$18+data!$C$19+data!$C$20))*$B517/60</f>
        <v>-1.1087724132550065</v>
      </c>
      <c r="E517" s="17">
        <f t="shared" ref="E517:E580" si="18">IF(N$21=1,(C516/60)*$B517/60+D517+E516,(C517/60)*$B517/60+D517+E516)</f>
        <v>29.782177835018327</v>
      </c>
      <c r="F517" s="17">
        <f>F516+(data!$C$19*E516-data!$C$16*F516)*$B517/60</f>
        <v>157.79121742169696</v>
      </c>
      <c r="G517" s="17">
        <f>G516+(data!$C$20*E516-data!$C$17*G516)*$B517/60</f>
        <v>155.59620896278273</v>
      </c>
      <c r="H517" s="16">
        <f t="shared" si="17"/>
        <v>41.916666666666664</v>
      </c>
      <c r="I517" s="14">
        <f>E517/data!$C$15*1000</f>
        <v>4.0325061689845798</v>
      </c>
      <c r="J517" s="14">
        <f>J516+data!$C$21*(I516-J516)/60*B516</f>
        <v>4.0471701534396995</v>
      </c>
      <c r="K517" s="59">
        <f>K516+C517*B517/3600/data!H$23</f>
        <v>82.139086047234017</v>
      </c>
    </row>
    <row r="518" spans="1:11" ht="20.100000000000001" customHeight="1">
      <c r="A518" s="12">
        <f>'Eleveld TCI'!A518</f>
        <v>2520</v>
      </c>
      <c r="B518" s="8">
        <f>'Eleveld TCI'!C518</f>
        <v>5</v>
      </c>
      <c r="C518" s="68">
        <f>'Marsh TCI'!E518</f>
        <v>796.85019164681876</v>
      </c>
      <c r="D518" s="17">
        <f>(F518*data!$C$16+G518*data!$C$17-E517*(data!$C$18+data!$C$19+data!$C$20))*$B518/60</f>
        <v>-1.108436611818991</v>
      </c>
      <c r="E518" s="17">
        <f t="shared" si="18"/>
        <v>29.780809713529472</v>
      </c>
      <c r="F518" s="17">
        <f>F517+(data!$C$19*E517-data!$C$16*F517)*$B518/60</f>
        <v>157.82073857759747</v>
      </c>
      <c r="G518" s="17">
        <f>G517+(data!$C$20*E517-data!$C$17*G517)*$B518/60</f>
        <v>155.83399805371795</v>
      </c>
      <c r="H518" s="16">
        <f t="shared" si="17"/>
        <v>42</v>
      </c>
      <c r="I518" s="14">
        <f>E518/data!$C$15*1000</f>
        <v>4.032320925367598</v>
      </c>
      <c r="J518" s="14">
        <f>J517+data!$C$21*(I517-J517)/60*B517</f>
        <v>4.0470173221516816</v>
      </c>
      <c r="K518" s="59">
        <f>K517+C518*B518/3600/data!H$23</f>
        <v>82.24975968496274</v>
      </c>
    </row>
    <row r="519" spans="1:11" ht="20.100000000000001" customHeight="1">
      <c r="A519" s="12">
        <f>'Eleveld TCI'!A519</f>
        <v>2525</v>
      </c>
      <c r="B519" s="8">
        <f>'Eleveld TCI'!C519</f>
        <v>5</v>
      </c>
      <c r="C519" s="68">
        <f>'Marsh TCI'!E519</f>
        <v>796.61195778397882</v>
      </c>
      <c r="D519" s="17">
        <f>(F519*data!$C$16+G519*data!$C$17-E518*(data!$C$18+data!$C$19+data!$C$20))*$B519/60</f>
        <v>-1.1081020439077447</v>
      </c>
      <c r="E519" s="17">
        <f t="shared" si="18"/>
        <v>29.779444046908974</v>
      </c>
      <c r="F519" s="17">
        <f>F518+(data!$C$19*E518-data!$C$16*F518)*$B519/60</f>
        <v>157.85006430472836</v>
      </c>
      <c r="G519" s="17">
        <f>G518+(data!$C$20*E518-data!$C$17*G518)*$B519/60</f>
        <v>156.07168558696586</v>
      </c>
      <c r="H519" s="16">
        <f t="shared" si="17"/>
        <v>42.083333333333336</v>
      </c>
      <c r="I519" s="14">
        <f>E519/data!$C$15*1000</f>
        <v>4.0321360141397351</v>
      </c>
      <c r="J519" s="14">
        <f>J518+data!$C$21*(I518-J518)/60*B518</f>
        <v>4.0468641530552052</v>
      </c>
      <c r="K519" s="59">
        <f>K518+C519*B519/3600/data!H$23</f>
        <v>82.360400234654961</v>
      </c>
    </row>
    <row r="520" spans="1:11" ht="20.100000000000001" customHeight="1">
      <c r="A520" s="12">
        <f>'Eleveld TCI'!A520</f>
        <v>2530</v>
      </c>
      <c r="B520" s="8">
        <f>'Eleveld TCI'!C520</f>
        <v>5</v>
      </c>
      <c r="C520" s="68">
        <f>'Marsh TCI'!E520</f>
        <v>796.37460743865404</v>
      </c>
      <c r="D520" s="17">
        <f>(F520*data!$C$16+G520*data!$C$17-E519*(data!$C$18+data!$C$19+data!$C$20))*$B520/60</f>
        <v>-1.1077687039977051</v>
      </c>
      <c r="E520" s="17">
        <f t="shared" si="18"/>
        <v>29.778080839833461</v>
      </c>
      <c r="F520" s="17">
        <f>F519+(data!$C$19*E519-data!$C$16*F519)*$B520/60</f>
        <v>157.87919570565555</v>
      </c>
      <c r="G520" s="17">
        <f>G519+(data!$C$20*E519-data!$C$17*G519)*$B520/60</f>
        <v>156.30927162445212</v>
      </c>
      <c r="H520" s="16">
        <f t="shared" si="17"/>
        <v>42.166666666666664</v>
      </c>
      <c r="I520" s="14">
        <f>E520/data!$C$15*1000</f>
        <v>4.0319514359342028</v>
      </c>
      <c r="J520" s="14">
        <f>J519+data!$C$21*(I519-J519)/60*B519</f>
        <v>4.0467106531352179</v>
      </c>
      <c r="K520" s="59">
        <f>K519+C520*B520/3600/data!H$23</f>
        <v>82.471007819021438</v>
      </c>
    </row>
    <row r="521" spans="1:11" ht="20.100000000000001" customHeight="1">
      <c r="A521" s="12">
        <f>'Eleveld TCI'!A521</f>
        <v>2535</v>
      </c>
      <c r="B521" s="8">
        <f>'Eleveld TCI'!C521</f>
        <v>5</v>
      </c>
      <c r="C521" s="68">
        <f>'Marsh TCI'!E521</f>
        <v>796.13813661871745</v>
      </c>
      <c r="D521" s="17">
        <f>(F521*data!$C$16+G521*data!$C$17-E520*(data!$C$18+data!$C$19+data!$C$20))*$B521/60</f>
        <v>-1.1074365865904547</v>
      </c>
      <c r="E521" s="17">
        <f t="shared" si="18"/>
        <v>29.776720096907802</v>
      </c>
      <c r="F521" s="17">
        <f>F520+(data!$C$19*E520-data!$C$16*F520)*$B521/60</f>
        <v>157.90813387726095</v>
      </c>
      <c r="G521" s="17">
        <f>G520+(data!$C$20*E520-data!$C$17*G520)*$B521/60</f>
        <v>156.54675622812582</v>
      </c>
      <c r="H521" s="16">
        <f t="shared" si="17"/>
        <v>42.25</v>
      </c>
      <c r="I521" s="14">
        <f>E521/data!$C$15*1000</f>
        <v>4.0317671913745023</v>
      </c>
      <c r="J521" s="14">
        <f>J520+data!$C$21*(I520-J520)/60*B520</f>
        <v>4.0465568293104681</v>
      </c>
      <c r="K521" s="59">
        <f>K520+C521*B521/3600/data!H$23</f>
        <v>82.581582560218479</v>
      </c>
    </row>
    <row r="522" spans="1:11" ht="20.100000000000001" customHeight="1">
      <c r="A522" s="12">
        <f>'Eleveld TCI'!A522</f>
        <v>2540</v>
      </c>
      <c r="B522" s="8">
        <f>'Eleveld TCI'!C522</f>
        <v>5</v>
      </c>
      <c r="C522" s="68">
        <f>'Marsh TCI'!E522</f>
        <v>795.90254135028545</v>
      </c>
      <c r="D522" s="17">
        <f>(F522*data!$C$16+G522*data!$C$17-E521*(data!$C$18+data!$C$19+data!$C$20))*$B522/60</f>
        <v>-1.1071056862126047</v>
      </c>
      <c r="E522" s="17">
        <f t="shared" si="18"/>
        <v>29.775361822665637</v>
      </c>
      <c r="F522" s="17">
        <f>F521+(data!$C$19*E521-data!$C$16*F521)*$B522/60</f>
        <v>157.93687991077039</v>
      </c>
      <c r="G522" s="17">
        <f>G521+(data!$C$20*E521-data!$C$17*G521)*$B522/60</f>
        <v>156.78413945995882</v>
      </c>
      <c r="H522" s="16">
        <f t="shared" si="17"/>
        <v>42.333333333333336</v>
      </c>
      <c r="I522" s="14">
        <f>E522/data!$C$15*1000</f>
        <v>4.0315832810744894</v>
      </c>
      <c r="J522" s="14">
        <f>J521+data!$C$21*(I521-J521)/60*B521</f>
        <v>4.0464026884340925</v>
      </c>
      <c r="K522" s="59">
        <f>K521+C522*B522/3600/data!H$23</f>
        <v>82.692124579850457</v>
      </c>
    </row>
    <row r="523" spans="1:11" ht="20.100000000000001" customHeight="1">
      <c r="A523" s="12">
        <f>'Eleveld TCI'!A523</f>
        <v>2545</v>
      </c>
      <c r="B523" s="8">
        <f>'Eleveld TCI'!C523</f>
        <v>5</v>
      </c>
      <c r="C523" s="68">
        <f>'Marsh TCI'!E523</f>
        <v>795.66781767769726</v>
      </c>
      <c r="D523" s="17">
        <f>(F523*data!$C$16+G523*data!$C$17-E522*(data!$C$18+data!$C$19+data!$C$20))*$B523/60</f>
        <v>-1.1067759974156817</v>
      </c>
      <c r="E523" s="17">
        <f t="shared" si="18"/>
        <v>29.774006021569797</v>
      </c>
      <c r="F523" s="17">
        <f>F522+(data!$C$19*E522-data!$C$16*F522)*$B523/60</f>
        <v>157.96543489178146</v>
      </c>
      <c r="G523" s="17">
        <f>G522+(data!$C$20*E522-data!$C$17*G522)*$B523/60</f>
        <v>157.021421381945</v>
      </c>
      <c r="H523" s="16">
        <f t="shared" si="17"/>
        <v>42.416666666666664</v>
      </c>
      <c r="I523" s="14">
        <f>E523/data!$C$15*1000</f>
        <v>4.0313997056384281</v>
      </c>
      <c r="J523" s="14">
        <f>J522+data!$C$21*(I522-J522)/60*B522</f>
        <v>4.0462482372942024</v>
      </c>
      <c r="K523" s="59">
        <f>K522+C523*B523/3600/data!H$23</f>
        <v>82.802633998972354</v>
      </c>
    </row>
    <row r="524" spans="1:11" ht="20.100000000000001" customHeight="1">
      <c r="A524" s="12">
        <f>'Eleveld TCI'!A524</f>
        <v>2550</v>
      </c>
      <c r="B524" s="8">
        <f>'Eleveld TCI'!C524</f>
        <v>5</v>
      </c>
      <c r="C524" s="68">
        <f>'Marsh TCI'!E524</f>
        <v>795.43396166339221</v>
      </c>
      <c r="D524" s="17">
        <f>(F524*data!$C$16+G524*data!$C$17-E523*(data!$C$18+data!$C$19+data!$C$20))*$B524/60</f>
        <v>-1.1064475147760127</v>
      </c>
      <c r="E524" s="17">
        <f t="shared" si="18"/>
        <v>29.772652698012809</v>
      </c>
      <c r="F524" s="17">
        <f>F523+(data!$C$19*E523-data!$C$16*F523)*$B524/60</f>
        <v>157.99379990029107</v>
      </c>
      <c r="G524" s="17">
        <f>G523+(data!$C$20*E523-data!$C$17*G523)*$B524/60</f>
        <v>157.25860205609956</v>
      </c>
      <c r="H524" s="16">
        <f t="shared" si="17"/>
        <v>42.5</v>
      </c>
      <c r="I524" s="14">
        <f>E524/data!$C$15*1000</f>
        <v>4.0312164656610703</v>
      </c>
      <c r="J524" s="14">
        <f>J523+data!$C$21*(I523-J523)/60*B523</f>
        <v>4.0460934826144586</v>
      </c>
      <c r="K524" s="59">
        <f>K523+C524*B524/3600/data!H$23</f>
        <v>82.913110938092274</v>
      </c>
    </row>
    <row r="525" spans="1:11" ht="20.100000000000001" customHeight="1">
      <c r="A525" s="12">
        <f>'Eleveld TCI'!A525</f>
        <v>2555</v>
      </c>
      <c r="B525" s="8">
        <f>'Eleveld TCI'!C525</f>
        <v>5</v>
      </c>
      <c r="C525" s="68">
        <f>'Marsh TCI'!E525</f>
        <v>795.20096938784832</v>
      </c>
      <c r="D525" s="17">
        <f>(F525*data!$C$16+G525*data!$C$17-E524*(data!$C$18+data!$C$19+data!$C$20))*$B525/60</f>
        <v>-1.1061202328946143</v>
      </c>
      <c r="E525" s="17">
        <f t="shared" si="18"/>
        <v>29.771301856317351</v>
      </c>
      <c r="F525" s="17">
        <f>F524+(data!$C$19*E524-data!$C$16*F524)*$B525/60</f>
        <v>158.02197601072308</v>
      </c>
      <c r="G525" s="17">
        <f>G524+(data!$C$20*E524-data!$C$17*G524)*$B525/60</f>
        <v>157.49568154445831</v>
      </c>
      <c r="H525" s="16">
        <f t="shared" si="17"/>
        <v>42.583333333333336</v>
      </c>
      <c r="I525" s="14">
        <f>E525/data!$C$15*1000</f>
        <v>4.0310335617277033</v>
      </c>
      <c r="J525" s="14">
        <f>J524+data!$C$21*(I524-J524)/60*B524</f>
        <v>4.0459384310546449</v>
      </c>
      <c r="K525" s="59">
        <f>K524+C525*B525/3600/data!H$23</f>
        <v>83.023555517173918</v>
      </c>
    </row>
    <row r="526" spans="1:11" ht="20.100000000000001" customHeight="1">
      <c r="A526" s="12">
        <f>'Eleveld TCI'!A526</f>
        <v>2560</v>
      </c>
      <c r="B526" s="8">
        <f>'Eleveld TCI'!C526</f>
        <v>5</v>
      </c>
      <c r="C526" s="68">
        <f>'Marsh TCI'!E526</f>
        <v>794.96883694947996</v>
      </c>
      <c r="D526" s="17">
        <f>(F526*data!$C$16+G526*data!$C$17-E525*(data!$C$18+data!$C$19+data!$C$20))*$B526/60</f>
        <v>-1.1057941463970755</v>
      </c>
      <c r="E526" s="17">
        <f t="shared" si="18"/>
        <v>29.76995350073673</v>
      </c>
      <c r="F526" s="17">
        <f>F525+(data!$C$19*E525-data!$C$16*F525)*$B526/60</f>
        <v>158.04996429195563</v>
      </c>
      <c r="G526" s="17">
        <f>G525+(data!$C$20*E525-data!$C$17*G525)*$B526/60</f>
        <v>157.73265990907697</v>
      </c>
      <c r="H526" s="16">
        <f t="shared" si="17"/>
        <v>42.666666666666664</v>
      </c>
      <c r="I526" s="14">
        <f>E526/data!$C$15*1000</f>
        <v>4.0308509944142266</v>
      </c>
      <c r="J526" s="14">
        <f>J525+data!$C$21*(I525-J525)/60*B525</f>
        <v>4.0457830892112367</v>
      </c>
      <c r="K526" s="59">
        <f>K525+C526*B526/3600/data!H$23</f>
        <v>83.133967855639128</v>
      </c>
    </row>
    <row r="527" spans="1:11" ht="20.100000000000001" customHeight="1">
      <c r="A527" s="12">
        <f>'Eleveld TCI'!A527</f>
        <v>2565</v>
      </c>
      <c r="B527" s="8">
        <f>'Eleveld TCI'!C527</f>
        <v>5</v>
      </c>
      <c r="C527" s="68">
        <f>'Marsh TCI'!E527</f>
        <v>794.73756046459698</v>
      </c>
      <c r="D527" s="17">
        <f>(F527*data!$C$16+G527*data!$C$17-E526*(data!$C$18+data!$C$19+data!$C$20))*$B527/60</f>
        <v>-1.1054692499334495</v>
      </c>
      <c r="E527" s="17">
        <f t="shared" si="18"/>
        <v>29.768607635455336</v>
      </c>
      <c r="F527" s="17">
        <f>F526+(data!$C$19*E526-data!$C$16*F526)*$B527/60</f>
        <v>158.07776580734838</v>
      </c>
      <c r="G527" s="17">
        <f>G526+(data!$C$20*E526-data!$C$17*G526)*$B527/60</f>
        <v>157.96953721203053</v>
      </c>
      <c r="H527" s="16">
        <f t="shared" si="17"/>
        <v>42.75</v>
      </c>
      <c r="I527" s="14">
        <f>E527/data!$C$15*1000</f>
        <v>4.0306687642872046</v>
      </c>
      <c r="J527" s="14">
        <f>J526+data!$C$21*(I526-J526)/60*B526</f>
        <v>4.0456274636179597</v>
      </c>
      <c r="K527" s="59">
        <f>K526+C527*B527/3600/data!H$23</f>
        <v>83.244348072370315</v>
      </c>
    </row>
    <row r="528" spans="1:11" ht="20.100000000000001" customHeight="1">
      <c r="A528" s="12">
        <f>'Eleveld TCI'!A528</f>
        <v>2570</v>
      </c>
      <c r="B528" s="8">
        <f>'Eleveld TCI'!C528</f>
        <v>5</v>
      </c>
      <c r="C528" s="68">
        <f>'Marsh TCI'!E528</f>
        <v>794.50713606727163</v>
      </c>
      <c r="D528" s="17">
        <f>(F528*data!$C$16+G528*data!$C$17-E527*(data!$C$18+data!$C$19+data!$C$20))*$B528/60</f>
        <v>-1.1051455381781417</v>
      </c>
      <c r="E528" s="17">
        <f t="shared" si="18"/>
        <v>29.767264264589134</v>
      </c>
      <c r="F528" s="17">
        <f>F527+(data!$C$19*E527-data!$C$16*F527)*$B528/60</f>
        <v>158.10538161476973</v>
      </c>
      <c r="G528" s="17">
        <f>G527+(data!$C$20*E527-data!$C$17*G527)*$B528/60</f>
        <v>158.20631351541243</v>
      </c>
      <c r="H528" s="16">
        <f t="shared" si="17"/>
        <v>42.833333333333336</v>
      </c>
      <c r="I528" s="14">
        <f>E528/data!$C$15*1000</f>
        <v>4.0304868719039408</v>
      </c>
      <c r="J528" s="14">
        <f>J527+data!$C$21*(I527-J527)/60*B527</f>
        <v>4.0454715607463498</v>
      </c>
      <c r="K528" s="59">
        <f>K527+C528*B528/3600/data!H$23</f>
        <v>83.35469628571299</v>
      </c>
    </row>
    <row r="529" spans="1:11" ht="20.100000000000001" customHeight="1">
      <c r="A529" s="12">
        <f>'Eleveld TCI'!A529</f>
        <v>2575</v>
      </c>
      <c r="B529" s="8">
        <f>'Eleveld TCI'!C529</f>
        <v>5</v>
      </c>
      <c r="C529" s="68">
        <f>'Marsh TCI'!E529</f>
        <v>794.27755990927722</v>
      </c>
      <c r="D529" s="17">
        <f>(F529*data!$C$16+G529*data!$C$17-E528*(data!$C$18+data!$C$19+data!$C$20))*$B529/60</f>
        <v>-1.1048230058297956</v>
      </c>
      <c r="E529" s="17">
        <f t="shared" si="18"/>
        <v>29.765923392186103</v>
      </c>
      <c r="F529" s="17">
        <f>F528+(data!$C$19*E528-data!$C$16*F528)*$B529/60</f>
        <v>158.13281276662374</v>
      </c>
      <c r="G529" s="17">
        <f>G528+(data!$C$20*E528-data!$C$17*G528)*$B529/60</f>
        <v>158.44298888133403</v>
      </c>
      <c r="H529" s="16">
        <f t="shared" si="17"/>
        <v>42.916666666666664</v>
      </c>
      <c r="I529" s="14">
        <f>E529/data!$C$15*1000</f>
        <v>4.0303053178125312</v>
      </c>
      <c r="J529" s="14">
        <f>J528+data!$C$21*(I528-J528)/60*B528</f>
        <v>4.0453153870063039</v>
      </c>
      <c r="K529" s="59">
        <f>K528+C529*B529/3600/data!H$23</f>
        <v>83.465012613478166</v>
      </c>
    </row>
    <row r="530" spans="1:11" ht="20.100000000000001" customHeight="1">
      <c r="A530" s="12">
        <f>'Eleveld TCI'!A530</f>
        <v>2580</v>
      </c>
      <c r="B530" s="8">
        <f>'Eleveld TCI'!C530</f>
        <v>5</v>
      </c>
      <c r="C530" s="68">
        <f>'Marsh TCI'!E530</f>
        <v>794.04882816001646</v>
      </c>
      <c r="D530" s="17">
        <f>(F530*data!$C$16+G530*data!$C$17-E529*(data!$C$18+data!$C$19+data!$C$20))*$B530/60</f>
        <v>-1.1045016476111875</v>
      </c>
      <c r="E530" s="17">
        <f t="shared" si="18"/>
        <v>29.76458502222669</v>
      </c>
      <c r="F530" s="17">
        <f>F529+(data!$C$19*E529-data!$C$16*F529)*$B530/60</f>
        <v>158.16006030987703</v>
      </c>
      <c r="G530" s="17">
        <f>G529+(data!$C$20*E529-data!$C$17*G529)*$B530/60</f>
        <v>158.67956337192379</v>
      </c>
      <c r="H530" s="16">
        <f t="shared" si="17"/>
        <v>43</v>
      </c>
      <c r="I530" s="14">
        <f>E530/data!$C$15*1000</f>
        <v>4.0301241025519277</v>
      </c>
      <c r="J530" s="14">
        <f>J529+data!$C$21*(I529-J529)/60*B529</f>
        <v>4.0451589487466251</v>
      </c>
      <c r="K530" s="59">
        <f>K529+C530*B530/3600/data!H$23</f>
        <v>83.575297172944829</v>
      </c>
    </row>
    <row r="531" spans="1:11" ht="20.100000000000001" customHeight="1">
      <c r="A531" s="12">
        <f>'Eleveld TCI'!A531</f>
        <v>2585</v>
      </c>
      <c r="B531" s="8">
        <f>'Eleveld TCI'!C531</f>
        <v>5</v>
      </c>
      <c r="C531" s="68">
        <f>'Marsh TCI'!E531</f>
        <v>793.82093700643964</v>
      </c>
      <c r="D531" s="17">
        <f>(F531*data!$C$16+G531*data!$C$17-E530*(data!$C$18+data!$C$19+data!$C$20))*$B531/60</f>
        <v>-1.1041814582691103</v>
      </c>
      <c r="E531" s="17">
        <f t="shared" si="18"/>
        <v>29.763249158624269</v>
      </c>
      <c r="F531" s="17">
        <f>F530+(data!$C$19*E530-data!$C$16*F530)*$B531/60</f>
        <v>158.18712528608552</v>
      </c>
      <c r="G531" s="17">
        <f>G530+(data!$C$20*E530-data!$C$17*G530)*$B531/60</f>
        <v>158.91603704932669</v>
      </c>
      <c r="H531" s="16">
        <f t="shared" si="17"/>
        <v>43.083333333333336</v>
      </c>
      <c r="I531" s="14">
        <f>E531/data!$C$15*1000</f>
        <v>4.0299432266520014</v>
      </c>
      <c r="J531" s="14">
        <f>J530+data!$C$21*(I530-J530)/60*B530</f>
        <v>4.0450022522555642</v>
      </c>
      <c r="K531" s="59">
        <f>K530+C531*B531/3600/data!H$23</f>
        <v>83.685550080862384</v>
      </c>
    </row>
    <row r="532" spans="1:11" ht="20.100000000000001" customHeight="1">
      <c r="A532" s="12">
        <f>'Eleveld TCI'!A532</f>
        <v>2590</v>
      </c>
      <c r="B532" s="8">
        <f>'Eleveld TCI'!C532</f>
        <v>5</v>
      </c>
      <c r="C532" s="68">
        <f>'Marsh TCI'!E532</f>
        <v>793.59388265293205</v>
      </c>
      <c r="D532" s="17">
        <f>(F532*data!$C$16+G532*data!$C$17-E531*(data!$C$18+data!$C$19+data!$C$20))*$B532/60</f>
        <v>-1.103862432574267</v>
      </c>
      <c r="E532" s="17">
        <f t="shared" si="18"/>
        <v>29.761915805225613</v>
      </c>
      <c r="F532" s="17">
        <f>F531+(data!$C$19*E531-data!$C$16*F531)*$B532/60</f>
        <v>158.21400873142105</v>
      </c>
      <c r="G532" s="17">
        <f>G531+(data!$C$20*E531-data!$C$17*G531)*$B532/60</f>
        <v>159.15240997570351</v>
      </c>
      <c r="H532" s="16">
        <f t="shared" si="17"/>
        <v>43.166666666666664</v>
      </c>
      <c r="I532" s="14">
        <f>E532/data!$C$15*1000</f>
        <v>4.0297626906336044</v>
      </c>
      <c r="J532" s="14">
        <f>J531+data!$C$21*(I531-J531)/60*B531</f>
        <v>4.0448453037613588</v>
      </c>
      <c r="K532" s="59">
        <f>K531+C532*B532/3600/data!H$23</f>
        <v>83.795771453453071</v>
      </c>
    </row>
    <row r="533" spans="1:11" ht="20.100000000000001" customHeight="1">
      <c r="A533" s="12">
        <f>'Eleveld TCI'!A533</f>
        <v>2595</v>
      </c>
      <c r="B533" s="8">
        <f>'Eleveld TCI'!C533</f>
        <v>5</v>
      </c>
      <c r="C533" s="68">
        <f>'Marsh TCI'!E533</f>
        <v>793.36766132130379</v>
      </c>
      <c r="D533" s="17">
        <f>(F533*data!$C$16+G533*data!$C$17-E532*(data!$C$18+data!$C$19+data!$C$20))*$B533/60</f>
        <v>-1.103544565321162</v>
      </c>
      <c r="E533" s="17">
        <f t="shared" si="18"/>
        <v>29.760584965811301</v>
      </c>
      <c r="F533" s="17">
        <f>F532+(data!$C$19*E532-data!$C$16*F532)*$B533/60</f>
        <v>158.24071167669788</v>
      </c>
      <c r="G533" s="17">
        <f>G532+(data!$C$20*E532-data!$C$17*G532)*$B533/60</f>
        <v>159.3886822132302</v>
      </c>
      <c r="H533" s="16">
        <f t="shared" si="17"/>
        <v>43.25</v>
      </c>
      <c r="I533" s="14">
        <f>E533/data!$C$15*1000</f>
        <v>4.0295824950086274</v>
      </c>
      <c r="J533" s="14">
        <f>J532+data!$C$21*(I532-J532)/60*B532</f>
        <v>4.0446881094327614</v>
      </c>
      <c r="K533" s="59">
        <f>K532+C533*B533/3600/data!H$23</f>
        <v>83.905961406414363</v>
      </c>
    </row>
    <row r="534" spans="1:11" ht="20.100000000000001" customHeight="1">
      <c r="A534" s="12">
        <f>'Eleveld TCI'!A534</f>
        <v>2600</v>
      </c>
      <c r="B534" s="8">
        <f>'Eleveld TCI'!C534</f>
        <v>5</v>
      </c>
      <c r="C534" s="68">
        <f>'Marsh TCI'!E534</f>
        <v>793.14226925061575</v>
      </c>
      <c r="D534" s="17">
        <f>(F534*data!$C$16+G534*data!$C$17-E533*(data!$C$18+data!$C$19+data!$C$20))*$B534/60</f>
        <v>-1.1032278513279901</v>
      </c>
      <c r="E534" s="17">
        <f t="shared" si="18"/>
        <v>29.759256644096233</v>
      </c>
      <c r="F534" s="17">
        <f>F533+(data!$C$19*E533-data!$C$16*F533)*$B534/60</f>
        <v>158.26723514739908</v>
      </c>
      <c r="G534" s="17">
        <f>G533+(data!$C$20*E533-data!$C$17*G533)*$B534/60</f>
        <v>159.62485382409719</v>
      </c>
      <c r="H534" s="16">
        <f t="shared" si="17"/>
        <v>43.333333333333336</v>
      </c>
      <c r="I534" s="14">
        <f>E534/data!$C$15*1000</f>
        <v>4.0294026402800691</v>
      </c>
      <c r="J534" s="14">
        <f>J533+data!$C$21*(I533-J533)/60*B533</f>
        <v>4.0445306753795673</v>
      </c>
      <c r="K534" s="59">
        <f>K533+C534*B534/3600/data!H$23</f>
        <v>84.016120054921387</v>
      </c>
    </row>
    <row r="535" spans="1:11" ht="20.100000000000001" customHeight="1">
      <c r="A535" s="12">
        <f>'Eleveld TCI'!A535</f>
        <v>2605</v>
      </c>
      <c r="B535" s="8">
        <f>'Eleveld TCI'!C535</f>
        <v>5</v>
      </c>
      <c r="C535" s="68">
        <f>'Marsh TCI'!E535</f>
        <v>792.91770269717972</v>
      </c>
      <c r="D535" s="17">
        <f>(F535*data!$C$16+G535*data!$C$17-E534*(data!$C$18+data!$C$19+data!$C$20))*$B535/60</f>
        <v>-1.1029122854365323</v>
      </c>
      <c r="E535" s="17">
        <f t="shared" si="18"/>
        <v>29.757930843730001</v>
      </c>
      <c r="F535" s="17">
        <f>F534+(data!$C$19*E534-data!$C$16*F534)*$B535/60</f>
        <v>158.29358016370264</v>
      </c>
      <c r="G535" s="17">
        <f>G534+(data!$C$20*E534-data!$C$17*G534)*$B535/60</f>
        <v>159.86092487050871</v>
      </c>
      <c r="H535" s="16">
        <f t="shared" si="17"/>
        <v>43.416666666666664</v>
      </c>
      <c r="I535" s="14">
        <f>E535/data!$C$15*1000</f>
        <v>4.0292231269420817</v>
      </c>
      <c r="J535" s="14">
        <f>J534+data!$C$21*(I534-J534)/60*B534</f>
        <v>4.0443730076531379</v>
      </c>
      <c r="K535" s="59">
        <f>K534+C535*B535/3600/data!H$23</f>
        <v>84.126247513629323</v>
      </c>
    </row>
    <row r="536" spans="1:11" ht="20.100000000000001" customHeight="1">
      <c r="A536" s="12">
        <f>'Eleveld TCI'!A536</f>
        <v>2610</v>
      </c>
      <c r="B536" s="8">
        <f>'Eleveld TCI'!C536</f>
        <v>5</v>
      </c>
      <c r="C536" s="68">
        <f>'Marsh TCI'!E536</f>
        <v>792.69395793445597</v>
      </c>
      <c r="D536" s="17">
        <f>(F536*data!$C$16+G536*data!$C$17-E535*(data!$C$18+data!$C$19+data!$C$20))*$B536/60</f>
        <v>-1.1025978625120436</v>
      </c>
      <c r="E536" s="17">
        <f t="shared" si="18"/>
        <v>29.756607568297373</v>
      </c>
      <c r="F536" s="17">
        <f>F535+(data!$C$19*E535-data!$C$16*F535)*$B536/60</f>
        <v>158.31974774050772</v>
      </c>
      <c r="G536" s="17">
        <f>G535+(data!$C$20*E535-data!$C$17*G535)*$B536/60</f>
        <v>160.09689541468222</v>
      </c>
      <c r="H536" s="16">
        <f t="shared" si="17"/>
        <v>43.5</v>
      </c>
      <c r="I536" s="14">
        <f>E536/data!$C$15*1000</f>
        <v>4.029043955480045</v>
      </c>
      <c r="J536" s="14">
        <f>J535+data!$C$21*(I535-J535)/60*B535</f>
        <v>4.0442151122469152</v>
      </c>
      <c r="K536" s="59">
        <f>K535+C536*B536/3600/data!H$23</f>
        <v>84.236343896675777</v>
      </c>
    </row>
    <row r="537" spans="1:11" ht="20.100000000000001" customHeight="1">
      <c r="A537" s="12">
        <f>'Eleveld TCI'!A537</f>
        <v>2615</v>
      </c>
      <c r="B537" s="8">
        <f>'Eleveld TCI'!C537</f>
        <v>5</v>
      </c>
      <c r="C537" s="68">
        <f>'Marsh TCI'!E537</f>
        <v>792.47103125296121</v>
      </c>
      <c r="D537" s="17">
        <f>(F537*data!$C$16+G537*data!$C$17-E536*(data!$C$18+data!$C$19+data!$C$20))*$B537/60</f>
        <v>-1.1022845774431473</v>
      </c>
      <c r="E537" s="17">
        <f t="shared" si="18"/>
        <v>29.755286821318748</v>
      </c>
      <c r="F537" s="17">
        <f>F536+(data!$C$19*E536-data!$C$16*F536)*$B537/60</f>
        <v>158.34573888746056</v>
      </c>
      <c r="G537" s="17">
        <f>G536+(data!$C$20*E536-data!$C$17*G536)*$B537/60</f>
        <v>160.33276551884765</v>
      </c>
      <c r="H537" s="16">
        <f t="shared" si="17"/>
        <v>43.583333333333336</v>
      </c>
      <c r="I537" s="14">
        <f>E537/data!$C$15*1000</f>
        <v>4.0288651263706212</v>
      </c>
      <c r="J537" s="14">
        <f>J536+data!$C$21*(I536-J536)/60*B536</f>
        <v>4.0440569950969349</v>
      </c>
      <c r="K537" s="59">
        <f>K536+C537*B537/3600/data!H$23</f>
        <v>84.34640931768314</v>
      </c>
    </row>
    <row r="538" spans="1:11" ht="20.100000000000001" customHeight="1">
      <c r="A538" s="12">
        <f>'Eleveld TCI'!A538</f>
        <v>2620</v>
      </c>
      <c r="B538" s="8">
        <f>'Eleveld TCI'!C538</f>
        <v>5</v>
      </c>
      <c r="C538" s="68">
        <f>'Marsh TCI'!E538</f>
        <v>792.24891896017652</v>
      </c>
      <c r="D538" s="17">
        <f>(F538*data!$C$16+G538*data!$C$17-E537*(data!$C$18+data!$C$19+data!$C$20))*$B538/60</f>
        <v>-1.1019724251417309</v>
      </c>
      <c r="E538" s="17">
        <f t="shared" si="18"/>
        <v>29.753968606250574</v>
      </c>
      <c r="F538" s="17">
        <f>F537+(data!$C$19*E537-data!$C$16*F537)*$B538/60</f>
        <v>158.37155460898038</v>
      </c>
      <c r="G538" s="17">
        <f>G537+(data!$C$20*E537-data!$C$17*G537)*$B538/60</f>
        <v>160.56853524524686</v>
      </c>
      <c r="H538" s="16">
        <f t="shared" si="17"/>
        <v>43.666666666666664</v>
      </c>
      <c r="I538" s="14">
        <f>E538/data!$C$15*1000</f>
        <v>4.0286866400818102</v>
      </c>
      <c r="J538" s="14">
        <f>J537+data!$C$21*(I537-J537)/60*B537</f>
        <v>4.0438986620823343</v>
      </c>
      <c r="K538" s="59">
        <f>K537+C538*B538/3600/data!H$23</f>
        <v>84.456443889760948</v>
      </c>
    </row>
    <row r="539" spans="1:11" ht="20.100000000000001" customHeight="1">
      <c r="A539" s="12">
        <f>'Eleveld TCI'!A539</f>
        <v>2625</v>
      </c>
      <c r="B539" s="8">
        <f>'Eleveld TCI'!C539</f>
        <v>5</v>
      </c>
      <c r="C539" s="68">
        <f>'Marsh TCI'!E539</f>
        <v>792.02761738052686</v>
      </c>
      <c r="D539" s="17">
        <f>(F539*data!$C$16+G539*data!$C$17-E538*(data!$C$18+data!$C$19+data!$C$20))*$B539/60</f>
        <v>-1.1016614005428376</v>
      </c>
      <c r="E539" s="17">
        <f t="shared" si="18"/>
        <v>29.752652926485759</v>
      </c>
      <c r="F539" s="17">
        <f>F538+(data!$C$19*E538-data!$C$16*F538)*$B539/60</f>
        <v>158.3971959042851</v>
      </c>
      <c r="G539" s="17">
        <f>G538+(data!$C$20*E538-data!$C$17*G538)*$B539/60</f>
        <v>160.80420465613298</v>
      </c>
      <c r="H539" s="16">
        <f t="shared" si="17"/>
        <v>43.75</v>
      </c>
      <c r="I539" s="14">
        <f>E539/data!$C$15*1000</f>
        <v>4.0285084970730152</v>
      </c>
      <c r="J539" s="14">
        <f>J538+data!$C$21*(I538-J538)/60*B538</f>
        <v>4.0437401190258537</v>
      </c>
      <c r="K539" s="59">
        <f>K538+C539*B539/3600/data!H$23</f>
        <v>84.56644772550824</v>
      </c>
    </row>
    <row r="540" spans="1:11" ht="20.100000000000001" customHeight="1">
      <c r="A540" s="12">
        <f>'Eleveld TCI'!A540</f>
        <v>2630</v>
      </c>
      <c r="B540" s="8">
        <f>'Eleveld TCI'!C540</f>
        <v>5</v>
      </c>
      <c r="C540" s="68">
        <f>'Marsh TCI'!E540</f>
        <v>791.80712285524805</v>
      </c>
      <c r="D540" s="17">
        <f>(F540*data!$C$16+G540*data!$C$17-E539*(data!$C$18+data!$C$19+data!$C$20))*$B540/60</f>
        <v>-1.1013514986045592</v>
      </c>
      <c r="E540" s="17">
        <f t="shared" si="18"/>
        <v>29.751339785354155</v>
      </c>
      <c r="F540" s="17">
        <f>F539+(data!$C$19*E539-data!$C$16*F539)*$B540/60</f>
        <v>158.42266376741694</v>
      </c>
      <c r="G540" s="17">
        <f>G539+(data!$C$20*E539-data!$C$17*G539)*$B540/60</f>
        <v>161.03977381376967</v>
      </c>
      <c r="H540" s="16">
        <f t="shared" si="17"/>
        <v>43.833333333333336</v>
      </c>
      <c r="I540" s="14">
        <f>E540/data!$C$15*1000</f>
        <v>4.0283306977950941</v>
      </c>
      <c r="J540" s="14">
        <f>J539+data!$C$21*(I539-J539)/60*B539</f>
        <v>4.0435813716943372</v>
      </c>
      <c r="K540" s="59">
        <f>K539+C540*B540/3600/data!H$23</f>
        <v>84.676420937015919</v>
      </c>
    </row>
    <row r="541" spans="1:11" ht="20.100000000000001" customHeight="1">
      <c r="A541" s="12">
        <f>'Eleveld TCI'!A541</f>
        <v>2635</v>
      </c>
      <c r="B541" s="8">
        <f>'Eleveld TCI'!C541</f>
        <v>5</v>
      </c>
      <c r="C541" s="68">
        <f>'Marsh TCI'!E541</f>
        <v>791.58743174232541</v>
      </c>
      <c r="D541" s="17">
        <f>(F541*data!$C$16+G541*data!$C$17-E540*(data!$C$18+data!$C$19+data!$C$20))*$B541/60</f>
        <v>-1.1010427143079355</v>
      </c>
      <c r="E541" s="17">
        <f t="shared" si="18"/>
        <v>29.750029186122951</v>
      </c>
      <c r="F541" s="17">
        <f>F540+(data!$C$19*E540-data!$C$16*F540)*$B541/60</f>
        <v>158.44795918726794</v>
      </c>
      <c r="G541" s="17">
        <f>G540+(data!$C$20*E540-data!$C$17*G540)*$B541/60</f>
        <v>161.27524278043066</v>
      </c>
      <c r="H541" s="16">
        <f t="shared" si="17"/>
        <v>43.916666666666664</v>
      </c>
      <c r="I541" s="14">
        <f>E541/data!$C$15*1000</f>
        <v>4.0281532426904292</v>
      </c>
      <c r="J541" s="14">
        <f>J540+data!$C$21*(I540-J540)/60*B540</f>
        <v>4.0434224257992231</v>
      </c>
      <c r="K541" s="59">
        <f>K540+C541*B541/3600/data!H$23</f>
        <v>84.786363635869023</v>
      </c>
    </row>
    <row r="542" spans="1:11" ht="20.100000000000001" customHeight="1">
      <c r="A542" s="12">
        <f>'Eleveld TCI'!A542</f>
        <v>2640</v>
      </c>
      <c r="B542" s="8">
        <f>'Eleveld TCI'!C542</f>
        <v>5</v>
      </c>
      <c r="C542" s="68">
        <f>'Marsh TCI'!E542</f>
        <v>791.36854041644256</v>
      </c>
      <c r="D542" s="17">
        <f>(F542*data!$C$16+G542*data!$C$17-E541*(data!$C$18+data!$C$19+data!$C$20))*$B542/60</f>
        <v>-1.1007350426568439</v>
      </c>
      <c r="E542" s="17">
        <f t="shared" si="18"/>
        <v>29.748721131997115</v>
      </c>
      <c r="F542" s="17">
        <f>F541+(data!$C$19*E541-data!$C$16*F541)*$B542/60</f>
        <v>158.47308314760531</v>
      </c>
      <c r="G542" s="17">
        <f>G541+(data!$C$20*E541-data!$C$17*G541)*$B542/60</f>
        <v>161.51061161839897</v>
      </c>
      <c r="H542" s="16">
        <f t="shared" si="17"/>
        <v>44</v>
      </c>
      <c r="I542" s="14">
        <f>E542/data!$C$15*1000</f>
        <v>4.0279761321929692</v>
      </c>
      <c r="J542" s="14">
        <f>J541+data!$C$21*(I541-J541)/60*B541</f>
        <v>4.0432632869970346</v>
      </c>
      <c r="K542" s="59">
        <f>K541+C542*B542/3600/data!H$23</f>
        <v>84.896275933149084</v>
      </c>
    </row>
    <row r="543" spans="1:11" ht="20.100000000000001" customHeight="1">
      <c r="A543" s="12">
        <f>'Eleveld TCI'!A543</f>
        <v>2645</v>
      </c>
      <c r="B543" s="8">
        <f>'Eleveld TCI'!C543</f>
        <v>5</v>
      </c>
      <c r="C543" s="68">
        <f>'Marsh TCI'!E543</f>
        <v>791.15044526885868</v>
      </c>
      <c r="D543" s="17">
        <f>(F543*data!$C$16+G543*data!$C$17-E542*(data!$C$18+data!$C$19+data!$C$20))*$B543/60</f>
        <v>-1.1004284786778988</v>
      </c>
      <c r="E543" s="17">
        <f t="shared" si="18"/>
        <v>29.747415626119832</v>
      </c>
      <c r="F543" s="17">
        <f>F542+(data!$C$19*E542-data!$C$16*F542)*$B543/60</f>
        <v>158.49803662709664</v>
      </c>
      <c r="G543" s="17">
        <f>G542+(data!$C$20*E542-data!$C$17*G542)*$B543/60</f>
        <v>161.7458803899664</v>
      </c>
      <c r="H543" s="16">
        <f t="shared" si="17"/>
        <v>44.083333333333336</v>
      </c>
      <c r="I543" s="14">
        <f>E543/data!$C$15*1000</f>
        <v>4.0277993667283027</v>
      </c>
      <c r="J543" s="14">
        <f>J542+data!$C$21*(I542-J542)/60*B542</f>
        <v>4.0431039608898649</v>
      </c>
      <c r="K543" s="59">
        <f>K542+C543*B543/3600/data!H$23</f>
        <v>85.00615793943642</v>
      </c>
    </row>
    <row r="544" spans="1:11" ht="20.100000000000001" customHeight="1">
      <c r="A544" s="12">
        <f>'Eleveld TCI'!A544</f>
        <v>2650</v>
      </c>
      <c r="B544" s="8">
        <f>'Eleveld TCI'!C544</f>
        <v>5</v>
      </c>
      <c r="C544" s="68">
        <f>'Marsh TCI'!E544</f>
        <v>790.93314270737778</v>
      </c>
      <c r="D544" s="17">
        <f>(F544*data!$C$16+G544*data!$C$17-E543*(data!$C$18+data!$C$19+data!$C$20))*$B544/60</f>
        <v>-1.1001230174203482</v>
      </c>
      <c r="E544" s="17">
        <f t="shared" si="18"/>
        <v>29.746112671572899</v>
      </c>
      <c r="F544" s="17">
        <f>F543+(data!$C$19*E543-data!$C$16*F543)*$B544/60</f>
        <v>158.52282059933512</v>
      </c>
      <c r="G544" s="17">
        <f>G543+(data!$C$20*E543-data!$C$17*G543)*$B544/60</f>
        <v>161.98104915743286</v>
      </c>
      <c r="H544" s="16">
        <f t="shared" si="17"/>
        <v>44.166666666666664</v>
      </c>
      <c r="I544" s="14">
        <f>E544/data!$C$15*1000</f>
        <v>4.0276229467137048</v>
      </c>
      <c r="J544" s="14">
        <f>J543+data!$C$21*(I543-J543)/60*B543</f>
        <v>4.0429444530258554</v>
      </c>
      <c r="K544" s="59">
        <f>K543+C544*B544/3600/data!H$23</f>
        <v>85.116009764812446</v>
      </c>
    </row>
    <row r="545" spans="1:11" ht="20.100000000000001" customHeight="1">
      <c r="A545" s="12">
        <f>'Eleveld TCI'!A545</f>
        <v>2655</v>
      </c>
      <c r="B545" s="8">
        <f>'Eleveld TCI'!C545</f>
        <v>5</v>
      </c>
      <c r="C545" s="68">
        <f>'Marsh TCI'!E545</f>
        <v>790.71662915622596</v>
      </c>
      <c r="D545" s="17">
        <f>(F545*data!$C$16+G545*data!$C$17-E544*(data!$C$18+data!$C$19+data!$C$20))*$B545/60</f>
        <v>-1.0998186539559673</v>
      </c>
      <c r="E545" s="17">
        <f t="shared" si="18"/>
        <v>29.744812271377178</v>
      </c>
      <c r="F545" s="17">
        <f>F544+(data!$C$19*E544-data!$C$16*F544)*$B545/60</f>
        <v>158.54743603286448</v>
      </c>
      <c r="G545" s="17">
        <f>G544+(data!$C$20*E544-data!$C$17*G544)*$B545/60</f>
        <v>162.21611798310579</v>
      </c>
      <c r="H545" s="16">
        <f t="shared" si="17"/>
        <v>44.25</v>
      </c>
      <c r="I545" s="14">
        <f>E545/data!$C$15*1000</f>
        <v>4.0274468725582002</v>
      </c>
      <c r="J545" s="14">
        <f>J544+data!$C$21*(I544-J544)/60*B544</f>
        <v>4.0427847688996739</v>
      </c>
      <c r="K545" s="59">
        <f>K544+C545*B545/3600/data!H$23</f>
        <v>85.225831518861924</v>
      </c>
    </row>
    <row r="546" spans="1:11" ht="20.100000000000001" customHeight="1">
      <c r="A546" s="12">
        <f>'Eleveld TCI'!A546</f>
        <v>2660</v>
      </c>
      <c r="B546" s="8">
        <f>'Eleveld TCI'!C546</f>
        <v>5</v>
      </c>
      <c r="C546" s="68">
        <f>'Marsh TCI'!E546</f>
        <v>790.50090105604113</v>
      </c>
      <c r="D546" s="17">
        <f>(F546*data!$C$16+G546*data!$C$17-E545*(data!$C$18+data!$C$19+data!$C$20))*$B546/60</f>
        <v>-1.0995153833789593</v>
      </c>
      <c r="E546" s="17">
        <f t="shared" si="18"/>
        <v>29.743514428492976</v>
      </c>
      <c r="F546" s="17">
        <f>F545+(data!$C$19*E545-data!$C$16*F545)*$B546/60</f>
        <v>158.57188389120387</v>
      </c>
      <c r="G546" s="17">
        <f>G545+(data!$C$20*E545-data!$C$17*G545)*$B546/60</f>
        <v>162.45108692929952</v>
      </c>
      <c r="H546" s="16">
        <f t="shared" si="17"/>
        <v>44.333333333333336</v>
      </c>
      <c r="I546" s="14">
        <f>E546/data!$C$15*1000</f>
        <v>4.0272711446626133</v>
      </c>
      <c r="J546" s="14">
        <f>J545+data!$C$21*(I545-J545)/60*B545</f>
        <v>4.0426249139529826</v>
      </c>
      <c r="K546" s="59">
        <f>K545+C546*B546/3600/data!H$23</f>
        <v>85.33562331067526</v>
      </c>
    </row>
    <row r="547" spans="1:11" ht="20.100000000000001" customHeight="1">
      <c r="A547" s="12">
        <f>'Eleveld TCI'!A547</f>
        <v>2665</v>
      </c>
      <c r="B547" s="8">
        <f>'Eleveld TCI'!C547</f>
        <v>5</v>
      </c>
      <c r="C547" s="68">
        <f>'Marsh TCI'!E547</f>
        <v>790.28595486372978</v>
      </c>
      <c r="D547" s="17">
        <f>(F547*data!$C$16+G547*data!$C$17-E546*(data!$C$18+data!$C$19+data!$C$20))*$B547/60</f>
        <v>-1.0992132008058482</v>
      </c>
      <c r="E547" s="17">
        <f t="shared" si="18"/>
        <v>29.742219145820517</v>
      </c>
      <c r="F547" s="17">
        <f>F546+(data!$C$19*E546-data!$C$16*F546)*$B547/60</f>
        <v>158.59616513287267</v>
      </c>
      <c r="G547" s="17">
        <f>G546+(data!$C$20*E546-data!$C$17*G546)*$B547/60</f>
        <v>162.68595605833468</v>
      </c>
      <c r="H547" s="16">
        <f t="shared" si="17"/>
        <v>44.416666666666664</v>
      </c>
      <c r="I547" s="14">
        <f>E547/data!$C$15*1000</f>
        <v>4.027095763419636</v>
      </c>
      <c r="J547" s="14">
        <f>J546+data!$C$21*(I546-J546)/60*B546</f>
        <v>4.042464893574909</v>
      </c>
      <c r="K547" s="59">
        <f>K546+C547*B547/3600/data!H$23</f>
        <v>85.445385248850783</v>
      </c>
    </row>
    <row r="548" spans="1:11" ht="20.100000000000001" customHeight="1">
      <c r="A548" s="12">
        <f>'Eleveld TCI'!A548</f>
        <v>2670</v>
      </c>
      <c r="B548" s="8">
        <f>'Eleveld TCI'!C548</f>
        <v>5</v>
      </c>
      <c r="C548" s="68">
        <f>'Marsh TCI'!E548</f>
        <v>790.07178705242609</v>
      </c>
      <c r="D548" s="17">
        <f>(F548*data!$C$16+G548*data!$C$17-E547*(data!$C$18+data!$C$19+data!$C$20))*$B548/60</f>
        <v>-1.0989121013753838</v>
      </c>
      <c r="E548" s="17">
        <f t="shared" si="18"/>
        <v>29.740926426200314</v>
      </c>
      <c r="F548" s="17">
        <f>F547+(data!$C$19*E547-data!$C$16*F547)*$B548/60</f>
        <v>158.62028071141509</v>
      </c>
      <c r="G548" s="17">
        <f>G547+(data!$C$20*E547-data!$C$17*G547)*$B548/60</f>
        <v>162.92072543253758</v>
      </c>
      <c r="H548" s="16">
        <f t="shared" si="17"/>
        <v>44.5</v>
      </c>
      <c r="I548" s="14">
        <f>E548/data!$C$15*1000</f>
        <v>4.0269207292138738</v>
      </c>
      <c r="J548" s="14">
        <f>J547+data!$C$21*(I547-J547)/60*B547</f>
        <v>4.0423047131025056</v>
      </c>
      <c r="K548" s="59">
        <f>K547+C548*B548/3600/data!H$23</f>
        <v>85.555117441496947</v>
      </c>
    </row>
    <row r="549" spans="1:11" ht="20.100000000000001" customHeight="1">
      <c r="A549" s="12">
        <f>'Eleveld TCI'!A549</f>
        <v>2675</v>
      </c>
      <c r="B549" s="8">
        <f>'Eleveld TCI'!C549</f>
        <v>5</v>
      </c>
      <c r="C549" s="68">
        <f>'Marsh TCI'!E549</f>
        <v>789.85839411142024</v>
      </c>
      <c r="D549" s="17">
        <f>(F549*data!$C$16+G549*data!$C$17-E548*(data!$C$18+data!$C$19+data!$C$20))*$B549/60</f>
        <v>-1.098612080248434</v>
      </c>
      <c r="E549" s="17">
        <f t="shared" si="18"/>
        <v>29.739636272413584</v>
      </c>
      <c r="F549" s="17">
        <f>F548+(data!$C$19*E548-data!$C$16*F548)*$B549/60</f>
        <v>158.64423157542475</v>
      </c>
      <c r="G549" s="17">
        <f>G548+(data!$C$20*E548-data!$C$17*G548)*$B549/60</f>
        <v>163.15539511423967</v>
      </c>
      <c r="H549" s="16">
        <f t="shared" si="17"/>
        <v>44.583333333333336</v>
      </c>
      <c r="I549" s="14">
        <f>E549/data!$C$15*1000</f>
        <v>4.0267460424219026</v>
      </c>
      <c r="J549" s="14">
        <f>J548+data!$C$21*(I548-J548)/60*B548</f>
        <v>4.0421443778212085</v>
      </c>
      <c r="K549" s="59">
        <f>K548+C549*B549/3600/data!H$23</f>
        <v>85.664819996234641</v>
      </c>
    </row>
    <row r="550" spans="1:11" ht="20.100000000000001" customHeight="1">
      <c r="A550" s="12">
        <f>'Eleveld TCI'!A550</f>
        <v>2680</v>
      </c>
      <c r="B550" s="8">
        <f>'Eleveld TCI'!C550</f>
        <v>5</v>
      </c>
      <c r="C550" s="68">
        <f>'Marsh TCI'!E550</f>
        <v>789.64577254606638</v>
      </c>
      <c r="D550" s="17">
        <f>(F550*data!$C$16+G550*data!$C$17-E549*(data!$C$18+data!$C$19+data!$C$20))*$B550/60</f>
        <v>-1.0983131326078868</v>
      </c>
      <c r="E550" s="17">
        <f t="shared" si="18"/>
        <v>29.738348687182668</v>
      </c>
      <c r="F550" s="17">
        <f>F549+(data!$C$19*E549-data!$C$16*F549)*$B550/60</f>
        <v>158.66801866856909</v>
      </c>
      <c r="G550" s="17">
        <f>G549+(data!$C$20*E549-data!$C$17*G549)*$B550/60</f>
        <v>163.38996516577691</v>
      </c>
      <c r="H550" s="16">
        <f t="shared" si="17"/>
        <v>44.666666666666664</v>
      </c>
      <c r="I550" s="14">
        <f>E550/data!$C$15*1000</f>
        <v>4.0265717034123263</v>
      </c>
      <c r="J550" s="14">
        <f>J549+data!$C$21*(I549-J549)/60*B549</f>
        <v>4.0419838929652947</v>
      </c>
      <c r="K550" s="59">
        <f>K549+C550*B550/3600/data!H$23</f>
        <v>85.774493020199372</v>
      </c>
    </row>
    <row r="551" spans="1:11" ht="20.100000000000001" customHeight="1">
      <c r="A551" s="12">
        <f>'Eleveld TCI'!A551</f>
        <v>2685</v>
      </c>
      <c r="B551" s="8">
        <f>'Eleveld TCI'!C551</f>
        <v>5</v>
      </c>
      <c r="C551" s="68">
        <f>'Marsh TCI'!E551</f>
        <v>789.43391887774169</v>
      </c>
      <c r="D551" s="17">
        <f>(F551*data!$C$16+G551*data!$C$17-E550*(data!$C$18+data!$C$19+data!$C$20))*$B551/60</f>
        <v>-1.0980152536585486</v>
      </c>
      <c r="E551" s="17">
        <f t="shared" si="18"/>
        <v>29.737063673171434</v>
      </c>
      <c r="F551" s="17">
        <f>F550+(data!$C$19*E550-data!$C$16*F550)*$B551/60</f>
        <v>158.69164292961358</v>
      </c>
      <c r="G551" s="17">
        <f>G550+(data!$C$20*E550-data!$C$17*G550)*$B551/60</f>
        <v>163.62443564948919</v>
      </c>
      <c r="H551" s="16">
        <f t="shared" si="17"/>
        <v>44.75</v>
      </c>
      <c r="I551" s="14">
        <f>E551/data!$C$15*1000</f>
        <v>4.0263977125458341</v>
      </c>
      <c r="J551" s="14">
        <f>J550+data!$C$21*(I550-J550)/60*B550</f>
        <v>4.041823263718328</v>
      </c>
      <c r="K551" s="59">
        <f>K550+C551*B551/3600/data!H$23</f>
        <v>85.884136620043506</v>
      </c>
    </row>
    <row r="552" spans="1:11" ht="20.100000000000001" customHeight="1">
      <c r="A552" s="12">
        <f>'Eleveld TCI'!A552</f>
        <v>2690</v>
      </c>
      <c r="B552" s="8">
        <f>'Eleveld TCI'!C552</f>
        <v>5</v>
      </c>
      <c r="C552" s="68">
        <f>'Marsh TCI'!E552</f>
        <v>789.22282964374403</v>
      </c>
      <c r="D552" s="17">
        <f>(F552*data!$C$16+G552*data!$C$17-E551*(data!$C$18+data!$C$19+data!$C$20))*$B552/60</f>
        <v>-1.0977184386270449</v>
      </c>
      <c r="E552" s="17">
        <f t="shared" si="18"/>
        <v>29.735781232985698</v>
      </c>
      <c r="F552" s="17">
        <f>F551+(data!$C$19*E551-data!$C$16*F551)*$B552/60</f>
        <v>158.715105292446</v>
      </c>
      <c r="G552" s="17">
        <f>G551+(data!$C$20*E551-data!$C$17*G551)*$B552/60</f>
        <v>163.85880662771973</v>
      </c>
      <c r="H552" s="16">
        <f t="shared" si="17"/>
        <v>44.833333333333336</v>
      </c>
      <c r="I552" s="14">
        <f>E552/data!$C$15*1000</f>
        <v>4.0262240701752541</v>
      </c>
      <c r="J552" s="14">
        <f>J551+data!$C$21*(I551-J551)/60*B551</f>
        <v>4.0416624952136084</v>
      </c>
      <c r="K552" s="59">
        <f>K551+C552*B552/3600/data!H$23</f>
        <v>85.993750901938469</v>
      </c>
    </row>
    <row r="553" spans="1:11" ht="20.100000000000001" customHeight="1">
      <c r="A553" s="12">
        <f>'Eleveld TCI'!A553</f>
        <v>2695</v>
      </c>
      <c r="B553" s="8">
        <f>'Eleveld TCI'!C553</f>
        <v>5</v>
      </c>
      <c r="C553" s="68">
        <f>'Marsh TCI'!E553</f>
        <v>789.01250139719991</v>
      </c>
      <c r="D553" s="17">
        <f>(F553*data!$C$16+G553*data!$C$17-E552*(data!$C$18+data!$C$19+data!$C$20))*$B553/60</f>
        <v>-1.0974226827617213</v>
      </c>
      <c r="E553" s="17">
        <f t="shared" si="18"/>
        <v>29.734501369173621</v>
      </c>
      <c r="F553" s="17">
        <f>F552+(data!$C$19*E552-data!$C$16*F552)*$B553/60</f>
        <v>158.73840668610046</v>
      </c>
      <c r="G553" s="17">
        <f>G552+(data!$C$20*E552-data!$C$17*G552)*$B553/60</f>
        <v>164.09307816281458</v>
      </c>
      <c r="H553" s="16">
        <f t="shared" si="17"/>
        <v>44.916666666666664</v>
      </c>
      <c r="I553" s="14">
        <f>E553/data!$C$15*1000</f>
        <v>4.0260507766456044</v>
      </c>
      <c r="J553" s="14">
        <f>J552+data!$C$21*(I552-J552)/60*B552</f>
        <v>4.0415015925346127</v>
      </c>
      <c r="K553" s="59">
        <f>K552+C553*B553/3600/data!H$23</f>
        <v>86.103335971576968</v>
      </c>
    </row>
    <row r="554" spans="1:11" ht="20.100000000000001" customHeight="1">
      <c r="A554" s="12">
        <f>'Eleveld TCI'!A554</f>
        <v>2700</v>
      </c>
      <c r="B554" s="8">
        <f>'Eleveld TCI'!C554</f>
        <v>5</v>
      </c>
      <c r="C554" s="68">
        <f>'Marsh TCI'!E554</f>
        <v>788.80293070704397</v>
      </c>
      <c r="D554" s="17">
        <f>(F554*data!$C$16+G554*data!$C$17-E553*(data!$C$18+data!$C$19+data!$C$20))*$B554/60</f>
        <v>-1.0971279813325445</v>
      </c>
      <c r="E554" s="17">
        <f t="shared" si="18"/>
        <v>29.733224084226077</v>
      </c>
      <c r="F554" s="17">
        <f>F553+(data!$C$19*E553-data!$C$16*F553)*$B554/60</f>
        <v>158.76154803478138</v>
      </c>
      <c r="G554" s="17">
        <f>G553+(data!$C$20*E553-data!$C$17*G553)*$B554/60</f>
        <v>164.32725031712192</v>
      </c>
      <c r="H554" s="16">
        <f t="shared" si="17"/>
        <v>45</v>
      </c>
      <c r="I554" s="14">
        <f>E554/data!$C$15*1000</f>
        <v>4.0258778322941522</v>
      </c>
      <c r="J554" s="14">
        <f>J553+data!$C$21*(I553-J553)/60*B553</f>
        <v>4.0413405607154322</v>
      </c>
      <c r="K554" s="59">
        <f>K553+C554*B554/3600/data!H$23</f>
        <v>86.212891934175161</v>
      </c>
    </row>
    <row r="555" spans="1:11" ht="20.100000000000001" customHeight="1">
      <c r="A555" s="12">
        <f>'Eleveld TCI'!A555</f>
        <v>2705</v>
      </c>
      <c r="B555" s="8">
        <f>'Eleveld TCI'!C555</f>
        <v>5</v>
      </c>
      <c r="C555" s="68">
        <f>'Marsh TCI'!E555</f>
        <v>788.59411415792692</v>
      </c>
      <c r="D555" s="17">
        <f>(F555*data!$C$16+G555*data!$C$17-E554*(data!$C$18+data!$C$19+data!$C$20))*$B555/60</f>
        <v>-1.0968343296310004</v>
      </c>
      <c r="E555" s="17">
        <f t="shared" si="18"/>
        <v>29.731949380577081</v>
      </c>
      <c r="F555" s="17">
        <f>F554+(data!$C$19*E554-data!$C$16*F554)*$B555/60</f>
        <v>158.7845302578873</v>
      </c>
      <c r="G555" s="17">
        <f>G554+(data!$C$20*E554-data!$C$17*G554)*$B555/60</f>
        <v>164.56132315299163</v>
      </c>
      <c r="H555" s="16">
        <f t="shared" si="17"/>
        <v>45.083333333333336</v>
      </c>
      <c r="I555" s="14">
        <f>E555/data!$C$15*1000</f>
        <v>4.0257052374504614</v>
      </c>
      <c r="J555" s="14">
        <f>J554+data!$C$21*(I554-J554)/60*B554</f>
        <v>4.0411794047412064</v>
      </c>
      <c r="K555" s="59">
        <f>K554+C555*B555/3600/data!H$23</f>
        <v>86.322418894474879</v>
      </c>
    </row>
    <row r="556" spans="1:11" ht="20.100000000000001" customHeight="1">
      <c r="A556" s="12">
        <f>'Eleveld TCI'!A556</f>
        <v>2710</v>
      </c>
      <c r="B556" s="8">
        <f>'Eleveld TCI'!C556</f>
        <v>5</v>
      </c>
      <c r="C556" s="68">
        <f>'Marsh TCI'!E556</f>
        <v>788.38604835012347</v>
      </c>
      <c r="D556" s="17">
        <f>(F556*data!$C$16+G556*data!$C$17-E555*(data!$C$18+data!$C$19+data!$C$20))*$B556/60</f>
        <v>-1.0965417229699985</v>
      </c>
      <c r="E556" s="17">
        <f t="shared" si="18"/>
        <v>29.730677260604203</v>
      </c>
      <c r="F556" s="17">
        <f>F555+(data!$C$19*E555-data!$C$16*F555)*$B556/60</f>
        <v>158.80735427003455</v>
      </c>
      <c r="G556" s="17">
        <f>G555+(data!$C$20*E555-data!$C$17*G555)*$B556/60</f>
        <v>164.79529673277463</v>
      </c>
      <c r="H556" s="16">
        <f t="shared" si="17"/>
        <v>45.166666666666664</v>
      </c>
      <c r="I556" s="14">
        <f>E556/data!$C$15*1000</f>
        <v>4.0255329924364558</v>
      </c>
      <c r="J556" s="14">
        <f>J555+data!$C$21*(I555-J555)/60*B555</f>
        <v>4.0410181295485543</v>
      </c>
      <c r="K556" s="59">
        <f>K555+C556*B556/3600/data!H$23</f>
        <v>86.431916956745724</v>
      </c>
    </row>
    <row r="557" spans="1:11" ht="20.100000000000001" customHeight="1">
      <c r="A557" s="12">
        <f>'Eleveld TCI'!A557</f>
        <v>2715</v>
      </c>
      <c r="B557" s="8">
        <f>'Eleveld TCI'!C557</f>
        <v>5</v>
      </c>
      <c r="C557" s="68">
        <f>'Marsh TCI'!E557</f>
        <v>788.17872989947091</v>
      </c>
      <c r="D557" s="17">
        <f>(F557*data!$C$16+G557*data!$C$17-E556*(data!$C$18+data!$C$19+data!$C$20))*$B557/60</f>
        <v>-1.0962501566837757</v>
      </c>
      <c r="E557" s="17">
        <f t="shared" si="18"/>
        <v>29.729407726628931</v>
      </c>
      <c r="F557" s="17">
        <f>F556+(data!$C$19*E556-data!$C$16*F556)*$B557/60</f>
        <v>158.83002098108096</v>
      </c>
      <c r="G557" s="17">
        <f>G556+(data!$C$20*E556-data!$C$17*G556)*$B557/60</f>
        <v>165.02917111882232</v>
      </c>
      <c r="H557" s="16">
        <f t="shared" si="17"/>
        <v>45.25</v>
      </c>
      <c r="I557" s="14">
        <f>E557/data!$C$15*1000</f>
        <v>4.0253610975664644</v>
      </c>
      <c r="J557" s="14">
        <f>J556+data!$C$21*(I556-J556)/60*B556</f>
        <v>4.0408567400259985</v>
      </c>
      <c r="K557" s="59">
        <f>K556+C557*B557/3600/data!H$23</f>
        <v>86.541386224787317</v>
      </c>
    </row>
    <row r="558" spans="1:11" ht="20.100000000000001" customHeight="1">
      <c r="A558" s="12">
        <f>'Eleveld TCI'!A558</f>
        <v>2720</v>
      </c>
      <c r="B558" s="8">
        <f>'Eleveld TCI'!C558</f>
        <v>5</v>
      </c>
      <c r="C558" s="68">
        <f>'Marsh TCI'!E558</f>
        <v>787.97215543730772</v>
      </c>
      <c r="D558" s="17">
        <f>(F558*data!$C$16+G558*data!$C$17-E557*(data!$C$18+data!$C$19+data!$C$20))*$B558/60</f>
        <v>-1.095959626127796</v>
      </c>
      <c r="E558" s="17">
        <f t="shared" si="18"/>
        <v>29.728140780917066</v>
      </c>
      <c r="F558" s="17">
        <f>F557+(data!$C$19*E557-data!$C$16*F557)*$B558/60</f>
        <v>158.85253129614927</v>
      </c>
      <c r="G558" s="17">
        <f>G557+(data!$C$20*E557-data!$C$17*G557)*$B558/60</f>
        <v>165.2629463734861</v>
      </c>
      <c r="H558" s="16">
        <f t="shared" si="17"/>
        <v>45.333333333333336</v>
      </c>
      <c r="I558" s="14">
        <f>E558/data!$C$15*1000</f>
        <v>4.0251895531472757</v>
      </c>
      <c r="J558" s="14">
        <f>J557+data!$C$21*(I557-J557)/60*B557</f>
        <v>4.0406952410143893</v>
      </c>
      <c r="K558" s="59">
        <f>K557+C558*B558/3600/data!H$23</f>
        <v>86.650826801931387</v>
      </c>
    </row>
    <row r="559" spans="1:11" ht="20.100000000000001" customHeight="1">
      <c r="A559" s="12">
        <f>'Eleveld TCI'!A559</f>
        <v>2725</v>
      </c>
      <c r="B559" s="8">
        <f>'Eleveld TCI'!C559</f>
        <v>5</v>
      </c>
      <c r="C559" s="68">
        <f>'Marsh TCI'!E559</f>
        <v>787.76632161041221</v>
      </c>
      <c r="D559" s="17">
        <f>(F559*data!$C$16+G559*data!$C$17-E558*(data!$C$18+data!$C$19+data!$C$20))*$B559/60</f>
        <v>-1.0956701266786546</v>
      </c>
      <c r="E559" s="17">
        <f t="shared" si="18"/>
        <v>29.726876425679116</v>
      </c>
      <c r="F559" s="17">
        <f>F558+(data!$C$19*E558-data!$C$16*F558)*$B559/60</f>
        <v>158.87488611565053</v>
      </c>
      <c r="G559" s="17">
        <f>G558+(data!$C$20*E558-data!$C$17*G558)*$B559/60</f>
        <v>165.49662255911673</v>
      </c>
      <c r="H559" s="16">
        <f t="shared" si="17"/>
        <v>45.416666666666664</v>
      </c>
      <c r="I559" s="14">
        <f>E559/data!$C$15*1000</f>
        <v>4.0250183594781941</v>
      </c>
      <c r="J559" s="14">
        <f>J558+data!$C$21*(I558-J558)/60*B558</f>
        <v>4.0405336373073215</v>
      </c>
      <c r="K559" s="59">
        <f>K558+C559*B559/3600/data!H$23</f>
        <v>86.760238791043946</v>
      </c>
    </row>
    <row r="560" spans="1:11" ht="20.100000000000001" customHeight="1">
      <c r="A560" s="12">
        <f>'Eleveld TCI'!A560</f>
        <v>2730</v>
      </c>
      <c r="B560" s="8">
        <f>'Eleveld TCI'!C560</f>
        <v>5</v>
      </c>
      <c r="C560" s="68">
        <f>'Marsh TCI'!E560</f>
        <v>787.56122508087969</v>
      </c>
      <c r="D560" s="17">
        <f>(F560*data!$C$16+G560*data!$C$17-E559*(data!$C$18+data!$C$19+data!$C$20))*$B560/60</f>
        <v>-1.0953816537339807</v>
      </c>
      <c r="E560" s="17">
        <f t="shared" si="18"/>
        <v>29.725614663070708</v>
      </c>
      <c r="F560" s="17">
        <f>F559+(data!$C$19*E559-data!$C$16*F559)*$B560/60</f>
        <v>158.89708633530739</v>
      </c>
      <c r="G560" s="17">
        <f>G559+(data!$C$20*E559-data!$C$17*G559)*$B560/60</f>
        <v>165.73019973806382</v>
      </c>
      <c r="H560" s="16">
        <f t="shared" si="17"/>
        <v>45.5</v>
      </c>
      <c r="I560" s="14">
        <f>E560/data!$C$15*1000</f>
        <v>4.0248475168510902</v>
      </c>
      <c r="J560" s="14">
        <f>J559+data!$C$21*(I559-J559)/60*B559</f>
        <v>4.0403719336515493</v>
      </c>
      <c r="K560" s="59">
        <f>K559+C560*B560/3600/data!H$23</f>
        <v>86.869622294527403</v>
      </c>
    </row>
    <row r="561" spans="1:11" ht="20.100000000000001" customHeight="1">
      <c r="A561" s="12">
        <f>'Eleveld TCI'!A561</f>
        <v>2735</v>
      </c>
      <c r="B561" s="8">
        <f>'Eleveld TCI'!C561</f>
        <v>5</v>
      </c>
      <c r="C561" s="68">
        <f>'Marsh TCI'!E561</f>
        <v>787.35686252613277</v>
      </c>
      <c r="D561" s="17">
        <f>(F561*data!$C$16+G561*data!$C$17-E560*(data!$C$18+data!$C$19+data!$C$20))*$B561/60</f>
        <v>-1.0950942027123451</v>
      </c>
      <c r="E561" s="17">
        <f t="shared" si="18"/>
        <v>29.724355495192917</v>
      </c>
      <c r="F561" s="17">
        <f>F560+(data!$C$19*E560-data!$C$16*F560)*$B561/60</f>
        <v>158.91913284617723</v>
      </c>
      <c r="G561" s="17">
        <f>G560+(data!$C$20*E560-data!$C$17*G560)*$B561/60</f>
        <v>165.96367797267533</v>
      </c>
      <c r="H561" s="16">
        <f t="shared" si="17"/>
        <v>45.583333333333336</v>
      </c>
      <c r="I561" s="14">
        <f>E561/data!$C$15*1000</f>
        <v>4.0246770255504503</v>
      </c>
      <c r="J561" s="14">
        <f>J560+data!$C$21*(I560-J560)/60*B560</f>
        <v>4.0402101347473973</v>
      </c>
      <c r="K561" s="59">
        <f>K560+C561*B561/3600/data!H$23</f>
        <v>86.978977414322699</v>
      </c>
    </row>
    <row r="562" spans="1:11" ht="20.100000000000001" customHeight="1">
      <c r="A562" s="12">
        <f>'Eleveld TCI'!A562</f>
        <v>2740</v>
      </c>
      <c r="B562" s="8">
        <f>'Eleveld TCI'!C562</f>
        <v>5</v>
      </c>
      <c r="C562" s="68">
        <f>'Marsh TCI'!E562</f>
        <v>787.15323063876781</v>
      </c>
      <c r="D562" s="17">
        <f>(F562*data!$C$16+G562*data!$C$17-E561*(data!$C$18+data!$C$19+data!$C$20))*$B562/60</f>
        <v>-1.0948077690531581</v>
      </c>
      <c r="E562" s="17">
        <f t="shared" si="18"/>
        <v>29.723098924092721</v>
      </c>
      <c r="F562" s="17">
        <f>F561+(data!$C$19*E561-data!$C$16*F561)*$B562/60</f>
        <v>158.94102653467525</v>
      </c>
      <c r="G562" s="17">
        <f>G561+(data!$C$20*E561-data!$C$17*G561)*$B562/60</f>
        <v>166.19705732529695</v>
      </c>
      <c r="H562" s="16">
        <f t="shared" si="17"/>
        <v>45.666666666666664</v>
      </c>
      <c r="I562" s="14">
        <f>E562/data!$C$15*1000</f>
        <v>4.0245068858534356</v>
      </c>
      <c r="J562" s="14">
        <f>J561+data!$C$21*(I561-J561)/60*B561</f>
        <v>4.0400482452491673</v>
      </c>
      <c r="K562" s="59">
        <f>K561+C562*B562/3600/data!H$23</f>
        <v>87.08830425191141</v>
      </c>
    </row>
    <row r="563" spans="1:11" ht="20.100000000000001" customHeight="1">
      <c r="A563" s="12">
        <f>'Eleveld TCI'!A563</f>
        <v>2745</v>
      </c>
      <c r="B563" s="8">
        <f>'Eleveld TCI'!C563</f>
        <v>5</v>
      </c>
      <c r="C563" s="68">
        <f>'Marsh TCI'!E563</f>
        <v>786.95032612655496</v>
      </c>
      <c r="D563" s="17">
        <f>(F563*data!$C$16+G563*data!$C$17-E562*(data!$C$18+data!$C$19+data!$C$20))*$B563/60</f>
        <v>-1.0945223482165825</v>
      </c>
      <c r="E563" s="17">
        <f t="shared" si="18"/>
        <v>29.721844951763316</v>
      </c>
      <c r="F563" s="17">
        <f>F562+(data!$C$19*E562-data!$C$16*F562)*$B563/60</f>
        <v>158.9627682825973</v>
      </c>
      <c r="G563" s="17">
        <f>G562+(data!$C$20*E562-data!$C$17*G562)*$B563/60</f>
        <v>166.43033785827163</v>
      </c>
      <c r="H563" s="16">
        <f t="shared" si="17"/>
        <v>45.75</v>
      </c>
      <c r="I563" s="14">
        <f>E563/data!$C$15*1000</f>
        <v>4.0243370980299229</v>
      </c>
      <c r="J563" s="14">
        <f>J562+data!$C$21*(I562-J562)/60*B562</f>
        <v>4.0398862697655415</v>
      </c>
      <c r="K563" s="59">
        <f>K562+C563*B563/3600/data!H$23</f>
        <v>87.197602908317876</v>
      </c>
    </row>
    <row r="564" spans="1:11" ht="20.100000000000001" customHeight="1">
      <c r="A564" s="12">
        <f>'Eleveld TCI'!A564</f>
        <v>2750</v>
      </c>
      <c r="B564" s="8">
        <f>'Eleveld TCI'!C564</f>
        <v>5</v>
      </c>
      <c r="C564" s="68">
        <f>'Marsh TCI'!E564</f>
        <v>786.74814571230513</v>
      </c>
      <c r="D564" s="17">
        <f>(F564*data!$C$16+G564*data!$C$17-E563*(data!$C$18+data!$C$19+data!$C$20))*$B564/60</f>
        <v>-1.0942379356834306</v>
      </c>
      <c r="E564" s="17">
        <f t="shared" si="18"/>
        <v>29.720593580144545</v>
      </c>
      <c r="F564" s="17">
        <f>F563+(data!$C$19*E563-data!$C$16*F563)*$B564/60</f>
        <v>158.98435896714281</v>
      </c>
      <c r="G564" s="17">
        <f>G563+(data!$C$20*E563-data!$C$17*G563)*$B564/60</f>
        <v>166.66351963393896</v>
      </c>
      <c r="H564" s="16">
        <f t="shared" si="17"/>
        <v>45.833333333333336</v>
      </c>
      <c r="I564" s="14">
        <f>E564/data!$C$15*1000</f>
        <v>4.0241676623425686</v>
      </c>
      <c r="J564" s="14">
        <f>J563+data!$C$21*(I563-J563)/60*B563</f>
        <v>4.0397242128599826</v>
      </c>
      <c r="K564" s="59">
        <f>K563+C564*B564/3600/data!H$23</f>
        <v>87.30687348411125</v>
      </c>
    </row>
    <row r="565" spans="1:11" ht="20.100000000000001" customHeight="1">
      <c r="A565" s="12">
        <f>'Eleveld TCI'!A565</f>
        <v>2755</v>
      </c>
      <c r="B565" s="8">
        <f>'Eleveld TCI'!C565</f>
        <v>5</v>
      </c>
      <c r="C565" s="68">
        <f>'Marsh TCI'!E565</f>
        <v>786.54668613387003</v>
      </c>
      <c r="D565" s="17">
        <f>(F565*data!$C$16+G565*data!$C$17-E564*(data!$C$18+data!$C$19+data!$C$20))*$B565/60</f>
        <v>-1.0939545269550761</v>
      </c>
      <c r="E565" s="17">
        <f t="shared" si="18"/>
        <v>29.719344811123225</v>
      </c>
      <c r="F565" s="17">
        <f>F564+(data!$C$19*E564-data!$C$16*F564)*$B565/60</f>
        <v>159.00579946093751</v>
      </c>
      <c r="G565" s="17">
        <f>G564+(data!$C$20*E564-data!$C$17*G564)*$B565/60</f>
        <v>166.89660271463478</v>
      </c>
      <c r="H565" s="16">
        <f t="shared" si="17"/>
        <v>45.916666666666664</v>
      </c>
      <c r="I565" s="14">
        <f>E565/data!$C$15*1000</f>
        <v>4.0239985790468467</v>
      </c>
      <c r="J565" s="14">
        <f>J564+data!$C$21*(I564-J564)/60*B564</f>
        <v>4.0395620790511284</v>
      </c>
      <c r="K565" s="59">
        <f>K564+C565*B565/3600/data!H$23</f>
        <v>87.416116079407615</v>
      </c>
    </row>
    <row r="566" spans="1:11" ht="20.100000000000001" customHeight="1">
      <c r="A566" s="12">
        <f>'Eleveld TCI'!A566</f>
        <v>2760</v>
      </c>
      <c r="B566" s="8">
        <f>'Eleveld TCI'!C566</f>
        <v>5</v>
      </c>
      <c r="C566" s="68">
        <f>'Marsh TCI'!E566</f>
        <v>786.34594414401931</v>
      </c>
      <c r="D566" s="17">
        <f>(F566*data!$C$16+G566*data!$C$17-E565*(data!$C$18+data!$C$19+data!$C$20))*$B566/60</f>
        <v>-1.0936721175533568</v>
      </c>
      <c r="E566" s="17">
        <f t="shared" si="18"/>
        <v>29.718098646533576</v>
      </c>
      <c r="F566" s="17">
        <f>F565+(data!$C$19*E565-data!$C$16*F565)*$B566/60</f>
        <v>159.02709063205594</v>
      </c>
      <c r="G566" s="17">
        <f>G565+(data!$C$20*E565-data!$C$17*G565)*$B566/60</f>
        <v>167.12958716269051</v>
      </c>
      <c r="H566" s="16">
        <f t="shared" si="17"/>
        <v>46</v>
      </c>
      <c r="I566" s="14">
        <f>E566/data!$C$15*1000</f>
        <v>4.0238298483911121</v>
      </c>
      <c r="J566" s="14">
        <f>J565+data!$C$21*(I565-J565)/60*B565</f>
        <v>4.0393998728131857</v>
      </c>
      <c r="K566" s="59">
        <f>K565+C566*B566/3600/data!H$23</f>
        <v>87.525330793872058</v>
      </c>
    </row>
    <row r="567" spans="1:11" ht="20.100000000000001" customHeight="1">
      <c r="A567" s="12">
        <f>'Eleveld TCI'!A567</f>
        <v>2765</v>
      </c>
      <c r="B567" s="8">
        <f>'Eleveld TCI'!C567</f>
        <v>5</v>
      </c>
      <c r="C567" s="68">
        <f>'Marsh TCI'!E567</f>
        <v>786.14591651037927</v>
      </c>
      <c r="D567" s="17">
        <f>(F567*data!$C$16+G567*data!$C$17-E566*(data!$C$18+data!$C$19+data!$C$20))*$B567/60</f>
        <v>-1.0933907030204837</v>
      </c>
      <c r="E567" s="17">
        <f t="shared" si="18"/>
        <v>29.716855088157565</v>
      </c>
      <c r="F567" s="17">
        <f>F566+(data!$C$19*E566-data!$C$16*F566)*$B567/60</f>
        <v>159.04823334404401</v>
      </c>
      <c r="G567" s="17">
        <f>G566+(data!$C$20*E566-data!$C$17*G566)*$B567/60</f>
        <v>167.36247304043275</v>
      </c>
      <c r="H567" s="16">
        <f t="shared" si="17"/>
        <v>46.083333333333336</v>
      </c>
      <c r="I567" s="14">
        <f>E567/data!$C$15*1000</f>
        <v>4.0236614706166405</v>
      </c>
      <c r="J567" s="14">
        <f>J566+data!$C$21*(I566-J566)/60*B566</f>
        <v>4.0392375985763183</v>
      </c>
      <c r="K567" s="59">
        <f>K566+C567*B567/3600/data!H$23</f>
        <v>87.634517726720716</v>
      </c>
    </row>
    <row r="568" spans="1:11" ht="20.100000000000001" customHeight="1">
      <c r="A568" s="12">
        <f>'Eleveld TCI'!A568</f>
        <v>2770</v>
      </c>
      <c r="B568" s="8">
        <f>'Eleveld TCI'!C568</f>
        <v>5</v>
      </c>
      <c r="C568" s="68">
        <f>'Marsh TCI'!E568</f>
        <v>785.94660001539182</v>
      </c>
      <c r="D568" s="17">
        <f>(F568*data!$C$16+G568*data!$C$17-E567*(data!$C$18+data!$C$19+data!$C$20))*$B568/60</f>
        <v>-1.0931102789189473</v>
      </c>
      <c r="E568" s="17">
        <f t="shared" si="18"/>
        <v>29.715614137725257</v>
      </c>
      <c r="F568" s="17">
        <f>F567+(data!$C$19*E567-data!$C$16*F567)*$B568/60</f>
        <v>159.06922845594138</v>
      </c>
      <c r="G568" s="17">
        <f>G567+(data!$C$20*E567-data!$C$17*G567)*$B568/60</f>
        <v>167.59526041018265</v>
      </c>
      <c r="H568" s="16">
        <f t="shared" si="17"/>
        <v>46.166666666666664</v>
      </c>
      <c r="I568" s="14">
        <f>E568/data!$C$15*1000</f>
        <v>4.0234934459576852</v>
      </c>
      <c r="J568" s="14">
        <f>J567+data!$C$21*(I567-J567)/60*B567</f>
        <v>4.0390752607270324</v>
      </c>
      <c r="K568" s="59">
        <f>K567+C568*B568/3600/data!H$23</f>
        <v>87.743676976722853</v>
      </c>
    </row>
    <row r="569" spans="1:11" ht="20.100000000000001" customHeight="1">
      <c r="A569" s="12">
        <f>'Eleveld TCI'!A569</f>
        <v>2775</v>
      </c>
      <c r="B569" s="8">
        <f>'Eleveld TCI'!C569</f>
        <v>5</v>
      </c>
      <c r="C569" s="68">
        <f>'Marsh TCI'!E569</f>
        <v>785.74799145624297</v>
      </c>
      <c r="D569" s="17">
        <f>(F569*data!$C$16+G569*data!$C$17-E568*(data!$C$18+data!$C$19+data!$C$20))*$B569/60</f>
        <v>-1.0928308408314213</v>
      </c>
      <c r="E569" s="17">
        <f t="shared" si="18"/>
        <v>29.714375796915213</v>
      </c>
      <c r="F569" s="17">
        <f>F568+(data!$C$19*E568-data!$C$16*F568)*$B569/60</f>
        <v>159.09007682230379</v>
      </c>
      <c r="G569" s="17">
        <f>G568+(data!$C$20*E568-data!$C$17*G568)*$B569/60</f>
        <v>167.82794933425549</v>
      </c>
      <c r="H569" s="16">
        <f t="shared" si="17"/>
        <v>46.25</v>
      </c>
      <c r="I569" s="14">
        <f>E569/data!$C$15*1000</f>
        <v>4.0233257746415223</v>
      </c>
      <c r="J569" s="14">
        <f>J568+data!$C$21*(I568-J568)/60*B568</f>
        <v>4.0389128636085587</v>
      </c>
      <c r="K569" s="59">
        <f>K568+C569*B569/3600/data!H$23</f>
        <v>87.852808642202888</v>
      </c>
    </row>
    <row r="570" spans="1:11" ht="20.100000000000001" customHeight="1">
      <c r="A570" s="12">
        <f>'Eleveld TCI'!A570</f>
        <v>2780</v>
      </c>
      <c r="B570" s="8">
        <f>'Eleveld TCI'!C570</f>
        <v>5</v>
      </c>
      <c r="C570" s="68">
        <f>'Marsh TCI'!E570</f>
        <v>785.55008764473996</v>
      </c>
      <c r="D570" s="17">
        <f>(F570*data!$C$16+G570*data!$C$17-E569*(data!$C$18+data!$C$19+data!$C$20))*$B570/60</f>
        <v>-1.0925523843606759</v>
      </c>
      <c r="E570" s="17">
        <f t="shared" si="18"/>
        <v>29.713140067354875</v>
      </c>
      <c r="F570" s="17">
        <f>F569+(data!$C$19*E569-data!$C$16*F569)*$B570/60</f>
        <v>159.11077929322514</v>
      </c>
      <c r="G570" s="17">
        <f>G569+(data!$C$20*E569-data!$C$17*G569)*$B570/60</f>
        <v>168.06053987496017</v>
      </c>
      <c r="H570" s="16">
        <f t="shared" si="17"/>
        <v>46.333333333333336</v>
      </c>
      <c r="I570" s="14">
        <f>E570/data!$C$15*1000</f>
        <v>4.023158456888507</v>
      </c>
      <c r="J570" s="14">
        <f>J569+data!$C$21*(I569-J569)/60*B569</f>
        <v>4.0387504115212307</v>
      </c>
      <c r="K570" s="59">
        <f>K569+C570*B570/3600/data!H$23</f>
        <v>87.961912821042432</v>
      </c>
    </row>
    <row r="571" spans="1:11" ht="20.100000000000001" customHeight="1">
      <c r="A571" s="12">
        <f>'Eleveld TCI'!A571</f>
        <v>2785</v>
      </c>
      <c r="B571" s="8">
        <f>'Eleveld TCI'!C571</f>
        <v>5</v>
      </c>
      <c r="C571" s="68">
        <f>'Marsh TCI'!E571</f>
        <v>785.352885407342</v>
      </c>
      <c r="D571" s="17">
        <f>(F571*data!$C$16+G571*data!$C$17-E570*(data!$C$18+data!$C$19+data!$C$20))*$B571/60</f>
        <v>-1.0922749051294853</v>
      </c>
      <c r="E571" s="17">
        <f t="shared" si="18"/>
        <v>29.711906950620861</v>
      </c>
      <c r="F571" s="17">
        <f>F570+(data!$C$19*E570-data!$C$16*F570)*$B571/60</f>
        <v>159.13133671435961</v>
      </c>
      <c r="G571" s="17">
        <f>G570+(data!$C$20*E570-data!$C$17*G570)*$B571/60</f>
        <v>168.29303209459863</v>
      </c>
      <c r="H571" s="16">
        <f t="shared" si="17"/>
        <v>46.416666666666664</v>
      </c>
      <c r="I571" s="14">
        <f>E571/data!$C$15*1000</f>
        <v>4.0229914929121131</v>
      </c>
      <c r="J571" s="14">
        <f>J570+data!$C$21*(I570-J570)/60*B570</f>
        <v>4.0385879087228593</v>
      </c>
      <c r="K571" s="59">
        <f>K570+C571*B571/3600/data!H$23</f>
        <v>88.070989610682346</v>
      </c>
    </row>
    <row r="572" spans="1:11" ht="20.100000000000001" customHeight="1">
      <c r="A572" s="12">
        <f>'Eleveld TCI'!A572</f>
        <v>2790</v>
      </c>
      <c r="B572" s="8">
        <f>'Eleveld TCI'!C572</f>
        <v>5</v>
      </c>
      <c r="C572" s="68">
        <f>'Marsh TCI'!E572</f>
        <v>785.15638158498632</v>
      </c>
      <c r="D572" s="17">
        <f>(F572*data!$C$16+G572*data!$C$17-E571*(data!$C$18+data!$C$19+data!$C$20))*$B572/60</f>
        <v>-1.0919983987805322</v>
      </c>
      <c r="E572" s="17">
        <f t="shared" si="18"/>
        <v>29.710676448239415</v>
      </c>
      <c r="F572" s="17">
        <f>F571+(data!$C$19*E571-data!$C$16*F571)*$B572/60</f>
        <v>159.15174992694364</v>
      </c>
      <c r="G572" s="17">
        <f>G571+(data!$C$20*E571-data!$C$17*G571)*$B572/60</f>
        <v>168.5254260554654</v>
      </c>
      <c r="H572" s="16">
        <f t="shared" si="17"/>
        <v>46.5</v>
      </c>
      <c r="I572" s="14">
        <f>E572/data!$C$15*1000</f>
        <v>4.0228248829189956</v>
      </c>
      <c r="J572" s="14">
        <f>J571+data!$C$21*(I571-J571)/60*B571</f>
        <v>4.0384253594291044</v>
      </c>
      <c r="K572" s="59">
        <f>K571+C572*B572/3600/data!H$23</f>
        <v>88.180039108124703</v>
      </c>
    </row>
    <row r="573" spans="1:11" ht="20.100000000000001" customHeight="1">
      <c r="A573" s="12">
        <f>'Eleveld TCI'!A573</f>
        <v>2795</v>
      </c>
      <c r="B573" s="8">
        <f>'Eleveld TCI'!C573</f>
        <v>5</v>
      </c>
      <c r="C573" s="68">
        <f>'Marsh TCI'!E573</f>
        <v>784.9605730330984</v>
      </c>
      <c r="D573" s="17">
        <f>(F573*data!$C$16+G573*data!$C$17-E572*(data!$C$18+data!$C$19+data!$C$20))*$B573/60</f>
        <v>-1.0917228609763223</v>
      </c>
      <c r="E573" s="17">
        <f t="shared" si="18"/>
        <v>29.709448561686685</v>
      </c>
      <c r="F573" s="17">
        <f>F572+(data!$C$19*E572-data!$C$16*F572)*$B573/60</f>
        <v>159.17201976781774</v>
      </c>
      <c r="G573" s="17">
        <f>G572+(data!$C$20*E572-data!$C$17*G572)*$B573/60</f>
        <v>168.75772181984712</v>
      </c>
      <c r="H573" s="16">
        <f t="shared" si="17"/>
        <v>46.583333333333336</v>
      </c>
      <c r="I573" s="14">
        <f>E573/data!$C$15*1000</f>
        <v>4.0226586271090232</v>
      </c>
      <c r="J573" s="14">
        <f>J572+data!$C$21*(I572-J572)/60*B572</f>
        <v>4.0382627678138432</v>
      </c>
      <c r="K573" s="59">
        <f>K572+C573*B573/3600/data!H$23</f>
        <v>88.28906140993486</v>
      </c>
    </row>
    <row r="574" spans="1:11" ht="20.100000000000001" customHeight="1">
      <c r="A574" s="12">
        <f>'Eleveld TCI'!A574</f>
        <v>2800</v>
      </c>
      <c r="B574" s="8">
        <f>'Eleveld TCI'!C574</f>
        <v>5</v>
      </c>
      <c r="C574" s="68">
        <f>'Marsh TCI'!E574</f>
        <v>784.76545662151011</v>
      </c>
      <c r="D574" s="17">
        <f>(F574*data!$C$16+G574*data!$C$17-E573*(data!$C$18+data!$C$19+data!$C$20))*$B574/60</f>
        <v>-1.0914482873990889</v>
      </c>
      <c r="E574" s="17">
        <f t="shared" si="18"/>
        <v>29.708223292389121</v>
      </c>
      <c r="F574" s="17">
        <f>F573+(data!$C$19*E573-data!$C$16*F573)*$B574/60</f>
        <v>159.19214706944831</v>
      </c>
      <c r="G574" s="17">
        <f>G573+(data!$C$20*E573-data!$C$17*G573)*$B574/60</f>
        <v>168.98991945002197</v>
      </c>
      <c r="H574" s="16">
        <f t="shared" si="17"/>
        <v>46.666666666666664</v>
      </c>
      <c r="I574" s="14">
        <f>E574/data!$C$15*1000</f>
        <v>4.0224927256753382</v>
      </c>
      <c r="J574" s="14">
        <f>J573+data!$C$21*(I573-J573)/60*B573</f>
        <v>4.0381001380095345</v>
      </c>
      <c r="K574" s="59">
        <f>K573+C574*B574/3600/data!H$23</f>
        <v>88.398056612243408</v>
      </c>
    </row>
    <row r="575" spans="1:11" ht="20.100000000000001" customHeight="1">
      <c r="A575" s="12">
        <f>'Eleveld TCI'!A575</f>
        <v>2805</v>
      </c>
      <c r="B575" s="8">
        <f>'Eleveld TCI'!C575</f>
        <v>5</v>
      </c>
      <c r="C575" s="68">
        <f>'Marsh TCI'!E575</f>
        <v>784.57102923437787</v>
      </c>
      <c r="D575" s="17">
        <f>(F575*data!$C$16+G575*data!$C$17-E574*(data!$C$18+data!$C$19+data!$C$20))*$B575/60</f>
        <v>-1.0911746737507062</v>
      </c>
      <c r="E575" s="17">
        <f t="shared" si="18"/>
        <v>29.707000641723845</v>
      </c>
      <c r="F575" s="17">
        <f>F574+(data!$C$19*E574-data!$C$16*F574)*$B575/60</f>
        <v>159.21213265994919</v>
      </c>
      <c r="G575" s="17">
        <f>G574+(data!$C$20*E574-data!$C$17*G574)*$B575/60</f>
        <v>169.22201900825928</v>
      </c>
      <c r="H575" s="16">
        <f t="shared" si="17"/>
        <v>46.75</v>
      </c>
      <c r="I575" s="14">
        <f>E575/data!$C$15*1000</f>
        <v>4.0223271788044022</v>
      </c>
      <c r="J575" s="14">
        <f>J574+data!$C$21*(I574-J574)/60*B574</f>
        <v>4.0379374741075811</v>
      </c>
      <c r="K575" s="59">
        <f>K574+C575*B575/3600/data!H$23</f>
        <v>88.507024810748177</v>
      </c>
    </row>
    <row r="576" spans="1:11" ht="20.100000000000001" customHeight="1">
      <c r="A576" s="12">
        <f>'Eleveld TCI'!A576</f>
        <v>2810</v>
      </c>
      <c r="B576" s="8">
        <f>'Eleveld TCI'!C576</f>
        <v>5</v>
      </c>
      <c r="C576" s="68">
        <f>'Marsh TCI'!E576</f>
        <v>784.37728777010079</v>
      </c>
      <c r="D576" s="17">
        <f>(F576*data!$C$16+G576*data!$C$17-E575*(data!$C$18+data!$C$19+data!$C$20))*$B576/60</f>
        <v>-1.0909020157525993</v>
      </c>
      <c r="E576" s="17">
        <f t="shared" si="18"/>
        <v>29.705780611018991</v>
      </c>
      <c r="F576" s="17">
        <f>F575+(data!$C$19*E575-data!$C$16*F575)*$B576/60</f>
        <v>159.23197736310334</v>
      </c>
      <c r="G576" s="17">
        <f>G575+(data!$C$20*E575-data!$C$17*G575)*$B576/60</f>
        <v>169.45402055681899</v>
      </c>
      <c r="H576" s="16">
        <f t="shared" si="17"/>
        <v>46.833333333333336</v>
      </c>
      <c r="I576" s="14">
        <f>E576/data!$C$15*1000</f>
        <v>4.0221619866760454</v>
      </c>
      <c r="J576" s="14">
        <f>J575+data!$C$21*(I575-J575)/60*B575</f>
        <v>4.0377747801586876</v>
      </c>
      <c r="K576" s="59">
        <f>K575+C576*B576/3600/data!H$23</f>
        <v>88.61596610071625</v>
      </c>
    </row>
    <row r="577" spans="1:11" ht="20.100000000000001" customHeight="1">
      <c r="A577" s="12">
        <f>'Eleveld TCI'!A577</f>
        <v>2815</v>
      </c>
      <c r="B577" s="8">
        <f>'Eleveld TCI'!C577</f>
        <v>5</v>
      </c>
      <c r="C577" s="68">
        <f>'Marsh TCI'!E577</f>
        <v>784.18422914131042</v>
      </c>
      <c r="D577" s="17">
        <f>(F577*data!$C$16+G577*data!$C$17-E576*(data!$C$18+data!$C$19+data!$C$20))*$B577/60</f>
        <v>-1.0906303091456542</v>
      </c>
      <c r="E577" s="17">
        <f t="shared" si="18"/>
        <v>29.704563201554031</v>
      </c>
      <c r="F577" s="17">
        <f>F576+(data!$C$19*E576-data!$C$16*F576)*$B577/60</f>
        <v>159.25168199838413</v>
      </c>
      <c r="G577" s="17">
        <f>G576+(data!$C$20*E576-data!$C$17*G576)*$B577/60</f>
        <v>169.68592415795115</v>
      </c>
      <c r="H577" s="16">
        <f t="shared" si="17"/>
        <v>46.916666666666664</v>
      </c>
      <c r="I577" s="14">
        <f>E577/data!$C$15*1000</f>
        <v>4.0219971494635072</v>
      </c>
      <c r="J577" s="14">
        <f>J576+data!$C$21*(I576-J576)/60*B576</f>
        <v>4.0376120601732151</v>
      </c>
      <c r="K577" s="59">
        <f>K576+C577*B577/3600/data!H$23</f>
        <v>88.724880576985882</v>
      </c>
    </row>
    <row r="578" spans="1:11" ht="20.100000000000001" customHeight="1">
      <c r="A578" s="12">
        <f>'Eleveld TCI'!A578</f>
        <v>2820</v>
      </c>
      <c r="B578" s="8">
        <f>'Eleveld TCI'!C578</f>
        <v>5</v>
      </c>
      <c r="C578" s="68">
        <f>'Marsh TCI'!E578</f>
        <v>783.99185027475824</v>
      </c>
      <c r="D578" s="17">
        <f>(F578*data!$C$16+G578*data!$C$17-E577*(data!$C$18+data!$C$19+data!$C$20))*$B578/60</f>
        <v>-1.0903595496901277</v>
      </c>
      <c r="E578" s="17">
        <f t="shared" si="18"/>
        <v>29.703348414560168</v>
      </c>
      <c r="F578" s="17">
        <f>F577+(data!$C$19*E577-data!$C$16*F577)*$B578/60</f>
        <v>159.27124738097677</v>
      </c>
      <c r="G578" s="17">
        <f>G577+(data!$C$20*E577-data!$C$17*G577)*$B578/60</f>
        <v>169.91772987389547</v>
      </c>
      <c r="H578" s="16">
        <f t="shared" si="17"/>
        <v>47</v>
      </c>
      <c r="I578" s="14">
        <f>E578/data!$C$15*1000</f>
        <v>4.0218326673334932</v>
      </c>
      <c r="J578" s="14">
        <f>J577+data!$C$21*(I577-J577)/60*B577</f>
        <v>4.0374493181215341</v>
      </c>
      <c r="K578" s="59">
        <f>K577+C578*B578/3600/data!H$23</f>
        <v>88.833768333968493</v>
      </c>
    </row>
    <row r="579" spans="1:11" ht="20.100000000000001" customHeight="1">
      <c r="A579" s="12">
        <f>'Eleveld TCI'!A579</f>
        <v>2825</v>
      </c>
      <c r="B579" s="8">
        <f>'Eleveld TCI'!C579</f>
        <v>5</v>
      </c>
      <c r="C579" s="68">
        <f>'Marsh TCI'!E579</f>
        <v>783.8001481112542</v>
      </c>
      <c r="D579" s="17">
        <f>(F579*data!$C$16+G579*data!$C$17-E578*(data!$C$18+data!$C$19+data!$C$20))*$B579/60</f>
        <v>-1.0900897331655628</v>
      </c>
      <c r="E579" s="17">
        <f t="shared" si="18"/>
        <v>29.702136251220658</v>
      </c>
      <c r="F579" s="17">
        <f>F578+(data!$C$19*E578-data!$C$16*F578)*$B579/60</f>
        <v>159.29067432179957</v>
      </c>
      <c r="G579" s="17">
        <f>G578+(data!$C$20*E578-data!$C$17*G578)*$B579/60</f>
        <v>170.14943776688088</v>
      </c>
      <c r="H579" s="16">
        <f t="shared" si="17"/>
        <v>47.083333333333336</v>
      </c>
      <c r="I579" s="14">
        <f>E579/data!$C$15*1000</f>
        <v>4.0216685404462167</v>
      </c>
      <c r="J579" s="14">
        <f>J578+data!$C$21*(I578-J578)/60*B578</f>
        <v>4.0372865579343715</v>
      </c>
      <c r="K579" s="59">
        <f>K578+C579*B579/3600/data!H$23</f>
        <v>88.942629465650612</v>
      </c>
    </row>
    <row r="580" spans="1:11" ht="20.100000000000001" customHeight="1">
      <c r="A580" s="12">
        <f>'Eleveld TCI'!A580</f>
        <v>2830</v>
      </c>
      <c r="B580" s="8">
        <f>'Eleveld TCI'!C580</f>
        <v>5</v>
      </c>
      <c r="C580" s="68">
        <f>'Marsh TCI'!E580</f>
        <v>783.60911960564636</v>
      </c>
      <c r="D580" s="17">
        <f>(F580*data!$C$16+G580*data!$C$17-E579*(data!$C$18+data!$C$19+data!$C$20))*$B580/60</f>
        <v>-1.0898208553706974</v>
      </c>
      <c r="E580" s="17">
        <f t="shared" si="18"/>
        <v>29.700926712671148</v>
      </c>
      <c r="F580" s="17">
        <f>F579+(data!$C$19*E579-data!$C$16*F579)*$B580/60</f>
        <v>159.30996362752498</v>
      </c>
      <c r="G580" s="17">
        <f>G579+(data!$C$20*E579-data!$C$17*G579)*$B580/60</f>
        <v>170.38104789912495</v>
      </c>
      <c r="H580" s="16">
        <f t="shared" ref="H580:H643" si="19">$A580/60</f>
        <v>47.166666666666664</v>
      </c>
      <c r="I580" s="14">
        <f>E580/data!$C$15*1000</f>
        <v>4.0215047689554435</v>
      </c>
      <c r="J580" s="14">
        <f>J579+data!$C$21*(I579-J579)/60*B579</f>
        <v>4.0371237835031586</v>
      </c>
      <c r="K580" s="59">
        <f>K579+C580*B580/3600/data!H$23</f>
        <v>89.051464065595837</v>
      </c>
    </row>
    <row r="581" spans="1:11" ht="20.100000000000001" customHeight="1">
      <c r="A581" s="12">
        <f>'Eleveld TCI'!A581</f>
        <v>2835</v>
      </c>
      <c r="B581" s="8">
        <f>'Eleveld TCI'!C581</f>
        <v>5</v>
      </c>
      <c r="C581" s="68">
        <f>'Marsh TCI'!E581</f>
        <v>783.41876172668776</v>
      </c>
      <c r="D581" s="17">
        <f>(F581*data!$C$16+G581*data!$C$17-E580*(data!$C$18+data!$C$19+data!$C$20))*$B581/60</f>
        <v>-1.0895529121233758</v>
      </c>
      <c r="E581" s="17">
        <f t="shared" ref="E581:E644" si="20">IF(N$21=1,(C580/60)*$B581/60+D581+E580,(C581/60)*$B581/60+D581+E580)</f>
        <v>29.699719800000057</v>
      </c>
      <c r="F581" s="17">
        <f>F580+(data!$C$19*E580-data!$C$16*F580)*$B581/60</f>
        <v>159.32911610060066</v>
      </c>
      <c r="G581" s="17">
        <f>G580+(data!$C$20*E580-data!$C$17*G580)*$B581/60</f>
        <v>170.61256033283357</v>
      </c>
      <c r="H581" s="16">
        <f t="shared" si="19"/>
        <v>47.25</v>
      </c>
      <c r="I581" s="14">
        <f>E581/data!$C$15*1000</f>
        <v>4.0213413530085447</v>
      </c>
      <c r="J581" s="14">
        <f>J580+data!$C$21*(I580-J580)/60*B580</f>
        <v>4.0369609986803701</v>
      </c>
      <c r="K581" s="59">
        <f>K580+C581*B581/3600/data!H$23</f>
        <v>89.160272226946773</v>
      </c>
    </row>
    <row r="582" spans="1:11" ht="20.100000000000001" customHeight="1">
      <c r="A582" s="12">
        <f>'Eleveld TCI'!A582</f>
        <v>2840</v>
      </c>
      <c r="B582" s="8">
        <f>'Eleveld TCI'!C582</f>
        <v>5</v>
      </c>
      <c r="C582" s="68">
        <f>'Marsh TCI'!E582</f>
        <v>783.22907145703653</v>
      </c>
      <c r="D582" s="17">
        <f>(F582*data!$C$16+G582*data!$C$17-E581*(data!$C$18+data!$C$19+data!$C$20))*$B582/60</f>
        <v>-1.0892858992604662</v>
      </c>
      <c r="E582" s="17">
        <f t="shared" si="20"/>
        <v>29.698515514248879</v>
      </c>
      <c r="F582" s="17">
        <f>F581+(data!$C$19*E581-data!$C$16*F581)*$B582/60</f>
        <v>159.34813253927044</v>
      </c>
      <c r="G582" s="17">
        <f>G581+(data!$C$20*E581-data!$C$17*G581)*$B582/60</f>
        <v>170.84397513020033</v>
      </c>
      <c r="H582" s="16">
        <f t="shared" si="19"/>
        <v>47.333333333333336</v>
      </c>
      <c r="I582" s="14">
        <f>E582/data!$C$15*1000</f>
        <v>4.0211782927465398</v>
      </c>
      <c r="J582" s="14">
        <f>J581+data!$C$21*(I581-J581)/60*B581</f>
        <v>4.0367982072798672</v>
      </c>
      <c r="K582" s="59">
        <f>K581+C582*B582/3600/data!H$23</f>
        <v>89.269054042426916</v>
      </c>
    </row>
    <row r="583" spans="1:11" ht="20.100000000000001" customHeight="1">
      <c r="A583" s="12">
        <f>'Eleveld TCI'!A583</f>
        <v>2845</v>
      </c>
      <c r="B583" s="8">
        <f>'Eleveld TCI'!C583</f>
        <v>5</v>
      </c>
      <c r="C583" s="68">
        <f>'Marsh TCI'!E583</f>
        <v>783.04004579315347</v>
      </c>
      <c r="D583" s="17">
        <f>(F583*data!$C$16+G583*data!$C$17-E582*(data!$C$18+data!$C$19+data!$C$20))*$B583/60</f>
        <v>-1.0890198126377693</v>
      </c>
      <c r="E583" s="17">
        <f t="shared" si="20"/>
        <v>29.697313856412549</v>
      </c>
      <c r="F583" s="17">
        <f>F582+(data!$C$19*E582-data!$C$16*F582)*$B583/60</f>
        <v>159.36701373759513</v>
      </c>
      <c r="G583" s="17">
        <f>G582+(data!$C$20*E582-data!$C$17*G582)*$B583/60</f>
        <v>171.07529235340618</v>
      </c>
      <c r="H583" s="16">
        <f t="shared" si="19"/>
        <v>47.416666666666664</v>
      </c>
      <c r="I583" s="14">
        <f>E583/data!$C$15*1000</f>
        <v>4.0210155883041434</v>
      </c>
      <c r="J583" s="14">
        <f>J582+data!$C$21*(I582-J582)/60*B582</f>
        <v>4.0366354130772297</v>
      </c>
      <c r="K583" s="59">
        <f>K582+C583*B583/3600/data!H$23</f>
        <v>89.37780960434263</v>
      </c>
    </row>
    <row r="584" spans="1:11" ht="20.100000000000001" customHeight="1">
      <c r="A584" s="12">
        <f>'Eleveld TCI'!A584</f>
        <v>2850</v>
      </c>
      <c r="B584" s="8">
        <f>'Eleveld TCI'!C584</f>
        <v>5</v>
      </c>
      <c r="C584" s="68">
        <f>'Marsh TCI'!E584</f>
        <v>782.85168174524074</v>
      </c>
      <c r="D584" s="17">
        <f>(F584*data!$C$16+G584*data!$C$17-E583*(data!$C$18+data!$C$19+data!$C$20))*$B584/60</f>
        <v>-1.0887546481299344</v>
      </c>
      <c r="E584" s="17">
        <f t="shared" si="20"/>
        <v>29.696114827439771</v>
      </c>
      <c r="F584" s="17">
        <f>F583+(data!$C$19*E583-data!$C$16*F583)*$B584/60</f>
        <v>159.38576048547327</v>
      </c>
      <c r="G584" s="17">
        <f>G583+(data!$C$20*E583-data!$C$17*G583)*$B584/60</f>
        <v>171.30651206461891</v>
      </c>
      <c r="H584" s="16">
        <f t="shared" si="19"/>
        <v>47.5</v>
      </c>
      <c r="I584" s="14">
        <f>E584/data!$C$15*1000</f>
        <v>4.0208532398098091</v>
      </c>
      <c r="J584" s="14">
        <f>J583+data!$C$21*(I583-J583)/60*B583</f>
        <v>4.0364726198100938</v>
      </c>
      <c r="K584" s="59">
        <f>K583+C584*B584/3600/data!H$23</f>
        <v>89.486539004585026</v>
      </c>
    </row>
    <row r="585" spans="1:11" ht="20.100000000000001" customHeight="1">
      <c r="A585" s="12">
        <f>'Eleveld TCI'!A585</f>
        <v>2855</v>
      </c>
      <c r="B585" s="8">
        <f>'Eleveld TCI'!C585</f>
        <v>5</v>
      </c>
      <c r="C585" s="68">
        <f>'Marsh TCI'!E585</f>
        <v>782.66397633721112</v>
      </c>
      <c r="D585" s="17">
        <f>(F585*data!$C$16+G585*data!$C$17-E584*(data!$C$18+data!$C$19+data!$C$20))*$B585/60</f>
        <v>-1.0884904016303723</v>
      </c>
      <c r="E585" s="17">
        <f t="shared" si="20"/>
        <v>29.694918428233343</v>
      </c>
      <c r="F585" s="17">
        <f>F584+(data!$C$19*E584-data!$C$16*F584)*$B585/60</f>
        <v>159.4043735686617</v>
      </c>
      <c r="G585" s="17">
        <f>G584+(data!$C$20*E584-data!$C$17*G584)*$B585/60</f>
        <v>171.53763432599274</v>
      </c>
      <c r="H585" s="16">
        <f t="shared" si="19"/>
        <v>47.583333333333336</v>
      </c>
      <c r="I585" s="14">
        <f>E585/data!$C$15*1000</f>
        <v>4.0206912473857761</v>
      </c>
      <c r="J585" s="14">
        <f>J584+data!$C$21*(I584-J584)/60*B584</f>
        <v>4.0363098311784782</v>
      </c>
      <c r="K585" s="59">
        <f>K584+C585*B585/3600/data!H$23</f>
        <v>89.595242334631862</v>
      </c>
    </row>
    <row r="586" spans="1:11" ht="20.100000000000001" customHeight="1">
      <c r="A586" s="12">
        <f>'Eleveld TCI'!A586</f>
        <v>2860</v>
      </c>
      <c r="B586" s="8">
        <f>'Eleveld TCI'!C586</f>
        <v>5</v>
      </c>
      <c r="C586" s="68">
        <f>'Marsh TCI'!E586</f>
        <v>782.47692660658572</v>
      </c>
      <c r="D586" s="17">
        <f>(F586*data!$C$16+G586*data!$C$17-E585*(data!$C$18+data!$C$19+data!$C$20))*$B586/60</f>
        <v>-1.0882270690511693</v>
      </c>
      <c r="E586" s="17">
        <f t="shared" si="20"/>
        <v>29.693724659650524</v>
      </c>
      <c r="F586" s="17">
        <f>F585+(data!$C$19*E585-data!$C$16*F585)*$B586/60</f>
        <v>159.42285376879616</v>
      </c>
      <c r="G586" s="17">
        <f>G585+(data!$C$20*E585-data!$C$17*G585)*$B586/60</f>
        <v>171.76865919966781</v>
      </c>
      <c r="H586" s="16">
        <f t="shared" si="19"/>
        <v>47.666666666666664</v>
      </c>
      <c r="I586" s="14">
        <f>E586/data!$C$15*1000</f>
        <v>4.0205296111481159</v>
      </c>
      <c r="J586" s="14">
        <f>J585+data!$C$21*(I585-J585)/60*B585</f>
        <v>4.0361470508451145</v>
      </c>
      <c r="K586" s="59">
        <f>K585+C586*B586/3600/data!H$23</f>
        <v>89.703919685549437</v>
      </c>
    </row>
    <row r="587" spans="1:11" ht="20.100000000000001" customHeight="1">
      <c r="A587" s="12">
        <f>'Eleveld TCI'!A587</f>
        <v>2865</v>
      </c>
      <c r="B587" s="8">
        <f>'Eleveld TCI'!C587</f>
        <v>5</v>
      </c>
      <c r="C587" s="68">
        <f>'Marsh TCI'!E587</f>
        <v>782.29052960445301</v>
      </c>
      <c r="D587" s="17">
        <f>(F587*data!$C$16+G587*data!$C$17-E586*(data!$C$18+data!$C$19+data!$C$20))*$B587/60</f>
        <v>-1.0879646463230044</v>
      </c>
      <c r="E587" s="17">
        <f t="shared" si="20"/>
        <v>29.692533522503332</v>
      </c>
      <c r="F587" s="17">
        <f>F586+(data!$C$19*E586-data!$C$16*F586)*$B587/60</f>
        <v>159.44120186341166</v>
      </c>
      <c r="G587" s="17">
        <f>G586+(data!$C$20*E586-data!$C$17*G586)*$B587/60</f>
        <v>171.99958674776977</v>
      </c>
      <c r="H587" s="16">
        <f t="shared" si="19"/>
        <v>47.75</v>
      </c>
      <c r="I587" s="14">
        <f>E587/data!$C$15*1000</f>
        <v>4.0203683312067779</v>
      </c>
      <c r="J587" s="14">
        <f>J586+data!$C$21*(I586-J586)/60*B586</f>
        <v>4.035984282435769</v>
      </c>
      <c r="K587" s="59">
        <f>K586+C587*B587/3600/data!H$23</f>
        <v>89.812571147994504</v>
      </c>
    </row>
    <row r="588" spans="1:11" ht="20.100000000000001" customHeight="1">
      <c r="A588" s="12">
        <f>'Eleveld TCI'!A588</f>
        <v>2870</v>
      </c>
      <c r="B588" s="8">
        <f>'Eleveld TCI'!C588</f>
        <v>5</v>
      </c>
      <c r="C588" s="68">
        <f>'Marsh TCI'!E588</f>
        <v>782.10478239539725</v>
      </c>
      <c r="D588" s="17">
        <f>(F588*data!$C$16+G588*data!$C$17-E587*(data!$C$18+data!$C$19+data!$C$20))*$B588/60</f>
        <v>-1.0877031293950616</v>
      </c>
      <c r="E588" s="17">
        <f t="shared" si="20"/>
        <v>29.691345017558898</v>
      </c>
      <c r="F588" s="17">
        <f>F587+(data!$C$19*E587-data!$C$16*F587)*$B588/60</f>
        <v>159.45941862596288</v>
      </c>
      <c r="G588" s="17">
        <f>G587+(data!$C$20*E587-data!$C$17*G587)*$B588/60</f>
        <v>172.23041703240938</v>
      </c>
      <c r="H588" s="16">
        <f t="shared" si="19"/>
        <v>47.833333333333336</v>
      </c>
      <c r="I588" s="14">
        <f>E588/data!$C$15*1000</f>
        <v>4.0202074076656302</v>
      </c>
      <c r="J588" s="14">
        <f>J587+data!$C$21*(I587-J587)/60*B587</f>
        <v>4.0358215295395663</v>
      </c>
      <c r="K588" s="59">
        <f>K587+C588*B588/3600/data!H$23</f>
        <v>89.921196812216081</v>
      </c>
    </row>
    <row r="589" spans="1:11" ht="20.100000000000001" customHeight="1">
      <c r="A589" s="12">
        <f>'Eleveld TCI'!A589</f>
        <v>2875</v>
      </c>
      <c r="B589" s="8">
        <f>'Eleveld TCI'!C589</f>
        <v>5</v>
      </c>
      <c r="C589" s="68">
        <f>'Marsh TCI'!E589</f>
        <v>781.91968205744729</v>
      </c>
      <c r="D589" s="17">
        <f>(F589*data!$C$16+G589*data!$C$17-E588*(data!$C$18+data!$C$19+data!$C$20))*$B589/60</f>
        <v>-1.0874425142349471</v>
      </c>
      <c r="E589" s="17">
        <f t="shared" si="20"/>
        <v>29.690159145539781</v>
      </c>
      <c r="F589" s="17">
        <f>F588+(data!$C$19*E588-data!$C$16*F588)*$B589/60</f>
        <v>159.47750482584439</v>
      </c>
      <c r="G589" s="17">
        <f>G588+(data!$C$20*E588-data!$C$17*G588)*$B589/60</f>
        <v>172.46115011568196</v>
      </c>
      <c r="H589" s="16">
        <f t="shared" si="19"/>
        <v>47.916666666666664</v>
      </c>
      <c r="I589" s="14">
        <f>E589/data!$C$15*1000</f>
        <v>4.0200468406225074</v>
      </c>
      <c r="J589" s="14">
        <f>J588+data!$C$21*(I588-J588)/60*B588</f>
        <v>4.0356587957093062</v>
      </c>
      <c r="K589" s="59">
        <f>K588+C589*B589/3600/data!H$23</f>
        <v>90.029796768057395</v>
      </c>
    </row>
    <row r="590" spans="1:11" ht="20.100000000000001" customHeight="1">
      <c r="A590" s="12">
        <f>'Eleveld TCI'!A590</f>
        <v>2880</v>
      </c>
      <c r="B590" s="8">
        <f>'Eleveld TCI'!C590</f>
        <v>5</v>
      </c>
      <c r="C590" s="68">
        <f>'Marsh TCI'!E590</f>
        <v>781.73522568200497</v>
      </c>
      <c r="D590" s="17">
        <f>(F590*data!$C$16+G590*data!$C$17-E589*(data!$C$18+data!$C$19+data!$C$20))*$B590/60</f>
        <v>-1.0871827968286041</v>
      </c>
      <c r="E590" s="17">
        <f t="shared" si="20"/>
        <v>29.688975907124298</v>
      </c>
      <c r="F590" s="17">
        <f>F589+(data!$C$19*E589-data!$C$16*F589)*$B590/60</f>
        <v>159.4954612284107</v>
      </c>
      <c r="G590" s="17">
        <f>G589+(data!$C$20*E589-data!$C$17*G589)*$B590/60</f>
        <v>172.69178605966709</v>
      </c>
      <c r="H590" s="16">
        <f t="shared" si="19"/>
        <v>48</v>
      </c>
      <c r="I590" s="14">
        <f>E590/data!$C$15*1000</f>
        <v>4.0198866301692551</v>
      </c>
      <c r="J590" s="14">
        <f>J589+data!$C$21*(I589-J589)/60*B589</f>
        <v>4.0354960844617809</v>
      </c>
      <c r="K590" s="59">
        <f>K589+C590*B590/3600/data!H$23</f>
        <v>90.13837110495767</v>
      </c>
    </row>
    <row r="591" spans="1:11" ht="20.100000000000001" customHeight="1">
      <c r="A591" s="12">
        <f>'Eleveld TCI'!A591</f>
        <v>2885</v>
      </c>
      <c r="B591" s="8">
        <f>'Eleveld TCI'!C591</f>
        <v>5</v>
      </c>
      <c r="C591" s="68">
        <f>'Marsh TCI'!E591</f>
        <v>781.55141037379394</v>
      </c>
      <c r="D591" s="17">
        <f>(F591*data!$C$16+G591*data!$C$17-E590*(data!$C$18+data!$C$19+data!$C$20))*$B591/60</f>
        <v>-1.0869239731802305</v>
      </c>
      <c r="E591" s="17">
        <f t="shared" si="20"/>
        <v>29.687795302946853</v>
      </c>
      <c r="F591" s="17">
        <f>F590+(data!$C$19*E590-data!$C$16*F590)*$B591/60</f>
        <v>159.51328859499645</v>
      </c>
      <c r="G591" s="17">
        <f>G590+(data!$C$20*E590-data!$C$17*G590)*$B591/60</f>
        <v>172.92232492642805</v>
      </c>
      <c r="H591" s="16">
        <f t="shared" si="19"/>
        <v>48.083333333333336</v>
      </c>
      <c r="I591" s="14">
        <f>E591/data!$C$15*1000</f>
        <v>4.019726776391769</v>
      </c>
      <c r="J591" s="14">
        <f>J590+data!$C$21*(I590-J590)/60*B590</f>
        <v>4.0353333992780858</v>
      </c>
      <c r="K591" s="59">
        <f>K590+C591*B591/3600/data!H$23</f>
        <v>90.246919911954024</v>
      </c>
    </row>
    <row r="592" spans="1:11" ht="20.100000000000001" customHeight="1">
      <c r="A592" s="12">
        <f>'Eleveld TCI'!A592</f>
        <v>2890</v>
      </c>
      <c r="B592" s="8">
        <f>'Eleveld TCI'!C592</f>
        <v>5</v>
      </c>
      <c r="C592" s="68">
        <f>'Marsh TCI'!E592</f>
        <v>781.36823325078808</v>
      </c>
      <c r="D592" s="17">
        <f>(F592*data!$C$16+G592*data!$C$17-E591*(data!$C$18+data!$C$19+data!$C$20))*$B592/60</f>
        <v>-1.0866660393121934</v>
      </c>
      <c r="E592" s="17">
        <f t="shared" si="20"/>
        <v>29.686617333598264</v>
      </c>
      <c r="F592" s="17">
        <f>F591+(data!$C$19*E591-data!$C$16*F591)*$B592/60</f>
        <v>159.53098768293623</v>
      </c>
      <c r="G592" s="17">
        <f>G591+(data!$C$20*E591-data!$C$17*G591)*$B592/60</f>
        <v>173.15276677801148</v>
      </c>
      <c r="H592" s="16">
        <f t="shared" si="19"/>
        <v>48.166666666666664</v>
      </c>
      <c r="I592" s="14">
        <f>E592/data!$C$15*1000</f>
        <v>4.0195672793700474</v>
      </c>
      <c r="J592" s="14">
        <f>J591+data!$C$21*(I591-J591)/60*B591</f>
        <v>4.0351707436039321</v>
      </c>
      <c r="K592" s="59">
        <f>K591+C592*B592/3600/data!H$23</f>
        <v>90.355443277683293</v>
      </c>
    </row>
    <row r="593" spans="1:11" ht="20.100000000000001" customHeight="1">
      <c r="A593" s="12">
        <f>'Eleveld TCI'!A593</f>
        <v>2895</v>
      </c>
      <c r="B593" s="8">
        <f>'Eleveld TCI'!C593</f>
        <v>5</v>
      </c>
      <c r="C593" s="68">
        <f>'Marsh TCI'!E593</f>
        <v>781.18569144413982</v>
      </c>
      <c r="D593" s="17">
        <f>(F593*data!$C$16+G593*data!$C$17-E592*(data!$C$18+data!$C$19+data!$C$20))*$B593/60</f>
        <v>-1.0864089912649504</v>
      </c>
      <c r="E593" s="17">
        <f t="shared" si="20"/>
        <v>29.685441999626075</v>
      </c>
      <c r="F593" s="17">
        <f>F592+(data!$C$19*E592-data!$C$16*F592)*$B593/60</f>
        <v>159.54855924558453</v>
      </c>
      <c r="G593" s="17">
        <f>G592+(data!$C$20*E592-data!$C$17*G592)*$B593/60</f>
        <v>173.3831116764469</v>
      </c>
      <c r="H593" s="16">
        <f t="shared" si="19"/>
        <v>48.25</v>
      </c>
      <c r="I593" s="14">
        <f>E593/data!$C$15*1000</f>
        <v>4.0194081391782284</v>
      </c>
      <c r="J593" s="14">
        <f>J592+data!$C$21*(I592-J592)/60*B592</f>
        <v>4.0350081208499526</v>
      </c>
      <c r="K593" s="59">
        <f>K592+C593*B593/3600/data!H$23</f>
        <v>90.463941290383872</v>
      </c>
    </row>
    <row r="594" spans="1:11" ht="20.100000000000001" customHeight="1">
      <c r="A594" s="12">
        <f>'Eleveld TCI'!A594</f>
        <v>2900</v>
      </c>
      <c r="B594" s="8">
        <f>'Eleveld TCI'!C594</f>
        <v>5</v>
      </c>
      <c r="C594" s="68">
        <f>'Marsh TCI'!E594</f>
        <v>781.00378209816995</v>
      </c>
      <c r="D594" s="17">
        <f>(F594*data!$C$16+G594*data!$C$17-E593*(data!$C$18+data!$C$19+data!$C$20))*$B594/60</f>
        <v>-1.0861528250969619</v>
      </c>
      <c r="E594" s="17">
        <f t="shared" si="20"/>
        <v>29.684269301534862</v>
      </c>
      <c r="F594" s="17">
        <f>F593+(data!$C$19*E593-data!$C$16*F593)*$B594/60</f>
        <v>159.5660040323354</v>
      </c>
      <c r="G594" s="17">
        <f>G593+(data!$C$20*E593-data!$C$17*G593)*$B594/60</f>
        <v>173.6133596837463</v>
      </c>
      <c r="H594" s="16">
        <f t="shared" si="19"/>
        <v>48.333333333333336</v>
      </c>
      <c r="I594" s="14">
        <f>E594/data!$C$15*1000</f>
        <v>4.0192493558846296</v>
      </c>
      <c r="J594" s="14">
        <f>J593+data!$C$21*(I593-J593)/60*B593</f>
        <v>4.034845534392006</v>
      </c>
      <c r="K594" s="59">
        <f>K593+C594*B594/3600/data!H$23</f>
        <v>90.572414037897502</v>
      </c>
    </row>
    <row r="595" spans="1:11" ht="20.100000000000001" customHeight="1">
      <c r="A595" s="12">
        <f>'Eleveld TCI'!A595</f>
        <v>2905</v>
      </c>
      <c r="B595" s="8">
        <f>'Eleveld TCI'!C595</f>
        <v>5</v>
      </c>
      <c r="C595" s="68">
        <f>'Marsh TCI'!E595</f>
        <v>780.82250237024482</v>
      </c>
      <c r="D595" s="17">
        <f>(F595*data!$C$16+G595*data!$C$17-E594*(data!$C$18+data!$C$19+data!$C$20))*$B595/60</f>
        <v>-1.0858975368846113</v>
      </c>
      <c r="E595" s="17">
        <f t="shared" si="20"/>
        <v>29.683099239786596</v>
      </c>
      <c r="F595" s="17">
        <f>F594+(data!$C$19*E594-data!$C$16*F594)*$B595/60</f>
        <v>159.58332278864216</v>
      </c>
      <c r="G595" s="17">
        <f>G594+(data!$C$20*E594-data!$C$17*G594)*$B595/60</f>
        <v>173.84351086190375</v>
      </c>
      <c r="H595" s="16">
        <f t="shared" si="19"/>
        <v>48.416666666666664</v>
      </c>
      <c r="I595" s="14">
        <f>E595/data!$C$15*1000</f>
        <v>4.0190909295518038</v>
      </c>
      <c r="J595" s="14">
        <f>J594+data!$C$21*(I594-J594)/60*B594</f>
        <v>4.0346829875714789</v>
      </c>
      <c r="K595" s="59">
        <f>K594+C595*B595/3600/data!H$23</f>
        <v>90.680861607671147</v>
      </c>
    </row>
    <row r="596" spans="1:11" ht="20.100000000000001" customHeight="1">
      <c r="A596" s="12">
        <f>'Eleveld TCI'!A596</f>
        <v>2910</v>
      </c>
      <c r="B596" s="8">
        <f>'Eleveld TCI'!C596</f>
        <v>5</v>
      </c>
      <c r="C596" s="68">
        <f>'Marsh TCI'!E596</f>
        <v>780.64184943074565</v>
      </c>
      <c r="D596" s="17">
        <f>(F596*data!$C$16+G596*data!$C$17-E595*(data!$C$18+data!$C$19+data!$C$20))*$B596/60</f>
        <v>-1.0856431227221253</v>
      </c>
      <c r="E596" s="17">
        <f t="shared" si="20"/>
        <v>29.681931814800922</v>
      </c>
      <c r="F596" s="17">
        <f>F595+(data!$C$19*E595-data!$C$16*F595)*$B596/60</f>
        <v>159.600516256037</v>
      </c>
      <c r="G596" s="17">
        <f>G595+(data!$C$20*E595-data!$C$17*G595)*$B596/60</f>
        <v>174.07356527289494</v>
      </c>
      <c r="H596" s="16">
        <f t="shared" si="19"/>
        <v>48.5</v>
      </c>
      <c r="I596" s="14">
        <f>E596/data!$C$15*1000</f>
        <v>4.0189328602365695</v>
      </c>
      <c r="J596" s="14">
        <f>J595+data!$C$21*(I595-J595)/60*B595</f>
        <v>4.0345204836955855</v>
      </c>
      <c r="K596" s="59">
        <f>K595+C596*B596/3600/data!H$23</f>
        <v>90.789284086758755</v>
      </c>
    </row>
    <row r="597" spans="1:11" ht="20.100000000000001" customHeight="1">
      <c r="A597" s="12">
        <f>'Eleveld TCI'!A597</f>
        <v>2915</v>
      </c>
      <c r="B597" s="8">
        <f>'Eleveld TCI'!C597</f>
        <v>5</v>
      </c>
      <c r="C597" s="68">
        <f>'Marsh TCI'!E597</f>
        <v>780.46182046301738</v>
      </c>
      <c r="D597" s="17">
        <f>(F597*data!$C$16+G597*data!$C$17-E596*(data!$C$18+data!$C$19+data!$C$20))*$B597/60</f>
        <v>-1.0853895787214887</v>
      </c>
      <c r="E597" s="17">
        <f t="shared" si="20"/>
        <v>29.680767026955468</v>
      </c>
      <c r="F597" s="17">
        <f>F596+(data!$C$19*E596-data!$C$16*F596)*$B597/60</f>
        <v>159.61758517215037</v>
      </c>
      <c r="G597" s="17">
        <f>G596+(data!$C$20*E596-data!$C$17*G596)*$B597/60</f>
        <v>174.30352297867682</v>
      </c>
      <c r="H597" s="16">
        <f t="shared" si="19"/>
        <v>48.583333333333336</v>
      </c>
      <c r="I597" s="14">
        <f>E597/data!$C$15*1000</f>
        <v>4.0187751479900591</v>
      </c>
      <c r="J597" s="14">
        <f>J596+data!$C$21*(I596-J596)/60*B596</f>
        <v>4.0343580260376637</v>
      </c>
      <c r="K597" s="59">
        <f>K596+C597*B597/3600/data!H$23</f>
        <v>90.897681561823063</v>
      </c>
    </row>
    <row r="598" spans="1:11" ht="20.100000000000001" customHeight="1">
      <c r="A598" s="12">
        <f>'Eleveld TCI'!A598</f>
        <v>2920</v>
      </c>
      <c r="B598" s="8">
        <f>'Eleveld TCI'!C598</f>
        <v>5</v>
      </c>
      <c r="C598" s="68">
        <f>'Marsh TCI'!E598</f>
        <v>780.28241266330724</v>
      </c>
      <c r="D598" s="17">
        <f>(F598*data!$C$16+G598*data!$C$17-E597*(data!$C$18+data!$C$19+data!$C$20))*$B598/60</f>
        <v>-1.0851369010123653</v>
      </c>
      <c r="E598" s="17">
        <f t="shared" si="20"/>
        <v>29.679604876586183</v>
      </c>
      <c r="F598" s="17">
        <f>F597+(data!$C$19*E597-data!$C$16*F597)*$B598/60</f>
        <v>159.63453027073041</v>
      </c>
      <c r="G598" s="17">
        <f>G597+(data!$C$20*E597-data!$C$17*G597)*$B598/60</f>
        <v>174.53338404118713</v>
      </c>
      <c r="H598" s="16">
        <f t="shared" si="19"/>
        <v>48.666666666666664</v>
      </c>
      <c r="I598" s="14">
        <f>E598/data!$C$15*1000</f>
        <v>4.018617792857758</v>
      </c>
      <c r="J598" s="14">
        <f>J597+data!$C$21*(I597-J597)/60*B597</f>
        <v>4.0341956178374687</v>
      </c>
      <c r="K598" s="59">
        <f>K597+C598*B598/3600/data!H$23</f>
        <v>91.006054119137417</v>
      </c>
    </row>
    <row r="599" spans="1:11" ht="20.100000000000001" customHeight="1">
      <c r="A599" s="12">
        <f>'Eleveld TCI'!A599</f>
        <v>2925</v>
      </c>
      <c r="B599" s="8">
        <f>'Eleveld TCI'!C599</f>
        <v>5</v>
      </c>
      <c r="C599" s="68">
        <f>'Marsh TCI'!E599</f>
        <v>780.1036232406625</v>
      </c>
      <c r="D599" s="17">
        <f>(F599*data!$C$16+G599*data!$C$17-E598*(data!$C$18+data!$C$19+data!$C$20))*$B599/60</f>
        <v>-1.0848850857420174</v>
      </c>
      <c r="E599" s="17">
        <f t="shared" si="20"/>
        <v>29.678445363987649</v>
      </c>
      <c r="F599" s="17">
        <f>F598+(data!$C$19*E598-data!$C$16*F598)*$B599/60</f>
        <v>159.65135228166221</v>
      </c>
      <c r="G599" s="17">
        <f>G598+(data!$C$20*E598-data!$C$17*G598)*$B599/60</f>
        <v>174.76314852234404</v>
      </c>
      <c r="H599" s="16">
        <f t="shared" si="19"/>
        <v>48.75</v>
      </c>
      <c r="I599" s="14">
        <f>E599/data!$C$15*1000</f>
        <v>4.0184607948795543</v>
      </c>
      <c r="J599" s="14">
        <f>J598+data!$C$21*(I598-J598)/60*B598</f>
        <v>4.034033262301465</v>
      </c>
      <c r="K599" s="59">
        <f>K598+C599*B599/3600/data!H$23</f>
        <v>91.114401844587505</v>
      </c>
    </row>
    <row r="600" spans="1:11" ht="20.100000000000001" customHeight="1">
      <c r="A600" s="12">
        <f>'Eleveld TCI'!A600</f>
        <v>2930</v>
      </c>
      <c r="B600" s="8">
        <f>'Eleveld TCI'!C600</f>
        <v>5</v>
      </c>
      <c r="C600" s="68">
        <f>'Marsh TCI'!E600</f>
        <v>779.92544941695087</v>
      </c>
      <c r="D600" s="17">
        <f>(F600*data!$C$16+G600*data!$C$17-E599*(data!$C$18+data!$C$19+data!$C$20))*$B600/60</f>
        <v>-1.0846341290752266</v>
      </c>
      <c r="E600" s="17">
        <f t="shared" si="20"/>
        <v>29.677288489413343</v>
      </c>
      <c r="F600" s="17">
        <f>F599+(data!$C$19*E599-data!$C$16*F599)*$B600/60</f>
        <v>159.66805193098708</v>
      </c>
      <c r="G600" s="17">
        <f>G599+(data!$C$20*E599-data!$C$17*G599)*$B600/60</f>
        <v>174.9928164840457</v>
      </c>
      <c r="H600" s="16">
        <f t="shared" si="19"/>
        <v>48.833333333333336</v>
      </c>
      <c r="I600" s="14">
        <f>E600/data!$C$15*1000</f>
        <v>4.0183041540897682</v>
      </c>
      <c r="J600" s="14">
        <f>J599+data!$C$21*(I599-J599)/60*B599</f>
        <v>4.0338709626031131</v>
      </c>
      <c r="K600" s="59">
        <f>K599+C600*B600/3600/data!H$23</f>
        <v>91.22272482367319</v>
      </c>
    </row>
    <row r="601" spans="1:11" ht="20.100000000000001" customHeight="1">
      <c r="A601" s="12">
        <f>'Eleveld TCI'!A601</f>
        <v>2935</v>
      </c>
      <c r="B601" s="8">
        <f>'Eleveld TCI'!C601</f>
        <v>5</v>
      </c>
      <c r="C601" s="68">
        <f>'Marsh TCI'!E601</f>
        <v>779.74788842671728</v>
      </c>
      <c r="D601" s="17">
        <f>(F601*data!$C$16+G601*data!$C$17-E600*(data!$C$18+data!$C$19+data!$C$20))*$B601/60</f>
        <v>-1.0843840271942091</v>
      </c>
      <c r="E601" s="17">
        <f t="shared" si="20"/>
        <v>29.676134253076011</v>
      </c>
      <c r="F601" s="17">
        <f>F600+(data!$C$19*E600-data!$C$16*F600)*$B601/60</f>
        <v>159.68462994092147</v>
      </c>
      <c r="G601" s="17">
        <f>G600+(data!$C$20*E600-data!$C$17*G600)*$B601/60</f>
        <v>175.22238798816994</v>
      </c>
      <c r="H601" s="16">
        <f t="shared" si="19"/>
        <v>48.916666666666664</v>
      </c>
      <c r="I601" s="14">
        <f>E601/data!$C$15*1000</f>
        <v>4.0181478705172049</v>
      </c>
      <c r="J601" s="14">
        <f>J600+data!$C$21*(I600-J600)/60*B600</f>
        <v>4.0337087218831575</v>
      </c>
      <c r="K601" s="59">
        <f>K600+C601*B601/3600/data!H$23</f>
        <v>91.331023141510229</v>
      </c>
    </row>
    <row r="602" spans="1:11" ht="20.100000000000001" customHeight="1">
      <c r="A602" s="12">
        <f>'Eleveld TCI'!A602</f>
        <v>2940</v>
      </c>
      <c r="B602" s="8">
        <f>'Eleveld TCI'!C602</f>
        <v>5</v>
      </c>
      <c r="C602" s="68">
        <f>'Marsh TCI'!E602</f>
        <v>779.57093751720436</v>
      </c>
      <c r="D602" s="17">
        <f>(F602*data!$C$16+G602*data!$C$17-E601*(data!$C$18+data!$C$19+data!$C$20))*$B602/60</f>
        <v>-1.0841347762985434</v>
      </c>
      <c r="E602" s="17">
        <f t="shared" si="20"/>
        <v>29.674982655147907</v>
      </c>
      <c r="F602" s="17">
        <f>F601+(data!$C$19*E601-data!$C$16*F601)*$B602/60</f>
        <v>159.70108702987616</v>
      </c>
      <c r="G602" s="17">
        <f>G601+(data!$C$20*E601-data!$C$17*G601)*$B602/60</f>
        <v>175.45186309657373</v>
      </c>
      <c r="H602" s="16">
        <f t="shared" si="19"/>
        <v>49</v>
      </c>
      <c r="I602" s="14">
        <f>E602/data!$C$15*1000</f>
        <v>4.017991944185189</v>
      </c>
      <c r="J602" s="14">
        <f>J601+data!$C$21*(I601-J601)/60*B601</f>
        <v>4.0335465432499094</v>
      </c>
      <c r="K602" s="59">
        <f>K601+C602*B602/3600/data!H$23</f>
        <v>91.439296882832068</v>
      </c>
    </row>
    <row r="603" spans="1:11" ht="20.100000000000001" customHeight="1">
      <c r="A603" s="12">
        <f>'Eleveld TCI'!A603</f>
        <v>2945</v>
      </c>
      <c r="B603" s="8">
        <f>'Eleveld TCI'!C603</f>
        <v>5</v>
      </c>
      <c r="C603" s="68">
        <f>'Marsh TCI'!E603</f>
        <v>779.39459394822961</v>
      </c>
      <c r="D603" s="17">
        <f>(F603*data!$C$16+G603*data!$C$17-E602*(data!$C$18+data!$C$19+data!$C$20))*$B603/60</f>
        <v>-1.0838863726050825</v>
      </c>
      <c r="E603" s="17">
        <f t="shared" si="20"/>
        <v>29.673833695761164</v>
      </c>
      <c r="F603" s="17">
        <f>F602+(data!$C$19*E602-data!$C$16*F602)*$B603/60</f>
        <v>159.71742391247514</v>
      </c>
      <c r="G603" s="17">
        <f>G602+(data!$C$20*E602-data!$C$17*G602)*$B603/60</f>
        <v>175.68124187109288</v>
      </c>
      <c r="H603" s="16">
        <f t="shared" si="19"/>
        <v>49.083333333333336</v>
      </c>
      <c r="I603" s="14">
        <f>E603/data!$C$15*1000</f>
        <v>4.0178363751116102</v>
      </c>
      <c r="J603" s="14">
        <f>J602+data!$C$21*(I602-J602)/60*B602</f>
        <v>4.0333844297795265</v>
      </c>
      <c r="K603" s="59">
        <f>K602+C603*B603/3600/data!H$23</f>
        <v>91.547546131991538</v>
      </c>
    </row>
    <row r="604" spans="1:11" ht="20.100000000000001" customHeight="1">
      <c r="A604" s="12">
        <f>'Eleveld TCI'!A604</f>
        <v>2950</v>
      </c>
      <c r="B604" s="8">
        <f>'Eleveld TCI'!C604</f>
        <v>5</v>
      </c>
      <c r="C604" s="68">
        <f>'Marsh TCI'!E604</f>
        <v>779.21885499215477</v>
      </c>
      <c r="D604" s="17">
        <f>(F604*data!$C$16+G604*data!$C$17-E603*(data!$C$18+data!$C$19+data!$C$20))*$B604/60</f>
        <v>-1.0836388123478842</v>
      </c>
      <c r="E604" s="17">
        <f t="shared" si="20"/>
        <v>29.672687375008042</v>
      </c>
      <c r="F604" s="17">
        <f>F603+(data!$C$19*E603-data!$C$16*F603)*$B604/60</f>
        <v>159.73364129957432</v>
      </c>
      <c r="G604" s="17">
        <f>G603+(data!$C$20*E603-data!$C$17*G603)*$B604/60</f>
        <v>175.91052437354165</v>
      </c>
      <c r="H604" s="16">
        <f t="shared" si="19"/>
        <v>49.166666666666664</v>
      </c>
      <c r="I604" s="14">
        <f>E604/data!$C$15*1000</f>
        <v>4.0176811633089606</v>
      </c>
      <c r="J604" s="14">
        <f>J603+data!$C$21*(I603-J603)/60*B603</f>
        <v>4.0332223845162938</v>
      </c>
      <c r="K604" s="59">
        <f>K603+C604*B604/3600/data!H$23</f>
        <v>91.655770972962671</v>
      </c>
    </row>
    <row r="605" spans="1:11" ht="20.100000000000001" customHeight="1">
      <c r="A605" s="12">
        <f>'Eleveld TCI'!A605</f>
        <v>2955</v>
      </c>
      <c r="B605" s="8">
        <f>'Eleveld TCI'!C605</f>
        <v>5</v>
      </c>
      <c r="C605" s="68">
        <f>'Marsh TCI'!E605</f>
        <v>779.04371793384485</v>
      </c>
      <c r="D605" s="17">
        <f>(F605*data!$C$16+G605*data!$C$17-E604*(data!$C$18+data!$C$19+data!$C$20))*$B605/60</f>
        <v>-1.0833920917781257</v>
      </c>
      <c r="E605" s="17">
        <f t="shared" si="20"/>
        <v>29.671543692941242</v>
      </c>
      <c r="F605" s="17">
        <f>F604+(data!$C$19*E604-data!$C$16*F604)*$B605/60</f>
        <v>159.74973989828035</v>
      </c>
      <c r="G605" s="17">
        <f>G604+(data!$C$20*E604-data!$C$17*G604)*$B605/60</f>
        <v>176.1397106657123</v>
      </c>
      <c r="H605" s="16">
        <f t="shared" si="19"/>
        <v>49.25</v>
      </c>
      <c r="I605" s="14">
        <f>E605/data!$C$15*1000</f>
        <v>4.017526308784376</v>
      </c>
      <c r="J605" s="14">
        <f>J604+data!$C$21*(I604-J604)/60*B604</f>
        <v>4.0330604104728982</v>
      </c>
      <c r="K605" s="59">
        <f>K604+C605*B605/3600/data!H$23</f>
        <v>91.763971489342367</v>
      </c>
    </row>
    <row r="606" spans="1:11" ht="20.100000000000001" customHeight="1">
      <c r="A606" s="12">
        <f>'Eleveld TCI'!A606</f>
        <v>2960</v>
      </c>
      <c r="B606" s="8">
        <f>'Eleveld TCI'!C606</f>
        <v>5</v>
      </c>
      <c r="C606" s="68">
        <f>'Marsh TCI'!E606</f>
        <v>778.86918007058625</v>
      </c>
      <c r="D606" s="17">
        <f>(F606*data!$C$16+G606*data!$C$17-E605*(data!$C$18+data!$C$19+data!$C$20))*$B606/60</f>
        <v>-1.0831462071640283</v>
      </c>
      <c r="E606" s="17">
        <f t="shared" si="20"/>
        <v>29.670402649574221</v>
      </c>
      <c r="F606" s="17">
        <f>F605+(data!$C$19*E605-data!$C$16*F605)*$B606/60</f>
        <v>159.76572041196931</v>
      </c>
      <c r="G606" s="17">
        <f>G605+(data!$C$20*E605-data!$C$17*G605)*$B606/60</f>
        <v>176.36880080937479</v>
      </c>
      <c r="H606" s="16">
        <f t="shared" si="19"/>
        <v>49.333333333333336</v>
      </c>
      <c r="I606" s="14">
        <f>E606/data!$C$15*1000</f>
        <v>4.0173718115396788</v>
      </c>
      <c r="J606" s="14">
        <f>J605+data!$C$21*(I605-J605)/60*B605</f>
        <v>4.0328985106307016</v>
      </c>
      <c r="K606" s="59">
        <f>K605+C606*B606/3600/data!H$23</f>
        <v>91.872147764352178</v>
      </c>
    </row>
    <row r="607" spans="1:11" ht="20.100000000000001" customHeight="1">
      <c r="A607" s="12">
        <f>'Eleveld TCI'!A607</f>
        <v>2965</v>
      </c>
      <c r="B607" s="8">
        <f>'Eleveld TCI'!C607</f>
        <v>5</v>
      </c>
      <c r="C607" s="68">
        <f>'Marsh TCI'!E607</f>
        <v>778.69523871202546</v>
      </c>
      <c r="D607" s="17">
        <f>(F607*data!$C$16+G607*data!$C$17-E606*(data!$C$18+data!$C$19+data!$C$20))*$B607/60</f>
        <v>-1.0829011547907794</v>
      </c>
      <c r="E607" s="17">
        <f t="shared" si="20"/>
        <v>29.669264244881479</v>
      </c>
      <c r="F607" s="17">
        <f>F606+(data!$C$19*E606-data!$C$16*F606)*$B607/60</f>
        <v>159.78158354030518</v>
      </c>
      <c r="G607" s="17">
        <f>G606+(data!$C$20*E606-data!$C$17*G606)*$B607/60</f>
        <v>176.59779486627633</v>
      </c>
      <c r="H607" s="16">
        <f t="shared" si="19"/>
        <v>49.416666666666664</v>
      </c>
      <c r="I607" s="14">
        <f>E607/data!$C$15*1000</f>
        <v>4.0172176715714167</v>
      </c>
      <c r="J607" s="14">
        <f>J606+data!$C$21*(I606-J606)/60*B606</f>
        <v>4.0327366879400133</v>
      </c>
      <c r="K607" s="59">
        <f>K606+C607*B607/3600/data!H$23</f>
        <v>91.980299880839965</v>
      </c>
    </row>
    <row r="608" spans="1:11" ht="20.100000000000001" customHeight="1">
      <c r="A608" s="12">
        <f>'Eleveld TCI'!A608</f>
        <v>2970</v>
      </c>
      <c r="B608" s="8">
        <f>'Eleveld TCI'!C608</f>
        <v>5</v>
      </c>
      <c r="C608" s="68">
        <f>'Marsh TCI'!E608</f>
        <v>778.52189118013825</v>
      </c>
      <c r="D608" s="17">
        <f>(F608*data!$C$16+G608*data!$C$17-E607*(data!$C$18+data!$C$19+data!$C$20))*$B608/60</f>
        <v>-1.0826569309604557</v>
      </c>
      <c r="E608" s="17">
        <f t="shared" si="20"/>
        <v>29.668128478798835</v>
      </c>
      <c r="F608" s="17">
        <f>F607+(data!$C$19*E607-data!$C$16*F607)*$B608/60</f>
        <v>159.79732997925831</v>
      </c>
      <c r="G608" s="17">
        <f>G607+(data!$C$20*E607-data!$C$17*G607)*$B608/60</f>
        <v>176.82669289814106</v>
      </c>
      <c r="H608" s="16">
        <f t="shared" si="19"/>
        <v>49.5</v>
      </c>
      <c r="I608" s="14">
        <f>E608/data!$C$15*1000</f>
        <v>4.017063888870898</v>
      </c>
      <c r="J608" s="14">
        <f>J607+data!$C$21*(I607-J607)/60*B607</f>
        <v>4.0325749453203565</v>
      </c>
      <c r="K608" s="59">
        <f>K607+C608*B608/3600/data!H$23</f>
        <v>92.088427921281649</v>
      </c>
    </row>
    <row r="609" spans="1:11" ht="20.100000000000001" customHeight="1">
      <c r="A609" s="12">
        <f>'Eleveld TCI'!A609</f>
        <v>2975</v>
      </c>
      <c r="B609" s="8">
        <f>'Eleveld TCI'!C609</f>
        <v>5</v>
      </c>
      <c r="C609" s="68">
        <f>'Marsh TCI'!E609</f>
        <v>778.34913480915816</v>
      </c>
      <c r="D609" s="17">
        <f>(F609*data!$C$16+G609*data!$C$17-E608*(data!$C$18+data!$C$19+data!$C$20))*$B609/60</f>
        <v>-1.0824135319919439</v>
      </c>
      <c r="E609" s="17">
        <f t="shared" si="20"/>
        <v>29.666995351223751</v>
      </c>
      <c r="F609" s="17">
        <f>F608+(data!$C$19*E608-data!$C$16*F608)*$B609/60</f>
        <v>159.81296042112385</v>
      </c>
      <c r="G609" s="17">
        <f>G608+(data!$C$20*E608-data!$C$17*G608)*$B609/60</f>
        <v>177.05549496666961</v>
      </c>
      <c r="H609" s="16">
        <f t="shared" si="19"/>
        <v>49.583333333333336</v>
      </c>
      <c r="I609" s="14">
        <f>E609/data!$C$15*1000</f>
        <v>4.0169104634242405</v>
      </c>
      <c r="J609" s="14">
        <f>J608+data!$C$21*(I608-J608)/60*B608</f>
        <v>4.0324132856607369</v>
      </c>
      <c r="K609" s="59">
        <f>K608+C609*B609/3600/data!H$23</f>
        <v>92.196531967782917</v>
      </c>
    </row>
    <row r="610" spans="1:11" ht="20.100000000000001" customHeight="1">
      <c r="A610" s="12">
        <f>'Eleveld TCI'!A610</f>
        <v>2980</v>
      </c>
      <c r="B610" s="8">
        <f>'Eleveld TCI'!C610</f>
        <v>5</v>
      </c>
      <c r="C610" s="68">
        <f>'Marsh TCI'!E610</f>
        <v>778.17696694552524</v>
      </c>
      <c r="D610" s="17">
        <f>(F610*data!$C$16+G610*data!$C$17-E609*(data!$C$18+data!$C$19+data!$C$20))*$B610/60</f>
        <v>-1.082170954220866</v>
      </c>
      <c r="E610" s="17">
        <f t="shared" si="20"/>
        <v>29.665864862015603</v>
      </c>
      <c r="F610" s="17">
        <f>F609+(data!$C$19*E609-data!$C$16*F609)*$B610/60</f>
        <v>159.82847555454001</v>
      </c>
      <c r="G610" s="17">
        <f>G609+(data!$C$20*E609-data!$C$17*G609)*$B610/60</f>
        <v>177.2842011335388</v>
      </c>
      <c r="H610" s="16">
        <f t="shared" si="19"/>
        <v>49.666666666666664</v>
      </c>
      <c r="I610" s="14">
        <f>E610/data!$C$15*1000</f>
        <v>4.0167573952124034</v>
      </c>
      <c r="J610" s="14">
        <f>J609+data!$C$21*(I609-J609)/60*B609</f>
        <v>4.0322517118199048</v>
      </c>
      <c r="K610" s="59">
        <f>K609+C610*B610/3600/data!H$23</f>
        <v>92.30461210208091</v>
      </c>
    </row>
    <row r="611" spans="1:11" ht="20.100000000000001" customHeight="1">
      <c r="A611" s="12">
        <f>'Eleveld TCI'!A611</f>
        <v>2985</v>
      </c>
      <c r="B611" s="8">
        <f>'Eleveld TCI'!C611</f>
        <v>5</v>
      </c>
      <c r="C611" s="68">
        <f>'Marsh TCI'!E611</f>
        <v>778.00538494779403</v>
      </c>
      <c r="D611" s="17">
        <f>(F611*data!$C$16+G611*data!$C$17-E610*(data!$C$18+data!$C$19+data!$C$20))*$B611/60</f>
        <v>-1.081929193999503</v>
      </c>
      <c r="E611" s="17">
        <f t="shared" si="20"/>
        <v>29.664737010995996</v>
      </c>
      <c r="F611" s="17">
        <f>F610+(data!$C$19*E610-data!$C$16*F610)*$B611/60</f>
        <v>159.84387606450625</v>
      </c>
      <c r="G611" s="17">
        <f>G610+(data!$C$20*E610-data!$C$17*G610)*$B611/60</f>
        <v>177.51281146040117</v>
      </c>
      <c r="H611" s="16">
        <f t="shared" si="19"/>
        <v>49.75</v>
      </c>
      <c r="I611" s="14">
        <f>E611/data!$C$15*1000</f>
        <v>4.0166046842112317</v>
      </c>
      <c r="J611" s="14">
        <f>J610+data!$C$21*(I610-J610)/60*B610</f>
        <v>4.032090226626619</v>
      </c>
      <c r="K611" s="59">
        <f>K610+C611*B611/3600/data!H$23</f>
        <v>92.412668405545887</v>
      </c>
    </row>
    <row r="612" spans="1:11" ht="20.100000000000001" customHeight="1">
      <c r="A612" s="12">
        <f>'Eleveld TCI'!A612</f>
        <v>2990</v>
      </c>
      <c r="B612" s="8">
        <f>'Eleveld TCI'!C612</f>
        <v>5</v>
      </c>
      <c r="C612" s="68">
        <f>'Marsh TCI'!E612</f>
        <v>777.83438618666423</v>
      </c>
      <c r="D612" s="17">
        <f>(F612*data!$C$16+G612*data!$C$17-E611*(data!$C$18+data!$C$19+data!$C$20))*$B612/60</f>
        <v>-1.0816882476967187</v>
      </c>
      <c r="E612" s="17">
        <f t="shared" si="20"/>
        <v>29.663611797948992</v>
      </c>
      <c r="F612" s="17">
        <f>F611+(data!$C$19*E611-data!$C$16*F611)*$B612/60</f>
        <v>159.85916263240139</v>
      </c>
      <c r="G612" s="17">
        <f>G611+(data!$C$20*E611-data!$C$17*G611)*$B612/60</f>
        <v>177.74132600888473</v>
      </c>
      <c r="H612" s="16">
        <f t="shared" si="19"/>
        <v>49.833333333333336</v>
      </c>
      <c r="I612" s="14">
        <f>E612/data!$C$15*1000</f>
        <v>4.0164523303914867</v>
      </c>
      <c r="J612" s="14">
        <f>J611+data!$C$21*(I611-J611)/60*B611</f>
        <v>4.0319288328799034</v>
      </c>
      <c r="K612" s="59">
        <f>K611+C612*B612/3600/data!H$23</f>
        <v>92.520700959182918</v>
      </c>
    </row>
    <row r="613" spans="1:11" ht="20.100000000000001" customHeight="1">
      <c r="A613" s="12">
        <f>'Eleveld TCI'!A613</f>
        <v>2995</v>
      </c>
      <c r="B613" s="8">
        <f>'Eleveld TCI'!C613</f>
        <v>5</v>
      </c>
      <c r="C613" s="68">
        <f>'Marsh TCI'!E613</f>
        <v>777.66396804482724</v>
      </c>
      <c r="D613" s="17">
        <f>(F613*data!$C$16+G613*data!$C$17-E612*(data!$C$18+data!$C$19+data!$C$20))*$B613/60</f>
        <v>-1.0814481116978809</v>
      </c>
      <c r="E613" s="17">
        <f t="shared" si="20"/>
        <v>29.662489222621478</v>
      </c>
      <c r="F613" s="17">
        <f>F612+(data!$C$19*E612-data!$C$16*F612)*$B613/60</f>
        <v>159.87433593600164</v>
      </c>
      <c r="G613" s="17">
        <f>G612+(data!$C$20*E612-data!$C$17*G612)*$B613/60</f>
        <v>177.96974484059254</v>
      </c>
      <c r="H613" s="16">
        <f t="shared" si="19"/>
        <v>49.916666666666664</v>
      </c>
      <c r="I613" s="14">
        <f>E613/data!$C$15*1000</f>
        <v>4.0163003337188989</v>
      </c>
      <c r="J613" s="14">
        <f>J612+data!$C$21*(I612-J612)/60*B612</f>
        <v>4.0317675333493046</v>
      </c>
      <c r="K613" s="59">
        <f>K612+C613*B613/3600/data!H$23</f>
        <v>92.628709843633587</v>
      </c>
    </row>
    <row r="614" spans="1:11" ht="20.100000000000001" customHeight="1">
      <c r="A614" s="12">
        <f>'Eleveld TCI'!A614</f>
        <v>3000</v>
      </c>
      <c r="B614" s="8">
        <f>'Eleveld TCI'!C614</f>
        <v>5</v>
      </c>
      <c r="C614" s="68">
        <f>'Marsh TCI'!E614</f>
        <v>777.4941279169866</v>
      </c>
      <c r="D614" s="17">
        <f>(F614*data!$C$16+G614*data!$C$17-E613*(data!$C$18+data!$C$19+data!$C$20))*$B614/60</f>
        <v>-1.0812087824047929</v>
      </c>
      <c r="E614" s="17">
        <f t="shared" si="20"/>
        <v>29.661369284723389</v>
      </c>
      <c r="F614" s="17">
        <f>F613+(data!$C$19*E613-data!$C$16*F613)*$B614/60</f>
        <v>159.88939664949854</v>
      </c>
      <c r="G614" s="17">
        <f>G613+(data!$C$20*E613-data!$C$17*G613)*$B614/60</f>
        <v>178.19806801710234</v>
      </c>
      <c r="H614" s="16">
        <f t="shared" si="19"/>
        <v>50</v>
      </c>
      <c r="I614" s="14">
        <f>E614/data!$C$15*1000</f>
        <v>4.0161486941541922</v>
      </c>
      <c r="J614" s="14">
        <f>J613+data!$C$21*(I613-J613)/60*B613</f>
        <v>4.0316063307751495</v>
      </c>
      <c r="K614" s="59">
        <f>K613+C614*B614/3600/data!H$23</f>
        <v>92.736695139177613</v>
      </c>
    </row>
    <row r="615" spans="1:11" ht="20.100000000000001" customHeight="1">
      <c r="A615" s="12">
        <f>'Eleveld TCI'!A615</f>
        <v>3005</v>
      </c>
      <c r="B615" s="8">
        <f>'Eleveld TCI'!C615</f>
        <v>5</v>
      </c>
      <c r="C615" s="68">
        <f>'Marsh TCI'!E615</f>
        <v>777.32486320973521</v>
      </c>
      <c r="D615" s="17">
        <f>(F615*data!$C$16+G615*data!$C$17-E614*(data!$C$18+data!$C$19+data!$C$20))*$B615/60</f>
        <v>-1.0809702562356109</v>
      </c>
      <c r="E615" s="17">
        <f t="shared" si="20"/>
        <v>29.660251983928038</v>
      </c>
      <c r="F615" s="17">
        <f>F614+(data!$C$19*E614-data!$C$16*F614)*$B615/60</f>
        <v>159.90434544351683</v>
      </c>
      <c r="G615" s="17">
        <f>G614+(data!$C$20*E614-data!$C$17*G614)*$B615/60</f>
        <v>178.42629559996621</v>
      </c>
      <c r="H615" s="16">
        <f t="shared" si="19"/>
        <v>50.083333333333336</v>
      </c>
      <c r="I615" s="14">
        <f>E615/data!$C$15*1000</f>
        <v>4.0159974116531334</v>
      </c>
      <c r="J615" s="14">
        <f>J614+data!$C$21*(I614-J614)/60*B614</f>
        <v>4.0314452278687929</v>
      </c>
      <c r="K615" s="59">
        <f>K614+C615*B615/3600/data!H$23</f>
        <v>92.844656925734526</v>
      </c>
    </row>
    <row r="616" spans="1:11" ht="20.100000000000001" customHeight="1">
      <c r="A616" s="12">
        <f>'Eleveld TCI'!A616</f>
        <v>3010</v>
      </c>
      <c r="B616" s="8">
        <f>'Eleveld TCI'!C616</f>
        <v>5</v>
      </c>
      <c r="C616" s="68">
        <f>'Marsh TCI'!E616</f>
        <v>777.1561713415656</v>
      </c>
      <c r="D616" s="17">
        <f>(F616*data!$C$16+G616*data!$C$17-E615*(data!$C$18+data!$C$19+data!$C$20))*$B616/60</f>
        <v>-1.0807325296247765</v>
      </c>
      <c r="E616" s="17">
        <f t="shared" si="20"/>
        <v>29.65913731987234</v>
      </c>
      <c r="F616" s="17">
        <f>F615+(data!$C$19*E615-data!$C$16*F615)*$B616/60</f>
        <v>159.91918298513215</v>
      </c>
      <c r="G616" s="17">
        <f>G615+(data!$C$20*E615-data!$C$17*G615)*$B616/60</f>
        <v>178.6544276507102</v>
      </c>
      <c r="H616" s="16">
        <f t="shared" si="19"/>
        <v>50.166666666666664</v>
      </c>
      <c r="I616" s="14">
        <f>E616/data!$C$15*1000</f>
        <v>4.015846486166561</v>
      </c>
      <c r="J616" s="14">
        <f>J615+data!$C$21*(I615-J615)/60*B615</f>
        <v>4.0312842273128711</v>
      </c>
      <c r="K616" s="59">
        <f>K615+C616*B616/3600/data!H$23</f>
        <v>92.952595282865303</v>
      </c>
    </row>
    <row r="617" spans="1:11" ht="20.100000000000001" customHeight="1">
      <c r="A617" s="12">
        <f>'Eleveld TCI'!A617</f>
        <v>3015</v>
      </c>
      <c r="B617" s="8">
        <f>'Eleveld TCI'!C617</f>
        <v>5</v>
      </c>
      <c r="C617" s="68">
        <f>'Marsh TCI'!E617</f>
        <v>776.98804974277778</v>
      </c>
      <c r="D617" s="17">
        <f>(F617*data!$C$16+G617*data!$C$17-E616*(data!$C$18+data!$C$19+data!$C$20))*$B617/60</f>
        <v>-1.0804955990229355</v>
      </c>
      <c r="E617" s="17">
        <f t="shared" si="20"/>
        <v>29.658025292157134</v>
      </c>
      <c r="F617" s="17">
        <f>F616+(data!$C$19*E616-data!$C$16*F616)*$B617/60</f>
        <v>159.93390993788881</v>
      </c>
      <c r="G617" s="17">
        <f>G616+(data!$C$20*E616-data!$C$17*G616)*$B617/60</f>
        <v>178.88246423083405</v>
      </c>
      <c r="H617" s="16">
        <f t="shared" si="19"/>
        <v>50.25</v>
      </c>
      <c r="I617" s="14">
        <f>E617/data!$C$15*1000</f>
        <v>4.0156959176404277</v>
      </c>
      <c r="J617" s="14">
        <f>J616+data!$C$21*(I616-J616)/60*B616</f>
        <v>4.0311233317615498</v>
      </c>
      <c r="K617" s="59">
        <f>K616+C617*B617/3600/data!H$23</f>
        <v>93.060510289774015</v>
      </c>
    </row>
    <row r="618" spans="1:11" ht="20.100000000000001" customHeight="1">
      <c r="A618" s="12">
        <f>'Eleveld TCI'!A618</f>
        <v>3020</v>
      </c>
      <c r="B618" s="8">
        <f>'Eleveld TCI'!C618</f>
        <v>5</v>
      </c>
      <c r="C618" s="68">
        <f>'Marsh TCI'!E618</f>
        <v>776.82049585543837</v>
      </c>
      <c r="D618" s="17">
        <f>(F618*data!$C$16+G618*data!$C$17-E617*(data!$C$18+data!$C$19+data!$C$20))*$B618/60</f>
        <v>-1.0802594608968688</v>
      </c>
      <c r="E618" s="17">
        <f t="shared" si="20"/>
        <v>29.656915900347457</v>
      </c>
      <c r="F618" s="17">
        <f>F617+(data!$C$19*E617-data!$C$16*F617)*$B618/60</f>
        <v>159.94852696181732</v>
      </c>
      <c r="G618" s="17">
        <f>G617+(data!$C$20*E617-data!$C$17*G617)*$B618/60</f>
        <v>179.11040540181071</v>
      </c>
      <c r="H618" s="16">
        <f t="shared" si="19"/>
        <v>50.333333333333336</v>
      </c>
      <c r="I618" s="14">
        <f>E618/data!$C$15*1000</f>
        <v>4.0155457060158399</v>
      </c>
      <c r="J618" s="14">
        <f>J617+data!$C$21*(I617-J617)/60*B617</f>
        <v>4.0309625438407686</v>
      </c>
      <c r="K618" s="59">
        <f>K617+C618*B618/3600/data!H$23</f>
        <v>93.16840202530949</v>
      </c>
    </row>
    <row r="619" spans="1:11" ht="20.100000000000001" customHeight="1">
      <c r="A619" s="12">
        <f>'Eleveld TCI'!A619</f>
        <v>3025</v>
      </c>
      <c r="B619" s="8">
        <f>'Eleveld TCI'!C619</f>
        <v>5</v>
      </c>
      <c r="C619" s="68">
        <f>'Marsh TCI'!E619</f>
        <v>776.65350713330895</v>
      </c>
      <c r="D619" s="17">
        <f>(F619*data!$C$16+G619*data!$C$17-E618*(data!$C$18+data!$C$19+data!$C$20))*$B619/60</f>
        <v>-1.0800241117294169</v>
      </c>
      <c r="E619" s="17">
        <f t="shared" si="20"/>
        <v>29.655809143972814</v>
      </c>
      <c r="F619" s="17">
        <f>F618+(data!$C$19*E618-data!$C$16*F618)*$B619/60</f>
        <v>159.96303471345189</v>
      </c>
      <c r="G619" s="17">
        <f>G618+(data!$C$20*E618-data!$C$17*G618)*$B619/60</f>
        <v>179.33825122508611</v>
      </c>
      <c r="H619" s="16">
        <f t="shared" si="19"/>
        <v>50.416666666666664</v>
      </c>
      <c r="I619" s="14">
        <f>E619/data!$C$15*1000</f>
        <v>4.0153958512290941</v>
      </c>
      <c r="J619" s="14">
        <f>J618+data!$C$21*(I618-J618)/60*B618</f>
        <v>4.0308018661484839</v>
      </c>
      <c r="K619" s="59">
        <f>K618+C619*B619/3600/data!H$23</f>
        <v>93.27627056796689</v>
      </c>
    </row>
    <row r="620" spans="1:11" ht="20.100000000000001" customHeight="1">
      <c r="A620" s="12">
        <f>'Eleveld TCI'!A620</f>
        <v>3030</v>
      </c>
      <c r="B620" s="8">
        <f>'Eleveld TCI'!C620</f>
        <v>5</v>
      </c>
      <c r="C620" s="68">
        <f>'Marsh TCI'!E620</f>
        <v>776.48708104183584</v>
      </c>
      <c r="D620" s="17">
        <f>(F620*data!$C$16+G620*data!$C$17-E619*(data!$C$18+data!$C$19+data!$C$20))*$B620/60</f>
        <v>-1.0797895480194071</v>
      </c>
      <c r="E620" s="17">
        <f t="shared" si="20"/>
        <v>29.654705022527448</v>
      </c>
      <c r="F620" s="17">
        <f>F619+(data!$C$19*E619-data!$C$16*F619)*$B620/60</f>
        <v>159.97743384584791</v>
      </c>
      <c r="G620" s="17">
        <f>G619+(data!$C$20*E619-data!$C$17*G619)*$B620/60</f>
        <v>179.56600176207877</v>
      </c>
      <c r="H620" s="16">
        <f t="shared" si="19"/>
        <v>50.5</v>
      </c>
      <c r="I620" s="14">
        <f>E620/data!$C$15*1000</f>
        <v>4.0152463532117091</v>
      </c>
      <c r="J620" s="14">
        <f>J619+data!$C$21*(I619-J619)/60*B619</f>
        <v>4.0306413012549136</v>
      </c>
      <c r="K620" s="59">
        <f>K619+C620*B620/3600/data!H$23</f>
        <v>93.384115995889374</v>
      </c>
    </row>
    <row r="621" spans="1:11" ht="20.100000000000001" customHeight="1">
      <c r="A621" s="12">
        <f>'Eleveld TCI'!A621</f>
        <v>3035</v>
      </c>
      <c r="B621" s="8">
        <f>'Eleveld TCI'!C621</f>
        <v>5</v>
      </c>
      <c r="C621" s="68">
        <f>'Marsh TCI'!E621</f>
        <v>776.32121505803752</v>
      </c>
      <c r="D621" s="17">
        <f>(F621*data!$C$16+G621*data!$C$17-E620*(data!$C$18+data!$C$19+data!$C$20))*$B621/60</f>
        <v>-1.0795557662815818</v>
      </c>
      <c r="E621" s="17">
        <f t="shared" si="20"/>
        <v>29.653603535470637</v>
      </c>
      <c r="F621" s="17">
        <f>F620+(data!$C$19*E620-data!$C$16*F620)*$B621/60</f>
        <v>159.99172500859925</v>
      </c>
      <c r="G621" s="17">
        <f>G620+(data!$C$20*E620-data!$C$17*G620)*$B621/60</f>
        <v>179.79365707417946</v>
      </c>
      <c r="H621" s="16">
        <f t="shared" si="19"/>
        <v>50.583333333333336</v>
      </c>
      <c r="I621" s="14">
        <f>E621/data!$C$15*1000</f>
        <v>4.0150972118904722</v>
      </c>
      <c r="J621" s="14">
        <f>J620+data!$C$21*(I620-J620)/60*B620</f>
        <v>4.0304808517027739</v>
      </c>
      <c r="K621" s="59">
        <f>K620+C621*B621/3600/data!H$23</f>
        <v>93.491938386869663</v>
      </c>
    </row>
    <row r="622" spans="1:11" ht="20.100000000000001" customHeight="1">
      <c r="A622" s="12">
        <f>'Eleveld TCI'!A622</f>
        <v>3040</v>
      </c>
      <c r="B622" s="8">
        <f>'Eleveld TCI'!C622</f>
        <v>5</v>
      </c>
      <c r="C622" s="68">
        <f>'Marsh TCI'!E622</f>
        <v>776.15590667048423</v>
      </c>
      <c r="D622" s="17">
        <f>(F622*data!$C$16+G622*data!$C$17-E621*(data!$C$18+data!$C$19+data!$C$20))*$B622/60</f>
        <v>-1.0793227630465232</v>
      </c>
      <c r="E622" s="17">
        <f t="shared" si="20"/>
        <v>29.652504682226944</v>
      </c>
      <c r="F622" s="17">
        <f>F621+(data!$C$19*E621-data!$C$16*F621)*$B622/60</f>
        <v>160.00590884785555</v>
      </c>
      <c r="G622" s="17">
        <f>G621+(data!$C$20*E621-data!$C$17*G621)*$B622/60</f>
        <v>180.02121722275089</v>
      </c>
      <c r="H622" s="16">
        <f t="shared" si="19"/>
        <v>50.666666666666664</v>
      </c>
      <c r="I622" s="14">
        <f>E622/data!$C$15*1000</f>
        <v>4.0149484271874671</v>
      </c>
      <c r="J622" s="14">
        <f>J621+data!$C$21*(I621-J621)/60*B621</f>
        <v>4.0303205200075167</v>
      </c>
      <c r="K622" s="59">
        <f>K621+C622*B622/3600/data!H$23</f>
        <v>93.59973781835167</v>
      </c>
    </row>
    <row r="623" spans="1:11" ht="20.100000000000001" customHeight="1">
      <c r="A623" s="12">
        <f>'Eleveld TCI'!A623</f>
        <v>3045</v>
      </c>
      <c r="B623" s="8">
        <f>'Eleveld TCI'!C623</f>
        <v>5</v>
      </c>
      <c r="C623" s="68">
        <f>'Marsh TCI'!E623</f>
        <v>775.99115337924673</v>
      </c>
      <c r="D623" s="17">
        <f>(F623*data!$C$16+G623*data!$C$17-E622*(data!$C$18+data!$C$19+data!$C$20))*$B623/60</f>
        <v>-1.0790905348605837</v>
      </c>
      <c r="E623" s="17">
        <f t="shared" si="20"/>
        <v>29.651408462186478</v>
      </c>
      <c r="F623" s="17">
        <f>F622+(data!$C$19*E622-data!$C$16*F622)*$B623/60</f>
        <v>160.01998600633934</v>
      </c>
      <c r="G623" s="17">
        <f>G622+(data!$C$20*E622-data!$C$17*G622)*$B623/60</f>
        <v>180.24868226912733</v>
      </c>
      <c r="H623" s="16">
        <f t="shared" si="19"/>
        <v>50.75</v>
      </c>
      <c r="I623" s="14">
        <f>E623/data!$C$15*1000</f>
        <v>4.0147999990201173</v>
      </c>
      <c r="J623" s="14">
        <f>J622+data!$C$21*(I622-J622)/60*B622</f>
        <v>4.0301603086575657</v>
      </c>
      <c r="K623" s="59">
        <f>K622+C623*B623/3600/data!H$23</f>
        <v>93.707514367432125</v>
      </c>
    </row>
    <row r="624" spans="1:11" ht="20.100000000000001" customHeight="1">
      <c r="A624" s="12">
        <f>'Eleveld TCI'!A624</f>
        <v>3050</v>
      </c>
      <c r="B624" s="8">
        <f>'Eleveld TCI'!C624</f>
        <v>5</v>
      </c>
      <c r="C624" s="68">
        <f>'Marsh TCI'!E624</f>
        <v>775.82695269585543</v>
      </c>
      <c r="D624" s="17">
        <f>(F624*data!$C$16+G624*data!$C$17-E623*(data!$C$18+data!$C$19+data!$C$20))*$B624/60</f>
        <v>-1.078859078285811</v>
      </c>
      <c r="E624" s="17">
        <f t="shared" si="20"/>
        <v>29.650314874705177</v>
      </c>
      <c r="F624" s="17">
        <f>F623+(data!$C$19*E623-data!$C$16*F623)*$B624/60</f>
        <v>160.03395712336317</v>
      </c>
      <c r="G624" s="17">
        <f>G623+(data!$C$20*E623-data!$C$17*G623)*$B624/60</f>
        <v>180.47605227461432</v>
      </c>
      <c r="H624" s="16">
        <f t="shared" si="19"/>
        <v>50.833333333333336</v>
      </c>
      <c r="I624" s="14">
        <f>E624/data!$C$15*1000</f>
        <v>4.0146519273012151</v>
      </c>
      <c r="J624" s="14">
        <f>J623+data!$C$21*(I623-J623)/60*B623</f>
        <v>4.0300002201145491</v>
      </c>
      <c r="K624" s="59">
        <f>K623+C624*B624/3600/data!H$23</f>
        <v>93.815268110862107</v>
      </c>
    </row>
    <row r="625" spans="1:11" ht="20.100000000000001" customHeight="1">
      <c r="A625" s="12">
        <f>'Eleveld TCI'!A625</f>
        <v>3055</v>
      </c>
      <c r="B625" s="8">
        <f>'Eleveld TCI'!C625</f>
        <v>5</v>
      </c>
      <c r="C625" s="68">
        <f>'Marsh TCI'!E625</f>
        <v>775.66330214319805</v>
      </c>
      <c r="D625" s="17">
        <f>(F625*data!$C$16+G625*data!$C$17-E624*(data!$C$18+data!$C$19+data!$C$20))*$B625/60</f>
        <v>-1.078628389899879</v>
      </c>
      <c r="E625" s="17">
        <f t="shared" si="20"/>
        <v>29.649223919105097</v>
      </c>
      <c r="F625" s="17">
        <f>F624+(data!$C$19*E624-data!$C$16*F624)*$B625/60</f>
        <v>160.04782283484664</v>
      </c>
      <c r="G625" s="17">
        <f>G624+(data!$C$20*E624-data!$C$17*G624)*$B625/60</f>
        <v>180.70332730048835</v>
      </c>
      <c r="H625" s="16">
        <f t="shared" si="19"/>
        <v>50.916666666666664</v>
      </c>
      <c r="I625" s="14">
        <f>E625/data!$C$15*1000</f>
        <v>4.0145042119389682</v>
      </c>
      <c r="J625" s="14">
        <f>J624+data!$C$21*(I624-J624)/60*B624</f>
        <v>4.0298402568135296</v>
      </c>
      <c r="K625" s="59">
        <f>K624+C625*B625/3600/data!H$23</f>
        <v>93.922999125048662</v>
      </c>
    </row>
    <row r="626" spans="1:11" ht="20.100000000000001" customHeight="1">
      <c r="A626" s="12">
        <f>'Eleveld TCI'!A626</f>
        <v>3060</v>
      </c>
      <c r="B626" s="8">
        <f>'Eleveld TCI'!C626</f>
        <v>5</v>
      </c>
      <c r="C626" s="68">
        <f>'Marsh TCI'!E626</f>
        <v>775.50019925551965</v>
      </c>
      <c r="D626" s="17">
        <f>(F626*data!$C$16+G626*data!$C$17-E625*(data!$C$18+data!$C$19+data!$C$20))*$B626/60</f>
        <v>-1.0783984662960171</v>
      </c>
      <c r="E626" s="17">
        <f t="shared" si="20"/>
        <v>29.648135594674631</v>
      </c>
      <c r="F626" s="17">
        <f>F625+(data!$C$19*E625-data!$C$16*F625)*$B626/60</f>
        <v>160.06158377333327</v>
      </c>
      <c r="G626" s="17">
        <f>G625+(data!$C$20*E625-data!$C$17*G625)*$B626/60</f>
        <v>180.93050740799649</v>
      </c>
      <c r="H626" s="16">
        <f t="shared" si="19"/>
        <v>51</v>
      </c>
      <c r="I626" s="14">
        <f>E626/data!$C$15*1000</f>
        <v>4.0143568528370244</v>
      </c>
      <c r="J626" s="14">
        <f>J625+data!$C$21*(I625-J625)/60*B625</f>
        <v>4.0296804211632367</v>
      </c>
      <c r="K626" s="59">
        <f>K625+C626*B626/3600/data!H$23</f>
        <v>94.030707486056372</v>
      </c>
    </row>
    <row r="627" spans="1:11" ht="20.100000000000001" customHeight="1">
      <c r="A627" s="12">
        <f>'Eleveld TCI'!A627</f>
        <v>3065</v>
      </c>
      <c r="B627" s="8">
        <f>'Eleveld TCI'!C627</f>
        <v>5</v>
      </c>
      <c r="C627" s="68">
        <f>'Marsh TCI'!E627</f>
        <v>775.33764157836117</v>
      </c>
      <c r="D627" s="17">
        <f>(F627*data!$C$16+G627*data!$C$17-E626*(data!$C$18+data!$C$19+data!$C$20))*$B627/60</f>
        <v>-1.0781693040829348</v>
      </c>
      <c r="E627" s="17">
        <f t="shared" si="20"/>
        <v>29.647049900668808</v>
      </c>
      <c r="F627" s="17">
        <f>F626+(data!$C$19*E626-data!$C$16*F626)*$B627/60</f>
        <v>160.07524056800739</v>
      </c>
      <c r="G627" s="17">
        <f>G626+(data!$C$20*E626-data!$C$17*G626)*$B627/60</f>
        <v>181.15759265835607</v>
      </c>
      <c r="H627" s="16">
        <f t="shared" si="19"/>
        <v>51.083333333333336</v>
      </c>
      <c r="I627" s="14">
        <f>E627/data!$C$15*1000</f>
        <v>4.014209849894514</v>
      </c>
      <c r="J627" s="14">
        <f>J626+data!$C$21*(I626-J626)/60*B626</f>
        <v>4.0295207155462887</v>
      </c>
      <c r="K627" s="59">
        <f>K626+C627*B627/3600/data!H$23</f>
        <v>94.138393269608926</v>
      </c>
    </row>
    <row r="628" spans="1:11" ht="20.100000000000001" customHeight="1">
      <c r="A628" s="12">
        <f>'Eleveld TCI'!A628</f>
        <v>3070</v>
      </c>
      <c r="B628" s="8">
        <f>'Eleveld TCI'!C628</f>
        <v>5</v>
      </c>
      <c r="C628" s="68">
        <f>'Marsh TCI'!E628</f>
        <v>775.17562666847766</v>
      </c>
      <c r="D628" s="17">
        <f>(F628*data!$C$16+G628*data!$C$17-E627*(data!$C$18+data!$C$19+data!$C$20))*$B628/60</f>
        <v>-1.0779408998847566</v>
      </c>
      <c r="E628" s="17">
        <f t="shared" si="20"/>
        <v>29.645966836309555</v>
      </c>
      <c r="F628" s="17">
        <f>F627+(data!$C$19*E627-data!$C$16*F627)*$B628/60</f>
        <v>160.08879384471086</v>
      </c>
      <c r="G628" s="17">
        <f>G627+(data!$C$20*E627-data!$C$17*G627)*$B628/60</f>
        <v>181.3845831127544</v>
      </c>
      <c r="H628" s="16">
        <f t="shared" si="19"/>
        <v>51.166666666666664</v>
      </c>
      <c r="I628" s="14">
        <f>E628/data!$C$15*1000</f>
        <v>4.0140632030060859</v>
      </c>
      <c r="J628" s="14">
        <f>J627+data!$C$21*(I627-J627)/60*B627</f>
        <v>4.0293611423194218</v>
      </c>
      <c r="K628" s="59">
        <f>K627+C628*B628/3600/data!H$23</f>
        <v>94.24605655109066</v>
      </c>
    </row>
    <row r="629" spans="1:11" ht="20.100000000000001" customHeight="1">
      <c r="A629" s="12">
        <f>'Eleveld TCI'!A629</f>
        <v>3075</v>
      </c>
      <c r="B629" s="8">
        <f>'Eleveld TCI'!C629</f>
        <v>5</v>
      </c>
      <c r="C629" s="68">
        <f>'Marsh TCI'!E629</f>
        <v>775.01415209381776</v>
      </c>
      <c r="D629" s="17">
        <f>(F629*data!$C$16+G629*data!$C$17-E628*(data!$C$18+data!$C$19+data!$C$20))*$B629/60</f>
        <v>-1.077713250340949</v>
      </c>
      <c r="E629" s="17">
        <f t="shared" si="20"/>
        <v>29.644886400785936</v>
      </c>
      <c r="F629" s="17">
        <f>F628+(data!$C$19*E628-data!$C$16*F628)*$B629/60</f>
        <v>160.10224422595985</v>
      </c>
      <c r="G629" s="17">
        <f>G628+(data!$C$20*E628-data!$C$17*G628)*$B629/60</f>
        <v>181.61147883234844</v>
      </c>
      <c r="H629" s="16">
        <f t="shared" si="19"/>
        <v>51.25</v>
      </c>
      <c r="I629" s="14">
        <f>E629/data!$C$15*1000</f>
        <v>4.0139169120619407</v>
      </c>
      <c r="J629" s="14">
        <f>J628+data!$C$21*(I628-J628)/60*B628</f>
        <v>4.0292017038137118</v>
      </c>
      <c r="K629" s="59">
        <f>K628+C629*B629/3600/data!H$23</f>
        <v>94.353697405548132</v>
      </c>
    </row>
    <row r="630" spans="1:11" ht="20.100000000000001" customHeight="1">
      <c r="A630" s="12">
        <f>'Eleveld TCI'!A630</f>
        <v>3080</v>
      </c>
      <c r="B630" s="8">
        <f>'Eleveld TCI'!C630</f>
        <v>5</v>
      </c>
      <c r="C630" s="68">
        <f>'Marsh TCI'!E630</f>
        <v>774.85321543345208</v>
      </c>
      <c r="D630" s="17">
        <f>(F630*data!$C$16+G630*data!$C$17-E629*(data!$C$18+data!$C$19+data!$C$20))*$B630/60</f>
        <v>-1.0774863521062505</v>
      </c>
      <c r="E630" s="17">
        <f t="shared" si="20"/>
        <v>29.64380859325443</v>
      </c>
      <c r="F630" s="17">
        <f>F629+(data!$C$19*E629-data!$C$16*F629)*$B630/60</f>
        <v>160.11559233096128</v>
      </c>
      <c r="G630" s="17">
        <f>G629+(data!$C$20*E629-data!$C$17*G629)*$B630/60</f>
        <v>181.83827987826444</v>
      </c>
      <c r="H630" s="16">
        <f t="shared" si="19"/>
        <v>51.333333333333336</v>
      </c>
      <c r="I630" s="14">
        <f>E630/data!$C$15*1000</f>
        <v>4.0137709769478649</v>
      </c>
      <c r="J630" s="14">
        <f>J629+data!$C$21*(I629-J629)/60*B629</f>
        <v>4.0290424023347953</v>
      </c>
      <c r="K630" s="59">
        <f>K629+C630*B630/3600/data!H$23</f>
        <v>94.46131590769167</v>
      </c>
    </row>
    <row r="631" spans="1:11" ht="20.100000000000001" customHeight="1">
      <c r="A631" s="12">
        <f>'Eleveld TCI'!A631</f>
        <v>3085</v>
      </c>
      <c r="B631" s="8">
        <f>'Eleveld TCI'!C631</f>
        <v>5</v>
      </c>
      <c r="C631" s="68">
        <f>'Marsh TCI'!E631</f>
        <v>774.69281427754254</v>
      </c>
      <c r="D631" s="17">
        <f>(F631*data!$C$16+G631*data!$C$17-E630*(data!$C$18+data!$C$19+data!$C$20))*$B631/60</f>
        <v>-1.0772602018506008</v>
      </c>
      <c r="E631" s="17">
        <f t="shared" si="20"/>
        <v>29.642733412839181</v>
      </c>
      <c r="F631" s="17">
        <f>F630+(data!$C$19*E630-data!$C$16*F630)*$B631/60</f>
        <v>160.1288387756295</v>
      </c>
      <c r="G631" s="17">
        <f>G630+(data!$C$20*E630-data!$C$17*G630)*$B631/60</f>
        <v>182.06498631159775</v>
      </c>
      <c r="H631" s="16">
        <f t="shared" si="19"/>
        <v>51.416666666666664</v>
      </c>
      <c r="I631" s="14">
        <f>E631/data!$C$15*1000</f>
        <v>4.013625397545268</v>
      </c>
      <c r="J631" s="14">
        <f>J630+data!$C$21*(I630-J630)/60*B630</f>
        <v>4.028883240163089</v>
      </c>
      <c r="K631" s="59">
        <f>K630+C631*B631/3600/data!H$23</f>
        <v>94.56891213189688</v>
      </c>
    </row>
    <row r="632" spans="1:11" ht="20.100000000000001" customHeight="1">
      <c r="A632" s="12">
        <f>'Eleveld TCI'!A632</f>
        <v>3090</v>
      </c>
      <c r="B632" s="8">
        <f>'Eleveld TCI'!C632</f>
        <v>5</v>
      </c>
      <c r="C632" s="68">
        <f>'Marsh TCI'!E632</f>
        <v>774.53294622728095</v>
      </c>
      <c r="D632" s="17">
        <f>(F632*data!$C$16+G632*data!$C$17-E631*(data!$C$18+data!$C$19+data!$C$20))*$B632/60</f>
        <v>-1.0770347962590756</v>
      </c>
      <c r="E632" s="17">
        <f t="shared" si="20"/>
        <v>29.64166085863225</v>
      </c>
      <c r="F632" s="17">
        <f>F631+(data!$C$19*E631-data!$C$16*F631)*$B632/60</f>
        <v>160.14198417260263</v>
      </c>
      <c r="G632" s="17">
        <f>G631+(data!$C$20*E631-data!$C$17*G631)*$B632/60</f>
        <v>182.29159819341231</v>
      </c>
      <c r="H632" s="16">
        <f t="shared" si="19"/>
        <v>51.5</v>
      </c>
      <c r="I632" s="14">
        <f>E632/data!$C$15*1000</f>
        <v>4.0134801737312147</v>
      </c>
      <c r="J632" s="14">
        <f>J631+data!$C$21*(I631-J631)/60*B631</f>
        <v>4.0287242195540047</v>
      </c>
      <c r="K632" s="59">
        <f>K631+C632*B632/3600/data!H$23</f>
        <v>94.676486152206223</v>
      </c>
    </row>
    <row r="633" spans="1:11" ht="20.100000000000001" customHeight="1">
      <c r="A633" s="12">
        <f>'Eleveld TCI'!A633</f>
        <v>3095</v>
      </c>
      <c r="B633" s="8">
        <f>'Eleveld TCI'!C633</f>
        <v>5</v>
      </c>
      <c r="C633" s="68">
        <f>'Marsh TCI'!E633</f>
        <v>774.37360889483784</v>
      </c>
      <c r="D633" s="17">
        <f>(F633*data!$C$16+G633*data!$C$17-E632*(data!$C$18+data!$C$19+data!$C$20))*$B633/60</f>
        <v>-1.076810132031812</v>
      </c>
      <c r="E633" s="17">
        <f t="shared" si="20"/>
        <v>29.640590929693882</v>
      </c>
      <c r="F633" s="17">
        <f>F632+(data!$C$19*E632-data!$C$16*F632)*$B633/60</f>
        <v>160.155029131259</v>
      </c>
      <c r="G633" s="17">
        <f>G632+(data!$C$20*E632-data!$C$17*G632)*$B633/60</f>
        <v>182.51811558474057</v>
      </c>
      <c r="H633" s="16">
        <f t="shared" si="19"/>
        <v>51.583333333333336</v>
      </c>
      <c r="I633" s="14">
        <f>E633/data!$C$15*1000</f>
        <v>4.0133353053784626</v>
      </c>
      <c r="J633" s="14">
        <f>J632+data!$C$21*(I632-J632)/60*B632</f>
        <v>4.0285653427381689</v>
      </c>
      <c r="K633" s="59">
        <f>K632+C633*B633/3600/data!H$23</f>
        <v>94.784038042330508</v>
      </c>
    </row>
    <row r="634" spans="1:11" ht="20.100000000000001" customHeight="1">
      <c r="A634" s="12">
        <f>'Eleveld TCI'!A634</f>
        <v>3100</v>
      </c>
      <c r="B634" s="8">
        <f>'Eleveld TCI'!C634</f>
        <v>5</v>
      </c>
      <c r="C634" s="68">
        <f>'Marsh TCI'!E634</f>
        <v>774.2147999032909</v>
      </c>
      <c r="D634" s="17">
        <f>(F634*data!$C$16+G634*data!$C$17-E633*(data!$C$18+data!$C$19+data!$C$20))*$B634/60</f>
        <v>-1.076586205883943</v>
      </c>
      <c r="E634" s="17">
        <f t="shared" si="20"/>
        <v>29.639523625052771</v>
      </c>
      <c r="F634" s="17">
        <f>F633+(data!$C$19*E633-data!$C$16*F633)*$B634/60</f>
        <v>160.16797425773336</v>
      </c>
      <c r="G634" s="17">
        <f>G633+(data!$C$20*E633-data!$C$17*G633)*$B634/60</f>
        <v>182.74453854658302</v>
      </c>
      <c r="H634" s="16">
        <f t="shared" si="19"/>
        <v>51.666666666666664</v>
      </c>
      <c r="I634" s="14">
        <f>E634/data!$C$15*1000</f>
        <v>4.0131907923554957</v>
      </c>
      <c r="J634" s="14">
        <f>J633+data!$C$21*(I633-J633)/60*B633</f>
        <v>4.028406611921632</v>
      </c>
      <c r="K634" s="59">
        <f>K633+C634*B634/3600/data!H$23</f>
        <v>94.891567875650409</v>
      </c>
    </row>
    <row r="635" spans="1:11" ht="20.100000000000001" customHeight="1">
      <c r="A635" s="12">
        <f>'Eleveld TCI'!A635</f>
        <v>3105</v>
      </c>
      <c r="B635" s="8">
        <f>'Eleveld TCI'!C635</f>
        <v>5</v>
      </c>
      <c r="C635" s="68">
        <f>'Marsh TCI'!E635</f>
        <v>774.05651688663511</v>
      </c>
      <c r="D635" s="17">
        <f>(F635*data!$C$16+G635*data!$C$17-E634*(data!$C$18+data!$C$19+data!$C$20))*$B635/60</f>
        <v>-1.0763630145455314</v>
      </c>
      <c r="E635" s="17">
        <f t="shared" si="20"/>
        <v>29.638458943706254</v>
      </c>
      <c r="F635" s="17">
        <f>F634+(data!$C$19*E634-data!$C$16*F634)*$B635/60</f>
        <v>160.18082015493314</v>
      </c>
      <c r="G635" s="17">
        <f>G634+(data!$C$20*E634-data!$C$17*G634)*$B635/60</f>
        <v>182.97086713990794</v>
      </c>
      <c r="H635" s="16">
        <f t="shared" si="19"/>
        <v>51.75</v>
      </c>
      <c r="I635" s="14">
        <f>E635/data!$C$15*1000</f>
        <v>4.013046634526555</v>
      </c>
      <c r="J635" s="14">
        <f>J634+data!$C$21*(I634-J634)/60*B634</f>
        <v>4.0282480292860834</v>
      </c>
      <c r="K635" s="59">
        <f>K634+C635*B635/3600/data!H$23</f>
        <v>94.999075725217992</v>
      </c>
    </row>
    <row r="636" spans="1:11" ht="20.100000000000001" customHeight="1">
      <c r="A636" s="12">
        <f>'Eleveld TCI'!A636</f>
        <v>3110</v>
      </c>
      <c r="B636" s="8">
        <f>'Eleveld TCI'!C636</f>
        <v>5</v>
      </c>
      <c r="C636" s="68">
        <f>'Marsh TCI'!E636</f>
        <v>773.89875748967029</v>
      </c>
      <c r="D636" s="17">
        <f>(F636*data!$C$16+G636*data!$C$17-E635*(data!$C$18+data!$C$19+data!$C$20))*$B636/60</f>
        <v>-1.0761405547614946</v>
      </c>
      <c r="E636" s="17">
        <f t="shared" si="20"/>
        <v>29.637396884620642</v>
      </c>
      <c r="F636" s="17">
        <f>F635+(data!$C$19*E635-data!$C$16*F635)*$B636/60</f>
        <v>160.19356742255457</v>
      </c>
      <c r="G636" s="17">
        <f>G635+(data!$C$20*E635-data!$C$17*G635)*$B636/60</f>
        <v>183.19710142565111</v>
      </c>
      <c r="H636" s="16">
        <f t="shared" si="19"/>
        <v>51.833333333333336</v>
      </c>
      <c r="I636" s="14">
        <f>E636/data!$C$15*1000</f>
        <v>4.0129028317516777</v>
      </c>
      <c r="J636" s="14">
        <f>J635+data!$C$21*(I635-J635)/60*B635</f>
        <v>4.0280895969890587</v>
      </c>
      <c r="K636" s="59">
        <f>K635+C636*B636/3600/data!H$23</f>
        <v>95.106561663758228</v>
      </c>
    </row>
    <row r="637" spans="1:11" ht="20.100000000000001" customHeight="1">
      <c r="A637" s="12">
        <f>'Eleveld TCI'!A637</f>
        <v>3115</v>
      </c>
      <c r="B637" s="8">
        <f>'Eleveld TCI'!C637</f>
        <v>5</v>
      </c>
      <c r="C637" s="68">
        <f>'Marsh TCI'!E637</f>
        <v>773.74151936798057</v>
      </c>
      <c r="D637" s="17">
        <f>(F637*data!$C$16+G637*data!$C$17-E636*(data!$C$18+data!$C$19+data!$C$20))*$B637/60</f>
        <v>-1.0759188232915446</v>
      </c>
      <c r="E637" s="17">
        <f t="shared" si="20"/>
        <v>29.636337446731417</v>
      </c>
      <c r="F637" s="17">
        <f>F636+(data!$C$19*E636-data!$C$16*F636)*$B637/60</f>
        <v>160.20621665709865</v>
      </c>
      <c r="G637" s="17">
        <f>G636+(data!$C$20*E636-data!$C$17*G636)*$B637/60</f>
        <v>183.42324146471555</v>
      </c>
      <c r="H637" s="16">
        <f t="shared" si="19"/>
        <v>51.916666666666664</v>
      </c>
      <c r="I637" s="14">
        <f>E637/data!$C$15*1000</f>
        <v>4.0127593838867295</v>
      </c>
      <c r="J637" s="14">
        <f>J636+data!$C$21*(I636-J636)/60*B636</f>
        <v>4.027931317164148</v>
      </c>
      <c r="K637" s="59">
        <f>K636+C637*B637/3600/data!H$23</f>
        <v>95.214025763670449</v>
      </c>
    </row>
    <row r="638" spans="1:11" ht="20.100000000000001" customHeight="1">
      <c r="A638" s="12">
        <f>'Eleveld TCI'!A638</f>
        <v>3120</v>
      </c>
      <c r="B638" s="8">
        <f>'Eleveld TCI'!C638</f>
        <v>5</v>
      </c>
      <c r="C638" s="68">
        <f>'Marsh TCI'!E638</f>
        <v>773.58480018787304</v>
      </c>
      <c r="D638" s="17">
        <f>(F638*data!$C$16+G638*data!$C$17-E637*(data!$C$18+data!$C$19+data!$C$20))*$B638/60</f>
        <v>-1.0756978169101159</v>
      </c>
      <c r="E638" s="17">
        <f t="shared" si="20"/>
        <v>29.635280628943498</v>
      </c>
      <c r="F638" s="17">
        <f>F637+(data!$C$19*E637-data!$C$16*F637)*$B638/60</f>
        <v>160.21876845188729</v>
      </c>
      <c r="G638" s="17">
        <f>G637+(data!$C$20*E637-data!$C$17*G637)*$B638/60</f>
        <v>183.6492873179711</v>
      </c>
      <c r="H638" s="16">
        <f t="shared" si="19"/>
        <v>52</v>
      </c>
      <c r="I638" s="14">
        <f>E638/data!$C$15*1000</f>
        <v>4.0126162907834351</v>
      </c>
      <c r="J638" s="14">
        <f>J637+data!$C$21*(I637-J637)/60*B637</f>
        <v>4.0277731919212032</v>
      </c>
      <c r="K638" s="59">
        <f>K637+C638*B638/3600/data!H$23</f>
        <v>95.321468097029879</v>
      </c>
    </row>
    <row r="639" spans="1:11" ht="20.100000000000001" customHeight="1">
      <c r="A639" s="12">
        <f>'Eleveld TCI'!A639</f>
        <v>3125</v>
      </c>
      <c r="B639" s="8">
        <f>'Eleveld TCI'!C639</f>
        <v>5</v>
      </c>
      <c r="C639" s="68">
        <f>'Marsh TCI'!E639</f>
        <v>773.4285976263368</v>
      </c>
      <c r="D639" s="17">
        <f>(F639*data!$C$16+G639*data!$C$17-E638*(data!$C$18+data!$C$19+data!$C$20))*$B639/60</f>
        <v>-1.0754775324063006</v>
      </c>
      <c r="E639" s="17">
        <f t="shared" si="20"/>
        <v>29.634226430131466</v>
      </c>
      <c r="F639" s="17">
        <f>F638+(data!$C$19*E638-data!$C$16*F638)*$B639/60</f>
        <v>160.23122339707902</v>
      </c>
      <c r="G639" s="17">
        <f>G638+(data!$C$20*E638-data!$C$17*G638)*$B639/60</f>
        <v>183.87523904625431</v>
      </c>
      <c r="H639" s="16">
        <f t="shared" si="19"/>
        <v>52.083333333333336</v>
      </c>
      <c r="I639" s="14">
        <f>E639/data!$C$15*1000</f>
        <v>4.0124735522894133</v>
      </c>
      <c r="J639" s="14">
        <f>J638+data!$C$21*(I638-J638)/60*B638</f>
        <v>4.0276152233465412</v>
      </c>
      <c r="K639" s="59">
        <f>K638+C639*B639/3600/data!H$23</f>
        <v>95.428888735589098</v>
      </c>
    </row>
    <row r="640" spans="1:11" ht="20.100000000000001" customHeight="1">
      <c r="A640" s="12">
        <f>'Eleveld TCI'!A640</f>
        <v>3130</v>
      </c>
      <c r="B640" s="8">
        <f>'Eleveld TCI'!C640</f>
        <v>5</v>
      </c>
      <c r="C640" s="68">
        <f>'Marsh TCI'!E640</f>
        <v>773.27290937102248</v>
      </c>
      <c r="D640" s="17">
        <f>(F640*data!$C$16+G640*data!$C$17-E639*(data!$C$18+data!$C$19+data!$C$20))*$B640/60</f>
        <v>-1.075257966583778</v>
      </c>
      <c r="E640" s="17">
        <f t="shared" si="20"/>
        <v>29.633174849139824</v>
      </c>
      <c r="F640" s="17">
        <f>F639+(data!$C$19*E639-data!$C$16*F639)*$B640/60</f>
        <v>160.24358207968496</v>
      </c>
      <c r="G640" s="17">
        <f>G639+(data!$C$20*E639-data!$C$17*G639)*$B640/60</f>
        <v>184.10109671036801</v>
      </c>
      <c r="H640" s="16">
        <f t="shared" si="19"/>
        <v>52.166666666666664</v>
      </c>
      <c r="I640" s="14">
        <f>E640/data!$C$15*1000</f>
        <v>4.0123311682482097</v>
      </c>
      <c r="J640" s="14">
        <f>J639+data!$C$21*(I639-J639)/60*B639</f>
        <v>4.0274574135031465</v>
      </c>
      <c r="K640" s="59">
        <f>K639+C640*B640/3600/data!H$23</f>
        <v>95.536287750779522</v>
      </c>
    </row>
    <row r="641" spans="1:11" ht="20.100000000000001" customHeight="1">
      <c r="A641" s="12">
        <f>'Eleveld TCI'!A641</f>
        <v>3135</v>
      </c>
      <c r="B641" s="8">
        <f>'Eleveld TCI'!C641</f>
        <v>5</v>
      </c>
      <c r="C641" s="68">
        <f>'Marsh TCI'!E641</f>
        <v>773.11773312010928</v>
      </c>
      <c r="D641" s="17">
        <f>(F641*data!$C$16+G641*data!$C$17-E640*(data!$C$18+data!$C$19+data!$C$20))*$B641/60</f>
        <v>-1.075039116260752</v>
      </c>
      <c r="E641" s="17">
        <f t="shared" si="20"/>
        <v>29.632125884783271</v>
      </c>
      <c r="F641" s="17">
        <f>F640+(data!$C$19*E640-data!$C$16*F640)*$B641/60</f>
        <v>160.2558450835844</v>
      </c>
      <c r="G641" s="17">
        <f>G640+(data!$C$20*E640-data!$C$17*G640)*$B641/60</f>
        <v>184.3268603710811</v>
      </c>
      <c r="H641" s="16">
        <f t="shared" si="19"/>
        <v>52.25</v>
      </c>
      <c r="I641" s="14">
        <f>E641/data!$C$15*1000</f>
        <v>4.0121891384993358</v>
      </c>
      <c r="J641" s="14">
        <f>J640+data!$C$21*(I640-J640)/60*B640</f>
        <v>4.0272997644308726</v>
      </c>
      <c r="K641" s="59">
        <f>K640+C641*B641/3600/data!H$23</f>
        <v>95.643665213712865</v>
      </c>
    </row>
    <row r="642" spans="1:11" ht="20.100000000000001" customHeight="1">
      <c r="A642" s="12">
        <f>'Eleveld TCI'!A642</f>
        <v>3140</v>
      </c>
      <c r="B642" s="8">
        <f>'Eleveld TCI'!C642</f>
        <v>5</v>
      </c>
      <c r="C642" s="68">
        <f>'Marsh TCI'!E642</f>
        <v>772.96306658236631</v>
      </c>
      <c r="D642" s="17">
        <f>(F642*data!$C$16+G642*data!$C$17-E641*(data!$C$18+data!$C$19+data!$C$20))*$B642/60</f>
        <v>-1.0748209782698857</v>
      </c>
      <c r="E642" s="17">
        <f t="shared" si="20"/>
        <v>29.631079535846869</v>
      </c>
      <c r="F642" s="17">
        <f>F641+(data!$C$19*E641-data!$C$16*F641)*$B642/60</f>
        <v>160.26801298954067</v>
      </c>
      <c r="G642" s="17">
        <f>G641+(data!$C$20*E641-data!$C$17*G641)*$B642/60</f>
        <v>184.5525300891282</v>
      </c>
      <c r="H642" s="16">
        <f t="shared" si="19"/>
        <v>52.333333333333336</v>
      </c>
      <c r="I642" s="14">
        <f>E642/data!$C$15*1000</f>
        <v>4.0120474628782867</v>
      </c>
      <c r="J642" s="14">
        <f>J641+data!$C$21*(I641-J641)/60*B641</f>
        <v>4.0271422781466404</v>
      </c>
      <c r="K642" s="59">
        <f>K641+C642*B642/3600/data!H$23</f>
        <v>95.751021195182631</v>
      </c>
    </row>
    <row r="643" spans="1:11" ht="20.100000000000001" customHeight="1">
      <c r="A643" s="12">
        <f>'Eleveld TCI'!A643</f>
        <v>3145</v>
      </c>
      <c r="B643" s="8">
        <f>'Eleveld TCI'!C643</f>
        <v>5</v>
      </c>
      <c r="C643" s="68">
        <f>'Marsh TCI'!E643</f>
        <v>772.80890747700937</v>
      </c>
      <c r="D643" s="17">
        <f>(F643*data!$C$16+G643*data!$C$17-E642*(data!$C$18+data!$C$19+data!$C$20))*$B643/60</f>
        <v>-1.0746035494582273</v>
      </c>
      <c r="E643" s="17">
        <f t="shared" si="20"/>
        <v>29.630035801086372</v>
      </c>
      <c r="F643" s="17">
        <f>F642+(data!$C$19*E642-data!$C$16*F642)*$B643/60</f>
        <v>160.28008637521654</v>
      </c>
      <c r="G643" s="17">
        <f>G642+(data!$C$20*E642-data!$C$17*G642)*$B643/60</f>
        <v>184.77810592520942</v>
      </c>
      <c r="H643" s="16">
        <f t="shared" si="19"/>
        <v>52.416666666666664</v>
      </c>
      <c r="I643" s="14">
        <f>E643/data!$C$15*1000</f>
        <v>4.0119061412165937</v>
      </c>
      <c r="J643" s="14">
        <f>J642+data!$C$21*(I642-J642)/60*B642</f>
        <v>4.0269849566446361</v>
      </c>
      <c r="K643" s="59">
        <f>K642+C643*B643/3600/data!H$23</f>
        <v>95.85835576566555</v>
      </c>
    </row>
    <row r="644" spans="1:11" ht="20.100000000000001" customHeight="1">
      <c r="A644" s="12">
        <f>'Eleveld TCI'!A644</f>
        <v>3150</v>
      </c>
      <c r="B644" s="8">
        <f>'Eleveld TCI'!C644</f>
        <v>5</v>
      </c>
      <c r="C644" s="68">
        <f>'Marsh TCI'!E644</f>
        <v>772.65525353370094</v>
      </c>
      <c r="D644" s="17">
        <f>(F644*data!$C$16+G644*data!$C$17-E643*(data!$C$18+data!$C$19+data!$C$20))*$B644/60</f>
        <v>-1.0743868266871568</v>
      </c>
      <c r="E644" s="17">
        <f t="shared" si="20"/>
        <v>29.628994679228395</v>
      </c>
      <c r="F644" s="17">
        <f>F643+(data!$C$19*E643-data!$C$16*F643)*$B644/60</f>
        <v>160.29206581518986</v>
      </c>
      <c r="G644" s="17">
        <f>G643+(data!$C$20*E643-data!$C$17*G643)*$B644/60</f>
        <v>185.00358793999007</v>
      </c>
      <c r="H644" s="16">
        <f t="shared" ref="H644:H707" si="21">$A644/60</f>
        <v>52.5</v>
      </c>
      <c r="I644" s="14">
        <f>E644/data!$C$15*1000</f>
        <v>4.01176517334184</v>
      </c>
      <c r="J644" s="14">
        <f>J643+data!$C$21*(I643-J643)/60*B643</f>
        <v>4.0268278018965047</v>
      </c>
      <c r="K644" s="59">
        <f>K643+C644*B644/3600/data!H$23</f>
        <v>95.965668995323014</v>
      </c>
    </row>
    <row r="645" spans="1:11" ht="20.100000000000001" customHeight="1">
      <c r="A645" s="12">
        <f>'Eleveld TCI'!A645</f>
        <v>3155</v>
      </c>
      <c r="B645" s="8">
        <f>'Eleveld TCI'!C645</f>
        <v>5</v>
      </c>
      <c r="C645" s="68">
        <f>'Marsh TCI'!E645</f>
        <v>772.5021024925195</v>
      </c>
      <c r="D645" s="17">
        <f>(F645*data!$C$16+G645*data!$C$17-E644*(data!$C$18+data!$C$19+data!$C$20))*$B645/60</f>
        <v>-1.0741708068323106</v>
      </c>
      <c r="E645" s="17">
        <f t="shared" ref="E645:E708" si="22">IF(N$21=1,(C644/60)*$B645/60+D645+E644,(C645/60)*$B645/60+D645+E644)</f>
        <v>29.62795616897067</v>
      </c>
      <c r="F645" s="17">
        <f>F644+(data!$C$19*E644-data!$C$16*F644)*$B645/60</f>
        <v>160.30395188096892</v>
      </c>
      <c r="G645" s="17">
        <f>G644+(data!$C$20*E644-data!$C$17*G644)*$B645/60</f>
        <v>185.2289761941004</v>
      </c>
      <c r="H645" s="16">
        <f t="shared" si="21"/>
        <v>52.583333333333336</v>
      </c>
      <c r="I645" s="14">
        <f>E645/data!$C$15*1000</f>
        <v>4.0116245590776964</v>
      </c>
      <c r="J645" s="14">
        <f>J644+data!$C$21*(I644-J644)/60*B644</f>
        <v>4.0266708158515465</v>
      </c>
      <c r="K645" s="59">
        <f>K644+C645*B645/3600/data!H$23</f>
        <v>96.072960954002525</v>
      </c>
    </row>
    <row r="646" spans="1:11" ht="20.100000000000001" customHeight="1">
      <c r="A646" s="12">
        <f>'Eleveld TCI'!A646</f>
        <v>3160</v>
      </c>
      <c r="B646" s="8">
        <f>'Eleveld TCI'!C646</f>
        <v>5</v>
      </c>
      <c r="C646" s="68">
        <f>'Marsh TCI'!E646</f>
        <v>772.34945210385717</v>
      </c>
      <c r="D646" s="17">
        <f>(F646*data!$C$16+G646*data!$C$17-E645*(data!$C$18+data!$C$19+data!$C$20))*$B646/60</f>
        <v>-1.0739554867835193</v>
      </c>
      <c r="E646" s="17">
        <f t="shared" si="22"/>
        <v>29.626920268982317</v>
      </c>
      <c r="F646" s="17">
        <f>F645+(data!$C$19*E645-data!$C$16*F645)*$B646/60</f>
        <v>160.31574514100788</v>
      </c>
      <c r="G646" s="17">
        <f>G645+(data!$C$20*E645-data!$C$17*G645)*$B646/60</f>
        <v>185.45427074813531</v>
      </c>
      <c r="H646" s="16">
        <f t="shared" si="21"/>
        <v>52.666666666666664</v>
      </c>
      <c r="I646" s="14">
        <f>E646/data!$C$15*1000</f>
        <v>4.0114842982439649</v>
      </c>
      <c r="J646" s="14">
        <f>J645+data!$C$21*(I645-J645)/60*B645</f>
        <v>4.0265140004369071</v>
      </c>
      <c r="K646" s="59">
        <f>K645+C646*B646/3600/data!H$23</f>
        <v>96.180231711239173</v>
      </c>
    </row>
    <row r="647" spans="1:11" ht="20.100000000000001" customHeight="1">
      <c r="A647" s="12">
        <f>'Eleveld TCI'!A647</f>
        <v>3165</v>
      </c>
      <c r="B647" s="8">
        <f>'Eleveld TCI'!C647</f>
        <v>5</v>
      </c>
      <c r="C647" s="68">
        <f>'Marsh TCI'!E647</f>
        <v>772.19730012841978</v>
      </c>
      <c r="D647" s="17">
        <f>(F647*data!$C$16+G647*data!$C$17-E646*(data!$C$18+data!$C$19+data!$C$20))*$B647/60</f>
        <v>-1.0737408634447465</v>
      </c>
      <c r="E647" s="17">
        <f t="shared" si="22"/>
        <v>29.625886977904038</v>
      </c>
      <c r="F647" s="17">
        <f>F646+(data!$C$19*E646-data!$C$16*F646)*$B647/60</f>
        <v>160.32744616072199</v>
      </c>
      <c r="G647" s="17">
        <f>G646+(data!$C$20*E646-data!$C$17*G646)*$B647/60</f>
        <v>185.67947166265404</v>
      </c>
      <c r="H647" s="16">
        <f t="shared" si="21"/>
        <v>52.75</v>
      </c>
      <c r="I647" s="14">
        <f>E647/data!$C$15*1000</f>
        <v>4.0113443906565953</v>
      </c>
      <c r="J647" s="14">
        <f>J646+data!$C$21*(I646-J646)/60*B646</f>
        <v>4.02635735755777</v>
      </c>
      <c r="K647" s="59">
        <f>K646+C647*B647/3600/data!H$23</f>
        <v>96.287481336257002</v>
      </c>
    </row>
    <row r="648" spans="1:11" ht="20.100000000000001" customHeight="1">
      <c r="A648" s="12">
        <f>'Eleveld TCI'!A648</f>
        <v>3170</v>
      </c>
      <c r="B648" s="8">
        <f>'Eleveld TCI'!C648</f>
        <v>5</v>
      </c>
      <c r="C648" s="68">
        <f>'Marsh TCI'!E648</f>
        <v>772.04564433713472</v>
      </c>
      <c r="D648" s="17">
        <f>(F648*data!$C$16+G648*data!$C$17-E647*(data!$C$18+data!$C$19+data!$C$20))*$B648/60</f>
        <v>-1.0735269337340192</v>
      </c>
      <c r="E648" s="17">
        <f t="shared" si="22"/>
        <v>29.62485629434838</v>
      </c>
      <c r="F648" s="17">
        <f>F647+(data!$C$19*E647-data!$C$16*F647)*$B648/60</f>
        <v>160.33905550250287</v>
      </c>
      <c r="G648" s="17">
        <f>G647+(data!$C$20*E647-data!$C$17*G647)*$B648/60</f>
        <v>185.90457899817997</v>
      </c>
      <c r="H648" s="16">
        <f t="shared" si="21"/>
        <v>52.833333333333336</v>
      </c>
      <c r="I648" s="14">
        <f>E648/data!$C$15*1000</f>
        <v>4.0112048361277264</v>
      </c>
      <c r="J648" s="14">
        <f>J647+data!$C$21*(I647-J647)/60*B647</f>
        <v>4.0262008890975443</v>
      </c>
      <c r="K648" s="59">
        <f>K647+C648*B648/3600/data!H$23</f>
        <v>96.3947098979705</v>
      </c>
    </row>
    <row r="649" spans="1:11" ht="20.100000000000001" customHeight="1">
      <c r="A649" s="12">
        <f>'Eleveld TCI'!A649</f>
        <v>3175</v>
      </c>
      <c r="B649" s="8">
        <f>'Eleveld TCI'!C649</f>
        <v>5</v>
      </c>
      <c r="C649" s="68">
        <f>'Marsh TCI'!E649</f>
        <v>771.89448251115095</v>
      </c>
      <c r="D649" s="17">
        <f>(F649*data!$C$16+G649*data!$C$17-E648*(data!$C$18+data!$C$19+data!$C$20))*$B649/60</f>
        <v>-1.0733136945833683</v>
      </c>
      <c r="E649" s="17">
        <f t="shared" si="22"/>
        <v>29.62382821689992</v>
      </c>
      <c r="F649" s="17">
        <f>F648+(data!$C$19*E648-data!$C$16*F648)*$B649/60</f>
        <v>160.35057372573365</v>
      </c>
      <c r="G649" s="17">
        <f>G648+(data!$C$20*E648-data!$C$17*G648)*$B649/60</f>
        <v>186.12959281520034</v>
      </c>
      <c r="H649" s="16">
        <f t="shared" si="21"/>
        <v>52.916666666666664</v>
      </c>
      <c r="I649" s="14">
        <f>E649/data!$C$15*1000</f>
        <v>4.0110656344657096</v>
      </c>
      <c r="J649" s="14">
        <f>J648+data!$C$21*(I648-J648)/60*B648</f>
        <v>4.0260445969180498</v>
      </c>
      <c r="K649" s="59">
        <f>K648+C649*B649/3600/data!H$23</f>
        <v>96.501917464985937</v>
      </c>
    </row>
    <row r="650" spans="1:11" ht="20.100000000000001" customHeight="1">
      <c r="A650" s="12">
        <f>'Eleveld TCI'!A650</f>
        <v>3180</v>
      </c>
      <c r="B650" s="8">
        <f>'Eleveld TCI'!C650</f>
        <v>5</v>
      </c>
      <c r="C650" s="68">
        <f>'Marsh TCI'!E650</f>
        <v>771.7438124417879</v>
      </c>
      <c r="D650" s="17">
        <f>(F650*data!$C$16+G650*data!$C$17-E649*(data!$C$18+data!$C$19+data!$C$20))*$B650/60</f>
        <v>-1.0731011429387596</v>
      </c>
      <c r="E650" s="17">
        <f t="shared" si="22"/>
        <v>29.622802744115535</v>
      </c>
      <c r="F650" s="17">
        <f>F649+(data!$C$19*E649-data!$C$16*F649)*$B650/60</f>
        <v>160.362001386804</v>
      </c>
      <c r="G650" s="17">
        <f>G649+(data!$C$20*E649-data!$C$17*G649)*$B650/60</f>
        <v>186.35451317416593</v>
      </c>
      <c r="H650" s="16">
        <f t="shared" si="21"/>
        <v>53</v>
      </c>
      <c r="I650" s="14">
        <f>E650/data!$C$15*1000</f>
        <v>4.0109267854751467</v>
      </c>
      <c r="J650" s="14">
        <f>J649+data!$C$21*(I649-J649)/60*B649</f>
        <v>4.025888482859707</v>
      </c>
      <c r="K650" s="59">
        <f>K649+C650*B650/3600/data!H$23</f>
        <v>96.609104105602853</v>
      </c>
    </row>
    <row r="651" spans="1:11" ht="20.100000000000001" customHeight="1">
      <c r="A651" s="12">
        <f>'Eleveld TCI'!A651</f>
        <v>3185</v>
      </c>
      <c r="B651" s="8">
        <f>'Eleveld TCI'!C651</f>
        <v>5</v>
      </c>
      <c r="C651" s="68">
        <f>'Marsh TCI'!E651</f>
        <v>771.59363193044328</v>
      </c>
      <c r="D651" s="17">
        <f>(F651*data!$C$16+G651*data!$C$17-E650*(data!$C$18+data!$C$19+data!$C$20))*$B651/60</f>
        <v>-1.0728892757600339</v>
      </c>
      <c r="E651" s="17">
        <f t="shared" si="22"/>
        <v>29.621779874524652</v>
      </c>
      <c r="F651" s="17">
        <f>F650+(data!$C$19*E650-data!$C$16*F650)*$B651/60</f>
        <v>160.37333903912511</v>
      </c>
      <c r="G651" s="17">
        <f>G650+(data!$C$20*E650-data!$C$17*G650)*$B651/60</f>
        <v>186.5793401354909</v>
      </c>
      <c r="H651" s="16">
        <f t="shared" si="21"/>
        <v>53.083333333333336</v>
      </c>
      <c r="I651" s="14">
        <f>E651/data!$C$15*1000</f>
        <v>4.0107882889569222</v>
      </c>
      <c r="J651" s="14">
        <f>J650+data!$C$21*(I650-J650)/60*B650</f>
        <v>4.0257325487417184</v>
      </c>
      <c r="K651" s="59">
        <f>K650+C651*B651/3600/data!H$23</f>
        <v>96.716269887815415</v>
      </c>
    </row>
    <row r="652" spans="1:11" ht="20.100000000000001" customHeight="1">
      <c r="A652" s="12">
        <f>'Eleveld TCI'!A652</f>
        <v>3190</v>
      </c>
      <c r="B652" s="8">
        <f>'Eleveld TCI'!C652</f>
        <v>5</v>
      </c>
      <c r="C652" s="68">
        <f>'Marsh TCI'!E652</f>
        <v>771.44393878859319</v>
      </c>
      <c r="D652" s="17">
        <f>(F652*data!$C$16+G652*data!$C$17-E651*(data!$C$18+data!$C$19+data!$C$20))*$B652/60</f>
        <v>-1.0726780900208446</v>
      </c>
      <c r="E652" s="17">
        <f t="shared" si="22"/>
        <v>29.620759606629424</v>
      </c>
      <c r="F652" s="17">
        <f>F651+(data!$C$19*E651-data!$C$16*F651)*$B652/60</f>
        <v>160.38458723314474</v>
      </c>
      <c r="G652" s="17">
        <f>G651+(data!$C$20*E651-data!$C$17*G651)*$B652/60</f>
        <v>186.80407375955238</v>
      </c>
      <c r="H652" s="16">
        <f t="shared" si="21"/>
        <v>53.166666666666664</v>
      </c>
      <c r="I652" s="14">
        <f>E652/data!$C$15*1000</f>
        <v>4.0106501447082268</v>
      </c>
      <c r="J652" s="14">
        <f>J651+data!$C$21*(I651-J651)/60*B651</f>
        <v>4.0255767963622491</v>
      </c>
      <c r="K652" s="59">
        <f>K651+C652*B652/3600/data!H$23</f>
        <v>96.82341487931383</v>
      </c>
    </row>
    <row r="653" spans="1:11" ht="20.100000000000001" customHeight="1">
      <c r="A653" s="12">
        <f>'Eleveld TCI'!A653</f>
        <v>3195</v>
      </c>
      <c r="B653" s="8">
        <f>'Eleveld TCI'!C653</f>
        <v>5</v>
      </c>
      <c r="C653" s="68">
        <f>'Marsh TCI'!E653</f>
        <v>771.29473083771018</v>
      </c>
      <c r="D653" s="17">
        <f>(F653*data!$C$16+G653*data!$C$17-E652*(data!$C$18+data!$C$19+data!$C$20))*$B653/60</f>
        <v>-1.0724675827085912</v>
      </c>
      <c r="E653" s="17">
        <f t="shared" si="22"/>
        <v>29.619741938904991</v>
      </c>
      <c r="F653" s="17">
        <f>F652+(data!$C$19*E652-data!$C$16*F652)*$B653/60</f>
        <v>160.3957465163619</v>
      </c>
      <c r="G653" s="17">
        <f>G652+(data!$C$20*E652-data!$C$17*G652)*$B653/60</f>
        <v>187.02871410669039</v>
      </c>
      <c r="H653" s="16">
        <f t="shared" si="21"/>
        <v>53.25</v>
      </c>
      <c r="I653" s="14">
        <f>E653/data!$C$15*1000</f>
        <v>4.0105123525225954</v>
      </c>
      <c r="J653" s="14">
        <f>J652+data!$C$21*(I652-J652)/60*B652</f>
        <v>4.0254212274986116</v>
      </c>
      <c r="K653" s="59">
        <f>K652+C653*B653/3600/data!H$23</f>
        <v>96.930539147485732</v>
      </c>
    </row>
    <row r="654" spans="1:11" ht="20.100000000000001" customHeight="1">
      <c r="A654" s="12">
        <f>'Eleveld TCI'!A654</f>
        <v>3200</v>
      </c>
      <c r="B654" s="8">
        <f>'Eleveld TCI'!C654</f>
        <v>5</v>
      </c>
      <c r="C654" s="68">
        <f>'Marsh TCI'!E654</f>
        <v>771.14600590927353</v>
      </c>
      <c r="D654" s="17">
        <f>(F654*data!$C$16+G654*data!$C$17-E653*(data!$C$18+data!$C$19+data!$C$20))*$B654/60</f>
        <v>-1.0722577508243594</v>
      </c>
      <c r="E654" s="17">
        <f t="shared" si="22"/>
        <v>29.618726869799673</v>
      </c>
      <c r="F654" s="17">
        <f>F653+(data!$C$19*E653-data!$C$16*F653)*$B654/60</f>
        <v>160.40681743334176</v>
      </c>
      <c r="G654" s="17">
        <f>G653+(data!$C$20*E653-data!$C$17*G653)*$B654/60</f>
        <v>187.25326123720745</v>
      </c>
      <c r="H654" s="16">
        <f t="shared" si="21"/>
        <v>53.333333333333336</v>
      </c>
      <c r="I654" s="14">
        <f>E654/data!$C$15*1000</f>
        <v>4.0103749121899304</v>
      </c>
      <c r="J654" s="14">
        <f>J653+data!$C$21*(I653-J653)/60*B653</f>
        <v>4.0252658439074427</v>
      </c>
      <c r="K654" s="59">
        <f>K653+C654*B654/3600/data!H$23</f>
        <v>97.037642759417579</v>
      </c>
    </row>
    <row r="655" spans="1:11" ht="20.100000000000001" customHeight="1">
      <c r="A655" s="12">
        <f>'Eleveld TCI'!A655</f>
        <v>3205</v>
      </c>
      <c r="B655" s="8">
        <f>'Eleveld TCI'!C655</f>
        <v>5</v>
      </c>
      <c r="C655" s="68">
        <f>'Marsh TCI'!E655</f>
        <v>770.99776184463622</v>
      </c>
      <c r="D655" s="17">
        <f>(F655*data!$C$16+G655*data!$C$17-E654*(data!$C$18+data!$C$19+data!$C$20))*$B655/60</f>
        <v>-1.0720485913828555</v>
      </c>
      <c r="E655" s="17">
        <f t="shared" si="22"/>
        <v>29.617714397735252</v>
      </c>
      <c r="F655" s="17">
        <f>F654+(data!$C$19*E654-data!$C$16*F654)*$B655/60</f>
        <v>160.41780052573029</v>
      </c>
      <c r="G655" s="17">
        <f>G654+(data!$C$20*E654-data!$C$17*G654)*$B655/60</f>
        <v>187.47771521136841</v>
      </c>
      <c r="H655" s="16">
        <f t="shared" si="21"/>
        <v>53.416666666666664</v>
      </c>
      <c r="I655" s="14">
        <f>E655/data!$C$15*1000</f>
        <v>4.0102378234965403</v>
      </c>
      <c r="J655" s="14">
        <f>J654+data!$C$21*(I654-J654)/60*B654</f>
        <v>4.0251106473248814</v>
      </c>
      <c r="K655" s="59">
        <f>K654+C655*B655/3600/data!H$23</f>
        <v>97.144725781896</v>
      </c>
    </row>
    <row r="656" spans="1:11" ht="20.100000000000001" customHeight="1">
      <c r="A656" s="12">
        <f>'Eleveld TCI'!A656</f>
        <v>3210</v>
      </c>
      <c r="B656" s="8">
        <f>'Eleveld TCI'!C656</f>
        <v>5</v>
      </c>
      <c r="C656" s="68">
        <f>'Marsh TCI'!E656</f>
        <v>770.84999649508632</v>
      </c>
      <c r="D656" s="17">
        <f>(F656*data!$C$16+G656*data!$C$17-E655*(data!$C$18+data!$C$19+data!$C$20))*$B656/60</f>
        <v>-1.0718401014123495</v>
      </c>
      <c r="E656" s="17">
        <f t="shared" si="22"/>
        <v>29.61670452110712</v>
      </c>
      <c r="F656" s="17">
        <f>F655+(data!$C$19*E655-data!$C$16*F655)*$B656/60</f>
        <v>160.42869633226894</v>
      </c>
      <c r="G656" s="17">
        <f>G655+(data!$C$20*E655-data!$C$17*G655)*$B656/60</f>
        <v>187.70207608940012</v>
      </c>
      <c r="H656" s="16">
        <f t="shared" si="21"/>
        <v>53.5</v>
      </c>
      <c r="I656" s="14">
        <f>E656/data!$C$15*1000</f>
        <v>4.0101010862251627</v>
      </c>
      <c r="J656" s="14">
        <f>J655+data!$C$21*(I655-J655)/60*B655</f>
        <v>4.0249556394667438</v>
      </c>
      <c r="K656" s="59">
        <f>K655+C656*B656/3600/data!H$23</f>
        <v>97.251788281409205</v>
      </c>
    </row>
    <row r="657" spans="1:11" ht="20.100000000000001" customHeight="1">
      <c r="A657" s="12">
        <f>'Eleveld TCI'!A657</f>
        <v>3215</v>
      </c>
      <c r="B657" s="8">
        <f>'Eleveld TCI'!C657</f>
        <v>5</v>
      </c>
      <c r="C657" s="68">
        <f>'Marsh TCI'!E657</f>
        <v>770.70270772169351</v>
      </c>
      <c r="D657" s="17">
        <f>(F657*data!$C$16+G657*data!$C$17-E656*(data!$C$18+data!$C$19+data!$C$20))*$B657/60</f>
        <v>-1.0716322779546075</v>
      </c>
      <c r="E657" s="17">
        <f t="shared" si="22"/>
        <v>29.615697238284579</v>
      </c>
      <c r="F657" s="17">
        <f>F656+(data!$C$19*E656-data!$C$16*F656)*$B657/60</f>
        <v>160.43950538880921</v>
      </c>
      <c r="G657" s="17">
        <f>G656+(data!$C$20*E656-data!$C$17*G656)*$B657/60</f>
        <v>187.92634393149126</v>
      </c>
      <c r="H657" s="16">
        <f t="shared" si="21"/>
        <v>53.583333333333336</v>
      </c>
      <c r="I657" s="14">
        <f>E657/data!$C$15*1000</f>
        <v>4.0099647001549998</v>
      </c>
      <c r="J657" s="14">
        <f>J656+data!$C$21*(I656-J656)/60*B656</f>
        <v>4.024800822028701</v>
      </c>
      <c r="K657" s="59">
        <f>K656+C657*B657/3600/data!H$23</f>
        <v>97.358830324148329</v>
      </c>
    </row>
    <row r="658" spans="1:11" ht="20.100000000000001" customHeight="1">
      <c r="A658" s="12">
        <f>'Eleveld TCI'!A658</f>
        <v>3220</v>
      </c>
      <c r="B658" s="8">
        <f>'Eleveld TCI'!C658</f>
        <v>5</v>
      </c>
      <c r="C658" s="68">
        <f>'Marsh TCI'!E658</f>
        <v>770.55589339533981</v>
      </c>
      <c r="D658" s="17">
        <f>(F658*data!$C$16+G658*data!$C$17-E657*(data!$C$18+data!$C$19+data!$C$20))*$B658/60</f>
        <v>-1.0714251180648355</v>
      </c>
      <c r="E658" s="17">
        <f t="shared" si="22"/>
        <v>29.614692547610986</v>
      </c>
      <c r="F658" s="17">
        <f>F657+(data!$C$19*E657-data!$C$16*F657)*$B658/60</f>
        <v>160.45022822832706</v>
      </c>
      <c r="G658" s="17">
        <f>G657+(data!$C$20*E657-data!$C$17*G657)*$B658/60</f>
        <v>188.1505187977921</v>
      </c>
      <c r="H658" s="16">
        <f t="shared" si="21"/>
        <v>53.666666666666664</v>
      </c>
      <c r="I658" s="14">
        <f>E658/data!$C$15*1000</f>
        <v>4.0098286650617423</v>
      </c>
      <c r="J658" s="14">
        <f>J657+data!$C$21*(I657-J657)/60*B657</f>
        <v>4.0246461966864491</v>
      </c>
      <c r="K658" s="59">
        <f>K657+C658*B658/3600/data!H$23</f>
        <v>97.465851976008793</v>
      </c>
    </row>
    <row r="659" spans="1:11" ht="20.100000000000001" customHeight="1">
      <c r="A659" s="12">
        <f>'Eleveld TCI'!A659</f>
        <v>3225</v>
      </c>
      <c r="B659" s="8">
        <f>'Eleveld TCI'!C659</f>
        <v>5</v>
      </c>
      <c r="C659" s="68">
        <f>'Marsh TCI'!E659</f>
        <v>770.40955139665812</v>
      </c>
      <c r="D659" s="17">
        <f>(F659*data!$C$16+G659*data!$C$17-E658*(data!$C$18+data!$C$19+data!$C$20))*$B659/60</f>
        <v>-1.0712186188116131</v>
      </c>
      <c r="E659" s="17">
        <f t="shared" si="22"/>
        <v>29.613690447404011</v>
      </c>
      <c r="F659" s="17">
        <f>F658+(data!$C$19*E658-data!$C$16*F658)*$B659/60</f>
        <v>160.46086538093746</v>
      </c>
      <c r="G659" s="17">
        <f>G658+(data!$C$20*E658-data!$C$17*G658)*$B659/60</f>
        <v>188.37460074841417</v>
      </c>
      <c r="H659" s="16">
        <f t="shared" si="21"/>
        <v>53.75</v>
      </c>
      <c r="I659" s="14">
        <f>E659/data!$C$15*1000</f>
        <v>4.0096929807176043</v>
      </c>
      <c r="J659" s="14">
        <f>J658+data!$C$21*(I658-J658)/60*B658</f>
        <v>4.0244917650958829</v>
      </c>
      <c r="K659" s="59">
        <f>K658+C659*B659/3600/data!H$23</f>
        <v>97.572853302591668</v>
      </c>
    </row>
    <row r="660" spans="1:11" ht="20.100000000000001" customHeight="1">
      <c r="A660" s="12">
        <f>'Eleveld TCI'!A660</f>
        <v>3230</v>
      </c>
      <c r="B660" s="8">
        <f>'Eleveld TCI'!C660</f>
        <v>5</v>
      </c>
      <c r="C660" s="68">
        <f>'Marsh TCI'!E660</f>
        <v>770.26367961597089</v>
      </c>
      <c r="D660" s="17">
        <f>(F660*data!$C$16+G660*data!$C$17-E659*(data!$C$18+data!$C$19+data!$C$20))*$B660/60</f>
        <v>-1.0710127772768339</v>
      </c>
      <c r="E660" s="17">
        <f t="shared" si="22"/>
        <v>29.612690935955868</v>
      </c>
      <c r="F660" s="17">
        <f>F659+(data!$C$19*E659-data!$C$16*F659)*$B660/60</f>
        <v>160.47141737390871</v>
      </c>
      <c r="G660" s="17">
        <f>G659+(data!$C$20*E659-data!$C$17*G659)*$B660/60</f>
        <v>188.59858984343009</v>
      </c>
      <c r="H660" s="16">
        <f t="shared" si="21"/>
        <v>53.833333333333336</v>
      </c>
      <c r="I660" s="14">
        <f>E660/data!$C$15*1000</f>
        <v>4.0095576468913494</v>
      </c>
      <c r="J660" s="14">
        <f>J659+data!$C$21*(I659-J659)/60*B659</f>
        <v>4.0243375288932635</v>
      </c>
      <c r="K660" s="59">
        <f>K659+C660*B660/3600/data!H$23</f>
        <v>97.679834369204997</v>
      </c>
    </row>
    <row r="661" spans="1:11" ht="20.100000000000001" customHeight="1">
      <c r="A661" s="12">
        <f>'Eleveld TCI'!A661</f>
        <v>3235</v>
      </c>
      <c r="B661" s="8">
        <f>'Eleveld TCI'!C661</f>
        <v>5</v>
      </c>
      <c r="C661" s="68">
        <f>'Marsh TCI'!E661</f>
        <v>770.11827595323894</v>
      </c>
      <c r="D661" s="17">
        <f>(F661*data!$C$16+G661*data!$C$17-E660*(data!$C$18+data!$C$19+data!$C$20))*$B661/60</f>
        <v>-1.0708075905556489</v>
      </c>
      <c r="E661" s="17">
        <f t="shared" si="22"/>
        <v>29.611694011533512</v>
      </c>
      <c r="F661" s="17">
        <f>F660+(data!$C$19*E660-data!$C$16*F660)*$B661/60</f>
        <v>160.48188473167662</v>
      </c>
      <c r="G661" s="17">
        <f>G660+(data!$C$20*E660-data!$C$17*G660)*$B661/60</f>
        <v>188.82248614287332</v>
      </c>
      <c r="H661" s="16">
        <f t="shared" si="21"/>
        <v>53.916666666666664</v>
      </c>
      <c r="I661" s="14">
        <f>E661/data!$C$15*1000</f>
        <v>4.0094226633483245</v>
      </c>
      <c r="J661" s="14">
        <f>J660+data!$C$21*(I660-J660)/60*B660</f>
        <v>4.0241834896953899</v>
      </c>
      <c r="K661" s="59">
        <f>K660+C661*B661/3600/data!H$23</f>
        <v>97.786795240865175</v>
      </c>
    </row>
    <row r="662" spans="1:11" ht="20.100000000000001" customHeight="1">
      <c r="A662" s="12">
        <f>'Eleveld TCI'!A662</f>
        <v>3240</v>
      </c>
      <c r="B662" s="8">
        <f>'Eleveld TCI'!C662</f>
        <v>5</v>
      </c>
      <c r="C662" s="68">
        <f>'Marsh TCI'!E662</f>
        <v>769.97333831807168</v>
      </c>
      <c r="D662" s="17">
        <f>(F662*data!$C$16+G662*data!$C$17-E661*(data!$C$18+data!$C$19+data!$C$20))*$B662/60</f>
        <v>-1.0706030557564015</v>
      </c>
      <c r="E662" s="17">
        <f t="shared" si="22"/>
        <v>29.610699672378832</v>
      </c>
      <c r="F662" s="17">
        <f>F661+(data!$C$19*E661-data!$C$16*F661)*$B662/60</f>
        <v>160.49226797585888</v>
      </c>
      <c r="G662" s="17">
        <f>G661+(data!$C$20*E661-data!$C$17*G661)*$B662/60</f>
        <v>189.04628970673789</v>
      </c>
      <c r="H662" s="16">
        <f t="shared" si="21"/>
        <v>54</v>
      </c>
      <c r="I662" s="14">
        <f>E662/data!$C$15*1000</f>
        <v>4.0092880298504809</v>
      </c>
      <c r="J662" s="14">
        <f>J661+data!$C$21*(I661-J661)/60*B661</f>
        <v>4.0240296490997638</v>
      </c>
      <c r="K662" s="59">
        <f>K661+C662*B662/3600/data!H$23</f>
        <v>97.893735982298239</v>
      </c>
    </row>
    <row r="663" spans="1:11" ht="20.100000000000001" customHeight="1">
      <c r="A663" s="12">
        <f>'Eleveld TCI'!A663</f>
        <v>3245</v>
      </c>
      <c r="B663" s="8">
        <f>'Eleveld TCI'!C663</f>
        <v>5</v>
      </c>
      <c r="C663" s="68">
        <f>'Marsh TCI'!E663</f>
        <v>769.82886462959414</v>
      </c>
      <c r="D663" s="17">
        <f>(F663*data!$C$16+G663*data!$C$17-E662*(data!$C$18+data!$C$19+data!$C$20))*$B663/60</f>
        <v>-1.0703991700005673</v>
      </c>
      <c r="E663" s="17">
        <f t="shared" si="22"/>
        <v>29.609707916708921</v>
      </c>
      <c r="F663" s="17">
        <f>F662+(data!$C$19*E662-data!$C$16*F662)*$B663/60</f>
        <v>160.50256762526917</v>
      </c>
      <c r="G663" s="17">
        <f>G662+(data!$C$20*E662-data!$C$17*G662)*$B663/60</f>
        <v>189.27000059497826</v>
      </c>
      <c r="H663" s="16">
        <f t="shared" si="21"/>
        <v>54.083333333333336</v>
      </c>
      <c r="I663" s="14">
        <f>E663/data!$C$15*1000</f>
        <v>4.0091537461564153</v>
      </c>
      <c r="J663" s="14">
        <f>J662+data!$C$21*(I662-J662)/60*B662</f>
        <v>4.0238760086847574</v>
      </c>
      <c r="K663" s="59">
        <f>K662+C663*B663/3600/data!H$23</f>
        <v>98.000656657941235</v>
      </c>
    </row>
    <row r="664" spans="1:11" ht="20.100000000000001" customHeight="1">
      <c r="A664" s="12">
        <f>'Eleveld TCI'!A664</f>
        <v>3250</v>
      </c>
      <c r="B664" s="8">
        <f>'Eleveld TCI'!C664</f>
        <v>5</v>
      </c>
      <c r="C664" s="68">
        <f>'Marsh TCI'!E664</f>
        <v>769.68485281650828</v>
      </c>
      <c r="D664" s="17">
        <f>(F664*data!$C$16+G664*data!$C$17-E663*(data!$C$18+data!$C$19+data!$C$20))*$B664/60</f>
        <v>-1.0701959304226976</v>
      </c>
      <c r="E664" s="17">
        <f t="shared" si="22"/>
        <v>29.608718742716214</v>
      </c>
      <c r="F664" s="17">
        <f>F663+(data!$C$19*E663-data!$C$16*F663)*$B664/60</f>
        <v>160.51278419593115</v>
      </c>
      <c r="G664" s="17">
        <f>G663+(data!$C$20*E663-data!$C$17*G663)*$B664/60</f>
        <v>189.49361886750896</v>
      </c>
      <c r="H664" s="16">
        <f t="shared" si="21"/>
        <v>54.166666666666664</v>
      </c>
      <c r="I664" s="14">
        <f>E664/data!$C$15*1000</f>
        <v>4.0090198120213794</v>
      </c>
      <c r="J664" s="14">
        <f>J663+data!$C$21*(I663-J663)/60*B663</f>
        <v>4.0237225700097756</v>
      </c>
      <c r="K664" s="59">
        <f>K663+C664*B664/3600/data!H$23</f>
        <v>98.107557331943525</v>
      </c>
    </row>
    <row r="665" spans="1:11" ht="20.100000000000001" customHeight="1">
      <c r="A665" s="12">
        <f>'Eleveld TCI'!A665</f>
        <v>3255</v>
      </c>
      <c r="B665" s="8">
        <f>'Eleveld TCI'!C665</f>
        <v>5</v>
      </c>
      <c r="C665" s="68">
        <f>'Marsh TCI'!E665</f>
        <v>769.54130081693961</v>
      </c>
      <c r="D665" s="17">
        <f>(F665*data!$C$16+G665*data!$C$17-E664*(data!$C$18+data!$C$19+data!$C$20))*$B665/60</f>
        <v>-1.0699933341703554</v>
      </c>
      <c r="E665" s="17">
        <f t="shared" si="22"/>
        <v>29.607732148568786</v>
      </c>
      <c r="F665" s="17">
        <f>F664+(data!$C$19*E664-data!$C$16*F664)*$B665/60</f>
        <v>160.52291820109258</v>
      </c>
      <c r="G665" s="17">
        <f>G664+(data!$C$20*E664-data!$C$17*G664)*$B665/60</f>
        <v>189.71714458420442</v>
      </c>
      <c r="H665" s="16">
        <f t="shared" si="21"/>
        <v>54.25</v>
      </c>
      <c r="I665" s="14">
        <f>E665/data!$C$15*1000</f>
        <v>4.0088862271973342</v>
      </c>
      <c r="J665" s="14">
        <f>J664+data!$C$21*(I664-J664)/60*B664</f>
        <v>4.0235693346154218</v>
      </c>
      <c r="K665" s="59">
        <f>K664+C665*B665/3600/data!H$23</f>
        <v>98.214438068168107</v>
      </c>
    </row>
    <row r="666" spans="1:11" ht="20.100000000000001" customHeight="1">
      <c r="A666" s="12">
        <f>'Eleveld TCI'!A666</f>
        <v>3260</v>
      </c>
      <c r="B666" s="8">
        <f>'Eleveld TCI'!C666</f>
        <v>5</v>
      </c>
      <c r="C666" s="68">
        <f>'Marsh TCI'!E666</f>
        <v>769.3982065784985</v>
      </c>
      <c r="D666" s="17">
        <f>(F666*data!$C$16+G666*data!$C$17-E665*(data!$C$18+data!$C$19+data!$C$20))*$B666/60</f>
        <v>-1.0697913784040618</v>
      </c>
      <c r="E666" s="17">
        <f t="shared" si="22"/>
        <v>29.606748132410473</v>
      </c>
      <c r="F666" s="17">
        <f>F665+(data!$C$19*E665-data!$C$16*F665)*$B666/60</f>
        <v>160.5329701512392</v>
      </c>
      <c r="G666" s="17">
        <f>G665+(data!$C$20*E665-data!$C$17*G665)*$B666/60</f>
        <v>189.94057780489882</v>
      </c>
      <c r="H666" s="16">
        <f t="shared" si="21"/>
        <v>54.333333333333336</v>
      </c>
      <c r="I666" s="14">
        <f>E666/data!$C$15*1000</f>
        <v>4.0087529914329529</v>
      </c>
      <c r="J666" s="14">
        <f>J665+data!$C$21*(I665-J665)/60*B665</f>
        <v>4.0234163040236561</v>
      </c>
      <c r="K666" s="59">
        <f>K665+C666*B666/3600/data!H$23</f>
        <v>98.321298930192896</v>
      </c>
    </row>
    <row r="667" spans="1:11" ht="20.100000000000001" customHeight="1">
      <c r="A667" s="12">
        <f>'Eleveld TCI'!A667</f>
        <v>3265</v>
      </c>
      <c r="B667" s="8">
        <f>'Eleveld TCI'!C667</f>
        <v>5</v>
      </c>
      <c r="C667" s="68">
        <f>'Marsh TCI'!E667</f>
        <v>769.25556805814722</v>
      </c>
      <c r="D667" s="17">
        <f>(F667*data!$C$16+G667*data!$C$17-E666*(data!$C$18+data!$C$19+data!$C$20))*$B667/60</f>
        <v>-1.069590060297229</v>
      </c>
      <c r="E667" s="17">
        <f t="shared" si="22"/>
        <v>29.605766692361158</v>
      </c>
      <c r="F667" s="17">
        <f>F666+(data!$C$19*E666-data!$C$16*F666)*$B667/60</f>
        <v>160.54294055410867</v>
      </c>
      <c r="G667" s="17">
        <f>G666+(data!$C$20*E666-data!$C$17*G666)*$B667/60</f>
        <v>190.1639185893857</v>
      </c>
      <c r="H667" s="16">
        <f t="shared" si="21"/>
        <v>54.416666666666664</v>
      </c>
      <c r="I667" s="14">
        <f>E667/data!$C$15*1000</f>
        <v>4.0086201044736693</v>
      </c>
      <c r="J667" s="14">
        <f>J666+data!$C$21*(I666-J666)/60*B666</f>
        <v>4.0232634797379578</v>
      </c>
      <c r="K667" s="59">
        <f>K666+C667*B667/3600/data!H$23</f>
        <v>98.428139981312086</v>
      </c>
    </row>
    <row r="668" spans="1:11" ht="20.100000000000001" customHeight="1">
      <c r="A668" s="12">
        <f>'Eleveld TCI'!A668</f>
        <v>3270</v>
      </c>
      <c r="B668" s="8">
        <f>'Eleveld TCI'!C668</f>
        <v>5</v>
      </c>
      <c r="C668" s="68">
        <f>'Marsh TCI'!E668</f>
        <v>769.1133832222306</v>
      </c>
      <c r="D668" s="17">
        <f>(F668*data!$C$16+G668*data!$C$17-E667*(data!$C$18+data!$C$19+data!$C$20))*$B668/60</f>
        <v>-1.0693893770361105</v>
      </c>
      <c r="E668" s="17">
        <f t="shared" si="22"/>
        <v>29.604787826516919</v>
      </c>
      <c r="F668" s="17">
        <f>F667+(data!$C$19*E667-data!$C$16*F667)*$B668/60</f>
        <v>160.55282991470429</v>
      </c>
      <c r="G668" s="17">
        <f>G667+(data!$C$20*E667-data!$C$17*G667)*$B668/60</f>
        <v>190.38716699741789</v>
      </c>
      <c r="H668" s="16">
        <f t="shared" si="21"/>
        <v>54.5</v>
      </c>
      <c r="I668" s="14">
        <f>E668/data!$C$15*1000</f>
        <v>4.0084875660616914</v>
      </c>
      <c r="J668" s="14">
        <f>J667+data!$C$21*(I667-J667)/60*B667</f>
        <v>4.0231108632434838</v>
      </c>
      <c r="K668" s="59">
        <f>K667+C668*B668/3600/data!H$23</f>
        <v>98.534961284537388</v>
      </c>
    </row>
    <row r="669" spans="1:11" ht="20.100000000000001" customHeight="1">
      <c r="A669" s="12">
        <f>'Eleveld TCI'!A669</f>
        <v>3275</v>
      </c>
      <c r="B669" s="8">
        <f>'Eleveld TCI'!C669</f>
        <v>5</v>
      </c>
      <c r="C669" s="68">
        <f>'Marsh TCI'!E669</f>
        <v>768.97165004636349</v>
      </c>
      <c r="D669" s="17">
        <f>(F669*data!$C$16+G669*data!$C$17-E668*(data!$C$18+data!$C$19+data!$C$20))*$B669/60</f>
        <v>-1.0691893258197349</v>
      </c>
      <c r="E669" s="17">
        <f t="shared" si="22"/>
        <v>29.603811532950282</v>
      </c>
      <c r="F669" s="17">
        <f>F668+(data!$C$19*E668-data!$C$16*F668)*$B669/60</f>
        <v>160.56263873530884</v>
      </c>
      <c r="G669" s="17">
        <f>G668+(data!$C$20*E668-data!$C$17*G668)*$B669/60</f>
        <v>190.61032308870722</v>
      </c>
      <c r="H669" s="16">
        <f t="shared" si="21"/>
        <v>54.583333333333336</v>
      </c>
      <c r="I669" s="14">
        <f>E669/data!$C$15*1000</f>
        <v>4.0083553759360395</v>
      </c>
      <c r="J669" s="14">
        <f>J668+data!$C$21*(I668-J668)/60*B668</f>
        <v>4.022958456007224</v>
      </c>
      <c r="K669" s="59">
        <f>K668+C669*B669/3600/data!H$23</f>
        <v>98.641762902599382</v>
      </c>
    </row>
    <row r="670" spans="1:11" ht="20.100000000000001" customHeight="1">
      <c r="A670" s="12">
        <f>'Eleveld TCI'!A670</f>
        <v>3280</v>
      </c>
      <c r="B670" s="8">
        <f>'Eleveld TCI'!C670</f>
        <v>5</v>
      </c>
      <c r="C670" s="68">
        <f>'Marsh TCI'!E670</f>
        <v>768.83036651546149</v>
      </c>
      <c r="D670" s="17">
        <f>(F670*data!$C$16+G670*data!$C$17-E669*(data!$C$18+data!$C$19+data!$C$20))*$B670/60</f>
        <v>-1.0689899038598525</v>
      </c>
      <c r="E670" s="17">
        <f t="shared" si="22"/>
        <v>29.60283780971038</v>
      </c>
      <c r="F670" s="17">
        <f>F669+(data!$C$19*E669-data!$C$16*F669)*$B670/60</f>
        <v>160.57236751549817</v>
      </c>
      <c r="G670" s="17">
        <f>G669+(data!$C$20*E669-data!$C$17*G669)*$B670/60</f>
        <v>190.83338692292429</v>
      </c>
      <c r="H670" s="16">
        <f t="shared" si="21"/>
        <v>54.666666666666664</v>
      </c>
      <c r="I670" s="14">
        <f>E670/data!$C$15*1000</f>
        <v>4.0082235338325658</v>
      </c>
      <c r="J670" s="14">
        <f>J669+data!$C$21*(I669-J669)/60*B669</f>
        <v>4.0228062594781608</v>
      </c>
      <c r="K670" s="59">
        <f>K669+C670*B670/3600/data!H$23</f>
        <v>98.748544897948747</v>
      </c>
    </row>
    <row r="671" spans="1:11" ht="20.100000000000001" customHeight="1">
      <c r="A671" s="12">
        <f>'Eleveld TCI'!A671</f>
        <v>3285</v>
      </c>
      <c r="B671" s="8">
        <f>'Eleveld TCI'!C671</f>
        <v>5</v>
      </c>
      <c r="C671" s="68">
        <f>'Marsh TCI'!E671</f>
        <v>768.68953062362834</v>
      </c>
      <c r="D671" s="17">
        <f>(F671*data!$C$16+G671*data!$C$17-E670*(data!$C$18+data!$C$19+data!$C$20))*$B671/60</f>
        <v>-1.0687911083808748</v>
      </c>
      <c r="E671" s="17">
        <f t="shared" si="22"/>
        <v>29.601866654823201</v>
      </c>
      <c r="F671" s="17">
        <f>F670+(data!$C$19*E670-data!$C$16*F670)*$B671/60</f>
        <v>160.58201675215489</v>
      </c>
      <c r="G671" s="17">
        <f>G670+(data!$C$20*E670-data!$C$17*G670)*$B671/60</f>
        <v>191.05635855969828</v>
      </c>
      <c r="H671" s="16">
        <f t="shared" si="21"/>
        <v>54.75</v>
      </c>
      <c r="I671" s="14">
        <f>E671/data!$C$15*1000</f>
        <v>4.0080920394839898</v>
      </c>
      <c r="J671" s="14">
        <f>J670+data!$C$21*(I670-J670)/60*B670</f>
        <v>4.0226542750874215</v>
      </c>
      <c r="K671" s="59">
        <f>K670+C671*B671/3600/data!H$23</f>
        <v>98.85530733275759</v>
      </c>
    </row>
    <row r="672" spans="1:11" ht="20.100000000000001" customHeight="1">
      <c r="A672" s="12">
        <f>'Eleveld TCI'!A672</f>
        <v>3290</v>
      </c>
      <c r="B672" s="8">
        <f>'Eleveld TCI'!C672</f>
        <v>5</v>
      </c>
      <c r="C672" s="68">
        <f>'Marsh TCI'!E672</f>
        <v>768.5491403741662</v>
      </c>
      <c r="D672" s="17">
        <f>(F672*data!$C$16+G672*data!$C$17-E671*(data!$C$18+data!$C$19+data!$C$20))*$B672/60</f>
        <v>-1.0685929366198175</v>
      </c>
      <c r="E672" s="17">
        <f t="shared" si="22"/>
        <v>29.600898066291755</v>
      </c>
      <c r="F672" s="17">
        <f>F671+(data!$C$19*E671-data!$C$16*F671)*$B672/60</f>
        <v>160.59158693948186</v>
      </c>
      <c r="G672" s="17">
        <f>G671+(data!$C$20*E671-data!$C$17*G671)*$B672/60</f>
        <v>191.2792380586167</v>
      </c>
      <c r="H672" s="16">
        <f t="shared" si="21"/>
        <v>54.833333333333336</v>
      </c>
      <c r="I672" s="14">
        <f>E672/data!$C$15*1000</f>
        <v>4.0079608926199182</v>
      </c>
      <c r="J672" s="14">
        <f>J671+data!$C$21*(I671-J671)/60*B671</f>
        <v>4.0225025042484317</v>
      </c>
      <c r="K672" s="59">
        <f>K671+C672*B672/3600/data!H$23</f>
        <v>98.962050268920663</v>
      </c>
    </row>
    <row r="673" spans="1:11" ht="20.100000000000001" customHeight="1">
      <c r="A673" s="12">
        <f>'Eleveld TCI'!A673</f>
        <v>3295</v>
      </c>
      <c r="B673" s="8">
        <f>'Eleveld TCI'!C673</f>
        <v>5</v>
      </c>
      <c r="C673" s="68">
        <f>'Marsh TCI'!E673</f>
        <v>768.40919377950399</v>
      </c>
      <c r="D673" s="17">
        <f>(F673*data!$C$16+G673*data!$C$17-E672*(data!$C$18+data!$C$19+data!$C$20))*$B673/60</f>
        <v>-1.0683953858262432</v>
      </c>
      <c r="E673" s="17">
        <f t="shared" si="22"/>
        <v>29.599932042096299</v>
      </c>
      <c r="F673" s="17">
        <f>F672+(data!$C$19*E672-data!$C$16*F672)*$B673/60</f>
        <v>160.60107856901567</v>
      </c>
      <c r="G673" s="17">
        <f>G672+(data!$C$20*E672-data!$C$17*G672)*$B673/60</f>
        <v>191.50202547922527</v>
      </c>
      <c r="H673" s="16">
        <f t="shared" si="21"/>
        <v>54.916666666666664</v>
      </c>
      <c r="I673" s="14">
        <f>E673/data!$C$15*1000</f>
        <v>4.0078300929668798</v>
      </c>
      <c r="J673" s="14">
        <f>J672+data!$C$21*(I672-J672)/60*B672</f>
        <v>4.0223509483570679</v>
      </c>
      <c r="K673" s="59">
        <f>K672+C673*B673/3600/data!H$23</f>
        <v>99.068773768056701</v>
      </c>
    </row>
    <row r="674" spans="1:11" ht="20.100000000000001" customHeight="1">
      <c r="A674" s="12">
        <f>'Eleveld TCI'!A674</f>
        <v>3300</v>
      </c>
      <c r="B674" s="8">
        <f>'Eleveld TCI'!C674</f>
        <v>5</v>
      </c>
      <c r="C674" s="68">
        <f>'Marsh TCI'!E674</f>
        <v>768.26968886117697</v>
      </c>
      <c r="D674" s="17">
        <f>(F674*data!$C$16+G674*data!$C$17-E673*(data!$C$18+data!$C$19+data!$C$20))*$B674/60</f>
        <v>-1.0681984532622046</v>
      </c>
      <c r="E674" s="17">
        <f t="shared" si="22"/>
        <v>29.598968580194516</v>
      </c>
      <c r="F674" s="17">
        <f>F673+(data!$C$19*E673-data!$C$16*F673)*$B674/60</f>
        <v>160.61049212964011</v>
      </c>
      <c r="G674" s="17">
        <f>G673+(data!$C$20*E673-data!$C$17*G673)*$B674/60</f>
        <v>191.72472088102759</v>
      </c>
      <c r="H674" s="16">
        <f t="shared" si="21"/>
        <v>55</v>
      </c>
      <c r="I674" s="14">
        <f>E674/data!$C$15*1000</f>
        <v>4.0076996402483429</v>
      </c>
      <c r="J674" s="14">
        <f>J673+data!$C$21*(I673-J673)/60*B673</f>
        <v>4.0221996087918086</v>
      </c>
      <c r="K674" s="59">
        <f>K673+C674*B674/3600/data!H$23</f>
        <v>99.175477891509644</v>
      </c>
    </row>
    <row r="675" spans="1:11" ht="20.100000000000001" customHeight="1">
      <c r="A675" s="12">
        <f>'Eleveld TCI'!A675</f>
        <v>3305</v>
      </c>
      <c r="B675" s="8">
        <f>'Eleveld TCI'!C675</f>
        <v>5</v>
      </c>
      <c r="C675" s="68">
        <f>'Marsh TCI'!E675</f>
        <v>768.13062364975508</v>
      </c>
      <c r="D675" s="17">
        <f>(F675*data!$C$16+G675*data!$C$17-E674*(data!$C$18+data!$C$19+data!$C$20))*$B675/60</f>
        <v>-1.0680021362021856</v>
      </c>
      <c r="E675" s="17">
        <f t="shared" si="22"/>
        <v>29.598007678521743</v>
      </c>
      <c r="F675" s="17">
        <f>F674+(data!$C$19*E674-data!$C$16*F674)*$B675/60</f>
        <v>160.61982810759943</v>
      </c>
      <c r="G675" s="17">
        <f>G674+(data!$C$20*E674-data!$C$17*G674)*$B675/60</f>
        <v>191.94732432348502</v>
      </c>
      <c r="H675" s="16">
        <f t="shared" si="21"/>
        <v>55.083333333333336</v>
      </c>
      <c r="I675" s="14">
        <f>E675/data!$C$15*1000</f>
        <v>4.0075695341847535</v>
      </c>
      <c r="J675" s="14">
        <f>J674+data!$C$21*(I674-J674)/60*B674</f>
        <v>4.0220484869138842</v>
      </c>
      <c r="K675" s="59">
        <f>K674+C675*B675/3600/data!H$23</f>
        <v>99.282162700349886</v>
      </c>
    </row>
    <row r="676" spans="1:11" ht="20.100000000000001" customHeight="1">
      <c r="A676" s="12">
        <f>'Eleveld TCI'!A676</f>
        <v>3310</v>
      </c>
      <c r="B676" s="8">
        <f>'Eleveld TCI'!C676</f>
        <v>5</v>
      </c>
      <c r="C676" s="68">
        <f>'Marsh TCI'!E676</f>
        <v>767.99199618484295</v>
      </c>
      <c r="D676" s="17">
        <f>(F676*data!$C$16+G676*data!$C$17-E675*(data!$C$18+data!$C$19+data!$C$20))*$B676/60</f>
        <v>-1.0678064319330478</v>
      </c>
      <c r="E676" s="17">
        <f t="shared" si="22"/>
        <v>29.597049334991134</v>
      </c>
      <c r="F676" s="17">
        <f>F675+(data!$C$19*E675-data!$C$16*F675)*$B676/60</f>
        <v>160.62908698651171</v>
      </c>
      <c r="G676" s="17">
        <f>G675+(data!$C$20*E675-data!$C$17*G675)*$B676/60</f>
        <v>192.1698358660164</v>
      </c>
      <c r="H676" s="16">
        <f t="shared" si="21"/>
        <v>55.166666666666664</v>
      </c>
      <c r="I676" s="14">
        <f>E676/data!$C$15*1000</f>
        <v>4.0074397744935517</v>
      </c>
      <c r="J676" s="14">
        <f>J675+data!$C$21*(I675-J675)/60*B675</f>
        <v>4.0218975840674229</v>
      </c>
      <c r="K676" s="59">
        <f>K675+C676*B676/3600/data!H$23</f>
        <v>99.388828255375557</v>
      </c>
    </row>
    <row r="677" spans="1:11" ht="20.100000000000001" customHeight="1">
      <c r="A677" s="12">
        <f>'Eleveld TCI'!A677</f>
        <v>3315</v>
      </c>
      <c r="B677" s="8">
        <f>'Eleveld TCI'!C677</f>
        <v>5</v>
      </c>
      <c r="C677" s="68">
        <f>'Marsh TCI'!E677</f>
        <v>767.85380451498781</v>
      </c>
      <c r="D677" s="17">
        <f>(F677*data!$C$16+G677*data!$C$17-E676*(data!$C$18+data!$C$19+data!$C$20))*$B677/60</f>
        <v>-1.0676113377539704</v>
      </c>
      <c r="E677" s="17">
        <f t="shared" si="22"/>
        <v>29.59609354749389</v>
      </c>
      <c r="F677" s="17">
        <f>F676+(data!$C$19*E676-data!$C$16*F676)*$B677/60</f>
        <v>160.638269247382</v>
      </c>
      <c r="G677" s="17">
        <f>G676+(data!$C$20*E676-data!$C$17*G676)*$B677/60</f>
        <v>192.39225556799792</v>
      </c>
      <c r="H677" s="16">
        <f t="shared" si="21"/>
        <v>55.25</v>
      </c>
      <c r="I677" s="14">
        <f>E677/data!$C$15*1000</f>
        <v>4.0073103608892069</v>
      </c>
      <c r="J677" s="14">
        <f>J676+data!$C$21*(I676-J676)/60*B676</f>
        <v>4.0217469015796006</v>
      </c>
      <c r="K677" s="59">
        <f>K676+C677*B677/3600/data!H$23</f>
        <v>99.495474617113757</v>
      </c>
    </row>
    <row r="678" spans="1:11" ht="20.100000000000001" customHeight="1">
      <c r="A678" s="12">
        <f>'Eleveld TCI'!A678</f>
        <v>3320</v>
      </c>
      <c r="B678" s="8">
        <f>'Eleveld TCI'!C678</f>
        <v>5</v>
      </c>
      <c r="C678" s="68">
        <f>'Marsh TCI'!E678</f>
        <v>767.71604669767953</v>
      </c>
      <c r="D678" s="17">
        <f>(F678*data!$C$16+G678*data!$C$17-E677*(data!$C$18+data!$C$19+data!$C$20))*$B678/60</f>
        <v>-1.0674168509763973</v>
      </c>
      <c r="E678" s="17">
        <f t="shared" si="22"/>
        <v>29.595140313899421</v>
      </c>
      <c r="F678" s="17">
        <f>F677+(data!$C$19*E677-data!$C$16*F677)*$B678/60</f>
        <v>160.64737536861557</v>
      </c>
      <c r="G678" s="17">
        <f>G677+(data!$C$20*E677-data!$C$17*G677)*$B678/60</f>
        <v>192.61458348876292</v>
      </c>
      <c r="H678" s="16">
        <f t="shared" si="21"/>
        <v>55.333333333333336</v>
      </c>
      <c r="I678" s="14">
        <f>E678/data!$C$15*1000</f>
        <v>4.007181293083236</v>
      </c>
      <c r="J678" s="14">
        <f>J677+data!$C$21*(I677-J677)/60*B677</f>
        <v>4.021596440760784</v>
      </c>
      <c r="K678" s="59">
        <f>K677+C678*B678/3600/data!H$23</f>
        <v>99.602101845821764</v>
      </c>
    </row>
    <row r="679" spans="1:11" ht="20.100000000000001" customHeight="1">
      <c r="A679" s="12">
        <f>'Eleveld TCI'!A679</f>
        <v>3325</v>
      </c>
      <c r="B679" s="8">
        <f>'Eleveld TCI'!C679</f>
        <v>5</v>
      </c>
      <c r="C679" s="68">
        <f>'Marsh TCI'!E679</f>
        <v>767.57872079931985</v>
      </c>
      <c r="D679" s="17">
        <f>(F679*data!$C$16+G679*data!$C$17-E678*(data!$C$18+data!$C$19+data!$C$20))*$B679/60</f>
        <v>-1.0672229689239789</v>
      </c>
      <c r="E679" s="17">
        <f t="shared" si="22"/>
        <v>29.594189632055553</v>
      </c>
      <c r="F679" s="17">
        <f>F678+(data!$C$19*E678-data!$C$16*F678)*$B679/60</f>
        <v>160.65640582603089</v>
      </c>
      <c r="G679" s="17">
        <f>G678+(data!$C$20*E678-data!$C$17*G678)*$B679/60</f>
        <v>192.83681968760158</v>
      </c>
      <c r="H679" s="16">
        <f t="shared" si="21"/>
        <v>55.416666666666664</v>
      </c>
      <c r="I679" s="14">
        <f>E679/data!$C$15*1000</f>
        <v>4.0070525707842366</v>
      </c>
      <c r="J679" s="14">
        <f>J678+data!$C$21*(I678-J678)/60*B678</f>
        <v>4.0214462029046771</v>
      </c>
      <c r="K679" s="59">
        <f>K678+C679*B679/3600/data!H$23</f>
        <v>99.708710001488342</v>
      </c>
    </row>
    <row r="680" spans="1:11" ht="20.100000000000001" customHeight="1">
      <c r="A680" s="12">
        <f>'Eleveld TCI'!A680</f>
        <v>3330</v>
      </c>
      <c r="B680" s="8">
        <f>'Eleveld TCI'!C680</f>
        <v>5</v>
      </c>
      <c r="C680" s="68">
        <f>'Marsh TCI'!E680</f>
        <v>767.4418248951099</v>
      </c>
      <c r="D680" s="17">
        <f>(F680*data!$C$16+G680*data!$C$17-E679*(data!$C$18+data!$C$19+data!$C$20))*$B680/60</f>
        <v>-1.067029688932517</v>
      </c>
      <c r="E680" s="17">
        <f t="shared" si="22"/>
        <v>29.593241499788757</v>
      </c>
      <c r="F680" s="17">
        <f>F679+(data!$C$19*E679-data!$C$16*F679)*$B680/60</f>
        <v>160.66536109287276</v>
      </c>
      <c r="G680" s="17">
        <f>G679+(data!$C$20*E679-data!$C$17*G679)*$B680/60</f>
        <v>193.05896422376082</v>
      </c>
      <c r="H680" s="16">
        <f t="shared" si="21"/>
        <v>55.5</v>
      </c>
      <c r="I680" s="14">
        <f>E680/data!$C$15*1000</f>
        <v>4.0069241936979125</v>
      </c>
      <c r="J680" s="14">
        <f>J679+data!$C$21*(I679-J679)/60*B679</f>
        <v>4.0212961892884627</v>
      </c>
      <c r="K680" s="59">
        <f>K679+C680*B680/3600/data!H$23</f>
        <v>99.815299143834892</v>
      </c>
    </row>
    <row r="681" spans="1:11" ht="20.100000000000001" customHeight="1">
      <c r="A681" s="12">
        <f>'Eleveld TCI'!A681</f>
        <v>3335</v>
      </c>
      <c r="B681" s="8">
        <f>'Eleveld TCI'!C681</f>
        <v>5</v>
      </c>
      <c r="C681" s="68">
        <f>'Marsh TCI'!E681</f>
        <v>767.30535706909109</v>
      </c>
      <c r="D681" s="17">
        <f>(F681*data!$C$16+G681*data!$C$17-E680*(data!$C$18+data!$C$19+data!$C$20))*$B681/60</f>
        <v>-1.0668370083499117</v>
      </c>
      <c r="E681" s="17">
        <f t="shared" si="22"/>
        <v>29.592295914904277</v>
      </c>
      <c r="F681" s="17">
        <f>F680+(data!$C$19*E680-data!$C$16*F680)*$B681/60</f>
        <v>160.6742416398252</v>
      </c>
      <c r="G681" s="17">
        <f>G680+(data!$C$20*E680-data!$C$17*G680)*$B681/60</f>
        <v>193.28101715644411</v>
      </c>
      <c r="H681" s="16">
        <f t="shared" si="21"/>
        <v>55.583333333333336</v>
      </c>
      <c r="I681" s="14">
        <f>E681/data!$C$15*1000</f>
        <v>4.0067961615270917</v>
      </c>
      <c r="J681" s="14">
        <f>J680+data!$C$21*(I680-J680)/60*B680</f>
        <v>4.0211464011729463</v>
      </c>
      <c r="K681" s="59">
        <f>K680+C681*B681/3600/data!H$23</f>
        <v>99.921869332316703</v>
      </c>
    </row>
    <row r="682" spans="1:11" ht="20.100000000000001" customHeight="1">
      <c r="A682" s="12">
        <f>'Eleveld TCI'!A682</f>
        <v>3340</v>
      </c>
      <c r="B682" s="8">
        <f>'Eleveld TCI'!C682</f>
        <v>5</v>
      </c>
      <c r="C682" s="68">
        <f>'Marsh TCI'!E682</f>
        <v>767.16931541406325</v>
      </c>
      <c r="D682" s="17">
        <f>(F682*data!$C$16+G682*data!$C$17-E681*(data!$C$18+data!$C$19+data!$C$20))*$B682/60</f>
        <v>-1.0666449245361016</v>
      </c>
      <c r="E682" s="17">
        <f t="shared" si="22"/>
        <v>29.591352875186356</v>
      </c>
      <c r="F682" s="17">
        <f>F681+(data!$C$19*E681-data!$C$16*F681)*$B682/60</f>
        <v>160.6830479350244</v>
      </c>
      <c r="G682" s="17">
        <f>G681+(data!$C$20*E681-data!$C$17*G681)*$B682/60</f>
        <v>193.50297854481121</v>
      </c>
      <c r="H682" s="16">
        <f t="shared" si="21"/>
        <v>55.666666666666664</v>
      </c>
      <c r="I682" s="14">
        <f>E682/data!$C$15*1000</f>
        <v>4.0066684739717635</v>
      </c>
      <c r="J682" s="14">
        <f>J681+data!$C$21*(I681-J681)/60*B681</f>
        <v>4.0209968398026961</v>
      </c>
      <c r="K682" s="59">
        <f>K681+C682*B682/3600/data!H$23</f>
        <v>100.02842062612422</v>
      </c>
    </row>
    <row r="683" spans="1:11" ht="20.100000000000001" customHeight="1">
      <c r="A683" s="12">
        <f>'Eleveld TCI'!A683</f>
        <v>3345</v>
      </c>
      <c r="B683" s="8">
        <f>'Eleveld TCI'!C683</f>
        <v>5</v>
      </c>
      <c r="C683" s="68">
        <f>'Marsh TCI'!E683</f>
        <v>767.03369803155397</v>
      </c>
      <c r="D683" s="17">
        <f>(F683*data!$C$16+G683*data!$C$17-E682*(data!$C$18+data!$C$19+data!$C$20))*$B683/60</f>
        <v>-1.0664534348630126</v>
      </c>
      <c r="E683" s="17">
        <f t="shared" si="22"/>
        <v>29.59041237839843</v>
      </c>
      <c r="F683" s="17">
        <f>F682+(data!$C$19*E682-data!$C$16*F682)*$B683/60</f>
        <v>160.69178044407155</v>
      </c>
      <c r="G683" s="17">
        <f>G682+(data!$C$20*E682-data!$C$17*G682)*$B683/60</f>
        <v>193.72484844797805</v>
      </c>
      <c r="H683" s="16">
        <f t="shared" si="21"/>
        <v>55.75</v>
      </c>
      <c r="I683" s="14">
        <f>E683/data!$C$15*1000</f>
        <v>4.0065411307290955</v>
      </c>
      <c r="J683" s="14">
        <f>J682+data!$C$21*(I682-J682)/60*B682</f>
        <v>4.0208475064061808</v>
      </c>
      <c r="K683" s="59">
        <f>K682+C683*B683/3600/data!H$23</f>
        <v>100.13495308418416</v>
      </c>
    </row>
    <row r="684" spans="1:11" ht="20.100000000000001" customHeight="1">
      <c r="A684" s="12">
        <f>'Eleveld TCI'!A684</f>
        <v>3350</v>
      </c>
      <c r="B684" s="8">
        <f>'Eleveld TCI'!C684</f>
        <v>5</v>
      </c>
      <c r="C684" s="68">
        <f>'Marsh TCI'!E684</f>
        <v>766.89850303177764</v>
      </c>
      <c r="D684" s="17">
        <f>(F684*data!$C$16+G684*data!$C$17-E683*(data!$C$18+data!$C$19+data!$C$20))*$B684/60</f>
        <v>-1.066262536714502</v>
      </c>
      <c r="E684" s="17">
        <f t="shared" si="22"/>
        <v>29.58947442228331</v>
      </c>
      <c r="F684" s="17">
        <f>F683+(data!$C$19*E683-data!$C$16*F683)*$B684/60</f>
        <v>160.70043963004559</v>
      </c>
      <c r="G684" s="17">
        <f>G683+(data!$C$20*E683-data!$C$17*G683)*$B684/60</f>
        <v>193.94662692501649</v>
      </c>
      <c r="H684" s="16">
        <f t="shared" si="21"/>
        <v>55.833333333333336</v>
      </c>
      <c r="I684" s="14">
        <f>E684/data!$C$15*1000</f>
        <v>4.0064141314934654</v>
      </c>
      <c r="J684" s="14">
        <f>J683+data!$C$21*(I683-J683)/60*B683</f>
        <v>4.0206984021959107</v>
      </c>
      <c r="K684" s="59">
        <f>K683+C684*B684/3600/data!H$23</f>
        <v>100.24146676516079</v>
      </c>
    </row>
    <row r="685" spans="1:11" ht="20.100000000000001" customHeight="1">
      <c r="A685" s="12">
        <f>'Eleveld TCI'!A685</f>
        <v>3355</v>
      </c>
      <c r="B685" s="8">
        <f>'Eleveld TCI'!C685</f>
        <v>5</v>
      </c>
      <c r="C685" s="68">
        <f>'Marsh TCI'!E685</f>
        <v>766.7637285335843</v>
      </c>
      <c r="D685" s="17">
        <f>(F685*data!$C$16+G685*data!$C$17-E684*(data!$C$18+data!$C$19+data!$C$20))*$B685/60</f>
        <v>-1.0660722274863053</v>
      </c>
      <c r="E685" s="17">
        <f t="shared" si="22"/>
        <v>29.588539004563362</v>
      </c>
      <c r="F685" s="17">
        <f>F684+(data!$C$19*E684-data!$C$16*F684)*$B685/60</f>
        <v>160.70902595351595</v>
      </c>
      <c r="G685" s="17">
        <f>G684+(data!$C$20*E684-data!$C$17*G684)*$B685/60</f>
        <v>194.16831403495414</v>
      </c>
      <c r="H685" s="16">
        <f t="shared" si="21"/>
        <v>55.916666666666664</v>
      </c>
      <c r="I685" s="14">
        <f>E685/data!$C$15*1000</f>
        <v>4.0062874759564799</v>
      </c>
      <c r="J685" s="14">
        <f>J684+data!$C$21*(I684-J684)/60*B684</f>
        <v>4.0205495283685737</v>
      </c>
      <c r="K685" s="59">
        <f>K684+C685*B685/3600/data!H$23</f>
        <v>100.34796172745712</v>
      </c>
    </row>
    <row r="686" spans="1:11" ht="20.100000000000001" customHeight="1">
      <c r="A686" s="12">
        <f>'Eleveld TCI'!A686</f>
        <v>3360</v>
      </c>
      <c r="B686" s="8">
        <f>'Eleveld TCI'!C686</f>
        <v>5</v>
      </c>
      <c r="C686" s="68">
        <f>'Marsh TCI'!E686</f>
        <v>766.62937266444942</v>
      </c>
      <c r="D686" s="17">
        <f>(F686*data!$C$16+G686*data!$C$17-E685*(data!$C$18+data!$C$19+data!$C$20))*$B686/60</f>
        <v>-1.0658825045859803</v>
      </c>
      <c r="E686" s="17">
        <f t="shared" si="22"/>
        <v>29.587606122940691</v>
      </c>
      <c r="F686" s="17">
        <f>F685+(data!$C$19*E685-data!$C$16*F685)*$B686/60</f>
        <v>160.71753987255519</v>
      </c>
      <c r="G686" s="17">
        <f>G685+(data!$C$20*E685-data!$C$17*G685)*$B686/60</f>
        <v>194.38990983677417</v>
      </c>
      <c r="H686" s="16">
        <f t="shared" si="21"/>
        <v>56</v>
      </c>
      <c r="I686" s="14">
        <f>E686/data!$C$15*1000</f>
        <v>4.0061611638070067</v>
      </c>
      <c r="J686" s="14">
        <f>J685+data!$C$21*(I685-J685)/60*B685</f>
        <v>4.020400886105171</v>
      </c>
      <c r="K686" s="59">
        <f>K685+C686*B686/3600/data!H$23</f>
        <v>100.45443802921606</v>
      </c>
    </row>
    <row r="687" spans="1:11" ht="20.100000000000001" customHeight="1">
      <c r="A687" s="12">
        <f>'Eleveld TCI'!A687</f>
        <v>3365</v>
      </c>
      <c r="B687" s="8">
        <f>'Eleveld TCI'!C687</f>
        <v>5</v>
      </c>
      <c r="C687" s="68">
        <f>'Marsh TCI'!E687</f>
        <v>766.49543356039203</v>
      </c>
      <c r="D687" s="17">
        <f>(F687*data!$C$16+G687*data!$C$17-E686*(data!$C$18+data!$C$19+data!$C$20))*$B687/60</f>
        <v>-1.0656933654328529</v>
      </c>
      <c r="E687" s="17">
        <f t="shared" si="22"/>
        <v>29.586675775097351</v>
      </c>
      <c r="F687" s="17">
        <f>F686+(data!$C$19*E686-data!$C$16*F686)*$B687/60</f>
        <v>160.72598184275162</v>
      </c>
      <c r="G687" s="17">
        <f>G686+(data!$C$20*E686-data!$C$17*G686)*$B687/60</f>
        <v>194.61141438941513</v>
      </c>
      <c r="H687" s="16">
        <f t="shared" si="21"/>
        <v>56.083333333333336</v>
      </c>
      <c r="I687" s="14">
        <f>E687/data!$C$15*1000</f>
        <v>4.0060351947311936</v>
      </c>
      <c r="J687" s="14">
        <f>J686+data!$C$21*(I686-J686)/60*B686</f>
        <v>4.0202524765711525</v>
      </c>
      <c r="K687" s="59">
        <f>K686+C687*B687/3600/data!H$23</f>
        <v>100.56089572832167</v>
      </c>
    </row>
    <row r="688" spans="1:11" ht="20.100000000000001" customHeight="1">
      <c r="A688" s="12">
        <f>'Eleveld TCI'!A688</f>
        <v>3370</v>
      </c>
      <c r="B688" s="8">
        <f>'Eleveld TCI'!C688</f>
        <v>5</v>
      </c>
      <c r="C688" s="68">
        <f>'Marsh TCI'!E688</f>
        <v>766.36190936598496</v>
      </c>
      <c r="D688" s="17">
        <f>(F688*data!$C$16+G688*data!$C$17-E687*(data!$C$18+data!$C$19+data!$C$20))*$B688/60</f>
        <v>-1.0655048074579661</v>
      </c>
      <c r="E688" s="17">
        <f t="shared" si="22"/>
        <v>29.585747958695485</v>
      </c>
      <c r="F688" s="17">
        <f>F687+(data!$C$19*E687-data!$C$16*F687)*$B688/60</f>
        <v>160.73435231722181</v>
      </c>
      <c r="G688" s="17">
        <f>G687+(data!$C$20*E687-data!$C$17*G687)*$B688/60</f>
        <v>194.83282775177082</v>
      </c>
      <c r="H688" s="16">
        <f t="shared" si="21"/>
        <v>56.166666666666664</v>
      </c>
      <c r="I688" s="14">
        <f>E688/data!$C$15*1000</f>
        <v>4.0059095684124957</v>
      </c>
      <c r="J688" s="14">
        <f>J687+data!$C$21*(I687-J687)/60*B687</f>
        <v>4.0201043009165502</v>
      </c>
      <c r="K688" s="59">
        <f>K687+C688*B688/3600/data!H$23</f>
        <v>100.66733488240028</v>
      </c>
    </row>
    <row r="689" spans="1:11" ht="20.100000000000001" customHeight="1">
      <c r="A689" s="12">
        <f>'Eleveld TCI'!A689</f>
        <v>3375</v>
      </c>
      <c r="B689" s="8">
        <f>'Eleveld TCI'!C689</f>
        <v>5</v>
      </c>
      <c r="C689" s="68">
        <f>'Marsh TCI'!E689</f>
        <v>766.22879823426274</v>
      </c>
      <c r="D689" s="17">
        <f>(F689*data!$C$16+G689*data!$C$17-E688*(data!$C$18+data!$C$19+data!$C$20))*$B689/60</f>
        <v>-1.0653168281040239</v>
      </c>
      <c r="E689" s="17">
        <f t="shared" si="22"/>
        <v>29.584822671377552</v>
      </c>
      <c r="F689" s="17">
        <f>F688+(data!$C$19*E688-data!$C$16*F688)*$B689/60</f>
        <v>160.74265174662304</v>
      </c>
      <c r="G689" s="17">
        <f>G688+(data!$C$20*E688-data!$C$17*G688)*$B689/60</f>
        <v>195.05414998269001</v>
      </c>
      <c r="H689" s="16">
        <f t="shared" si="21"/>
        <v>56.25</v>
      </c>
      <c r="I689" s="14">
        <f>E689/data!$C$15*1000</f>
        <v>4.0057842845317033</v>
      </c>
      <c r="J689" s="14">
        <f>J688+data!$C$21*(I688-J688)/60*B688</f>
        <v>4.0199563602761126</v>
      </c>
      <c r="K689" s="59">
        <f>K688+C689*B689/3600/data!H$23</f>
        <v>100.77375554882171</v>
      </c>
    </row>
    <row r="690" spans="1:11" ht="20.100000000000001" customHeight="1">
      <c r="A690" s="12">
        <f>'Eleveld TCI'!A690</f>
        <v>3380</v>
      </c>
      <c r="B690" s="8">
        <f>'Eleveld TCI'!C690</f>
        <v>5</v>
      </c>
      <c r="C690" s="68">
        <f>'Marsh TCI'!E690</f>
        <v>766.09609832674209</v>
      </c>
      <c r="D690" s="17">
        <f>(F690*data!$C$16+G690*data!$C$17-E689*(data!$C$18+data!$C$19+data!$C$20))*$B690/60</f>
        <v>-1.0651294248253387</v>
      </c>
      <c r="E690" s="17">
        <f t="shared" si="22"/>
        <v>29.583899910766466</v>
      </c>
      <c r="F690" s="17">
        <f>F689+(data!$C$19*E689-data!$C$16*F689)*$B690/60</f>
        <v>160.75088057916577</v>
      </c>
      <c r="G690" s="17">
        <f>G689+(data!$C$20*E689-data!$C$17*G689)*$B690/60</f>
        <v>195.27538114097635</v>
      </c>
      <c r="H690" s="16">
        <f t="shared" si="21"/>
        <v>56.333333333333336</v>
      </c>
      <c r="I690" s="14">
        <f>E690/data!$C$15*1000</f>
        <v>4.0056593427669567</v>
      </c>
      <c r="J690" s="14">
        <f>J689+data!$C$21*(I689-J689)/60*B689</f>
        <v>4.0198086557694328</v>
      </c>
      <c r="K690" s="59">
        <f>K689+C690*B690/3600/data!H$23</f>
        <v>100.88015778470043</v>
      </c>
    </row>
    <row r="691" spans="1:11" ht="20.100000000000001" customHeight="1">
      <c r="A691" s="12">
        <f>'Eleveld TCI'!A691</f>
        <v>3385</v>
      </c>
      <c r="B691" s="8">
        <f>'Eleveld TCI'!C691</f>
        <v>5</v>
      </c>
      <c r="C691" s="68">
        <f>'Marsh TCI'!E691</f>
        <v>765.96380781332982</v>
      </c>
      <c r="D691" s="17">
        <f>(F691*data!$C$16+G691*data!$C$17-E690*(data!$C$18+data!$C$19+data!$C$20))*$B691/60</f>
        <v>-1.0649425950877789</v>
      </c>
      <c r="E691" s="17">
        <f t="shared" si="22"/>
        <v>29.582979674465829</v>
      </c>
      <c r="F691" s="17">
        <f>F690+(data!$C$19*E690-data!$C$16*F690)*$B691/60</f>
        <v>160.75903926062591</v>
      </c>
      <c r="G691" s="17">
        <f>G690+(data!$C$20*E690-data!$C$17*G690)*$B691/60</f>
        <v>195.49652128538813</v>
      </c>
      <c r="H691" s="16">
        <f t="shared" si="21"/>
        <v>56.416666666666664</v>
      </c>
      <c r="I691" s="14">
        <f>E691/data!$C$15*1000</f>
        <v>4.0055347427937846</v>
      </c>
      <c r="J691" s="14">
        <f>J690+data!$C$21*(I690-J690)/60*B690</f>
        <v>4.0196611885010824</v>
      </c>
      <c r="K691" s="59">
        <f>K690+C691*B691/3600/data!H$23</f>
        <v>100.98654164689673</v>
      </c>
    </row>
    <row r="692" spans="1:11" ht="20.100000000000001" customHeight="1">
      <c r="A692" s="12">
        <f>'Eleveld TCI'!A692</f>
        <v>3390</v>
      </c>
      <c r="B692" s="8">
        <f>'Eleveld TCI'!C692</f>
        <v>5</v>
      </c>
      <c r="C692" s="68">
        <f>'Marsh TCI'!E692</f>
        <v>765.83192487231258</v>
      </c>
      <c r="D692" s="17">
        <f>(F692*data!$C$16+G692*data!$C$17-E691*(data!$C$18+data!$C$19+data!$C$20))*$B692/60</f>
        <v>-1.0647563363687171</v>
      </c>
      <c r="E692" s="17">
        <f t="shared" si="22"/>
        <v>29.58206196006007</v>
      </c>
      <c r="F692" s="17">
        <f>F691+(data!$C$19*E691-data!$C$16*F691)*$B692/60</f>
        <v>160.76712823435716</v>
      </c>
      <c r="G692" s="17">
        <f>G691+(data!$C$20*E691-data!$C$17*G691)*$B692/60</f>
        <v>195.71757047463814</v>
      </c>
      <c r="H692" s="16">
        <f t="shared" si="21"/>
        <v>56.5</v>
      </c>
      <c r="I692" s="14">
        <f>E692/data!$C$15*1000</f>
        <v>4.005410484285119</v>
      </c>
      <c r="J692" s="14">
        <f>J691+data!$C$21*(I691-J691)/60*B691</f>
        <v>4.0195139595607374</v>
      </c>
      <c r="K692" s="59">
        <f>K691+C692*B692/3600/data!H$23</f>
        <v>101.09290719201788</v>
      </c>
    </row>
    <row r="693" spans="1:11" ht="20.100000000000001" customHeight="1">
      <c r="A693" s="12">
        <f>'Eleveld TCI'!A693</f>
        <v>3395</v>
      </c>
      <c r="B693" s="8">
        <f>'Eleveld TCI'!C693</f>
        <v>5</v>
      </c>
      <c r="C693" s="68">
        <f>'Marsh TCI'!E693</f>
        <v>765.7004476902955</v>
      </c>
      <c r="D693" s="17">
        <f>(F693*data!$C$16+G693*data!$C$17-E692*(data!$C$18+data!$C$19+data!$C$20))*$B693/60</f>
        <v>-1.0645706461569768</v>
      </c>
      <c r="E693" s="17">
        <f t="shared" si="22"/>
        <v>29.581146765114639</v>
      </c>
      <c r="F693" s="17">
        <f>F692+(data!$C$19*E692-data!$C$16*F692)*$B693/60</f>
        <v>160.77514794130323</v>
      </c>
      <c r="G693" s="17">
        <f>G692+(data!$C$20*E692-data!$C$17*G692)*$B693/60</f>
        <v>195.93852876739351</v>
      </c>
      <c r="H693" s="16">
        <f t="shared" si="21"/>
        <v>56.583333333333336</v>
      </c>
      <c r="I693" s="14">
        <f>E693/data!$C$15*1000</f>
        <v>4.0052865669113222</v>
      </c>
      <c r="J693" s="14">
        <f>J692+data!$C$21*(I692-J692)/60*B692</f>
        <v>4.0193669700233103</v>
      </c>
      <c r="K693" s="59">
        <f>K692+C693*B693/3600/data!H$23</f>
        <v>101.1992544764193</v>
      </c>
    </row>
    <row r="694" spans="1:11" ht="20.100000000000001" customHeight="1">
      <c r="A694" s="12">
        <f>'Eleveld TCI'!A694</f>
        <v>3400</v>
      </c>
      <c r="B694" s="8">
        <f>'Eleveld TCI'!C694</f>
        <v>5</v>
      </c>
      <c r="C694" s="68">
        <f>'Marsh TCI'!E694</f>
        <v>765.56937446220218</v>
      </c>
      <c r="D694" s="17">
        <f>(F694*data!$C$16+G694*data!$C$17-E693*(data!$C$18+data!$C$19+data!$C$20))*$B694/60</f>
        <v>-1.0643855219527796</v>
      </c>
      <c r="E694" s="17">
        <f t="shared" si="22"/>
        <v>29.580234087176159</v>
      </c>
      <c r="F694" s="17">
        <f>F693+(data!$C$19*E693-data!$C$16*F693)*$B694/60</f>
        <v>160.78309882001003</v>
      </c>
      <c r="G694" s="17">
        <f>G693+(data!$C$20*E693-data!$C$17*G693)*$B694/60</f>
        <v>196.15939622227546</v>
      </c>
      <c r="H694" s="16">
        <f t="shared" si="21"/>
        <v>56.666666666666664</v>
      </c>
      <c r="I694" s="14">
        <f>E694/data!$C$15*1000</f>
        <v>4.0051629903402057</v>
      </c>
      <c r="J694" s="14">
        <f>J693+data!$C$21*(I693-J693)/60*B693</f>
        <v>4.0192202209490731</v>
      </c>
      <c r="K694" s="59">
        <f>K693+C694*B694/3600/data!H$23</f>
        <v>101.30558355620572</v>
      </c>
    </row>
    <row r="695" spans="1:11" ht="20.100000000000001" customHeight="1">
      <c r="A695" s="12">
        <f>'Eleveld TCI'!A695</f>
        <v>3405</v>
      </c>
      <c r="B695" s="8">
        <f>'Eleveld TCI'!C695</f>
        <v>5</v>
      </c>
      <c r="C695" s="68">
        <f>'Marsh TCI'!E695</f>
        <v>765.43870339121327</v>
      </c>
      <c r="D695" s="17">
        <f>(F695*data!$C$16+G695*data!$C$17-E694*(data!$C$18+data!$C$19+data!$C$20))*$B695/60</f>
        <v>-1.0642009612676919</v>
      </c>
      <c r="E695" s="17">
        <f t="shared" si="22"/>
        <v>29.579323923772638</v>
      </c>
      <c r="F695" s="17">
        <f>F694+(data!$C$19*E694-data!$C$16*F694)*$B695/60</f>
        <v>160.79098130663772</v>
      </c>
      <c r="G695" s="17">
        <f>G694+(data!$C$20*E694-data!$C$17*G694)*$B695/60</f>
        <v>196.38017289785927</v>
      </c>
      <c r="H695" s="16">
        <f t="shared" si="21"/>
        <v>56.75</v>
      </c>
      <c r="I695" s="14">
        <f>E695/data!$C$15*1000</f>
        <v>4.0050397542370639</v>
      </c>
      <c r="J695" s="14">
        <f>J694+data!$C$21*(I694-J694)/60*B694</f>
        <v>4.0190737133837864</v>
      </c>
      <c r="K695" s="59">
        <f>K694+C695*B695/3600/data!H$23</f>
        <v>101.41189448723227</v>
      </c>
    </row>
    <row r="696" spans="1:11" ht="20.100000000000001" customHeight="1">
      <c r="A696" s="12">
        <f>'Eleveld TCI'!A696</f>
        <v>3410</v>
      </c>
      <c r="B696" s="8">
        <f>'Eleveld TCI'!C696</f>
        <v>5</v>
      </c>
      <c r="C696" s="68">
        <f>'Marsh TCI'!E696</f>
        <v>765.30843268870512</v>
      </c>
      <c r="D696" s="17">
        <f>(F696*data!$C$16+G696*data!$C$17-E695*(data!$C$18+data!$C$19+data!$C$20))*$B696/60</f>
        <v>-1.0640169616245772</v>
      </c>
      <c r="E696" s="17">
        <f t="shared" si="22"/>
        <v>29.578416272413634</v>
      </c>
      <c r="F696" s="17">
        <f>F695+(data!$C$19*E695-data!$C$16*F695)*$B696/60</f>
        <v>160.79879583497285</v>
      </c>
      <c r="G696" s="17">
        <f>G695+(data!$C$20*E695-data!$C$17*G695)*$B696/60</f>
        <v>196.60085885267395</v>
      </c>
      <c r="H696" s="16">
        <f t="shared" si="21"/>
        <v>56.833333333333336</v>
      </c>
      <c r="I696" s="14">
        <f>E696/data!$C$15*1000</f>
        <v>4.0049168582646884</v>
      </c>
      <c r="J696" s="14">
        <f>J695+data!$C$21*(I695-J695)/60*B695</f>
        <v>4.0189274483588235</v>
      </c>
      <c r="K696" s="59">
        <f>K695+C696*B696/3600/data!H$23</f>
        <v>101.5181873251057</v>
      </c>
    </row>
    <row r="697" spans="1:11" ht="20.100000000000001" customHeight="1">
      <c r="A697" s="12">
        <f>'Eleveld TCI'!A697</f>
        <v>3415</v>
      </c>
      <c r="B697" s="8">
        <f>'Eleveld TCI'!C697</f>
        <v>5</v>
      </c>
      <c r="C697" s="68">
        <f>'Marsh TCI'!E697</f>
        <v>765.17856057427025</v>
      </c>
      <c r="D697" s="17">
        <f>(F697*data!$C$16+G697*data!$C$17-E696*(data!$C$18+data!$C$19+data!$C$20))*$B697/60</f>
        <v>-1.0638335205575418</v>
      </c>
      <c r="E697" s="17">
        <f t="shared" si="22"/>
        <v>29.577511130590405</v>
      </c>
      <c r="F697" s="17">
        <f>F696+(data!$C$19*E696-data!$C$16*F696)*$B697/60</f>
        <v>160.80654283644029</v>
      </c>
      <c r="G697" s="17">
        <f>G696+(data!$C$20*E696-data!$C$17*G696)*$B697/60</f>
        <v>196.82145414520218</v>
      </c>
      <c r="H697" s="16">
        <f t="shared" si="21"/>
        <v>56.916666666666664</v>
      </c>
      <c r="I697" s="14">
        <f>E697/data!$C$15*1000</f>
        <v>4.0047943020833978</v>
      </c>
      <c r="J697" s="14">
        <f>J696+data!$C$21*(I696-J696)/60*B696</f>
        <v>4.0187814268912936</v>
      </c>
      <c r="K697" s="59">
        <f>K696+C697*B697/3600/data!H$23</f>
        <v>101.62446212518546</v>
      </c>
    </row>
    <row r="698" spans="1:11" ht="20.100000000000001" customHeight="1">
      <c r="A698" s="12">
        <f>'Eleveld TCI'!A698</f>
        <v>3420</v>
      </c>
      <c r="B698" s="8">
        <f>'Eleveld TCI'!C698</f>
        <v>5</v>
      </c>
      <c r="C698" s="68">
        <f>'Marsh TCI'!E698</f>
        <v>765.0490852756252</v>
      </c>
      <c r="D698" s="17">
        <f>(F698*data!$C$16+G698*data!$C$17-E697*(data!$C$18+data!$C$19+data!$C$20))*$B698/60</f>
        <v>-1.0636506356118833</v>
      </c>
      <c r="E698" s="17">
        <f t="shared" si="22"/>
        <v>29.576608495776121</v>
      </c>
      <c r="F698" s="17">
        <f>F697+(data!$C$19*E697-data!$C$16*F697)*$B698/60</f>
        <v>160.81422274011516</v>
      </c>
      <c r="G698" s="17">
        <f>G697+(data!$C$20*E697-data!$C$17*G697)*$B698/60</f>
        <v>197.04195883388016</v>
      </c>
      <c r="H698" s="16">
        <f t="shared" si="21"/>
        <v>57</v>
      </c>
      <c r="I698" s="14">
        <f>E698/data!$C$15*1000</f>
        <v>4.0046720853510589</v>
      </c>
      <c r="J698" s="14">
        <f>J697+data!$C$21*(I697-J697)/60*B697</f>
        <v>4.0186356499841649</v>
      </c>
      <c r="K698" s="59">
        <f>K697+C698*B698/3600/data!H$23</f>
        <v>101.73071894258486</v>
      </c>
    </row>
    <row r="699" spans="1:11" ht="20.100000000000001" customHeight="1">
      <c r="A699" s="12">
        <f>'Eleveld TCI'!A699</f>
        <v>3425</v>
      </c>
      <c r="B699" s="8">
        <f>'Eleveld TCI'!C699</f>
        <v>5</v>
      </c>
      <c r="C699" s="68">
        <f>'Marsh TCI'!E699</f>
        <v>764.92000502860037</v>
      </c>
      <c r="D699" s="17">
        <f>(F699*data!$C$16+G699*data!$C$17-E698*(data!$C$18+data!$C$19+data!$C$20))*$B699/60</f>
        <v>-1.0634683043440414</v>
      </c>
      <c r="E699" s="17">
        <f t="shared" si="22"/>
        <v>29.575708365426003</v>
      </c>
      <c r="F699" s="17">
        <f>F698+(data!$C$19*E698-data!$C$16*F698)*$B699/60</f>
        <v>160.82183597273476</v>
      </c>
      <c r="G699" s="17">
        <f>G698+(data!$C$20*E698-data!$C$17*G698)*$B699/60</f>
        <v>197.26237297709733</v>
      </c>
      <c r="H699" s="16">
        <f t="shared" si="21"/>
        <v>57.083333333333336</v>
      </c>
      <c r="I699" s="14">
        <f>E699/data!$C$15*1000</f>
        <v>4.0045502077231081</v>
      </c>
      <c r="J699" s="14">
        <f>J698+data!$C$21*(I698-J698)/60*B698</f>
        <v>4.0184901186263868</v>
      </c>
      <c r="K699" s="59">
        <f>K698+C699*B699/3600/data!H$23</f>
        <v>101.83695783217216</v>
      </c>
    </row>
    <row r="700" spans="1:11" ht="20.100000000000001" customHeight="1">
      <c r="A700" s="12">
        <f>'Eleveld TCI'!A700</f>
        <v>3430</v>
      </c>
      <c r="B700" s="8">
        <f>'Eleveld TCI'!C700</f>
        <v>5</v>
      </c>
      <c r="C700" s="68">
        <f>'Marsh TCI'!E700</f>
        <v>764.79131807708882</v>
      </c>
      <c r="D700" s="17">
        <f>(F700*data!$C$16+G700*data!$C$17-E699*(data!$C$18+data!$C$19+data!$C$20))*$B700/60</f>
        <v>-1.0632865243215455</v>
      </c>
      <c r="E700" s="17">
        <f t="shared" si="22"/>
        <v>29.574810736977515</v>
      </c>
      <c r="F700" s="17">
        <f>F699+(data!$C$19*E699-data!$C$16*F699)*$B700/60</f>
        <v>160.82938295871037</v>
      </c>
      <c r="G700" s="17">
        <f>G699+(data!$C$20*E699-data!$C$17*G699)*$B700/60</f>
        <v>197.48269663319635</v>
      </c>
      <c r="H700" s="16">
        <f t="shared" si="21"/>
        <v>57.166666666666664</v>
      </c>
      <c r="I700" s="14">
        <f>E700/data!$C$15*1000</f>
        <v>4.0044286688525785</v>
      </c>
      <c r="J700" s="14">
        <f>J699+data!$C$21*(I699-J699)/60*B699</f>
        <v>4.0183448337930106</v>
      </c>
      <c r="K700" s="59">
        <f>K699+C700*B700/3600/data!H$23</f>
        <v>101.94317884857176</v>
      </c>
    </row>
    <row r="701" spans="1:11" ht="20.100000000000001" customHeight="1">
      <c r="A701" s="12">
        <f>'Eleveld TCI'!A701</f>
        <v>3435</v>
      </c>
      <c r="B701" s="8">
        <f>'Eleveld TCI'!C701</f>
        <v>5</v>
      </c>
      <c r="C701" s="68">
        <f>'Marsh TCI'!E701</f>
        <v>764.66302267303604</v>
      </c>
      <c r="D701" s="17">
        <f>(F701*data!$C$16+G701*data!$C$17-E700*(data!$C$18+data!$C$19+data!$C$20))*$B701/60</f>
        <v>-1.0631052931229656</v>
      </c>
      <c r="E701" s="17">
        <f t="shared" si="22"/>
        <v>29.573915607850505</v>
      </c>
      <c r="F701" s="17">
        <f>F700+(data!$C$19*E700-data!$C$16*F700)*$B701/60</f>
        <v>160.83686412013896</v>
      </c>
      <c r="G701" s="17">
        <f>G700+(data!$C$20*E700-data!$C$17*G700)*$B701/60</f>
        <v>197.70292986047286</v>
      </c>
      <c r="H701" s="16">
        <f t="shared" si="21"/>
        <v>57.25</v>
      </c>
      <c r="I701" s="14">
        <f>E701/data!$C$15*1000</f>
        <v>4.0043074683901168</v>
      </c>
      <c r="J701" s="14">
        <f>J700+data!$C$21*(I700-J700)/60*B700</f>
        <v>4.0181997964453089</v>
      </c>
      <c r="K701" s="59">
        <f>K700+C701*B701/3600/data!H$23</f>
        <v>102.04938204616523</v>
      </c>
    </row>
    <row r="702" spans="1:11" ht="20.100000000000001" customHeight="1">
      <c r="A702" s="12">
        <f>'Eleveld TCI'!A702</f>
        <v>3440</v>
      </c>
      <c r="B702" s="8">
        <f>'Eleveld TCI'!C702</f>
        <v>5</v>
      </c>
      <c r="C702" s="68">
        <f>'Marsh TCI'!E702</f>
        <v>764.53511707636835</v>
      </c>
      <c r="D702" s="17">
        <f>(F702*data!$C$16+G702*data!$C$17-E701*(data!$C$18+data!$C$19+data!$C$20))*$B702/60</f>
        <v>-1.062924608337859</v>
      </c>
      <c r="E702" s="17">
        <f t="shared" si="22"/>
        <v>29.573022975447419</v>
      </c>
      <c r="F702" s="17">
        <f>F701+(data!$C$19*E701-data!$C$16*F701)*$B702/60</f>
        <v>160.84427987681497</v>
      </c>
      <c r="G702" s="17">
        <f>G701+(data!$C$20*E701-data!$C$17*G701)*$B702/60</f>
        <v>197.92307271717533</v>
      </c>
      <c r="H702" s="16">
        <f t="shared" si="21"/>
        <v>57.333333333333336</v>
      </c>
      <c r="I702" s="14">
        <f>E702/data!$C$15*1000</f>
        <v>4.0041866059840157</v>
      </c>
      <c r="J702" s="14">
        <f>J701+data!$C$21*(I701-J701)/60*B701</f>
        <v>4.0180550075308954</v>
      </c>
      <c r="K702" s="59">
        <f>K701+C702*B702/3600/data!H$23</f>
        <v>102.15556747909251</v>
      </c>
    </row>
    <row r="703" spans="1:11" ht="20.100000000000001" customHeight="1">
      <c r="A703" s="12">
        <f>'Eleveld TCI'!A703</f>
        <v>3445</v>
      </c>
      <c r="B703" s="8">
        <f>'Eleveld TCI'!C703</f>
        <v>5</v>
      </c>
      <c r="C703" s="68">
        <f>'Marsh TCI'!E703</f>
        <v>764.40759955497242</v>
      </c>
      <c r="D703" s="17">
        <f>(F703*data!$C$16+G703*data!$C$17-E702*(data!$C$18+data!$C$19+data!$C$20))*$B703/60</f>
        <v>-1.0627444675667246</v>
      </c>
      <c r="E703" s="17">
        <f t="shared" si="22"/>
        <v>29.572132837153429</v>
      </c>
      <c r="F703" s="17">
        <f>F702+(data!$C$19*E702-data!$C$16*F702)*$B703/60</f>
        <v>160.85163064624192</v>
      </c>
      <c r="G703" s="17">
        <f>G702+(data!$C$20*E702-data!$C$17*G702)*$B703/60</f>
        <v>198.14312526150493</v>
      </c>
      <c r="H703" s="16">
        <f t="shared" si="21"/>
        <v>57.416666666666664</v>
      </c>
      <c r="I703" s="14">
        <f>E703/data!$C$15*1000</f>
        <v>4.0040660812802269</v>
      </c>
      <c r="J703" s="14">
        <f>J702+data!$C$21*(I702-J702)/60*B702</f>
        <v>4.0179104679838407</v>
      </c>
      <c r="K703" s="59">
        <f>K702+C703*B703/3600/data!H$23</f>
        <v>102.26173520125292</v>
      </c>
    </row>
    <row r="704" spans="1:11" ht="20.100000000000001" customHeight="1">
      <c r="A704" s="12">
        <f>'Eleveld TCI'!A704</f>
        <v>3450</v>
      </c>
      <c r="B704" s="8">
        <f>'Eleveld TCI'!C704</f>
        <v>5</v>
      </c>
      <c r="C704" s="68">
        <f>'Marsh TCI'!E704</f>
        <v>764.28046838466457</v>
      </c>
      <c r="D704" s="17">
        <f>(F704*data!$C$16+G704*data!$C$17-E703*(data!$C$18+data!$C$19+data!$C$20))*$B704/60</f>
        <v>-1.062564868420949</v>
      </c>
      <c r="E704" s="17">
        <f t="shared" si="22"/>
        <v>29.571245190336608</v>
      </c>
      <c r="F704" s="17">
        <f>F703+(data!$C$19*E703-data!$C$16*F703)*$B704/60</f>
        <v>160.85891684364404</v>
      </c>
      <c r="G704" s="17">
        <f>G703+(data!$C$20*E703-data!$C$17*G703)*$B704/60</f>
        <v>198.36308755161534</v>
      </c>
      <c r="H704" s="16">
        <f t="shared" si="21"/>
        <v>57.5</v>
      </c>
      <c r="I704" s="14">
        <f>E704/data!$C$15*1000</f>
        <v>4.0039458939223866</v>
      </c>
      <c r="J704" s="14">
        <f>J703+data!$C$21*(I703-J703)/60*B703</f>
        <v>4.0177661787247922</v>
      </c>
      <c r="K704" s="59">
        <f>K703+C704*B704/3600/data!H$23</f>
        <v>102.36788526630635</v>
      </c>
    </row>
    <row r="705" spans="1:11" ht="20.100000000000001" customHeight="1">
      <c r="A705" s="12">
        <f>'Eleveld TCI'!A705</f>
        <v>3455</v>
      </c>
      <c r="B705" s="8">
        <f>'Eleveld TCI'!C705</f>
        <v>5</v>
      </c>
      <c r="C705" s="68">
        <f>'Marsh TCI'!E705</f>
        <v>764.15372184914986</v>
      </c>
      <c r="D705" s="17">
        <f>(F705*data!$C$16+G705*data!$C$17-E704*(data!$C$18+data!$C$19+data!$C$20))*$B705/60</f>
        <v>-1.0623858085227595</v>
      </c>
      <c r="E705" s="17">
        <f t="shared" si="22"/>
        <v>29.570360032348106</v>
      </c>
      <c r="F705" s="17">
        <f>F704+(data!$C$19*E704-data!$C$16*F704)*$B705/60</f>
        <v>160.86613888197772</v>
      </c>
      <c r="G705" s="17">
        <f>G704+(data!$C$20*E704-data!$C$17*G704)*$B705/60</f>
        <v>198.58295964561265</v>
      </c>
      <c r="H705" s="16">
        <f t="shared" si="21"/>
        <v>57.583333333333336</v>
      </c>
      <c r="I705" s="14">
        <f>E705/data!$C$15*1000</f>
        <v>4.0038260435518422</v>
      </c>
      <c r="J705" s="14">
        <f>J704+data!$C$21*(I704-J704)/60*B704</f>
        <v>4.0176221406610866</v>
      </c>
      <c r="K705" s="59">
        <f>K704+C705*B705/3600/data!H$23</f>
        <v>102.47401772767428</v>
      </c>
    </row>
    <row r="706" spans="1:11" ht="20.100000000000001" customHeight="1">
      <c r="A706" s="12">
        <f>'Eleveld TCI'!A706</f>
        <v>3460</v>
      </c>
      <c r="B706" s="8">
        <f>'Eleveld TCI'!C706</f>
        <v>5</v>
      </c>
      <c r="C706" s="68">
        <f>'Marsh TCI'!E706</f>
        <v>764.02735823999137</v>
      </c>
      <c r="D706" s="17">
        <f>(F706*data!$C$16+G706*data!$C$17-E705*(data!$C$18+data!$C$19+data!$C$20))*$B706/60</f>
        <v>-1.062207285505173</v>
      </c>
      <c r="E706" s="17">
        <f t="shared" si="22"/>
        <v>29.569477360522306</v>
      </c>
      <c r="F706" s="17">
        <f>F705+(data!$C$19*E705-data!$C$16*F705)*$B706/60</f>
        <v>160.87329717194308</v>
      </c>
      <c r="G706" s="17">
        <f>G705+(data!$C$20*E705-data!$C$17*G705)*$B706/60</f>
        <v>198.80274160155514</v>
      </c>
      <c r="H706" s="16">
        <f t="shared" si="21"/>
        <v>57.666666666666664</v>
      </c>
      <c r="I706" s="14">
        <f>E706/data!$C$15*1000</f>
        <v>4.0037065298076673</v>
      </c>
      <c r="J706" s="14">
        <f>J705+data!$C$21*(I705-J705)/60*B705</f>
        <v>4.0174783546868671</v>
      </c>
      <c r="K706" s="59">
        <f>K705+C706*B706/3600/data!H$23</f>
        <v>102.58013263854095</v>
      </c>
    </row>
    <row r="707" spans="1:11" ht="20.100000000000001" customHeight="1">
      <c r="A707" s="12">
        <f>'Eleveld TCI'!A707</f>
        <v>3465</v>
      </c>
      <c r="B707" s="8">
        <f>'Eleveld TCI'!C707</f>
        <v>5</v>
      </c>
      <c r="C707" s="68">
        <f>'Marsh TCI'!E707</f>
        <v>763.90137585654884</v>
      </c>
      <c r="D707" s="17">
        <f>(F707*data!$C$16+G707*data!$C$17-E706*(data!$C$18+data!$C$19+data!$C$20))*$B707/60</f>
        <v>-1.0620292970119474</v>
      </c>
      <c r="E707" s="17">
        <f t="shared" si="22"/>
        <v>29.568597172177014</v>
      </c>
      <c r="F707" s="17">
        <f>F706+(data!$C$19*E706-data!$C$16*F706)*$B707/60</f>
        <v>160.88039212199533</v>
      </c>
      <c r="G707" s="17">
        <f>G706+(data!$C$20*E706-data!$C$17*G706)*$B707/60</f>
        <v>199.02243347745321</v>
      </c>
      <c r="H707" s="16">
        <f t="shared" si="21"/>
        <v>57.75</v>
      </c>
      <c r="I707" s="14">
        <f>E707/data!$C$15*1000</f>
        <v>4.0035873523266954</v>
      </c>
      <c r="J707" s="14">
        <f>J706+data!$C$21*(I706-J706)/60*B706</f>
        <v>4.0173348216831952</v>
      </c>
      <c r="K707" s="59">
        <f>K706+C707*B707/3600/data!H$23</f>
        <v>102.68623005185435</v>
      </c>
    </row>
    <row r="708" spans="1:11" ht="20.100000000000001" customHeight="1">
      <c r="A708" s="12">
        <f>'Eleveld TCI'!A708</f>
        <v>3470</v>
      </c>
      <c r="B708" s="8">
        <f>'Eleveld TCI'!C708</f>
        <v>5</v>
      </c>
      <c r="C708" s="68">
        <f>'Marsh TCI'!E708</f>
        <v>763.7757730059684</v>
      </c>
      <c r="D708" s="17">
        <f>(F708*data!$C$16+G708*data!$C$17-E707*(data!$C$18+data!$C$19+data!$C$20))*$B708/60</f>
        <v>-1.0618518406975348</v>
      </c>
      <c r="E708" s="17">
        <f t="shared" si="22"/>
        <v>29.567719464613575</v>
      </c>
      <c r="F708" s="17">
        <f>F707+(data!$C$19*E707-data!$C$16*F707)*$B708/60</f>
        <v>160.88742413835618</v>
      </c>
      <c r="G708" s="17">
        <f>G707+(data!$C$20*E707-data!$C$17*G707)*$B708/60</f>
        <v>199.24203533126914</v>
      </c>
      <c r="H708" s="16">
        <f t="shared" ref="H708:H771" si="23">$A708/60</f>
        <v>57.833333333333336</v>
      </c>
      <c r="I708" s="14">
        <f>E708/data!$C$15*1000</f>
        <v>4.0034685107435264</v>
      </c>
      <c r="J708" s="14">
        <f>J707+data!$C$21*(I707-J707)/60*B707</f>
        <v>4.0171915425181659</v>
      </c>
      <c r="K708" s="59">
        <f>K707+C708*B708/3600/data!H$23</f>
        <v>102.79231002032741</v>
      </c>
    </row>
    <row r="709" spans="1:11" ht="20.100000000000001" customHeight="1">
      <c r="A709" s="12">
        <f>'Eleveld TCI'!A709</f>
        <v>3475</v>
      </c>
      <c r="B709" s="8">
        <f>'Eleveld TCI'!C709</f>
        <v>5</v>
      </c>
      <c r="C709" s="68">
        <f>'Marsh TCI'!E709</f>
        <v>763.65054800315193</v>
      </c>
      <c r="D709" s="17">
        <f>(F709*data!$C$16+G709*data!$C$17-E708*(data!$C$18+data!$C$19+data!$C$20))*$B709/60</f>
        <v>-1.0616749142270288</v>
      </c>
      <c r="E709" s="17">
        <f t="shared" ref="E709:E772" si="24">IF(N$21=1,(C708/60)*$B709/60+D709+E708,(C709/60)*$B709/60+D709+E708)</f>
        <v>29.566844235117056</v>
      </c>
      <c r="F709" s="17">
        <f>F708+(data!$C$19*E708-data!$C$16*F708)*$B709/60</f>
        <v>160.89439362502515</v>
      </c>
      <c r="G709" s="17">
        <f>G708+(data!$C$20*E708-data!$C$17*G708)*$B709/60</f>
        <v>199.46154722091705</v>
      </c>
      <c r="H709" s="16">
        <f t="shared" si="23"/>
        <v>57.916666666666664</v>
      </c>
      <c r="I709" s="14">
        <f>E709/data!$C$15*1000</f>
        <v>4.0033500046905592</v>
      </c>
      <c r="J709" s="14">
        <f>J708+data!$C$21*(I708-J708)/60*B708</f>
        <v>4.0170485180470168</v>
      </c>
      <c r="K709" s="59">
        <f>K708+C709*B709/3600/data!H$23</f>
        <v>102.89837259643896</v>
      </c>
    </row>
    <row r="710" spans="1:11" ht="20.100000000000001" customHeight="1">
      <c r="A710" s="12">
        <f>'Eleveld TCI'!A710</f>
        <v>3480</v>
      </c>
      <c r="B710" s="8">
        <f>'Eleveld TCI'!C710</f>
        <v>5</v>
      </c>
      <c r="C710" s="68">
        <f>'Marsh TCI'!E710</f>
        <v>763.52569917069559</v>
      </c>
      <c r="D710" s="17">
        <f>(F710*data!$C$16+G710*data!$C$17-E709*(data!$C$18+data!$C$19+data!$C$20))*$B710/60</f>
        <v>-1.0614985152761169</v>
      </c>
      <c r="E710" s="17">
        <f t="shared" si="24"/>
        <v>29.565971480956428</v>
      </c>
      <c r="F710" s="17">
        <f>F709+(data!$C$19*E709-data!$C$16*F709)*$B710/60</f>
        <v>160.9013009837908</v>
      </c>
      <c r="G710" s="17">
        <f>G709+(data!$C$20*E709-data!$C$17*G709)*$B710/60</f>
        <v>199.68096920426271</v>
      </c>
      <c r="H710" s="16">
        <f t="shared" si="23"/>
        <v>58</v>
      </c>
      <c r="I710" s="14">
        <f>E710/data!$C$15*1000</f>
        <v>4.0032318337980124</v>
      </c>
      <c r="J710" s="14">
        <f>J709+data!$C$21*(I709-J709)/60*B709</f>
        <v>4.0169057491122429</v>
      </c>
      <c r="K710" s="59">
        <f>K709+C710*B710/3600/data!H$23</f>
        <v>103.0044178324349</v>
      </c>
    </row>
    <row r="711" spans="1:11" ht="20.100000000000001" customHeight="1">
      <c r="A711" s="12">
        <f>'Eleveld TCI'!A711</f>
        <v>3485</v>
      </c>
      <c r="B711" s="8">
        <f>'Eleveld TCI'!C711</f>
        <v>5</v>
      </c>
      <c r="C711" s="68">
        <f>'Marsh TCI'!E711</f>
        <v>763.40122483886944</v>
      </c>
      <c r="D711" s="17">
        <f>(F711*data!$C$16+G711*data!$C$17-E710*(data!$C$18+data!$C$19+data!$C$20))*$B711/60</f>
        <v>-1.0613226415310368</v>
      </c>
      <c r="E711" s="17">
        <f t="shared" si="24"/>
        <v>29.565101199384692</v>
      </c>
      <c r="F711" s="17">
        <f>F710+(data!$C$19*E710-data!$C$16*F710)*$B711/60</f>
        <v>160.90814661424196</v>
      </c>
      <c r="G711" s="17">
        <f>G710+(data!$C$20*E710-data!$C$17*G710)*$B711/60</f>
        <v>199.90030133912336</v>
      </c>
      <c r="H711" s="16">
        <f t="shared" si="23"/>
        <v>58.083333333333336</v>
      </c>
      <c r="I711" s="14">
        <f>E711/data!$C$15*1000</f>
        <v>4.0031139976939434</v>
      </c>
      <c r="J711" s="14">
        <f>J710+data!$C$21*(I710-J710)/60*B710</f>
        <v>4.0167632365437038</v>
      </c>
      <c r="K711" s="59">
        <f>K710+C711*B711/3600/data!H$23</f>
        <v>103.11044578032919</v>
      </c>
    </row>
    <row r="712" spans="1:11" ht="20.100000000000001" customHeight="1">
      <c r="A712" s="12">
        <f>'Eleveld TCI'!A712</f>
        <v>3490</v>
      </c>
      <c r="B712" s="8">
        <f>'Eleveld TCI'!C712</f>
        <v>5</v>
      </c>
      <c r="C712" s="68">
        <f>'Marsh TCI'!E712</f>
        <v>763.27712334559692</v>
      </c>
      <c r="D712" s="17">
        <f>(F712*data!$C$16+G712*data!$C$17-E711*(data!$C$18+data!$C$19+data!$C$20))*$B712/60</f>
        <v>-1.0611472906885211</v>
      </c>
      <c r="E712" s="17">
        <f t="shared" si="24"/>
        <v>29.564233387639046</v>
      </c>
      <c r="F712" s="17">
        <f>F711+(data!$C$19*E711-data!$C$16*F711)*$B712/60</f>
        <v>160.91493091377887</v>
      </c>
      <c r="G712" s="17">
        <f>G711+(data!$C$20*E711-data!$C$17*G711)*$B712/60</f>
        <v>200.11954368326761</v>
      </c>
      <c r="H712" s="16">
        <f t="shared" si="23"/>
        <v>58.166666666666664</v>
      </c>
      <c r="I712" s="14">
        <f>E712/data!$C$15*1000</f>
        <v>4.0029964960042674</v>
      </c>
      <c r="J712" s="14">
        <f>J711+data!$C$21*(I711-J711)/60*B711</f>
        <v>4.0166209811587326</v>
      </c>
      <c r="K712" s="59">
        <f>K711+C712*B712/3600/data!H$23</f>
        <v>103.21645649190496</v>
      </c>
    </row>
    <row r="713" spans="1:11" ht="20.100000000000001" customHeight="1">
      <c r="A713" s="12">
        <f>'Eleveld TCI'!A713</f>
        <v>3495</v>
      </c>
      <c r="B713" s="8">
        <f>'Eleveld TCI'!C713</f>
        <v>5</v>
      </c>
      <c r="C713" s="68">
        <f>'Marsh TCI'!E713</f>
        <v>763.15339303639348</v>
      </c>
      <c r="D713" s="17">
        <f>(F713*data!$C$16+G713*data!$C$17-E712*(data!$C$18+data!$C$19+data!$C$20))*$B713/60</f>
        <v>-1.0609724604557547</v>
      </c>
      <c r="E713" s="17">
        <f t="shared" si="24"/>
        <v>29.563368042941065</v>
      </c>
      <c r="F713" s="17">
        <f>F712+(data!$C$19*E712-data!$C$16*F712)*$B713/60</f>
        <v>160.92165427762424</v>
      </c>
      <c r="G713" s="17">
        <f>G712+(data!$C$20*E712-data!$C$17*G712)*$B713/60</f>
        <v>200.33869629441529</v>
      </c>
      <c r="H713" s="16">
        <f t="shared" si="23"/>
        <v>58.25</v>
      </c>
      <c r="I713" s="14">
        <f>E713/data!$C$15*1000</f>
        <v>4.0028793283527868</v>
      </c>
      <c r="J713" s="14">
        <f>J712+data!$C$21*(I712-J712)/60*B712</f>
        <v>4.016478983762247</v>
      </c>
      <c r="K713" s="59">
        <f>K712+C713*B713/3600/data!H$23</f>
        <v>103.32245001871557</v>
      </c>
    </row>
    <row r="714" spans="1:11" ht="20.100000000000001" customHeight="1">
      <c r="A714" s="12">
        <f>'Eleveld TCI'!A714</f>
        <v>3500</v>
      </c>
      <c r="B714" s="8">
        <f>'Eleveld TCI'!C714</f>
        <v>5</v>
      </c>
      <c r="C714" s="68">
        <f>'Marsh TCI'!E714</f>
        <v>763.03003226432565</v>
      </c>
      <c r="D714" s="17">
        <f>(F714*data!$C$16+G714*data!$C$17-E713*(data!$C$18+data!$C$19+data!$C$20))*$B714/60</f>
        <v>-1.0607981485503253</v>
      </c>
      <c r="E714" s="17">
        <f t="shared" si="24"/>
        <v>29.562505162496841</v>
      </c>
      <c r="F714" s="17">
        <f>F713+(data!$C$19*E713-data!$C$16*F713)*$B714/60</f>
        <v>160.92831709883436</v>
      </c>
      <c r="G714" s="17">
        <f>G713+(data!$C$20*E713-data!$C$17*G713)*$B714/60</f>
        <v>200.55775923023731</v>
      </c>
      <c r="H714" s="16">
        <f t="shared" si="23"/>
        <v>58.333333333333336</v>
      </c>
      <c r="I714" s="14">
        <f>E714/data!$C$15*1000</f>
        <v>4.0027624943612068</v>
      </c>
      <c r="J714" s="14">
        <f>J713+data!$C$21*(I713-J713)/60*B713</f>
        <v>4.0163372451468531</v>
      </c>
      <c r="K714" s="59">
        <f>K713+C714*B714/3600/data!H$23</f>
        <v>103.42842641208561</v>
      </c>
    </row>
    <row r="715" spans="1:11" ht="20.100000000000001" customHeight="1">
      <c r="A715" s="12">
        <f>'Eleveld TCI'!A715</f>
        <v>3505</v>
      </c>
      <c r="B715" s="8">
        <f>'Eleveld TCI'!C715</f>
        <v>5</v>
      </c>
      <c r="C715" s="68">
        <f>'Marsh TCI'!E715</f>
        <v>762.90703939003151</v>
      </c>
      <c r="D715" s="17">
        <f>(F715*data!$C$16+G715*data!$C$17-E714*(data!$C$18+data!$C$19+data!$C$20))*$B715/60</f>
        <v>-1.0606243527001766</v>
      </c>
      <c r="E715" s="17">
        <f t="shared" si="24"/>
        <v>29.561644743497116</v>
      </c>
      <c r="F715" s="17">
        <f>F714+(data!$C$19*E714-data!$C$16*F714)*$B715/60</f>
        <v>160.93491976831001</v>
      </c>
      <c r="G715" s="17">
        <f>G714+(data!$C$20*E714-data!$C$17*G714)*$B715/60</f>
        <v>200.77673254835557</v>
      </c>
      <c r="H715" s="16">
        <f t="shared" si="23"/>
        <v>58.416666666666664</v>
      </c>
      <c r="I715" s="14">
        <f>E715/data!$C$15*1000</f>
        <v>4.0026459936491516</v>
      </c>
      <c r="J715" s="14">
        <f>J714+data!$C$21*(I714-J714)/60*B714</f>
        <v>4.016195766092955</v>
      </c>
      <c r="K715" s="59">
        <f>K714+C715*B715/3600/data!H$23</f>
        <v>103.53438572311201</v>
      </c>
    </row>
    <row r="716" spans="1:11" ht="20.100000000000001" customHeight="1">
      <c r="A716" s="12">
        <f>'Eleveld TCI'!A716</f>
        <v>3510</v>
      </c>
      <c r="B716" s="8">
        <f>'Eleveld TCI'!C716</f>
        <v>5</v>
      </c>
      <c r="C716" s="68">
        <f>'Marsh TCI'!E716</f>
        <v>762.78441278161836</v>
      </c>
      <c r="D716" s="17">
        <f>(F716*data!$C$16+G716*data!$C$17-E715*(data!$C$18+data!$C$19+data!$C$20))*$B716/60</f>
        <v>-1.0604510706435595</v>
      </c>
      <c r="E716" s="17">
        <f t="shared" si="24"/>
        <v>29.560786783117489</v>
      </c>
      <c r="F716" s="17">
        <f>F715+(data!$C$19*E715-data!$C$16*F715)*$B716/60</f>
        <v>160.94146267480747</v>
      </c>
      <c r="G716" s="17">
        <f>G715+(data!$C$20*E715-data!$C$17*G715)*$B716/60</f>
        <v>200.99561630634275</v>
      </c>
      <c r="H716" s="16">
        <f t="shared" si="23"/>
        <v>58.5</v>
      </c>
      <c r="I716" s="14">
        <f>E716/data!$C$15*1000</f>
        <v>4.002529825834201</v>
      </c>
      <c r="J716" s="14">
        <f>J715+data!$C$21*(I715-J715)/60*B715</f>
        <v>4.0160545473688583</v>
      </c>
      <c r="K716" s="59">
        <f>K715+C716*B716/3600/data!H$23</f>
        <v>103.64032800266502</v>
      </c>
    </row>
    <row r="717" spans="1:11" ht="20.100000000000001" customHeight="1">
      <c r="A717" s="12">
        <f>'Eleveld TCI'!A717</f>
        <v>3515</v>
      </c>
      <c r="B717" s="8">
        <f>'Eleveld TCI'!C717</f>
        <v>5</v>
      </c>
      <c r="C717" s="68">
        <f>'Marsh TCI'!E717</f>
        <v>762.66215081467294</v>
      </c>
      <c r="D717" s="17">
        <f>(F717*data!$C$16+G717*data!$C$17-E716*(data!$C$18+data!$C$19+data!$C$20))*$B717/60</f>
        <v>-1.0602783001289882</v>
      </c>
      <c r="E717" s="17">
        <f t="shared" si="24"/>
        <v>29.559931278518526</v>
      </c>
      <c r="F717" s="17">
        <f>F716+(data!$C$19*E716-data!$C$16*F716)*$B717/60</f>
        <v>160.94794620494932</v>
      </c>
      <c r="G717" s="17">
        <f>G716+(data!$C$20*E716-data!$C$17*G716)*$B717/60</f>
        <v>201.21441056172225</v>
      </c>
      <c r="H717" s="16">
        <f t="shared" si="23"/>
        <v>58.583333333333336</v>
      </c>
      <c r="I717" s="14">
        <f>E717/data!$C$15*1000</f>
        <v>4.0024139905318927</v>
      </c>
      <c r="J717" s="14">
        <f>J716+data!$C$21*(I716-J716)/60*B716</f>
        <v>4.0159135897308742</v>
      </c>
      <c r="K717" s="59">
        <f>K716+C717*B717/3600/data!H$23</f>
        <v>103.74625330138927</v>
      </c>
    </row>
    <row r="718" spans="1:11" ht="20.100000000000001" customHeight="1">
      <c r="A718" s="12">
        <f>'Eleveld TCI'!A718</f>
        <v>3520</v>
      </c>
      <c r="B718" s="8">
        <f>'Eleveld TCI'!C718</f>
        <v>5</v>
      </c>
      <c r="C718" s="68">
        <f>'Marsh TCI'!E718</f>
        <v>762.54025187218986</v>
      </c>
      <c r="D718" s="17">
        <f>(F718*data!$C$16+G718*data!$C$17-E717*(data!$C$18+data!$C$19+data!$C$20))*$B718/60</f>
        <v>-1.0601060389151897</v>
      </c>
      <c r="E718" s="17">
        <f t="shared" si="24"/>
        <v>29.559078226845937</v>
      </c>
      <c r="F718" s="17">
        <f>F717+(data!$C$19*E717-data!$C$16*F717)*$B718/60</f>
        <v>160.95437074323536</v>
      </c>
      <c r="G718" s="17">
        <f>G717+(data!$C$20*E717-data!$C$17*G717)*$B718/60</f>
        <v>201.43311537196797</v>
      </c>
      <c r="H718" s="16">
        <f t="shared" si="23"/>
        <v>58.666666666666664</v>
      </c>
      <c r="I718" s="14">
        <f>E718/data!$C$15*1000</f>
        <v>4.0022984873557572</v>
      </c>
      <c r="J718" s="14">
        <f>J717+data!$C$21*(I717-J717)/60*B717</f>
        <v>4.015772893923427</v>
      </c>
      <c r="K718" s="59">
        <f>K717+C718*B718/3600/data!H$23</f>
        <v>103.85216166970486</v>
      </c>
    </row>
    <row r="719" spans="1:11" ht="20.100000000000001" customHeight="1">
      <c r="A719" s="12">
        <f>'Eleveld TCI'!A719</f>
        <v>3525</v>
      </c>
      <c r="B719" s="8">
        <f>'Eleveld TCI'!C719</f>
        <v>5</v>
      </c>
      <c r="C719" s="68">
        <f>'Marsh TCI'!E719</f>
        <v>762.41871434459199</v>
      </c>
      <c r="D719" s="17">
        <f>(F719*data!$C$16+G719*data!$C$17-E718*(data!$C$18+data!$C$19+data!$C$20))*$B719/60</f>
        <v>-1.0599342847710611</v>
      </c>
      <c r="E719" s="17">
        <f t="shared" si="24"/>
        <v>29.558227625230696</v>
      </c>
      <c r="F719" s="17">
        <f>F718+(data!$C$19*E718-data!$C$16*F718)*$B719/60</f>
        <v>160.96073667205326</v>
      </c>
      <c r="G719" s="17">
        <f>G718+(data!$C$20*E718-data!$C$17*G718)*$B719/60</f>
        <v>201.65173079450429</v>
      </c>
      <c r="H719" s="16">
        <f t="shared" si="23"/>
        <v>58.75</v>
      </c>
      <c r="I719" s="14">
        <f>E719/data!$C$15*1000</f>
        <v>4.0021833159173283</v>
      </c>
      <c r="J719" s="14">
        <f>J718+data!$C$21*(I718-J718)/60*B718</f>
        <v>4.0156324606791536</v>
      </c>
      <c r="K719" s="59">
        <f>K718+C719*B719/3600/data!H$23</f>
        <v>103.95805315780827</v>
      </c>
    </row>
    <row r="720" spans="1:11" ht="20.100000000000001" customHeight="1">
      <c r="A720" s="12">
        <f>'Eleveld TCI'!A720</f>
        <v>3530</v>
      </c>
      <c r="B720" s="8">
        <f>'Eleveld TCI'!C720</f>
        <v>5</v>
      </c>
      <c r="C720" s="68">
        <f>'Marsh TCI'!E720</f>
        <v>762.29753662963844</v>
      </c>
      <c r="D720" s="17">
        <f>(F720*data!$C$16+G720*data!$C$17-E719*(data!$C$18+data!$C$19+data!$C$20))*$B720/60</f>
        <v>-1.0597630354756182</v>
      </c>
      <c r="E720" s="17">
        <f t="shared" si="24"/>
        <v>29.557379470789233</v>
      </c>
      <c r="F720" s="17">
        <f>F719+(data!$C$19*E719-data!$C$16*F719)*$B720/60</f>
        <v>160.96704437168941</v>
      </c>
      <c r="G720" s="17">
        <f>G719+(data!$C$20*E719-data!$C$17*G719)*$B720/60</f>
        <v>201.87025688670587</v>
      </c>
      <c r="H720" s="16">
        <f t="shared" si="23"/>
        <v>58.833333333333336</v>
      </c>
      <c r="I720" s="14">
        <f>E720/data!$C$15*1000</f>
        <v>4.00206847582617</v>
      </c>
      <c r="J720" s="14">
        <f>J719+data!$C$21*(I719-J719)/60*B719</f>
        <v>4.0154922907190054</v>
      </c>
      <c r="K720" s="59">
        <f>K719+C720*B720/3600/data!H$23</f>
        <v>104.06392781567349</v>
      </c>
    </row>
    <row r="721" spans="1:11" ht="20.100000000000001" customHeight="1">
      <c r="A721" s="12">
        <f>'Eleveld TCI'!A721</f>
        <v>3535</v>
      </c>
      <c r="B721" s="8">
        <f>'Eleveld TCI'!C721</f>
        <v>5</v>
      </c>
      <c r="C721" s="68">
        <f>'Marsh TCI'!E721</f>
        <v>762.17671713243476</v>
      </c>
      <c r="D721" s="17">
        <f>(F721*data!$C$16+G721*data!$C$17-E720*(data!$C$18+data!$C$19+data!$C$20))*$B721/60</f>
        <v>-1.0595922888179559</v>
      </c>
      <c r="E721" s="17">
        <f t="shared" si="24"/>
        <v>29.556533760623552</v>
      </c>
      <c r="F721" s="17">
        <f>F720+(data!$C$19*E720-data!$C$16*F720)*$B721/60</f>
        <v>160.97329422033951</v>
      </c>
      <c r="G721" s="17">
        <f>G720+(data!$C$20*E720-data!$C$17*G720)*$B721/60</f>
        <v>202.08869370589753</v>
      </c>
      <c r="H721" s="16">
        <f t="shared" si="23"/>
        <v>58.916666666666664</v>
      </c>
      <c r="I721" s="14">
        <f>E721/data!$C$15*1000</f>
        <v>4.0019539666898947</v>
      </c>
      <c r="J721" s="14">
        <f>J720+data!$C$21*(I720-J720)/60*B720</f>
        <v>4.0153523847523518</v>
      </c>
      <c r="K721" s="59">
        <f>K720+C721*B721/3600/data!H$23</f>
        <v>104.169785693053</v>
      </c>
    </row>
    <row r="722" spans="1:11" ht="20.100000000000001" customHeight="1">
      <c r="A722" s="12">
        <f>'Eleveld TCI'!A722</f>
        <v>3540</v>
      </c>
      <c r="B722" s="8">
        <f>'Eleveld TCI'!C722</f>
        <v>5</v>
      </c>
      <c r="C722" s="68">
        <f>'Marsh TCI'!E722</f>
        <v>762.05625426537154</v>
      </c>
      <c r="D722" s="17">
        <f>(F722*data!$C$16+G722*data!$C$17-E721*(data!$C$18+data!$C$19+data!$C$20))*$B722/60</f>
        <v>-1.0594220425971952</v>
      </c>
      <c r="E722" s="17">
        <f t="shared" si="24"/>
        <v>29.555690491821405</v>
      </c>
      <c r="F722" s="17">
        <f>F721+(data!$C$19*E721-data!$C$16*F721)*$B722/60</f>
        <v>160.97948659411921</v>
      </c>
      <c r="G722" s="17">
        <f>G721+(data!$C$20*E721-data!$C$17*G721)*$B722/60</f>
        <v>202.30704130935413</v>
      </c>
      <c r="H722" s="16">
        <f t="shared" si="23"/>
        <v>59</v>
      </c>
      <c r="I722" s="14">
        <f>E722/data!$C$15*1000</f>
        <v>4.0018397881141841</v>
      </c>
      <c r="J722" s="14">
        <f>J721+data!$C$21*(I721-J721)/60*B721</f>
        <v>4.0152127434770799</v>
      </c>
      <c r="K722" s="59">
        <f>K721+C722*B722/3600/data!H$23</f>
        <v>104.27562683947875</v>
      </c>
    </row>
    <row r="723" spans="1:11" ht="20.100000000000001" customHeight="1">
      <c r="A723" s="18">
        <f>'Eleveld TCI'!A723</f>
        <v>3545</v>
      </c>
      <c r="B723" s="8">
        <f>'Eleveld TCI'!C723</f>
        <v>5</v>
      </c>
      <c r="C723" s="68">
        <f>'Marsh TCI'!E723</f>
        <v>761.93614644810395</v>
      </c>
      <c r="D723" s="17">
        <f>(F723*data!$C$16+G723*data!$C$17-E722*(data!$C$18+data!$C$19+data!$C$20))*$B723/60</f>
        <v>-1.0592522946224434</v>
      </c>
      <c r="E723" s="17">
        <f t="shared" si="24"/>
        <v>29.554849661456423</v>
      </c>
      <c r="F723" s="17">
        <f>F722+(data!$C$19*E722-data!$C$16*F722)*$B723/60</f>
        <v>160.98562186707466</v>
      </c>
      <c r="G723" s="17">
        <f>G722+(data!$C$20*E722-data!$C$17*G722)*$B723/60</f>
        <v>202.52529975430048</v>
      </c>
      <c r="H723" s="16">
        <f t="shared" si="23"/>
        <v>59.083333333333336</v>
      </c>
      <c r="I723" s="14">
        <f>E723/data!$C$15*1000</f>
        <v>4.0017259397028075</v>
      </c>
      <c r="J723" s="14">
        <f>J722+data!$C$21*(I722-J722)/60*B722</f>
        <v>4.0150733675796921</v>
      </c>
      <c r="K723" s="59">
        <f>K722+C723*B723/3600/data!H$23</f>
        <v>104.38145130426321</v>
      </c>
    </row>
    <row r="724" spans="1:11" ht="20.100000000000001" customHeight="1">
      <c r="A724" s="19">
        <f>'Eleveld TCI'!A724</f>
        <v>3550</v>
      </c>
      <c r="B724" s="8">
        <f>'Eleveld TCI'!C724</f>
        <v>5</v>
      </c>
      <c r="C724" s="68">
        <f>'Marsh TCI'!E724</f>
        <v>761.81639210751086</v>
      </c>
      <c r="D724" s="17">
        <f>(F724*data!$C$16+G724*data!$C$17-E723*(data!$C$18+data!$C$19+data!$C$20))*$B724/60</f>
        <v>-1.0590830427127462</v>
      </c>
      <c r="E724" s="17">
        <f t="shared" si="24"/>
        <v>29.554011266588265</v>
      </c>
      <c r="F724" s="17">
        <f>F723+(data!$C$19*E723-data!$C$16*F723)*$B724/60</f>
        <v>160.99170041119305</v>
      </c>
      <c r="G724" s="17">
        <f>G723+(data!$C$20*E723-data!$C$17*G723)*$B724/60</f>
        <v>202.74346909791117</v>
      </c>
      <c r="H724" s="21">
        <f t="shared" si="23"/>
        <v>59.166666666666664</v>
      </c>
      <c r="I724" s="20">
        <f>E724/data!$C$15*1000</f>
        <v>4.0016124210576427</v>
      </c>
      <c r="J724" s="14">
        <f>J723+data!$C$21*(I723-J723)/60*B723</f>
        <v>4.0149342577354075</v>
      </c>
      <c r="K724" s="59">
        <f>K723+C724*B724/3600/data!H$23</f>
        <v>104.48725913650037</v>
      </c>
    </row>
    <row r="725" spans="1:11" ht="20.100000000000001" customHeight="1">
      <c r="A725" s="22">
        <f>'Eleveld TCI'!A725</f>
        <v>3555</v>
      </c>
      <c r="B725" s="8">
        <f>'Eleveld TCI'!C725</f>
        <v>5</v>
      </c>
      <c r="C725" s="68">
        <f>'Marsh TCI'!E725</f>
        <v>761.69698967768454</v>
      </c>
      <c r="D725" s="17">
        <f>(F725*data!$C$16+G725*data!$C$17-E724*(data!$C$18+data!$C$19+data!$C$20))*$B725/60</f>
        <v>-1.0589142846970412</v>
      </c>
      <c r="E725" s="17">
        <f t="shared" si="24"/>
        <v>29.553175304262766</v>
      </c>
      <c r="F725" s="17">
        <f>F724+(data!$C$19*E724-data!$C$16*F724)*$B725/60</f>
        <v>160.9977225964131</v>
      </c>
      <c r="G725" s="17">
        <f>G724+(data!$C$20*E724-data!$C$17*G724)*$B725/60</f>
        <v>202.96154939731051</v>
      </c>
      <c r="H725" s="24">
        <f t="shared" si="23"/>
        <v>59.25</v>
      </c>
      <c r="I725" s="23">
        <f>E725/data!$C$15*1000</f>
        <v>4.0014992317786957</v>
      </c>
      <c r="J725" s="14">
        <f>J724+data!$C$21*(I724-J724)/60*B724</f>
        <v>4.0147954146082574</v>
      </c>
      <c r="K725" s="59">
        <f>K724+C725*B725/3600/data!H$23</f>
        <v>104.59305038506672</v>
      </c>
    </row>
    <row r="726" spans="1:11" ht="20.100000000000001" customHeight="1">
      <c r="A726" s="12">
        <f>'Eleveld TCI'!A726</f>
        <v>3560</v>
      </c>
      <c r="B726" s="8">
        <f>'Eleveld TCI'!C726</f>
        <v>5</v>
      </c>
      <c r="C726" s="68">
        <f>'Marsh TCI'!E726</f>
        <v>761.57793759984884</v>
      </c>
      <c r="D726" s="17">
        <f>(F726*data!$C$16+G726*data!$C$17-E725*(data!$C$18+data!$C$19+data!$C$20))*$B726/60</f>
        <v>-1.0587460184141144</v>
      </c>
      <c r="E726" s="17">
        <f t="shared" si="24"/>
        <v>29.552341771512101</v>
      </c>
      <c r="F726" s="17">
        <f>F725+(data!$C$19*E725-data!$C$16*F725)*$B726/60</f>
        <v>161.00368879063538</v>
      </c>
      <c r="G726" s="17">
        <f>G725+(data!$C$20*E725-data!$C$17*G725)*$B726/60</f>
        <v>203.17954070957234</v>
      </c>
      <c r="H726" s="16">
        <f t="shared" si="23"/>
        <v>59.333333333333336</v>
      </c>
      <c r="I726" s="14">
        <f>E726/data!$C$15*1000</f>
        <v>4.0013863714641236</v>
      </c>
      <c r="J726" s="14">
        <f>J725+data!$C$21*(I725-J725)/60*B725</f>
        <v>4.0146568388511854</v>
      </c>
      <c r="K726" s="59">
        <f>K725+C726*B726/3600/data!H$23</f>
        <v>104.69882509862225</v>
      </c>
    </row>
    <row r="727" spans="1:11" ht="20.100000000000001" customHeight="1">
      <c r="A727" s="12">
        <f>'Eleveld TCI'!A727</f>
        <v>3565</v>
      </c>
      <c r="B727" s="8">
        <f>'Eleveld TCI'!C727</f>
        <v>5</v>
      </c>
      <c r="C727" s="68">
        <f>'Marsh TCI'!E727</f>
        <v>761.45923432237964</v>
      </c>
      <c r="D727" s="17">
        <f>(F727*data!$C$16+G727*data!$C$17-E726*(data!$C$18+data!$C$19+data!$C$20))*$B727/60</f>
        <v>-1.058578241712556</v>
      </c>
      <c r="E727" s="17">
        <f t="shared" si="24"/>
        <v>29.55151066535489</v>
      </c>
      <c r="F727" s="17">
        <f>F726+(data!$C$19*E726-data!$C$16*F726)*$B727/60</f>
        <v>161.00959935973273</v>
      </c>
      <c r="G727" s="17">
        <f>G726+(data!$C$20*E726-data!$C$17*G726)*$B727/60</f>
        <v>203.39744309171994</v>
      </c>
      <c r="H727" s="16">
        <f t="shared" si="23"/>
        <v>59.416666666666664</v>
      </c>
      <c r="I727" s="14">
        <f>E727/data!$C$15*1000</f>
        <v>4.0012738397102474</v>
      </c>
      <c r="J727" s="14">
        <f>J726+data!$C$21*(I726-J726)/60*B726</f>
        <v>4.0145185311061402</v>
      </c>
      <c r="K727" s="59">
        <f>K726+C727*B727/3600/data!H$23</f>
        <v>104.80458332561147</v>
      </c>
    </row>
    <row r="728" spans="1:11" ht="20.100000000000001" customHeight="1">
      <c r="A728" s="12">
        <f>'Eleveld TCI'!A728</f>
        <v>3570</v>
      </c>
      <c r="B728" s="8">
        <f>'Eleveld TCI'!C728</f>
        <v>5</v>
      </c>
      <c r="C728" s="68">
        <f>'Marsh TCI'!E728</f>
        <v>761.3408783007435</v>
      </c>
      <c r="D728" s="17">
        <f>(F728*data!$C$16+G728*data!$C$17-E727*(data!$C$18+data!$C$19+data!$C$20))*$B728/60</f>
        <v>-1.0584109524507137</v>
      </c>
      <c r="E728" s="17">
        <f t="shared" si="24"/>
        <v>29.55068198279637</v>
      </c>
      <c r="F728" s="17">
        <f>F727+(data!$C$19*E727-data!$C$16*F727)*$B728/60</f>
        <v>161.01545466756059</v>
      </c>
      <c r="G728" s="17">
        <f>G727+(data!$C$20*E727-data!$C$17*G727)*$B728/60</f>
        <v>203.61525660072593</v>
      </c>
      <c r="H728" s="16">
        <f t="shared" si="23"/>
        <v>59.5</v>
      </c>
      <c r="I728" s="14">
        <f>E728/data!$C$15*1000</f>
        <v>4.0011616361115756</v>
      </c>
      <c r="J728" s="14">
        <f>J727+data!$C$21*(I727-J727)/60*B727</f>
        <v>4.0143804920041744</v>
      </c>
      <c r="K728" s="59">
        <f>K727+C728*B728/3600/data!H$23</f>
        <v>104.91032511426435</v>
      </c>
    </row>
    <row r="729" spans="1:11" ht="20.100000000000001" customHeight="1">
      <c r="A729" s="12">
        <f>'Eleveld TCI'!A729</f>
        <v>3575</v>
      </c>
      <c r="B729" s="8">
        <f>'Eleveld TCI'!C729</f>
        <v>5</v>
      </c>
      <c r="C729" s="68">
        <f>'Marsh TCI'!E729</f>
        <v>761.22286799747712</v>
      </c>
      <c r="D729" s="17">
        <f>(F729*data!$C$16+G729*data!$C$17-E728*(data!$C$18+data!$C$19+data!$C$20))*$B729/60</f>
        <v>-1.0582441484966487</v>
      </c>
      <c r="E729" s="17">
        <f t="shared" si="24"/>
        <v>29.549855720828532</v>
      </c>
      <c r="F729" s="17">
        <f>F728+(data!$C$19*E728-data!$C$16*F728)*$B729/60</f>
        <v>161.02125507596722</v>
      </c>
      <c r="G729" s="17">
        <f>G728+(data!$C$20*E728-data!$C$17*G728)*$B729/60</f>
        <v>203.83298129351218</v>
      </c>
      <c r="H729" s="16">
        <f t="shared" si="23"/>
        <v>59.583333333333336</v>
      </c>
      <c r="I729" s="14">
        <f>E729/data!$C$15*1000</f>
        <v>4.0010497602608242</v>
      </c>
      <c r="J729" s="14">
        <f>J728+data!$C$21*(I728-J728)/60*B728</f>
        <v>4.0142427221655357</v>
      </c>
      <c r="K729" s="59">
        <f>K728+C729*B729/3600/data!H$23</f>
        <v>105.01605051259733</v>
      </c>
    </row>
    <row r="730" spans="1:11" ht="20.100000000000001" customHeight="1">
      <c r="A730" s="12">
        <f>'Eleveld TCI'!A730</f>
        <v>3580</v>
      </c>
      <c r="B730" s="8">
        <f>'Eleveld TCI'!C730</f>
        <v>5</v>
      </c>
      <c r="C730" s="68">
        <f>'Marsh TCI'!E730</f>
        <v>761.10520188213627</v>
      </c>
      <c r="D730" s="17">
        <f>(F730*data!$C$16+G730*data!$C$17-E729*(data!$C$18+data!$C$19+data!$C$20))*$B730/60</f>
        <v>-1.0580778277280924</v>
      </c>
      <c r="E730" s="17">
        <f t="shared" si="24"/>
        <v>29.54903187643027</v>
      </c>
      <c r="F730" s="17">
        <f>F729+(data!$C$19*E729-data!$C$16*F729)*$B730/60</f>
        <v>161.02700094480394</v>
      </c>
      <c r="G730" s="17">
        <f>G729+(data!$C$20*E729-data!$C$17*G729)*$B730/60</f>
        <v>204.05061722694964</v>
      </c>
      <c r="H730" s="16">
        <f t="shared" si="23"/>
        <v>59.666666666666664</v>
      </c>
      <c r="I730" s="14">
        <f>E730/data!$C$15*1000</f>
        <v>4.0009382117489372</v>
      </c>
      <c r="J730" s="14">
        <f>J729+data!$C$21*(I729-J729)/60*B729</f>
        <v>4.0141052221997633</v>
      </c>
      <c r="K730" s="59">
        <f>K729+C730*B730/3600/data!H$23</f>
        <v>105.12175956841429</v>
      </c>
    </row>
    <row r="731" spans="1:11" ht="20.100000000000001" customHeight="1">
      <c r="A731" s="12">
        <f>'Eleveld TCI'!A731</f>
        <v>3585</v>
      </c>
      <c r="B731" s="8">
        <f>'Eleveld TCI'!C731</f>
        <v>5</v>
      </c>
      <c r="C731" s="68">
        <f>'Marsh TCI'!E731</f>
        <v>760.98787843128548</v>
      </c>
      <c r="D731" s="17">
        <f>(F731*data!$C$16+G731*data!$C$17-E730*(data!$C$18+data!$C$19+data!$C$20))*$B731/60</f>
        <v>-1.0579119880324028</v>
      </c>
      <c r="E731" s="17">
        <f t="shared" si="24"/>
        <v>29.548210446567502</v>
      </c>
      <c r="F731" s="17">
        <f>F730+(data!$C$19*E730-data!$C$16*F730)*$B731/60</f>
        <v>161.03269263193525</v>
      </c>
      <c r="G731" s="17">
        <f>G730+(data!$C$20*E730-data!$C$17*G730)*$B731/60</f>
        <v>204.26816445785826</v>
      </c>
      <c r="H731" s="16">
        <f t="shared" si="23"/>
        <v>59.75</v>
      </c>
      <c r="I731" s="14">
        <f>E731/data!$C$15*1000</f>
        <v>4.0008269901650975</v>
      </c>
      <c r="J731" s="14">
        <f>J730+data!$C$21*(I730-J730)/60*B730</f>
        <v>4.0139679927057808</v>
      </c>
      <c r="K731" s="59">
        <f>K730+C731*B731/3600/data!H$23</f>
        <v>105.22745232930752</v>
      </c>
    </row>
    <row r="732" spans="1:11" ht="20.100000000000001" customHeight="1">
      <c r="A732" s="12">
        <f>'Eleveld TCI'!A732</f>
        <v>3590</v>
      </c>
      <c r="B732" s="8">
        <f>'Eleveld TCI'!C732</f>
        <v>5</v>
      </c>
      <c r="C732" s="68">
        <f>'Marsh TCI'!E732</f>
        <v>760.87089612845716</v>
      </c>
      <c r="D732" s="17">
        <f>(F732*data!$C$16+G732*data!$C$17-E731*(data!$C$18+data!$C$19+data!$C$20))*$B732/60</f>
        <v>-1.0577466273065184</v>
      </c>
      <c r="E732" s="17">
        <f t="shared" si="24"/>
        <v>29.547391428193325</v>
      </c>
      <c r="F732" s="17">
        <f>F731+(data!$C$19*E731-data!$C$16*F731)*$B732/60</f>
        <v>161.03833049324899</v>
      </c>
      <c r="G732" s="17">
        <f>G731+(data!$C$20*E731-data!$C$17*G731)*$B732/60</f>
        <v>204.48562304300685</v>
      </c>
      <c r="H732" s="16">
        <f t="shared" si="23"/>
        <v>59.833333333333336</v>
      </c>
      <c r="I732" s="14">
        <f>E732/data!$C$15*1000</f>
        <v>4.000716095096756</v>
      </c>
      <c r="J732" s="14">
        <f>J731+data!$C$21*(I731-J731)/60*B731</f>
        <v>4.0138310342719876</v>
      </c>
      <c r="K732" s="59">
        <f>K731+C732*B732/3600/data!H$23</f>
        <v>105.3331288426587</v>
      </c>
    </row>
    <row r="733" spans="1:11" ht="20.100000000000001" customHeight="1">
      <c r="A733" s="12">
        <f>'Eleveld TCI'!A733</f>
        <v>3595</v>
      </c>
      <c r="B733" s="8">
        <f>'Eleveld TCI'!C733</f>
        <v>5</v>
      </c>
      <c r="C733" s="68">
        <f>'Marsh TCI'!E733</f>
        <v>760.75425346411066</v>
      </c>
      <c r="D733" s="17">
        <f>(F733*data!$C$16+G733*data!$C$17-E732*(data!$C$18+data!$C$19+data!$C$20))*$B733/60</f>
        <v>-1.0575817434569159</v>
      </c>
      <c r="E733" s="17">
        <f t="shared" si="24"/>
        <v>29.546574818248157</v>
      </c>
      <c r="F733" s="17">
        <f>F732+(data!$C$19*E732-data!$C$16*F732)*$B733/60</f>
        <v>161.04391488266637</v>
      </c>
      <c r="G733" s="17">
        <f>G732+(data!$C$20*E732-data!$C$17*G732)*$B733/60</f>
        <v>204.70299303911304</v>
      </c>
      <c r="H733" s="16">
        <f t="shared" si="23"/>
        <v>59.916666666666664</v>
      </c>
      <c r="I733" s="14">
        <f>E733/data!$C$15*1000</f>
        <v>4.000605526129644</v>
      </c>
      <c r="J733" s="14">
        <f>J732+data!$C$21*(I732-J732)/60*B732</f>
        <v>4.0136943474763518</v>
      </c>
      <c r="K733" s="59">
        <f>K732+C733*B733/3600/data!H$23</f>
        <v>105.43878915563982</v>
      </c>
    </row>
    <row r="734" spans="1:11" ht="20.100000000000001" customHeight="1">
      <c r="A734" s="12">
        <f>'Eleveld TCI'!A734</f>
        <v>3600</v>
      </c>
      <c r="B734" s="8">
        <f>'Eleveld TCI'!C734</f>
        <v>10</v>
      </c>
      <c r="C734" s="68">
        <f>'Marsh TCI'!E734</f>
        <v>760.52164440713852</v>
      </c>
      <c r="D734" s="17">
        <f>(F734*data!$C$16+G734*data!$C$17-E733*(data!$C$18+data!$C$19+data!$C$20))*$B734/60</f>
        <v>-2.1146154782877038</v>
      </c>
      <c r="E734" s="17">
        <f t="shared" si="24"/>
        <v>29.545165599582983</v>
      </c>
      <c r="F734" s="17">
        <f>F733+(data!$C$19*E733-data!$C$16*F733)*$B734/60</f>
        <v>161.05497742163766</v>
      </c>
      <c r="G734" s="17">
        <f>G733+(data!$C$20*E733-data!$C$17*G733)*$B734/60</f>
        <v>205.1375559665731</v>
      </c>
      <c r="H734" s="16">
        <f t="shared" si="23"/>
        <v>60</v>
      </c>
      <c r="I734" s="14">
        <f>E734/data!$C$15*1000</f>
        <v>4.0004147179559686</v>
      </c>
      <c r="J734" s="14">
        <f>J733+data!$C$21*(I733-J733)/60*B733</f>
        <v>4.0135579328864992</v>
      </c>
      <c r="K734" s="59">
        <f>K733+C734*B734/3600/data!H$23</f>
        <v>105.65004516797514</v>
      </c>
    </row>
    <row r="735" spans="1:11" ht="20.100000000000001" customHeight="1">
      <c r="A735" s="12">
        <f>'Eleveld TCI'!A735</f>
        <v>3610</v>
      </c>
      <c r="B735" s="8">
        <f>'Eleveld TCI'!C735</f>
        <v>10</v>
      </c>
      <c r="C735" s="68">
        <f>'Marsh TCI'!E735</f>
        <v>760.29038191055406</v>
      </c>
      <c r="D735" s="17">
        <f>(F735*data!$C$16+G735*data!$C$17-E734*(data!$C$18+data!$C$19+data!$C$20))*$B735/60</f>
        <v>-2.1139902664773333</v>
      </c>
      <c r="E735" s="17">
        <f t="shared" si="24"/>
        <v>29.543735456458812</v>
      </c>
      <c r="F735" s="17">
        <f>F734+(data!$C$19*E734-data!$C$16*F734)*$B735/60</f>
        <v>161.06584157441503</v>
      </c>
      <c r="G735" s="17">
        <f>G734+(data!$C$20*E734-data!$C$17*G734)*$B735/60</f>
        <v>205.57176933862843</v>
      </c>
      <c r="H735" s="16">
        <f t="shared" si="23"/>
        <v>60.166666666666664</v>
      </c>
      <c r="I735" s="14">
        <f>E735/data!$C$15*1000</f>
        <v>4.0002210766110444</v>
      </c>
      <c r="J735" s="14">
        <f>J734+data!$C$21*(I734-J734)/60*B734</f>
        <v>4.0132839699028811</v>
      </c>
      <c r="K735" s="59">
        <f>K734+C735*B735/3600/data!H$23</f>
        <v>105.86123694072806</v>
      </c>
    </row>
    <row r="736" spans="1:11" ht="20.100000000000001" customHeight="1">
      <c r="A736" s="12">
        <f>'Eleveld TCI'!A736</f>
        <v>3620</v>
      </c>
      <c r="B736" s="8">
        <f>'Eleveld TCI'!C736</f>
        <v>10</v>
      </c>
      <c r="C736" s="68">
        <f>'Marsh TCI'!E736</f>
        <v>760.06045406301496</v>
      </c>
      <c r="D736" s="17">
        <f>(F736*data!$C$16+G736*data!$C$17-E735*(data!$C$18+data!$C$19+data!$C$20))*$B736/60</f>
        <v>-2.113364589297865</v>
      </c>
      <c r="E736" s="17">
        <f t="shared" si="24"/>
        <v>29.542288594690262</v>
      </c>
      <c r="F736" s="17">
        <f>F735+(data!$C$19*E735-data!$C$16*F735)*$B736/60</f>
        <v>161.0765082234376</v>
      </c>
      <c r="G736" s="17">
        <f>G735+(data!$C$20*E735-data!$C$17*G735)*$B736/60</f>
        <v>206.00563299893543</v>
      </c>
      <c r="H736" s="16">
        <f t="shared" si="23"/>
        <v>60.333333333333336</v>
      </c>
      <c r="I736" s="14">
        <f>E736/data!$C$15*1000</f>
        <v>4.0000251715620703</v>
      </c>
      <c r="J736" s="14">
        <f>J735+data!$C$21*(I735-J735)/60*B735</f>
        <v>4.013011681179016</v>
      </c>
      <c r="K736" s="59">
        <f>K735+C736*B736/3600/data!H$23</f>
        <v>106.07236484463445</v>
      </c>
    </row>
    <row r="737" spans="1:11" ht="20.100000000000001" customHeight="1">
      <c r="A737" s="12">
        <f>'Eleveld TCI'!A737</f>
        <v>3630</v>
      </c>
      <c r="B737" s="8">
        <f>'Eleveld TCI'!C737</f>
        <v>10</v>
      </c>
      <c r="C737" s="68">
        <f>'Marsh TCI'!E737</f>
        <v>759.83184906213239</v>
      </c>
      <c r="D737" s="17">
        <f>(F737*data!$C$16+G737*data!$C$17-E736*(data!$C$18+data!$C$19+data!$C$20))*$B737/60</f>
        <v>-2.1127389996341783</v>
      </c>
      <c r="E737" s="17">
        <f t="shared" si="24"/>
        <v>29.540828634120015</v>
      </c>
      <c r="F737" s="17">
        <f>F736+(data!$C$19*E736-data!$C$16*F736)*$B737/60</f>
        <v>161.08697848539069</v>
      </c>
      <c r="G737" s="17">
        <f>G736+(data!$C$20*E736-data!$C$17*G736)*$B737/60</f>
        <v>206.43914687468845</v>
      </c>
      <c r="H737" s="16">
        <f t="shared" si="23"/>
        <v>60.5</v>
      </c>
      <c r="I737" s="14">
        <f>E737/data!$C$15*1000</f>
        <v>3.9998274929356574</v>
      </c>
      <c r="J737" s="14">
        <f>J736+data!$C$21*(I736-J736)/60*B736</f>
        <v>4.0127409846302458</v>
      </c>
      <c r="K737" s="59">
        <f>K736+C737*B737/3600/data!H$23</f>
        <v>106.2834292471517</v>
      </c>
    </row>
    <row r="738" spans="1:11" ht="20.100000000000001" customHeight="1">
      <c r="A738" s="12">
        <f>'Eleveld TCI'!A738</f>
        <v>3640</v>
      </c>
      <c r="B738" s="8">
        <f>'Eleveld TCI'!C738</f>
        <v>10</v>
      </c>
      <c r="C738" s="68">
        <f>'Marsh TCI'!E738</f>
        <v>759.6045552134683</v>
      </c>
      <c r="D738" s="17">
        <f>(F738*data!$C$16+G738*data!$C$17-E737*(data!$C$18+data!$C$19+data!$C$20))*$B738/60</f>
        <v>-2.112113969564466</v>
      </c>
      <c r="E738" s="17">
        <f t="shared" si="24"/>
        <v>29.539358689728139</v>
      </c>
      <c r="F738" s="17">
        <f>F737+(data!$C$19*E737-data!$C$16*F737)*$B738/60</f>
        <v>161.09725367479919</v>
      </c>
      <c r="G738" s="17">
        <f>G737+(data!$C$20*E737-data!$C$17*G737)*$B738/60</f>
        <v>206.87231096493528</v>
      </c>
      <c r="H738" s="16">
        <f t="shared" si="23"/>
        <v>60.666666666666664</v>
      </c>
      <c r="I738" s="14">
        <f>E738/data!$C$15*1000</f>
        <v>3.9996284625000347</v>
      </c>
      <c r="J738" s="14">
        <f>J737+data!$C$21*(I737-J737)/60*B737</f>
        <v>4.0124718100993357</v>
      </c>
      <c r="K738" s="59">
        <f>K737+C738*B738/3600/data!H$23</f>
        <v>106.49443051248878</v>
      </c>
    </row>
    <row r="739" spans="1:11" ht="20.100000000000001" customHeight="1">
      <c r="A739" s="12">
        <f>'Eleveld TCI'!A739</f>
        <v>3650</v>
      </c>
      <c r="B739" s="8">
        <f>'Eleveld TCI'!C739</f>
        <v>10</v>
      </c>
      <c r="C739" s="68">
        <f>'Marsh TCI'!E739</f>
        <v>759.3785609295378</v>
      </c>
      <c r="D739" s="17">
        <f>(F739*data!$C$16+G739*data!$C$17-E738*(data!$C$18+data!$C$19+data!$C$20))*$B739/60</f>
        <v>-2.1114899015870563</v>
      </c>
      <c r="E739" s="17">
        <f t="shared" si="24"/>
        <v>29.537881441511828</v>
      </c>
      <c r="F739" s="17">
        <f>F738+(data!$C$19*E738-data!$C$16*F738)*$B739/60</f>
        <v>161.10733527270216</v>
      </c>
      <c r="G739" s="17">
        <f>G738+(data!$C$20*E738-data!$C$17*G738)*$B739/60</f>
        <v>207.30512533051001</v>
      </c>
      <c r="H739" s="16">
        <f t="shared" si="23"/>
        <v>60.833333333333336</v>
      </c>
      <c r="I739" s="14">
        <f>E739/data!$C$15*1000</f>
        <v>3.9994284431267575</v>
      </c>
      <c r="J739" s="14">
        <f>J738+data!$C$21*(I738-J738)/60*B738</f>
        <v>4.0122040976829636</v>
      </c>
      <c r="K739" s="59">
        <f>K738+C739*B739/3600/data!H$23</f>
        <v>106.70536900163587</v>
      </c>
    </row>
    <row r="740" spans="1:11" ht="20.100000000000001" customHeight="1">
      <c r="A740" s="12">
        <f>'Eleveld TCI'!A740</f>
        <v>3660</v>
      </c>
      <c r="B740" s="8">
        <f>'Eleveld TCI'!C740</f>
        <v>10</v>
      </c>
      <c r="C740" s="68">
        <f>'Marsh TCI'!E740</f>
        <v>759.15385472884736</v>
      </c>
      <c r="D740" s="17">
        <f>(F740*data!$C$16+G740*data!$C$17-E739*(data!$C$18+data!$C$19+data!$C$20))*$B740/60</f>
        <v>-2.1108671382924569</v>
      </c>
      <c r="E740" s="17">
        <f t="shared" si="24"/>
        <v>29.536399194690311</v>
      </c>
      <c r="F740" s="17">
        <f>F739+(data!$C$19*E739-data!$C$16*F739)*$B740/60</f>
        <v>161.11722489970495</v>
      </c>
      <c r="G740" s="17">
        <f>G739+(data!$C$20*E739-data!$C$17*G739)*$B740/60</f>
        <v>207.73759008535936</v>
      </c>
      <c r="H740" s="16">
        <f t="shared" si="23"/>
        <v>61</v>
      </c>
      <c r="I740" s="14">
        <f>E740/data!$C$15*1000</f>
        <v>3.9992277469424544</v>
      </c>
      <c r="J740" s="14">
        <f>J739+data!$C$21*(I739-J739)/60*B739</f>
        <v>4.0119377962903142</v>
      </c>
      <c r="K740" s="59">
        <f>K739+C740*B740/3600/data!H$23</f>
        <v>106.91624507239389</v>
      </c>
    </row>
    <row r="741" spans="1:11" ht="20.100000000000001" customHeight="1">
      <c r="A741" s="12">
        <f>'Eleveld TCI'!A741</f>
        <v>3670</v>
      </c>
      <c r="B741" s="8">
        <f>'Eleveld TCI'!C741</f>
        <v>10</v>
      </c>
      <c r="C741" s="68">
        <f>'Marsh TCI'!E741</f>
        <v>758.9304252349126</v>
      </c>
      <c r="D741" s="17">
        <f>(F741*data!$C$16+G741*data!$C$17-E740*(data!$C$18+data!$C$19+data!$C$20))*$B741/60</f>
        <v>-2.1102459706958858</v>
      </c>
      <c r="E741" s="17">
        <f t="shared" si="24"/>
        <v>29.534913931574557</v>
      </c>
      <c r="F741" s="17">
        <f>F740+(data!$C$19*E740-data!$C$16*F740)*$B741/60</f>
        <v>161.12692429280233</v>
      </c>
      <c r="G741" s="17">
        <f>G740+(data!$C$20*E740-data!$C$17*G740)*$B741/60</f>
        <v>208.16970538906972</v>
      </c>
      <c r="H741" s="16">
        <f t="shared" si="23"/>
        <v>61.166666666666664</v>
      </c>
      <c r="I741" s="14">
        <f>E741/data!$C$15*1000</f>
        <v>3.9990266423519834</v>
      </c>
      <c r="J741" s="14">
        <f>J740+data!$C$21*(I740-J740)/60*B740</f>
        <v>4.0116728624016362</v>
      </c>
      <c r="K741" s="59">
        <f>K740+C741*B741/3600/data!H$23</f>
        <v>107.12705907940359</v>
      </c>
    </row>
    <row r="742" spans="1:11" ht="20.100000000000001" customHeight="1">
      <c r="A742" s="12">
        <f>'Eleveld TCI'!A742</f>
        <v>3680</v>
      </c>
      <c r="B742" s="8">
        <f>'Eleveld TCI'!C742</f>
        <v>10</v>
      </c>
      <c r="C742" s="68">
        <f>'Marsh TCI'!E742</f>
        <v>758.70826117528622</v>
      </c>
      <c r="D742" s="17">
        <f>(F742*data!$C$16+G742*data!$C$17-E741*(data!$C$18+data!$C$19+data!$C$20))*$B742/60</f>
        <v>-2.1096266454157631</v>
      </c>
      <c r="E742" s="17">
        <f t="shared" si="24"/>
        <v>29.533427356255775</v>
      </c>
      <c r="F742" s="17">
        <f>F741+(data!$C$19*E741-data!$C$16*F741)*$B742/60</f>
        <v>161.13643528545006</v>
      </c>
      <c r="G742" s="17">
        <f>G741+(data!$C$20*E741-data!$C$17*G741)*$B742/60</f>
        <v>208.60147144042853</v>
      </c>
      <c r="H742" s="16">
        <f t="shared" si="23"/>
        <v>61.333333333333336</v>
      </c>
      <c r="I742" s="14">
        <f>E742/data!$C$15*1000</f>
        <v>3.9988253600892536</v>
      </c>
      <c r="J742" s="14">
        <f>J741+data!$C$21*(I741-J741)/60*B741</f>
        <v>4.0114092589990742</v>
      </c>
      <c r="K742" s="59">
        <f>K741+C742*B742/3600/data!H$23</f>
        <v>107.33781137417451</v>
      </c>
    </row>
    <row r="743" spans="1:11" ht="20.100000000000001" customHeight="1">
      <c r="A743" s="12">
        <f>'Eleveld TCI'!A743</f>
        <v>3690</v>
      </c>
      <c r="B743" s="8">
        <f>'Eleveld TCI'!C743</f>
        <v>10</v>
      </c>
      <c r="C743" s="68">
        <f>'Marsh TCI'!E743</f>
        <v>758.48735138062693</v>
      </c>
      <c r="D743" s="17">
        <f>(F743*data!$C$16+G743*data!$C$17-E742*(data!$C$18+data!$C$19+data!$C$20))*$B743/60</f>
        <v>-2.1090093708579527</v>
      </c>
      <c r="E743" s="17">
        <f t="shared" si="24"/>
        <v>29.531940933106952</v>
      </c>
      <c r="F743" s="17">
        <f>F742+(data!$C$19*E742-data!$C$16*F742)*$B743/60</f>
        <v>161.14575979043471</v>
      </c>
      <c r="G743" s="17">
        <f>G742+(data!$C$20*E742-data!$C$17*G742)*$B743/60</f>
        <v>209.03288847187667</v>
      </c>
      <c r="H743" s="16">
        <f t="shared" si="23"/>
        <v>61.5</v>
      </c>
      <c r="I743" s="14">
        <f>E743/data!$C$15*1000</f>
        <v>3.9986240984303327</v>
      </c>
      <c r="J743" s="14">
        <f>J742+data!$C$21*(I742-J742)/60*B742</f>
        <v>4.0111469546459073</v>
      </c>
      <c r="K743" s="59">
        <f>K742+C743*B743/3600/data!H$23</f>
        <v>107.54850230511357</v>
      </c>
    </row>
    <row r="744" spans="1:11" ht="20.100000000000001" customHeight="1">
      <c r="A744" s="12">
        <f>'Eleveld TCI'!A744</f>
        <v>3700</v>
      </c>
      <c r="B744" s="8">
        <f>'Eleveld TCI'!C744</f>
        <v>10</v>
      </c>
      <c r="C744" s="68">
        <f>'Marsh TCI'!E744</f>
        <v>758.26768478373765</v>
      </c>
      <c r="D744" s="17">
        <f>(F744*data!$C$16+G744*data!$C$17-E743*(data!$C$18+data!$C$19+data!$C$20))*$B744/60</f>
        <v>-2.1083943225434085</v>
      </c>
      <c r="E744" s="17">
        <f t="shared" si="24"/>
        <v>29.530455919954175</v>
      </c>
      <c r="F744" s="17">
        <f>F743+(data!$C$19*E743-data!$C$16*F743)*$B744/60</f>
        <v>161.15489978515399</v>
      </c>
      <c r="G744" s="17">
        <f>G743+(data!$C$20*E743-data!$C$17*G743)*$B744/60</f>
        <v>209.4639567447289</v>
      </c>
      <c r="H744" s="16">
        <f t="shared" si="23"/>
        <v>61.666666666666664</v>
      </c>
      <c r="I744" s="14">
        <f>E744/data!$C$15*1000</f>
        <v>3.9984230276848431</v>
      </c>
      <c r="J744" s="14">
        <f>J743+data!$C$21*(I743-J743)/60*B743</f>
        <v>4.0108859226936513</v>
      </c>
      <c r="K744" s="59">
        <f>K743+C744*B744/3600/data!H$23</f>
        <v>107.7591322175535</v>
      </c>
    </row>
    <row r="745" spans="1:11" ht="20.100000000000001" customHeight="1">
      <c r="A745" s="12">
        <f>'Eleveld TCI'!A745</f>
        <v>3710</v>
      </c>
      <c r="B745" s="8">
        <f>'Eleveld TCI'!C745</f>
        <v>10</v>
      </c>
      <c r="C745" s="68">
        <f>'Marsh TCI'!E745</f>
        <v>758.0492504186293</v>
      </c>
      <c r="D745" s="17">
        <f>(F745*data!$C$16+G745*data!$C$17-E744*(data!$C$18+data!$C$19+data!$C$20))*$B745/60</f>
        <v>-2.1077816476978377</v>
      </c>
      <c r="E745" s="17">
        <f t="shared" si="24"/>
        <v>29.528973396655608</v>
      </c>
      <c r="F745" s="17">
        <f>F744+(data!$C$19*E744-data!$C$16*F744)*$B745/60</f>
        <v>161.16385729897351</v>
      </c>
      <c r="G745" s="17">
        <f>G744+(data!$C$20*E744-data!$C$17*G744)*$B745/60</f>
        <v>209.89467654505546</v>
      </c>
      <c r="H745" s="16">
        <f t="shared" si="23"/>
        <v>61.833333333333336</v>
      </c>
      <c r="I745" s="14">
        <f>E745/data!$C$15*1000</f>
        <v>3.9982222940655543</v>
      </c>
      <c r="J745" s="14">
        <f>J744+data!$C$21*(I744-J744)/60*B744</f>
        <v>4.0106261405993022</v>
      </c>
      <c r="K745" s="59">
        <f>K744+C745*B745/3600/data!H$23</f>
        <v>107.9697014537809</v>
      </c>
    </row>
    <row r="746" spans="1:11" ht="20.100000000000001" customHeight="1">
      <c r="A746" s="12">
        <f>'Eleveld TCI'!A746</f>
        <v>3720</v>
      </c>
      <c r="B746" s="8">
        <f>'Eleveld TCI'!C746</f>
        <v>10</v>
      </c>
      <c r="C746" s="68">
        <f>'Marsh TCI'!E746</f>
        <v>757.83203741959994</v>
      </c>
      <c r="D746" s="17">
        <f>(F746*data!$C$16+G746*data!$C$17-E745*(data!$C$18+data!$C$19+data!$C$20))*$B746/60</f>
        <v>-2.107171469205563</v>
      </c>
      <c r="E746" s="17">
        <f t="shared" si="24"/>
        <v>29.527494289724014</v>
      </c>
      <c r="F746" s="17">
        <f>F745+(data!$C$19*E745-data!$C$16*F745)*$B746/60</f>
        <v>161.17263440237195</v>
      </c>
      <c r="G746" s="17">
        <f>G745+(data!$C$20*E745-data!$C$17*G745)*$B746/60</f>
        <v>210.32504818013393</v>
      </c>
      <c r="H746" s="16">
        <f t="shared" si="23"/>
        <v>62</v>
      </c>
      <c r="I746" s="14">
        <f>E746/data!$C$15*1000</f>
        <v>3.9980220230222718</v>
      </c>
      <c r="J746" s="14">
        <f>J745+data!$C$21*(I745-J745)/60*B745</f>
        <v>4.0103675893374771</v>
      </c>
      <c r="K746" s="59">
        <f>K745+C746*B746/3600/data!H$23</f>
        <v>108.18021035306413</v>
      </c>
    </row>
    <row r="747" spans="1:11" ht="20.100000000000001" customHeight="1">
      <c r="A747" s="12">
        <f>'Eleveld TCI'!A747</f>
        <v>3730</v>
      </c>
      <c r="B747" s="8">
        <f>'Eleveld TCI'!C747</f>
        <v>10</v>
      </c>
      <c r="C747" s="68">
        <f>'Marsh TCI'!E747</f>
        <v>757.61603502032415</v>
      </c>
      <c r="D747" s="17">
        <f>(F747*data!$C$16+G747*data!$C$17-E746*(data!$C$18+data!$C$19+data!$C$20))*$B747/60</f>
        <v>-2.1065638890156122</v>
      </c>
      <c r="E747" s="17">
        <f t="shared" si="24"/>
        <v>29.526019393540626</v>
      </c>
      <c r="F747" s="17">
        <f>F746+(data!$C$19*E746-data!$C$16*F746)*$B747/60</f>
        <v>161.18123319762665</v>
      </c>
      <c r="G747" s="17">
        <f>G746+(data!$C$20*E746-data!$C$17*G746)*$B747/60</f>
        <v>210.75507197539181</v>
      </c>
      <c r="H747" s="16">
        <f t="shared" si="23"/>
        <v>62.166666666666664</v>
      </c>
      <c r="I747" s="14">
        <f>E747/data!$C$15*1000</f>
        <v>3.9978223221141964</v>
      </c>
      <c r="J747" s="14">
        <f>J746+data!$C$21*(I746-J746)/60*B746</f>
        <v>4.0101102528942976</v>
      </c>
      <c r="K747" s="59">
        <f>K746+C747*B747/3600/data!H$23</f>
        <v>108.39065925168089</v>
      </c>
    </row>
    <row r="748" spans="1:11" ht="20.100000000000001" customHeight="1">
      <c r="A748" s="12">
        <f>'Eleveld TCI'!A748</f>
        <v>3740</v>
      </c>
      <c r="B748" s="8">
        <f>'Eleveld TCI'!C748</f>
        <v>10</v>
      </c>
      <c r="C748" s="68">
        <f>'Marsh TCI'!E748</f>
        <v>757.4012325529219</v>
      </c>
      <c r="D748" s="17">
        <f>(F748*data!$C$16+G748*data!$C$17-E747*(data!$C$18+data!$C$19+data!$C$20))*$B748/60</f>
        <v>-2.1059589910758882</v>
      </c>
      <c r="E748" s="17">
        <f t="shared" si="24"/>
        <v>29.524549388632305</v>
      </c>
      <c r="F748" s="17">
        <f>F747+(data!$C$19*E747-data!$C$16*F747)*$B748/60</f>
        <v>161.18965581082625</v>
      </c>
      <c r="G748" s="17">
        <f>G747+(data!$C$20*E747-data!$C$17*G747)*$B748/60</f>
        <v>211.18474827177232</v>
      </c>
      <c r="H748" s="16">
        <f t="shared" si="23"/>
        <v>62.333333333333336</v>
      </c>
      <c r="I748" s="14">
        <f>E748/data!$C$15*1000</f>
        <v>3.9976232834846477</v>
      </c>
      <c r="J748" s="14">
        <f>J747+data!$C$21*(I747-J747)/60*B747</f>
        <v>4.0098541178316971</v>
      </c>
      <c r="K748" s="59">
        <f>K747+C748*B748/3600/data!H$23</f>
        <v>108.60104848294559</v>
      </c>
    </row>
    <row r="749" spans="1:11" ht="20.100000000000001" customHeight="1">
      <c r="A749" s="12">
        <f>'Eleveld TCI'!A749</f>
        <v>3750</v>
      </c>
      <c r="B749" s="8">
        <f>'Eleveld TCI'!C749</f>
        <v>10</v>
      </c>
      <c r="C749" s="68">
        <f>'Marsh TCI'!E749</f>
        <v>757.1876194470633</v>
      </c>
      <c r="D749" s="17">
        <f>(F749*data!$C$16+G749*data!$C$17-E748*(data!$C$18+data!$C$19+data!$C$20))*$B749/60</f>
        <v>-2.1053568438607608</v>
      </c>
      <c r="E749" s="17">
        <f t="shared" si="24"/>
        <v>29.523084857418549</v>
      </c>
      <c r="F749" s="17">
        <f>F748+(data!$C$19*E748-data!$C$16*F748)*$B749/60</f>
        <v>161.19790438502585</v>
      </c>
      <c r="G749" s="17">
        <f>G748+(data!$C$20*E748-data!$C$17*G748)*$B749/60</f>
        <v>211.61407742346458</v>
      </c>
      <c r="H749" s="16">
        <f t="shared" si="23"/>
        <v>62.5</v>
      </c>
      <c r="I749" s="14">
        <f>E749/data!$C$15*1000</f>
        <v>3.9974249859932134</v>
      </c>
      <c r="J749" s="14">
        <f>J748+data!$C$21*(I748-J748)/60*B748</f>
        <v>4.0095991729123934</v>
      </c>
      <c r="K749" s="59">
        <f>K748+C749*B749/3600/data!H$23</f>
        <v>108.81137837723644</v>
      </c>
    </row>
    <row r="750" spans="1:11" ht="20.100000000000001" customHeight="1">
      <c r="A750" s="12">
        <f>'Eleveld TCI'!A750</f>
        <v>3760</v>
      </c>
      <c r="B750" s="8">
        <f>'Eleveld TCI'!C750</f>
        <v>10</v>
      </c>
      <c r="C750" s="68">
        <f>'Marsh TCI'!E750</f>
        <v>756.97518522908354</v>
      </c>
      <c r="D750" s="17">
        <f>(F750*data!$C$16+G750*data!$C$17-E749*(data!$C$18+data!$C$19+data!$C$20))*$B750/60</f>
        <v>-2.1047575025483662</v>
      </c>
      <c r="E750" s="17">
        <f t="shared" si="24"/>
        <v>29.521626297778692</v>
      </c>
      <c r="F750" s="17">
        <f>F749+(data!$C$19*E749-data!$C$16*F749)*$B750/60</f>
        <v>161.20598107438653</v>
      </c>
      <c r="G750" s="17">
        <f>G749+(data!$C$20*E749-data!$C$17*G749)*$B750/60</f>
        <v>212.04305979594787</v>
      </c>
      <c r="H750" s="16">
        <f t="shared" si="23"/>
        <v>62.666666666666664</v>
      </c>
      <c r="I750" s="14">
        <f>E750/data!$C$15*1000</f>
        <v>3.9972274970527426</v>
      </c>
      <c r="J750" s="14">
        <f>J749+data!$C$21*(I749-J749)/60*B749</f>
        <v>4.0093454087771248</v>
      </c>
      <c r="K750" s="59">
        <f>K749+C750*B750/3600/data!H$23</f>
        <v>109.02164926202229</v>
      </c>
    </row>
    <row r="751" spans="1:11" ht="20.100000000000001" customHeight="1">
      <c r="A751" s="12">
        <f>'Eleveld TCI'!A751</f>
        <v>3770</v>
      </c>
      <c r="B751" s="8">
        <f>'Eleveld TCI'!C751</f>
        <v>10</v>
      </c>
      <c r="C751" s="68">
        <f>'Marsh TCI'!E751</f>
        <v>756.76391952108247</v>
      </c>
      <c r="D751" s="17">
        <f>(F751*data!$C$16+G751*data!$C$17-E750*(data!$C$18+data!$C$19+data!$C$20))*$B751/60</f>
        <v>-2.1041610108961355</v>
      </c>
      <c r="E751" s="17">
        <f t="shared" si="24"/>
        <v>29.520174134741122</v>
      </c>
      <c r="F751" s="17">
        <f>F750+(data!$C$19*E750-data!$C$16*F750)*$B751/60</f>
        <v>161.21388803916227</v>
      </c>
      <c r="G751" s="17">
        <f>G750+(data!$C$20*E750-data!$C$17*G750)*$B751/60</f>
        <v>212.47169576430645</v>
      </c>
      <c r="H751" s="16">
        <f t="shared" si="23"/>
        <v>62.833333333333336</v>
      </c>
      <c r="I751" s="14">
        <f>E751/data!$C$15*1000</f>
        <v>3.9970308742120686</v>
      </c>
      <c r="J751" s="14">
        <f>J750+data!$C$21*(I750-J750)/60*B750</f>
        <v>4.0090928176668994</v>
      </c>
      <c r="K751" s="59">
        <f>K750+C751*B751/3600/data!H$23</f>
        <v>109.23186146188927</v>
      </c>
    </row>
    <row r="752" spans="1:11" ht="20.100000000000001" customHeight="1">
      <c r="A752" s="12">
        <f>'Eleveld TCI'!A752</f>
        <v>3780</v>
      </c>
      <c r="B752" s="8">
        <f>'Eleveld TCI'!C752</f>
        <v>10</v>
      </c>
      <c r="C752" s="68">
        <f>'Marsh TCI'!E752</f>
        <v>756.55381204007028</v>
      </c>
      <c r="D752" s="17">
        <f>(F752*data!$C$16+G752*data!$C$17-E751*(data!$C$18+data!$C$19+data!$C$20))*$B752/60</f>
        <v>-2.1035674028563265</v>
      </c>
      <c r="E752" s="17">
        <f t="shared" si="24"/>
        <v>29.518728730554468</v>
      </c>
      <c r="F752" s="17">
        <f>F751+(data!$C$19*E751-data!$C$16*F751)*$B752/60</f>
        <v>161.22162744141681</v>
      </c>
      <c r="G752" s="17">
        <f>G751+(data!$C$20*E751-data!$C$17*G751)*$B752/60</f>
        <v>212.89998571177742</v>
      </c>
      <c r="H752" s="16">
        <f t="shared" si="23"/>
        <v>63</v>
      </c>
      <c r="I752" s="14">
        <f>E752/data!$C$15*1000</f>
        <v>3.9968351665196478</v>
      </c>
      <c r="J752" s="14">
        <f>J751+data!$C$21*(I751-J751)/60*B751</f>
        <v>4.0088413931840323</v>
      </c>
      <c r="K752" s="59">
        <f>K751+C752*B752/3600/data!H$23</f>
        <v>109.44201529856707</v>
      </c>
    </row>
    <row r="753" spans="1:11" ht="20.100000000000001" customHeight="1">
      <c r="A753" s="12">
        <f>'Eleveld TCI'!A753</f>
        <v>3790</v>
      </c>
      <c r="B753" s="8">
        <f>'Eleveld TCI'!C753</f>
        <v>10</v>
      </c>
      <c r="C753" s="68">
        <f>'Marsh TCI'!E753</f>
        <v>756.34485259706196</v>
      </c>
      <c r="D753" s="17">
        <f>(F753*data!$C$16+G753*data!$C$17-E752*(data!$C$18+data!$C$19+data!$C$20))*$B753/60</f>
        <v>-2.102976703967558</v>
      </c>
      <c r="E753" s="17">
        <f t="shared" si="24"/>
        <v>29.517290393364881</v>
      </c>
      <c r="F753" s="17">
        <f>F752+(data!$C$19*E752-data!$C$16*F752)*$B753/60</f>
        <v>161.22920144136899</v>
      </c>
      <c r="G753" s="17">
        <f>G752+(data!$C$20*E752-data!$C$17*G752)*$B753/60</f>
        <v>213.32793002849942</v>
      </c>
      <c r="H753" s="16">
        <f t="shared" si="23"/>
        <v>63.166666666666664</v>
      </c>
      <c r="I753" s="14">
        <f>E753/data!$C$15*1000</f>
        <v>3.9966404156984612</v>
      </c>
      <c r="J753" s="14">
        <f>J752+data!$C$21*(I752-J752)/60*B752</f>
        <v>4.0085911300865824</v>
      </c>
      <c r="K753" s="59">
        <f>K752+C753*B753/3600/data!H$23</f>
        <v>109.65211109095515</v>
      </c>
    </row>
    <row r="754" spans="1:11" ht="20.100000000000001" customHeight="1">
      <c r="A754" s="12">
        <f>'Eleveld TCI'!A754</f>
        <v>3800</v>
      </c>
      <c r="B754" s="8">
        <f>'Eleveld TCI'!C754</f>
        <v>10</v>
      </c>
      <c r="C754" s="68">
        <f>'Marsh TCI'!E754</f>
        <v>756.13703109625874</v>
      </c>
      <c r="D754" s="17">
        <f>(F754*data!$C$16+G754*data!$C$17-E753*(data!$C$18+data!$C$19+data!$C$20))*$B754/60</f>
        <v>-2.1023889325533744</v>
      </c>
      <c r="E754" s="17">
        <f t="shared" si="24"/>
        <v>29.515859384692234</v>
      </c>
      <c r="F754" s="17">
        <f>F753+(data!$C$19*E753-data!$C$16*F753)*$B754/60</f>
        <v>161.23661219427902</v>
      </c>
      <c r="G754" s="17">
        <f>G753+(data!$C$20*E753-data!$C$17*G753)*$B754/60</f>
        <v>213.75552911043451</v>
      </c>
      <c r="H754" s="16">
        <f t="shared" si="23"/>
        <v>63.333333333333336</v>
      </c>
      <c r="I754" s="14">
        <f>E754/data!$C$15*1000</f>
        <v>3.9964466571582937</v>
      </c>
      <c r="J754" s="14">
        <f>J753+data!$C$21*(I753-J753)/60*B753</f>
        <v>4.008342024111565</v>
      </c>
      <c r="K754" s="59">
        <f>K753+C754*B754/3600/data!H$23</f>
        <v>109.86214915514856</v>
      </c>
    </row>
    <row r="755" spans="1:11" ht="20.100000000000001" customHeight="1">
      <c r="A755" s="12">
        <f>'Eleveld TCI'!A755</f>
        <v>3810</v>
      </c>
      <c r="B755" s="8">
        <f>'Eleveld TCI'!C755</f>
        <v>10</v>
      </c>
      <c r="C755" s="68">
        <f>'Marsh TCI'!E755</f>
        <v>755.93033753414772</v>
      </c>
      <c r="D755" s="17">
        <f>(F755*data!$C$16+G755*data!$C$17-E754*(data!$C$18+data!$C$19+data!$C$20))*$B755/60</f>
        <v>-2.101804100754546</v>
      </c>
      <c r="E755" s="17">
        <f t="shared" si="24"/>
        <v>29.514435925871741</v>
      </c>
      <c r="F755" s="17">
        <f>F754+(data!$C$19*E754-data!$C$16*F754)*$B755/60</f>
        <v>161.24386184780076</v>
      </c>
      <c r="G755" s="17">
        <f>G754+(data!$C$20*E754-data!$C$17*G754)*$B755/60</f>
        <v>214.18278335843888</v>
      </c>
      <c r="H755" s="16">
        <f t="shared" si="23"/>
        <v>63.5</v>
      </c>
      <c r="I755" s="14">
        <f>E755/data!$C$15*1000</f>
        <v>3.996253920867928</v>
      </c>
      <c r="J755" s="14">
        <f>J754+data!$C$21*(I754-J754)/60*B754</f>
        <v>4.0080940718229527</v>
      </c>
      <c r="K755" s="59">
        <f>K754+C755*B755/3600/data!H$23</f>
        <v>110.0721298044636</v>
      </c>
    </row>
    <row r="756" spans="1:11" ht="20.100000000000001" customHeight="1">
      <c r="A756" s="12">
        <f>'Eleveld TCI'!A756</f>
        <v>3820</v>
      </c>
      <c r="B756" s="8">
        <f>'Eleveld TCI'!C756</f>
        <v>10</v>
      </c>
      <c r="C756" s="68">
        <f>'Marsh TCI'!E756</f>
        <v>755.7247619987038</v>
      </c>
      <c r="D756" s="17">
        <f>(F756*data!$C$16+G756*data!$C$17-E755*(data!$C$18+data!$C$19+data!$C$20))*$B756/60</f>
        <v>-2.1012222154181468</v>
      </c>
      <c r="E756" s="17">
        <f t="shared" si="24"/>
        <v>29.513020203604004</v>
      </c>
      <c r="F756" s="17">
        <f>F755+(data!$C$19*E755-data!$C$16*F755)*$B756/60</f>
        <v>161.25095253973478</v>
      </c>
      <c r="G756" s="17">
        <f>G755+(data!$C$20*E755-data!$C$17*G755)*$B756/60</f>
        <v>214.60969317746228</v>
      </c>
      <c r="H756" s="16">
        <f t="shared" si="23"/>
        <v>63.666666666666664</v>
      </c>
      <c r="I756" s="14">
        <f>E756/data!$C$15*1000</f>
        <v>3.9960622321066213</v>
      </c>
      <c r="J756" s="14">
        <f>J755+data!$C$21*(I755-J755)/60*B755</f>
        <v>4.0078472704810233</v>
      </c>
      <c r="K756" s="59">
        <f>K755+C756*B756/3600/data!H$23</f>
        <v>110.28205334946324</v>
      </c>
    </row>
    <row r="757" spans="1:11" ht="20.100000000000001" customHeight="1">
      <c r="A757" s="12">
        <f>'Eleveld TCI'!A757</f>
        <v>3830</v>
      </c>
      <c r="B757" s="8">
        <f>'Eleveld TCI'!C757</f>
        <v>10</v>
      </c>
      <c r="C757" s="68">
        <f>'Marsh TCI'!E757</f>
        <v>755.52029466849945</v>
      </c>
      <c r="D757" s="17">
        <f>(F757*data!$C$16+G757*data!$C$17-E756*(data!$C$18+data!$C$19+data!$C$20))*$B757/60</f>
        <v>-2.1006432788632181</v>
      </c>
      <c r="E757" s="17">
        <f t="shared" si="24"/>
        <v>29.511612374737187</v>
      </c>
      <c r="F757" s="17">
        <f>F756+(data!$C$19*E756-data!$C$16*F756)*$B757/60</f>
        <v>161.25788639612679</v>
      </c>
      <c r="G757" s="17">
        <f>G756+(data!$C$20*E756-data!$C$17*G756)*$B757/60</f>
        <v>215.03625897585795</v>
      </c>
      <c r="H757" s="16">
        <f t="shared" si="23"/>
        <v>63.833333333333336</v>
      </c>
      <c r="I757" s="14">
        <f>E757/data!$C$15*1000</f>
        <v>3.9958716121116105</v>
      </c>
      <c r="J757" s="14">
        <f>J756+data!$C$21*(I756-J756)/60*B756</f>
        <v>4.0076016179300931</v>
      </c>
      <c r="K757" s="59">
        <f>K756+C757*B757/3600/data!H$23</f>
        <v>110.49192009798227</v>
      </c>
    </row>
    <row r="758" spans="1:11" ht="20.100000000000001" customHeight="1">
      <c r="A758" s="12">
        <f>'Eleveld TCI'!A758</f>
        <v>3840</v>
      </c>
      <c r="B758" s="8">
        <f>'Eleveld TCI'!C758</f>
        <v>10</v>
      </c>
      <c r="C758" s="68">
        <f>'Marsh TCI'!E758</f>
        <v>755.31692581193226</v>
      </c>
      <c r="D758" s="17">
        <f>(F758*data!$C$16+G758*data!$C$17-E757*(data!$C$18+data!$C$19+data!$C$20))*$B758/60</f>
        <v>-2.1000672895401413</v>
      </c>
      <c r="E758" s="17">
        <f t="shared" si="24"/>
        <v>29.510212570387321</v>
      </c>
      <c r="F758" s="17">
        <f>F757+(data!$C$19*E757-data!$C$16*F757)*$B758/60</f>
        <v>161.26466552966289</v>
      </c>
      <c r="G758" s="17">
        <f>G757+(data!$C$20*E757-data!$C$17*G757)*$B758/60</f>
        <v>215.46248116478804</v>
      </c>
      <c r="H758" s="16">
        <f t="shared" si="23"/>
        <v>64</v>
      </c>
      <c r="I758" s="14">
        <f>E758/data!$C$15*1000</f>
        <v>3.9956820786360043</v>
      </c>
      <c r="J758" s="14">
        <f>J757+data!$C$21*(I757-J757)/60*B757</f>
        <v>4.0073571125020928</v>
      </c>
      <c r="K758" s="59">
        <f>K757+C758*B758/3600/data!H$23</f>
        <v>110.70173035515225</v>
      </c>
    </row>
    <row r="759" spans="1:11" ht="20.100000000000001" customHeight="1">
      <c r="A759" s="12">
        <f>'Eleveld TCI'!A759</f>
        <v>3850</v>
      </c>
      <c r="B759" s="8">
        <f>'Eleveld TCI'!C759</f>
        <v>10</v>
      </c>
      <c r="C759" s="68">
        <f>'Marsh TCI'!E759</f>
        <v>755.11464578634502</v>
      </c>
      <c r="D759" s="17">
        <f>(F759*data!$C$16+G759*data!$C$17-E758*(data!$C$18+data!$C$19+data!$C$20))*$B759/60</f>
        <v>-2.0994942425984009</v>
      </c>
      <c r="E759" s="17">
        <f t="shared" si="24"/>
        <v>29.508820899488732</v>
      </c>
      <c r="F759" s="17">
        <f>F758+(data!$C$19*E758-data!$C$16*F758)*$B759/60</f>
        <v>161.27129203832038</v>
      </c>
      <c r="G759" s="17">
        <f>G758+(data!$C$20*E758-data!$C$17*G758)*$B759/60</f>
        <v>215.88836015771108</v>
      </c>
      <c r="H759" s="16">
        <f t="shared" si="23"/>
        <v>64.166666666666671</v>
      </c>
      <c r="I759" s="14">
        <f>E759/data!$C$15*1000</f>
        <v>3.9954936464295066</v>
      </c>
      <c r="J759" s="14">
        <f>J758+data!$C$21*(I758-J758)/60*B758</f>
        <v>4.0071137529337753</v>
      </c>
      <c r="K759" s="59">
        <f>K758+C759*B759/3600/data!H$23</f>
        <v>110.91148442342623</v>
      </c>
    </row>
    <row r="760" spans="1:11" ht="20.100000000000001" customHeight="1">
      <c r="A760" s="12">
        <f>'Eleveld TCI'!A760</f>
        <v>3860</v>
      </c>
      <c r="B760" s="8">
        <f>'Eleveld TCI'!C760</f>
        <v>10</v>
      </c>
      <c r="C760" s="68">
        <f>'Marsh TCI'!E760</f>
        <v>754.91344503725315</v>
      </c>
      <c r="D760" s="17">
        <f>(F760*data!$C$16+G760*data!$C$17-E759*(data!$C$18+data!$C$19+data!$C$20))*$B760/60</f>
        <v>-2.0989241303754622</v>
      </c>
      <c r="E760" s="17">
        <f t="shared" si="24"/>
        <v>29.507437451853118</v>
      </c>
      <c r="F760" s="17">
        <f>F759+(data!$C$19*E759-data!$C$16*F759)*$B760/60</f>
        <v>161.2777680042386</v>
      </c>
      <c r="G760" s="17">
        <f>G759+(data!$C$20*E759-data!$C$17*G759)*$B760/60</f>
        <v>216.31389636994032</v>
      </c>
      <c r="H760" s="16">
        <f t="shared" si="23"/>
        <v>64.333333333333329</v>
      </c>
      <c r="I760" s="14">
        <f>E760/data!$C$15*1000</f>
        <v>3.9953063276526199</v>
      </c>
      <c r="J760" s="14">
        <f>J759+data!$C$21*(I759-J759)/60*B759</f>
        <v>4.006871538295675</v>
      </c>
      <c r="K760" s="59">
        <f>K759+C760*B760/3600/data!H$23</f>
        <v>111.12118260260324</v>
      </c>
    </row>
    <row r="761" spans="1:11" ht="20.100000000000001" customHeight="1">
      <c r="A761" s="12">
        <f>'Eleveld TCI'!A761</f>
        <v>3870</v>
      </c>
      <c r="B761" s="8">
        <f>'Eleveld TCI'!C761</f>
        <v>10</v>
      </c>
      <c r="C761" s="68">
        <f>'Marsh TCI'!E761</f>
        <v>754.71331409751087</v>
      </c>
      <c r="D761" s="17">
        <f>(F761*data!$C$16+G761*data!$C$17-E760*(data!$C$18+data!$C$19+data!$C$20))*$B761/60</f>
        <v>-2.0983569428176545</v>
      </c>
      <c r="E761" s="17">
        <f t="shared" si="24"/>
        <v>29.50606230080561</v>
      </c>
      <c r="F761" s="17">
        <f>F760+(data!$C$19*E760-data!$C$16*F760)*$B761/60</f>
        <v>161.28409549277853</v>
      </c>
      <c r="G761" s="17">
        <f>G760+(data!$C$20*E760-data!$C$17*G760)*$B761/60</f>
        <v>216.7390902182631</v>
      </c>
      <c r="H761" s="16">
        <f t="shared" si="23"/>
        <v>64.5</v>
      </c>
      <c r="I761" s="14">
        <f>E761/data!$C$15*1000</f>
        <v>3.995120132233565</v>
      </c>
      <c r="J761" s="14">
        <f>J760+data!$C$21*(I760-J760)/60*B760</f>
        <v>4.0066304679311795</v>
      </c>
      <c r="K761" s="59">
        <f>K760+C761*B761/3600/data!H$23</f>
        <v>111.33082518985255</v>
      </c>
    </row>
    <row r="762" spans="1:11" ht="20.100000000000001" customHeight="1">
      <c r="A762" s="12">
        <f>'Eleveld TCI'!A762</f>
        <v>3880</v>
      </c>
      <c r="B762" s="8">
        <f>'Eleveld TCI'!C762</f>
        <v>10</v>
      </c>
      <c r="C762" s="68">
        <f>'Marsh TCI'!E762</f>
        <v>754.51424358653355</v>
      </c>
      <c r="D762" s="17">
        <f>(F762*data!$C$16+G762*data!$C$17-E761*(data!$C$18+data!$C$19+data!$C$20))*$B762/60</f>
        <v>-2.0977926678425072</v>
      </c>
      <c r="E762" s="17">
        <f t="shared" si="24"/>
        <v>29.504695505456187</v>
      </c>
      <c r="F762" s="17">
        <f>F761+(data!$C$19*E761-data!$C$16*F761)*$B762/60</f>
        <v>161.29027655174536</v>
      </c>
      <c r="G762" s="17">
        <f>G761+(data!$C$20*E761-data!$C$17*G761)*$B762/60</f>
        <v>217.16394212061266</v>
      </c>
      <c r="H762" s="16">
        <f t="shared" si="23"/>
        <v>64.666666666666671</v>
      </c>
      <c r="I762" s="14">
        <f>E762/data!$C$15*1000</f>
        <v>3.9949350681758311</v>
      </c>
      <c r="J762" s="14">
        <f>J761+data!$C$21*(I761-J761)/60*B761</f>
        <v>4.0063905414043113</v>
      </c>
      <c r="K762" s="59">
        <f>K761+C762*B762/3600/data!H$23</f>
        <v>111.5404124797377</v>
      </c>
    </row>
    <row r="763" spans="1:11" ht="20.100000000000001" customHeight="1">
      <c r="A763" s="12">
        <f>'Eleveld TCI'!A763</f>
        <v>3890</v>
      </c>
      <c r="B763" s="8">
        <f>'Eleveld TCI'!C763</f>
        <v>10</v>
      </c>
      <c r="C763" s="68">
        <f>'Marsh TCI'!E763</f>
        <v>754.31622420947406</v>
      </c>
      <c r="D763" s="17">
        <f>(F763*data!$C$16+G763*data!$C$17-E762*(data!$C$18+data!$C$19+data!$C$20))*$B763/60</f>
        <v>-2.0972312916506177</v>
      </c>
      <c r="E763" s="17">
        <f t="shared" si="24"/>
        <v>29.50333711265705</v>
      </c>
      <c r="F763" s="17">
        <f>F762+(data!$C$19*E762-data!$C$16*F762)*$B763/60</f>
        <v>161.2963132107505</v>
      </c>
      <c r="G763" s="17">
        <f>G762+(data!$C$20*E762-data!$C$17*G762)*$B763/60</f>
        <v>217.58845249578542</v>
      </c>
      <c r="H763" s="16">
        <f t="shared" si="23"/>
        <v>64.833333333333329</v>
      </c>
      <c r="I763" s="14">
        <f>E763/data!$C$15*1000</f>
        <v>3.9947511418232065</v>
      </c>
      <c r="J763" s="14">
        <f>J762+data!$C$21*(I762-J762)/60*B762</f>
        <v>4.006151758455009</v>
      </c>
      <c r="K763" s="59">
        <f>K762+C763*B763/3600/data!H$23</f>
        <v>111.74994476424033</v>
      </c>
    </row>
    <row r="764" spans="1:11" ht="20.100000000000001" customHeight="1">
      <c r="A764" s="12">
        <f>'Eleveld TCI'!A764</f>
        <v>3900</v>
      </c>
      <c r="B764" s="8">
        <f>'Eleveld TCI'!C764</f>
        <v>10</v>
      </c>
      <c r="C764" s="68">
        <f>'Marsh TCI'!E764</f>
        <v>754.11924675646048</v>
      </c>
      <c r="D764" s="17">
        <f>(F764*data!$C$16+G764*data!$C$17-E763*(data!$C$18+data!$C$19+data!$C$20))*$B764/60</f>
        <v>-2.0966727989940792</v>
      </c>
      <c r="E764" s="17">
        <f t="shared" si="24"/>
        <v>29.501987158689289</v>
      </c>
      <c r="F764" s="17">
        <f>F763+(data!$C$19*E763-data!$C$16*F763)*$B764/60</f>
        <v>161.30220748069371</v>
      </c>
      <c r="G764" s="17">
        <f>G763+(data!$C$20*E763-data!$C$17*G763)*$B764/60</f>
        <v>218.01262176319716</v>
      </c>
      <c r="H764" s="16">
        <f t="shared" si="23"/>
        <v>65</v>
      </c>
      <c r="I764" s="14">
        <f>E764/data!$C$15*1000</f>
        <v>3.9945683580881481</v>
      </c>
      <c r="J764" s="14">
        <f>J763+data!$C$21*(I763-J763)/60*B763</f>
        <v>4.005914118960864</v>
      </c>
      <c r="K764" s="59">
        <f>K763+C764*B764/3600/data!H$23</f>
        <v>111.95942233278379</v>
      </c>
    </row>
    <row r="765" spans="1:11" ht="20.100000000000001" customHeight="1">
      <c r="A765" s="12">
        <f>'Eleveld TCI'!A765</f>
        <v>3910</v>
      </c>
      <c r="B765" s="8">
        <f>'Eleveld TCI'!C765</f>
        <v>10</v>
      </c>
      <c r="C765" s="68">
        <f>'Marsh TCI'!E765</f>
        <v>753.92330210181854</v>
      </c>
      <c r="D765" s="17">
        <f>(F765*data!$C$16+G765*data!$C$17-E764*(data!$C$18+data!$C$19+data!$C$20))*$B765/60</f>
        <v>-2.0961171734074351</v>
      </c>
      <c r="E765" s="17">
        <f t="shared" si="24"/>
        <v>29.500645670716466</v>
      </c>
      <c r="F765" s="17">
        <f>F764+(data!$C$19*E764-data!$C$16*F764)*$B765/60</f>
        <v>161.30796135334859</v>
      </c>
      <c r="G765" s="17">
        <f>G764+(data!$C$20*E764-data!$C$17*G764)*$B765/60</f>
        <v>218.43645034267294</v>
      </c>
      <c r="H765" s="16">
        <f t="shared" si="23"/>
        <v>65.166666666666671</v>
      </c>
      <c r="I765" s="14">
        <f>E765/data!$C$15*1000</f>
        <v>3.9943867206486035</v>
      </c>
      <c r="J765" s="14">
        <f>J764+data!$C$21*(I764-J764)/60*B764</f>
        <v>4.0056776229044173</v>
      </c>
      <c r="K765" s="59">
        <f>K764+C765*B765/3600/data!H$23</f>
        <v>112.16884547225652</v>
      </c>
    </row>
    <row r="766" spans="1:11" ht="20.100000000000001" customHeight="1">
      <c r="A766" s="12">
        <f>'Eleveld TCI'!A766</f>
        <v>3920</v>
      </c>
      <c r="B766" s="8">
        <f>'Eleveld TCI'!C766</f>
        <v>10</v>
      </c>
      <c r="C766" s="68">
        <f>'Marsh TCI'!E766</f>
        <v>753.72838120327856</v>
      </c>
      <c r="D766" s="17">
        <f>(F766*data!$C$16+G766*data!$C$17-E765*(data!$C$18+data!$C$19+data!$C$20))*$B766/60</f>
        <v>-2.0955643974064002</v>
      </c>
      <c r="E766" s="17">
        <f t="shared" si="24"/>
        <v>29.499312668037341</v>
      </c>
      <c r="F766" s="17">
        <f>F765+(data!$C$19*E765-data!$C$16*F765)*$B766/60</f>
        <v>161.31357680103639</v>
      </c>
      <c r="G766" s="17">
        <f>G765+(data!$C$20*E765-data!$C$17*G765)*$B766/60</f>
        <v>218.8599386542659</v>
      </c>
      <c r="H766" s="16">
        <f t="shared" si="23"/>
        <v>65.333333333333329</v>
      </c>
      <c r="I766" s="14">
        <f>E766/data!$C$15*1000</f>
        <v>3.994206232117623</v>
      </c>
      <c r="J766" s="14">
        <f>J765+data!$C$21*(I765-J765)/60*B765</f>
        <v>4.0054422703452381</v>
      </c>
      <c r="K766" s="59">
        <f>K765+C766*B766/3600/data!H$23</f>
        <v>112.37821446703521</v>
      </c>
    </row>
    <row r="767" spans="1:11" ht="20.100000000000001" customHeight="1">
      <c r="A767" s="12">
        <f>'Eleveld TCI'!A767</f>
        <v>3930</v>
      </c>
      <c r="B767" s="8">
        <f>'Eleveld TCI'!C767</f>
        <v>10</v>
      </c>
      <c r="C767" s="68">
        <f>'Marsh TCI'!E767</f>
        <v>753.53447510123885</v>
      </c>
      <c r="D767" s="17">
        <f>(F767*data!$C$16+G767*data!$C$17-E766*(data!$C$18+data!$C$19+data!$C$20))*$B767/60</f>
        <v>-2.0950144526587891</v>
      </c>
      <c r="E767" s="17">
        <f t="shared" si="24"/>
        <v>29.497988163165438</v>
      </c>
      <c r="F767" s="17">
        <f>F766+(data!$C$19*E766-data!$C$16*F766)*$B767/60</f>
        <v>161.31905577637588</v>
      </c>
      <c r="G767" s="17">
        <f>G766+(data!$C$20*E766-data!$C$17*G766)*$B767/60</f>
        <v>219.28308711810107</v>
      </c>
      <c r="H767" s="16">
        <f t="shared" si="23"/>
        <v>65.5</v>
      </c>
      <c r="I767" s="14">
        <f>E767/data!$C$15*1000</f>
        <v>3.9940268941895378</v>
      </c>
      <c r="J767" s="14">
        <f>J766+data!$C$21*(I766-J766)/60*B766</f>
        <v>4.0052080613961225</v>
      </c>
      <c r="K767" s="59">
        <f>K766+C767*B767/3600/data!H$23</f>
        <v>112.58752959900778</v>
      </c>
    </row>
    <row r="768" spans="1:11" ht="20.100000000000001" customHeight="1">
      <c r="A768" s="12">
        <f>'Eleveld TCI'!A768</f>
        <v>3940</v>
      </c>
      <c r="B768" s="8">
        <f>'Eleveld TCI'!C768</f>
        <v>10</v>
      </c>
      <c r="C768" s="68">
        <f>'Marsh TCI'!E768</f>
        <v>753.34157491797782</v>
      </c>
      <c r="D768" s="17">
        <f>(F768*data!$C$16+G768*data!$C$17-E767*(data!$C$18+data!$C$19+data!$C$20))*$B768/60</f>
        <v>-2.0944673201314976</v>
      </c>
      <c r="E768" s="17">
        <f t="shared" si="24"/>
        <v>29.496672162759605</v>
      </c>
      <c r="F768" s="17">
        <f>F767+(data!$C$19*E767-data!$C$16*F767)*$B768/60</f>
        <v>161.32440021209845</v>
      </c>
      <c r="G768" s="17">
        <f>G767+(data!$C$20*E767-data!$C$17*G767)*$B768/60</f>
        <v>219.70589615424078</v>
      </c>
      <c r="H768" s="16">
        <f t="shared" si="23"/>
        <v>65.666666666666671</v>
      </c>
      <c r="I768" s="14">
        <f>E768/data!$C$15*1000</f>
        <v>3.9938487077659555</v>
      </c>
      <c r="J768" s="14">
        <f>J767+data!$C$21*(I767-J767)/60*B767</f>
        <v>4.004974996202832</v>
      </c>
      <c r="K768" s="59">
        <f>K767+C768*B768/3600/data!H$23</f>
        <v>112.79679114759611</v>
      </c>
    </row>
    <row r="769" spans="1:11" ht="20.100000000000001" customHeight="1">
      <c r="A769" s="12">
        <f>'Eleveld TCI'!A769</f>
        <v>3950</v>
      </c>
      <c r="B769" s="8">
        <f>'Eleveld TCI'!C769</f>
        <v>10</v>
      </c>
      <c r="C769" s="68">
        <f>'Marsh TCI'!E769</f>
        <v>753.14967185693263</v>
      </c>
      <c r="D769" s="17">
        <f>(F769*data!$C$16+G769*data!$C$17-E768*(data!$C$18+data!$C$19+data!$C$20))*$B769/60</f>
        <v>-2.0939229802168766</v>
      </c>
      <c r="E769" s="17">
        <f t="shared" si="24"/>
        <v>29.495364668425999</v>
      </c>
      <c r="F769" s="17">
        <f>F768+(data!$C$19*E768-data!$C$16*F768)*$B769/60</f>
        <v>161.329612020919</v>
      </c>
      <c r="G769" s="17">
        <f>G768+(data!$C$20*E768-data!$C$17*G768)*$B769/60</f>
        <v>220.12836618256858</v>
      </c>
      <c r="H769" s="16">
        <f t="shared" si="23"/>
        <v>65.833333333333329</v>
      </c>
      <c r="I769" s="14">
        <f>E769/data!$C$15*1000</f>
        <v>3.9936716730643496</v>
      </c>
      <c r="J769" s="14">
        <f>J768+data!$C$21*(I768-J768)/60*B768</f>
        <v>4.0047430749268829</v>
      </c>
      <c r="K769" s="59">
        <f>K768+C769*B769/3600/data!H$23</f>
        <v>113.00599938977859</v>
      </c>
    </row>
    <row r="770" spans="1:11" ht="20.100000000000001" customHeight="1">
      <c r="A770" s="12">
        <f>'Eleveld TCI'!A770</f>
        <v>3960</v>
      </c>
      <c r="B770" s="8">
        <f>'Eleveld TCI'!C770</f>
        <v>10</v>
      </c>
      <c r="C770" s="68">
        <f>'Marsh TCI'!E770</f>
        <v>752.95875720194203</v>
      </c>
      <c r="D770" s="17">
        <f>(F770*data!$C$16+G770*data!$C$17-E769*(data!$C$18+data!$C$19+data!$C$20))*$B770/60</f>
        <v>-2.0933814128413291</v>
      </c>
      <c r="E770" s="17">
        <f t="shared" si="24"/>
        <v>29.494065677409484</v>
      </c>
      <c r="F770" s="17">
        <f>F769+(data!$C$19*E769-data!$C$16*F769)*$B770/60</f>
        <v>161.33469309545455</v>
      </c>
      <c r="G770" s="17">
        <f>G769+(data!$C$20*E769-data!$C$17*G769)*$B770/60</f>
        <v>220.55049762268916</v>
      </c>
      <c r="H770" s="16">
        <f t="shared" si="23"/>
        <v>66</v>
      </c>
      <c r="I770" s="14">
        <f>E770/data!$C$15*1000</f>
        <v>3.9934957897116758</v>
      </c>
      <c r="J770" s="14">
        <f>J769+data!$C$21*(I769-J769)/60*B769</f>
        <v>4.0045122977309591</v>
      </c>
      <c r="K770" s="59">
        <f>K769+C770*B770/3600/data!H$23</f>
        <v>113.21515460011247</v>
      </c>
    </row>
    <row r="771" spans="1:11" ht="20.100000000000001" customHeight="1">
      <c r="A771" s="12">
        <f>'Eleveld TCI'!A771</f>
        <v>3970</v>
      </c>
      <c r="B771" s="8">
        <f>'Eleveld TCI'!C771</f>
        <v>10</v>
      </c>
      <c r="C771" s="68">
        <f>'Marsh TCI'!E771</f>
        <v>752.76882231649438</v>
      </c>
      <c r="D771" s="17">
        <f>(F771*data!$C$16+G771*data!$C$17-E770*(data!$C$18+data!$C$19+data!$C$20))*$B771/60</f>
        <v>-2.0928425975586182</v>
      </c>
      <c r="E771" s="17">
        <f t="shared" si="24"/>
        <v>29.492775183189593</v>
      </c>
      <c r="F771" s="17">
        <f>F770+(data!$C$19*E770-data!$C$16*F770)*$B771/60</f>
        <v>161.33964530818392</v>
      </c>
      <c r="G771" s="17">
        <f>G770+(data!$C$20*E770-data!$C$17*G770)*$B771/60</f>
        <v>220.97229089384197</v>
      </c>
      <c r="H771" s="16">
        <f t="shared" si="23"/>
        <v>66.166666666666671</v>
      </c>
      <c r="I771" s="14">
        <f>E771/data!$C$15*1000</f>
        <v>3.9933210568250632</v>
      </c>
      <c r="J771" s="14">
        <f>J770+data!$C$21*(I770-J770)/60*B770</f>
        <v>4.0042826647665768</v>
      </c>
      <c r="K771" s="59">
        <f>K770+C771*B771/3600/data!H$23</f>
        <v>113.42425705075594</v>
      </c>
    </row>
    <row r="772" spans="1:11" ht="20.100000000000001" customHeight="1">
      <c r="A772" s="12">
        <f>'Eleveld TCI'!A772</f>
        <v>3980</v>
      </c>
      <c r="B772" s="8">
        <f>'Eleveld TCI'!C772</f>
        <v>10</v>
      </c>
      <c r="C772" s="68">
        <f>'Marsh TCI'!E772</f>
        <v>752.5798586430318</v>
      </c>
      <c r="D772" s="17">
        <f>(F772*data!$C$16+G772*data!$C$17-E771*(data!$C$18+data!$C$19+data!$C$20))*$B772/60</f>
        <v>-2.0923065136299868</v>
      </c>
      <c r="E772" s="17">
        <f t="shared" si="24"/>
        <v>29.491493175994314</v>
      </c>
      <c r="F772" s="17">
        <f>F771+(data!$C$19*E771-data!$C$16*F771)*$B772/60</f>
        <v>161.34447051144218</v>
      </c>
      <c r="G772" s="17">
        <f>G771+(data!$C$20*E771-data!$C$17*G771)*$B772/60</f>
        <v>221.39374641482692</v>
      </c>
      <c r="H772" s="16">
        <f t="shared" ref="H772:H835" si="25">$A772/60</f>
        <v>66.333333333333329</v>
      </c>
      <c r="I772" s="14">
        <f>E772/data!$C$15*1000</f>
        <v>3.9931474730813794</v>
      </c>
      <c r="J772" s="14">
        <f>J771+data!$C$21*(I771-J771)/60*B771</f>
        <v>4.0040541761636907</v>
      </c>
      <c r="K772" s="59">
        <f>K771+C772*B772/3600/data!H$23</f>
        <v>113.63330701149012</v>
      </c>
    </row>
    <row r="773" spans="1:11" ht="20.100000000000001" customHeight="1">
      <c r="A773" s="12">
        <f>'Eleveld TCI'!A773</f>
        <v>3990</v>
      </c>
      <c r="B773" s="8">
        <f>'Eleveld TCI'!C773</f>
        <v>10</v>
      </c>
      <c r="C773" s="68">
        <f>'Marsh TCI'!E773</f>
        <v>752.39185770219819</v>
      </c>
      <c r="D773" s="17">
        <f>(F773*data!$C$16+G773*data!$C$17-E772*(data!$C$18+data!$C$19+data!$C$20))*$B773/60</f>
        <v>-2.0917731400929216</v>
      </c>
      <c r="E773" s="17">
        <f t="shared" ref="E773:E836" si="26">IF(N$21=1,(C772/60)*$B773/60+D773+E772,(C773/60)*$B773/60+D773+E772)</f>
        <v>29.490219643243147</v>
      </c>
      <c r="F773" s="17">
        <f>F772+(data!$C$19*E772-data!$C$16*F772)*$B773/60</f>
        <v>161.34917053744508</v>
      </c>
      <c r="G773" s="17">
        <f>G772+(data!$C$20*E772-data!$C$17*G772)*$B773/60</f>
        <v>221.81486460394012</v>
      </c>
      <c r="H773" s="16">
        <f t="shared" si="25"/>
        <v>66.5</v>
      </c>
      <c r="I773" s="14">
        <f>E773/data!$C$15*1000</f>
        <v>3.9929750367772274</v>
      </c>
      <c r="J773" s="14">
        <f>J772+data!$C$21*(I772-J772)/60*B772</f>
        <v>4.0038268320219679</v>
      </c>
      <c r="K773" s="59">
        <f>K772+C773*B773/3600/data!H$23</f>
        <v>113.84230474974073</v>
      </c>
    </row>
    <row r="774" spans="1:11" ht="20.100000000000001" customHeight="1">
      <c r="A774" s="12">
        <f>'Eleveld TCI'!A774</f>
        <v>4000</v>
      </c>
      <c r="B774" s="8">
        <f>'Eleveld TCI'!C774</f>
        <v>10</v>
      </c>
      <c r="C774" s="68">
        <f>'Marsh TCI'!E774</f>
        <v>752.20481109213324</v>
      </c>
      <c r="D774" s="17">
        <f>(F774*data!$C$16+G774*data!$C$17-E773*(data!$C$18+data!$C$19+data!$C$20))*$B774/60</f>
        <v>-2.0912424558201494</v>
      </c>
      <c r="E774" s="17">
        <f t="shared" si="26"/>
        <v>29.488954569929103</v>
      </c>
      <c r="F774" s="17">
        <f>F773+(data!$C$19*E773-data!$C$16*F773)*$B774/60</f>
        <v>161.35374719833871</v>
      </c>
      <c r="G774" s="17">
        <f>G773+(data!$C$20*E773-data!$C$17*G773)*$B774/60</f>
        <v>222.2356458789186</v>
      </c>
      <c r="H774" s="16">
        <f t="shared" si="25"/>
        <v>66.666666666666671</v>
      </c>
      <c r="I774" s="14">
        <f>E774/data!$C$15*1000</f>
        <v>3.9928037458806589</v>
      </c>
      <c r="J774" s="14">
        <f>J773+data!$C$21*(I773-J773)/60*B773</f>
        <v>4.0036006324034901</v>
      </c>
      <c r="K774" s="59">
        <f>K773+C774*B774/3600/data!H$23</f>
        <v>114.05125053059966</v>
      </c>
    </row>
    <row r="775" spans="1:11" ht="20.100000000000001" customHeight="1">
      <c r="A775" s="12">
        <f>'Eleveld TCI'!A775</f>
        <v>4010</v>
      </c>
      <c r="B775" s="8">
        <f>'Eleveld TCI'!C775</f>
        <v>10</v>
      </c>
      <c r="C775" s="68">
        <f>'Marsh TCI'!E775</f>
        <v>752.01871048775615</v>
      </c>
      <c r="D775" s="17">
        <f>(F775*data!$C$16+G775*data!$C$17-E774*(data!$C$18+data!$C$19+data!$C$20))*$B775/60</f>
        <v>-2.0907144395702004</v>
      </c>
      <c r="E775" s="17">
        <f t="shared" si="26"/>
        <v>29.487697938948163</v>
      </c>
      <c r="F775" s="17">
        <f>F774+(data!$C$19*E774-data!$C$16*F774)*$B775/60</f>
        <v>161.35820228627088</v>
      </c>
      <c r="G775" s="17">
        <f>G774+(data!$C$20*E774-data!$C$17*G774)*$B775/60</f>
        <v>222.65609065689256</v>
      </c>
      <c r="H775" s="16">
        <f t="shared" si="25"/>
        <v>66.833333333333329</v>
      </c>
      <c r="I775" s="14">
        <f>E775/data!$C$15*1000</f>
        <v>3.9926335980757925</v>
      </c>
      <c r="J775" s="14">
        <f>J774+data!$C$21*(I774-J774)/60*B774</f>
        <v>4.0033755773266906</v>
      </c>
      <c r="K775" s="59">
        <f>K774+C775*B775/3600/data!H$23</f>
        <v>114.26014461684626</v>
      </c>
    </row>
    <row r="776" spans="1:11" ht="20.100000000000001" customHeight="1">
      <c r="A776" s="12">
        <f>'Eleveld TCI'!A776</f>
        <v>4020</v>
      </c>
      <c r="B776" s="8">
        <f>'Eleveld TCI'!C776</f>
        <v>10</v>
      </c>
      <c r="C776" s="68">
        <f>'Marsh TCI'!E776</f>
        <v>751.83354764007504</v>
      </c>
      <c r="D776" s="17">
        <f>(F776*data!$C$16+G776*data!$C$17-E775*(data!$C$18+data!$C$19+data!$C$20))*$B776/60</f>
        <v>-2.0901890700307226</v>
      </c>
      <c r="E776" s="17">
        <f t="shared" si="26"/>
        <v>29.486449731383431</v>
      </c>
      <c r="F776" s="17">
        <f>F775+(data!$C$19*E775-data!$C$16*F775)*$B776/60</f>
        <v>161.36253757348078</v>
      </c>
      <c r="G776" s="17">
        <f>G775+(data!$C$20*E775-data!$C$17*G775)*$B776/60</f>
        <v>223.07619935434423</v>
      </c>
      <c r="H776" s="16">
        <f t="shared" si="25"/>
        <v>67</v>
      </c>
      <c r="I776" s="14">
        <f>E776/data!$C$15*1000</f>
        <v>3.9924645908012795</v>
      </c>
      <c r="J776" s="14">
        <f>J775+data!$C$21*(I775-J775)/60*B775</f>
        <v>4.0031516667613465</v>
      </c>
      <c r="K776" s="59">
        <f>K775+C776*B776/3600/data!H$23</f>
        <v>114.4689872689685</v>
      </c>
    </row>
    <row r="777" spans="1:11" ht="20.100000000000001" customHeight="1">
      <c r="A777" s="12">
        <f>'Eleveld TCI'!A777</f>
        <v>4030</v>
      </c>
      <c r="B777" s="8">
        <f>'Eleveld TCI'!C777</f>
        <v>10</v>
      </c>
      <c r="C777" s="68">
        <f>'Marsh TCI'!E777</f>
        <v>751.64931437548603</v>
      </c>
      <c r="D777" s="17">
        <f>(F777*data!$C$16+G777*data!$C$17-E776*(data!$C$18+data!$C$19+data!$C$20))*$B777/60</f>
        <v>-2.0896663258555419</v>
      </c>
      <c r="E777" s="17">
        <f t="shared" si="26"/>
        <v>29.485209926750318</v>
      </c>
      <c r="F777" s="17">
        <f>F776+(data!$C$19*E776-data!$C$16*F776)*$B777/60</f>
        <v>161.36675481240414</v>
      </c>
      <c r="G777" s="17">
        <f>G776+(data!$C$20*E776-data!$C$17*G776)*$B777/60</f>
        <v>223.49597238707241</v>
      </c>
      <c r="H777" s="16">
        <f t="shared" si="25"/>
        <v>67.166666666666671</v>
      </c>
      <c r="I777" s="14">
        <f>E777/data!$C$15*1000</f>
        <v>3.9922967212835081</v>
      </c>
      <c r="J777" s="14">
        <f>J776+data!$C$21*(I776-J776)/60*B776</f>
        <v>4.0029289006244726</v>
      </c>
      <c r="K777" s="59">
        <f>K776+C777*B777/3600/data!H$23</f>
        <v>114.67777874518391</v>
      </c>
    </row>
    <row r="778" spans="1:11" ht="20.100000000000001" customHeight="1">
      <c r="A778" s="12">
        <f>'Eleveld TCI'!A778</f>
        <v>4040</v>
      </c>
      <c r="B778" s="8">
        <f>'Eleveld TCI'!C778</f>
        <v>10</v>
      </c>
      <c r="C778" s="68">
        <f>'Marsh TCI'!E778</f>
        <v>751.46600259505192</v>
      </c>
      <c r="D778" s="17">
        <f>(F778*data!$C$16+G778*data!$C$17-E777*(data!$C$18+data!$C$19+data!$C$20))*$B778/60</f>
        <v>-2.089146185696356</v>
      </c>
      <c r="E778" s="17">
        <f t="shared" si="26"/>
        <v>29.483978503208089</v>
      </c>
      <c r="F778" s="17">
        <f>F777+(data!$C$19*E777-data!$C$16*F777)*$B778/60</f>
        <v>161.37085573579151</v>
      </c>
      <c r="G778" s="17">
        <f>G777+(data!$C$20*E777-data!$C$17*G777)*$B778/60</f>
        <v>223.91541017016192</v>
      </c>
      <c r="H778" s="16">
        <f t="shared" si="25"/>
        <v>67.333333333333329</v>
      </c>
      <c r="I778" s="14">
        <f>E778/data!$C$15*1000</f>
        <v>3.9921299865652413</v>
      </c>
      <c r="J778" s="14">
        <f>J777+data!$C$21*(I777-J777)/60*B777</f>
        <v>4.0027072787770015</v>
      </c>
      <c r="K778" s="59">
        <f>K777+C778*B778/3600/data!H$23</f>
        <v>114.88651930146031</v>
      </c>
    </row>
    <row r="779" spans="1:11" ht="20.100000000000001" customHeight="1">
      <c r="A779" s="12">
        <f>'Eleveld TCI'!A779</f>
        <v>4050</v>
      </c>
      <c r="B779" s="8">
        <f>'Eleveld TCI'!C779</f>
        <v>10</v>
      </c>
      <c r="C779" s="68">
        <f>'Marsh TCI'!E779</f>
        <v>751.28360427387804</v>
      </c>
      <c r="D779" s="17">
        <f>(F779*data!$C$16+G779*data!$C$17-E778*(data!$C$18+data!$C$19+data!$C$20))*$B779/60</f>
        <v>-2.0886286282297837</v>
      </c>
      <c r="E779" s="17">
        <f t="shared" si="26"/>
        <v>29.482755437742338</v>
      </c>
      <c r="F779" s="17">
        <f>F778+(data!$C$19*E778-data!$C$16*F778)*$B779/60</f>
        <v>161.37484205683748</v>
      </c>
      <c r="G779" s="17">
        <f>G778+(data!$C$20*E778-data!$C$17*G778)*$B779/60</f>
        <v>224.3345131179571</v>
      </c>
      <c r="H779" s="16">
        <f t="shared" si="25"/>
        <v>67.5</v>
      </c>
      <c r="I779" s="14">
        <f>E779/data!$C$15*1000</f>
        <v>3.9919643835303313</v>
      </c>
      <c r="J779" s="14">
        <f>J778+data!$C$21*(I778-J778)/60*B778</f>
        <v>4.0024868010211216</v>
      </c>
      <c r="K779" s="59">
        <f>K778+C779*B779/3600/data!H$23</f>
        <v>115.09520919153638</v>
      </c>
    </row>
    <row r="780" spans="1:11" ht="20.100000000000001" customHeight="1">
      <c r="A780" s="12">
        <f>'Eleveld TCI'!A780</f>
        <v>4060</v>
      </c>
      <c r="B780" s="8">
        <f>'Eleveld TCI'!C780</f>
        <v>10</v>
      </c>
      <c r="C780" s="68">
        <f>'Marsh TCI'!E780</f>
        <v>751.10211146037557</v>
      </c>
      <c r="D780" s="17">
        <f>(F780*data!$C$16+G780*data!$C$17-E779*(data!$C$18+data!$C$19+data!$C$20))*$B780/60</f>
        <v>-2.0881136321804212</v>
      </c>
      <c r="E780" s="17">
        <f t="shared" si="26"/>
        <v>29.48154070632269</v>
      </c>
      <c r="F780" s="17">
        <f>F779+(data!$C$19*E779-data!$C$16*F779)*$B780/60</f>
        <v>161.37871546931925</v>
      </c>
      <c r="G780" s="17">
        <f>G779+(data!$C$20*E779-data!$C$17*G779)*$B780/60</f>
        <v>224.75328164403922</v>
      </c>
      <c r="H780" s="16">
        <f t="shared" si="25"/>
        <v>67.666666666666671</v>
      </c>
      <c r="I780" s="14">
        <f>E780/data!$C$15*1000</f>
        <v>3.9917999089250644</v>
      </c>
      <c r="J780" s="14">
        <f>J779+data!$C$21*(I779-J779)/60*B779</f>
        <v>4.0022674670981893</v>
      </c>
      <c r="K780" s="59">
        <f>K779+C780*B780/3600/data!H$23</f>
        <v>115.30384866694205</v>
      </c>
    </row>
    <row r="781" spans="1:11" ht="20.100000000000001" customHeight="1">
      <c r="A781" s="12">
        <f>'Eleveld TCI'!A781</f>
        <v>4070</v>
      </c>
      <c r="B781" s="8">
        <f>'Eleveld TCI'!C781</f>
        <v>10</v>
      </c>
      <c r="C781" s="68">
        <f>'Marsh TCI'!E781</f>
        <v>750.92151627561691</v>
      </c>
      <c r="D781" s="17">
        <f>(F781*data!$C$16+G781*data!$C$17-E780*(data!$C$18+data!$C$19+data!$C$20))*$B781/60</f>
        <v>-2.0876011763404834</v>
      </c>
      <c r="E781" s="17">
        <f t="shared" si="26"/>
        <v>29.480334284038804</v>
      </c>
      <c r="F781" s="17">
        <f>F780+(data!$C$19*E780-data!$C$16*F780)*$B781/60</f>
        <v>161.3824776477426</v>
      </c>
      <c r="G781" s="17">
        <f>G780+(data!$C$20*E780-data!$C$17*G780)*$B781/60</f>
        <v>225.1717161612068</v>
      </c>
      <c r="H781" s="16">
        <f t="shared" si="25"/>
        <v>67.833333333333329</v>
      </c>
      <c r="I781" s="14">
        <f>E781/data!$C$15*1000</f>
        <v>3.9916365593765821</v>
      </c>
      <c r="J781" s="14">
        <f>J780+data!$C$21*(I780-J780)/60*B780</f>
        <v>4.0020492766871323</v>
      </c>
      <c r="K781" s="59">
        <f>K780+C781*B781/3600/data!H$23</f>
        <v>115.51243797701861</v>
      </c>
    </row>
    <row r="782" spans="1:11" ht="20.100000000000001" customHeight="1">
      <c r="A782" s="12">
        <f>'Eleveld TCI'!A782</f>
        <v>4080</v>
      </c>
      <c r="B782" s="8">
        <f>'Eleveld TCI'!C782</f>
        <v>10</v>
      </c>
      <c r="C782" s="68">
        <f>'Marsh TCI'!E782</f>
        <v>750.74181091267064</v>
      </c>
      <c r="D782" s="17">
        <f>(F782*data!$C$16+G782*data!$C$17-E781*(data!$C$18+data!$C$19+data!$C$20))*$B782/60</f>
        <v>-2.0870912395864623</v>
      </c>
      <c r="E782" s="17">
        <f t="shared" si="26"/>
        <v>29.479136145217943</v>
      </c>
      <c r="F782" s="17">
        <f>F781+(data!$C$19*E781-data!$C$16*F781)*$B782/60</f>
        <v>161.38613024749455</v>
      </c>
      <c r="G782" s="17">
        <f>G781+(data!$C$20*E781-data!$C$17*G781)*$B782/60</f>
        <v>225.58981708145879</v>
      </c>
      <c r="H782" s="16">
        <f t="shared" si="25"/>
        <v>68</v>
      </c>
      <c r="I782" s="14">
        <f>E782/data!$C$15*1000</f>
        <v>3.9914743314087962</v>
      </c>
      <c r="J782" s="14">
        <f>J781+data!$C$21*(I781-J781)/60*B781</f>
        <v>4.0018322294032638</v>
      </c>
      <c r="K782" s="59">
        <f>K781+C782*B782/3600/data!H$23</f>
        <v>115.72097736893879</v>
      </c>
    </row>
    <row r="783" spans="1:11" ht="20.100000000000001" customHeight="1">
      <c r="A783" s="12">
        <f>'Eleveld TCI'!A783</f>
        <v>4090</v>
      </c>
      <c r="B783" s="8">
        <f>'Eleveld TCI'!C783</f>
        <v>10</v>
      </c>
      <c r="C783" s="68">
        <f>'Marsh TCI'!E783</f>
        <v>750.56298763593645</v>
      </c>
      <c r="D783" s="17">
        <f>(F783*data!$C$16+G783*data!$C$17-E782*(data!$C$18+data!$C$19+data!$C$20))*$B783/60</f>
        <v>-2.0865838008932629</v>
      </c>
      <c r="E783" s="17">
        <f t="shared" si="26"/>
        <v>29.477946263526544</v>
      </c>
      <c r="F783" s="17">
        <f>F782+(data!$C$19*E782-data!$C$16*F782)*$B783/60</f>
        <v>161.38967490500087</v>
      </c>
      <c r="G783" s="17">
        <f>G782+(data!$C$20*E782-data!$C$17*G782)*$B783/60</f>
        <v>226.00758481597998</v>
      </c>
      <c r="H783" s="16">
        <f t="shared" si="25"/>
        <v>68.166666666666671</v>
      </c>
      <c r="I783" s="14">
        <f>E783/data!$C$15*1000</f>
        <v>3.9913132214561422</v>
      </c>
      <c r="J783" s="14">
        <f>J782+data!$C$21*(I782-J782)/60*B782</f>
        <v>4.0016163247974594</v>
      </c>
      <c r="K783" s="59">
        <f>K782+C783*B783/3600/data!H$23</f>
        <v>115.92946708772655</v>
      </c>
    </row>
    <row r="784" spans="1:11" ht="20.100000000000001" customHeight="1">
      <c r="A784" s="12">
        <f>'Eleveld TCI'!A784</f>
        <v>4100</v>
      </c>
      <c r="B784" s="8">
        <f>'Eleveld TCI'!C784</f>
        <v>10</v>
      </c>
      <c r="C784" s="68">
        <f>'Marsh TCI'!E784</f>
        <v>750.38503878049539</v>
      </c>
      <c r="D784" s="17">
        <f>(F784*data!$C$16+G784*data!$C$17-E783*(data!$C$18+data!$C$19+data!$C$20))*$B784/60</f>
        <v>-2.0860788393461336</v>
      </c>
      <c r="E784" s="17">
        <f t="shared" si="26"/>
        <v>29.476764612058012</v>
      </c>
      <c r="F784" s="17">
        <f>F783+(data!$C$19*E783-data!$C$16*F783)*$B784/60</f>
        <v>161.39311323788809</v>
      </c>
      <c r="G784" s="17">
        <f>G783+(data!$C$20*E783-data!$C$17*G783)*$B784/60</f>
        <v>226.42501977512856</v>
      </c>
      <c r="H784" s="16">
        <f t="shared" si="25"/>
        <v>68.333333333333329</v>
      </c>
      <c r="I784" s="14">
        <f>E784/data!$C$15*1000</f>
        <v>3.9911532258754683</v>
      </c>
      <c r="J784" s="14">
        <f>J783+data!$C$21*(I783-J783)/60*B783</f>
        <v>4.0014015623556345</v>
      </c>
      <c r="K784" s="59">
        <f>K783+C784*B784/3600/data!H$23</f>
        <v>116.13790737627669</v>
      </c>
    </row>
    <row r="785" spans="1:11" ht="20.100000000000001" customHeight="1">
      <c r="A785" s="12">
        <f>'Eleveld TCI'!A785</f>
        <v>4110</v>
      </c>
      <c r="B785" s="8">
        <f>'Eleveld TCI'!C785</f>
        <v>10</v>
      </c>
      <c r="C785" s="68">
        <f>'Marsh TCI'!E785</f>
        <v>750.20795675144484</v>
      </c>
      <c r="D785" s="17">
        <f>(F785*data!$C$16+G785*data!$C$17-E784*(data!$C$18+data!$C$19+data!$C$20))*$B785/60</f>
        <v>-2.085576334150717</v>
      </c>
      <c r="E785" s="17">
        <f t="shared" si="26"/>
        <v>29.475591163408673</v>
      </c>
      <c r="F785" s="17">
        <f>F784+(data!$C$19*E784-data!$C$16*F784)*$B785/60</f>
        <v>161.39644684514863</v>
      </c>
      <c r="G785" s="17">
        <f>G784+(data!$C$20*E784-data!$C$17*G784)*$B785/60</f>
        <v>226.84212236842535</v>
      </c>
      <c r="H785" s="16">
        <f t="shared" si="25"/>
        <v>68.5</v>
      </c>
      <c r="I785" s="14">
        <f>E785/data!$C$15*1000</f>
        <v>3.990994340956318</v>
      </c>
      <c r="J785" s="14">
        <f>J784+data!$C$21*(I784-J784)/60*B784</f>
        <v>4.0011879414984799</v>
      </c>
      <c r="K785" s="59">
        <f>K784+C785*B785/3600/data!H$23</f>
        <v>116.34629847537431</v>
      </c>
    </row>
    <row r="786" spans="1:11" ht="20.100000000000001" customHeight="1">
      <c r="A786" s="12">
        <f>'Eleveld TCI'!A786</f>
        <v>4120</v>
      </c>
      <c r="B786" s="8">
        <f>'Eleveld TCI'!C786</f>
        <v>10</v>
      </c>
      <c r="C786" s="68">
        <f>'Marsh TCI'!E786</f>
        <v>750.03173402328969</v>
      </c>
      <c r="D786" s="17">
        <f>(F786*data!$C$16+G786*data!$C$17-E785*(data!$C$18+data!$C$19+data!$C$20))*$B786/60</f>
        <v>-2.0850762646414824</v>
      </c>
      <c r="E786" s="17">
        <f t="shared" si="26"/>
        <v>29.474425889743426</v>
      </c>
      <c r="F786" s="17">
        <f>F785+(data!$C$19*E785-data!$C$16*F785)*$B786/60</f>
        <v>161.39967730730891</v>
      </c>
      <c r="G786" s="17">
        <f>G785+(data!$C$20*E785-data!$C$17*G785)*$B786/60</f>
        <v>227.25889300454452</v>
      </c>
      <c r="H786" s="16">
        <f t="shared" si="25"/>
        <v>68.666666666666671</v>
      </c>
      <c r="I786" s="14">
        <f>E786/data!$C$15*1000</f>
        <v>3.9908365629298186</v>
      </c>
      <c r="J786" s="14">
        <f>J785+data!$C$21*(I785-J785)/60*B785</f>
        <v>4.0009754615814197</v>
      </c>
      <c r="K786" s="59">
        <f>K785+C786*B786/3600/data!H$23</f>
        <v>116.55464062371411</v>
      </c>
    </row>
    <row r="787" spans="1:11" ht="20.100000000000001" customHeight="1">
      <c r="A787" s="12">
        <f>'Eleveld TCI'!A787</f>
        <v>4130</v>
      </c>
      <c r="B787" s="8">
        <f>'Eleveld TCI'!C787</f>
        <v>10</v>
      </c>
      <c r="C787" s="68">
        <f>'Marsh TCI'!E787</f>
        <v>749.85636313927216</v>
      </c>
      <c r="D787" s="17">
        <f>(F787*data!$C$16+G787*data!$C$17-E786*(data!$C$18+data!$C$19+data!$C$20))*$B787/60</f>
        <v>-2.0845786102887494</v>
      </c>
      <c r="E787" s="17">
        <f t="shared" si="26"/>
        <v>29.473268762852705</v>
      </c>
      <c r="F787" s="17">
        <f>F786+(data!$C$19*E786-data!$C$16*F786)*$B787/60</f>
        <v>161.40280618659907</v>
      </c>
      <c r="G787" s="17">
        <f>G786+(data!$C$20*E786-data!$C$17*G786)*$B787/60</f>
        <v>227.67533209130571</v>
      </c>
      <c r="H787" s="16">
        <f t="shared" si="25"/>
        <v>68.833333333333329</v>
      </c>
      <c r="I787" s="14">
        <f>E787/data!$C$15*1000</f>
        <v>3.9906798879763961</v>
      </c>
      <c r="J787" s="14">
        <f>J786+data!$C$21*(I786-J786)/60*B786</f>
        <v>4.0007641218947541</v>
      </c>
      <c r="K787" s="59">
        <f>K786+C787*B787/3600/data!H$23</f>
        <v>116.76293405791947</v>
      </c>
    </row>
    <row r="788" spans="1:11" ht="20.100000000000001" customHeight="1">
      <c r="A788" s="12">
        <f>'Eleveld TCI'!A788</f>
        <v>4140</v>
      </c>
      <c r="B788" s="8">
        <f>'Eleveld TCI'!C788</f>
        <v>10</v>
      </c>
      <c r="C788" s="68">
        <f>'Marsh TCI'!E788</f>
        <v>749.68183671076815</v>
      </c>
      <c r="D788" s="17">
        <f>(F788*data!$C$16+G788*data!$C$17-E787*(data!$C$18+data!$C$19+data!$C$20))*$B788/60</f>
        <v>-2.0840833507045313</v>
      </c>
      <c r="E788" s="17">
        <f t="shared" si="26"/>
        <v>29.472119754201707</v>
      </c>
      <c r="F788" s="17">
        <f>F787+(data!$C$19*E787-data!$C$16*F787)*$B788/60</f>
        <v>161.4058350271246</v>
      </c>
      <c r="G788" s="17">
        <f>G787+(data!$C$20*E787-data!$C$17*G787)*$B788/60</f>
        <v>228.09144003566718</v>
      </c>
      <c r="H788" s="16">
        <f t="shared" si="25"/>
        <v>69</v>
      </c>
      <c r="I788" s="14">
        <f>E788/data!$C$15*1000</f>
        <v>3.9905243122324383</v>
      </c>
      <c r="J788" s="14">
        <f>J787+data!$C$21*(I787-J787)/60*B787</f>
        <v>4.0005539216639603</v>
      </c>
      <c r="K788" s="59">
        <f>K787+C788*B788/3600/data!H$23</f>
        <v>116.97117901256135</v>
      </c>
    </row>
    <row r="789" spans="1:11" ht="20.100000000000001" customHeight="1">
      <c r="A789" s="12">
        <f>'Eleveld TCI'!A789</f>
        <v>4150</v>
      </c>
      <c r="B789" s="8">
        <f>'Eleveld TCI'!C789</f>
        <v>10</v>
      </c>
      <c r="C789" s="68">
        <f>'Marsh TCI'!E789</f>
        <v>749.5081474166426</v>
      </c>
      <c r="D789" s="17">
        <f>(F789*data!$C$16+G789*data!$C$17-E788*(data!$C$18+data!$C$19+data!$C$20))*$B789/60</f>
        <v>-2.0835904656473274</v>
      </c>
      <c r="E789" s="17">
        <f t="shared" si="26"/>
        <v>29.470978834973181</v>
      </c>
      <c r="F789" s="17">
        <f>F788+(data!$C$19*E788-data!$C$16*F788)*$B789/60</f>
        <v>161.40876535503872</v>
      </c>
      <c r="G789" s="17">
        <f>G788+(data!$C$20*E788-data!$C$17*G788)*$B789/60</f>
        <v>228.50721724372005</v>
      </c>
      <c r="H789" s="16">
        <f t="shared" si="25"/>
        <v>69.166666666666671</v>
      </c>
      <c r="I789" s="14">
        <f>E789/data!$C$15*1000</f>
        <v>3.9903698317960901</v>
      </c>
      <c r="J789" s="14">
        <f>J788+data!$C$21*(I788-J788)/60*B788</f>
        <v>4.0003448600501237</v>
      </c>
      <c r="K789" s="59">
        <f>K788+C789*B789/3600/data!H$23</f>
        <v>117.17937572017709</v>
      </c>
    </row>
    <row r="790" spans="1:11" ht="20.100000000000001" customHeight="1">
      <c r="A790" s="12">
        <f>'Eleveld TCI'!A790</f>
        <v>4160</v>
      </c>
      <c r="B790" s="8">
        <f>'Eleveld TCI'!C790</f>
        <v>10</v>
      </c>
      <c r="C790" s="68">
        <f>'Marsh TCI'!E790</f>
        <v>749.33528800264071</v>
      </c>
      <c r="D790" s="17">
        <f>(F790*data!$C$16+G790*data!$C$17-E789*(data!$C$18+data!$C$19+data!$C$20))*$B790/60</f>
        <v>-2.08309993502604</v>
      </c>
      <c r="E790" s="17">
        <f t="shared" si="26"/>
        <v>29.46984597610448</v>
      </c>
      <c r="F790" s="17">
        <f>F789+(data!$C$19*E789-data!$C$16*F789)*$B790/60</f>
        <v>161.41159867871565</v>
      </c>
      <c r="G790" s="17">
        <f>G789+(data!$C$20*E789-data!$C$17*G789)*$B790/60</f>
        <v>228.92266412068332</v>
      </c>
      <c r="H790" s="16">
        <f t="shared" si="25"/>
        <v>69.333333333333329</v>
      </c>
      <c r="I790" s="14">
        <f>E790/data!$C$15*1000</f>
        <v>3.9902164427322706</v>
      </c>
      <c r="J790" s="14">
        <f>J789+data!$C$21*(I789-J789)/60*B789</f>
        <v>4.0001369361504846</v>
      </c>
      <c r="K790" s="59">
        <f>K789+C790*B790/3600/data!H$23</f>
        <v>117.38752441128894</v>
      </c>
    </row>
    <row r="791" spans="1:11" ht="20.100000000000001" customHeight="1">
      <c r="A791" s="12">
        <f>'Eleveld TCI'!A791</f>
        <v>4170</v>
      </c>
      <c r="B791" s="8">
        <f>'Eleveld TCI'!C791</f>
        <v>10</v>
      </c>
      <c r="C791" s="68">
        <f>'Marsh TCI'!E791</f>
        <v>749.16325128078427</v>
      </c>
      <c r="D791" s="17">
        <f>(F791*data!$C$16+G791*data!$C$17-E790*(data!$C$18+data!$C$19+data!$C$20))*$B791/60</f>
        <v>-2.0826117389031258</v>
      </c>
      <c r="E791" s="17">
        <f t="shared" si="26"/>
        <v>29.468721148319801</v>
      </c>
      <c r="F791" s="17">
        <f>F790+(data!$C$19*E790-data!$C$16*F790)*$B791/60</f>
        <v>161.41433648892391</v>
      </c>
      <c r="G791" s="17">
        <f>G790+(data!$C$20*E790-data!$C$17*G790)*$B791/60</f>
        <v>229.33778107089967</v>
      </c>
      <c r="H791" s="16">
        <f t="shared" si="25"/>
        <v>69.5</v>
      </c>
      <c r="I791" s="14">
        <f>E791/data!$C$15*1000</f>
        <v>3.9900641410770361</v>
      </c>
      <c r="J791" s="14">
        <f>J790+data!$C$21*(I790-J790)/60*B790</f>
        <v>3.9999301489990775</v>
      </c>
      <c r="K791" s="59">
        <f>K790+C791*B791/3600/data!H$23</f>
        <v>117.59562531442249</v>
      </c>
    </row>
    <row r="792" spans="1:11" ht="20.100000000000001" customHeight="1">
      <c r="A792" s="12">
        <f>'Eleveld TCI'!A792</f>
        <v>4180</v>
      </c>
      <c r="B792" s="8">
        <f>'Eleveld TCI'!C792</f>
        <v>10</v>
      </c>
      <c r="C792" s="68">
        <f>'Marsh TCI'!E792</f>
        <v>748.9920301287475</v>
      </c>
      <c r="D792" s="17">
        <f>(F792*data!$C$16+G792*data!$C$17-E791*(data!$C$18+data!$C$19+data!$C$20))*$B792/60</f>
        <v>-2.0821258574970924</v>
      </c>
      <c r="E792" s="17">
        <f t="shared" si="26"/>
        <v>29.46760432215822</v>
      </c>
      <c r="F792" s="17">
        <f>F791+(data!$C$19*E791-data!$C$16*F791)*$B792/60</f>
        <v>161.41698025899996</v>
      </c>
      <c r="G792" s="17">
        <f>G791+(data!$C$20*E791-data!$C$17*G791)*$B792/60</f>
        <v>229.75256849783179</v>
      </c>
      <c r="H792" s="16">
        <f t="shared" si="25"/>
        <v>69.666666666666671</v>
      </c>
      <c r="I792" s="14">
        <f>E792/data!$C$15*1000</f>
        <v>3.9899129228413779</v>
      </c>
      <c r="J792" s="14">
        <f>J791+data!$C$21*(I791-J791)/60*B791</f>
        <v>3.9997244975674446</v>
      </c>
      <c r="K792" s="59">
        <f>K791+C792*B792/3600/data!H$23</f>
        <v>117.80367865612492</v>
      </c>
    </row>
    <row r="793" spans="1:11" ht="20.100000000000001" customHeight="1">
      <c r="A793" s="12">
        <f>'Eleveld TCI'!A793</f>
        <v>4190</v>
      </c>
      <c r="B793" s="8">
        <f>'Eleveld TCI'!C793</f>
        <v>10</v>
      </c>
      <c r="C793" s="68">
        <f>'Marsh TCI'!E793</f>
        <v>748.82161748925853</v>
      </c>
      <c r="D793" s="17">
        <f>(F793*data!$C$16+G793*data!$C$17-E792*(data!$C$18+data!$C$19+data!$C$20))*$B793/60</f>
        <v>-2.0816422711844327</v>
      </c>
      <c r="E793" s="17">
        <f t="shared" si="26"/>
        <v>29.466495467998087</v>
      </c>
      <c r="F793" s="17">
        <f>F792+(data!$C$19*E792-data!$C$16*F792)*$B793/60</f>
        <v>161.41953144502142</v>
      </c>
      <c r="G793" s="17">
        <f>G792+(data!$C$20*E792-data!$C$17*G792)*$B793/60</f>
        <v>230.16702680405947</v>
      </c>
      <c r="H793" s="16">
        <f t="shared" si="25"/>
        <v>69.833333333333329</v>
      </c>
      <c r="I793" s="14">
        <f>E793/data!$C$15*1000</f>
        <v>3.989762784014526</v>
      </c>
      <c r="J793" s="14">
        <f>J792+data!$C$21*(I792-J792)/60*B792</f>
        <v>3.9995199807654176</v>
      </c>
      <c r="K793" s="59">
        <f>K792+C793*B793/3600/data!H$23</f>
        <v>118.01168466098304</v>
      </c>
    </row>
    <row r="794" spans="1:11" ht="20.100000000000001" customHeight="1">
      <c r="A794" s="12">
        <f>'Eleveld TCI'!A794</f>
        <v>4200</v>
      </c>
      <c r="B794" s="8">
        <f>'Eleveld TCI'!C794</f>
        <v>10</v>
      </c>
      <c r="C794" s="68">
        <f>'Marsh TCI'!E794</f>
        <v>748.65200636951101</v>
      </c>
      <c r="D794" s="17">
        <f>(F794*data!$C$16+G794*data!$C$17-E793*(data!$C$18+data!$C$19+data!$C$20))*$B794/60</f>
        <v>-2.0811609605010797</v>
      </c>
      <c r="E794" s="17">
        <f t="shared" si="26"/>
        <v>29.46539455607828</v>
      </c>
      <c r="F794" s="17">
        <f>F793+(data!$C$19*E793-data!$C$16*F793)*$B794/60</f>
        <v>161.42199148598002</v>
      </c>
      <c r="G794" s="17">
        <f>G793+(data!$C$20*E793-data!$C$17*G793)*$B794/60</f>
        <v>230.58115639127703</v>
      </c>
      <c r="H794" s="16">
        <f t="shared" si="25"/>
        <v>70</v>
      </c>
      <c r="I794" s="14">
        <f>E794/data!$C$15*1000</f>
        <v>3.9896137205668252</v>
      </c>
      <c r="J794" s="14">
        <f>J793+data!$C$21*(I793-J793)/60*B793</f>
        <v>3.99931659744195</v>
      </c>
      <c r="K794" s="59">
        <f>K793+C794*B794/3600/data!H$23</f>
        <v>118.21964355164124</v>
      </c>
    </row>
    <row r="795" spans="1:11" ht="20.100000000000001" customHeight="1">
      <c r="A795" s="12">
        <f>'Eleveld TCI'!A795</f>
        <v>4210</v>
      </c>
      <c r="B795" s="8">
        <f>'Eleveld TCI'!C795</f>
        <v>10</v>
      </c>
      <c r="C795" s="68">
        <f>'Marsh TCI'!E795</f>
        <v>748.48318984056561</v>
      </c>
      <c r="D795" s="17">
        <f>(F795*data!$C$16+G795*data!$C$17-E794*(data!$C$18+data!$C$19+data!$C$20))*$B795/60</f>
        <v>-2.0806819061434445</v>
      </c>
      <c r="E795" s="17">
        <f t="shared" si="26"/>
        <v>29.464301556516812</v>
      </c>
      <c r="F795" s="17">
        <f>F794+(data!$C$19*E794-data!$C$16*F794)*$B795/60</f>
        <v>161.42436180395381</v>
      </c>
      <c r="G795" s="17">
        <f>G794+(data!$C$20*E794-data!$C$17*G794)*$B795/60</f>
        <v>230.99495766029116</v>
      </c>
      <c r="H795" s="16">
        <f t="shared" si="25"/>
        <v>70.166666666666671</v>
      </c>
      <c r="I795" s="14">
        <f>E795/data!$C$15*1000</f>
        <v>3.9894657284522554</v>
      </c>
      <c r="J795" s="14">
        <f>J794+data!$C$21*(I794-J794)/60*B794</f>
        <v>3.9991143463859915</v>
      </c>
      <c r="K795" s="59">
        <f>K794+C795*B795/3600/data!H$23</f>
        <v>118.42755554881917</v>
      </c>
    </row>
    <row r="796" spans="1:11" ht="20.100000000000001" customHeight="1">
      <c r="A796" s="12">
        <f>'Eleveld TCI'!A796</f>
        <v>4220</v>
      </c>
      <c r="B796" s="8">
        <f>'Eleveld TCI'!C796</f>
        <v>10</v>
      </c>
      <c r="C796" s="68">
        <f>'Marsh TCI'!E796</f>
        <v>748.315161036777</v>
      </c>
      <c r="D796" s="17">
        <f>(F796*data!$C$16+G796*data!$C$17-E795*(data!$C$18+data!$C$19+data!$C$20))*$B796/60</f>
        <v>-2.0802050889690991</v>
      </c>
      <c r="E796" s="17">
        <f t="shared" si="26"/>
        <v>29.463216439327063</v>
      </c>
      <c r="F796" s="17">
        <f>F795+(data!$C$19*E795-data!$C$16*F795)*$B796/60</f>
        <v>161.42664380427877</v>
      </c>
      <c r="G796" s="17">
        <f>G795+(data!$C$20*E795-data!$C$17*G795)*$B796/60</f>
        <v>231.40843101101927</v>
      </c>
      <c r="H796" s="16">
        <f t="shared" si="25"/>
        <v>70.333333333333329</v>
      </c>
      <c r="I796" s="14">
        <f>E796/data!$C$15*1000</f>
        <v>3.9893188036106273</v>
      </c>
      <c r="J796" s="14">
        <f>J795+data!$C$21*(I795-J795)/60*B795</f>
        <v>3.9989132263273994</v>
      </c>
      <c r="K796" s="59">
        <f>K795+C796*B796/3600/data!H$23</f>
        <v>118.63542087132939</v>
      </c>
    </row>
    <row r="797" spans="1:11" ht="20.100000000000001" customHeight="1">
      <c r="A797" s="12">
        <f>'Eleveld TCI'!A797</f>
        <v>4230</v>
      </c>
      <c r="B797" s="8">
        <f>'Eleveld TCI'!C797</f>
        <v>10</v>
      </c>
      <c r="C797" s="68">
        <f>'Marsh TCI'!E797</f>
        <v>748.1479131552004</v>
      </c>
      <c r="D797" s="17">
        <f>(F797*data!$C$16+G797*data!$C$17-E796*(data!$C$18+data!$C$19+data!$C$20))*$B797/60</f>
        <v>-2.0797304899971585</v>
      </c>
      <c r="E797" s="17">
        <f t="shared" si="26"/>
        <v>29.462139174432064</v>
      </c>
      <c r="F797" s="17">
        <f>F796+(data!$C$19*E796-data!$C$16*F796)*$B797/60</f>
        <v>161.42883887571938</v>
      </c>
      <c r="G797" s="17">
        <f>G796+(data!$C$20*E796-data!$C$17*G796)*$B797/60</f>
        <v>231.82157684248799</v>
      </c>
      <c r="H797" s="16">
        <f t="shared" si="25"/>
        <v>70.5</v>
      </c>
      <c r="I797" s="14">
        <f>E797/data!$C$15*1000</f>
        <v>3.9891729419695214</v>
      </c>
      <c r="J797" s="14">
        <f>J796+data!$C$21*(I796-J796)/60*B796</f>
        <v>3.9987132359378736</v>
      </c>
      <c r="K797" s="59">
        <f>K796+C797*B797/3600/data!H$23</f>
        <v>118.84323973609472</v>
      </c>
    </row>
    <row r="798" spans="1:11" ht="20.100000000000001" customHeight="1">
      <c r="A798" s="12">
        <f>'Eleveld TCI'!A798</f>
        <v>4240</v>
      </c>
      <c r="B798" s="8">
        <f>'Eleveld TCI'!C798</f>
        <v>10</v>
      </c>
      <c r="C798" s="68">
        <f>'Marsh TCI'!E798</f>
        <v>747.9814394550084</v>
      </c>
      <c r="D798" s="17">
        <f>(F798*data!$C$16+G798*data!$C$17-E797*(data!$C$18+data!$C$19+data!$C$20))*$B798/60</f>
        <v>-2.0792580904084095</v>
      </c>
      <c r="E798" s="17">
        <f t="shared" si="26"/>
        <v>29.461069731676989</v>
      </c>
      <c r="F798" s="17">
        <f>F797+(data!$C$19*E797-data!$C$16*F797)*$B798/60</f>
        <v>161.43094839063843</v>
      </c>
      <c r="G798" s="17">
        <f>G797+(data!$C$20*E797-data!$C$17*G797)*$B798/60</f>
        <v>232.23439555283204</v>
      </c>
      <c r="H798" s="16">
        <f t="shared" si="25"/>
        <v>70.666666666666671</v>
      </c>
      <c r="I798" s="14">
        <f>E798/data!$C$15*1000</f>
        <v>3.989028139445975</v>
      </c>
      <c r="J798" s="14">
        <f>J797+data!$C$21*(I797-J797)/60*B797</f>
        <v>3.9985143738319144</v>
      </c>
      <c r="K798" s="59">
        <f>K797+C798*B798/3600/data!H$23</f>
        <v>119.05101235816555</v>
      </c>
    </row>
    <row r="799" spans="1:11" ht="20.100000000000001" customHeight="1">
      <c r="A799" s="12">
        <f>'Eleveld TCI'!A799</f>
        <v>4250</v>
      </c>
      <c r="B799" s="8">
        <f>'Eleveld TCI'!C799</f>
        <v>10</v>
      </c>
      <c r="C799" s="68">
        <f>'Marsh TCI'!E799</f>
        <v>747.81573325695888</v>
      </c>
      <c r="D799" s="17">
        <f>(F799*data!$C$16+G799*data!$C$17-E798*(data!$C$18+data!$C$19+data!$C$20))*$B799/60</f>
        <v>-2.0787878715452028</v>
      </c>
      <c r="E799" s="17">
        <f t="shared" si="26"/>
        <v>29.460008080840144</v>
      </c>
      <c r="F799" s="17">
        <f>F798+(data!$C$19*E798-data!$C$16*F798)*$B799/60</f>
        <v>161.43297370516558</v>
      </c>
      <c r="G799" s="17">
        <f>G798+(data!$C$20*E798-data!$C$17*G798)*$B799/60</f>
        <v>232.64688753929343</v>
      </c>
      <c r="H799" s="16">
        <f t="shared" si="25"/>
        <v>70.833333333333329</v>
      </c>
      <c r="I799" s="14">
        <f>E799/data!$C$15*1000</f>
        <v>3.9888843919479715</v>
      </c>
      <c r="J799" s="14">
        <f>J798+data!$C$21*(I798-J798)/60*B798</f>
        <v>3.9983166385677946</v>
      </c>
      <c r="K799" s="59">
        <f>K798+C799*B799/3600/data!H$23</f>
        <v>119.25873895073693</v>
      </c>
    </row>
    <row r="800" spans="1:11" ht="20.100000000000001" customHeight="1">
      <c r="A800" s="12">
        <f>'Eleveld TCI'!A800</f>
        <v>4260</v>
      </c>
      <c r="B800" s="8">
        <f>'Eleveld TCI'!C800</f>
        <v>10</v>
      </c>
      <c r="C800" s="68">
        <f>'Marsh TCI'!E800</f>
        <v>747.65078794279134</v>
      </c>
      <c r="D800" s="17">
        <f>(F800*data!$C$16+G800*data!$C$17-E799*(data!$C$18+data!$C$19+data!$C$20))*$B800/60</f>
        <v>-2.0783198149111679</v>
      </c>
      <c r="E800" s="17">
        <f t="shared" si="26"/>
        <v>29.45895419164275</v>
      </c>
      <c r="F800" s="17">
        <f>F799+(data!$C$19*E799-data!$C$16*F799)*$B800/60</f>
        <v>161.43491615936492</v>
      </c>
      <c r="G800" s="17">
        <f>G799+(data!$C$20*E799-data!$C$17*G799)*$B800/60</f>
        <v>233.05905319822074</v>
      </c>
      <c r="H800" s="16">
        <f t="shared" si="25"/>
        <v>71</v>
      </c>
      <c r="I800" s="14">
        <f>E800/data!$C$15*1000</f>
        <v>3.9887416953757646</v>
      </c>
      <c r="J800" s="14">
        <f>J799+data!$C$21*(I799-J799)/60*B799</f>
        <v>3.9981200286485437</v>
      </c>
      <c r="K800" s="59">
        <f>K799+C800*B800/3600/data!H$23</f>
        <v>119.46641972516548</v>
      </c>
    </row>
    <row r="801" spans="1:11" ht="20.100000000000001" customHeight="1">
      <c r="A801" s="12">
        <f>'Eleveld TCI'!A801</f>
        <v>4270</v>
      </c>
      <c r="B801" s="8">
        <f>'Eleveld TCI'!C801</f>
        <v>10</v>
      </c>
      <c r="C801" s="68">
        <f>'Marsh TCI'!E801</f>
        <v>747.4865969546795</v>
      </c>
      <c r="D801" s="17">
        <f>(F801*data!$C$16+G801*data!$C$17-E800*(data!$C$18+data!$C$19+data!$C$20))*$B801/60</f>
        <v>-2.0778539021707636</v>
      </c>
      <c r="E801" s="17">
        <f t="shared" si="26"/>
        <v>29.457908033757519</v>
      </c>
      <c r="F801" s="17">
        <f>F800+(data!$C$19*E800-data!$C$16*F800)*$B801/60</f>
        <v>161.43677707740113</v>
      </c>
      <c r="G801" s="17">
        <f>G800+(data!$C$20*E800-data!$C$17*G800)*$B801/60</f>
        <v>233.4708929250686</v>
      </c>
      <c r="H801" s="16">
        <f t="shared" si="25"/>
        <v>71.166666666666671</v>
      </c>
      <c r="I801" s="14">
        <f>E801/data!$C$15*1000</f>
        <v>3.9886000456230404</v>
      </c>
      <c r="J801" s="14">
        <f>J800+data!$C$21*(I800-J800)/60*B800</f>
        <v>3.9979245425229379</v>
      </c>
      <c r="K801" s="59">
        <f>K800+C801*B801/3600/data!H$23</f>
        <v>119.67405489098623</v>
      </c>
    </row>
    <row r="802" spans="1:11" ht="20.100000000000001" customHeight="1">
      <c r="A802" s="12">
        <f>'Eleveld TCI'!A802</f>
        <v>4280</v>
      </c>
      <c r="B802" s="8">
        <f>'Eleveld TCI'!C802</f>
        <v>10</v>
      </c>
      <c r="C802" s="68">
        <f>'Marsh TCI'!E802</f>
        <v>747.32315379469924</v>
      </c>
      <c r="D802" s="17">
        <f>(F802*data!$C$16+G802*data!$C$17-E801*(data!$C$18+data!$C$19+data!$C$20))*$B802/60</f>
        <v>-2.0773901151486931</v>
      </c>
      <c r="E802" s="17">
        <f t="shared" si="26"/>
        <v>29.45686957681627</v>
      </c>
      <c r="F802" s="17">
        <f>F801+(data!$C$19*E801-data!$C$16*F801)*$B802/60</f>
        <v>161.43855776770465</v>
      </c>
      <c r="G802" s="17">
        <f>G801+(data!$C$20*E801-data!$C$17*G801)*$B802/60</f>
        <v>233.88240711439747</v>
      </c>
      <c r="H802" s="16">
        <f t="shared" si="25"/>
        <v>71.333333333333329</v>
      </c>
      <c r="I802" s="14">
        <f>E802/data!$C$15*1000</f>
        <v>3.988459438577947</v>
      </c>
      <c r="J802" s="14">
        <f>J801+data!$C$21*(I801-J801)/60*B801</f>
        <v>3.9977301785864934</v>
      </c>
      <c r="K802" s="59">
        <f>K801+C802*B802/3600/data!H$23</f>
        <v>119.88164465592919</v>
      </c>
    </row>
    <row r="803" spans="1:11" ht="20.100000000000001" customHeight="1">
      <c r="A803" s="12">
        <f>'Eleveld TCI'!A803</f>
        <v>4290</v>
      </c>
      <c r="B803" s="8">
        <f>'Eleveld TCI'!C803</f>
        <v>10</v>
      </c>
      <c r="C803" s="68">
        <f>'Marsh TCI'!E803</f>
        <v>747.16045202424027</v>
      </c>
      <c r="D803" s="17">
        <f>(F803*data!$C$16+G803*data!$C$17-E802*(data!$C$18+data!$C$19+data!$C$20))*$B803/60</f>
        <v>-2.0769284358291986</v>
      </c>
      <c r="E803" s="17">
        <f t="shared" si="26"/>
        <v>29.455838790416792</v>
      </c>
      <c r="F803" s="17">
        <f>F802+(data!$C$19*E802-data!$C$16*F802)*$B803/60</f>
        <v>161.4402595231353</v>
      </c>
      <c r="G803" s="17">
        <f>G802+(data!$C$20*E802-data!$C$17*G802)*$B803/60</f>
        <v>234.29359615987346</v>
      </c>
      <c r="H803" s="16">
        <f t="shared" si="25"/>
        <v>71.5</v>
      </c>
      <c r="I803" s="14">
        <f>E803/data!$C$15*1000</f>
        <v>3.9883198701240272</v>
      </c>
      <c r="J803" s="14">
        <f>J802+data!$C$21*(I802-J802)/60*B802</f>
        <v>3.9975369351824623</v>
      </c>
      <c r="K803" s="59">
        <f>K802+C803*B803/3600/data!H$23</f>
        <v>120.08918922593593</v>
      </c>
    </row>
    <row r="804" spans="1:11" ht="20.100000000000001" customHeight="1">
      <c r="A804" s="12">
        <f>'Eleveld TCI'!A804</f>
        <v>4300</v>
      </c>
      <c r="B804" s="8">
        <f>'Eleveld TCI'!C804</f>
        <v>10</v>
      </c>
      <c r="C804" s="68">
        <f>'Marsh TCI'!E804</f>
        <v>746.99848526349456</v>
      </c>
      <c r="D804" s="17">
        <f>(F804*data!$C$16+G804*data!$C$17-E803*(data!$C$18+data!$C$19+data!$C$20))*$B804/60</f>
        <v>-2.076468846355263</v>
      </c>
      <c r="E804" s="17">
        <f t="shared" si="26"/>
        <v>29.454815644128864</v>
      </c>
      <c r="F804" s="17">
        <f>F803+(data!$C$19*E803-data!$C$16*F803)*$B804/60</f>
        <v>161.44188362114468</v>
      </c>
      <c r="G804" s="17">
        <f>G803+(data!$C$20*E803-data!$C$17*G803)*$B804/60</f>
        <v>234.70446045426831</v>
      </c>
      <c r="H804" s="16">
        <f t="shared" si="25"/>
        <v>71.666666666666671</v>
      </c>
      <c r="I804" s="14">
        <f>E804/data!$C$15*1000</f>
        <v>3.9881813361410297</v>
      </c>
      <c r="J804" s="14">
        <f>J803+data!$C$21*(I803-J803)/60*B803</f>
        <v>3.9973448106028253</v>
      </c>
      <c r="K804" s="59">
        <f>K803+C804*B804/3600/data!H$23</f>
        <v>120.29668880517579</v>
      </c>
    </row>
    <row r="805" spans="1:11" ht="20.100000000000001" customHeight="1">
      <c r="A805" s="12">
        <f>'Eleveld TCI'!A805</f>
        <v>4310</v>
      </c>
      <c r="B805" s="8">
        <f>'Eleveld TCI'!C805</f>
        <v>10</v>
      </c>
      <c r="C805" s="68">
        <f>'Marsh TCI'!E805</f>
        <v>746.83724719091401</v>
      </c>
      <c r="D805" s="17">
        <f>(F805*data!$C$16+G805*data!$C$17-E804*(data!$C$18+data!$C$19+data!$C$20))*$B805/60</f>
        <v>-2.076011329027724</v>
      </c>
      <c r="E805" s="17">
        <f t="shared" si="26"/>
        <v>29.453800107499735</v>
      </c>
      <c r="F805" s="17">
        <f>F804+(data!$C$19*E804-data!$C$16*F804)*$B805/60</f>
        <v>161.44343132393729</v>
      </c>
      <c r="G805" s="17">
        <f>G804+(data!$C$20*E804-data!$C$17*G804)*$B805/60</f>
        <v>235.11500038945951</v>
      </c>
      <c r="H805" s="16">
        <f t="shared" si="25"/>
        <v>71.833333333333329</v>
      </c>
      <c r="I805" s="14">
        <f>E805/data!$C$15*1000</f>
        <v>3.9880438325056513</v>
      </c>
      <c r="J805" s="14">
        <f>J804+data!$C$21*(I804-J804)/60*B804</f>
        <v>3.9971538030892808</v>
      </c>
      <c r="K805" s="59">
        <f>K804+C805*B805/3600/data!H$23</f>
        <v>120.50414359606215</v>
      </c>
    </row>
    <row r="806" spans="1:11" ht="20.100000000000001" customHeight="1">
      <c r="A806" s="12">
        <f>'Eleveld TCI'!A806</f>
        <v>4320</v>
      </c>
      <c r="B806" s="8">
        <f>'Eleveld TCI'!C806</f>
        <v>10</v>
      </c>
      <c r="C806" s="68">
        <f>'Marsh TCI'!E806</f>
        <v>746.67673154265287</v>
      </c>
      <c r="D806" s="17">
        <f>(F806*data!$C$16+G806*data!$C$17-E805*(data!$C$18+data!$C$19+data!$C$20))*$B806/60</f>
        <v>-2.0755558663043208</v>
      </c>
      <c r="E806" s="17">
        <f t="shared" si="26"/>
        <v>29.452792150059064</v>
      </c>
      <c r="F806" s="17">
        <f>F805+(data!$C$19*E805-data!$C$16*F805)*$B806/60</f>
        <v>161.4449038786301</v>
      </c>
      <c r="G806" s="17">
        <f>G805+(data!$C$20*E805-data!$C$17*G805)*$B806/60</f>
        <v>235.52521635643046</v>
      </c>
      <c r="H806" s="16">
        <f t="shared" si="25"/>
        <v>72</v>
      </c>
      <c r="I806" s="14">
        <f>E806/data!$C$15*1000</f>
        <v>3.9879073550922097</v>
      </c>
      <c r="J806" s="14">
        <f>J805+data!$C$21*(I805-J805)/60*B805</f>
        <v>3.9969639108342307</v>
      </c>
      <c r="K806" s="59">
        <f>K805+C806*B806/3600/data!H$23</f>
        <v>120.71155379926844</v>
      </c>
    </row>
    <row r="807" spans="1:11" ht="20.100000000000001" customHeight="1">
      <c r="A807" s="12">
        <f>'Eleveld TCI'!A807</f>
        <v>4330</v>
      </c>
      <c r="B807" s="8">
        <f>'Eleveld TCI'!C807</f>
        <v>10</v>
      </c>
      <c r="C807" s="68">
        <f>'Marsh TCI'!E807</f>
        <v>746.51693211206634</v>
      </c>
      <c r="D807" s="17">
        <f>(F807*data!$C$16+G807*data!$C$17-E806*(data!$C$18+data!$C$19+data!$C$20))*$B807/60</f>
        <v>-2.075102440798688</v>
      </c>
      <c r="E807" s="17">
        <f t="shared" si="26"/>
        <v>29.451791741323301</v>
      </c>
      <c r="F807" s="17">
        <f>F806+(data!$C$19*E806-data!$C$16*F806)*$B807/60</f>
        <v>161.44630251741077</v>
      </c>
      <c r="G807" s="17">
        <f>G806+(data!$C$20*E806-data!$C$17*G806)*$B807/60</f>
        <v>235.9351087452709</v>
      </c>
      <c r="H807" s="16">
        <f t="shared" si="25"/>
        <v>72.166666666666671</v>
      </c>
      <c r="I807" s="14">
        <f>E807/data!$C$15*1000</f>
        <v>3.9877718997732328</v>
      </c>
      <c r="J807" s="14">
        <f>J806+data!$C$21*(I806-J806)/60*B806</f>
        <v>3.9967751319817579</v>
      </c>
      <c r="K807" s="59">
        <f>K806+C807*B807/3600/data!H$23</f>
        <v>120.91891961374402</v>
      </c>
    </row>
    <row r="808" spans="1:11" ht="20.100000000000001" customHeight="1">
      <c r="A808" s="12">
        <f>'Eleveld TCI'!A808</f>
        <v>4340</v>
      </c>
      <c r="B808" s="8">
        <f>'Eleveld TCI'!C808</f>
        <v>10</v>
      </c>
      <c r="C808" s="68">
        <f>'Marsh TCI'!E808</f>
        <v>746.35784274917341</v>
      </c>
      <c r="D808" s="17">
        <f>(F808*data!$C$16+G808*data!$C$17-E807*(data!$C$18+data!$C$19+data!$C$20))*$B808/60</f>
        <v>-2.0746510352792868</v>
      </c>
      <c r="E808" s="17">
        <f t="shared" si="26"/>
        <v>29.450798850799753</v>
      </c>
      <c r="F808" s="17">
        <f>F807+(data!$C$19*E807-data!$C$16*F807)*$B808/60</f>
        <v>161.44762845769458</v>
      </c>
      <c r="G808" s="17">
        <f>G807+(data!$C$20*E807-data!$C$17*G807)*$B808/60</f>
        <v>236.34467794517718</v>
      </c>
      <c r="H808" s="16">
        <f t="shared" si="25"/>
        <v>72.333333333333329</v>
      </c>
      <c r="I808" s="14">
        <f>E808/data!$C$15*1000</f>
        <v>3.9876374624200106</v>
      </c>
      <c r="J808" s="14">
        <f>J807+data!$C$21*(I807-J807)/60*B807</f>
        <v>3.9965874646285959</v>
      </c>
      <c r="K808" s="59">
        <f>K807+C808*B808/3600/data!H$23</f>
        <v>121.12624123672991</v>
      </c>
    </row>
    <row r="809" spans="1:11" ht="20.100000000000001" customHeight="1">
      <c r="A809" s="12">
        <f>'Eleveld TCI'!A809</f>
        <v>4350</v>
      </c>
      <c r="B809" s="8">
        <f>'Eleveld TCI'!C809</f>
        <v>10</v>
      </c>
      <c r="C809" s="68">
        <f>'Marsh TCI'!E809</f>
        <v>746.19945736013506</v>
      </c>
      <c r="D809" s="17">
        <f>(F809*data!$C$16+G809*data!$C$17-E808*(data!$C$18+data!$C$19+data!$C$20))*$B809/60</f>
        <v>-2.0742016326683124</v>
      </c>
      <c r="E809" s="17">
        <f t="shared" si="26"/>
        <v>29.449813447990255</v>
      </c>
      <c r="F809" s="17">
        <f>F808+(data!$C$19*E808-data!$C$16*F808)*$B809/60</f>
        <v>161.44888290227973</v>
      </c>
      <c r="G809" s="17">
        <f>G808+(data!$C$20*E808-data!$C$17*G808)*$B809/60</f>
        <v>236.75392434445286</v>
      </c>
      <c r="H809" s="16">
        <f t="shared" si="25"/>
        <v>72.5</v>
      </c>
      <c r="I809" s="14">
        <f>E809/data!$C$15*1000</f>
        <v>3.9875040389030918</v>
      </c>
      <c r="J809" s="14">
        <f>J808+data!$C$21*(I808-J808)/60*B808</f>
        <v>3.9964009068250896</v>
      </c>
      <c r="K809" s="59">
        <f>K808+C809*B809/3600/data!H$23</f>
        <v>121.33351886377439</v>
      </c>
    </row>
    <row r="810" spans="1:11" ht="20.100000000000001" customHeight="1">
      <c r="A810" s="12">
        <f>'Eleveld TCI'!A810</f>
        <v>4360</v>
      </c>
      <c r="B810" s="8">
        <f>'Eleveld TCI'!C810</f>
        <v>10</v>
      </c>
      <c r="C810" s="68">
        <f>'Marsh TCI'!E810</f>
        <v>746.04176990674773</v>
      </c>
      <c r="D810" s="17">
        <f>(F810*data!$C$16+G810*data!$C$17-E809*(data!$C$18+data!$C$19+data!$C$20))*$B810/60</f>
        <v>-2.0737542160405584</v>
      </c>
      <c r="E810" s="17">
        <f t="shared" si="26"/>
        <v>29.448835502394516</v>
      </c>
      <c r="F810" s="17">
        <f>F809+(data!$C$19*E809-data!$C$16*F809)*$B810/60</f>
        <v>161.45006703950142</v>
      </c>
      <c r="G810" s="17">
        <f>G809+(data!$C$20*E809-data!$C$17*G809)*$B810/60</f>
        <v>237.16284833050912</v>
      </c>
      <c r="H810" s="16">
        <f t="shared" si="25"/>
        <v>72.666666666666671</v>
      </c>
      <c r="I810" s="14">
        <f>E810/data!$C$15*1000</f>
        <v>3.9873716250927389</v>
      </c>
      <c r="J810" s="14">
        <f>J809+data!$C$21*(I809-J809)/60*B809</f>
        <v>3.9962154565761474</v>
      </c>
      <c r="K810" s="59">
        <f>K809+C810*B810/3600/data!H$23</f>
        <v>121.54075268874848</v>
      </c>
    </row>
    <row r="811" spans="1:11" ht="20.100000000000001" customHeight="1">
      <c r="A811" s="12">
        <f>'Eleveld TCI'!A811</f>
        <v>4370</v>
      </c>
      <c r="B811" s="8">
        <f>'Eleveld TCI'!C811</f>
        <v>10</v>
      </c>
      <c r="C811" s="68">
        <f>'Marsh TCI'!E811</f>
        <v>745.88477440593692</v>
      </c>
      <c r="D811" s="17">
        <f>(F811*data!$C$16+G811*data!$C$17-E810*(data!$C$18+data!$C$19+data!$C$20))*$B811/60</f>
        <v>-2.0733087686222569</v>
      </c>
      <c r="E811" s="17">
        <f t="shared" si="26"/>
        <v>29.447864983513224</v>
      </c>
      <c r="F811" s="17">
        <f>F810+(data!$C$19*E810-data!$C$16*F810)*$B811/60</f>
        <v>161.45118204338434</v>
      </c>
      <c r="G811" s="17">
        <f>G810+(data!$C$20*E810-data!$C$17*G810)*$B811/60</f>
        <v>237.57145028986551</v>
      </c>
      <c r="H811" s="16">
        <f t="shared" si="25"/>
        <v>72.833333333333329</v>
      </c>
      <c r="I811" s="14">
        <f>E811/data!$C$15*1000</f>
        <v>3.987240216859345</v>
      </c>
      <c r="J811" s="14">
        <f>J810+data!$C$21*(I810-J810)/60*B810</f>
        <v>3.9960311118421825</v>
      </c>
      <c r="K811" s="59">
        <f>K810+C811*B811/3600/data!H$23</f>
        <v>121.74794290386124</v>
      </c>
    </row>
    <row r="812" spans="1:11" ht="20.100000000000001" customHeight="1">
      <c r="A812" s="12">
        <f>'Eleveld TCI'!A812</f>
        <v>4380</v>
      </c>
      <c r="B812" s="8">
        <f>'Eleveld TCI'!C812</f>
        <v>10</v>
      </c>
      <c r="C812" s="68">
        <f>'Marsh TCI'!E812</f>
        <v>745.7284649292302</v>
      </c>
      <c r="D812" s="17">
        <f>(F812*data!$C$16+G812*data!$C$17-E811*(data!$C$18+data!$C$19+data!$C$20))*$B812/60</f>
        <v>-2.0728652737898967</v>
      </c>
      <c r="E812" s="17">
        <f t="shared" si="26"/>
        <v>29.446901860850929</v>
      </c>
      <c r="F812" s="17">
        <f>F811+(data!$C$19*E811-data!$C$16*F811)*$B812/60</f>
        <v>161.45222907379375</v>
      </c>
      <c r="G812" s="17">
        <f>G811+(data!$C$20*E811-data!$C$17*G811)*$B812/60</f>
        <v>237.97973060815059</v>
      </c>
      <c r="H812" s="16">
        <f t="shared" si="25"/>
        <v>73</v>
      </c>
      <c r="I812" s="14">
        <f>E812/data!$C$15*1000</f>
        <v>3.9871098100738274</v>
      </c>
      <c r="J812" s="14">
        <f>J811+data!$C$21*(I811-J811)/60*B811</f>
        <v>3.9958478705400431</v>
      </c>
      <c r="K812" s="59">
        <f>K811+C812*B812/3600/data!H$23</f>
        <v>121.95508969967491</v>
      </c>
    </row>
    <row r="813" spans="1:11" ht="20.100000000000001" customHeight="1">
      <c r="A813" s="12">
        <f>'Eleveld TCI'!A813</f>
        <v>4390</v>
      </c>
      <c r="B813" s="8">
        <f>'Eleveld TCI'!C813</f>
        <v>10</v>
      </c>
      <c r="C813" s="68">
        <f>'Marsh TCI'!E813</f>
        <v>745.57283560228143</v>
      </c>
      <c r="D813" s="17">
        <f>(F813*data!$C$16+G813*data!$C$17-E812*(data!$C$18+data!$C$19+data!$C$20))*$B813/60</f>
        <v>-2.0724237150690348</v>
      </c>
      <c r="E813" s="17">
        <f t="shared" si="26"/>
        <v>29.445946103918644</v>
      </c>
      <c r="F813" s="17">
        <f>F812+(data!$C$19*E812-data!$C$16*F812)*$B813/60</f>
        <v>161.45320927658531</v>
      </c>
      <c r="G813" s="17">
        <f>G812+(data!$C$20*E812-data!$C$17*G812)*$B813/60</f>
        <v>238.38768967010262</v>
      </c>
      <c r="H813" s="16">
        <f t="shared" si="25"/>
        <v>73.166666666666671</v>
      </c>
      <c r="I813" s="14">
        <f>E813/data!$C$15*1000</f>
        <v>3.9869804006079765</v>
      </c>
      <c r="J813" s="14">
        <f>J812+data!$C$21*(I812-J812)/60*B812</f>
        <v>3.99566573054393</v>
      </c>
      <c r="K813" s="59">
        <f>K812+C813*B813/3600/data!H$23</f>
        <v>122.16219326512</v>
      </c>
    </row>
    <row r="814" spans="1:11" ht="20.100000000000001" customHeight="1">
      <c r="A814" s="12">
        <f>'Eleveld TCI'!A814</f>
        <v>4400</v>
      </c>
      <c r="B814" s="8">
        <f>'Eleveld TCI'!C814</f>
        <v>10</v>
      </c>
      <c r="C814" s="68">
        <f>'Marsh TCI'!E814</f>
        <v>745.4178806043592</v>
      </c>
      <c r="D814" s="17">
        <f>(F814*data!$C$16+G814*data!$C$17-E813*(data!$C$18+data!$C$19+data!$C$20))*$B814/60</f>
        <v>-2.0719840761330746</v>
      </c>
      <c r="E814" s="17">
        <f t="shared" si="26"/>
        <v>29.444997682236352</v>
      </c>
      <c r="F814" s="17">
        <f>F813+(data!$C$19*E813-data!$C$16*F813)*$B814/60</f>
        <v>161.4541237837532</v>
      </c>
      <c r="G814" s="17">
        <f>G813+(data!$C$20*E813-data!$C$17*G813)*$B814/60</f>
        <v>238.79532785957039</v>
      </c>
      <c r="H814" s="16">
        <f t="shared" si="25"/>
        <v>73.333333333333329</v>
      </c>
      <c r="I814" s="14">
        <f>E814/data!$C$15*1000</f>
        <v>3.9868519843348009</v>
      </c>
      <c r="J814" s="14">
        <f>J813+data!$C$21*(I813-J813)/60*B813</f>
        <v>3.9954846896863061</v>
      </c>
      <c r="K814" s="59">
        <f>K813+C814*B814/3600/data!H$23</f>
        <v>122.36925378751009</v>
      </c>
    </row>
    <row r="815" spans="1:11" ht="20.100000000000001" customHeight="1">
      <c r="A815" s="12">
        <f>'Eleveld TCI'!A815</f>
        <v>4410</v>
      </c>
      <c r="B815" s="8">
        <f>'Eleveld TCI'!C815</f>
        <v>10</v>
      </c>
      <c r="C815" s="68">
        <f>'Marsh TCI'!E815</f>
        <v>745.26359416787102</v>
      </c>
      <c r="D815" s="17">
        <f>(F815*data!$C$16+G815*data!$C$17-E814*(data!$C$18+data!$C$19+data!$C$20))*$B815/60</f>
        <v>-2.0715463408020551</v>
      </c>
      <c r="E815" s="17">
        <f t="shared" si="26"/>
        <v>29.444056565335295</v>
      </c>
      <c r="F815" s="17">
        <f>F814+(data!$C$19*E814-data!$C$16*F814)*$B815/60</f>
        <v>161.45497371357706</v>
      </c>
      <c r="G815" s="17">
        <f>G814+(data!$C$20*E814-data!$C$17*G814)*$B815/60</f>
        <v>239.20264555951408</v>
      </c>
      <c r="H815" s="16">
        <f t="shared" si="25"/>
        <v>73.5</v>
      </c>
      <c r="I815" s="14">
        <f>E815/data!$C$15*1000</f>
        <v>3.9867245571288299</v>
      </c>
      <c r="J815" s="14">
        <f>J814+data!$C$21*(I814-J814)/60*B814</f>
        <v>3.9953047457587898</v>
      </c>
      <c r="K815" s="59">
        <f>K814+C815*B815/3600/data!H$23</f>
        <v>122.57627145255672</v>
      </c>
    </row>
    <row r="816" spans="1:11" ht="20.100000000000001" customHeight="1">
      <c r="A816" s="12">
        <f>'Eleveld TCI'!A816</f>
        <v>4420</v>
      </c>
      <c r="B816" s="8">
        <f>'Eleveld TCI'!C816</f>
        <v>10</v>
      </c>
      <c r="C816" s="68">
        <f>'Marsh TCI'!E816</f>
        <v>745.10997057785175</v>
      </c>
      <c r="D816" s="17">
        <f>(F816*data!$C$16+G816*data!$C$17-E815*(data!$C$18+data!$C$19+data!$C$20))*$B816/60</f>
        <v>-2.0711104930414215</v>
      </c>
      <c r="E816" s="17">
        <f t="shared" si="26"/>
        <v>29.443122722760183</v>
      </c>
      <c r="F816" s="17">
        <f>F815+(data!$C$19*E815-data!$C$16*F815)*$B816/60</f>
        <v>161.45576017076732</v>
      </c>
      <c r="G816" s="17">
        <f>G815+(data!$C$20*E815-data!$C$17*G815)*$B816/60</f>
        <v>239.60964315200607</v>
      </c>
      <c r="H816" s="16">
        <f t="shared" si="25"/>
        <v>73.666666666666671</v>
      </c>
      <c r="I816" s="14">
        <f>E816/data!$C$15*1000</f>
        <v>3.9865981148664185</v>
      </c>
      <c r="J816" s="14">
        <f>J815+data!$C$21*(I815-J815)/60*B815</f>
        <v>3.9951258965130387</v>
      </c>
      <c r="K816" s="59">
        <f>K815+C816*B816/3600/data!H$23</f>
        <v>122.78324644438391</v>
      </c>
    </row>
    <row r="817" spans="1:11" ht="20.100000000000001" customHeight="1">
      <c r="A817" s="12">
        <f>'Eleveld TCI'!A817</f>
        <v>4430</v>
      </c>
      <c r="B817" s="8">
        <f>'Eleveld TCI'!C817</f>
        <v>10</v>
      </c>
      <c r="C817" s="68">
        <f>'Marsh TCI'!E817</f>
        <v>744.9570041715134</v>
      </c>
      <c r="D817" s="17">
        <f>(F817*data!$C$16+G817*data!$C$17-E816*(data!$C$18+data!$C$19+data!$C$20))*$B817/60</f>
        <v>-2.0706765169607992</v>
      </c>
      <c r="E817" s="17">
        <f t="shared" si="26"/>
        <v>29.442196124071195</v>
      </c>
      <c r="F817" s="17">
        <f>F816+(data!$C$19*E816-data!$C$16*F816)*$B817/60</f>
        <v>161.45648424660934</v>
      </c>
      <c r="G817" s="17">
        <f>G816+(data!$C$20*E816-data!$C$17*G816)*$B817/60</f>
        <v>240.01632101823191</v>
      </c>
      <c r="H817" s="16">
        <f t="shared" si="25"/>
        <v>73.833333333333329</v>
      </c>
      <c r="I817" s="14">
        <f>E817/data!$C$15*1000</f>
        <v>3.9864726534260151</v>
      </c>
      <c r="J817" s="14">
        <f>J816+data!$C$21*(I816-J816)/60*B816</f>
        <v>3.9949481396616213</v>
      </c>
      <c r="K817" s="59">
        <f>K816+C817*B817/3600/data!H$23</f>
        <v>122.99017894554265</v>
      </c>
    </row>
    <row r="818" spans="1:11" ht="20.100000000000001" customHeight="1">
      <c r="A818" s="12">
        <f>'Eleveld TCI'!A818</f>
        <v>4440</v>
      </c>
      <c r="B818" s="8">
        <f>'Eleveld TCI'!C818</f>
        <v>10</v>
      </c>
      <c r="C818" s="68">
        <f>'Marsh TCI'!E818</f>
        <v>744.80468933773352</v>
      </c>
      <c r="D818" s="17">
        <f>(F818*data!$C$16+G818*data!$C$17-E817*(data!$C$18+data!$C$19+data!$C$20))*$B818/60</f>
        <v>-2.0702443968127597</v>
      </c>
      <c r="E818" s="17">
        <f t="shared" si="26"/>
        <v>29.441276738845971</v>
      </c>
      <c r="F818" s="17">
        <f>F817+(data!$C$19*E817-data!$C$16*F817)*$B818/60</f>
        <v>161.45714701910592</v>
      </c>
      <c r="G818" s="17">
        <f>G817+(data!$C$20*E817-data!$C$17*G817)*$B818/60</f>
        <v>240.42267953849125</v>
      </c>
      <c r="H818" s="16">
        <f t="shared" si="25"/>
        <v>74</v>
      </c>
      <c r="I818" s="14">
        <f>E818/data!$C$15*1000</f>
        <v>3.9863481686884339</v>
      </c>
      <c r="J818" s="14">
        <f>J817+data!$C$21*(I817-J817)/60*B817</f>
        <v>3.9947714728788752</v>
      </c>
      <c r="K818" s="59">
        <f>K817+C818*B818/3600/data!H$23</f>
        <v>123.19706913702535</v>
      </c>
    </row>
    <row r="819" spans="1:11" ht="20.100000000000001" customHeight="1">
      <c r="A819" s="12">
        <f>'Eleveld TCI'!A819</f>
        <v>4450</v>
      </c>
      <c r="B819" s="8">
        <f>'Eleveld TCI'!C819</f>
        <v>10</v>
      </c>
      <c r="C819" s="68">
        <f>'Marsh TCI'!E819</f>
        <v>744.65302051660501</v>
      </c>
      <c r="D819" s="17">
        <f>(F819*data!$C$16+G819*data!$C$17-E818*(data!$C$18+data!$C$19+data!$C$20))*$B819/60</f>
        <v>-2.0698141169915933</v>
      </c>
      <c r="E819" s="17">
        <f t="shared" si="26"/>
        <v>29.440364536681415</v>
      </c>
      <c r="F819" s="17">
        <f>F818+(data!$C$19*E818-data!$C$16*F818)*$B819/60</f>
        <v>161.45774955311856</v>
      </c>
      <c r="G819" s="17">
        <f>G818+(data!$C$20*E818-data!$C$17*G818)*$B819/60</f>
        <v>240.82871909219892</v>
      </c>
      <c r="H819" s="16">
        <f t="shared" si="25"/>
        <v>74.166666666666671</v>
      </c>
      <c r="I819" s="14">
        <f>E819/data!$C$15*1000</f>
        <v>3.9862246565370962</v>
      </c>
      <c r="J819" s="14">
        <f>J818+data!$C$21*(I818-J818)/60*B818</f>
        <v>3.9945958938017521</v>
      </c>
      <c r="K819" s="59">
        <f>K818+C819*B819/3600/data!H$23</f>
        <v>123.40391719827997</v>
      </c>
    </row>
    <row r="820" spans="1:11" ht="20.100000000000001" customHeight="1">
      <c r="A820" s="12">
        <f>'Eleveld TCI'!A820</f>
        <v>4460</v>
      </c>
      <c r="B820" s="8">
        <f>'Eleveld TCI'!C820</f>
        <v>10</v>
      </c>
      <c r="C820" s="68">
        <f>'Marsh TCI'!E820</f>
        <v>744.50199219895524</v>
      </c>
      <c r="D820" s="17">
        <f>(F820*data!$C$16+G820*data!$C$17-E819*(data!$C$18+data!$C$19+data!$C$20))*$B820/60</f>
        <v>-2.0693856620320763</v>
      </c>
      <c r="E820" s="17">
        <f t="shared" si="26"/>
        <v>29.439459487195464</v>
      </c>
      <c r="F820" s="17">
        <f>F819+(data!$C$19*E819-data!$C$16*F819)*$B820/60</f>
        <v>161.45829290050727</v>
      </c>
      <c r="G820" s="17">
        <f>G819+(data!$C$20*E819-data!$C$17*G819)*$B820/60</f>
        <v>241.23444005788591</v>
      </c>
      <c r="H820" s="16">
        <f t="shared" si="25"/>
        <v>74.333333333333329</v>
      </c>
      <c r="I820" s="14">
        <f>E820/data!$C$15*1000</f>
        <v>3.9861021128582705</v>
      </c>
      <c r="J820" s="14">
        <f>J819+data!$C$21*(I819-J819)/60*B819</f>
        <v>3.9944214000306526</v>
      </c>
      <c r="K820" s="59">
        <f>K819+C820*B820/3600/data!H$23</f>
        <v>123.61072330722412</v>
      </c>
    </row>
    <row r="821" spans="1:11" ht="20.100000000000001" customHeight="1">
      <c r="A821" s="12">
        <f>'Eleveld TCI'!A821</f>
        <v>4470</v>
      </c>
      <c r="B821" s="8">
        <f>'Eleveld TCI'!C821</f>
        <v>10</v>
      </c>
      <c r="C821" s="68">
        <f>'Marsh TCI'!E821</f>
        <v>744.35159892590093</v>
      </c>
      <c r="D821" s="17">
        <f>(F821*data!$C$16+G821*data!$C$17-E820*(data!$C$18+data!$C$19+data!$C$20))*$B821/60</f>
        <v>-2.0689590166082441</v>
      </c>
      <c r="E821" s="17">
        <f t="shared" si="26"/>
        <v>29.438561560028763</v>
      </c>
      <c r="F821" s="17">
        <f>F820+(data!$C$19*E820-data!$C$16*F820)*$B821/60</f>
        <v>161.45877810026914</v>
      </c>
      <c r="G821" s="17">
        <f>G820+(data!$C$20*E820-data!$C$17*G820)*$B821/60</f>
        <v>241.6398428132004</v>
      </c>
      <c r="H821" s="16">
        <f t="shared" si="25"/>
        <v>74.5</v>
      </c>
      <c r="I821" s="14">
        <f>E821/data!$C$15*1000</f>
        <v>3.9859805335413023</v>
      </c>
      <c r="J821" s="14">
        <f>J820+data!$C$21*(I820-J820)/60*B820</f>
        <v>3.9942479891302476</v>
      </c>
      <c r="K821" s="59">
        <f>K820+C821*B821/3600/data!H$23</f>
        <v>123.81748764025909</v>
      </c>
    </row>
    <row r="822" spans="1:11" ht="20.100000000000001" customHeight="1">
      <c r="A822" s="12">
        <f>'Eleveld TCI'!A822</f>
        <v>4480</v>
      </c>
      <c r="B822" s="8">
        <f>'Eleveld TCI'!C822</f>
        <v>10</v>
      </c>
      <c r="C822" s="68">
        <f>'Marsh TCI'!E822</f>
        <v>744.20183528834684</v>
      </c>
      <c r="D822" s="17">
        <f>(F822*data!$C$16+G822*data!$C$17-E821*(data!$C$18+data!$C$19+data!$C$20))*$B822/60</f>
        <v>-2.0685341655321712</v>
      </c>
      <c r="E822" s="17">
        <f t="shared" si="26"/>
        <v>29.437670724846317</v>
      </c>
      <c r="F822" s="17">
        <f>F821+(data!$C$19*E821-data!$C$16*F821)*$B822/60</f>
        <v>161.45920617867526</v>
      </c>
      <c r="G822" s="17">
        <f>G821+(data!$C$20*E821-data!$C$17*G821)*$B822/60</f>
        <v>242.04492773490895</v>
      </c>
      <c r="H822" s="16">
        <f t="shared" si="25"/>
        <v>74.666666666666671</v>
      </c>
      <c r="I822" s="14">
        <f>E822/data!$C$15*1000</f>
        <v>3.9858599144788327</v>
      </c>
      <c r="J822" s="14">
        <f>J821+data!$C$21*(I821-J821)/60*B821</f>
        <v>3.9940756586302864</v>
      </c>
      <c r="K822" s="59">
        <f>K821+C822*B822/3600/data!H$23</f>
        <v>124.02421037228363</v>
      </c>
    </row>
    <row r="823" spans="1:11" ht="20.100000000000001" customHeight="1">
      <c r="A823" s="12">
        <f>'Eleveld TCI'!A823</f>
        <v>4490</v>
      </c>
      <c r="B823" s="8">
        <f>'Eleveld TCI'!C823</f>
        <v>10</v>
      </c>
      <c r="C823" s="68">
        <f>'Marsh TCI'!E823</f>
        <v>744.05269592657646</v>
      </c>
      <c r="D823" s="17">
        <f>(F823*data!$C$16+G823*data!$C$17-E822*(data!$C$18+data!$C$19+data!$C$20))*$B823/60</f>
        <v>-2.0681110937527549</v>
      </c>
      <c r="E823" s="17">
        <f t="shared" si="26"/>
        <v>29.43678695133897</v>
      </c>
      <c r="F823" s="17">
        <f>F822+(data!$C$19*E822-data!$C$16*F822)*$B823/60</f>
        <v>161.45957814940661</v>
      </c>
      <c r="G823" s="17">
        <f>G822+(data!$C$20*E822-data!$C$17*G822)*$B823/60</f>
        <v>242.44969519889759</v>
      </c>
      <c r="H823" s="16">
        <f t="shared" si="25"/>
        <v>74.833333333333329</v>
      </c>
      <c r="I823" s="14">
        <f>E823/data!$C$15*1000</f>
        <v>3.9857402515670031</v>
      </c>
      <c r="J823" s="14">
        <f>J822+data!$C$21*(I822-J822)/60*B822</f>
        <v>3.9939044060263935</v>
      </c>
      <c r="K823" s="59">
        <f>K822+C823*B823/3600/data!H$23</f>
        <v>124.23089167670769</v>
      </c>
    </row>
    <row r="824" spans="1:11" ht="20.100000000000001" customHeight="1">
      <c r="A824" s="12">
        <f>'Eleveld TCI'!A824</f>
        <v>4500</v>
      </c>
      <c r="B824" s="8">
        <f>'Eleveld TCI'!C824</f>
        <v>10</v>
      </c>
      <c r="C824" s="68">
        <f>'Marsh TCI'!E824</f>
        <v>743.90417552976601</v>
      </c>
      <c r="D824" s="17">
        <f>(F824*data!$C$16+G824*data!$C$17-E823*(data!$C$18+data!$C$19+data!$C$20))*$B824/60</f>
        <v>-2.0676897863544972</v>
      </c>
      <c r="E824" s="17">
        <f t="shared" si="26"/>
        <v>29.435910209224964</v>
      </c>
      <c r="F824" s="17">
        <f>F823+(data!$C$19*E823-data!$C$16*F823)*$B824/60</f>
        <v>161.45989501368842</v>
      </c>
      <c r="G824" s="17">
        <f>G823+(data!$C$20*E823-data!$C$17*G823)*$B824/60</f>
        <v>242.85414558017297</v>
      </c>
      <c r="H824" s="16">
        <f t="shared" si="25"/>
        <v>75</v>
      </c>
      <c r="I824" s="14">
        <f>E824/data!$C$15*1000</f>
        <v>3.9856215407056643</v>
      </c>
      <c r="J824" s="14">
        <f>J823+data!$C$21*(I823-J823)/60*B823</f>
        <v>3.9937342287808537</v>
      </c>
      <c r="K824" s="59">
        <f>K823+C824*B824/3600/data!H$23</f>
        <v>124.43753172546596</v>
      </c>
    </row>
    <row r="825" spans="1:11" ht="20.100000000000001" customHeight="1">
      <c r="A825" s="12">
        <f>'Eleveld TCI'!A825</f>
        <v>4510</v>
      </c>
      <c r="B825" s="8">
        <f>'Eleveld TCI'!C825</f>
        <v>10</v>
      </c>
      <c r="C825" s="68">
        <f>'Marsh TCI'!E825</f>
        <v>743.75626883554446</v>
      </c>
      <c r="D825" s="17">
        <f>(F825*data!$C$16+G825*data!$C$17-E824*(data!$C$18+data!$C$19+data!$C$20))*$B825/60</f>
        <v>-2.0672702285563083</v>
      </c>
      <c r="E825" s="17">
        <f t="shared" si="26"/>
        <v>29.435040468251341</v>
      </c>
      <c r="F825" s="17">
        <f>F824+(data!$C$19*E824-data!$C$16*F824)*$B825/60</f>
        <v>161.46015776042324</v>
      </c>
      <c r="G825" s="17">
        <f>G824+(data!$C$20*E824-data!$C$17*G824)*$B825/60</f>
        <v>243.25827925286359</v>
      </c>
      <c r="H825" s="16">
        <f t="shared" si="25"/>
        <v>75.166666666666671</v>
      </c>
      <c r="I825" s="14">
        <f>E825/data!$C$15*1000</f>
        <v>3.9855037777985665</v>
      </c>
      <c r="J825" s="14">
        <f>J824+data!$C$21*(I824-J824)/60*B824</f>
        <v>3.9935651243233834</v>
      </c>
      <c r="K825" s="59">
        <f>K824+C825*B825/3600/data!H$23</f>
        <v>124.64413068903139</v>
      </c>
    </row>
    <row r="826" spans="1:11" ht="20.100000000000001" customHeight="1">
      <c r="A826" s="12">
        <f>'Eleveld TCI'!A826</f>
        <v>4520</v>
      </c>
      <c r="B826" s="8">
        <f>'Eleveld TCI'!C826</f>
        <v>10</v>
      </c>
      <c r="C826" s="68">
        <f>'Marsh TCI'!E826</f>
        <v>743.60897062956894</v>
      </c>
      <c r="D826" s="17">
        <f>(F826*data!$C$16+G826*data!$C$17-E825*(data!$C$18+data!$C$19+data!$C$20))*$B826/60</f>
        <v>-2.0668524057103035</v>
      </c>
      <c r="E826" s="17">
        <f t="shared" si="26"/>
        <v>29.434177698195327</v>
      </c>
      <c r="F826" s="17">
        <f>F825+(data!$C$19*E825-data!$C$16*F825)*$B826/60</f>
        <v>161.46036736632266</v>
      </c>
      <c r="G826" s="17">
        <f>G825+(data!$C$20*E825-data!$C$17*G825)*$B826/60</f>
        <v>243.66209659022098</v>
      </c>
      <c r="H826" s="16">
        <f t="shared" si="25"/>
        <v>75.333333333333329</v>
      </c>
      <c r="I826" s="14">
        <f>E826/data!$C$15*1000</f>
        <v>3.9853869587535469</v>
      </c>
      <c r="J826" s="14">
        <f>J825+data!$C$21*(I825-J825)/60*B825</f>
        <v>3.9933970900518911</v>
      </c>
      <c r="K826" s="59">
        <f>K825+C826*B826/3600/data!H$23</f>
        <v>124.85068873642848</v>
      </c>
    </row>
    <row r="827" spans="1:11" ht="20.100000000000001" customHeight="1">
      <c r="A827" s="12">
        <f>'Eleveld TCI'!A827</f>
        <v>4530</v>
      </c>
      <c r="B827" s="8">
        <f>'Eleveld TCI'!C827</f>
        <v>10</v>
      </c>
      <c r="C827" s="68">
        <f>'Marsh TCI'!E827</f>
        <v>743.46227574504894</v>
      </c>
      <c r="D827" s="17">
        <f>(F827*data!$C$16+G827*data!$C$17-E826*(data!$C$18+data!$C$19+data!$C$20))*$B827/60</f>
        <v>-2.0664363033006081</v>
      </c>
      <c r="E827" s="17">
        <f t="shared" si="26"/>
        <v>29.433321868865743</v>
      </c>
      <c r="F827" s="17">
        <f>F826+(data!$C$19*E826-data!$C$16*F826)*$B827/60</f>
        <v>161.46052479603776</v>
      </c>
      <c r="G827" s="17">
        <f>G826+(data!$C$20*E826-data!$C$17*G826)*$B827/60</f>
        <v>244.06559796462102</v>
      </c>
      <c r="H827" s="16">
        <f t="shared" si="25"/>
        <v>75.5</v>
      </c>
      <c r="I827" s="14">
        <f>E827/data!$C$15*1000</f>
        <v>3.98527107948272</v>
      </c>
      <c r="J827" s="14">
        <f>J826+data!$C$21*(I826-J826)/60*B826</f>
        <v>3.9932301233332255</v>
      </c>
      <c r="K827" s="59">
        <f>K826+C827*B827/3600/data!H$23</f>
        <v>125.05720603524655</v>
      </c>
    </row>
    <row r="828" spans="1:11" ht="20.100000000000001" customHeight="1">
      <c r="A828" s="12">
        <f>'Eleveld TCI'!A828</f>
        <v>4540</v>
      </c>
      <c r="B828" s="8">
        <f>'Eleveld TCI'!C828</f>
        <v>10</v>
      </c>
      <c r="C828" s="68">
        <f>'Marsh TCI'!E828</f>
        <v>743.31617906234726</v>
      </c>
      <c r="D828" s="17">
        <f>(F828*data!$C$16+G828*data!$C$17-E827*(data!$C$18+data!$C$19+data!$C$20))*$B828/60</f>
        <v>-2.0660219069421868</v>
      </c>
      <c r="E828" s="17">
        <f t="shared" si="26"/>
        <v>29.432472950104248</v>
      </c>
      <c r="F828" s="17">
        <f>F827+(data!$C$19*E827-data!$C$16*F827)*$B828/60</f>
        <v>161.4606310022883</v>
      </c>
      <c r="G828" s="17">
        <f>G827+(data!$C$20*E827-data!$C$17*G827)*$B828/60</f>
        <v>244.46878374756511</v>
      </c>
      <c r="H828" s="16">
        <f t="shared" si="25"/>
        <v>75.666666666666671</v>
      </c>
      <c r="I828" s="14">
        <f>E828/data!$C$15*1000</f>
        <v>3.9851561359026486</v>
      </c>
      <c r="J828" s="14">
        <f>J827+data!$C$21*(I827-J827)/60*B827</f>
        <v>3.9930642215039125</v>
      </c>
      <c r="K828" s="59">
        <f>K827+C828*B828/3600/data!H$23</f>
        <v>125.26368275165277</v>
      </c>
    </row>
    <row r="829" spans="1:11" ht="20.100000000000001" customHeight="1">
      <c r="A829" s="12">
        <f>'Eleveld TCI'!A829</f>
        <v>4550</v>
      </c>
      <c r="B829" s="8">
        <f>'Eleveld TCI'!C829</f>
        <v>10</v>
      </c>
      <c r="C829" s="68">
        <f>'Marsh TCI'!E829</f>
        <v>743.17067550851448</v>
      </c>
      <c r="D829" s="17">
        <f>(F829*data!$C$16+G829*data!$C$17-E828*(data!$C$18+data!$C$19+data!$C$20))*$B829/60</f>
        <v>-2.0656092023796568</v>
      </c>
      <c r="E829" s="17">
        <f t="shared" si="26"/>
        <v>29.431630911786666</v>
      </c>
      <c r="F829" s="17">
        <f>F828+(data!$C$19*E828-data!$C$16*F828)*$B829/60</f>
        <v>161.46068692599047</v>
      </c>
      <c r="G829" s="17">
        <f>G828+(data!$C$20*E828-data!$C$17*G828)*$B829/60</f>
        <v>244.87165430968159</v>
      </c>
      <c r="H829" s="16">
        <f t="shared" si="25"/>
        <v>75.833333333333329</v>
      </c>
      <c r="I829" s="14">
        <f>E829/data!$C$15*1000</f>
        <v>3.9850421239345182</v>
      </c>
      <c r="J829" s="14">
        <f>J828+data!$C$21*(I828-J828)/60*B828</f>
        <v>3.9928993818708789</v>
      </c>
      <c r="K829" s="59">
        <f>K828+C829*B829/3600/data!H$23</f>
        <v>125.47011905040513</v>
      </c>
    </row>
    <row r="830" spans="1:11" ht="20.100000000000001" customHeight="1">
      <c r="A830" s="12">
        <f>'Eleveld TCI'!A830</f>
        <v>4560</v>
      </c>
      <c r="B830" s="8">
        <f>'Eleveld TCI'!C830</f>
        <v>10</v>
      </c>
      <c r="C830" s="68">
        <f>'Marsh TCI'!E830</f>
        <v>743.02576005688991</v>
      </c>
      <c r="D830" s="17">
        <f>(F830*data!$C$16+G830*data!$C$17-E829*(data!$C$18+data!$C$19+data!$C$20))*$B830/60</f>
        <v>-2.0651981754861315</v>
      </c>
      <c r="E830" s="17">
        <f t="shared" si="26"/>
        <v>29.430795723824186</v>
      </c>
      <c r="F830" s="17">
        <f>F829+(data!$C$19*E829-data!$C$16*F829)*$B830/60</f>
        <v>161.46069349638358</v>
      </c>
      <c r="G830" s="17">
        <f>G829+(data!$C$20*E829-data!$C$17*G829)*$B830/60</f>
        <v>245.27421002072691</v>
      </c>
      <c r="H830" s="16">
        <f t="shared" si="25"/>
        <v>76</v>
      </c>
      <c r="I830" s="14">
        <f>E830/data!$C$15*1000</f>
        <v>3.9849290395043058</v>
      </c>
      <c r="J830" s="14">
        <f>J829+data!$C$21*(I829-J829)/60*B829</f>
        <v>3.9927356017121673</v>
      </c>
      <c r="K830" s="59">
        <f>K829+C830*B830/3600/data!H$23</f>
        <v>125.67651509486538</v>
      </c>
    </row>
    <row r="831" spans="1:11" ht="20.100000000000001" customHeight="1">
      <c r="A831" s="12">
        <f>'Eleveld TCI'!A831</f>
        <v>4570</v>
      </c>
      <c r="B831" s="8">
        <f>'Eleveld TCI'!C831</f>
        <v>10</v>
      </c>
      <c r="C831" s="68">
        <f>'Marsh TCI'!E831</f>
        <v>742.88142772666674</v>
      </c>
      <c r="D831" s="17">
        <f>(F831*data!$C$16+G831*data!$C$17-E830*(data!$C$18+data!$C$19+data!$C$20))*$B831/60</f>
        <v>-2.0647888122620559</v>
      </c>
      <c r="E831" s="17">
        <f t="shared" si="26"/>
        <v>29.429967356164603</v>
      </c>
      <c r="F831" s="17">
        <f>F830+(data!$C$19*E830-data!$C$16*F830)*$B831/60</f>
        <v>161.46065163115532</v>
      </c>
      <c r="G831" s="17">
        <f>G830+(data!$C$20*E830-data!$C$17*G830)*$B831/60</f>
        <v>245.67645124958716</v>
      </c>
      <c r="H831" s="16">
        <f t="shared" si="25"/>
        <v>76.166666666666671</v>
      </c>
      <c r="I831" s="14">
        <f>E831/data!$C$15*1000</f>
        <v>3.9848168785429428</v>
      </c>
      <c r="J831" s="14">
        <f>J830+data!$C$21*(I830-J830)/60*B830</f>
        <v>3.9925728782776373</v>
      </c>
      <c r="K831" s="59">
        <f>K830+C831*B831/3600/data!H$23</f>
        <v>125.88287104701168</v>
      </c>
    </row>
    <row r="832" spans="1:11" ht="20.100000000000001" customHeight="1">
      <c r="A832" s="12">
        <f>'Eleveld TCI'!A832</f>
        <v>4580</v>
      </c>
      <c r="B832" s="8">
        <f>'Eleveld TCI'!C832</f>
        <v>10</v>
      </c>
      <c r="C832" s="68">
        <f>'Marsh TCI'!E832</f>
        <v>742.73767358245209</v>
      </c>
      <c r="D832" s="17">
        <f>(F832*data!$C$16+G832*data!$C$17-E831*(data!$C$18+data!$C$19+data!$C$20))*$B832/60</f>
        <v>-2.064381098834061</v>
      </c>
      <c r="E832" s="17">
        <f t="shared" si="26"/>
        <v>29.429145778793504</v>
      </c>
      <c r="F832" s="17">
        <f>F831+(data!$C$19*E831-data!$C$16*F831)*$B832/60</f>
        <v>161.46056223656578</v>
      </c>
      <c r="G832" s="17">
        <f>G831+(data!$C$20*E831-data!$C$17*G831)*$B832/60</f>
        <v>246.0783783642793</v>
      </c>
      <c r="H832" s="16">
        <f t="shared" si="25"/>
        <v>76.333333333333329</v>
      </c>
      <c r="I832" s="14">
        <f>E832/data!$C$15*1000</f>
        <v>3.9847056369864791</v>
      </c>
      <c r="J832" s="14">
        <f>J831+data!$C$21*(I831-J831)/60*B831</f>
        <v>3.9924112087896551</v>
      </c>
      <c r="K832" s="59">
        <f>K831+C832*B832/3600/data!H$23</f>
        <v>126.08918706745125</v>
      </c>
    </row>
    <row r="833" spans="1:11" ht="20.100000000000001" customHeight="1">
      <c r="A833" s="12">
        <f>'Eleveld TCI'!A833</f>
        <v>4590</v>
      </c>
      <c r="B833" s="8">
        <f>'Eleveld TCI'!C833</f>
        <v>10</v>
      </c>
      <c r="C833" s="68">
        <f>'Marsh TCI'!E833</f>
        <v>742.5944927338935</v>
      </c>
      <c r="D833" s="17">
        <f>(F833*data!$C$16+G833*data!$C$17-E832*(data!$C$18+data!$C$19+data!$C$20))*$B833/60</f>
        <v>-2.0639750214538313</v>
      </c>
      <c r="E833" s="17">
        <f t="shared" si="26"/>
        <v>29.428330961735373</v>
      </c>
      <c r="F833" s="17">
        <f>F832+(data!$C$19*E832-data!$C$16*F832)*$B833/60</f>
        <v>161.46042620757035</v>
      </c>
      <c r="G833" s="17">
        <f>G832+(data!$C$20*E832-data!$C$17*G832)*$B833/60</f>
        <v>246.47999173195262</v>
      </c>
      <c r="H833" s="16">
        <f t="shared" si="25"/>
        <v>76.5</v>
      </c>
      <c r="I833" s="14">
        <f>E833/data!$C$15*1000</f>
        <v>3.9845953107762297</v>
      </c>
      <c r="J833" s="14">
        <f>J832+data!$C$21*(I832-J832)/60*B832</f>
        <v>3.9922505904437755</v>
      </c>
      <c r="K833" s="59">
        <f>K832+C833*B833/3600/data!H$23</f>
        <v>126.29546331543288</v>
      </c>
    </row>
    <row r="834" spans="1:11" ht="20.100000000000001" customHeight="1">
      <c r="A834" s="12">
        <f>'Eleveld TCI'!A834</f>
        <v>4600</v>
      </c>
      <c r="B834" s="8">
        <f>'Eleveld TCI'!C834</f>
        <v>10</v>
      </c>
      <c r="C834" s="68">
        <f>'Marsh TCI'!E834</f>
        <v>742.45188033521856</v>
      </c>
      <c r="D834" s="17">
        <f>(F834*data!$C$16+G834*data!$C$17-E833*(data!$C$18+data!$C$19+data!$C$20))*$B834/60</f>
        <v>-2.0635705664969612</v>
      </c>
      <c r="E834" s="17">
        <f t="shared" si="26"/>
        <v>29.427522875054784</v>
      </c>
      <c r="F834" s="17">
        <f>F833+(data!$C$19*E833-data!$C$16*F833)*$B834/60</f>
        <v>161.46024442794126</v>
      </c>
      <c r="G834" s="17">
        <f>G833+(data!$C$20*E833-data!$C$17*G833)*$B834/60</f>
        <v>246.88129171889011</v>
      </c>
      <c r="H834" s="16">
        <f t="shared" si="25"/>
        <v>76.666666666666671</v>
      </c>
      <c r="I834" s="14">
        <f>E834/data!$C$15*1000</f>
        <v>3.9844858958589393</v>
      </c>
      <c r="J834" s="14">
        <f>J833+data!$C$21*(I833-J833)/60*B833</f>
        <v>3.9920910204094091</v>
      </c>
      <c r="K834" s="59">
        <f>K833+C834*B834/3600/data!H$23</f>
        <v>126.50169994885934</v>
      </c>
    </row>
    <row r="835" spans="1:11" ht="20.100000000000001" customHeight="1">
      <c r="A835" s="12">
        <f>'Eleveld TCI'!A835</f>
        <v>4610</v>
      </c>
      <c r="B835" s="8">
        <f>'Eleveld TCI'!C835</f>
        <v>10</v>
      </c>
      <c r="C835" s="68">
        <f>'Marsh TCI'!E835</f>
        <v>742.30983158486652</v>
      </c>
      <c r="D835" s="17">
        <f>(F835*data!$C$16+G835*data!$C$17-E834*(data!$C$18+data!$C$19+data!$C$20))*$B835/60</f>
        <v>-2.0631677204618502</v>
      </c>
      <c r="E835" s="17">
        <f t="shared" si="26"/>
        <v>29.426721488857432</v>
      </c>
      <c r="F835" s="17">
        <f>F834+(data!$C$19*E834-data!$C$16*F834)*$B835/60</f>
        <v>161.46001777038794</v>
      </c>
      <c r="G835" s="17">
        <f>G834+(data!$C$20*E834-data!$C$17*G834)*$B835/60</f>
        <v>247.28227869050991</v>
      </c>
      <c r="H835" s="16">
        <f t="shared" si="25"/>
        <v>76.833333333333329</v>
      </c>
      <c r="I835" s="14">
        <f>E835/data!$C$15*1000</f>
        <v>3.9843773881869193</v>
      </c>
      <c r="J835" s="14">
        <f>J834+data!$C$21*(I834-J834)/60*B834</f>
        <v>3.9919324958304805</v>
      </c>
      <c r="K835" s="59">
        <f>K834+C835*B835/3600/data!H$23</f>
        <v>126.70789712429958</v>
      </c>
    </row>
    <row r="836" spans="1:11" ht="20.100000000000001" customHeight="1">
      <c r="A836" s="12">
        <f>'Eleveld TCI'!A836</f>
        <v>4620</v>
      </c>
      <c r="B836" s="8">
        <f>'Eleveld TCI'!C836</f>
        <v>10</v>
      </c>
      <c r="C836" s="68">
        <f>'Marsh TCI'!E836</f>
        <v>742.16834172505344</v>
      </c>
      <c r="D836" s="17">
        <f>(F836*data!$C$16+G836*data!$C$17-E835*(data!$C$18+data!$C$19+data!$C$20))*$B836/60</f>
        <v>-2.0627664699685773</v>
      </c>
      <c r="E836" s="17">
        <f t="shared" si="26"/>
        <v>29.425926773291263</v>
      </c>
      <c r="F836" s="17">
        <f>F835+(data!$C$19*E835-data!$C$16*F835)*$B836/60</f>
        <v>161.45974709667618</v>
      </c>
      <c r="G836" s="17">
        <f>G835+(data!$C$20*E835-data!$C$17*G835)*$B836/60</f>
        <v>247.68295301136681</v>
      </c>
      <c r="H836" s="16">
        <f t="shared" ref="H836:H899" si="27">$A836/60</f>
        <v>77</v>
      </c>
      <c r="I836" s="14">
        <f>E836/data!$C$15*1000</f>
        <v>3.9842697837182026</v>
      </c>
      <c r="J836" s="14">
        <f>J835+data!$C$21*(I835-J835)/60*B835</f>
        <v>3.9917750138260755</v>
      </c>
      <c r="K836" s="59">
        <f>K835+C836*B836/3600/data!H$23</f>
        <v>126.91405499700099</v>
      </c>
    </row>
    <row r="837" spans="1:11" ht="20.100000000000001" customHeight="1">
      <c r="A837" s="12">
        <f>'Eleveld TCI'!A837</f>
        <v>4630</v>
      </c>
      <c r="B837" s="8">
        <f>'Eleveld TCI'!C837</f>
        <v>10</v>
      </c>
      <c r="C837" s="68">
        <f>'Marsh TCI'!E837</f>
        <v>742.02740604138853</v>
      </c>
      <c r="D837" s="17">
        <f>(F837*data!$C$16+G837*data!$C$17-E836*(data!$C$18+data!$C$19+data!$C$20))*$B837/60</f>
        <v>-2.062366801757809</v>
      </c>
      <c r="E837" s="17">
        <f t="shared" ref="E837:E900" si="28">IF(N$21=1,(C836/60)*$B837/60+D837+E836,(C837/60)*$B837/60+D837+E836)</f>
        <v>29.425138698547492</v>
      </c>
      <c r="F837" s="17">
        <f>F836+(data!$C$19*E836-data!$C$16*F836)*$B837/60</f>
        <v>161.45943325774618</v>
      </c>
      <c r="G837" s="17">
        <f>G836+(data!$C$20*E836-data!$C$17*G836)*$B837/60</f>
        <v>248.08331504515365</v>
      </c>
      <c r="H837" s="16">
        <f t="shared" si="27"/>
        <v>77.166666666666671</v>
      </c>
      <c r="I837" s="14">
        <f>E837/data!$C$15*1000</f>
        <v>3.9841630784166799</v>
      </c>
      <c r="J837" s="14">
        <f>J836+data!$C$21*(I836-J836)/60*B836</f>
        <v>3.9916185714910788</v>
      </c>
      <c r="K837" s="59">
        <f>K836+C837*B837/3600/data!H$23</f>
        <v>127.12017372090138</v>
      </c>
    </row>
    <row r="838" spans="1:11" ht="20.100000000000001" customHeight="1">
      <c r="A838" s="12">
        <f>'Eleveld TCI'!A838</f>
        <v>4640</v>
      </c>
      <c r="B838" s="8">
        <f>'Eleveld TCI'!C838</f>
        <v>10</v>
      </c>
      <c r="C838" s="68">
        <f>'Marsh TCI'!E838</f>
        <v>741.88701986247509</v>
      </c>
      <c r="D838" s="17">
        <f>(F838*data!$C$16+G838*data!$C$17-E837*(data!$C$18+data!$C$19+data!$C$20))*$B838/60</f>
        <v>-2.0619687026897013</v>
      </c>
      <c r="E838" s="17">
        <f t="shared" si="28"/>
        <v>29.424357234861649</v>
      </c>
      <c r="F838" s="17">
        <f>F837+(data!$C$19*E837-data!$C$16*F837)*$B838/60</f>
        <v>161.45907709382922</v>
      </c>
      <c r="G838" s="17">
        <f>G837+(data!$C$20*E837-data!$C$17*G837)*$B838/60</f>
        <v>248.48336515470291</v>
      </c>
      <c r="H838" s="16">
        <f t="shared" si="27"/>
        <v>77.333333333333329</v>
      </c>
      <c r="I838" s="14">
        <f>E838/data!$C$15*1000</f>
        <v>3.9840572682522444</v>
      </c>
      <c r="J838" s="14">
        <f>J837+data!$C$21*(I837-J837)/60*B837</f>
        <v>3.9914631658968007</v>
      </c>
      <c r="K838" s="59">
        <f>K837+C838*B838/3600/data!H$23</f>
        <v>127.32625344864095</v>
      </c>
    </row>
    <row r="839" spans="1:11" ht="20.100000000000001" customHeight="1">
      <c r="A839" s="12">
        <f>'Eleveld TCI'!A839</f>
        <v>4650</v>
      </c>
      <c r="B839" s="8">
        <f>'Eleveld TCI'!C839</f>
        <v>10</v>
      </c>
      <c r="C839" s="68">
        <f>'Marsh TCI'!E839</f>
        <v>741.74717855950632</v>
      </c>
      <c r="D839" s="17">
        <f>(F839*data!$C$16+G839*data!$C$17-E838*(data!$C$18+data!$C$19+data!$C$20))*$B839/60</f>
        <v>-2.0615721597428189</v>
      </c>
      <c r="E839" s="17">
        <f t="shared" si="28"/>
        <v>29.423582352514593</v>
      </c>
      <c r="F839" s="17">
        <f>F838+(data!$C$19*E838-data!$C$16*F838)*$B839/60</f>
        <v>161.45867943456335</v>
      </c>
      <c r="G839" s="17">
        <f>G838+(data!$C$20*E838-data!$C$17*G838)*$B839/60</f>
        <v>248.88310370198812</v>
      </c>
      <c r="H839" s="16">
        <f t="shared" si="27"/>
        <v>77.5</v>
      </c>
      <c r="I839" s="14">
        <f>E839/data!$C$15*1000</f>
        <v>3.9839523492009223</v>
      </c>
      <c r="J839" s="14">
        <f>J838+data!$C$21*(I838-J838)/60*B838</f>
        <v>3.9913087940915921</v>
      </c>
      <c r="K839" s="59">
        <f>K838+C839*B839/3600/data!H$23</f>
        <v>127.53229433157415</v>
      </c>
    </row>
    <row r="840" spans="1:11" ht="20.100000000000001" customHeight="1">
      <c r="A840" s="12">
        <f>'Eleveld TCI'!A840</f>
        <v>4660</v>
      </c>
      <c r="B840" s="8">
        <f>'Eleveld TCI'!C840</f>
        <v>10</v>
      </c>
      <c r="C840" s="68">
        <f>'Marsh TCI'!E840</f>
        <v>741.60787754589194</v>
      </c>
      <c r="D840" s="17">
        <f>(F840*data!$C$16+G840*data!$C$17-E839*(data!$C$18+data!$C$19+data!$C$20))*$B840/60</f>
        <v>-2.0611771600130617</v>
      </c>
      <c r="E840" s="17">
        <f t="shared" si="28"/>
        <v>29.422814021833492</v>
      </c>
      <c r="F840" s="17">
        <f>F839+(data!$C$19*E839-data!$C$16*F839)*$B840/60</f>
        <v>161.45824109910779</v>
      </c>
      <c r="G840" s="17">
        <f>G839+(data!$C$20*E839-data!$C$17*G839)*$B840/60</f>
        <v>249.28253104812549</v>
      </c>
      <c r="H840" s="16">
        <f t="shared" si="27"/>
        <v>77.666666666666671</v>
      </c>
      <c r="I840" s="14">
        <f>E840/data!$C$15*1000</f>
        <v>3.9838483172450148</v>
      </c>
      <c r="J840" s="14">
        <f>J839+data!$C$21*(I839-J839)/60*B839</f>
        <v>3.9911554531014524</v>
      </c>
      <c r="K840" s="59">
        <f>K839+C840*B840/3600/data!H$23</f>
        <v>127.73829651978134</v>
      </c>
    </row>
    <row r="841" spans="1:11" ht="20.100000000000001" customHeight="1">
      <c r="A841" s="12">
        <f>'Eleveld TCI'!A841</f>
        <v>4670</v>
      </c>
      <c r="B841" s="8">
        <f>'Eleveld TCI'!C841</f>
        <v>10</v>
      </c>
      <c r="C841" s="68">
        <f>'Marsh TCI'!E841</f>
        <v>741.4691122768437</v>
      </c>
      <c r="D841" s="17">
        <f>(F841*data!$C$16+G841*data!$C$17-E840*(data!$C$18+data!$C$19+data!$C$20))*$B841/60</f>
        <v>-2.0607836907125985</v>
      </c>
      <c r="E841" s="17">
        <f t="shared" si="28"/>
        <v>29.422052213192817</v>
      </c>
      <c r="F841" s="17">
        <f>F840+(data!$C$19*E840-data!$C$16*F840)*$B841/60</f>
        <v>161.45776289625627</v>
      </c>
      <c r="G841" s="17">
        <f>G840+(data!$C$20*E840-data!$C$17*G840)*$B841/60</f>
        <v>249.6816475533754</v>
      </c>
      <c r="H841" s="16">
        <f t="shared" si="27"/>
        <v>77.833333333333329</v>
      </c>
      <c r="I841" s="14">
        <f>E841/data!$C$15*1000</f>
        <v>3.9837451683732255</v>
      </c>
      <c r="J841" s="14">
        <f>J840+data!$C$21*(I840-J840)/60*B840</f>
        <v>3.9910031399306254</v>
      </c>
      <c r="K841" s="59">
        <f>K840+C841*B841/3600/data!H$23</f>
        <v>127.94426016208047</v>
      </c>
    </row>
    <row r="842" spans="1:11" ht="20.100000000000001" customHeight="1">
      <c r="A842" s="12">
        <f>'Eleveld TCI'!A842</f>
        <v>4680</v>
      </c>
      <c r="B842" s="8">
        <f>'Eleveld TCI'!C842</f>
        <v>10</v>
      </c>
      <c r="C842" s="68">
        <f>'Marsh TCI'!E842</f>
        <v>741.33087824902248</v>
      </c>
      <c r="D842" s="17">
        <f>(F842*data!$C$16+G842*data!$C$17-E841*(data!$C$18+data!$C$19+data!$C$20))*$B842/60</f>
        <v>-2.0603917391688169</v>
      </c>
      <c r="E842" s="17">
        <f t="shared" si="28"/>
        <v>29.421296897015232</v>
      </c>
      <c r="F842" s="17">
        <f>F841+(data!$C$19*E841-data!$C$16*F841)*$B842/60</f>
        <v>161.45724562454913</v>
      </c>
      <c r="G842" s="17">
        <f>G841+(data!$C$20*E841-data!$C$17*G841)*$B842/60</f>
        <v>250.080453577144</v>
      </c>
      <c r="H842" s="16">
        <f t="shared" si="27"/>
        <v>78</v>
      </c>
      <c r="I842" s="14">
        <f>E842/data!$C$15*1000</f>
        <v>3.9836428985807841</v>
      </c>
      <c r="J842" s="14">
        <f>J841+data!$C$21*(I841-J841)/60*B841</f>
        <v>3.9908518515621867</v>
      </c>
      <c r="K842" s="59">
        <f>K841+C842*B842/3600/data!H$23</f>
        <v>128.15018540603853</v>
      </c>
    </row>
    <row r="843" spans="1:11" ht="20.100000000000001" customHeight="1">
      <c r="A843" s="12">
        <f>'Eleveld TCI'!A843</f>
        <v>4690</v>
      </c>
      <c r="B843" s="8">
        <f>'Eleveld TCI'!C843</f>
        <v>10</v>
      </c>
      <c r="C843" s="68">
        <f>'Marsh TCI'!E843</f>
        <v>741.19317100014428</v>
      </c>
      <c r="D843" s="17">
        <f>(F843*data!$C$16+G843*data!$C$17-E842*(data!$C$18+data!$C$19+data!$C$20))*$B843/60</f>
        <v>-2.0600012928232698</v>
      </c>
      <c r="E843" s="17">
        <f t="shared" si="28"/>
        <v>29.42054804377258</v>
      </c>
      <c r="F843" s="17">
        <f>F842+(data!$C$19*E842-data!$C$16*F842)*$B843/60</f>
        <v>161.45669007238439</v>
      </c>
      <c r="G843" s="17">
        <f>G842+(data!$C$20*E842-data!$C$17*G842)*$B843/60</f>
        <v>250.4789494779848</v>
      </c>
      <c r="H843" s="16">
        <f t="shared" si="27"/>
        <v>78.166666666666671</v>
      </c>
      <c r="I843" s="14">
        <f>E843/data!$C$15*1000</f>
        <v>3.9835415038695783</v>
      </c>
      <c r="J843" s="14">
        <f>J842+data!$C$21*(I842-J842)/60*B842</f>
        <v>3.9907015849586207</v>
      </c>
      <c r="K843" s="59">
        <f>K842+C843*B843/3600/data!H$23</f>
        <v>128.35607239798301</v>
      </c>
    </row>
    <row r="844" spans="1:11" ht="20.100000000000001" customHeight="1">
      <c r="A844" s="12">
        <f>'Eleveld TCI'!A844</f>
        <v>4700</v>
      </c>
      <c r="B844" s="8">
        <f>'Eleveld TCI'!C844</f>
        <v>10</v>
      </c>
      <c r="C844" s="68">
        <f>'Marsh TCI'!E844</f>
        <v>741.05598610860682</v>
      </c>
      <c r="D844" s="17">
        <f>(F844*data!$C$16+G844*data!$C$17-E843*(data!$C$18+data!$C$19+data!$C$20))*$B844/60</f>
        <v>-2.059612339230644</v>
      </c>
      <c r="E844" s="17">
        <f t="shared" si="28"/>
        <v>29.419805623986782</v>
      </c>
      <c r="F844" s="17">
        <f>F843+(data!$C$19*E843-data!$C$16*F843)*$B844/60</f>
        <v>161.45609701812771</v>
      </c>
      <c r="G844" s="17">
        <f>G843+(data!$C$20*E843-data!$C$17*G843)*$B844/60</f>
        <v>250.87713561360025</v>
      </c>
      <c r="H844" s="16">
        <f t="shared" si="27"/>
        <v>78.333333333333329</v>
      </c>
      <c r="I844" s="14">
        <f>E844/data!$C$15*1000</f>
        <v>3.9834409802482771</v>
      </c>
      <c r="J844" s="14">
        <f>J843+data!$C$21*(I843-J843)/60*B843</f>
        <v>3.9905523370623892</v>
      </c>
      <c r="K844" s="59">
        <f>K843+C844*B844/3600/data!H$23</f>
        <v>128.56192128301319</v>
      </c>
    </row>
    <row r="845" spans="1:11" ht="20.100000000000001" customHeight="1">
      <c r="A845" s="12">
        <f>'Eleveld TCI'!A845</f>
        <v>4710</v>
      </c>
      <c r="B845" s="8">
        <f>'Eleveld TCI'!C845</f>
        <v>10</v>
      </c>
      <c r="C845" s="68">
        <f>'Marsh TCI'!E845</f>
        <v>740.91931919310582</v>
      </c>
      <c r="D845" s="17">
        <f>(F845*data!$C$16+G845*data!$C$17-E844*(data!$C$18+data!$C$19+data!$C$20))*$B845/60</f>
        <v>-2.059224866057733</v>
      </c>
      <c r="E845" s="17">
        <f t="shared" si="28"/>
        <v>29.419069608230735</v>
      </c>
      <c r="F845" s="17">
        <f>F844+(data!$C$19*E844-data!$C$16*F844)*$B845/60</f>
        <v>161.45546723022107</v>
      </c>
      <c r="G845" s="17">
        <f>G844+(data!$C$20*E844-data!$C$17*G844)*$B845/60</f>
        <v>251.27501234084338</v>
      </c>
      <c r="H845" s="16">
        <f t="shared" si="27"/>
        <v>78.5</v>
      </c>
      <c r="I845" s="14">
        <f>E845/data!$C$15*1000</f>
        <v>3.9833413237324518</v>
      </c>
      <c r="J845" s="14">
        <f>J844+data!$C$21*(I844-J844)/60*B844</f>
        <v>3.9904041047964891</v>
      </c>
      <c r="K845" s="59">
        <f>K844+C845*B845/3600/data!H$23</f>
        <v>128.76773220501127</v>
      </c>
    </row>
    <row r="846" spans="1:11" ht="20.100000000000001" customHeight="1">
      <c r="A846" s="12">
        <f>'Eleveld TCI'!A846</f>
        <v>4720</v>
      </c>
      <c r="B846" s="8">
        <f>'Eleveld TCI'!C846</f>
        <v>10</v>
      </c>
      <c r="C846" s="68">
        <f>'Marsh TCI'!E846</f>
        <v>740.78316591228202</v>
      </c>
      <c r="D846" s="17">
        <f>(F846*data!$C$16+G846*data!$C$17-E845*(data!$C$18+data!$C$19+data!$C$20))*$B846/60</f>
        <v>-2.0588388610824189</v>
      </c>
      <c r="E846" s="17">
        <f t="shared" si="28"/>
        <v>29.418339967129167</v>
      </c>
      <c r="F846" s="17">
        <f>F845+(data!$C$19*E845-data!$C$16*F845)*$B846/60</f>
        <v>161.45480146729059</v>
      </c>
      <c r="G846" s="17">
        <f>G845+(data!$C$20*E845-data!$C$17*G845)*$B846/60</f>
        <v>251.67258001571943</v>
      </c>
      <c r="H846" s="16">
        <f t="shared" si="27"/>
        <v>78.666666666666671</v>
      </c>
      <c r="I846" s="14">
        <f>E846/data!$C$15*1000</f>
        <v>3.9832425303446914</v>
      </c>
      <c r="J846" s="14">
        <f>J845+data!$C$21*(I845-J845)/60*B845</f>
        <v>3.9902568850650026</v>
      </c>
      <c r="K846" s="59">
        <f>K845+C846*B846/3600/data!H$23</f>
        <v>128.97350530665358</v>
      </c>
    </row>
    <row r="847" spans="1:11" ht="20.100000000000001" customHeight="1">
      <c r="A847" s="12">
        <f>'Eleveld TCI'!A847</f>
        <v>4730</v>
      </c>
      <c r="B847" s="8">
        <f>'Eleveld TCI'!C847</f>
        <v>10</v>
      </c>
      <c r="C847" s="68">
        <f>'Marsh TCI'!E847</f>
        <v>740.64752196435279</v>
      </c>
      <c r="D847" s="17">
        <f>(F847*data!$C$16+G847*data!$C$17-E846*(data!$C$18+data!$C$19+data!$C$20))*$B847/60</f>
        <v>-2.0584543121926613</v>
      </c>
      <c r="E847" s="17">
        <f t="shared" si="28"/>
        <v>29.417616671359511</v>
      </c>
      <c r="F847" s="17">
        <f>F846+(data!$C$19*E846-data!$C$16*F846)*$B847/60</f>
        <v>161.45410047825305</v>
      </c>
      <c r="G847" s="17">
        <f>G846+(data!$C$20*E846-data!$C$17*G846)*$B847/60</f>
        <v>252.06983899338758</v>
      </c>
      <c r="H847" s="16">
        <f t="shared" si="27"/>
        <v>78.833333333333329</v>
      </c>
      <c r="I847" s="14">
        <f>E847/data!$C$15*1000</f>
        <v>3.98314459611472</v>
      </c>
      <c r="J847" s="14">
        <f>J846+data!$C$21*(I846-J846)/60*B846</f>
        <v>3.9901106747536375</v>
      </c>
      <c r="K847" s="59">
        <f>K846+C847*B847/3600/data!H$23</f>
        <v>129.17924072942145</v>
      </c>
    </row>
    <row r="848" spans="1:11" ht="20.100000000000001" customHeight="1">
      <c r="A848" s="12">
        <f>'Eleveld TCI'!A848</f>
        <v>4740</v>
      </c>
      <c r="B848" s="8">
        <f>'Eleveld TCI'!C848</f>
        <v>10</v>
      </c>
      <c r="C848" s="68">
        <f>'Marsh TCI'!E848</f>
        <v>740.51238308673362</v>
      </c>
      <c r="D848" s="17">
        <f>(F848*data!$C$16+G848*data!$C$17-E847*(data!$C$18+data!$C$19+data!$C$20))*$B848/60</f>
        <v>-2.0580712073854968</v>
      </c>
      <c r="E848" s="17">
        <f t="shared" si="28"/>
        <v>29.416899691652773</v>
      </c>
      <c r="F848" s="17">
        <f>F847+(data!$C$19*E847-data!$C$16*F847)*$B848/60</f>
        <v>161.45336500242155</v>
      </c>
      <c r="G848" s="17">
        <f>G847+(data!$C$20*E847-data!$C$17*G847)*$B848/60</f>
        <v>252.46678962816247</v>
      </c>
      <c r="H848" s="16">
        <f t="shared" si="27"/>
        <v>79</v>
      </c>
      <c r="I848" s="14">
        <f>E848/data!$C$15*1000</f>
        <v>3.983047517079517</v>
      </c>
      <c r="J848" s="14">
        <f>J847+data!$C$21*(I847-J847)/60*B847</f>
        <v>3.9899654707302594</v>
      </c>
      <c r="K848" s="59">
        <f>K847+C848*B848/3600/data!H$23</f>
        <v>129.38493861361221</v>
      </c>
    </row>
    <row r="849" spans="1:11" ht="20.100000000000001" customHeight="1">
      <c r="A849" s="12">
        <f>'Eleveld TCI'!A849</f>
        <v>4750</v>
      </c>
      <c r="B849" s="8">
        <f>'Eleveld TCI'!C849</f>
        <v>10</v>
      </c>
      <c r="C849" s="68">
        <f>'Marsh TCI'!E849</f>
        <v>740.37774505570042</v>
      </c>
      <c r="D849" s="17">
        <f>(F849*data!$C$16+G849*data!$C$17-E848*(data!$C$18+data!$C$19+data!$C$20))*$B849/60</f>
        <v>-2.0576895347660549</v>
      </c>
      <c r="E849" s="17">
        <f t="shared" si="28"/>
        <v>29.416188998794311</v>
      </c>
      <c r="F849" s="17">
        <f>F848+(data!$C$19*E848-data!$C$16*F848)*$B849/60</f>
        <v>161.4525957696099</v>
      </c>
      <c r="G849" s="17">
        <f>G848+(data!$C$20*E848-data!$C$17*G848)*$B849/60</f>
        <v>252.86343227351605</v>
      </c>
      <c r="H849" s="16">
        <f t="shared" si="27"/>
        <v>79.166666666666671</v>
      </c>
      <c r="I849" s="14">
        <f>E849/data!$C$15*1000</f>
        <v>3.9829512892834211</v>
      </c>
      <c r="J849" s="14">
        <f>J848+data!$C$21*(I848-J848)/60*B848</f>
        <v>3.9898212698454145</v>
      </c>
      <c r="K849" s="59">
        <f>K848+C849*B849/3600/data!H$23</f>
        <v>129.59059909834991</v>
      </c>
    </row>
    <row r="850" spans="1:11" ht="20.100000000000001" customHeight="1">
      <c r="A850" s="12">
        <f>'Eleveld TCI'!A850</f>
        <v>4760</v>
      </c>
      <c r="B850" s="8">
        <f>'Eleveld TCI'!C850</f>
        <v>10</v>
      </c>
      <c r="C850" s="68">
        <f>'Marsh TCI'!E850</f>
        <v>740.24360368601606</v>
      </c>
      <c r="D850" s="17">
        <f>(F850*data!$C$16+G850*data!$C$17-E849*(data!$C$18+data!$C$19+data!$C$20))*$B850/60</f>
        <v>-2.0573092825465671</v>
      </c>
      <c r="E850" s="17">
        <f t="shared" si="28"/>
        <v>29.415484563624691</v>
      </c>
      <c r="F850" s="17">
        <f>F849+(data!$C$19*E849-data!$C$16*F849)*$B850/60</f>
        <v>161.45179350023608</v>
      </c>
      <c r="G850" s="17">
        <f>G849+(data!$C$20*E849-data!$C$17*G849)*$B850/60</f>
        <v>253.25976728207917</v>
      </c>
      <c r="H850" s="16">
        <f t="shared" si="27"/>
        <v>79.333333333333329</v>
      </c>
      <c r="I850" s="14">
        <f>E850/data!$C$15*1000</f>
        <v>3.9828559087782458</v>
      </c>
      <c r="J850" s="14">
        <f>J849+data!$C$21*(I849-J849)/60*B849</f>
        <v>3.9896780689328439</v>
      </c>
      <c r="K850" s="59">
        <f>K849+C850*B850/3600/data!H$23</f>
        <v>129.79622232159602</v>
      </c>
    </row>
    <row r="851" spans="1:11" ht="20.100000000000001" customHeight="1">
      <c r="A851" s="12">
        <f>'Eleveld TCI'!A851</f>
        <v>4770</v>
      </c>
      <c r="B851" s="8">
        <f>'Eleveld TCI'!C851</f>
        <v>10</v>
      </c>
      <c r="C851" s="68">
        <f>'Marsh TCI'!E851</f>
        <v>740.10995483059276</v>
      </c>
      <c r="D851" s="17">
        <f>(F851*data!$C$16+G851*data!$C$17-E850*(data!$C$18+data!$C$19+data!$C$20))*$B851/60</f>
        <v>-2.0569304390453991</v>
      </c>
      <c r="E851" s="17">
        <f t="shared" si="28"/>
        <v>29.414786357040448</v>
      </c>
      <c r="F851" s="17">
        <f>F850+(data!$C$19*E850-data!$C$16*F850)*$B851/60</f>
        <v>161.45095890542459</v>
      </c>
      <c r="G851" s="17">
        <f>G850+(data!$C$20*E850-data!$C$17*G850)*$B851/60</f>
        <v>253.65579500564331</v>
      </c>
      <c r="H851" s="16">
        <f t="shared" si="27"/>
        <v>79.5</v>
      </c>
      <c r="I851" s="14">
        <f>E851/data!$C$15*1000</f>
        <v>3.982761371623381</v>
      </c>
      <c r="J851" s="14">
        <f>J850+data!$C$21*(I850-J850)/60*B850</f>
        <v>3.9895358648099903</v>
      </c>
      <c r="K851" s="59">
        <f>K850+C851*B851/3600/data!H$23</f>
        <v>130.00180842016007</v>
      </c>
    </row>
    <row r="852" spans="1:11" ht="20.100000000000001" customHeight="1">
      <c r="A852" s="12">
        <f>'Eleveld TCI'!A852</f>
        <v>4780</v>
      </c>
      <c r="B852" s="8">
        <f>'Eleveld TCI'!C852</f>
        <v>10</v>
      </c>
      <c r="C852" s="68">
        <f>'Marsh TCI'!E852</f>
        <v>739.97679438012369</v>
      </c>
      <c r="D852" s="17">
        <f>(F852*data!$C$16+G852*data!$C$17-E851*(data!$C$18+data!$C$19+data!$C$20))*$B852/60</f>
        <v>-2.0565529926860839</v>
      </c>
      <c r="E852" s="17">
        <f t="shared" si="28"/>
        <v>29.414094349994901</v>
      </c>
      <c r="F852" s="17">
        <f>F851+(data!$C$19*E851-data!$C$16*F851)*$B852/60</f>
        <v>161.45009268710785</v>
      </c>
      <c r="G852" s="17">
        <f>G851+(data!$C$20*E851-data!$C$17*G851)*$B852/60</f>
        <v>254.05151579516237</v>
      </c>
      <c r="H852" s="16">
        <f t="shared" si="27"/>
        <v>79.666666666666671</v>
      </c>
      <c r="I852" s="14">
        <f>E852/data!$C$15*1000</f>
        <v>3.9826676738859086</v>
      </c>
      <c r="J852" s="14">
        <f>J851+data!$C$21*(I851-J851)/60*B851</f>
        <v>3.9893946542784944</v>
      </c>
      <c r="K852" s="59">
        <f>K851+C852*B852/3600/data!H$23</f>
        <v>130.20735752971012</v>
      </c>
    </row>
    <row r="853" spans="1:11" ht="20.100000000000001" customHeight="1">
      <c r="A853" s="12">
        <f>'Eleveld TCI'!A853</f>
        <v>4790</v>
      </c>
      <c r="B853" s="8">
        <f>'Eleveld TCI'!C853</f>
        <v>10</v>
      </c>
      <c r="C853" s="68">
        <f>'Marsh TCI'!E853</f>
        <v>739.84411826275561</v>
      </c>
      <c r="D853" s="17">
        <f>(F853*data!$C$16+G853*data!$C$17-E852*(data!$C$18+data!$C$19+data!$C$20))*$B853/60</f>
        <v>-2.0561769319963714</v>
      </c>
      <c r="E853" s="17">
        <f t="shared" si="28"/>
        <v>29.413408513498872</v>
      </c>
      <c r="F853" s="17">
        <f>F852+(data!$C$19*E852-data!$C$16*F852)*$B853/60</f>
        <v>161.44919553812647</v>
      </c>
      <c r="G853" s="17">
        <f>G852+(data!$C$20*E852-data!$C$17*G852)*$B853/60</f>
        <v>254.44693000075441</v>
      </c>
      <c r="H853" s="16">
        <f t="shared" si="27"/>
        <v>79.833333333333329</v>
      </c>
      <c r="I853" s="14">
        <f>E853/data!$C$15*1000</f>
        <v>3.9825748116406938</v>
      </c>
      <c r="J853" s="14">
        <f>J852+data!$C$21*(I852-J852)/60*B852</f>
        <v>3.9892544341246863</v>
      </c>
      <c r="K853" s="59">
        <f>K852+C853*B853/3600/data!H$23</f>
        <v>130.41286978478311</v>
      </c>
    </row>
    <row r="854" spans="1:11" ht="20.100000000000001" customHeight="1">
      <c r="A854" s="12">
        <f>'Eleveld TCI'!A854</f>
        <v>4800</v>
      </c>
      <c r="B854" s="8">
        <f>'Eleveld TCI'!C854</f>
        <v>10</v>
      </c>
      <c r="C854" s="68">
        <f>'Marsh TCI'!E854</f>
        <v>739.71192244373583</v>
      </c>
      <c r="D854" s="17">
        <f>(F854*data!$C$16+G854*data!$C$17-E853*(data!$C$18+data!$C$19+data!$C$20))*$B854/60</f>
        <v>-2.0558022456072726</v>
      </c>
      <c r="E854" s="17">
        <f t="shared" si="28"/>
        <v>29.412728818621478</v>
      </c>
      <c r="F854" s="17">
        <f>F853+(data!$C$19*E853-data!$C$16*F853)*$B854/60</f>
        <v>161.44826814232857</v>
      </c>
      <c r="G854" s="17">
        <f>G853+(data!$C$20*E853-data!$C$17*G853)*$B854/60</f>
        <v>254.84203797170329</v>
      </c>
      <c r="H854" s="16">
        <f t="shared" si="27"/>
        <v>80</v>
      </c>
      <c r="I854" s="14">
        <f>E854/data!$C$15*1000</f>
        <v>3.9824827809704955</v>
      </c>
      <c r="J854" s="14">
        <f>J853+data!$C$21*(I853-J853)/60*B853</f>
        <v>3.9891152011200655</v>
      </c>
      <c r="K854" s="59">
        <f>K853+C854*B854/3600/data!H$23</f>
        <v>130.61834531879526</v>
      </c>
    </row>
    <row r="855" spans="1:11" ht="20.100000000000001" customHeight="1">
      <c r="A855" s="12">
        <f>'Eleveld TCI'!A855</f>
        <v>4810</v>
      </c>
      <c r="B855" s="8">
        <f>'Eleveld TCI'!C855</f>
        <v>10</v>
      </c>
      <c r="C855" s="68">
        <f>'Marsh TCI'!E855</f>
        <v>739.58020292507456</v>
      </c>
      <c r="D855" s="17">
        <f>(F855*data!$C$16+G855*data!$C$17-E854*(data!$C$18+data!$C$19+data!$C$20))*$B855/60</f>
        <v>-2.0554289222521307</v>
      </c>
      <c r="E855" s="17">
        <f t="shared" si="28"/>
        <v>29.412055236490836</v>
      </c>
      <c r="F855" s="17">
        <f>F854+(data!$C$19*E854-data!$C$16*F854)*$B855/60</f>
        <v>161.4473111746681</v>
      </c>
      <c r="G855" s="17">
        <f>G854+(data!$C$20*E854-data!$C$17*G854)*$B855/60</f>
        <v>255.23684005646064</v>
      </c>
      <c r="H855" s="16">
        <f t="shared" si="27"/>
        <v>80.166666666666671</v>
      </c>
      <c r="I855" s="14">
        <f>E855/data!$C$15*1000</f>
        <v>3.9823915779660615</v>
      </c>
      <c r="J855" s="14">
        <f>J854+data!$C$21*(I854-J854)/60*B854</f>
        <v>3.9889769520217748</v>
      </c>
      <c r="K855" s="59">
        <f>K854+C855*B855/3600/data!H$23</f>
        <v>130.82378426405222</v>
      </c>
    </row>
    <row r="856" spans="1:11" ht="20.100000000000001" customHeight="1">
      <c r="A856" s="12">
        <f>'Eleveld TCI'!A856</f>
        <v>4820</v>
      </c>
      <c r="B856" s="8">
        <f>'Eleveld TCI'!C856</f>
        <v>10</v>
      </c>
      <c r="C856" s="68">
        <f>'Marsh TCI'!E856</f>
        <v>739.44895574520729</v>
      </c>
      <c r="D856" s="17">
        <f>(F856*data!$C$16+G856*data!$C$17-E855*(data!$C$18+data!$C$19+data!$C$20))*$B856/60</f>
        <v>-2.0550569507656813</v>
      </c>
      <c r="E856" s="17">
        <f t="shared" si="28"/>
        <v>29.411387738294806</v>
      </c>
      <c r="F856" s="17">
        <f>F855+(data!$C$19*E855-data!$C$16*F855)*$B856/60</f>
        <v>161.4463253013021</v>
      </c>
      <c r="G856" s="17">
        <f>G855+(data!$C$20*E855-data!$C$17*G855)*$B856/60</f>
        <v>255.63133660264745</v>
      </c>
      <c r="H856" s="16">
        <f t="shared" si="27"/>
        <v>80.333333333333329</v>
      </c>
      <c r="I856" s="14">
        <f>E856/data!$C$15*1000</f>
        <v>3.9823011987262298</v>
      </c>
      <c r="J856" s="14">
        <f>J855+data!$C$21*(I855-J855)/60*B855</f>
        <v>3.9888396835730671</v>
      </c>
      <c r="K856" s="59">
        <f>K855+C856*B856/3600/data!H$23</f>
        <v>131.02918675175923</v>
      </c>
    </row>
    <row r="857" spans="1:11" ht="20.100000000000001" customHeight="1">
      <c r="A857" s="12">
        <f>'Eleveld TCI'!A857</f>
        <v>4830</v>
      </c>
      <c r="B857" s="8">
        <f>'Eleveld TCI'!C857</f>
        <v>10</v>
      </c>
      <c r="C857" s="68">
        <f>'Marsh TCI'!E857</f>
        <v>739.31817697866222</v>
      </c>
      <c r="D857" s="17">
        <f>(F857*data!$C$16+G857*data!$C$17-E856*(data!$C$18+data!$C$19+data!$C$20))*$B857/60</f>
        <v>-2.0546863200831411</v>
      </c>
      <c r="E857" s="17">
        <f t="shared" si="28"/>
        <v>29.410726295281684</v>
      </c>
      <c r="F857" s="17">
        <f>F856+(data!$C$19*E856-data!$C$16*F856)*$B857/60</f>
        <v>161.44531117968708</v>
      </c>
      <c r="G857" s="17">
        <f>G856+(data!$C$20*E856-data!$C$17*G856)*$B857/60</f>
        <v>256.02552795705606</v>
      </c>
      <c r="H857" s="16">
        <f t="shared" si="27"/>
        <v>80.5</v>
      </c>
      <c r="I857" s="14">
        <f>E857/data!$C$15*1000</f>
        <v>3.982211639358018</v>
      </c>
      <c r="J857" s="14">
        <f>J856+data!$C$21*(I856-J856)/60*B856</f>
        <v>3.9887033925037625</v>
      </c>
      <c r="K857" s="59">
        <f>K856+C857*B857/3600/data!H$23</f>
        <v>131.23455291203106</v>
      </c>
    </row>
    <row r="858" spans="1:11" ht="20.100000000000001" customHeight="1">
      <c r="A858" s="12">
        <f>'Eleveld TCI'!A858</f>
        <v>4840</v>
      </c>
      <c r="B858" s="8">
        <f>'Eleveld TCI'!C858</f>
        <v>10</v>
      </c>
      <c r="C858" s="68">
        <f>'Marsh TCI'!E858</f>
        <v>739.18786273572266</v>
      </c>
      <c r="D858" s="17">
        <f>(F858*data!$C$16+G858*data!$C$17-E857*(data!$C$18+data!$C$19+data!$C$20))*$B858/60</f>
        <v>-2.0543170192392886</v>
      </c>
      <c r="E858" s="17">
        <f t="shared" si="28"/>
        <v>29.410070878760902</v>
      </c>
      <c r="F858" s="17">
        <f>F857+(data!$C$19*E857-data!$C$16*F857)*$B858/60</f>
        <v>161.44426945867431</v>
      </c>
      <c r="G858" s="17">
        <f>G857+(data!$C$20*E857-data!$C$17*G857)*$B858/60</f>
        <v>256.41941446565176</v>
      </c>
      <c r="H858" s="16">
        <f t="shared" si="27"/>
        <v>80.666666666666671</v>
      </c>
      <c r="I858" s="14">
        <f>E858/data!$C$15*1000</f>
        <v>3.982122895976727</v>
      </c>
      <c r="J858" s="14">
        <f>J857+data!$C$21*(I857-J857)/60*B857</f>
        <v>3.9885680755306994</v>
      </c>
      <c r="K858" s="59">
        <f>K857+C858*B858/3600/data!H$23</f>
        <v>131.43988287390209</v>
      </c>
    </row>
    <row r="859" spans="1:11" ht="20.100000000000001" customHeight="1">
      <c r="A859" s="12">
        <f>'Eleveld TCI'!A859</f>
        <v>4850</v>
      </c>
      <c r="B859" s="8">
        <f>'Eleveld TCI'!C859</f>
        <v>10</v>
      </c>
      <c r="C859" s="68">
        <f>'Marsh TCI'!E859</f>
        <v>739.05800916212002</v>
      </c>
      <c r="D859" s="17">
        <f>(F859*data!$C$16+G859*data!$C$17-E858*(data!$C$18+data!$C$19+data!$C$20))*$B859/60</f>
        <v>-2.0539490373675617</v>
      </c>
      <c r="E859" s="17">
        <f t="shared" si="28"/>
        <v>29.40942146010368</v>
      </c>
      <c r="F859" s="17">
        <f>F858+(data!$C$19*E858-data!$C$16*F858)*$B859/60</f>
        <v>161.44320077860422</v>
      </c>
      <c r="G859" s="17">
        <f>G858+(data!$C$20*E858-data!$C$17*G858)*$B859/60</f>
        <v>256.8129964735748</v>
      </c>
      <c r="H859" s="16">
        <f t="shared" si="27"/>
        <v>80.833333333333329</v>
      </c>
      <c r="I859" s="14">
        <f>E859/data!$C$15*1000</f>
        <v>3.9820349647060178</v>
      </c>
      <c r="J859" s="14">
        <f>J858+data!$C$21*(I858-J858)/60*B858</f>
        <v>3.9884337293581766</v>
      </c>
      <c r="K859" s="59">
        <f>K858+C859*B859/3600/data!H$23</f>
        <v>131.645176765336</v>
      </c>
    </row>
    <row r="860" spans="1:11" ht="20.100000000000001" customHeight="1">
      <c r="A860" s="12">
        <f>'Eleveld TCI'!A860</f>
        <v>4860</v>
      </c>
      <c r="B860" s="8">
        <f>'Eleveld TCI'!C860</f>
        <v>10</v>
      </c>
      <c r="C860" s="68">
        <f>'Marsh TCI'!E860</f>
        <v>738.92861243868083</v>
      </c>
      <c r="D860" s="17">
        <f>(F860*data!$C$16+G860*data!$C$17-E859*(data!$C$18+data!$C$19+data!$C$20))*$B860/60</f>
        <v>-2.0535823636991579</v>
      </c>
      <c r="E860" s="17">
        <f t="shared" si="28"/>
        <v>29.408778010743745</v>
      </c>
      <c r="F860" s="17">
        <f>F859+(data!$C$19*E859-data!$C$16*F859)*$B860/60</f>
        <v>161.44210577139987</v>
      </c>
      <c r="G860" s="17">
        <f>G859+(data!$C$20*E859-data!$C$17*G859)*$B860/60</f>
        <v>257.20627432514215</v>
      </c>
      <c r="H860" s="16">
        <f t="shared" si="27"/>
        <v>81</v>
      </c>
      <c r="I860" s="14">
        <f>E860/data!$C$15*1000</f>
        <v>3.9819478416780201</v>
      </c>
      <c r="J860" s="14">
        <f>J859+data!$C$21*(I859-J859)/60*B859</f>
        <v>3.9883003506783909</v>
      </c>
      <c r="K860" s="59">
        <f>K859+C860*B860/3600/data!H$23</f>
        <v>131.85043471323564</v>
      </c>
    </row>
    <row r="861" spans="1:11" ht="20.100000000000001" customHeight="1">
      <c r="A861" s="12">
        <f>'Eleveld TCI'!A861</f>
        <v>4870</v>
      </c>
      <c r="B861" s="8">
        <f>'Eleveld TCI'!C861</f>
        <v>10</v>
      </c>
      <c r="C861" s="68">
        <f>'Marsh TCI'!E861</f>
        <v>738.7996687810147</v>
      </c>
      <c r="D861" s="17">
        <f>(F861*data!$C$16+G861*data!$C$17-E860*(data!$C$18+data!$C$19+data!$C$20))*$B861/60</f>
        <v>-2.0532169875621529</v>
      </c>
      <c r="E861" s="17">
        <f t="shared" si="28"/>
        <v>29.408140502177929</v>
      </c>
      <c r="F861" s="17">
        <f>F860+(data!$C$19*E860-data!$C$16*F860)*$B861/60</f>
        <v>161.4409850606593</v>
      </c>
      <c r="G861" s="17">
        <f>G860+(data!$C$20*E860-data!$C$17*G860)*$B861/60</f>
        <v>257.59924836384931</v>
      </c>
      <c r="H861" s="16">
        <f t="shared" si="27"/>
        <v>81.166666666666671</v>
      </c>
      <c r="I861" s="14">
        <f>E861/data!$C$15*1000</f>
        <v>3.9818615230334045</v>
      </c>
      <c r="J861" s="14">
        <f>J860+data!$C$21*(I860-J860)/60*B860</f>
        <v>3.9881679361718643</v>
      </c>
      <c r="K861" s="59">
        <f>K860+C861*B861/3600/data!H$23</f>
        <v>132.0556568434526</v>
      </c>
    </row>
    <row r="862" spans="1:11" ht="20.100000000000001" customHeight="1">
      <c r="A862" s="12">
        <f>'Eleveld TCI'!A862</f>
        <v>4880</v>
      </c>
      <c r="B862" s="8">
        <f>'Eleveld TCI'!C862</f>
        <v>10</v>
      </c>
      <c r="C862" s="68">
        <f>'Marsh TCI'!E862</f>
        <v>738.67117443922268</v>
      </c>
      <c r="D862" s="17">
        <f>(F862*data!$C$16+G862*data!$C$17-E861*(data!$C$18+data!$C$19+data!$C$20))*$B862/60</f>
        <v>-2.0528528983806136</v>
      </c>
      <c r="E862" s="17">
        <f t="shared" si="28"/>
        <v>29.4075089059668</v>
      </c>
      <c r="F862" s="17">
        <f>F861+(data!$C$19*E861-data!$C$16*F861)*$B862/60</f>
        <v>161.43983926174718</v>
      </c>
      <c r="G862" s="17">
        <f>G861+(data!$C$20*E861-data!$C$17*G861)*$B862/60</f>
        <v>257.99191893237224</v>
      </c>
      <c r="H862" s="16">
        <f t="shared" si="27"/>
        <v>81.333333333333329</v>
      </c>
      <c r="I862" s="14">
        <f>E862/data!$C$15*1000</f>
        <v>3.9817760049214717</v>
      </c>
      <c r="J862" s="14">
        <f>J861+data!$C$21*(I861-J861)/60*B861</f>
        <v>3.9880364825078658</v>
      </c>
      <c r="K862" s="59">
        <f>K861+C862*B862/3600/data!H$23</f>
        <v>132.26084328079682</v>
      </c>
    </row>
    <row r="863" spans="1:11" ht="20.100000000000001" customHeight="1">
      <c r="A863" s="12">
        <f>'Eleveld TCI'!A863</f>
        <v>4890</v>
      </c>
      <c r="B863" s="8">
        <f>'Eleveld TCI'!C863</f>
        <v>10</v>
      </c>
      <c r="C863" s="68">
        <f>'Marsh TCI'!E863</f>
        <v>738.54312569752892</v>
      </c>
      <c r="D863" s="17">
        <f>(F863*data!$C$16+G863*data!$C$17-E862*(data!$C$18+data!$C$19+data!$C$20))*$B863/60</f>
        <v>-2.0524900856737243</v>
      </c>
      <c r="E863" s="17">
        <f t="shared" si="28"/>
        <v>29.406883193735361</v>
      </c>
      <c r="F863" s="17">
        <f>F862+(data!$C$19*E862-data!$C$16*F862)*$B863/60</f>
        <v>161.4386689818854</v>
      </c>
      <c r="G863" s="17">
        <f>G862+(data!$C$20*E862-data!$C$17*G862)*$B863/60</f>
        <v>258.38428637256925</v>
      </c>
      <c r="H863" s="16">
        <f t="shared" si="27"/>
        <v>81.5</v>
      </c>
      <c r="I863" s="14">
        <f>E863/data!$C$15*1000</f>
        <v>3.9816912835002491</v>
      </c>
      <c r="J863" s="14">
        <f>J862+data!$C$21*(I862-J862)/60*B862</f>
        <v>3.9879059863448258</v>
      </c>
      <c r="K863" s="59">
        <f>K862+C863*B863/3600/data!H$23</f>
        <v>132.46599414904614</v>
      </c>
    </row>
    <row r="864" spans="1:11" ht="20.100000000000001" customHeight="1">
      <c r="A864" s="12">
        <f>'Eleveld TCI'!A864</f>
        <v>4900</v>
      </c>
      <c r="B864" s="8">
        <f>'Eleveld TCI'!C864</f>
        <v>10</v>
      </c>
      <c r="C864" s="68">
        <f>'Marsh TCI'!E864</f>
        <v>738.41551887401977</v>
      </c>
      <c r="D864" s="17">
        <f>(F864*data!$C$16+G864*data!$C$17-E863*(data!$C$18+data!$C$19+data!$C$20))*$B864/60</f>
        <v>-2.0521285390549338</v>
      </c>
      <c r="E864" s="17">
        <f t="shared" si="28"/>
        <v>29.406263337173563</v>
      </c>
      <c r="F864" s="17">
        <f>F863+(data!$C$19*E863-data!$C$16*F863)*$B864/60</f>
        <v>161.43747482024267</v>
      </c>
      <c r="G864" s="17">
        <f>G863+(data!$C$20*E863-data!$C$17*G863)*$B864/60</f>
        <v>258.77635102548271</v>
      </c>
      <c r="H864" s="16">
        <f t="shared" si="27"/>
        <v>81.666666666666671</v>
      </c>
      <c r="I864" s="14">
        <f>E864/data!$C$15*1000</f>
        <v>3.9816073549365565</v>
      </c>
      <c r="J864" s="14">
        <f>J863+data!$C$21*(I863-J863)/60*B863</f>
        <v>3.9877764443307449</v>
      </c>
      <c r="K864" s="59">
        <f>K863+C864*B864/3600/data!H$23</f>
        <v>132.67110957095559</v>
      </c>
    </row>
    <row r="865" spans="1:11" ht="20.100000000000001" customHeight="1">
      <c r="A865" s="12">
        <f>'Eleveld TCI'!A865</f>
        <v>4910</v>
      </c>
      <c r="B865" s="8">
        <f>'Eleveld TCI'!C865</f>
        <v>10</v>
      </c>
      <c r="C865" s="68">
        <f>'Marsh TCI'!E865</f>
        <v>738.28835032030099</v>
      </c>
      <c r="D865" s="17">
        <f>(F865*data!$C$16+G865*data!$C$17-E864*(data!$C$18+data!$C$19+data!$C$20))*$B865/60</f>
        <v>-2.0517682482310842</v>
      </c>
      <c r="E865" s="17">
        <f t="shared" si="28"/>
        <v>29.405649308036978</v>
      </c>
      <c r="F865" s="17">
        <f>F864+(data!$C$19*E864-data!$C$16*F864)*$B865/60</f>
        <v>161.4362573680234</v>
      </c>
      <c r="G865" s="17">
        <f>G864+(data!$C$20*E864-data!$C$17*G864)*$B865/60</f>
        <v>259.16811323134118</v>
      </c>
      <c r="H865" s="16">
        <f t="shared" si="27"/>
        <v>81.833333333333329</v>
      </c>
      <c r="I865" s="14">
        <f>E865/data!$C$15*1000</f>
        <v>3.9815242154060986</v>
      </c>
      <c r="J865" s="14">
        <f>J864+data!$C$21*(I864-J864)/60*B864</f>
        <v>3.987647853103593</v>
      </c>
      <c r="K865" s="59">
        <f>K864+C865*B865/3600/data!H$23</f>
        <v>132.87618966826679</v>
      </c>
    </row>
    <row r="866" spans="1:11" ht="20.100000000000001" customHeight="1">
      <c r="A866" s="12">
        <f>'Eleveld TCI'!A866</f>
        <v>4920</v>
      </c>
      <c r="B866" s="8">
        <f>'Eleveld TCI'!C866</f>
        <v>10</v>
      </c>
      <c r="C866" s="68">
        <f>'Marsh TCI'!E866</f>
        <v>738.16161642120107</v>
      </c>
      <c r="D866" s="17">
        <f>(F866*data!$C$16+G866*data!$C$17-E865*(data!$C$18+data!$C$19+data!$C$20))*$B866/60</f>
        <v>-2.0514092030015729</v>
      </c>
      <c r="E866" s="17">
        <f t="shared" si="28"/>
        <v>29.405041078147352</v>
      </c>
      <c r="F866" s="17">
        <f>F865+(data!$C$19*E865-data!$C$16*F865)*$B866/60</f>
        <v>161.43501720855554</v>
      </c>
      <c r="G866" s="17">
        <f>G865+(data!$C$20*E865-data!$C$17*G865)*$B866/60</f>
        <v>259.5595733295612</v>
      </c>
      <c r="H866" s="16">
        <f t="shared" si="27"/>
        <v>82</v>
      </c>
      <c r="I866" s="14">
        <f>E866/data!$C$15*1000</f>
        <v>3.9814418610935407</v>
      </c>
      <c r="J866" s="14">
        <f>J865+data!$C$21*(I865-J865)/60*B865</f>
        <v>3.9875202092917048</v>
      </c>
      <c r="K866" s="59">
        <f>K865+C866*B866/3600/data!H$23</f>
        <v>133.08123456171711</v>
      </c>
    </row>
    <row r="867" spans="1:11" ht="20.100000000000001" customHeight="1">
      <c r="A867" s="12">
        <f>'Eleveld TCI'!A867</f>
        <v>4930</v>
      </c>
      <c r="B867" s="8">
        <f>'Eleveld TCI'!C867</f>
        <v>10</v>
      </c>
      <c r="C867" s="68">
        <f>'Marsh TCI'!E867</f>
        <v>738.03531359446424</v>
      </c>
      <c r="D867" s="17">
        <f>(F867*data!$C$16+G867*data!$C$17-E866*(data!$C$18+data!$C$19+data!$C$20))*$B867/60</f>
        <v>-2.0510513932575081</v>
      </c>
      <c r="E867" s="17">
        <f t="shared" si="28"/>
        <v>29.404438619393179</v>
      </c>
      <c r="F867" s="17">
        <f>F866+(data!$C$19*E866-data!$C$16*F866)*$B867/60</f>
        <v>161.43375491737746</v>
      </c>
      <c r="G867" s="17">
        <f>G866+(data!$C$20*E866-data!$C$17*G866)*$B867/60</f>
        <v>259.95073165874913</v>
      </c>
      <c r="H867" s="16">
        <f t="shared" si="27"/>
        <v>82.166666666666671</v>
      </c>
      <c r="I867" s="14">
        <f>E867/data!$C$15*1000</f>
        <v>3.9813602881925858</v>
      </c>
      <c r="J867" s="14">
        <f>J866+data!$C$21*(I866-J866)/60*B866</f>
        <v>3.9873935095141664</v>
      </c>
      <c r="K867" s="59">
        <f>K866+C867*B867/3600/data!H$23</f>
        <v>133.28624437104889</v>
      </c>
    </row>
    <row r="868" spans="1:11" ht="20.100000000000001" customHeight="1">
      <c r="A868" s="12">
        <f>'Eleveld TCI'!A868</f>
        <v>4940</v>
      </c>
      <c r="B868" s="8">
        <f>'Eleveld TCI'!C868</f>
        <v>10</v>
      </c>
      <c r="C868" s="68">
        <f>'Marsh TCI'!E868</f>
        <v>737.90943829046398</v>
      </c>
      <c r="D868" s="17">
        <f>(F868*data!$C$16+G868*data!$C$17-E867*(data!$C$18+data!$C$19+data!$C$20))*$B868/60</f>
        <v>-2.0506948089808748</v>
      </c>
      <c r="E868" s="17">
        <f t="shared" si="28"/>
        <v>29.40384190373026</v>
      </c>
      <c r="F868" s="17">
        <f>F867+(data!$C$19*E867-data!$C$16*F867)*$B868/60</f>
        <v>161.4324710623242</v>
      </c>
      <c r="G868" s="17">
        <f>G867+(data!$C$20*E867-data!$C$17*G867)*$B868/60</f>
        <v>260.34158855670324</v>
      </c>
      <c r="H868" s="16">
        <f t="shared" si="27"/>
        <v>82.333333333333329</v>
      </c>
      <c r="I868" s="14">
        <f>E868/data!$C$15*1000</f>
        <v>3.9812794929060491</v>
      </c>
      <c r="J868" s="14">
        <f>J867+data!$C$21*(I867-J867)/60*B867</f>
        <v>3.9872677503811973</v>
      </c>
      <c r="K868" s="59">
        <f>K867+C868*B868/3600/data!H$23</f>
        <v>133.49121921501848</v>
      </c>
    </row>
    <row r="869" spans="1:11" ht="20.100000000000001" customHeight="1">
      <c r="A869" s="12">
        <f>'Eleveld TCI'!A869</f>
        <v>4950</v>
      </c>
      <c r="B869" s="8">
        <f>'Eleveld TCI'!C869</f>
        <v>10</v>
      </c>
      <c r="C869" s="68">
        <f>'Marsh TCI'!E869</f>
        <v>737.78398699187051</v>
      </c>
      <c r="D869" s="17">
        <f>(F869*data!$C$16+G869*data!$C$17-E868*(data!$C$18+data!$C$19+data!$C$20))*$B869/60</f>
        <v>-2.0503394402437083</v>
      </c>
      <c r="E869" s="17">
        <f t="shared" si="28"/>
        <v>29.403250903182286</v>
      </c>
      <c r="F869" s="17">
        <f>F868+(data!$C$19*E868-data!$C$16*F868)*$B869/60</f>
        <v>161.43116620361258</v>
      </c>
      <c r="G869" s="17">
        <f>G868+(data!$C$20*E868-data!$C$17*G868)*$B869/60</f>
        <v>260.73214436041548</v>
      </c>
      <c r="H869" s="16">
        <f t="shared" si="27"/>
        <v>82.5</v>
      </c>
      <c r="I869" s="14">
        <f>E869/data!$C$15*1000</f>
        <v>3.9811994714459407</v>
      </c>
      <c r="J869" s="14">
        <f>J868+data!$C$21*(I868-J868)/60*B868</f>
        <v>3.9871429284945252</v>
      </c>
      <c r="K869" s="59">
        <f>K868+C869*B869/3600/data!H$23</f>
        <v>133.6961592114051</v>
      </c>
    </row>
    <row r="870" spans="1:11" ht="20.100000000000001" customHeight="1">
      <c r="A870" s="12">
        <f>'Eleveld TCI'!A870</f>
        <v>4960</v>
      </c>
      <c r="B870" s="8">
        <f>'Eleveld TCI'!C870</f>
        <v>10</v>
      </c>
      <c r="C870" s="68">
        <f>'Marsh TCI'!E870</f>
        <v>737.65895621338984</v>
      </c>
      <c r="D870" s="17">
        <f>(F870*data!$C$16+G870*data!$C$17-E869*(data!$C$18+data!$C$19+data!$C$20))*$B870/60</f>
        <v>-2.049985277207282</v>
      </c>
      <c r="E870" s="17">
        <f t="shared" si="28"/>
        <v>29.402665589841313</v>
      </c>
      <c r="F870" s="17">
        <f>F869+(data!$C$19*E869-data!$C$16*F869)*$B870/60</f>
        <v>161.42984089392559</v>
      </c>
      <c r="G870" s="17">
        <f>G869+(data!$C$20*E869-data!$C$17*G869)*$B870/60</f>
        <v>261.1223994060735</v>
      </c>
      <c r="H870" s="16">
        <f t="shared" si="27"/>
        <v>82.666666666666671</v>
      </c>
      <c r="I870" s="14">
        <f>E870/data!$C$15*1000</f>
        <v>3.9811202200335236</v>
      </c>
      <c r="J870" s="14">
        <f>J869+data!$C$21*(I869-J869)/60*B869</f>
        <v>3.9870190404477541</v>
      </c>
      <c r="K870" s="59">
        <f>K869+C870*B870/3600/data!H$23</f>
        <v>133.90106447701993</v>
      </c>
    </row>
    <row r="871" spans="1:11" ht="20.100000000000001" customHeight="1">
      <c r="A871" s="12">
        <f>'Eleveld TCI'!A871</f>
        <v>4970</v>
      </c>
      <c r="B871" s="8">
        <f>'Eleveld TCI'!C871</f>
        <v>10</v>
      </c>
      <c r="C871" s="68">
        <f>'Marsh TCI'!E871</f>
        <v>737.53434250145688</v>
      </c>
      <c r="D871" s="17">
        <f>(F871*data!$C$16+G871*data!$C$17-E870*(data!$C$18+data!$C$19+data!$C$20))*$B871/60</f>
        <v>-2.049632310121285</v>
      </c>
      <c r="E871" s="17">
        <f t="shared" si="28"/>
        <v>29.402085935868332</v>
      </c>
      <c r="F871" s="17">
        <f>F870+(data!$C$19*E870-data!$C$16*F870)*$B871/60</f>
        <v>161.42849567849586</v>
      </c>
      <c r="G871" s="17">
        <f>G870+(data!$C$20*E870-data!$C$17*G870)*$B871/60</f>
        <v>261.51235402906264</v>
      </c>
      <c r="H871" s="16">
        <f t="shared" si="27"/>
        <v>82.833333333333329</v>
      </c>
      <c r="I871" s="14">
        <f>E871/data!$C$15*1000</f>
        <v>3.9810417348993994</v>
      </c>
      <c r="J871" s="14">
        <f>J870+data!$C$21*(I870-J870)/60*B870</f>
        <v>3.9868960828267266</v>
      </c>
      <c r="K871" s="59">
        <f>K870+C871*B871/3600/data!H$23</f>
        <v>134.10593512771479</v>
      </c>
    </row>
    <row r="872" spans="1:11" ht="20.100000000000001" customHeight="1">
      <c r="A872" s="12">
        <f>'Eleveld TCI'!A872</f>
        <v>4980</v>
      </c>
      <c r="B872" s="8">
        <f>'Eleveld TCI'!C872</f>
        <v>10</v>
      </c>
      <c r="C872" s="68">
        <f>'Marsh TCI'!E872</f>
        <v>737.4101424339284</v>
      </c>
      <c r="D872" s="17">
        <f>(F872*data!$C$16+G872*data!$C$17-E871*(data!$C$18+data!$C$19+data!$C$20))*$B872/60</f>
        <v>-2.0492805293230338</v>
      </c>
      <c r="E872" s="17">
        <f t="shared" si="28"/>
        <v>29.401511913493788</v>
      </c>
      <c r="F872" s="17">
        <f>F871+(data!$C$19*E871-data!$C$16*F871)*$B872/60</f>
        <v>161.42713109518832</v>
      </c>
      <c r="G872" s="17">
        <f>G871+(data!$C$20*E871-data!$C$17*G871)*$B872/60</f>
        <v>261.90200856396785</v>
      </c>
      <c r="H872" s="16">
        <f t="shared" si="27"/>
        <v>83</v>
      </c>
      <c r="I872" s="14">
        <f>E872/data!$C$15*1000</f>
        <v>3.9809640122835681</v>
      </c>
      <c r="J872" s="14">
        <f>J871+data!$C$21*(I871-J871)/60*B871</f>
        <v>3.9867740522098809</v>
      </c>
      <c r="K872" s="59">
        <f>K871+C872*B872/3600/data!H$23</f>
        <v>134.31077127839089</v>
      </c>
    </row>
    <row r="873" spans="1:11" ht="20.100000000000001" customHeight="1">
      <c r="A873" s="12">
        <f>'Eleveld TCI'!A873</f>
        <v>4990</v>
      </c>
      <c r="B873" s="8">
        <f>'Eleveld TCI'!C873</f>
        <v>10</v>
      </c>
      <c r="C873" s="68">
        <f>'Marsh TCI'!E873</f>
        <v>737.28635261982731</v>
      </c>
      <c r="D873" s="17">
        <f>(F873*data!$C$16+G873*data!$C$17-E872*(data!$C$18+data!$C$19+data!$C$20))*$B873/60</f>
        <v>-2.0489299252366631</v>
      </c>
      <c r="E873" s="17">
        <f t="shared" si="28"/>
        <v>29.400943495018037</v>
      </c>
      <c r="F873" s="17">
        <f>F872+(data!$C$19*E872-data!$C$16*F872)*$B873/60</f>
        <v>161.42574767458197</v>
      </c>
      <c r="G873" s="17">
        <f>G872+(data!$C$20*E872-data!$C$17*G872)*$B873/60</f>
        <v>262.29136334457559</v>
      </c>
      <c r="H873" s="16">
        <f t="shared" si="27"/>
        <v>83.166666666666671</v>
      </c>
      <c r="I873" s="14">
        <f>E873/data!$C$15*1000</f>
        <v>3.9808870484355001</v>
      </c>
      <c r="J873" s="14">
        <f>J872+data!$C$21*(I872-J872)/60*B872</f>
        <v>3.9866529451686001</v>
      </c>
      <c r="K873" s="59">
        <f>K872+C873*B873/3600/data!H$23</f>
        <v>134.51557304300752</v>
      </c>
    </row>
    <row r="874" spans="1:11" ht="20.100000000000001" customHeight="1">
      <c r="A874" s="12">
        <f>'Eleveld TCI'!A874</f>
        <v>5000</v>
      </c>
      <c r="B874" s="8">
        <f>'Eleveld TCI'!C874</f>
        <v>10</v>
      </c>
      <c r="C874" s="68">
        <f>'Marsh TCI'!E874</f>
        <v>737.16296969903567</v>
      </c>
      <c r="D874" s="17">
        <f>(F874*data!$C$16+G874*data!$C$17-E873*(data!$C$18+data!$C$19+data!$C$20))*$B874/60</f>
        <v>-2.0485804883723446</v>
      </c>
      <c r="E874" s="17">
        <f t="shared" si="28"/>
        <v>29.400380652811879</v>
      </c>
      <c r="F874" s="17">
        <f>F873+(data!$C$19*E873-data!$C$16*F873)*$B874/60</f>
        <v>161.42434594005084</v>
      </c>
      <c r="G874" s="17">
        <f>G873+(data!$C$20*E873-data!$C$17*G873)*$B874/60</f>
        <v>262.68041870387594</v>
      </c>
      <c r="H874" s="16">
        <f t="shared" si="27"/>
        <v>83.333333333333329</v>
      </c>
      <c r="I874" s="14">
        <f>E874/data!$C$15*1000</f>
        <v>3.9808108396142017</v>
      </c>
      <c r="J874" s="14">
        <f>J873+data!$C$21*(I873-J873)/60*B873</f>
        <v>3.986532758267558</v>
      </c>
      <c r="K874" s="59">
        <f>K873+C874*B874/3600/data!H$23</f>
        <v>134.72034053459058</v>
      </c>
    </row>
    <row r="875" spans="1:11" ht="20.100000000000001" customHeight="1">
      <c r="A875" s="12">
        <f>'Eleveld TCI'!A875</f>
        <v>5010</v>
      </c>
      <c r="B875" s="8">
        <f>'Eleveld TCI'!C875</f>
        <v>10</v>
      </c>
      <c r="C875" s="68">
        <f>'Marsh TCI'!E875</f>
        <v>737.0399903420082</v>
      </c>
      <c r="D875" s="17">
        <f>(F875*data!$C$16+G875*data!$C$17-E874*(data!$C$18+data!$C$19+data!$C$20))*$B875/60</f>
        <v>-2.0482322093255023</v>
      </c>
      <c r="E875" s="17">
        <f t="shared" si="28"/>
        <v>29.399823359317033</v>
      </c>
      <c r="F875" s="17">
        <f>F874+(data!$C$19*E874-data!$C$16*F874)*$B875/60</f>
        <v>161.42292640784416</v>
      </c>
      <c r="G875" s="17">
        <f>G874+(data!$C$20*E874-data!$C$17*G874)*$B875/60</f>
        <v>263.06917497406448</v>
      </c>
      <c r="H875" s="16">
        <f t="shared" si="27"/>
        <v>83.5</v>
      </c>
      <c r="I875" s="14">
        <f>E875/data!$C$15*1000</f>
        <v>3.9807353820882829</v>
      </c>
      <c r="J875" s="14">
        <f>J874+data!$C$21*(I874-J874)/60*B874</f>
        <v>3.9864134880650561</v>
      </c>
      <c r="K875" s="59">
        <f>K874+C875*B875/3600/data!H$23</f>
        <v>134.92507386524113</v>
      </c>
    </row>
    <row r="876" spans="1:11" ht="20.100000000000001" customHeight="1">
      <c r="A876" s="12">
        <f>'Eleveld TCI'!A876</f>
        <v>5020</v>
      </c>
      <c r="B876" s="8">
        <f>'Eleveld TCI'!C876</f>
        <v>10</v>
      </c>
      <c r="C876" s="68">
        <f>'Marsh TCI'!E876</f>
        <v>736.91741124950624</v>
      </c>
      <c r="D876" s="17">
        <f>(F876*data!$C$16+G876*data!$C$17-E875*(data!$C$18+data!$C$19+data!$C$20))*$B876/60</f>
        <v>-2.0478850787760416</v>
      </c>
      <c r="E876" s="17">
        <f t="shared" si="28"/>
        <v>29.39927158704657</v>
      </c>
      <c r="F876" s="17">
        <f>F875+(data!$C$19*E875-data!$C$16*F875)*$B876/60</f>
        <v>161.42148958716567</v>
      </c>
      <c r="G876" s="17">
        <f>G875+(data!$C$20*E875-data!$C$17*G875)*$B876/60</f>
        <v>263.45763248654436</v>
      </c>
      <c r="H876" s="16">
        <f t="shared" si="27"/>
        <v>83.666666666666671</v>
      </c>
      <c r="I876" s="14">
        <f>E876/data!$C$15*1000</f>
        <v>3.9806606721360138</v>
      </c>
      <c r="J876" s="14">
        <f>J875+data!$C$21*(I875-J875)/60*B875</f>
        <v>3.9862951311133576</v>
      </c>
      <c r="K876" s="59">
        <f>K875+C876*B876/3600/data!H$23</f>
        <v>135.12977314614378</v>
      </c>
    </row>
    <row r="877" spans="1:11" ht="20.100000000000001" customHeight="1">
      <c r="A877" s="12">
        <f>'Eleveld TCI'!A877</f>
        <v>5030</v>
      </c>
      <c r="B877" s="8">
        <f>'Eleveld TCI'!C877</f>
        <v>10</v>
      </c>
      <c r="C877" s="68">
        <f>'Marsh TCI'!E877</f>
        <v>736.79522915231644</v>
      </c>
      <c r="D877" s="17">
        <f>(F877*data!$C$16+G877*data!$C$17-E876*(data!$C$18+data!$C$19+data!$C$20))*$B877/60</f>
        <v>-2.0475390874875758</v>
      </c>
      <c r="E877" s="17">
        <f t="shared" si="28"/>
        <v>29.398725308585401</v>
      </c>
      <c r="F877" s="17">
        <f>F876+(data!$C$19*E876-data!$C$16*F876)*$B877/60</f>
        <v>161.42003598025207</v>
      </c>
      <c r="G877" s="17">
        <f>G876+(data!$C$20*E876-data!$C$17*G876)*$B877/60</f>
        <v>263.8457915719282</v>
      </c>
      <c r="H877" s="16">
        <f t="shared" si="27"/>
        <v>83.833333333333329</v>
      </c>
      <c r="I877" s="14">
        <f>E877/data!$C$15*1000</f>
        <v>3.9805867060453926</v>
      </c>
      <c r="J877" s="14">
        <f>J876+data!$C$21*(I876-J876)/60*B876</f>
        <v>3.9861776839590148</v>
      </c>
      <c r="K877" s="59">
        <f>K876+C877*B877/3600/data!H$23</f>
        <v>135.33443848757497</v>
      </c>
    </row>
    <row r="878" spans="1:11" ht="20.100000000000001" customHeight="1">
      <c r="A878" s="12">
        <f>'Eleveld TCI'!A878</f>
        <v>5040</v>
      </c>
      <c r="B878" s="8">
        <f>'Eleveld TCI'!C878</f>
        <v>10</v>
      </c>
      <c r="C878" s="68">
        <f>'Marsh TCI'!E878</f>
        <v>736.67344081096417</v>
      </c>
      <c r="D878" s="17">
        <f>(F878*data!$C$16+G878*data!$C$17-E877*(data!$C$18+data!$C$19+data!$C$20))*$B878/60</f>
        <v>-2.04719422630667</v>
      </c>
      <c r="E878" s="17">
        <f t="shared" si="28"/>
        <v>29.398184496590723</v>
      </c>
      <c r="F878" s="17">
        <f>F877+(data!$C$19*E877-data!$C$16*F877)*$B878/60</f>
        <v>161.41856608245078</v>
      </c>
      <c r="G878" s="17">
        <f>G877+(data!$C$20*E877-data!$C$17*G877)*$B878/60</f>
        <v>264.2336525600403</v>
      </c>
      <c r="H878" s="16">
        <f t="shared" si="27"/>
        <v>84</v>
      </c>
      <c r="I878" s="14">
        <f>E878/data!$C$15*1000</f>
        <v>3.9805134801142041</v>
      </c>
      <c r="J878" s="14">
        <f>J877+data!$C$21*(I877-J877)/60*B877</f>
        <v>3.9860611431431905</v>
      </c>
      <c r="K878" s="59">
        <f>K877+C878*B878/3600/data!H$23</f>
        <v>135.53906999891134</v>
      </c>
    </row>
    <row r="879" spans="1:11" ht="20.100000000000001" customHeight="1">
      <c r="A879" s="12">
        <f>'Eleveld TCI'!A879</f>
        <v>5050</v>
      </c>
      <c r="B879" s="8">
        <f>'Eleveld TCI'!C879</f>
        <v>10</v>
      </c>
      <c r="C879" s="68">
        <f>'Marsh TCI'!E879</f>
        <v>736.55204301546803</v>
      </c>
      <c r="D879" s="17">
        <f>(F879*data!$C$16+G879*data!$C$17-E878*(data!$C$18+data!$C$19+data!$C$20))*$B879/60</f>
        <v>-2.046850486162088</v>
      </c>
      <c r="E879" s="17">
        <f t="shared" si="28"/>
        <v>29.397649123792423</v>
      </c>
      <c r="F879" s="17">
        <f>F878+(data!$C$19*E878-data!$C$16*F878)*$B879/60</f>
        <v>161.41708038229686</v>
      </c>
      <c r="G879" s="17">
        <f>G878+(data!$C$20*E878-data!$C$17*G878)*$B879/60</f>
        <v>264.62121577991843</v>
      </c>
      <c r="H879" s="16">
        <f t="shared" si="27"/>
        <v>84.166666666666671</v>
      </c>
      <c r="I879" s="14">
        <f>E879/data!$C$15*1000</f>
        <v>3.9804409906500751</v>
      </c>
      <c r="J879" s="14">
        <f>J878+data!$C$21*(I878-J878)/60*B878</f>
        <v>3.9859455052019741</v>
      </c>
      <c r="K879" s="59">
        <f>K878+C879*B879/3600/data!H$23</f>
        <v>135.74366778863785</v>
      </c>
    </row>
    <row r="880" spans="1:11" ht="20.100000000000001" customHeight="1">
      <c r="A880" s="12">
        <f>'Eleveld TCI'!A880</f>
        <v>5060</v>
      </c>
      <c r="B880" s="8">
        <f>'Eleveld TCI'!C880</f>
        <v>10</v>
      </c>
      <c r="C880" s="68">
        <f>'Marsh TCI'!E880</f>
        <v>736.43103258503288</v>
      </c>
      <c r="D880" s="17">
        <f>(F880*data!$C$16+G880*data!$C$17-E879*(data!$C$18+data!$C$19+data!$C$20))*$B880/60</f>
        <v>-2.046507858064043</v>
      </c>
      <c r="E880" s="17">
        <f t="shared" si="28"/>
        <v>29.397119162993569</v>
      </c>
      <c r="F880" s="17">
        <f>F879+(data!$C$19*E879-data!$C$16*F879)*$B880/60</f>
        <v>161.41557936158907</v>
      </c>
      <c r="G880" s="17">
        <f>G879+(data!$C$20*E879-data!$C$17*G879)*$B880/60</f>
        <v>265.00848155981595</v>
      </c>
      <c r="H880" s="16">
        <f t="shared" si="27"/>
        <v>84.333333333333329</v>
      </c>
      <c r="I880" s="14">
        <f>E880/data!$C$15*1000</f>
        <v>3.9803692339705425</v>
      </c>
      <c r="J880" s="14">
        <f>J879+data!$C$21*(I879-J879)/60*B879</f>
        <v>3.9858307666666937</v>
      </c>
      <c r="K880" s="59">
        <f>K879+C880*B880/3600/data!H$23</f>
        <v>135.94823196435593</v>
      </c>
    </row>
    <row r="881" spans="1:11" ht="20.100000000000001" customHeight="1">
      <c r="A881" s="12">
        <f>'Eleveld TCI'!A881</f>
        <v>5070</v>
      </c>
      <c r="B881" s="8">
        <f>'Eleveld TCI'!C881</f>
        <v>10</v>
      </c>
      <c r="C881" s="68">
        <f>'Marsh TCI'!E881</f>
        <v>736.31040636780938</v>
      </c>
      <c r="D881" s="17">
        <f>(F881*data!$C$16+G881*data!$C$17-E880*(data!$C$18+data!$C$19+data!$C$20))*$B881/60</f>
        <v>-2.0461663331034616</v>
      </c>
      <c r="E881" s="17">
        <f t="shared" si="28"/>
        <v>29.396594587070755</v>
      </c>
      <c r="F881" s="17">
        <f>F880+(data!$C$19*E880-data!$C$16*F880)*$B881/60</f>
        <v>161.41406349546529</v>
      </c>
      <c r="G881" s="17">
        <f>G880+(data!$C$20*E880-data!$C$17*G880)*$B881/60</f>
        <v>265.39545022720387</v>
      </c>
      <c r="H881" s="16">
        <f t="shared" si="27"/>
        <v>84.5</v>
      </c>
      <c r="I881" s="14">
        <f>E881/data!$C$15*1000</f>
        <v>3.9802982064030972</v>
      </c>
      <c r="J881" s="14">
        <f>J880+data!$C$21*(I880-J880)/60*B880</f>
        <v>3.9857169240642198</v>
      </c>
      <c r="K881" s="59">
        <f>K880+C881*B881/3600/data!H$23</f>
        <v>136.15276263279142</v>
      </c>
    </row>
    <row r="882" spans="1:11" ht="20.100000000000001" customHeight="1">
      <c r="A882" s="12">
        <f>'Eleveld TCI'!A882</f>
        <v>5080</v>
      </c>
      <c r="B882" s="8">
        <f>'Eleveld TCI'!C882</f>
        <v>10</v>
      </c>
      <c r="C882" s="68">
        <f>'Marsh TCI'!E882</f>
        <v>736.19016124061773</v>
      </c>
      <c r="D882" s="17">
        <f>(F882*data!$C$16+G882*data!$C$17-E881*(data!$C$18+data!$C$19+data!$C$20))*$B882/60</f>
        <v>-2.0458259024512473</v>
      </c>
      <c r="E882" s="17">
        <f t="shared" si="28"/>
        <v>29.396075368974532</v>
      </c>
      <c r="F882" s="17">
        <f>F881+(data!$C$19*E881-data!$C$16*F881)*$B882/60</f>
        <v>161.412533252477</v>
      </c>
      <c r="G882" s="17">
        <f>G881+(data!$C$20*E881-data!$C$17*G881)*$B882/60</f>
        <v>265.7821221087728</v>
      </c>
      <c r="H882" s="16">
        <f t="shared" si="27"/>
        <v>84.666666666666671</v>
      </c>
      <c r="I882" s="14">
        <f>E882/data!$C$15*1000</f>
        <v>3.9802279042852442</v>
      </c>
      <c r="J882" s="14">
        <f>J881+data!$C$21*(I881-J881)/60*B881</f>
        <v>3.985603973917268</v>
      </c>
      <c r="K882" s="59">
        <f>K881+C882*B882/3600/data!H$23</f>
        <v>136.3572598998027</v>
      </c>
    </row>
    <row r="883" spans="1:11" ht="20.100000000000001" customHeight="1">
      <c r="A883" s="12">
        <f>'Eleveld TCI'!A883</f>
        <v>5090</v>
      </c>
      <c r="B883" s="8">
        <f>'Eleveld TCI'!C883</f>
        <v>10</v>
      </c>
      <c r="C883" s="68">
        <f>'Marsh TCI'!E883</f>
        <v>736.070294108697</v>
      </c>
      <c r="D883" s="17">
        <f>(F883*data!$C$16+G883*data!$C$17-E882*(data!$C$18+data!$C$19+data!$C$20))*$B883/60</f>
        <v>-2.0454865573575547</v>
      </c>
      <c r="E883" s="17">
        <f t="shared" si="28"/>
        <v>29.395561481729803</v>
      </c>
      <c r="F883" s="17">
        <f>F882+(data!$C$19*E882-data!$C$16*F882)*$B883/60</f>
        <v>161.41098909466322</v>
      </c>
      <c r="G883" s="17">
        <f>G882+(data!$C$20*E882-data!$C$17*G882)*$B883/60</f>
        <v>266.16849753043516</v>
      </c>
      <c r="H883" s="16">
        <f t="shared" si="27"/>
        <v>84.833333333333329</v>
      </c>
      <c r="I883" s="14">
        <f>E883/data!$C$15*1000</f>
        <v>3.9801583239645568</v>
      </c>
      <c r="J883" s="14">
        <f>J882+data!$C$21*(I882-J882)/60*B882</f>
        <v>3.9854919127446924</v>
      </c>
      <c r="K883" s="59">
        <f>K882+C883*B883/3600/data!H$23</f>
        <v>136.56172387038845</v>
      </c>
    </row>
    <row r="884" spans="1:11" ht="20.100000000000001" customHeight="1">
      <c r="A884" s="12">
        <f>'Eleveld TCI'!A884</f>
        <v>5100</v>
      </c>
      <c r="B884" s="8">
        <f>'Eleveld TCI'!C884</f>
        <v>10</v>
      </c>
      <c r="C884" s="68">
        <f>'Marsh TCI'!E884</f>
        <v>735.95080190542376</v>
      </c>
      <c r="D884" s="17">
        <f>(F884*data!$C$16+G884*data!$C$17-E883*(data!$C$18+data!$C$19+data!$C$20))*$B884/60</f>
        <v>-2.0451482891510695</v>
      </c>
      <c r="E884" s="17">
        <f t="shared" si="28"/>
        <v>29.395052898436226</v>
      </c>
      <c r="F884" s="17">
        <f>F883+(data!$C$19*E883-data!$C$16*F883)*$B884/60</f>
        <v>161.40943147762346</v>
      </c>
      <c r="G884" s="17">
        <f>G883+(data!$C$20*E883-data!$C$17*G883)*$B884/60</f>
        <v>266.55457681732707</v>
      </c>
      <c r="H884" s="16">
        <f t="shared" si="27"/>
        <v>85</v>
      </c>
      <c r="I884" s="14">
        <f>E884/data!$C$15*1000</f>
        <v>3.9800894617987286</v>
      </c>
      <c r="J884" s="14">
        <f>J883+data!$C$21*(I883-J883)/60*B883</f>
        <v>3.9853807370617775</v>
      </c>
      <c r="K884" s="59">
        <f>K883+C884*B884/3600/data!H$23</f>
        <v>136.7661546486955</v>
      </c>
    </row>
    <row r="885" spans="1:11" ht="20.100000000000001" customHeight="1">
      <c r="A885" s="12">
        <f>'Eleveld TCI'!A885</f>
        <v>5110</v>
      </c>
      <c r="B885" s="8">
        <f>'Eleveld TCI'!C885</f>
        <v>10</v>
      </c>
      <c r="C885" s="68">
        <f>'Marsh TCI'!E885</f>
        <v>735.83168159207673</v>
      </c>
      <c r="D885" s="17">
        <f>(F885*data!$C$16+G885*data!$C$17-E884*(data!$C$18+data!$C$19+data!$C$20))*$B885/60</f>
        <v>-2.0448110892382996</v>
      </c>
      <c r="E885" s="17">
        <f t="shared" si="28"/>
        <v>29.394549592268547</v>
      </c>
      <c r="F885" s="17">
        <f>F884+(data!$C$19*E884-data!$C$16*F884)*$B885/60</f>
        <v>161.40786085059003</v>
      </c>
      <c r="G885" s="17">
        <f>G884+(data!$C$20*E884-data!$C$17*G884)*$B885/60</f>
        <v>266.94036029381039</v>
      </c>
      <c r="H885" s="16">
        <f t="shared" si="27"/>
        <v>85.166666666666671</v>
      </c>
      <c r="I885" s="14">
        <f>E885/data!$C$15*1000</f>
        <v>3.9800213141556218</v>
      </c>
      <c r="J885" s="14">
        <f>J884+data!$C$21*(I884-J884)/60*B884</f>
        <v>3.9852704433805228</v>
      </c>
      <c r="K885" s="59">
        <f>K884+C885*B885/3600/data!H$23</f>
        <v>136.97055233802664</v>
      </c>
    </row>
    <row r="886" spans="1:11" ht="20.100000000000001" customHeight="1">
      <c r="A886" s="12">
        <f>'Eleveld TCI'!A886</f>
        <v>5120</v>
      </c>
      <c r="B886" s="8">
        <f>'Eleveld TCI'!C886</f>
        <v>10</v>
      </c>
      <c r="C886" s="68">
        <f>'Marsh TCI'!E886</f>
        <v>735.71293015755543</v>
      </c>
      <c r="D886" s="17">
        <f>(F886*data!$C$16+G886*data!$C$17-E885*(data!$C$18+data!$C$19+data!$C$20))*$B886/60</f>
        <v>-2.0444749491028618</v>
      </c>
      <c r="E886" s="17">
        <f t="shared" si="28"/>
        <v>29.394051536477008</v>
      </c>
      <c r="F886" s="17">
        <f>F885+(data!$C$19*E885-data!$C$16*F885)*$B886/60</f>
        <v>161.40627765649964</v>
      </c>
      <c r="G886" s="17">
        <f>G885+(data!$C$20*E885-data!$C$17*G885)*$B886/60</f>
        <v>267.32584828347495</v>
      </c>
      <c r="H886" s="16">
        <f t="shared" si="27"/>
        <v>85.333333333333329</v>
      </c>
      <c r="I886" s="14">
        <f>E886/data!$C$15*1000</f>
        <v>3.9799538774133185</v>
      </c>
      <c r="J886" s="14">
        <f>J885+data!$C$21*(I885-J885)/60*B885</f>
        <v>3.9851610282099235</v>
      </c>
      <c r="K886" s="59">
        <f>K885+C886*B886/3600/data!H$23</f>
        <v>137.17491704084819</v>
      </c>
    </row>
    <row r="887" spans="1:11" ht="20.100000000000001" customHeight="1">
      <c r="A887" s="12">
        <f>'Eleveld TCI'!A887</f>
        <v>5130</v>
      </c>
      <c r="B887" s="8">
        <f>'Eleveld TCI'!C887</f>
        <v>10</v>
      </c>
      <c r="C887" s="68">
        <f>'Marsh TCI'!E887</f>
        <v>735.59454461816017</v>
      </c>
      <c r="D887" s="17">
        <f>(F887*data!$C$16+G887*data!$C$17-E886*(data!$C$18+data!$C$19+data!$C$20))*$B887/60</f>
        <v>-2.0441398603047869</v>
      </c>
      <c r="E887" s="17">
        <f t="shared" si="28"/>
        <v>29.393558704387651</v>
      </c>
      <c r="F887" s="17">
        <f>F886+(data!$C$19*E886-data!$C$16*F886)*$B887/60</f>
        <v>161.4046823320642</v>
      </c>
      <c r="G887" s="17">
        <f>G886+(data!$C$20*E886-data!$C$17*G886)*$B887/60</f>
        <v>267.71104110914052</v>
      </c>
      <c r="H887" s="16">
        <f t="shared" si="27"/>
        <v>85.5</v>
      </c>
      <c r="I887" s="14">
        <f>E887/data!$C$15*1000</f>
        <v>3.9798871479601674</v>
      </c>
      <c r="J887" s="14">
        <f>J886+data!$C$21*(I886-J886)/60*B886</f>
        <v>3.9850524880562452</v>
      </c>
      <c r="K887" s="59">
        <f>K886+C887*B887/3600/data!H$23</f>
        <v>137.37924885879767</v>
      </c>
    </row>
    <row r="888" spans="1:11" ht="20.100000000000001" customHeight="1">
      <c r="A888" s="12">
        <f>'Eleveld TCI'!A888</f>
        <v>5140</v>
      </c>
      <c r="B888" s="8">
        <f>'Eleveld TCI'!C888</f>
        <v>10</v>
      </c>
      <c r="C888" s="68">
        <f>'Marsh TCI'!E888</f>
        <v>735.4765220173158</v>
      </c>
      <c r="D888" s="17">
        <f>(F888*data!$C$16+G888*data!$C$17-E887*(data!$C$18+data!$C$19+data!$C$20))*$B888/60</f>
        <v>-2.0438058144798199</v>
      </c>
      <c r="E888" s="17">
        <f t="shared" si="28"/>
        <v>29.393071069402719</v>
      </c>
      <c r="F888" s="17">
        <f>F887+(data!$C$19*E887-data!$C$16*F887)*$B888/60</f>
        <v>161.40307530784096</v>
      </c>
      <c r="G888" s="17">
        <f>G887+(data!$C$20*E887-data!$C$17*G887)*$B888/60</f>
        <v>268.09593909285883</v>
      </c>
      <c r="H888" s="16">
        <f t="shared" si="27"/>
        <v>85.666666666666671</v>
      </c>
      <c r="I888" s="14">
        <f>E888/data!$C$15*1000</f>
        <v>3.9798211221948305</v>
      </c>
      <c r="J888" s="14">
        <f>J887+data!$C$21*(I887-J887)/60*B887</f>
        <v>3.9849448194232964</v>
      </c>
      <c r="K888" s="59">
        <f>K887+C888*B888/3600/data!H$23</f>
        <v>137.58354789269137</v>
      </c>
    </row>
    <row r="889" spans="1:11" ht="20.100000000000001" customHeight="1">
      <c r="A889" s="12">
        <f>'Eleveld TCI'!A889</f>
        <v>5150</v>
      </c>
      <c r="B889" s="8">
        <f>'Eleveld TCI'!C889</f>
        <v>10</v>
      </c>
      <c r="C889" s="68">
        <f>'Marsh TCI'!E889</f>
        <v>735.35885942532104</v>
      </c>
      <c r="D889" s="17">
        <f>(F889*data!$C$16+G889*data!$C$17-E888*(data!$C$18+data!$C$19+data!$C$20))*$B889/60</f>
        <v>-2.0434728033387399</v>
      </c>
      <c r="E889" s="17">
        <f t="shared" si="28"/>
        <v>29.392588605000967</v>
      </c>
      <c r="F889" s="17">
        <f>F888+(data!$C$19*E888-data!$C$16*F888)*$B889/60</f>
        <v>161.40145700830186</v>
      </c>
      <c r="G889" s="17">
        <f>G888+(data!$C$20*E888-data!$C$17*G888)*$B889/60</f>
        <v>268.48054255591575</v>
      </c>
      <c r="H889" s="16">
        <f t="shared" si="27"/>
        <v>85.833333333333329</v>
      </c>
      <c r="I889" s="14">
        <f>E889/data!$C$15*1000</f>
        <v>3.9797557965263324</v>
      </c>
      <c r="J889" s="14">
        <f>J888+data!$C$21*(I888-J888)/60*B888</f>
        <v>3.9848380188126935</v>
      </c>
      <c r="K889" s="59">
        <f>K888+C889*B889/3600/data!H$23</f>
        <v>137.78781424253174</v>
      </c>
    </row>
    <row r="890" spans="1:11" ht="20.100000000000001" customHeight="1">
      <c r="A890" s="12">
        <f>'Eleveld TCI'!A890</f>
        <v>5160</v>
      </c>
      <c r="B890" s="8">
        <f>'Eleveld TCI'!C890</f>
        <v>10</v>
      </c>
      <c r="C890" s="68">
        <f>'Marsh TCI'!E890</f>
        <v>735.24155393913361</v>
      </c>
      <c r="D890" s="17">
        <f>(F890*data!$C$16+G890*data!$C$17-E889*(data!$C$18+data!$C$19+data!$C$20))*$B890/60</f>
        <v>-2.0431408186666746</v>
      </c>
      <c r="E890" s="17">
        <f t="shared" si="28"/>
        <v>29.392111284737961</v>
      </c>
      <c r="F890" s="17">
        <f>F889+(data!$C$19*E889-data!$C$16*F889)*$B890/60</f>
        <v>161.39982785190216</v>
      </c>
      <c r="G890" s="17">
        <f>G889+(data!$C$20*E889-data!$C$17*G889)*$B890/60</f>
        <v>268.8648518188333</v>
      </c>
      <c r="H890" s="16">
        <f t="shared" si="27"/>
        <v>86</v>
      </c>
      <c r="I890" s="14">
        <f>E890/data!$C$15*1000</f>
        <v>3.9796911673740984</v>
      </c>
      <c r="J890" s="14">
        <f>J889+data!$C$21*(I889-J889)/60*B889</f>
        <v>3.9847320827241228</v>
      </c>
      <c r="K890" s="59">
        <f>K889+C890*B890/3600/data!H$23</f>
        <v>137.99204800751482</v>
      </c>
    </row>
    <row r="891" spans="1:11" ht="20.100000000000001" customHeight="1">
      <c r="A891" s="12">
        <f>'Eleveld TCI'!A891</f>
        <v>5170</v>
      </c>
      <c r="B891" s="8">
        <f>'Eleveld TCI'!C891</f>
        <v>10</v>
      </c>
      <c r="C891" s="68">
        <f>'Marsh TCI'!E891</f>
        <v>735.1246026820786</v>
      </c>
      <c r="D891" s="17">
        <f>(F891*data!$C$16+G891*data!$C$17-E890*(data!$C$18+data!$C$19+data!$C$20))*$B891/60</f>
        <v>-2.0428098523224234</v>
      </c>
      <c r="E891" s="17">
        <f t="shared" si="28"/>
        <v>29.391639082246463</v>
      </c>
      <c r="F891" s="17">
        <f>F890+(data!$C$19*E890-data!$C$16*F890)*$B891/60</f>
        <v>161.3981882511485</v>
      </c>
      <c r="G891" s="17">
        <f>G890+(data!$C$20*E890-data!$C$17*G890)*$B891/60</f>
        <v>269.24886720137181</v>
      </c>
      <c r="H891" s="16">
        <f t="shared" si="27"/>
        <v>86.166666666666671</v>
      </c>
      <c r="I891" s="14">
        <f>E891/data!$C$15*1000</f>
        <v>3.9796272311680054</v>
      </c>
      <c r="J891" s="14">
        <f>J890+data!$C$21*(I890-J890)/60*B890</f>
        <v>3.9846270076555981</v>
      </c>
      <c r="K891" s="59">
        <f>K890+C891*B891/3600/data!H$23</f>
        <v>138.19624928603761</v>
      </c>
    </row>
    <row r="892" spans="1:11" ht="20.100000000000001" customHeight="1">
      <c r="A892" s="12">
        <f>'Eleveld TCI'!A892</f>
        <v>5180</v>
      </c>
      <c r="B892" s="8">
        <f>'Eleveld TCI'!C892</f>
        <v>10</v>
      </c>
      <c r="C892" s="68">
        <f>'Marsh TCI'!E892</f>
        <v>735.00800280365411</v>
      </c>
      <c r="D892" s="17">
        <f>(F892*data!$C$16+G892*data!$C$17-E891*(data!$C$18+data!$C$19+data!$C$20))*$B892/60</f>
        <v>-2.0424798962377935</v>
      </c>
      <c r="E892" s="17">
        <f t="shared" si="28"/>
        <v>29.391171971236666</v>
      </c>
      <c r="F892" s="17">
        <f>F891+(data!$C$19*E891-data!$C$16*F891)*$B892/60</f>
        <v>161.39653861266606</v>
      </c>
      <c r="G892" s="17">
        <f>G891+(data!$C$20*E891-data!$C$17*G891)*$B892/60</f>
        <v>269.63258902253187</v>
      </c>
      <c r="H892" s="16">
        <f t="shared" si="27"/>
        <v>86.333333333333329</v>
      </c>
      <c r="I892" s="14">
        <f>E892/data!$C$15*1000</f>
        <v>3.9795639843484127</v>
      </c>
      <c r="J892" s="14">
        <f>J891+data!$C$21*(I891-J891)/60*B891</f>
        <v>3.9845227901037128</v>
      </c>
      <c r="K892" s="59">
        <f>K891+C892*B892/3600/data!H$23</f>
        <v>138.40041817570528</v>
      </c>
    </row>
    <row r="893" spans="1:11" ht="20.100000000000001" customHeight="1">
      <c r="A893" s="12">
        <f>'Eleveld TCI'!A893</f>
        <v>5190</v>
      </c>
      <c r="B893" s="8">
        <f>'Eleveld TCI'!C893</f>
        <v>10</v>
      </c>
      <c r="C893" s="68">
        <f>'Marsh TCI'!E893</f>
        <v>734.89175147925494</v>
      </c>
      <c r="D893" s="17">
        <f>(F893*data!$C$16+G893*data!$C$17-E892*(data!$C$18+data!$C$19+data!$C$20))*$B893/60</f>
        <v>-2.042150942416932</v>
      </c>
      <c r="E893" s="17">
        <f t="shared" si="28"/>
        <v>29.390709925496552</v>
      </c>
      <c r="F893" s="17">
        <f>F892+(data!$C$19*E892-data!$C$16*F892)*$B893/60</f>
        <v>161.39487933726522</v>
      </c>
      <c r="G893" s="17">
        <f>G892+(data!$C$20*E892-data!$C$17*G892)*$B893/60</f>
        <v>270.01601760055667</v>
      </c>
      <c r="H893" s="16">
        <f t="shared" si="27"/>
        <v>86.5</v>
      </c>
      <c r="I893" s="14">
        <f>E893/data!$C$15*1000</f>
        <v>3.9795014233662145</v>
      </c>
      <c r="J893" s="14">
        <f>J892+data!$C$21*(I892-J892)/60*B892</f>
        <v>3.9844194265638877</v>
      </c>
      <c r="K893" s="59">
        <f>K892+C893*B893/3600/data!H$23</f>
        <v>138.60455477333841</v>
      </c>
    </row>
    <row r="894" spans="1:11" ht="20.100000000000001" customHeight="1">
      <c r="A894" s="12">
        <f>'Eleveld TCI'!A894</f>
        <v>5200</v>
      </c>
      <c r="B894" s="8">
        <f>'Eleveld TCI'!C894</f>
        <v>10</v>
      </c>
      <c r="C894" s="68">
        <f>'Marsh TCI'!E894</f>
        <v>734.77584590995775</v>
      </c>
      <c r="D894" s="17">
        <f>(F894*data!$C$16+G894*data!$C$17-E893*(data!$C$18+data!$C$19+data!$C$20))*$B894/60</f>
        <v>-2.041822982935674</v>
      </c>
      <c r="E894" s="17">
        <f t="shared" si="28"/>
        <v>29.390252918892141</v>
      </c>
      <c r="F894" s="17">
        <f>F893+(data!$C$19*E893-data!$C$16*F893)*$B894/60</f>
        <v>161.39321082000737</v>
      </c>
      <c r="G894" s="17">
        <f>G893+(data!$C$20*E893-data!$C$17*G893)*$B894/60</f>
        <v>270.3991532529339</v>
      </c>
      <c r="H894" s="16">
        <f t="shared" si="27"/>
        <v>86.666666666666671</v>
      </c>
      <c r="I894" s="14">
        <f>E894/data!$C$15*1000</f>
        <v>3.9794395446828705</v>
      </c>
      <c r="J894" s="14">
        <f>J893+data!$C$21*(I893-J893)/60*B893</f>
        <v>3.9843169135306153</v>
      </c>
      <c r="K894" s="59">
        <f>K893+C894*B894/3600/data!H$23</f>
        <v>138.80865917498005</v>
      </c>
    </row>
    <row r="895" spans="1:11" ht="20.100000000000001" customHeight="1">
      <c r="A895" s="12">
        <f>'Eleveld TCI'!A895</f>
        <v>5210</v>
      </c>
      <c r="B895" s="8">
        <f>'Eleveld TCI'!C895</f>
        <v>10</v>
      </c>
      <c r="C895" s="68">
        <f>'Marsh TCI'!E895</f>
        <v>734.66028332227552</v>
      </c>
      <c r="D895" s="17">
        <f>(F895*data!$C$16+G895*data!$C$17-E894*(data!$C$18+data!$C$19+data!$C$20))*$B895/60</f>
        <v>-2.0414960099408868</v>
      </c>
      <c r="E895" s="17">
        <f t="shared" si="28"/>
        <v>29.389800925367805</v>
      </c>
      <c r="F895" s="17">
        <f>F894+(data!$C$19*E894-data!$C$16*F894)*$B895/60</f>
        <v>161.39153345027017</v>
      </c>
      <c r="G895" s="17">
        <f>G894+(data!$C$20*E894-data!$C$17*G894)*$B895/60</f>
        <v>270.78199629639789</v>
      </c>
      <c r="H895" s="16">
        <f t="shared" si="27"/>
        <v>86.833333333333329</v>
      </c>
      <c r="I895" s="14">
        <f>E895/data!$C$15*1000</f>
        <v>3.9793783447704487</v>
      </c>
      <c r="J895" s="14">
        <f>J894+data!$C$21*(I894-J894)/60*B894</f>
        <v>3.9842152474977004</v>
      </c>
      <c r="K895" s="59">
        <f>K894+C895*B895/3600/data!H$23</f>
        <v>139.01273147590291</v>
      </c>
    </row>
    <row r="896" spans="1:11" ht="20.100000000000001" customHeight="1">
      <c r="A896" s="12">
        <f>'Eleveld TCI'!A896</f>
        <v>5220</v>
      </c>
      <c r="B896" s="8">
        <f>'Eleveld TCI'!C896</f>
        <v>10</v>
      </c>
      <c r="C896" s="68">
        <f>'Marsh TCI'!E896</f>
        <v>734.54506096792215</v>
      </c>
      <c r="D896" s="17">
        <f>(F896*data!$C$16+G896*data!$C$17-E895*(data!$C$18+data!$C$19+data!$C$20))*$B896/60</f>
        <v>-2.0411700156498283</v>
      </c>
      <c r="E896" s="17">
        <f t="shared" si="28"/>
        <v>29.389353918946519</v>
      </c>
      <c r="F896" s="17">
        <f>F895+(data!$C$19*E895-data!$C$16*F895)*$B896/60</f>
        <v>161.38984761181209</v>
      </c>
      <c r="G896" s="17">
        <f>G895+(data!$C$20*E895-data!$C$17*G895)*$B896/60</f>
        <v>271.16454704693183</v>
      </c>
      <c r="H896" s="16">
        <f t="shared" si="27"/>
        <v>87</v>
      </c>
      <c r="I896" s="14">
        <f>E896/data!$C$15*1000</f>
        <v>3.9793178201116612</v>
      </c>
      <c r="J896" s="14">
        <f>J895+data!$C$21*(I895-J895)/60*B895</f>
        <v>3.9841144249584941</v>
      </c>
      <c r="K896" s="59">
        <f>K895+C896*B896/3600/data!H$23</f>
        <v>139.21677177061622</v>
      </c>
    </row>
    <row r="897" spans="1:11" ht="20.100000000000001" customHeight="1">
      <c r="A897" s="12">
        <f>'Eleveld TCI'!A897</f>
        <v>5230</v>
      </c>
      <c r="B897" s="8">
        <f>'Eleveld TCI'!C897</f>
        <v>10</v>
      </c>
      <c r="C897" s="68">
        <f>'Marsh TCI'!E897</f>
        <v>734.43017612360279</v>
      </c>
      <c r="D897" s="17">
        <f>(F897*data!$C$16+G897*data!$C$17-E896*(data!$C$18+data!$C$19+data!$C$20))*$B897/60</f>
        <v>-2.0408449923495078</v>
      </c>
      <c r="E897" s="17">
        <f t="shared" si="28"/>
        <v>29.388911873730127</v>
      </c>
      <c r="F897" s="17">
        <f>F896+(data!$C$19*E896-data!$C$16*F896)*$B897/60</f>
        <v>161.38815368283619</v>
      </c>
      <c r="G897" s="17">
        <f>G896+(data!$C$20*E896-data!$C$17*G896)*$B897/60</f>
        <v>271.54680581976976</v>
      </c>
      <c r="H897" s="16">
        <f t="shared" si="27"/>
        <v>87.166666666666671</v>
      </c>
      <c r="I897" s="14">
        <f>E897/data!$C$15*1000</f>
        <v>3.9792579671998984</v>
      </c>
      <c r="J897" s="14">
        <f>J896+data!$C$21*(I896-J896)/60*B896</f>
        <v>3.9840144424061261</v>
      </c>
      <c r="K897" s="59">
        <f>K896+C897*B897/3600/data!H$23</f>
        <v>139.42078015287277</v>
      </c>
    </row>
    <row r="898" spans="1:11" ht="20.100000000000001" customHeight="1">
      <c r="A898" s="12">
        <f>'Eleveld TCI'!A898</f>
        <v>5240</v>
      </c>
      <c r="B898" s="8">
        <f>'Eleveld TCI'!C898</f>
        <v>10</v>
      </c>
      <c r="C898" s="68">
        <f>'Marsh TCI'!E898</f>
        <v>734.31562609074774</v>
      </c>
      <c r="D898" s="17">
        <f>(F898*data!$C$16+G898*data!$C$17-E897*(data!$C$18+data!$C$19+data!$C$20))*$B898/60</f>
        <v>-2.0405209323960496</v>
      </c>
      <c r="E898" s="17">
        <f t="shared" si="28"/>
        <v>29.388474763899641</v>
      </c>
      <c r="F898" s="17">
        <f>F897+(data!$C$19*E897-data!$C$16*F897)*$B898/60</f>
        <v>161.38645203605347</v>
      </c>
      <c r="G898" s="17">
        <f>G897+(data!$C$20*E897-data!$C$17*G897)*$B898/60</f>
        <v>271.92877292939869</v>
      </c>
      <c r="H898" s="16">
        <f t="shared" si="27"/>
        <v>87.333333333333329</v>
      </c>
      <c r="I898" s="14">
        <f>E898/data!$C$15*1000</f>
        <v>3.9791987825392692</v>
      </c>
      <c r="J898" s="14">
        <f>J897+data!$C$21*(I897-J897)/60*B897</f>
        <v>3.9839152963337314</v>
      </c>
      <c r="K898" s="59">
        <f>K897+C898*B898/3600/data!H$23</f>
        <v>139.62475671567574</v>
      </c>
    </row>
    <row r="899" spans="1:11" ht="20.100000000000001" customHeight="1">
      <c r="A899" s="12">
        <f>'Eleveld TCI'!A899</f>
        <v>5250</v>
      </c>
      <c r="B899" s="8">
        <f>'Eleveld TCI'!C899</f>
        <v>10</v>
      </c>
      <c r="C899" s="68">
        <f>'Marsh TCI'!E899</f>
        <v>734.20140819532321</v>
      </c>
      <c r="D899" s="17">
        <f>(F899*data!$C$16+G899*data!$C$17-E898*(data!$C$18+data!$C$19+data!$C$20))*$B899/60</f>
        <v>-2.0401978282140734</v>
      </c>
      <c r="E899" s="17">
        <f t="shared" si="28"/>
        <v>29.388042563715423</v>
      </c>
      <c r="F899" s="17">
        <f>F898+(data!$C$19*E898-data!$C$16*F898)*$B899/60</f>
        <v>161.38474303874528</v>
      </c>
      <c r="G899" s="17">
        <f>G898+(data!$C$20*E898-data!$C$17*G898)*$B899/60</f>
        <v>272.31044868956087</v>
      </c>
      <c r="H899" s="16">
        <f t="shared" si="27"/>
        <v>87.5</v>
      </c>
      <c r="I899" s="14">
        <f>E899/data!$C$15*1000</f>
        <v>3.9791402626446284</v>
      </c>
      <c r="J899" s="14">
        <f>J898+data!$C$21*(I898-J898)/60*B898</f>
        <v>3.9838169832346733</v>
      </c>
      <c r="K899" s="59">
        <f>K898+C899*B899/3600/data!H$23</f>
        <v>139.82870155128555</v>
      </c>
    </row>
    <row r="900" spans="1:11" ht="20.100000000000001" customHeight="1">
      <c r="A900" s="12">
        <f>'Eleveld TCI'!A900</f>
        <v>5260</v>
      </c>
      <c r="B900" s="8">
        <f>'Eleveld TCI'!C900</f>
        <v>10</v>
      </c>
      <c r="C900" s="68">
        <f>'Marsh TCI'!E900</f>
        <v>734.08751978758062</v>
      </c>
      <c r="D900" s="17">
        <f>(F900*data!$C$16+G900*data!$C$17-E899*(data!$C$18+data!$C$19+data!$C$20))*$B900/60</f>
        <v>-2.0398756722960605</v>
      </c>
      <c r="E900" s="17">
        <f t="shared" si="28"/>
        <v>29.387615247517484</v>
      </c>
      <c r="F900" s="17">
        <f>F899+(data!$C$19*E899-data!$C$16*F899)*$B900/60</f>
        <v>161.38302705282538</v>
      </c>
      <c r="G900" s="17">
        <f>G899+(data!$C$20*E899-data!$C$17*G899)*$B900/60</f>
        <v>272.69183341325578</v>
      </c>
      <c r="H900" s="16">
        <f t="shared" ref="H900:H963" si="29">$A900/60</f>
        <v>87.666666666666671</v>
      </c>
      <c r="I900" s="14">
        <f>E900/data!$C$15*1000</f>
        <v>3.9790824040416117</v>
      </c>
      <c r="J900" s="14">
        <f>J899+data!$C$21*(I899-J899)/60*B899</f>
        <v>3.9837194996027638</v>
      </c>
      <c r="K900" s="59">
        <f>K899+C900*B900/3600/data!H$23</f>
        <v>140.03261475122653</v>
      </c>
    </row>
    <row r="901" spans="1:11" ht="20.100000000000001" customHeight="1">
      <c r="A901" s="12">
        <f>'Eleveld TCI'!A901</f>
        <v>5270</v>
      </c>
      <c r="B901" s="8">
        <f>'Eleveld TCI'!C901</f>
        <v>10</v>
      </c>
      <c r="C901" s="68">
        <f>'Marsh TCI'!E901</f>
        <v>733.97395824184684</v>
      </c>
      <c r="D901" s="17">
        <f>(F901*data!$C$16+G901*data!$C$17-E900*(data!$C$18+data!$C$19+data!$C$20))*$B901/60</f>
        <v>-2.0395544572017514</v>
      </c>
      <c r="E901" s="17">
        <f t="shared" ref="E901:E964" si="30">IF(N$21=1,(C900/60)*$B901/60+D901+E900,(C901/60)*$B901/60+D901+E900)</f>
        <v>29.387192789725677</v>
      </c>
      <c r="F901" s="17">
        <f>F900+(data!$C$19*E900-data!$C$16*F900)*$B901/60</f>
        <v>161.3813044349011</v>
      </c>
      <c r="G901" s="17">
        <f>G900+(data!$C$20*E900-data!$C$17*G900)*$B901/60</f>
        <v>273.07292741274227</v>
      </c>
      <c r="H901" s="16">
        <f t="shared" si="29"/>
        <v>87.833333333333329</v>
      </c>
      <c r="I901" s="14">
        <f>E901/data!$C$15*1000</f>
        <v>3.9790252032666715</v>
      </c>
      <c r="J901" s="14">
        <f>J900+data!$C$21*(I900-J900)/60*B900</f>
        <v>3.9836228419324775</v>
      </c>
      <c r="K901" s="59">
        <f>K900+C901*B901/3600/data!H$23</f>
        <v>140.23649640629372</v>
      </c>
    </row>
    <row r="902" spans="1:11" ht="20.100000000000001" customHeight="1">
      <c r="A902" s="12">
        <f>'Eleveld TCI'!A902</f>
        <v>5280</v>
      </c>
      <c r="B902" s="8">
        <f>'Eleveld TCI'!C902</f>
        <v>10</v>
      </c>
      <c r="C902" s="68">
        <f>'Marsh TCI'!E902</f>
        <v>733.86072095629913</v>
      </c>
      <c r="D902" s="17">
        <f>(F902*data!$C$16+G902*data!$C$17-E901*(data!$C$18+data!$C$19+data!$C$20))*$B902/60</f>
        <v>-2.0392341755575236</v>
      </c>
      <c r="E902" s="17">
        <f t="shared" si="30"/>
        <v>29.38677516483995</v>
      </c>
      <c r="F902" s="17">
        <f>F901+(data!$C$19*E901-data!$C$16*F901)*$B902/60</f>
        <v>161.37957553633399</v>
      </c>
      <c r="G902" s="17">
        <f>G901+(data!$C$20*E901-data!$C$17*G901)*$B902/60</f>
        <v>273.45373099954077</v>
      </c>
      <c r="H902" s="16">
        <f t="shared" si="29"/>
        <v>88</v>
      </c>
      <c r="I902" s="14">
        <f>E902/data!$C$15*1000</f>
        <v>3.9789686568670981</v>
      </c>
      <c r="J902" s="14">
        <f>J901+data!$C$21*(I901-J901)/60*B901</f>
        <v>3.9835270067191648</v>
      </c>
      <c r="K902" s="59">
        <f>K901+C902*B902/3600/data!H$23</f>
        <v>140.44034660655936</v>
      </c>
    </row>
    <row r="903" spans="1:11" ht="20.100000000000001" customHeight="1">
      <c r="A903" s="12">
        <f>'Eleveld TCI'!A903</f>
        <v>5290</v>
      </c>
      <c r="B903" s="8">
        <f>'Eleveld TCI'!C903</f>
        <v>10</v>
      </c>
      <c r="C903" s="68">
        <f>'Marsh TCI'!E903</f>
        <v>733.74780535275534</v>
      </c>
      <c r="D903" s="17">
        <f>(F903*data!$C$16+G903*data!$C$17-E902*(data!$C$18+data!$C$19+data!$C$20))*$B903/60</f>
        <v>-2.0389148200557949</v>
      </c>
      <c r="E903" s="17">
        <f t="shared" si="30"/>
        <v>29.386362347440542</v>
      </c>
      <c r="F903" s="17">
        <f>F902+(data!$C$19*E902-data!$C$16*F902)*$B903/60</f>
        <v>161.37784070329991</v>
      </c>
      <c r="G903" s="17">
        <f>G902+(data!$C$20*E902-data!$C$17*G902)*$B903/60</f>
        <v>273.83424448443532</v>
      </c>
      <c r="H903" s="16">
        <f t="shared" si="29"/>
        <v>88.166666666666671</v>
      </c>
      <c r="I903" s="14">
        <f>E903/data!$C$15*1000</f>
        <v>3.978912761401058</v>
      </c>
      <c r="J903" s="14">
        <f>J902+data!$C$21*(I902-J902)/60*B902</f>
        <v>3.9834319904592581</v>
      </c>
      <c r="K903" s="59">
        <f>K902+C903*B903/3600/data!H$23</f>
        <v>140.64416544137956</v>
      </c>
    </row>
    <row r="904" spans="1:11" ht="20.100000000000001" customHeight="1">
      <c r="A904" s="12">
        <f>'Eleveld TCI'!A904</f>
        <v>5300</v>
      </c>
      <c r="B904" s="8">
        <f>'Eleveld TCI'!C904</f>
        <v>10</v>
      </c>
      <c r="C904" s="68">
        <f>'Marsh TCI'!E904</f>
        <v>733.63520887642835</v>
      </c>
      <c r="D904" s="17">
        <f>(F904*data!$C$16+G904*data!$C$17-E903*(data!$C$18+data!$C$19+data!$C$20))*$B904/60</f>
        <v>-2.038596383454419</v>
      </c>
      <c r="E904" s="17">
        <f t="shared" si="30"/>
        <v>29.385954312188222</v>
      </c>
      <c r="F904" s="17">
        <f>F903+(data!$C$19*E903-data!$C$16*F903)*$B904/60</f>
        <v>161.37610027684838</v>
      </c>
      <c r="G904" s="17">
        <f>G903+(data!$C$20*E903-data!$C$17*G903)*$B904/60</f>
        <v>274.21446817747574</v>
      </c>
      <c r="H904" s="16">
        <f t="shared" si="29"/>
        <v>88.333333333333329</v>
      </c>
      <c r="I904" s="14">
        <f>E904/data!$C$15*1000</f>
        <v>3.9788575134376192</v>
      </c>
      <c r="J904" s="14">
        <f>J903+data!$C$21*(I903-J903)/60*B903</f>
        <v>3.9833377896504771</v>
      </c>
      <c r="K904" s="59">
        <f>K903+C904*B904/3600/data!H$23</f>
        <v>140.84795299940077</v>
      </c>
    </row>
    <row r="905" spans="1:11" ht="20.100000000000001" customHeight="1">
      <c r="A905" s="12">
        <f>'Eleveld TCI'!A905</f>
        <v>5310</v>
      </c>
      <c r="B905" s="8">
        <f>'Eleveld TCI'!C905</f>
        <v>10</v>
      </c>
      <c r="C905" s="68">
        <f>'Marsh TCI'!E905</f>
        <v>733.52292899576753</v>
      </c>
      <c r="D905" s="17">
        <f>(F905*data!$C$16+G905*data!$C$17-E904*(data!$C$18+data!$C$19+data!$C$20))*$B905/60</f>
        <v>-2.0382788585760965</v>
      </c>
      <c r="E905" s="17">
        <f t="shared" si="30"/>
        <v>29.385551033824427</v>
      </c>
      <c r="F905" s="17">
        <f>F904+(data!$C$19*E904-data!$C$16*F904)*$B905/60</f>
        <v>161.37435459296131</v>
      </c>
      <c r="G905" s="17">
        <f>G904+(data!$C$20*E904-data!$C$17*G904)*$B905/60</f>
        <v>274.59440238797987</v>
      </c>
      <c r="H905" s="16">
        <f t="shared" si="29"/>
        <v>88.5</v>
      </c>
      <c r="I905" s="14">
        <f>E905/data!$C$15*1000</f>
        <v>3.9788029095567747</v>
      </c>
      <c r="J905" s="14">
        <f>J904+data!$C$21*(I904-J904)/60*B904</f>
        <v>3.9832444007920285</v>
      </c>
      <c r="K905" s="59">
        <f>K904+C905*B905/3600/data!H$23</f>
        <v>141.05170936856626</v>
      </c>
    </row>
    <row r="906" spans="1:11" ht="20.100000000000001" customHeight="1">
      <c r="A906" s="12">
        <f>'Eleveld TCI'!A906</f>
        <v>5320</v>
      </c>
      <c r="B906" s="8">
        <f>'Eleveld TCI'!C906</f>
        <v>10</v>
      </c>
      <c r="C906" s="68">
        <f>'Marsh TCI'!E906</f>
        <v>733.4109632021773</v>
      </c>
      <c r="D906" s="17">
        <f>(F906*data!$C$16+G906*data!$C$17-E905*(data!$C$18+data!$C$19+data!$C$20))*$B906/60</f>
        <v>-2.037962238307776</v>
      </c>
      <c r="E906" s="17">
        <f t="shared" si="30"/>
        <v>29.38515248717156</v>
      </c>
      <c r="F906" s="17">
        <f>F905+(data!$C$19*E905-data!$C$16*F905)*$B906/60</f>
        <v>161.37260398261125</v>
      </c>
      <c r="G906" s="17">
        <f>G905+(data!$C$20*E905-data!$C$17*G905)*$B906/60</f>
        <v>274.97404742453557</v>
      </c>
      <c r="H906" s="16">
        <f t="shared" si="29"/>
        <v>88.666666666666671</v>
      </c>
      <c r="I906" s="14">
        <f>E906/data!$C$15*1000</f>
        <v>3.9787489463494752</v>
      </c>
      <c r="J906" s="14">
        <f>J905+data!$C$21*(I905-J905)/60*B905</f>
        <v>3.9831518203848026</v>
      </c>
      <c r="K906" s="59">
        <f>K905+C906*B906/3600/data!H$23</f>
        <v>141.25543463612243</v>
      </c>
    </row>
    <row r="907" spans="1:11" ht="20.100000000000001" customHeight="1">
      <c r="A907" s="12">
        <f>'Eleveld TCI'!A907</f>
        <v>5330</v>
      </c>
      <c r="B907" s="8">
        <f>'Eleveld TCI'!C907</f>
        <v>10</v>
      </c>
      <c r="C907" s="68">
        <f>'Marsh TCI'!E907</f>
        <v>733.29930900985858</v>
      </c>
      <c r="D907" s="17">
        <f>(F907*data!$C$16+G907*data!$C$17-E906*(data!$C$18+data!$C$19+data!$C$20))*$B907/60</f>
        <v>-2.037646515600088</v>
      </c>
      <c r="E907" s="17">
        <f t="shared" si="30"/>
        <v>29.384758647133076</v>
      </c>
      <c r="F907" s="17">
        <f>F906+(data!$C$19*E906-data!$C$16*F906)*$B907/60</f>
        <v>161.37084877181888</v>
      </c>
      <c r="G907" s="17">
        <f>G906+(data!$C$20*E906-data!$C$17*G906)*$B907/60</f>
        <v>275.35340359500293</v>
      </c>
      <c r="H907" s="16">
        <f t="shared" si="29"/>
        <v>88.833333333333329</v>
      </c>
      <c r="I907" s="14">
        <f>E907/data!$C$15*1000</f>
        <v>3.978695620417652</v>
      </c>
      <c r="J907" s="14">
        <f>J906+data!$C$21*(I906-J906)/60*B906</f>
        <v>3.9830600449315678</v>
      </c>
      <c r="K907" s="59">
        <f>K906+C907*B907/3600/data!H$23</f>
        <v>141.45912888862517</v>
      </c>
    </row>
    <row r="908" spans="1:11" ht="20.100000000000001" customHeight="1">
      <c r="A908" s="12">
        <f>'Eleveld TCI'!A908</f>
        <v>5340</v>
      </c>
      <c r="B908" s="8">
        <f>'Eleveld TCI'!C908</f>
        <v>10</v>
      </c>
      <c r="C908" s="68">
        <f>'Marsh TCI'!E908</f>
        <v>733.18796395558365</v>
      </c>
      <c r="D908" s="17">
        <f>(F908*data!$C$16+G908*data!$C$17-E907*(data!$C$18+data!$C$19+data!$C$20))*$B908/60</f>
        <v>-2.0373316834667516</v>
      </c>
      <c r="E908" s="17">
        <f t="shared" si="30"/>
        <v>29.384369488693707</v>
      </c>
      <c r="F908" s="17">
        <f>F907+(data!$C$19*E907-data!$C$16*F907)*$B908/60</f>
        <v>161.36908928171005</v>
      </c>
      <c r="G908" s="17">
        <f>G907+(data!$C$20*E907-data!$C$17*G907)*$B908/60</f>
        <v>275.73247120651649</v>
      </c>
      <c r="H908" s="16">
        <f t="shared" si="29"/>
        <v>89</v>
      </c>
      <c r="I908" s="14">
        <f>E908/data!$C$15*1000</f>
        <v>3.9786429283742377</v>
      </c>
      <c r="J908" s="14">
        <f>J907+data!$C$21*(I907-J907)/60*B907</f>
        <v>3.9829690709371586</v>
      </c>
      <c r="K908" s="59">
        <f>K907+C908*B908/3600/data!H$23</f>
        <v>141.66279221194617</v>
      </c>
    </row>
    <row r="909" spans="1:11" ht="20.100000000000001" customHeight="1">
      <c r="A909" s="12">
        <f>'Eleveld TCI'!A909</f>
        <v>5350</v>
      </c>
      <c r="B909" s="8">
        <f>'Eleveld TCI'!C909</f>
        <v>10</v>
      </c>
      <c r="C909" s="68">
        <f>'Marsh TCI'!E909</f>
        <v>733.07692559848647</v>
      </c>
      <c r="D909" s="17">
        <f>(F909*data!$C$16+G909*data!$C$17-E908*(data!$C$18+data!$C$19+data!$C$20))*$B909/60</f>
        <v>-2.0370177349840084</v>
      </c>
      <c r="E909" s="17">
        <f t="shared" si="30"/>
        <v>29.383984986919653</v>
      </c>
      <c r="F909" s="17">
        <f>F908+(data!$C$19*E908-data!$C$16*F908)*$B909/60</f>
        <v>161.36732582857204</v>
      </c>
      <c r="G909" s="17">
        <f>G908+(data!$C$20*E908-data!$C$17*G908)*$B909/60</f>
        <v>276.11125056548718</v>
      </c>
      <c r="H909" s="16">
        <f t="shared" si="29"/>
        <v>89.166666666666671</v>
      </c>
      <c r="I909" s="14">
        <f>E909/data!$C$15*1000</f>
        <v>3.978590866843196</v>
      </c>
      <c r="J909" s="14">
        <f>J908+data!$C$21*(I908-J908)/60*B908</f>
        <v>3.9828788949086635</v>
      </c>
      <c r="K909" s="59">
        <f>K908+C909*B909/3600/data!H$23</f>
        <v>141.86642469127909</v>
      </c>
    </row>
    <row r="910" spans="1:11" ht="20.100000000000001" customHeight="1">
      <c r="A910" s="12">
        <f>'Eleveld TCI'!A910</f>
        <v>5360</v>
      </c>
      <c r="B910" s="8">
        <f>'Eleveld TCI'!C910</f>
        <v>10</v>
      </c>
      <c r="C910" s="68">
        <f>'Marsh TCI'!E910</f>
        <v>732.96619151985283</v>
      </c>
      <c r="D910" s="17">
        <f>(F910*data!$C$16+G910*data!$C$17-E909*(data!$C$18+data!$C$19+data!$C$20))*$B910/60</f>
        <v>-2.0367046632900552</v>
      </c>
      <c r="E910" s="17">
        <f t="shared" si="30"/>
        <v>29.383605116958726</v>
      </c>
      <c r="F910" s="17">
        <f>F909+(data!$C$19*E909-data!$C$16*F909)*$B910/60</f>
        <v>161.36555872390952</v>
      </c>
      <c r="G910" s="17">
        <f>G909+(data!$C$20*E909-data!$C$17*G909)*$B910/60</f>
        <v>276.48974197760475</v>
      </c>
      <c r="H910" s="16">
        <f t="shared" si="29"/>
        <v>89.333333333333329</v>
      </c>
      <c r="I910" s="14">
        <f>E910/data!$C$15*1000</f>
        <v>3.9785394324595402</v>
      </c>
      <c r="J910" s="14">
        <f>J909+data!$C$21*(I909-J909)/60*B909</f>
        <v>3.9827895133556064</v>
      </c>
      <c r="K910" s="59">
        <f>K909+C910*B910/3600/data!H$23</f>
        <v>142.0700264111457</v>
      </c>
    </row>
    <row r="911" spans="1:11" ht="20.100000000000001" customHeight="1">
      <c r="A911" s="12">
        <f>'Eleveld TCI'!A911</f>
        <v>5370</v>
      </c>
      <c r="B911" s="8">
        <f>'Eleveld TCI'!C911</f>
        <v>10</v>
      </c>
      <c r="C911" s="68">
        <f>'Marsh TCI'!E911</f>
        <v>732.85575932293114</v>
      </c>
      <c r="D911" s="17">
        <f>(F911*data!$C$16+G911*data!$C$17-E910*(data!$C$18+data!$C$19+data!$C$20))*$B911/60</f>
        <v>-2.0363924615844842</v>
      </c>
      <c r="E911" s="17">
        <f t="shared" si="30"/>
        <v>29.383229854040501</v>
      </c>
      <c r="F911" s="17">
        <f>F910+(data!$C$19*E910-data!$C$16*F910)*$B911/60</f>
        <v>161.3637882744996</v>
      </c>
      <c r="G911" s="17">
        <f>G910+(data!$C$20*E910-data!$C$17*G910)*$B911/60</f>
        <v>276.86794574783966</v>
      </c>
      <c r="H911" s="16">
        <f t="shared" si="29"/>
        <v>89.5</v>
      </c>
      <c r="I911" s="14">
        <f>E911/data!$C$15*1000</f>
        <v>3.9784886218693569</v>
      </c>
      <c r="J911" s="14">
        <f>J910+data!$C$21*(I910-J910)/60*B910</f>
        <v>3.9827009227901278</v>
      </c>
      <c r="K911" s="59">
        <f>K910+C911*B911/3600/data!H$23</f>
        <v>142.27359745540207</v>
      </c>
    </row>
    <row r="912" spans="1:11" ht="20.100000000000001" customHeight="1">
      <c r="A912" s="12">
        <f>'Eleveld TCI'!A912</f>
        <v>5380</v>
      </c>
      <c r="B912" s="8">
        <f>'Eleveld TCI'!C912</f>
        <v>10</v>
      </c>
      <c r="C912" s="68">
        <f>'Marsh TCI'!E912</f>
        <v>732.74562663271752</v>
      </c>
      <c r="D912" s="17">
        <f>(F912*data!$C$16+G912*data!$C$17-E911*(data!$C$18+data!$C$19+data!$C$20))*$B912/60</f>
        <v>-2.0360811231277207</v>
      </c>
      <c r="E912" s="17">
        <f t="shared" si="30"/>
        <v>29.382859173476476</v>
      </c>
      <c r="F912" s="17">
        <f>F911+(data!$C$19*E911-data!$C$16*F911)*$B912/60</f>
        <v>161.36201478244661</v>
      </c>
      <c r="G912" s="17">
        <f>G911+(data!$C$20*E911-data!$C$17*G911)*$B912/60</f>
        <v>277.24586218044544</v>
      </c>
      <c r="H912" s="16">
        <f t="shared" si="29"/>
        <v>89.666666666666671</v>
      </c>
      <c r="I912" s="14">
        <f>E912/data!$C$15*1000</f>
        <v>3.9784384317298236</v>
      </c>
      <c r="J912" s="14">
        <f>J911+data!$C$21*(I911-J911)/60*B911</f>
        <v>3.9826131197271595</v>
      </c>
      <c r="K912" s="59">
        <f>K911+C912*B912/3600/data!H$23</f>
        <v>142.4771379072445</v>
      </c>
    </row>
    <row r="913" spans="1:11" ht="20.100000000000001" customHeight="1">
      <c r="A913" s="12">
        <f>'Eleveld TCI'!A913</f>
        <v>5390</v>
      </c>
      <c r="B913" s="8">
        <f>'Eleveld TCI'!C913</f>
        <v>10</v>
      </c>
      <c r="C913" s="68">
        <f>'Marsh TCI'!E913</f>
        <v>732.63579109577165</v>
      </c>
      <c r="D913" s="17">
        <f>(F913*data!$C$16+G913*data!$C$17-E912*(data!$C$18+data!$C$19+data!$C$20))*$B913/60</f>
        <v>-2.0357706412404721</v>
      </c>
      <c r="E913" s="17">
        <f t="shared" si="30"/>
        <v>29.382493050660219</v>
      </c>
      <c r="F913" s="17">
        <f>F912+(data!$C$19*E912-data!$C$16*F912)*$B913/60</f>
        <v>161.36023854523609</v>
      </c>
      <c r="G913" s="17">
        <f>G912+(data!$C$20*E912-data!$C$17*G912)*$B913/60</f>
        <v>277.62349157896068</v>
      </c>
      <c r="H913" s="16">
        <f t="shared" si="29"/>
        <v>89.833333333333329</v>
      </c>
      <c r="I913" s="14">
        <f>E913/data!$C$15*1000</f>
        <v>3.9783888587092289</v>
      </c>
      <c r="J913" s="14">
        <f>J912+data!$C$21*(I912-J912)/60*B912</f>
        <v>3.9825261006845989</v>
      </c>
      <c r="K913" s="59">
        <f>K912+C913*B913/3600/data!H$23</f>
        <v>142.68064784921555</v>
      </c>
    </row>
    <row r="914" spans="1:11" ht="20.100000000000001" customHeight="1">
      <c r="A914" s="12">
        <f>'Eleveld TCI'!A914</f>
        <v>5400</v>
      </c>
      <c r="B914" s="8">
        <f>'Eleveld TCI'!C914</f>
        <v>10</v>
      </c>
      <c r="C914" s="68">
        <f>'Marsh TCI'!E914</f>
        <v>732.52625038000701</v>
      </c>
      <c r="D914" s="17">
        <f>(F914*data!$C$16+G914*data!$C$17-E913*(data!$C$18+data!$C$19+data!$C$20))*$B914/60</f>
        <v>-2.0354610093031837</v>
      </c>
      <c r="E914" s="17">
        <f t="shared" si="30"/>
        <v>29.382131461067512</v>
      </c>
      <c r="F914" s="17">
        <f>F913+(data!$C$19*E913-data!$C$16*F913)*$B914/60</f>
        <v>161.35845985578825</v>
      </c>
      <c r="G914" s="17">
        <f>G913+(data!$C$20*E913-data!$C$17*G913)*$B914/60</f>
        <v>278.00083424621135</v>
      </c>
      <c r="H914" s="16">
        <f t="shared" si="29"/>
        <v>90</v>
      </c>
      <c r="I914" s="14">
        <f>E914/data!$C$15*1000</f>
        <v>3.9783398994869952</v>
      </c>
      <c r="J914" s="14">
        <f>J913+data!$C$21*(I913-J913)/60*B913</f>
        <v>3.9824398621834778</v>
      </c>
      <c r="K914" s="59">
        <f>K913+C914*B914/3600/data!H$23</f>
        <v>142.88412736320998</v>
      </c>
    </row>
    <row r="915" spans="1:11" ht="20.100000000000001" customHeight="1">
      <c r="A915" s="12">
        <f>'Eleveld TCI'!A915</f>
        <v>5410</v>
      </c>
      <c r="B915" s="8">
        <f>'Eleveld TCI'!C915</f>
        <v>10</v>
      </c>
      <c r="C915" s="68">
        <f>'Marsh TCI'!E915</f>
        <v>732.41700217449647</v>
      </c>
      <c r="D915" s="17">
        <f>(F915*data!$C$16+G915*data!$C$17-E914*(data!$C$18+data!$C$19+data!$C$20))*$B915/60</f>
        <v>-2.0351522207554948</v>
      </c>
      <c r="E915" s="17">
        <f t="shared" si="30"/>
        <v>29.381774380256481</v>
      </c>
      <c r="F915" s="17">
        <f>F914+(data!$C$19*E914-data!$C$16*F914)*$B915/60</f>
        <v>161.3566790025111</v>
      </c>
      <c r="G915" s="17">
        <f>G914+(data!$C$20*E914-data!$C$17*G914)*$B915/60</f>
        <v>278.37789048431279</v>
      </c>
      <c r="H915" s="16">
        <f t="shared" si="29"/>
        <v>90.166666666666671</v>
      </c>
      <c r="I915" s="14">
        <f>E915/data!$C$15*1000</f>
        <v>3.9782915507536929</v>
      </c>
      <c r="J915" s="14">
        <f>J914+data!$C$21*(I914-J914)/60*B914</f>
        <v>3.9823544007481297</v>
      </c>
      <c r="K915" s="59">
        <f>K914+C915*B915/3600/data!H$23</f>
        <v>143.08757653048067</v>
      </c>
    </row>
    <row r="916" spans="1:11" ht="20.100000000000001" customHeight="1">
      <c r="A916" s="12">
        <f>'Eleveld TCI'!A916</f>
        <v>5420</v>
      </c>
      <c r="B916" s="8">
        <f>'Eleveld TCI'!C916</f>
        <v>10</v>
      </c>
      <c r="C916" s="68">
        <f>'Marsh TCI'!E916</f>
        <v>732.30804418928301</v>
      </c>
      <c r="D916" s="17">
        <f>(F916*data!$C$16+G916*data!$C$17-E915*(data!$C$18+data!$C$19+data!$C$20))*$B916/60</f>
        <v>-2.0348442690957045</v>
      </c>
      <c r="E916" s="17">
        <f t="shared" si="30"/>
        <v>29.381421783867712</v>
      </c>
      <c r="F916" s="17">
        <f>F915+(data!$C$19*E915-data!$C$16*F915)*$B916/60</f>
        <v>161.35489626935265</v>
      </c>
      <c r="G916" s="17">
        <f>G915+(data!$C$20*E915-data!$C$17*G915)*$B916/60</f>
        <v>278.75466059467203</v>
      </c>
      <c r="H916" s="16">
        <f t="shared" si="29"/>
        <v>90.333333333333329</v>
      </c>
      <c r="I916" s="14">
        <f>E916/data!$C$15*1000</f>
        <v>3.9782438092110577</v>
      </c>
      <c r="J916" s="14">
        <f>J915+data!$C$21*(I915-J915)/60*B915</f>
        <v>3.9822697129063536</v>
      </c>
      <c r="K916" s="59">
        <f>K915+C916*B916/3600/data!H$23</f>
        <v>143.29099543164438</v>
      </c>
    </row>
    <row r="917" spans="1:11" ht="20.100000000000001" customHeight="1">
      <c r="A917" s="12">
        <f>'Eleveld TCI'!A917</f>
        <v>5430</v>
      </c>
      <c r="B917" s="8">
        <f>'Eleveld TCI'!C917</f>
        <v>10</v>
      </c>
      <c r="C917" s="68">
        <f>'Marsh TCI'!E917</f>
        <v>732.1993741551853</v>
      </c>
      <c r="D917" s="17">
        <f>(F917*data!$C$16+G917*data!$C$17-E916*(data!$C$18+data!$C$19+data!$C$20))*$B917/60</f>
        <v>-2.0345371478802363</v>
      </c>
      <c r="E917" s="17">
        <f t="shared" si="30"/>
        <v>29.381073647624373</v>
      </c>
      <c r="F917" s="17">
        <f>F916+(data!$C$19*E916-data!$C$16*F916)*$B917/60</f>
        <v>161.35311193585287</v>
      </c>
      <c r="G917" s="17">
        <f>G916+(data!$C$20*E916-data!$C$17*G916)*$B917/60</f>
        <v>279.13114487798981</v>
      </c>
      <c r="H917" s="16">
        <f t="shared" si="29"/>
        <v>90.5</v>
      </c>
      <c r="I917" s="14">
        <f>E917/data!$C$15*1000</f>
        <v>3.9781966715720078</v>
      </c>
      <c r="J917" s="14">
        <f>J916+data!$C$21*(I916-J916)/60*B916</f>
        <v>3.9821857951895732</v>
      </c>
      <c r="K917" s="59">
        <f>K916+C917*B917/3600/data!H$23</f>
        <v>143.49438414668748</v>
      </c>
    </row>
    <row r="918" spans="1:11" ht="20.100000000000001" customHeight="1">
      <c r="A918" s="12">
        <f>'Eleveld TCI'!A918</f>
        <v>5440</v>
      </c>
      <c r="B918" s="8">
        <f>'Eleveld TCI'!C918</f>
        <v>10</v>
      </c>
      <c r="C918" s="68">
        <f>'Marsh TCI'!E918</f>
        <v>732.09098982360842</v>
      </c>
      <c r="D918" s="17">
        <f>(F918*data!$C$16+G918*data!$C$17-E917*(data!$C$18+data!$C$19+data!$C$20))*$B918/60</f>
        <v>-2.0342308507231102</v>
      </c>
      <c r="E918" s="17">
        <f t="shared" si="30"/>
        <v>29.380729947332334</v>
      </c>
      <c r="F918" s="17">
        <f>F917+(data!$C$19*E917-data!$C$16*F917)*$B918/60</f>
        <v>161.35132627719497</v>
      </c>
      <c r="G918" s="17">
        <f>G917+(data!$C$20*E917-data!$C$17*G917)*$B918/60</f>
        <v>279.50734363426278</v>
      </c>
      <c r="H918" s="16">
        <f t="shared" si="29"/>
        <v>90.666666666666671</v>
      </c>
      <c r="I918" s="14">
        <f>E918/data!$C$15*1000</f>
        <v>3.9781501345606585</v>
      </c>
      <c r="J918" s="14">
        <f>J917+data!$C$21*(I917-J917)/60*B917</f>
        <v>3.9821026441329965</v>
      </c>
      <c r="K918" s="59">
        <f>K917+C918*B918/3600/data!H$23</f>
        <v>143.69774275497181</v>
      </c>
    </row>
    <row r="919" spans="1:11" ht="20.100000000000001" customHeight="1">
      <c r="A919" s="12">
        <f>'Eleveld TCI'!A919</f>
        <v>5450</v>
      </c>
      <c r="B919" s="8">
        <f>'Eleveld TCI'!C919</f>
        <v>10</v>
      </c>
      <c r="C919" s="68">
        <f>'Marsh TCI'!E919</f>
        <v>731.98288896635972</v>
      </c>
      <c r="D919" s="17">
        <f>(F919*data!$C$16+G919*data!$C$17-E918*(data!$C$18+data!$C$19+data!$C$20))*$B919/60</f>
        <v>-2.0339253712954233</v>
      </c>
      <c r="E919" s="17">
        <f t="shared" si="30"/>
        <v>29.380390658880266</v>
      </c>
      <c r="F919" s="17">
        <f>F918+(data!$C$19*E918-data!$C$16*F918)*$B919/60</f>
        <v>161.34953956425628</v>
      </c>
      <c r="G919" s="17">
        <f>G918+(data!$C$20*E918-data!$C$17*G918)*$B919/60</f>
        <v>279.88325716278575</v>
      </c>
      <c r="H919" s="16">
        <f t="shared" si="29"/>
        <v>90.833333333333329</v>
      </c>
      <c r="I919" s="14">
        <f>E919/data!$C$15*1000</f>
        <v>3.9781041949123361</v>
      </c>
      <c r="J919" s="14">
        <f>J918+data!$C$21*(I918-J918)/60*B918</f>
        <v>3.9820202562757685</v>
      </c>
      <c r="K919" s="59">
        <f>K918+C919*B919/3600/data!H$23</f>
        <v>143.90107133524026</v>
      </c>
    </row>
    <row r="920" spans="1:11" ht="20.100000000000001" customHeight="1">
      <c r="A920" s="12">
        <f>'Eleveld TCI'!A920</f>
        <v>5460</v>
      </c>
      <c r="B920" s="8">
        <f>'Eleveld TCI'!C920</f>
        <v>10</v>
      </c>
      <c r="C920" s="68">
        <f>'Marsh TCI'!E920</f>
        <v>731.87506937544413</v>
      </c>
      <c r="D920" s="17">
        <f>(F920*data!$C$16+G920*data!$C$17-E919*(data!$C$18+data!$C$19+data!$C$20))*$B920/60</f>
        <v>-2.0336207033248299</v>
      </c>
      <c r="E920" s="17">
        <f t="shared" si="30"/>
        <v>29.38005575823977</v>
      </c>
      <c r="F920" s="17">
        <f>F919+(data!$C$19*E919-data!$C$16*F919)*$B920/60</f>
        <v>161.34775206365831</v>
      </c>
      <c r="G920" s="17">
        <f>G919+(data!$C$20*E919-data!$C$17*G919)*$B920/60</f>
        <v>280.2588857621538</v>
      </c>
      <c r="H920" s="16">
        <f t="shared" si="29"/>
        <v>91</v>
      </c>
      <c r="I920" s="14">
        <f>E920/data!$C$15*1000</f>
        <v>3.9780588493735953</v>
      </c>
      <c r="J920" s="14">
        <f>J919+data!$C$21*(I919-J919)/60*B919</f>
        <v>3.9819386281611231</v>
      </c>
      <c r="K920" s="59">
        <f>K919+C920*B920/3600/data!H$23</f>
        <v>144.10436996562234</v>
      </c>
    </row>
    <row r="921" spans="1:11" ht="20.100000000000001" customHeight="1">
      <c r="A921" s="12">
        <f>'Eleveld TCI'!A921</f>
        <v>5470</v>
      </c>
      <c r="B921" s="8">
        <f>'Eleveld TCI'!C921</f>
        <v>10</v>
      </c>
      <c r="C921" s="68">
        <f>'Marsh TCI'!E921</f>
        <v>731.76752886290558</v>
      </c>
      <c r="D921" s="17">
        <f>(F921*data!$C$16+G921*data!$C$17-E920*(data!$C$18+data!$C$19+data!$C$20))*$B921/60</f>
        <v>-2.0333168405950333</v>
      </c>
      <c r="E921" s="17">
        <f t="shared" si="30"/>
        <v>29.379725221465414</v>
      </c>
      <c r="F921" s="17">
        <f>F920+(data!$C$19*E920-data!$C$16*F920)*$B921/60</f>
        <v>161.34596403781663</v>
      </c>
      <c r="G921" s="17">
        <f>G920+(data!$C$20*E920-data!$C$17*G920)*$B921/60</f>
        <v>280.63422973026434</v>
      </c>
      <c r="H921" s="16">
        <f t="shared" si="29"/>
        <v>91.166666666666671</v>
      </c>
      <c r="I921" s="14">
        <f>E921/data!$C$15*1000</f>
        <v>3.9780140947022256</v>
      </c>
      <c r="J921" s="14">
        <f>J920+data!$C$21*(I920-J920)/60*B920</f>
        <v>3.9818577563365332</v>
      </c>
      <c r="K921" s="59">
        <f>K920+C921*B921/3600/data!H$23</f>
        <v>144.30763872363983</v>
      </c>
    </row>
    <row r="922" spans="1:11" ht="20.100000000000001" customHeight="1">
      <c r="A922" s="12">
        <f>'Eleveld TCI'!A922</f>
        <v>5480</v>
      </c>
      <c r="B922" s="8">
        <f>'Eleveld TCI'!C922</f>
        <v>10</v>
      </c>
      <c r="C922" s="68">
        <f>'Marsh TCI'!E922</f>
        <v>731.66026526061728</v>
      </c>
      <c r="D922" s="17">
        <f>(F922*data!$C$16+G922*data!$C$17-E921*(data!$C$18+data!$C$19+data!$C$20))*$B922/60</f>
        <v>-2.0330137769452663</v>
      </c>
      <c r="E922" s="17">
        <f t="shared" si="30"/>
        <v>29.379399024694884</v>
      </c>
      <c r="F922" s="17">
        <f>F921+(data!$C$19*E921-data!$C$16*F921)*$B922/60</f>
        <v>161.34417574499005</v>
      </c>
      <c r="G922" s="17">
        <f>G921+(data!$C$20*E921-data!$C$17*G921)*$B922/60</f>
        <v>281.00928936431944</v>
      </c>
      <c r="H922" s="16">
        <f t="shared" si="29"/>
        <v>91.333333333333329</v>
      </c>
      <c r="I922" s="14">
        <f>E922/data!$C$15*1000</f>
        <v>3.9779699276672709</v>
      </c>
      <c r="J922" s="14">
        <f>J921+data!$C$21*(I921-J921)/60*B921</f>
        <v>3.9817776373538551</v>
      </c>
      <c r="K922" s="59">
        <f>K921+C922*B922/3600/data!H$23</f>
        <v>144.51087768621221</v>
      </c>
    </row>
    <row r="923" spans="1:11" ht="20.100000000000001" customHeight="1">
      <c r="A923" s="12">
        <f>'Eleveld TCI'!A923</f>
        <v>5490</v>
      </c>
      <c r="B923" s="8">
        <f>'Eleveld TCI'!C923</f>
        <v>10</v>
      </c>
      <c r="C923" s="68">
        <f>'Marsh TCI'!E923</f>
        <v>731.55327642011798</v>
      </c>
      <c r="D923" s="17">
        <f>(F923*data!$C$16+G923*data!$C$17-E922*(data!$C$18+data!$C$19+data!$C$20))*$B923/60</f>
        <v>-2.0327115062698033</v>
      </c>
      <c r="E923" s="17">
        <f t="shared" si="30"/>
        <v>29.379077144149019</v>
      </c>
      <c r="F923" s="17">
        <f>F922+(data!$C$19*E922-data!$C$16*F922)*$B923/60</f>
        <v>161.34238743932926</v>
      </c>
      <c r="G923" s="17">
        <f>G922+(data!$C$20*E922-data!$C$17*G922)*$B923/60</f>
        <v>281.38406496082786</v>
      </c>
      <c r="H923" s="16">
        <f t="shared" si="29"/>
        <v>91.5</v>
      </c>
      <c r="I923" s="14">
        <f>E923/data!$C$15*1000</f>
        <v>3.9779263450490334</v>
      </c>
      <c r="J923" s="14">
        <f>J922+data!$C$21*(I922-J922)/60*B922</f>
        <v>3.9816982677694726</v>
      </c>
      <c r="K923" s="59">
        <f>K922+C923*B923/3600/data!H$23</f>
        <v>144.71408692966224</v>
      </c>
    </row>
    <row r="924" spans="1:11" ht="20.100000000000001" customHeight="1">
      <c r="A924" s="12">
        <f>'Eleveld TCI'!A924</f>
        <v>5500</v>
      </c>
      <c r="B924" s="8">
        <f>'Eleveld TCI'!C924</f>
        <v>10</v>
      </c>
      <c r="C924" s="68">
        <f>'Marsh TCI'!E924</f>
        <v>731.44656021242781</v>
      </c>
      <c r="D924" s="17">
        <f>(F924*data!$C$16+G924*data!$C$17-E923*(data!$C$18+data!$C$19+data!$C$20))*$B924/60</f>
        <v>-2.0324100225174457</v>
      </c>
      <c r="E924" s="17">
        <f t="shared" si="30"/>
        <v>29.3787595561319</v>
      </c>
      <c r="F924" s="17">
        <f>F923+(data!$C$19*E923-data!$C$16*F923)*$B924/60</f>
        <v>161.34059937092502</v>
      </c>
      <c r="G924" s="17">
        <f>G923+(data!$C$20*E923-data!$C$17*G923)*$B924/60</f>
        <v>281.75855681560728</v>
      </c>
      <c r="H924" s="16">
        <f t="shared" si="29"/>
        <v>91.666666666666671</v>
      </c>
      <c r="I924" s="14">
        <f>E924/data!$C$15*1000</f>
        <v>3.977883343639085</v>
      </c>
      <c r="J924" s="14">
        <f>J923+data!$C$21*(I923-J923)/60*B923</f>
        <v>3.9816196441444363</v>
      </c>
      <c r="K924" s="59">
        <f>K923+C924*B924/3600/data!H$23</f>
        <v>144.91726652972125</v>
      </c>
    </row>
    <row r="925" spans="1:11" ht="20.100000000000001" customHeight="1">
      <c r="A925" s="12">
        <f>'Eleveld TCI'!A925</f>
        <v>5510</v>
      </c>
      <c r="B925" s="8">
        <f>'Eleveld TCI'!C925</f>
        <v>10</v>
      </c>
      <c r="C925" s="68">
        <f>'Marsh TCI'!E925</f>
        <v>731.34011452786922</v>
      </c>
      <c r="D925" s="17">
        <f>(F925*data!$C$16+G925*data!$C$17-E924*(data!$C$18+data!$C$19+data!$C$20))*$B925/60</f>
        <v>-2.0321093196910369</v>
      </c>
      <c r="E925" s="17">
        <f t="shared" si="30"/>
        <v>29.378446237030939</v>
      </c>
      <c r="F925" s="17">
        <f>F924+(data!$C$19*E924-data!$C$16*F924)*$B925/60</f>
        <v>161.33881178585588</v>
      </c>
      <c r="G925" s="17">
        <f>G924+(data!$C$20*E924-data!$C$17*G924)*$B925/60</f>
        <v>282.13276522378652</v>
      </c>
      <c r="H925" s="16">
        <f t="shared" si="29"/>
        <v>91.833333333333329</v>
      </c>
      <c r="I925" s="14">
        <f>E925/data!$C$15*1000</f>
        <v>3.9778409202402831</v>
      </c>
      <c r="J925" s="14">
        <f>J924+data!$C$21*(I924-J924)/60*B924</f>
        <v>3.9815417630446026</v>
      </c>
      <c r="K925" s="59">
        <f>K924+C925*B925/3600/data!H$23</f>
        <v>145.12041656153454</v>
      </c>
    </row>
    <row r="926" spans="1:11" ht="20.100000000000001" customHeight="1">
      <c r="A926" s="12">
        <f>'Eleveld TCI'!A926</f>
        <v>5520</v>
      </c>
      <c r="B926" s="8">
        <f>'Eleveld TCI'!C926</f>
        <v>10</v>
      </c>
      <c r="C926" s="68">
        <f>'Marsh TCI'!E926</f>
        <v>731.23393727588279</v>
      </c>
      <c r="D926" s="17">
        <f>(F926*data!$C$16+G926*data!$C$17-E925*(data!$C$18+data!$C$19+data!$C$20))*$B926/60</f>
        <v>-2.0318093918469673</v>
      </c>
      <c r="E926" s="17">
        <f t="shared" si="30"/>
        <v>29.378137163316943</v>
      </c>
      <c r="F926" s="17">
        <f>F925+(data!$C$19*E925-data!$C$16*F925)*$B926/60</f>
        <v>161.33702492623536</v>
      </c>
      <c r="G926" s="17">
        <f>G925+(data!$C$20*E925-data!$C$17*G925)*$B926/60</f>
        <v>282.5066904798075</v>
      </c>
      <c r="H926" s="16">
        <f t="shared" si="29"/>
        <v>92</v>
      </c>
      <c r="I926" s="14">
        <f>E926/data!$C$15*1000</f>
        <v>3.9777990716667748</v>
      </c>
      <c r="J926" s="14">
        <f>J925+data!$C$21*(I925-J925)/60*B925</f>
        <v>3.9814646210407676</v>
      </c>
      <c r="K926" s="59">
        <f>K925+C926*B926/3600/data!H$23</f>
        <v>145.32353709966674</v>
      </c>
    </row>
    <row r="927" spans="1:11" ht="20.100000000000001" customHeight="1">
      <c r="A927" s="12">
        <f>'Eleveld TCI'!A927</f>
        <v>5530</v>
      </c>
      <c r="B927" s="8">
        <f>'Eleveld TCI'!C927</f>
        <v>10</v>
      </c>
      <c r="C927" s="68">
        <f>'Marsh TCI'!E927</f>
        <v>731.12802638486357</v>
      </c>
      <c r="D927" s="17">
        <f>(F927*data!$C$16+G927*data!$C$17-E926*(data!$C$18+data!$C$19+data!$C$20))*$B927/60</f>
        <v>-2.0315102330946959</v>
      </c>
      <c r="E927" s="17">
        <f t="shared" si="30"/>
        <v>29.377832311544143</v>
      </c>
      <c r="F927" s="17">
        <f>F926+(data!$C$19*E926-data!$C$16*F926)*$B927/60</f>
        <v>161.33523903025855</v>
      </c>
      <c r="G927" s="17">
        <f>G926+(data!$C$20*E926-data!$C$17*G926)*$B927/60</f>
        <v>282.88033287742763</v>
      </c>
      <c r="H927" s="16">
        <f t="shared" si="29"/>
        <v>92.166666666666671</v>
      </c>
      <c r="I927" s="14">
        <f>E927/data!$C$15*1000</f>
        <v>3.9777577947440044</v>
      </c>
      <c r="J927" s="14">
        <f>J926+data!$C$21*(I926-J926)/60*B926</f>
        <v>3.9813882147088004</v>
      </c>
      <c r="K927" s="59">
        <f>K926+C927*B927/3600/data!H$23</f>
        <v>145.52662821810696</v>
      </c>
    </row>
    <row r="928" spans="1:11" ht="20.100000000000001" customHeight="1">
      <c r="A928" s="12">
        <f>'Eleveld TCI'!A928</f>
        <v>5540</v>
      </c>
      <c r="B928" s="8">
        <f>'Eleveld TCI'!C928</f>
        <v>10</v>
      </c>
      <c r="C928" s="68">
        <f>'Marsh TCI'!E928</f>
        <v>731.02237980198197</v>
      </c>
      <c r="D928" s="17">
        <f>(F928*data!$C$16+G928*data!$C$17-E927*(data!$C$18+data!$C$19+data!$C$20))*$B928/60</f>
        <v>-2.0312118375962589</v>
      </c>
      <c r="E928" s="17">
        <f t="shared" si="30"/>
        <v>29.377531658350282</v>
      </c>
      <c r="F928" s="17">
        <f>F927+(data!$C$19*E927-data!$C$16*F927)*$B928/60</f>
        <v>161.33345433224844</v>
      </c>
      <c r="G928" s="17">
        <f>G927+(data!$C$20*E927-data!$C$17*G927)*$B928/60</f>
        <v>283.2536927097218</v>
      </c>
      <c r="H928" s="16">
        <f t="shared" si="29"/>
        <v>92.333333333333329</v>
      </c>
      <c r="I928" s="14">
        <f>E928/data!$C$15*1000</f>
        <v>3.9777170863087217</v>
      </c>
      <c r="J928" s="14">
        <f>J927+data!$C$21*(I927-J927)/60*B927</f>
        <v>3.981312540629772</v>
      </c>
      <c r="K928" s="59">
        <f>K927+C928*B928/3600/data!H$23</f>
        <v>145.72968999027418</v>
      </c>
    </row>
    <row r="929" spans="1:11" ht="20.100000000000001" customHeight="1">
      <c r="A929" s="12">
        <f>'Eleveld TCI'!A929</f>
        <v>5550</v>
      </c>
      <c r="B929" s="8">
        <f>'Eleveld TCI'!C929</f>
        <v>10</v>
      </c>
      <c r="C929" s="68">
        <f>'Marsh TCI'!E929</f>
        <v>730.91699549301495</v>
      </c>
      <c r="D929" s="17">
        <f>(F929*data!$C$16+G929*data!$C$17-E928*(data!$C$18+data!$C$19+data!$C$20))*$B929/60</f>
        <v>-2.0309141995658004</v>
      </c>
      <c r="E929" s="17">
        <f t="shared" si="30"/>
        <v>29.377235180456655</v>
      </c>
      <c r="F929" s="17">
        <f>F928+(data!$C$19*E928-data!$C$16*F928)*$B929/60</f>
        <v>161.3316710627015</v>
      </c>
      <c r="G929" s="17">
        <f>G928+(data!$C$20*E928-data!$C$17*G928)*$B929/60</f>
        <v>283.62677026908472</v>
      </c>
      <c r="H929" s="16">
        <f t="shared" si="29"/>
        <v>92.5</v>
      </c>
      <c r="I929" s="14">
        <f>E929/data!$C$15*1000</f>
        <v>3.9776769432089911</v>
      </c>
      <c r="J929" s="14">
        <f>J928+data!$C$21*(I928-J928)/60*B928</f>
        <v>3.9812375953900827</v>
      </c>
      <c r="K929" s="59">
        <f>K928+C929*B929/3600/data!H$23</f>
        <v>145.93272248902224</v>
      </c>
    </row>
    <row r="930" spans="1:11" ht="20.100000000000001" customHeight="1">
      <c r="A930" s="12">
        <f>'Eleveld TCI'!A930</f>
        <v>5560</v>
      </c>
      <c r="B930" s="8">
        <f>'Eleveld TCI'!C930</f>
        <v>10</v>
      </c>
      <c r="C930" s="68">
        <f>'Marsh TCI'!E930</f>
        <v>730.81187144216187</v>
      </c>
      <c r="D930" s="17">
        <f>(F930*data!$C$16+G930*data!$C$17-E929*(data!$C$18+data!$C$19+data!$C$20))*$B930/60</f>
        <v>-2.0306173132690994</v>
      </c>
      <c r="E930" s="17">
        <f t="shared" si="30"/>
        <v>29.376942854668151</v>
      </c>
      <c r="F930" s="17">
        <f>F929+(data!$C$19*E929-data!$C$16*F929)*$B930/60</f>
        <v>161.32988944833298</v>
      </c>
      <c r="G930" s="17">
        <f>G929+(data!$C$20*E929-data!$C$17*G929)*$B930/60</f>
        <v>283.99956584723293</v>
      </c>
      <c r="H930" s="16">
        <f t="shared" si="29"/>
        <v>92.666666666666671</v>
      </c>
      <c r="I930" s="14">
        <f>E930/data!$C$15*1000</f>
        <v>3.9776373623041952</v>
      </c>
      <c r="J930" s="14">
        <f>J929+data!$C$21*(I929-J929)/60*B929</f>
        <v>3.9811633755815872</v>
      </c>
      <c r="K930" s="59">
        <f>K929+C930*B930/3600/data!H$23</f>
        <v>146.13572578664505</v>
      </c>
    </row>
    <row r="931" spans="1:11" ht="20.100000000000001" customHeight="1">
      <c r="A931" s="12">
        <f>'Eleveld TCI'!A931</f>
        <v>5570</v>
      </c>
      <c r="B931" s="8">
        <f>'Eleveld TCI'!C931</f>
        <v>10</v>
      </c>
      <c r="C931" s="68">
        <f>'Marsh TCI'!E931</f>
        <v>730.70700565189611</v>
      </c>
      <c r="D931" s="17">
        <f>(F931*data!$C$16+G931*data!$C$17-E930*(data!$C$18+data!$C$19+data!$C$20))*$B931/60</f>
        <v>-2.0303211730230988</v>
      </c>
      <c r="E931" s="17">
        <f t="shared" si="30"/>
        <v>29.376654657873281</v>
      </c>
      <c r="F931" s="17">
        <f>F930+(data!$C$19*E930-data!$C$16*F930)*$B931/60</f>
        <v>161.32810971212166</v>
      </c>
      <c r="G931" s="17">
        <f>G930+(data!$C$20*E930-data!$C$17*G930)*$B931/60</f>
        <v>284.37207973520697</v>
      </c>
      <c r="H931" s="16">
        <f t="shared" si="29"/>
        <v>92.833333333333329</v>
      </c>
      <c r="I931" s="14">
        <f>E931/data!$C$15*1000</f>
        <v>3.9775983404650397</v>
      </c>
      <c r="J931" s="14">
        <f>J930+data!$C$21*(I930-J930)/60*B930</f>
        <v>3.981089877801717</v>
      </c>
      <c r="K931" s="59">
        <f>K930+C931*B931/3600/data!H$23</f>
        <v>146.33869995488169</v>
      </c>
    </row>
    <row r="932" spans="1:11" ht="20.100000000000001" customHeight="1">
      <c r="A932" s="12">
        <f>'Eleveld TCI'!A932</f>
        <v>5580</v>
      </c>
      <c r="B932" s="8">
        <f>'Eleveld TCI'!C932</f>
        <v>10</v>
      </c>
      <c r="C932" s="68">
        <f>'Marsh TCI'!E932</f>
        <v>730.60239614279112</v>
      </c>
      <c r="D932" s="17">
        <f>(F932*data!$C$16+G932*data!$C$17-E931*(data!$C$18+data!$C$19+data!$C$20))*$B932/60</f>
        <v>-2.0300257731954403</v>
      </c>
      <c r="E932" s="17">
        <f t="shared" si="30"/>
        <v>29.376370567044219</v>
      </c>
      <c r="F932" s="17">
        <f>F931+(data!$C$19*E931-data!$C$16*F931)*$B932/60</f>
        <v>161.32633207335414</v>
      </c>
      <c r="G932" s="17">
        <f>G931+(data!$C$20*E931-data!$C$17*G931)*$B932/60</f>
        <v>284.74431222337358</v>
      </c>
      <c r="H932" s="16">
        <f t="shared" si="29"/>
        <v>93</v>
      </c>
      <c r="I932" s="14">
        <f>E932/data!$C$15*1000</f>
        <v>3.9775598745735561</v>
      </c>
      <c r="J932" s="14">
        <f>J931+data!$C$21*(I931-J931)/60*B931</f>
        <v>3.9810170986535995</v>
      </c>
      <c r="K932" s="59">
        <f>K931+C932*B932/3600/data!H$23</f>
        <v>146.54164506492134</v>
      </c>
    </row>
    <row r="933" spans="1:11" ht="20.100000000000001" customHeight="1">
      <c r="A933" s="12">
        <f>'Eleveld TCI'!A933</f>
        <v>5590</v>
      </c>
      <c r="B933" s="8">
        <f>'Eleveld TCI'!C933</f>
        <v>10</v>
      </c>
      <c r="C933" s="68">
        <f>'Marsh TCI'!E933</f>
        <v>730.49804095334139</v>
      </c>
      <c r="D933" s="17">
        <f>(F933*data!$C$16+G933*data!$C$17-E932*(data!$C$18+data!$C$19+data!$C$20))*$B933/60</f>
        <v>-2.0297311082040088</v>
      </c>
      <c r="E933" s="17">
        <f t="shared" si="30"/>
        <v>29.376090559236854</v>
      </c>
      <c r="F933" s="17">
        <f>F932+(data!$C$19*E932-data!$C$16*F932)*$B933/60</f>
        <v>161.32455674766862</v>
      </c>
      <c r="G933" s="17">
        <f>G932+(data!$C$20*E932-data!$C$17*G932)*$B933/60</f>
        <v>285.11626360142787</v>
      </c>
      <c r="H933" s="16">
        <f t="shared" si="29"/>
        <v>93.166666666666671</v>
      </c>
      <c r="I933" s="14">
        <f>E933/data!$C$15*1000</f>
        <v>3.9775219615231134</v>
      </c>
      <c r="J933" s="14">
        <f>J932+data!$C$21*(I932-J932)/60*B932</f>
        <v>3.9809450347461759</v>
      </c>
      <c r="K933" s="59">
        <f>K932+C933*B933/3600/data!H$23</f>
        <v>146.74456118740838</v>
      </c>
    </row>
    <row r="934" spans="1:11" ht="20.100000000000001" customHeight="1">
      <c r="A934" s="12">
        <f>'Eleveld TCI'!A934</f>
        <v>5600</v>
      </c>
      <c r="B934" s="8">
        <f>'Eleveld TCI'!C934</f>
        <v>10</v>
      </c>
      <c r="C934" s="68">
        <f>'Marsh TCI'!E934</f>
        <v>730.39393813981405</v>
      </c>
      <c r="D934" s="17">
        <f>(F934*data!$C$16+G934*data!$C$17-E933*(data!$C$18+data!$C$19+data!$C$20))*$B934/60</f>
        <v>-2.0294371725164773</v>
      </c>
      <c r="E934" s="17">
        <f t="shared" si="30"/>
        <v>29.375814611590769</v>
      </c>
      <c r="F934" s="17">
        <f>F933+(data!$C$19*E933-data!$C$16*F933)*$B934/60</f>
        <v>161.32278394709834</v>
      </c>
      <c r="G934" s="17">
        <f>G933+(data!$C$20*E933-data!$C$17*G933)*$B934/60</f>
        <v>285.48793415839549</v>
      </c>
      <c r="H934" s="16">
        <f t="shared" si="29"/>
        <v>93.333333333333329</v>
      </c>
      <c r="I934" s="14">
        <f>E934/data!$C$15*1000</f>
        <v>3.9774845982184104</v>
      </c>
      <c r="J934" s="14">
        <f>J933+data!$C$21*(I933-J933)/60*B933</f>
        <v>3.9808736826943156</v>
      </c>
      <c r="K934" s="59">
        <f>K933+C934*B934/3600/data!H$23</f>
        <v>146.94744839244723</v>
      </c>
    </row>
    <row r="935" spans="1:11" ht="20.100000000000001" customHeight="1">
      <c r="A935" s="12">
        <f>'Eleveld TCI'!A935</f>
        <v>5610</v>
      </c>
      <c r="B935" s="8">
        <f>'Eleveld TCI'!C935</f>
        <v>10</v>
      </c>
      <c r="C935" s="68">
        <f>'Marsh TCI'!E935</f>
        <v>730.2900857760801</v>
      </c>
      <c r="D935" s="17">
        <f>(F935*data!$C$16+G935*data!$C$17-E934*(data!$C$18+data!$C$19+data!$C$20))*$B935/60</f>
        <v>-2.0291439606498516</v>
      </c>
      <c r="E935" s="17">
        <f t="shared" si="30"/>
        <v>29.375542701329291</v>
      </c>
      <c r="F935" s="17">
        <f>F934+(data!$C$19*E934-data!$C$16*F934)*$B935/60</f>
        <v>161.32101388011438</v>
      </c>
      <c r="G935" s="17">
        <f>G934+(data!$C$20*E934-data!$C$17*G934)*$B935/60</f>
        <v>285.85932418263474</v>
      </c>
      <c r="H935" s="16">
        <f t="shared" si="29"/>
        <v>93.5</v>
      </c>
      <c r="I935" s="14">
        <f>E935/data!$C$15*1000</f>
        <v>3.9774477815754876</v>
      </c>
      <c r="J935" s="14">
        <f>J934+data!$C$21*(I934-J934)/60*B934</f>
        <v>3.9808030391189302</v>
      </c>
      <c r="K935" s="59">
        <f>K934+C935*B935/3600/data!H$23</f>
        <v>147.15030674960724</v>
      </c>
    </row>
    <row r="936" spans="1:11" ht="20.100000000000001" customHeight="1">
      <c r="A936" s="12">
        <f>'Eleveld TCI'!A936</f>
        <v>5620</v>
      </c>
      <c r="B936" s="8">
        <f>'Eleveld TCI'!C936</f>
        <v>10</v>
      </c>
      <c r="C936" s="68">
        <f>'Marsh TCI'!E936</f>
        <v>730.18648195345577</v>
      </c>
      <c r="D936" s="17">
        <f>(F936*data!$C$16+G936*data!$C$17-E935*(data!$C$18+data!$C$19+data!$C$20))*$B936/60</f>
        <v>-2.0288514671700226</v>
      </c>
      <c r="E936" s="17">
        <f t="shared" si="30"/>
        <v>29.375274805759492</v>
      </c>
      <c r="F936" s="17">
        <f>F935+(data!$C$19*E935-data!$C$16*F935)*$B936/60</f>
        <v>161.31924675166817</v>
      </c>
      <c r="G936" s="17">
        <f>G935+(data!$C$20*E935-data!$C$17*G935)*$B936/60</f>
        <v>286.23043396183874</v>
      </c>
      <c r="H936" s="16">
        <f t="shared" si="29"/>
        <v>93.666666666666671</v>
      </c>
      <c r="I936" s="14">
        <f>E936/data!$C$15*1000</f>
        <v>3.9774115085217221</v>
      </c>
      <c r="J936" s="14">
        <f>J935+data!$C$21*(I935-J935)/60*B935</f>
        <v>3.9807331006470825</v>
      </c>
      <c r="K936" s="59">
        <f>K935+C936*B936/3600/data!H$23</f>
        <v>147.35313632792764</v>
      </c>
    </row>
    <row r="937" spans="1:11" ht="20.100000000000001" customHeight="1">
      <c r="A937" s="12">
        <f>'Eleveld TCI'!A937</f>
        <v>5630</v>
      </c>
      <c r="B937" s="8">
        <f>'Eleveld TCI'!C937</f>
        <v>10</v>
      </c>
      <c r="C937" s="68">
        <f>'Marsh TCI'!E937</f>
        <v>730.08312478054393</v>
      </c>
      <c r="D937" s="17">
        <f>(F937*data!$C$16+G937*data!$C$17-E936*(data!$C$18+data!$C$19+data!$C$20))*$B937/60</f>
        <v>-2.0285596866913296</v>
      </c>
      <c r="E937" s="17">
        <f t="shared" si="30"/>
        <v>29.375010902272205</v>
      </c>
      <c r="F937" s="17">
        <f>F936+(data!$C$19*E936-data!$C$16*F936)*$B937/60</f>
        <v>161.31748276323353</v>
      </c>
      <c r="G937" s="17">
        <f>G936+(data!$C$20*E936-data!$C$17*G936)*$B937/60</f>
        <v>286.60126378303755</v>
      </c>
      <c r="H937" s="16">
        <f t="shared" si="29"/>
        <v>93.833333333333329</v>
      </c>
      <c r="I937" s="14">
        <f>E937/data!$C$15*1000</f>
        <v>3.9773757759958337</v>
      </c>
      <c r="J937" s="14">
        <f>J936+data!$C$21*(I936-J936)/60*B936</f>
        <v>3.9806638639120955</v>
      </c>
      <c r="K937" s="59">
        <f>K936+C937*B937/3600/data!H$23</f>
        <v>147.55593719592224</v>
      </c>
    </row>
    <row r="938" spans="1:11" ht="20.100000000000001" customHeight="1">
      <c r="A938" s="12">
        <f>'Eleveld TCI'!A938</f>
        <v>5640</v>
      </c>
      <c r="B938" s="8">
        <f>'Eleveld TCI'!C938</f>
        <v>10</v>
      </c>
      <c r="C938" s="68">
        <f>'Marsh TCI'!E938</f>
        <v>729.98001238305505</v>
      </c>
      <c r="D938" s="17">
        <f>(F938*data!$C$16+G938*data!$C$17-E937*(data!$C$18+data!$C$19+data!$C$20))*$B938/60</f>
        <v>-2.0282686138761137</v>
      </c>
      <c r="E938" s="17">
        <f t="shared" si="30"/>
        <v>29.374750968342045</v>
      </c>
      <c r="F938" s="17">
        <f>F937+(data!$C$19*E937-data!$C$16*F937)*$B938/60</f>
        <v>161.31572211284814</v>
      </c>
      <c r="G938" s="17">
        <f>G937+(data!$C$20*E937-data!$C$17*G937)*$B938/60</f>
        <v>286.97181393260041</v>
      </c>
      <c r="H938" s="16">
        <f t="shared" si="29"/>
        <v>94</v>
      </c>
      <c r="I938" s="14">
        <f>E938/data!$C$15*1000</f>
        <v>3.9773405809478866</v>
      </c>
      <c r="J938" s="14">
        <f>J937+data!$C$21*(I937-J937)/60*B937</f>
        <v>3.9805953255536575</v>
      </c>
      <c r="K938" s="59">
        <f>K937+C938*B938/3600/data!H$23</f>
        <v>147.7587094215842</v>
      </c>
    </row>
    <row r="939" spans="1:11" ht="20.100000000000001" customHeight="1">
      <c r="A939" s="12">
        <f>'Eleveld TCI'!A939</f>
        <v>5650</v>
      </c>
      <c r="B939" s="8">
        <f>'Eleveld TCI'!C939</f>
        <v>10</v>
      </c>
      <c r="C939" s="68">
        <f>'Marsh TCI'!E939</f>
        <v>729.87714290369468</v>
      </c>
      <c r="D939" s="17">
        <f>(F939*data!$C$16+G939*data!$C$17-E938*(data!$C$18+data!$C$19+data!$C$20))*$B939/60</f>
        <v>-2.0279782434342901</v>
      </c>
      <c r="E939" s="17">
        <f t="shared" si="30"/>
        <v>29.374494981527352</v>
      </c>
      <c r="F939" s="17">
        <f>F938+(data!$C$19*E938-data!$C$16*F938)*$B939/60</f>
        <v>161.31396499515472</v>
      </c>
      <c r="G939" s="17">
        <f>G938+(data!$C$20*E938-data!$C$17*G938)*$B939/60</f>
        <v>287.34208469623781</v>
      </c>
      <c r="H939" s="16">
        <f t="shared" si="29"/>
        <v>94.166666666666671</v>
      </c>
      <c r="I939" s="14">
        <f>E939/data!$C$15*1000</f>
        <v>3.9773059203392784</v>
      </c>
      <c r="J939" s="14">
        <f>J938+data!$C$21*(I938-J938)/60*B938</f>
        <v>3.9805274822179268</v>
      </c>
      <c r="K939" s="59">
        <f>K938+C939*B939/3600/data!H$23</f>
        <v>147.96145307239078</v>
      </c>
    </row>
    <row r="940" spans="1:11" ht="20.100000000000001" customHeight="1">
      <c r="A940" s="12">
        <f>'Eleveld TCI'!A940</f>
        <v>5660</v>
      </c>
      <c r="B940" s="8">
        <f>'Eleveld TCI'!C940</f>
        <v>10</v>
      </c>
      <c r="C940" s="68">
        <f>'Marsh TCI'!E940</f>
        <v>729.7745145019536</v>
      </c>
      <c r="D940" s="17">
        <f>(F940*data!$C$16+G940*data!$C$17-E939*(data!$C$18+data!$C$19+data!$C$20))*$B940/60</f>
        <v>-2.0276885701229093</v>
      </c>
      <c r="E940" s="17">
        <f t="shared" si="30"/>
        <v>29.374242919470262</v>
      </c>
      <c r="F940" s="17">
        <f>F939+(data!$C$19*E939-data!$C$16*F939)*$B940/60</f>
        <v>161.31221160144173</v>
      </c>
      <c r="G940" s="17">
        <f>G939+(data!$C$20*E939-data!$C$17*G939)*$B940/60</f>
        <v>287.71207635900367</v>
      </c>
      <c r="H940" s="16">
        <f t="shared" si="29"/>
        <v>94.333333333333329</v>
      </c>
      <c r="I940" s="14">
        <f>E940/data!$C$15*1000</f>
        <v>3.9772717911427566</v>
      </c>
      <c r="J940" s="14">
        <f>J939+data!$C$21*(I939-J939)/60*B939</f>
        <v>3.9804603305576332</v>
      </c>
      <c r="K940" s="59">
        <f>K939+C940*B940/3600/data!H$23</f>
        <v>148.164168215308</v>
      </c>
    </row>
    <row r="941" spans="1:11" ht="20.100000000000001" customHeight="1">
      <c r="A941" s="12">
        <f>'Eleveld TCI'!A941</f>
        <v>5670</v>
      </c>
      <c r="B941" s="8">
        <f>'Eleveld TCI'!C941</f>
        <v>10</v>
      </c>
      <c r="C941" s="68">
        <f>'Marsh TCI'!E941</f>
        <v>729.67212535400563</v>
      </c>
      <c r="D941" s="17">
        <f>(F941*data!$C$16+G941*data!$C$17-E940*(data!$C$18+data!$C$19+data!$C$20))*$B941/60</f>
        <v>-2.0273995887457352</v>
      </c>
      <c r="E941" s="17">
        <f t="shared" si="30"/>
        <v>29.373994759896622</v>
      </c>
      <c r="F941" s="17">
        <f>F940+(data!$C$19*E940-data!$C$16*F940)*$B941/60</f>
        <v>161.31046211968359</v>
      </c>
      <c r="G941" s="17">
        <f>G940+(data!$C$20*E940-data!$C$17*G940)*$B941/60</f>
        <v>288.08178920529753</v>
      </c>
      <c r="H941" s="16">
        <f t="shared" si="29"/>
        <v>94.5</v>
      </c>
      <c r="I941" s="14">
        <f>E941/data!$C$15*1000</f>
        <v>3.9772381903423999</v>
      </c>
      <c r="J941" s="14">
        <f>J940+data!$C$21*(I940-J940)/60*B940</f>
        <v>3.9803938672321757</v>
      </c>
      <c r="K941" s="59">
        <f>K940+C941*B941/3600/data!H$23</f>
        <v>148.36685491679521</v>
      </c>
    </row>
    <row r="942" spans="1:11" ht="20.100000000000001" customHeight="1">
      <c r="A942" s="12">
        <f>'Eleveld TCI'!A942</f>
        <v>5680</v>
      </c>
      <c r="B942" s="8">
        <f>'Eleveld TCI'!C942</f>
        <v>10</v>
      </c>
      <c r="C942" s="68">
        <f>'Marsh TCI'!E942</f>
        <v>729.56997365251311</v>
      </c>
      <c r="D942" s="17">
        <f>(F942*data!$C$16+G942*data!$C$17-E941*(data!$C$18+data!$C$19+data!$C$20))*$B942/60</f>
        <v>-2.0271112941528187</v>
      </c>
      <c r="E942" s="17">
        <f t="shared" si="30"/>
        <v>29.373750480616042</v>
      </c>
      <c r="F942" s="17">
        <f>F941+(data!$C$19*E941-data!$C$16*F941)*$B942/60</f>
        <v>161.30871673458054</v>
      </c>
      <c r="G942" s="17">
        <f>G941+(data!$C$20*E941-data!$C$17*G941)*$B942/60</f>
        <v>288.45122351886658</v>
      </c>
      <c r="H942" s="16">
        <f t="shared" si="29"/>
        <v>94.666666666666671</v>
      </c>
      <c r="I942" s="14">
        <f>E942/data!$C$15*1000</f>
        <v>3.977205114933632</v>
      </c>
      <c r="J942" s="14">
        <f>J941+data!$C$21*(I941-J941)/60*B941</f>
        <v>3.9803280889077226</v>
      </c>
      <c r="K942" s="59">
        <f>K941+C942*B942/3600/data!H$23</f>
        <v>148.56951324280979</v>
      </c>
    </row>
    <row r="943" spans="1:11" ht="20.100000000000001" customHeight="1">
      <c r="A943" s="12">
        <f>'Eleveld TCI'!A943</f>
        <v>5690</v>
      </c>
      <c r="B943" s="8">
        <f>'Eleveld TCI'!C943</f>
        <v>10</v>
      </c>
      <c r="C943" s="68">
        <f>'Marsh TCI'!E943</f>
        <v>729.46805760649909</v>
      </c>
      <c r="D943" s="17">
        <f>(F943*data!$C$16+G943*data!$C$17-E942*(data!$C$18+data!$C$19+data!$C$20))*$B943/60</f>
        <v>-2.0268236812400819</v>
      </c>
      <c r="E943" s="17">
        <f t="shared" si="30"/>
        <v>29.373510059521831</v>
      </c>
      <c r="F943" s="17">
        <f>F942+(data!$C$19*E942-data!$C$16*F942)*$B943/60</f>
        <v>161.30697562759804</v>
      </c>
      <c r="G943" s="17">
        <f>G942+(data!$C$20*E942-data!$C$17*G942)*$B943/60</f>
        <v>288.8203795828079</v>
      </c>
      <c r="H943" s="16">
        <f t="shared" si="29"/>
        <v>94.833333333333329</v>
      </c>
      <c r="I943" s="14">
        <f>E943/data!$C$15*1000</f>
        <v>3.977172561923207</v>
      </c>
      <c r="J943" s="14">
        <f>J942+data!$C$21*(I942-J942)/60*B942</f>
        <v>3.9802629922573045</v>
      </c>
      <c r="K943" s="59">
        <f>K942+C943*B943/3600/data!H$23</f>
        <v>148.77214325881158</v>
      </c>
    </row>
    <row r="944" spans="1:11" ht="20.100000000000001" customHeight="1">
      <c r="A944" s="12">
        <f>'Eleveld TCI'!A944</f>
        <v>5700</v>
      </c>
      <c r="B944" s="8">
        <f>'Eleveld TCI'!C944</f>
        <v>10</v>
      </c>
      <c r="C944" s="68">
        <f>'Marsh TCI'!E944</f>
        <v>729.3663754411989</v>
      </c>
      <c r="D944" s="17">
        <f>(F944*data!$C$16+G944*data!$C$17-E943*(data!$C$18+data!$C$19+data!$C$20))*$B944/60</f>
        <v>-2.0265367449488974</v>
      </c>
      <c r="E944" s="17">
        <f t="shared" si="30"/>
        <v>29.373273474590988</v>
      </c>
      <c r="F944" s="17">
        <f>F943+(data!$C$19*E943-data!$C$16*F943)*$B944/60</f>
        <v>161.30523897700576</v>
      </c>
      <c r="G944" s="17">
        <f>G943+(data!$C$20*E943-data!$C$17*G943)*$B944/60</f>
        <v>289.18925767957057</v>
      </c>
      <c r="H944" s="16">
        <f t="shared" si="29"/>
        <v>95</v>
      </c>
      <c r="I944" s="14">
        <f>E944/data!$C$15*1000</f>
        <v>3.9771405283292101</v>
      </c>
      <c r="J944" s="14">
        <f>J943+data!$C$21*(I943-J943)/60*B943</f>
        <v>3.9801985739609083</v>
      </c>
      <c r="K944" s="59">
        <f>K943+C944*B944/3600/data!H$23</f>
        <v>148.97474502976746</v>
      </c>
    </row>
    <row r="945" spans="1:11" ht="20.100000000000001" customHeight="1">
      <c r="A945" s="12">
        <f>'Eleveld TCI'!A945</f>
        <v>5710</v>
      </c>
      <c r="B945" s="8">
        <f>'Eleveld TCI'!C945</f>
        <v>10</v>
      </c>
      <c r="C945" s="68">
        <f>'Marsh TCI'!E945</f>
        <v>729.26492539789137</v>
      </c>
      <c r="D945" s="17">
        <f>(F945*data!$C$16+G945*data!$C$17-E944*(data!$C$18+data!$C$19+data!$C$20))*$B945/60</f>
        <v>-2.0262504802656798</v>
      </c>
      <c r="E945" s="17">
        <f t="shared" si="30"/>
        <v>29.373040703884193</v>
      </c>
      <c r="F945" s="17">
        <f>F944+(data!$C$19*E944-data!$C$16*F944)*$B945/60</f>
        <v>161.30350695791617</v>
      </c>
      <c r="G945" s="17">
        <f>G944+(data!$C$20*E944-data!$C$17*G944)*$B945/60</f>
        <v>289.55785809095784</v>
      </c>
      <c r="H945" s="16">
        <f t="shared" si="29"/>
        <v>95.166666666666671</v>
      </c>
      <c r="I945" s="14">
        <f>E945/data!$C$15*1000</f>
        <v>3.9771090111810583</v>
      </c>
      <c r="J945" s="14">
        <f>J944+data!$C$21*(I944-J944)/60*B944</f>
        <v>3.9801348307055688</v>
      </c>
      <c r="K945" s="59">
        <f>K944+C945*B945/3600/data!H$23</f>
        <v>149.17731862015577</v>
      </c>
    </row>
    <row r="946" spans="1:11" ht="20.100000000000001" customHeight="1">
      <c r="A946" s="12">
        <f>'Eleveld TCI'!A946</f>
        <v>5720</v>
      </c>
      <c r="B946" s="8">
        <f>'Eleveld TCI'!C946</f>
        <v>10</v>
      </c>
      <c r="C946" s="68">
        <f>'Marsh TCI'!E946</f>
        <v>729.16370573377606</v>
      </c>
      <c r="D946" s="17">
        <f>(F946*data!$C$16+G946*data!$C$17-E945*(data!$C$18+data!$C$19+data!$C$20))*$B946/60</f>
        <v>-2.0259648822214777</v>
      </c>
      <c r="E946" s="17">
        <f t="shared" si="30"/>
        <v>29.372811725545748</v>
      </c>
      <c r="F946" s="17">
        <f>F945+(data!$C$19*E945-data!$C$16*F945)*$B946/60</f>
        <v>161.30177974232274</v>
      </c>
      <c r="G946" s="17">
        <f>G945+(data!$C$20*E945-data!$C$17*G945)*$B946/60</f>
        <v>289.92618109812918</v>
      </c>
      <c r="H946" s="16">
        <f t="shared" si="29"/>
        <v>95.333333333333329</v>
      </c>
      <c r="I946" s="14">
        <f>E946/data!$C$15*1000</f>
        <v>3.9770780075194905</v>
      </c>
      <c r="J946" s="14">
        <f>J945+data!$C$21*(I945-J945)/60*B945</f>
        <v>3.9800717591854569</v>
      </c>
      <c r="K946" s="59">
        <f>K945+C946*B946/3600/data!H$23</f>
        <v>149.37986409397072</v>
      </c>
    </row>
    <row r="947" spans="1:11" ht="20.100000000000001" customHeight="1">
      <c r="A947" s="12">
        <f>'Eleveld TCI'!A947</f>
        <v>5730</v>
      </c>
      <c r="B947" s="8">
        <f>'Eleveld TCI'!C947</f>
        <v>10</v>
      </c>
      <c r="C947" s="68">
        <f>'Marsh TCI'!E947</f>
        <v>729.06271472181459</v>
      </c>
      <c r="D947" s="17">
        <f>(F947*data!$C$16+G947*data!$C$17-E946*(data!$C$18+data!$C$19+data!$C$20))*$B947/60</f>
        <v>-2.025679945891568</v>
      </c>
      <c r="E947" s="17">
        <f t="shared" si="30"/>
        <v>29.372586517803558</v>
      </c>
      <c r="F947" s="17">
        <f>F946+(data!$C$19*E946-data!$C$16*F946)*$B947/60</f>
        <v>161.30005749913764</v>
      </c>
      <c r="G947" s="17">
        <f>G946+(data!$C$20*E946-data!$C$17*G946)*$B947/60</f>
        <v>290.29422698160255</v>
      </c>
      <c r="H947" s="16">
        <f t="shared" si="29"/>
        <v>95.5</v>
      </c>
      <c r="I947" s="14">
        <f>E947/data!$C$15*1000</f>
        <v>3.977047514396566</v>
      </c>
      <c r="J947" s="14">
        <f>J946+data!$C$21*(I946-J946)/60*B946</f>
        <v>3.9800093561019683</v>
      </c>
      <c r="K947" s="59">
        <f>K946+C947*B947/3600/data!H$23</f>
        <v>149.58238151472679</v>
      </c>
    </row>
    <row r="948" spans="1:11" ht="20.100000000000001" customHeight="1">
      <c r="A948" s="12">
        <f>'Eleveld TCI'!A948</f>
        <v>5740</v>
      </c>
      <c r="B948" s="8">
        <f>'Eleveld TCI'!C948</f>
        <v>10</v>
      </c>
      <c r="C948" s="68">
        <f>'Marsh TCI'!E948</f>
        <v>728.96195065057725</v>
      </c>
      <c r="D948" s="17">
        <f>(F948*data!$C$16+G948*data!$C$17-E947*(data!$C$18+data!$C$19+data!$C$20))*$B948/60</f>
        <v>-2.0253956663950548</v>
      </c>
      <c r="E948" s="17">
        <f t="shared" si="30"/>
        <v>29.372365058969098</v>
      </c>
      <c r="F948" s="17">
        <f>F947+(data!$C$19*E947-data!$C$16*F947)*$B948/60</f>
        <v>161.29834039422917</v>
      </c>
      <c r="G948" s="17">
        <f>G947+(data!$C$20*E947-data!$C$17*G947)*$B948/60</f>
        <v>290.66199602125641</v>
      </c>
      <c r="H948" s="16">
        <f t="shared" si="29"/>
        <v>95.666666666666671</v>
      </c>
      <c r="I948" s="14">
        <f>E948/data!$C$15*1000</f>
        <v>3.9770175288756588</v>
      </c>
      <c r="J948" s="14">
        <f>J947+data!$C$21*(I947-J947)/60*B947</f>
        <v>3.9799476181638074</v>
      </c>
      <c r="K948" s="59">
        <f>K947+C948*B948/3600/data!H$23</f>
        <v>149.78487094546307</v>
      </c>
    </row>
    <row r="949" spans="1:11" ht="20.100000000000001" customHeight="1">
      <c r="A949" s="12">
        <f>'Eleveld TCI'!A949</f>
        <v>5750</v>
      </c>
      <c r="B949" s="8">
        <f>'Eleveld TCI'!C949</f>
        <v>10</v>
      </c>
      <c r="C949" s="68">
        <f>'Marsh TCI'!E949</f>
        <v>728.86141182413041</v>
      </c>
      <c r="D949" s="17">
        <f>(F949*data!$C$16+G949*data!$C$17-E948*(data!$C$18+data!$C$19+data!$C$20))*$B949/60</f>
        <v>-2.0251120388944752</v>
      </c>
      <c r="E949" s="17">
        <f t="shared" si="30"/>
        <v>29.372147327437339</v>
      </c>
      <c r="F949" s="17">
        <f>F948+(data!$C$19*E948-data!$C$16*F948)*$B949/60</f>
        <v>161.29662859045871</v>
      </c>
      <c r="G949" s="17">
        <f>G948+(data!$C$20*E948-data!$C$17*G948)*$B949/60</f>
        <v>291.02948849633196</v>
      </c>
      <c r="H949" s="16">
        <f t="shared" si="29"/>
        <v>95.833333333333329</v>
      </c>
      <c r="I949" s="14">
        <f>E949/data!$C$15*1000</f>
        <v>3.9769880480314486</v>
      </c>
      <c r="J949" s="14">
        <f>J948+data!$C$21*(I948-J948)/60*B948</f>
        <v>3.9798865420870717</v>
      </c>
      <c r="K949" s="59">
        <f>K948+C949*B949/3600/data!H$23</f>
        <v>149.98733244874754</v>
      </c>
    </row>
    <row r="950" spans="1:11" ht="20.100000000000001" customHeight="1">
      <c r="A950" s="12">
        <f>'Eleveld TCI'!A950</f>
        <v>5760</v>
      </c>
      <c r="B950" s="8">
        <f>'Eleveld TCI'!C950</f>
        <v>10</v>
      </c>
      <c r="C950" s="68">
        <f>'Marsh TCI'!E950</f>
        <v>728.76109656185747</v>
      </c>
      <c r="D950" s="17">
        <f>(F950*data!$C$16+G950*data!$C$17-E949*(data!$C$18+data!$C$19+data!$C$20))*$B950/60</f>
        <v>-2.0248290585954005</v>
      </c>
      <c r="E950" s="17">
        <f t="shared" si="30"/>
        <v>29.371933301686745</v>
      </c>
      <c r="F950" s="17">
        <f>F949+(data!$C$19*E949-data!$C$16*F949)*$B950/60</f>
        <v>161.29492224771727</v>
      </c>
      <c r="G950" s="17">
        <f>G949+(data!$C$20*E949-data!$C$17*G949)*$B950/60</f>
        <v>291.39670468543517</v>
      </c>
      <c r="H950" s="16">
        <f t="shared" si="29"/>
        <v>96</v>
      </c>
      <c r="I950" s="14">
        <f>E950/data!$C$15*1000</f>
        <v>3.976959068949919</v>
      </c>
      <c r="J950" s="14">
        <f>J949+data!$C$21*(I949-J949)/60*B949</f>
        <v>3.9798261245953337</v>
      </c>
      <c r="K950" s="59">
        <f>K949+C950*B950/3600/data!H$23</f>
        <v>150.18976608668137</v>
      </c>
    </row>
    <row r="951" spans="1:11" ht="20.100000000000001" customHeight="1">
      <c r="A951" s="12">
        <f>'Eleveld TCI'!A951</f>
        <v>5770</v>
      </c>
      <c r="B951" s="8">
        <f>'Eleveld TCI'!C951</f>
        <v>10</v>
      </c>
      <c r="C951" s="68">
        <f>'Marsh TCI'!E951</f>
        <v>728.66100319834118</v>
      </c>
      <c r="D951" s="17">
        <f>(F951*data!$C$16+G951*data!$C$17-E950*(data!$C$18+data!$C$19+data!$C$20))*$B951/60</f>
        <v>-2.0245467207460508</v>
      </c>
      <c r="E951" s="17">
        <f t="shared" si="30"/>
        <v>29.371722960279186</v>
      </c>
      <c r="F951" s="17">
        <f>F950+(data!$C$19*E950-data!$C$16*F950)*$B951/60</f>
        <v>161.29322152296174</v>
      </c>
      <c r="G951" s="17">
        <f>G950+(data!$C$20*E950-data!$C$17*G950)*$B951/60</f>
        <v>291.76364486653887</v>
      </c>
      <c r="H951" s="16">
        <f t="shared" si="29"/>
        <v>96.166666666666671</v>
      </c>
      <c r="I951" s="14">
        <f>E951/data!$C$15*1000</f>
        <v>3.976930588728349</v>
      </c>
      <c r="J951" s="14">
        <f>J950+data!$C$21*(I950-J950)/60*B950</f>
        <v>3.9797663624197193</v>
      </c>
      <c r="K951" s="59">
        <f>K950+C951*B951/3600/data!H$23</f>
        <v>150.39217192090314</v>
      </c>
    </row>
    <row r="952" spans="1:11" ht="20.100000000000001" customHeight="1">
      <c r="A952" s="12">
        <f>'Eleveld TCI'!A952</f>
        <v>5780</v>
      </c>
      <c r="B952" s="8">
        <f>'Eleveld TCI'!C952</f>
        <v>10</v>
      </c>
      <c r="C952" s="68">
        <f>'Marsh TCI'!E952</f>
        <v>728.56113008323064</v>
      </c>
      <c r="D952" s="17">
        <f>(F952*data!$C$16+G952*data!$C$17-E951*(data!$C$18+data!$C$19+data!$C$20))*$B952/60</f>
        <v>-2.0242650206369097</v>
      </c>
      <c r="E952" s="17">
        <f t="shared" si="30"/>
        <v>29.37151628185989</v>
      </c>
      <c r="F952" s="17">
        <f>F951+(data!$C$19*E951-data!$C$16*F951)*$B952/60</f>
        <v>161.29152657025062</v>
      </c>
      <c r="G952" s="17">
        <f>G951+(data!$C$20*E951-data!$C$17*G951)*$B952/60</f>
        <v>292.13030931698506</v>
      </c>
      <c r="H952" s="16">
        <f t="shared" si="29"/>
        <v>96.333333333333329</v>
      </c>
      <c r="I952" s="14">
        <f>E952/data!$C$15*1000</f>
        <v>3.9769026044753031</v>
      </c>
      <c r="J952" s="14">
        <f>J951+data!$C$21*(I951-J951)/60*B951</f>
        <v>3.9797072522989869</v>
      </c>
      <c r="K952" s="59">
        <f>K951+C952*B952/3600/data!H$23</f>
        <v>150.59455001259292</v>
      </c>
    </row>
    <row r="953" spans="1:11" ht="20.100000000000001" customHeight="1">
      <c r="A953" s="12">
        <f>'Eleveld TCI'!A953</f>
        <v>5790</v>
      </c>
      <c r="B953" s="8">
        <f>'Eleveld TCI'!C953</f>
        <v>10</v>
      </c>
      <c r="C953" s="68">
        <f>'Marsh TCI'!E953</f>
        <v>728.46147558107248</v>
      </c>
      <c r="D953" s="17">
        <f>(F953*data!$C$16+G953*data!$C$17-E952*(data!$C$18+data!$C$19+data!$C$20))*$B953/60</f>
        <v>-2.0239839536003337</v>
      </c>
      <c r="E953" s="17">
        <f t="shared" si="30"/>
        <v>29.37131324515742</v>
      </c>
      <c r="F953" s="17">
        <f>F952+(data!$C$19*E952-data!$C$16*F952)*$B953/60</f>
        <v>161.28983754077956</v>
      </c>
      <c r="G953" s="17">
        <f>G952+(data!$C$20*E952-data!$C$17*G952)*$B953/60</f>
        <v>292.49669831348689</v>
      </c>
      <c r="H953" s="16">
        <f t="shared" si="29"/>
        <v>96.5</v>
      </c>
      <c r="I953" s="14">
        <f>E953/data!$C$15*1000</f>
        <v>3.9768751133106277</v>
      </c>
      <c r="J953" s="14">
        <f>J952+data!$C$21*(I952-J952)/60*B952</f>
        <v>3.9796487909796037</v>
      </c>
      <c r="K953" s="59">
        <f>K952+C953*B953/3600/data!H$23</f>
        <v>150.79690042247654</v>
      </c>
    </row>
    <row r="954" spans="1:11" ht="20.100000000000001" customHeight="1">
      <c r="A954" s="12">
        <f>'Eleveld TCI'!A954</f>
        <v>5800</v>
      </c>
      <c r="B954" s="8">
        <f>'Eleveld TCI'!C954</f>
        <v>10</v>
      </c>
      <c r="C954" s="68">
        <f>'Marsh TCI'!E954</f>
        <v>728.36203807121365</v>
      </c>
      <c r="D954" s="17">
        <f>(F954*data!$C$16+G954*data!$C$17-E953*(data!$C$18+data!$C$19+data!$C$20))*$B954/60</f>
        <v>-2.0237035150101845</v>
      </c>
      <c r="E954" s="17">
        <f t="shared" si="30"/>
        <v>29.37111382898355</v>
      </c>
      <c r="F954" s="17">
        <f>F953+(data!$C$19*E953-data!$C$16*F953)*$B954/60</f>
        <v>161.28815458291621</v>
      </c>
      <c r="G954" s="17">
        <f>G953+(data!$C$20*E953-data!$C$17*G953)*$B954/60</f>
        <v>292.86281213213078</v>
      </c>
      <c r="H954" s="16">
        <f t="shared" si="29"/>
        <v>96.666666666666671</v>
      </c>
      <c r="I954" s="14">
        <f>E954/data!$C$15*1000</f>
        <v>3.9768481123654387</v>
      </c>
      <c r="J954" s="14">
        <f>J953+data!$C$21*(I953-J953)/60*B953</f>
        <v>3.9795909752158196</v>
      </c>
      <c r="K954" s="59">
        <f>K953+C954*B954/3600/data!H$23</f>
        <v>150.99922321082965</v>
      </c>
    </row>
    <row r="955" spans="1:11" ht="20.100000000000001" customHeight="1">
      <c r="A955" s="12">
        <f>'Eleveld TCI'!A955</f>
        <v>5810</v>
      </c>
      <c r="B955" s="8">
        <f>'Eleveld TCI'!C955</f>
        <v>10</v>
      </c>
      <c r="C955" s="68">
        <f>'Marsh TCI'!E955</f>
        <v>728.26281594763259</v>
      </c>
      <c r="D955" s="17">
        <f>(F955*data!$C$16+G955*data!$C$17-E954*(data!$C$18+data!$C$19+data!$C$20))*$B955/60</f>
        <v>-2.0234237002814406</v>
      </c>
      <c r="E955" s="17">
        <f t="shared" si="30"/>
        <v>29.370918012233258</v>
      </c>
      <c r="F955" s="17">
        <f>F954+(data!$C$19*E954-data!$C$16*F954)*$B955/60</f>
        <v>161.28647784223512</v>
      </c>
      <c r="G955" s="17">
        <f>G954+(data!$C$20*E954-data!$C$17*G954)*$B955/60</f>
        <v>293.22865104837865</v>
      </c>
      <c r="H955" s="16">
        <f t="shared" si="29"/>
        <v>96.833333333333329</v>
      </c>
      <c r="I955" s="14">
        <f>E955/data!$C$15*1000</f>
        <v>3.9768215987821169</v>
      </c>
      <c r="J955" s="14">
        <f>J954+data!$C$21*(I954-J954)/60*B954</f>
        <v>3.9795338017697399</v>
      </c>
      <c r="K955" s="59">
        <f>K954+C955*B955/3600/data!H$23</f>
        <v>151.20151843748178</v>
      </c>
    </row>
    <row r="956" spans="1:11" ht="20.100000000000001" customHeight="1">
      <c r="A956" s="12">
        <f>'Eleveld TCI'!A956</f>
        <v>5820</v>
      </c>
      <c r="B956" s="8">
        <f>'Eleveld TCI'!C956</f>
        <v>10</v>
      </c>
      <c r="C956" s="68">
        <f>'Marsh TCI'!E956</f>
        <v>728.16380761882158</v>
      </c>
      <c r="D956" s="17">
        <f>(F956*data!$C$16+G956*data!$C$17-E955*(data!$C$18+data!$C$19+data!$C$20))*$B956/60</f>
        <v>-2.0231445048698369</v>
      </c>
      <c r="E956" s="17">
        <f t="shared" si="30"/>
        <v>29.370725773884622</v>
      </c>
      <c r="F956" s="17">
        <f>F955+(data!$C$19*E955-data!$C$16*F955)*$B956/60</f>
        <v>161.28480746155188</v>
      </c>
      <c r="G956" s="17">
        <f>G955+(data!$C$20*E955-data!$C$17*G955)*$B956/60</f>
        <v>293.59421533706978</v>
      </c>
      <c r="H956" s="16">
        <f t="shared" si="29"/>
        <v>97</v>
      </c>
      <c r="I956" s="14">
        <f>E956/data!$C$15*1000</f>
        <v>3.976795569714294</v>
      </c>
      <c r="J956" s="14">
        <f>J955+data!$C$21*(I955-J955)/60*B955</f>
        <v>3.9794772674113967</v>
      </c>
      <c r="K956" s="59">
        <f>K955+C956*B956/3600/data!H$23</f>
        <v>151.40378616182034</v>
      </c>
    </row>
    <row r="957" spans="1:11" ht="20.100000000000001" customHeight="1">
      <c r="A957" s="12">
        <f>'Eleveld TCI'!A957</f>
        <v>5830</v>
      </c>
      <c r="B957" s="8">
        <f>'Eleveld TCI'!C957</f>
        <v>10</v>
      </c>
      <c r="C957" s="68">
        <f>'Marsh TCI'!E957</f>
        <v>728.06501150765882</v>
      </c>
      <c r="D957" s="17">
        <f>(F957*data!$C$16+G957*data!$C$17-E956*(data!$C$18+data!$C$19+data!$C$20))*$B957/60</f>
        <v>-2.0228659242714859</v>
      </c>
      <c r="E957" s="17">
        <f t="shared" si="30"/>
        <v>29.370537092998752</v>
      </c>
      <c r="F957" s="17">
        <f>F956+(data!$C$19*E956-data!$C$16*F956)*$B957/60</f>
        <v>161.2831435809571</v>
      </c>
      <c r="G957" s="17">
        <f>G956+(data!$C$20*E956-data!$C$17*G956)*$B957/60</f>
        <v>293.9595052724232</v>
      </c>
      <c r="H957" s="16">
        <f t="shared" si="29"/>
        <v>97.166666666666671</v>
      </c>
      <c r="I957" s="14">
        <f>E957/data!$C$15*1000</f>
        <v>3.9767700223268445</v>
      </c>
      <c r="J957" s="14">
        <f>J956+data!$C$21*(I956-J956)/60*B956</f>
        <v>3.9794213689188176</v>
      </c>
      <c r="K957" s="59">
        <f>K956+C957*B957/3600/data!H$23</f>
        <v>151.60602644279467</v>
      </c>
    </row>
    <row r="958" spans="1:11" ht="20.100000000000001" customHeight="1">
      <c r="A958" s="12">
        <f>'Eleveld TCI'!A958</f>
        <v>5840</v>
      </c>
      <c r="B958" s="8">
        <f>'Eleveld TCI'!C958</f>
        <v>10</v>
      </c>
      <c r="C958" s="68">
        <f>'Marsh TCI'!E958</f>
        <v>727.96642605125498</v>
      </c>
      <c r="D958" s="17">
        <f>(F958*data!$C$16+G958*data!$C$17-E957*(data!$C$18+data!$C$19+data!$C$20))*$B958/60</f>
        <v>-2.0225879540225176</v>
      </c>
      <c r="E958" s="17">
        <f t="shared" si="30"/>
        <v>29.37035194871973</v>
      </c>
      <c r="F958" s="17">
        <f>F957+(data!$C$19*E957-data!$C$16*F957)*$B958/60</f>
        <v>161.28148633785003</v>
      </c>
      <c r="G958" s="17">
        <f>G957+(data!$C$20*E957-data!$C$17*G957)*$B958/60</f>
        <v>294.32452112803963</v>
      </c>
      <c r="H958" s="16">
        <f t="shared" si="29"/>
        <v>97.333333333333329</v>
      </c>
      <c r="I958" s="14">
        <f>E958/data!$C$15*1000</f>
        <v>3.9767449537958783</v>
      </c>
      <c r="J958" s="14">
        <f>J957+data!$C$21*(I957-J957)/60*B957</f>
        <v>3.9793661030780942</v>
      </c>
      <c r="K958" s="59">
        <f>K957+C958*B958/3600/data!H$23</f>
        <v>151.80823933892003</v>
      </c>
    </row>
    <row r="959" spans="1:11" ht="20.100000000000001" customHeight="1">
      <c r="A959" s="12">
        <f>'Eleveld TCI'!A959</f>
        <v>5850</v>
      </c>
      <c r="B959" s="8">
        <f>'Eleveld TCI'!C959</f>
        <v>10</v>
      </c>
      <c r="C959" s="68">
        <f>'Marsh TCI'!E959</f>
        <v>727.86804970085086</v>
      </c>
      <c r="D959" s="17">
        <f>(F959*data!$C$16+G959*data!$C$17-E958*(data!$C$18+data!$C$19+data!$C$20))*$B959/60</f>
        <v>-2.0223105896987144</v>
      </c>
      <c r="E959" s="17">
        <f t="shared" si="30"/>
        <v>29.3701703202745</v>
      </c>
      <c r="F959" s="17">
        <f>F958+(data!$C$19*E958-data!$C$16*F958)*$B959/60</f>
        <v>161.27983586697169</v>
      </c>
      <c r="G959" s="17">
        <f>G958+(data!$C$20*E958-data!$C$17*G958)*$B959/60</f>
        <v>294.68926317690369</v>
      </c>
      <c r="H959" s="16">
        <f t="shared" si="29"/>
        <v>97.5</v>
      </c>
      <c r="I959" s="14">
        <f>E959/data!$C$15*1000</f>
        <v>3.9767203613087228</v>
      </c>
      <c r="J959" s="14">
        <f>J958+data!$C$21*(I958-J958)/60*B958</f>
        <v>3.9793114666834479</v>
      </c>
      <c r="K959" s="59">
        <f>K958+C959*B959/3600/data!H$23</f>
        <v>152.01042490828138</v>
      </c>
    </row>
    <row r="960" spans="1:11" ht="20.100000000000001" customHeight="1">
      <c r="A960" s="12">
        <f>'Eleveld TCI'!A960</f>
        <v>5860</v>
      </c>
      <c r="B960" s="8">
        <f>'Eleveld TCI'!C960</f>
        <v>10</v>
      </c>
      <c r="C960" s="68">
        <f>'Marsh TCI'!E960</f>
        <v>727.76988092166903</v>
      </c>
      <c r="D960" s="17">
        <f>(F960*data!$C$16+G960*data!$C$17-E959*(data!$C$18+data!$C$19+data!$C$20))*$B960/60</f>
        <v>-2.0220338269151519</v>
      </c>
      <c r="E960" s="17">
        <f t="shared" si="30"/>
        <v>29.369992186972823</v>
      </c>
      <c r="F960" s="17">
        <f>F959+(data!$C$19*E959-data!$C$16*F959)*$B960/60</f>
        <v>161.27819230043784</v>
      </c>
      <c r="G960" s="17">
        <f>G959+(data!$C$20*E959-data!$C$17*G959)*$B960/60</f>
        <v>295.05373169138591</v>
      </c>
      <c r="H960" s="16">
        <f t="shared" si="29"/>
        <v>97.666666666666671</v>
      </c>
      <c r="I960" s="14">
        <f>E960/data!$C$15*1000</f>
        <v>3.9766962420639218</v>
      </c>
      <c r="J960" s="14">
        <f>J959+data!$C$21*(I959-J959)/60*B959</f>
        <v>3.9792574565372942</v>
      </c>
      <c r="K960" s="59">
        <f>K959+C960*B960/3600/data!H$23</f>
        <v>152.21258320853741</v>
      </c>
    </row>
    <row r="961" spans="1:11" ht="20.100000000000001" customHeight="1">
      <c r="A961" s="12">
        <f>'Eleveld TCI'!A961</f>
        <v>5870</v>
      </c>
      <c r="B961" s="8">
        <f>'Eleveld TCI'!C961</f>
        <v>10</v>
      </c>
      <c r="C961" s="68">
        <f>'Marsh TCI'!E961</f>
        <v>727.67191819278594</v>
      </c>
      <c r="D961" s="17">
        <f>(F961*data!$C$16+G961*data!$C$17-E960*(data!$C$18+data!$C$19+data!$C$20))*$B961/60</f>
        <v>-2.0217576613258457</v>
      </c>
      <c r="E961" s="17">
        <f t="shared" si="30"/>
        <v>29.369817528207168</v>
      </c>
      <c r="F961" s="17">
        <f>F960+(data!$C$19*E960-data!$C$16*F960)*$B961/60</f>
        <v>161.27655576777136</v>
      </c>
      <c r="G961" s="17">
        <f>G960+(data!$C$20*E960-data!$C$17*G960)*$B961/60</f>
        <v>295.41792694324482</v>
      </c>
      <c r="H961" s="16">
        <f t="shared" si="29"/>
        <v>97.833333333333329</v>
      </c>
      <c r="I961" s="14">
        <f>E961/data!$C$15*1000</f>
        <v>3.9766725932712155</v>
      </c>
      <c r="J961" s="14">
        <f>J960+data!$C$21*(I960-J960)/60*B960</f>
        <v>3.9792040694503052</v>
      </c>
      <c r="K961" s="59">
        <f>K960+C961*B961/3600/data!H$23</f>
        <v>152.4147142969243</v>
      </c>
    </row>
    <row r="962" spans="1:11" ht="20.100000000000001" customHeight="1">
      <c r="A962" s="12">
        <f>'Eleveld TCI'!A962</f>
        <v>5880</v>
      </c>
      <c r="B962" s="8">
        <f>'Eleveld TCI'!C962</f>
        <v>10</v>
      </c>
      <c r="C962" s="68">
        <f>'Marsh TCI'!E962</f>
        <v>727.57416000701426</v>
      </c>
      <c r="D962" s="17">
        <f>(F962*data!$C$16+G962*data!$C$17-E961*(data!$C$18+data!$C$19+data!$C$20))*$B962/60</f>
        <v>-2.0214820886233991</v>
      </c>
      <c r="E962" s="17">
        <f t="shared" si="30"/>
        <v>29.369646323452621</v>
      </c>
      <c r="F962" s="17">
        <f>F961+(data!$C$19*E961-data!$C$16*F961)*$B962/60</f>
        <v>161.27492639593453</v>
      </c>
      <c r="G962" s="17">
        <f>G961+(data!$C$20*E961-data!$C$17*G961)*$B962/60</f>
        <v>295.78184920362912</v>
      </c>
      <c r="H962" s="16">
        <f t="shared" si="29"/>
        <v>98</v>
      </c>
      <c r="I962" s="14">
        <f>E962/data!$C$15*1000</f>
        <v>3.9766494121515303</v>
      </c>
      <c r="J962" s="14">
        <f>J961+data!$C$21*(I961-J961)/60*B961</f>
        <v>3.9791513022414717</v>
      </c>
      <c r="K962" s="59">
        <f>K961+C962*B962/3600/data!H$23</f>
        <v>152.61681823025958</v>
      </c>
    </row>
    <row r="963" spans="1:11" ht="20.100000000000001" customHeight="1">
      <c r="A963" s="12">
        <f>'Eleveld TCI'!A963</f>
        <v>5890</v>
      </c>
      <c r="B963" s="8">
        <f>'Eleveld TCI'!C963</f>
        <v>10</v>
      </c>
      <c r="C963" s="68">
        <f>'Marsh TCI'!E963</f>
        <v>727.47660487077496</v>
      </c>
      <c r="D963" s="17">
        <f>(F963*data!$C$16+G963*data!$C$17-E962*(data!$C$18+data!$C$19+data!$C$20))*$B963/60</f>
        <v>-2.0212071045386462</v>
      </c>
      <c r="E963" s="17">
        <f t="shared" si="30"/>
        <v>29.369478552266791</v>
      </c>
      <c r="F963" s="17">
        <f>F962+(data!$C$19*E962-data!$C$16*F962)*$B963/60</f>
        <v>161.27330430936075</v>
      </c>
      <c r="G963" s="17">
        <f>G962+(data!$C$20*E962-data!$C$17*G962)*$B963/60</f>
        <v>296.14549874307971</v>
      </c>
      <c r="H963" s="16">
        <f t="shared" si="29"/>
        <v>98.166666666666671</v>
      </c>
      <c r="I963" s="14">
        <f>E963/data!$C$15*1000</f>
        <v>3.976626695936968</v>
      </c>
      <c r="J963" s="14">
        <f>J962+data!$C$21*(I962-J962)/60*B962</f>
        <v>3.9790991517381626</v>
      </c>
      <c r="K963" s="59">
        <f>K962+C963*B963/3600/data!H$23</f>
        <v>152.81889506494591</v>
      </c>
    </row>
    <row r="964" spans="1:11" ht="20.100000000000001" customHeight="1">
      <c r="A964" s="12">
        <f>'Eleveld TCI'!A964</f>
        <v>5900</v>
      </c>
      <c r="B964" s="8">
        <f>'Eleveld TCI'!C964</f>
        <v>10</v>
      </c>
      <c r="C964" s="68">
        <f>'Marsh TCI'!E964</f>
        <v>727.37925130396945</v>
      </c>
      <c r="D964" s="17">
        <f>(F964*data!$C$16+G964*data!$C$17-E963*(data!$C$18+data!$C$19+data!$C$20))*$B964/60</f>
        <v>-2.0209327048403143</v>
      </c>
      <c r="E964" s="17">
        <f t="shared" si="30"/>
        <v>29.369314194289743</v>
      </c>
      <c r="F964" s="17">
        <f>F963+(data!$C$19*E963-data!$C$16*F963)*$B964/60</f>
        <v>161.2716896299861</v>
      </c>
      <c r="G964" s="17">
        <f>G963+(data!$C$20*E963-data!$C$17*G963)*$B964/60</f>
        <v>296.50887583153184</v>
      </c>
      <c r="H964" s="16">
        <f t="shared" ref="H964:H1027" si="31">$A964/60</f>
        <v>98.333333333333329</v>
      </c>
      <c r="I964" s="14">
        <f>E964/data!$C$15*1000</f>
        <v>3.9766044418707933</v>
      </c>
      <c r="J964" s="14">
        <f>J963+data!$C$21*(I963-J963)/60*B963</f>
        <v>3.9790476147761833</v>
      </c>
      <c r="K964" s="59">
        <f>K963+C964*B964/3600/data!H$23</f>
        <v>153.02094485697478</v>
      </c>
    </row>
    <row r="965" spans="1:11" ht="20.100000000000001" customHeight="1">
      <c r="A965" s="12">
        <f>'Eleveld TCI'!A965</f>
        <v>5910</v>
      </c>
      <c r="B965" s="8">
        <f>'Eleveld TCI'!C965</f>
        <v>10</v>
      </c>
      <c r="C965" s="68">
        <f>'Marsh TCI'!E965</f>
        <v>727.28209783984653</v>
      </c>
      <c r="D965" s="17">
        <f>(F965*data!$C$16+G965*data!$C$17-E964*(data!$C$18+data!$C$19+data!$C$20))*$B965/60</f>
        <v>-2.0206588853346799</v>
      </c>
      <c r="E965" s="17">
        <f t="shared" ref="E965:E1028" si="32">IF(N$21=1,(C964/60)*$B965/60+D965+E964,(C965/60)*$B965/60+D965+E964)</f>
        <v>29.369153229243867</v>
      </c>
      <c r="F965" s="17">
        <f>F964+(data!$C$19*E964-data!$C$16*F964)*$B965/60</f>
        <v>161.2700824772804</v>
      </c>
      <c r="G965" s="17">
        <f>G964+(data!$C$20*E964-data!$C$17*G964)*$B965/60</f>
        <v>296.87198073831712</v>
      </c>
      <c r="H965" s="16">
        <f t="shared" si="31"/>
        <v>98.5</v>
      </c>
      <c r="I965" s="14">
        <f>E965/data!$C$15*1000</f>
        <v>3.9765826472074179</v>
      </c>
      <c r="J965" s="14">
        <f>J964+data!$C$21*(I964-J964)/60*B964</f>
        <v>3.9789966881998327</v>
      </c>
      <c r="K965" s="59">
        <f>K964+C965*B965/3600/data!H$23</f>
        <v>153.22296766193028</v>
      </c>
    </row>
    <row r="966" spans="1:11" ht="20.100000000000001" customHeight="1">
      <c r="A966" s="12">
        <f>'Eleveld TCI'!A966</f>
        <v>5920</v>
      </c>
      <c r="B966" s="8">
        <f>'Eleveld TCI'!C966</f>
        <v>10</v>
      </c>
      <c r="C966" s="68">
        <f>'Marsh TCI'!E966</f>
        <v>727.18514302490519</v>
      </c>
      <c r="D966" s="17">
        <f>(F966*data!$C$16+G966*data!$C$17-E965*(data!$C$18+data!$C$19+data!$C$20))*$B966/60</f>
        <v>-2.0203856418652246</v>
      </c>
      <c r="E966" s="17">
        <f t="shared" si="32"/>
        <v>29.368995636933771</v>
      </c>
      <c r="F966" s="17">
        <f>F965+(data!$C$19*E965-data!$C$16*F965)*$B966/60</f>
        <v>161.26848296827802</v>
      </c>
      <c r="G966" s="17">
        <f>G965+(data!$C$20*E965-data!$C$17*G965)*$B966/60</f>
        <v>297.23481373216566</v>
      </c>
      <c r="H966" s="16">
        <f t="shared" si="31"/>
        <v>98.666666666666671</v>
      </c>
      <c r="I966" s="14">
        <f>E966/data!$C$15*1000</f>
        <v>3.9765613092123875</v>
      </c>
      <c r="J966" s="14">
        <f>J965+data!$C$21*(I965-J965)/60*B965</f>
        <v>3.9789463688619571</v>
      </c>
      <c r="K966" s="59">
        <f>K965+C966*B966/3600/data!H$23</f>
        <v>153.42496353499277</v>
      </c>
    </row>
    <row r="967" spans="1:11" ht="20.100000000000001" customHeight="1">
      <c r="A967" s="12">
        <f>'Eleveld TCI'!A967</f>
        <v>5930</v>
      </c>
      <c r="B967" s="8">
        <f>'Eleveld TCI'!C967</f>
        <v>10</v>
      </c>
      <c r="C967" s="68">
        <f>'Marsh TCI'!E967</f>
        <v>727.0883854187565</v>
      </c>
      <c r="D967" s="17">
        <f>(F967*data!$C$16+G967*data!$C$17-E966*(data!$C$18+data!$C$19+data!$C$20))*$B967/60</f>
        <v>-2.0201129703122978</v>
      </c>
      <c r="E967" s="17">
        <f t="shared" si="32"/>
        <v>29.368841397246211</v>
      </c>
      <c r="F967" s="17">
        <f>F966+(data!$C$19*E966-data!$C$16*F966)*$B967/60</f>
        <v>161.26689121760845</v>
      </c>
      <c r="G967" s="17">
        <f>G966+(data!$C$20*E966-data!$C$17*G966)*$B967/60</f>
        <v>297.5973750812081</v>
      </c>
      <c r="H967" s="16">
        <f t="shared" si="31"/>
        <v>98.833333333333329</v>
      </c>
      <c r="I967" s="14">
        <f>E967/data!$C$15*1000</f>
        <v>3.9765404251623688</v>
      </c>
      <c r="J967" s="14">
        <f>J966+data!$C$21*(I966-J966)/60*B966</f>
        <v>3.9788966536240067</v>
      </c>
      <c r="K967" s="59">
        <f>K966+C967*B967/3600/data!H$23</f>
        <v>153.62693253094241</v>
      </c>
    </row>
    <row r="968" spans="1:11" ht="20.100000000000001" customHeight="1">
      <c r="A968" s="12">
        <f>'Eleveld TCI'!A968</f>
        <v>5940</v>
      </c>
      <c r="B968" s="8">
        <f>'Eleveld TCI'!C968</f>
        <v>10</v>
      </c>
      <c r="C968" s="68">
        <f>'Marsh TCI'!E968</f>
        <v>726.99182359399572</v>
      </c>
      <c r="D968" s="17">
        <f>(F968*data!$C$16+G968*data!$C$17-E967*(data!$C$18+data!$C$19+data!$C$20))*$B968/60</f>
        <v>-2.0198408665927894</v>
      </c>
      <c r="E968" s="17">
        <f t="shared" si="32"/>
        <v>29.368690490149966</v>
      </c>
      <c r="F968" s="17">
        <f>F967+(data!$C$19*E967-data!$C$16*F967)*$B968/60</f>
        <v>161.26530733752625</v>
      </c>
      <c r="G968" s="17">
        <f>G967+(data!$C$20*E967-data!$C$17*G967)*$B968/60</f>
        <v>297.95966505297764</v>
      </c>
      <c r="H968" s="16">
        <f t="shared" si="31"/>
        <v>99</v>
      </c>
      <c r="I968" s="14">
        <f>E968/data!$C$15*1000</f>
        <v>3.9765199923451338</v>
      </c>
      <c r="J968" s="14">
        <f>J967+data!$C$21*(I967-J967)/60*B967</f>
        <v>3.978847539356086</v>
      </c>
      <c r="K968" s="59">
        <f>K967+C968*B968/3600/data!H$23</f>
        <v>153.82887470416296</v>
      </c>
    </row>
    <row r="969" spans="1:11" ht="20.100000000000001" customHeight="1">
      <c r="A969" s="12">
        <f>'Eleveld TCI'!A969</f>
        <v>5950</v>
      </c>
      <c r="B969" s="8">
        <f>'Eleveld TCI'!C969</f>
        <v>10</v>
      </c>
      <c r="C969" s="68">
        <f>'Marsh TCI'!E969</f>
        <v>726.89545613609994</v>
      </c>
      <c r="D969" s="17">
        <f>(F969*data!$C$16+G969*data!$C$17-E968*(data!$C$18+data!$C$19+data!$C$20))*$B969/60</f>
        <v>-2.0195693266597936</v>
      </c>
      <c r="E969" s="17">
        <f t="shared" si="32"/>
        <v>29.368542895695715</v>
      </c>
      <c r="F969" s="17">
        <f>F968+(data!$C$19*E968-data!$C$16*F968)*$B969/60</f>
        <v>161.26373143794112</v>
      </c>
      <c r="G969" s="17">
        <f>G968+(data!$C$20*E968-data!$C$17*G968)*$B969/60</f>
        <v>298.32168391441223</v>
      </c>
      <c r="H969" s="16">
        <f t="shared" si="31"/>
        <v>99.166666666666671</v>
      </c>
      <c r="I969" s="14">
        <f>E969/data!$C$15*1000</f>
        <v>3.9765000080595461</v>
      </c>
      <c r="J969" s="14">
        <f>J968+data!$C$21*(I968-J968)/60*B968</f>
        <v>3.9787990229370056</v>
      </c>
      <c r="K969" s="59">
        <f>K968+C969*B969/3600/data!H$23</f>
        <v>154.03079010864519</v>
      </c>
    </row>
    <row r="970" spans="1:11" ht="20.100000000000001" customHeight="1">
      <c r="A970" s="12">
        <f>'Eleveld TCI'!A970</f>
        <v>5960</v>
      </c>
      <c r="B970" s="8">
        <f>'Eleveld TCI'!C970</f>
        <v>10</v>
      </c>
      <c r="C970" s="68">
        <f>'Marsh TCI'!E970</f>
        <v>726.79928164331045</v>
      </c>
      <c r="D970" s="17">
        <f>(F970*data!$C$16+G970*data!$C$17-E969*(data!$C$18+data!$C$19+data!$C$20))*$B970/60</f>
        <v>-2.0192983465022825</v>
      </c>
      <c r="E970" s="17">
        <f t="shared" si="32"/>
        <v>29.368398594015932</v>
      </c>
      <c r="F970" s="17">
        <f>F969+(data!$C$19*E969-data!$C$16*F969)*$B970/60</f>
        <v>161.26216362644718</v>
      </c>
      <c r="G970" s="17">
        <f>G969+(data!$C$20*E969-data!$C$17*G969)*$B970/60</f>
        <v>298.6834319318566</v>
      </c>
      <c r="H970" s="16">
        <f t="shared" si="31"/>
        <v>99.333333333333329</v>
      </c>
      <c r="I970" s="14">
        <f>E970/data!$C$15*1000</f>
        <v>3.9764804696155429</v>
      </c>
      <c r="J970" s="14">
        <f>J969+data!$C$21*(I969-J969)/60*B969</f>
        <v>3.978751101254332</v>
      </c>
      <c r="K970" s="59">
        <f>K969+C970*B970/3600/data!H$23</f>
        <v>154.23267879799056</v>
      </c>
    </row>
    <row r="971" spans="1:11" ht="20.100000000000001" customHeight="1">
      <c r="A971" s="12">
        <f>'Eleveld TCI'!A971</f>
        <v>5970</v>
      </c>
      <c r="B971" s="8">
        <f>'Eleveld TCI'!C971</f>
        <v>10</v>
      </c>
      <c r="C971" s="68">
        <f>'Marsh TCI'!E971</f>
        <v>726.70329872649461</v>
      </c>
      <c r="D971" s="17">
        <f>(F971*data!$C$16+G971*data!$C$17-E970*(data!$C$18+data!$C$19+data!$C$20))*$B971/60</f>
        <v>-2.01902792214478</v>
      </c>
      <c r="E971" s="17">
        <f t="shared" si="32"/>
        <v>29.368257565324793</v>
      </c>
      <c r="F971" s="17">
        <f>F970+(data!$C$19*E970-data!$C$16*F970)*$B971/60</f>
        <v>161.26060400835223</v>
      </c>
      <c r="G971" s="17">
        <f>G970+(data!$C$20*E970-data!$C$17*G970)*$B971/60</f>
        <v>299.04490937106431</v>
      </c>
      <c r="H971" s="16">
        <f t="shared" si="31"/>
        <v>99.5</v>
      </c>
      <c r="I971" s="14">
        <f>E971/data!$C$15*1000</f>
        <v>3.9764613743341242</v>
      </c>
      <c r="J971" s="14">
        <f>J970+data!$C$21*(I970-J970)/60*B970</f>
        <v>3.9787037712044357</v>
      </c>
      <c r="K971" s="59">
        <f>K970+C971*B971/3600/data!H$23</f>
        <v>154.43454082541459</v>
      </c>
    </row>
    <row r="972" spans="1:11" ht="20.100000000000001" customHeight="1">
      <c r="A972" s="12">
        <f>'Eleveld TCI'!A972</f>
        <v>5980</v>
      </c>
      <c r="B972" s="8">
        <f>'Eleveld TCI'!C972</f>
        <v>10</v>
      </c>
      <c r="C972" s="68">
        <f>'Marsh TCI'!E972</f>
        <v>726.60750600905374</v>
      </c>
      <c r="D972" s="17">
        <f>(F972*data!$C$16+G972*data!$C$17-E971*(data!$C$18+data!$C$19+data!$C$20))*$B972/60</f>
        <v>-2.0187580496470452</v>
      </c>
      <c r="E972" s="17">
        <f t="shared" si="32"/>
        <v>29.368119789918012</v>
      </c>
      <c r="F972" s="17">
        <f>F971+(data!$C$19*E971-data!$C$16*F971)*$B972/60</f>
        <v>161.25905268670667</v>
      </c>
      <c r="G972" s="17">
        <f>G971+(data!$C$20*E971-data!$C$17*G971)*$B972/60</f>
        <v>299.40611649719966</v>
      </c>
      <c r="H972" s="16">
        <f t="shared" si="31"/>
        <v>99.666666666666671</v>
      </c>
      <c r="I972" s="14">
        <f>E972/data!$C$15*1000</f>
        <v>3.9764427195473298</v>
      </c>
      <c r="J972" s="14">
        <f>J971+data!$C$21*(I971-J971)/60*B971</f>
        <v>3.9786570296925383</v>
      </c>
      <c r="K972" s="59">
        <f>K971+C972*B972/3600/data!H$23</f>
        <v>154.63637624375045</v>
      </c>
    </row>
    <row r="973" spans="1:11" ht="20.100000000000001" customHeight="1">
      <c r="A973" s="12">
        <f>'Eleveld TCI'!A973</f>
        <v>5990</v>
      </c>
      <c r="B973" s="8">
        <f>'Eleveld TCI'!C973</f>
        <v>10</v>
      </c>
      <c r="C973" s="68">
        <f>'Marsh TCI'!E973</f>
        <v>726.51190212680547</v>
      </c>
      <c r="D973" s="17">
        <f>(F973*data!$C$16+G973*data!$C$17-E972*(data!$C$18+data!$C$19+data!$C$20))*$B973/60</f>
        <v>-2.018488725103746</v>
      </c>
      <c r="E973" s="17">
        <f t="shared" si="32"/>
        <v>29.367985248172747</v>
      </c>
      <c r="F973" s="17">
        <f>F972+(data!$C$19*E972-data!$C$16*F972)*$B973/60</f>
        <v>161.25750976233195</v>
      </c>
      <c r="G973" s="17">
        <f>G972+(data!$C$20*E972-data!$C$17*G972)*$B973/60</f>
        <v>299.76705357484002</v>
      </c>
      <c r="H973" s="16">
        <f t="shared" si="31"/>
        <v>99.833333333333329</v>
      </c>
      <c r="I973" s="14">
        <f>E973/data!$C$15*1000</f>
        <v>3.9764245025982281</v>
      </c>
      <c r="J973" s="14">
        <f>J972+data!$C$21*(I972-J972)/60*B972</f>
        <v>3.9786108736327583</v>
      </c>
      <c r="K973" s="59">
        <f>K972+C973*B973/3600/data!H$23</f>
        <v>154.83818510545234</v>
      </c>
    </row>
    <row r="974" spans="1:11" ht="20.100000000000001" customHeight="1">
      <c r="A974" s="12">
        <f>'Eleveld TCI'!A974</f>
        <v>6000</v>
      </c>
      <c r="B974" s="8">
        <f>'Eleveld TCI'!C974</f>
        <v>10</v>
      </c>
      <c r="C974" s="68">
        <f>'Marsh TCI'!E974</f>
        <v>726.41648572784561</v>
      </c>
      <c r="D974" s="17">
        <f>(F974*data!$C$16+G974*data!$C$17-E973*(data!$C$18+data!$C$19+data!$C$20))*$B974/60</f>
        <v>-2.0182199446441467</v>
      </c>
      <c r="E974" s="17">
        <f t="shared" si="32"/>
        <v>29.367853920547503</v>
      </c>
      <c r="F974" s="17">
        <f>F973+(data!$C$19*E973-data!$C$16*F973)*$B974/60</f>
        <v>161.25597533384888</v>
      </c>
      <c r="G974" s="17">
        <f>G973+(data!$C$20*E973-data!$C$17*G973)*$B974/60</f>
        <v>300.1277208679777</v>
      </c>
      <c r="H974" s="16">
        <f t="shared" si="31"/>
        <v>100</v>
      </c>
      <c r="I974" s="14">
        <f>E974/data!$C$15*1000</f>
        <v>3.9764067208409011</v>
      </c>
      <c r="J974" s="14">
        <f>J973+data!$C$21*(I973-J973)/60*B973</f>
        <v>3.9785652999481553</v>
      </c>
      <c r="K974" s="59">
        <f>K973+C974*B974/3600/data!H$23</f>
        <v>155.03996746259895</v>
      </c>
    </row>
    <row r="975" spans="1:11" ht="20.100000000000001" customHeight="1">
      <c r="A975" s="12">
        <f>'Eleveld TCI'!A975</f>
        <v>6010</v>
      </c>
      <c r="B975" s="8">
        <f>'Eleveld TCI'!C975</f>
        <v>10</v>
      </c>
      <c r="C975" s="68">
        <f>'Marsh TCI'!E975</f>
        <v>726.32125547247142</v>
      </c>
      <c r="D975" s="17">
        <f>(F975*data!$C$16+G975*data!$C$17-E974*(data!$C$18+data!$C$19+data!$C$20))*$B975/60</f>
        <v>-2.0179517044317996</v>
      </c>
      <c r="E975" s="17">
        <f t="shared" si="32"/>
        <v>29.367725787581943</v>
      </c>
      <c r="F975" s="17">
        <f>F974+(data!$C$19*E974-data!$C$16*F974)*$B975/60</f>
        <v>161.25444949770559</v>
      </c>
      <c r="G975" s="17">
        <f>G974+(data!$C$20*E974-data!$C$17*G974)*$B975/60</f>
        <v>300.48811864002198</v>
      </c>
      <c r="H975" s="16">
        <f t="shared" si="31"/>
        <v>100.16666666666667</v>
      </c>
      <c r="I975" s="14">
        <f>E975/data!$C$15*1000</f>
        <v>3.9763893716404177</v>
      </c>
      <c r="J975" s="14">
        <f>J974+data!$C$21*(I974-J974)/60*B974</f>
        <v>3.9785203055707732</v>
      </c>
      <c r="K975" s="59">
        <f>K974+C975*B975/3600/data!H$23</f>
        <v>155.24172336689685</v>
      </c>
    </row>
    <row r="976" spans="1:11" ht="20.100000000000001" customHeight="1">
      <c r="A976" s="12">
        <f>'Eleveld TCI'!A976</f>
        <v>6020</v>
      </c>
      <c r="B976" s="8">
        <f>'Eleveld TCI'!C976</f>
        <v>10</v>
      </c>
      <c r="C976" s="68">
        <f>'Marsh TCI'!E976</f>
        <v>726.22621003304346</v>
      </c>
      <c r="D976" s="17">
        <f>(F976*data!$C$16+G976*data!$C$17-E975*(data!$C$18+data!$C$19+data!$C$20))*$B976/60</f>
        <v>-2.017684000664226</v>
      </c>
      <c r="E976" s="17">
        <f t="shared" si="32"/>
        <v>29.367600829896805</v>
      </c>
      <c r="F976" s="17">
        <f>F975+(data!$C$19*E975-data!$C$16*F975)*$B976/60</f>
        <v>161.25293234820509</v>
      </c>
      <c r="G976" s="17">
        <f>G975+(data!$C$20*E975-data!$C$17*G975)*$B976/60</f>
        <v>300.84824715380125</v>
      </c>
      <c r="H976" s="16">
        <f t="shared" si="31"/>
        <v>100.33333333333333</v>
      </c>
      <c r="I976" s="14">
        <f>E976/data!$C$15*1000</f>
        <v>3.9763724523728281</v>
      </c>
      <c r="J976" s="14">
        <f>J975+data!$C$21*(I975-J975)/60*B975</f>
        <v>3.9784758874416823</v>
      </c>
      <c r="K976" s="59">
        <f>K975+C976*B976/3600/data!H$23</f>
        <v>155.4434528696838</v>
      </c>
    </row>
    <row r="977" spans="1:11" ht="20.100000000000001" customHeight="1">
      <c r="A977" s="12">
        <f>'Eleveld TCI'!A977</f>
        <v>6030</v>
      </c>
      <c r="B977" s="8">
        <f>'Eleveld TCI'!C977</f>
        <v>10</v>
      </c>
      <c r="C977" s="68">
        <f>'Marsh TCI'!E977</f>
        <v>726.13134809388328</v>
      </c>
      <c r="D977" s="17">
        <f>(F977*data!$C$16+G977*data!$C$17-E976*(data!$C$18+data!$C$19+data!$C$20))*$B977/60</f>
        <v>-2.0174168295726145</v>
      </c>
      <c r="E977" s="17">
        <f t="shared" si="32"/>
        <v>29.367479028193756</v>
      </c>
      <c r="F977" s="17">
        <f>F976+(data!$C$19*E976-data!$C$16*F976)*$B977/60</f>
        <v>161.25142397753268</v>
      </c>
      <c r="G977" s="17">
        <f>G976+(data!$C$20*E976-data!$C$17*G976)*$B977/60</f>
        <v>301.20810667156502</v>
      </c>
      <c r="H977" s="16">
        <f t="shared" si="31"/>
        <v>100.5</v>
      </c>
      <c r="I977" s="14">
        <f>E977/data!$C$15*1000</f>
        <v>3.9763559604251388</v>
      </c>
      <c r="J977" s="14">
        <f>J976+data!$C$21*(I976-J976)/60*B976</f>
        <v>3.9784320425110198</v>
      </c>
      <c r="K977" s="59">
        <f>K976+C977*B977/3600/data!H$23</f>
        <v>155.64515602193211</v>
      </c>
    </row>
    <row r="978" spans="1:11" ht="20.100000000000001" customHeight="1">
      <c r="A978" s="12">
        <f>'Eleveld TCI'!A978</f>
        <v>6040</v>
      </c>
      <c r="B978" s="8">
        <f>'Eleveld TCI'!C978</f>
        <v>10</v>
      </c>
      <c r="C978" s="68">
        <f>'Marsh TCI'!E978</f>
        <v>726.0366683511711</v>
      </c>
      <c r="D978" s="17">
        <f>(F978*data!$C$16+G978*data!$C$17-E977*(data!$C$18+data!$C$19+data!$C$20))*$B978/60</f>
        <v>-2.0171501874215152</v>
      </c>
      <c r="E978" s="17">
        <f t="shared" si="32"/>
        <v>29.367360363255251</v>
      </c>
      <c r="F978" s="17">
        <f>F977+(data!$C$19*E977-data!$C$16*F977)*$B978/60</f>
        <v>161.24992447578293</v>
      </c>
      <c r="G978" s="17">
        <f>G977+(data!$C$20*E977-data!$C$17*G977)*$B978/60</f>
        <v>301.56769745498593</v>
      </c>
      <c r="H978" s="16">
        <f t="shared" si="31"/>
        <v>100.66666666666667</v>
      </c>
      <c r="I978" s="14">
        <f>E978/data!$C$15*1000</f>
        <v>3.9763398931952936</v>
      </c>
      <c r="J978" s="14">
        <f>J977+data!$C$21*(I977-J977)/60*B977</f>
        <v>3.9783887677380294</v>
      </c>
      <c r="K978" s="59">
        <f>K977+C978*B978/3600/data!H$23</f>
        <v>155.84683287425187</v>
      </c>
    </row>
    <row r="979" spans="1:11" ht="20.100000000000001" customHeight="1">
      <c r="A979" s="12">
        <f>'Eleveld TCI'!A979</f>
        <v>6050</v>
      </c>
      <c r="B979" s="8">
        <f>'Eleveld TCI'!C979</f>
        <v>10</v>
      </c>
      <c r="C979" s="68">
        <f>'Marsh TCI'!E979</f>
        <v>725.94216951282306</v>
      </c>
      <c r="D979" s="17">
        <f>(F979*data!$C$16+G979*data!$C$17-E978*(data!$C$18+data!$C$19+data!$C$20))*$B979/60</f>
        <v>-2.0168840705085351</v>
      </c>
      <c r="E979" s="17">
        <f t="shared" si="32"/>
        <v>29.367244815944414</v>
      </c>
      <c r="F979" s="17">
        <f>F978+(data!$C$19*E978-data!$C$16*F978)*$B979/60</f>
        <v>161.24843393098649</v>
      </c>
      <c r="G979" s="17">
        <f>G978+(data!$C$20*E978-data!$C$17*G978)*$B979/60</f>
        <v>301.92701976516179</v>
      </c>
      <c r="H979" s="16">
        <f t="shared" si="31"/>
        <v>100.83333333333333</v>
      </c>
      <c r="I979" s="14">
        <f>E979/data!$C$15*1000</f>
        <v>3.9763242480921606</v>
      </c>
      <c r="J979" s="14">
        <f>J978+data!$C$21*(I978-J978)/60*B978</f>
        <v>3.9783460600910989</v>
      </c>
      <c r="K979" s="59">
        <f>K978+C979*B979/3600/data!H$23</f>
        <v>156.04848347689432</v>
      </c>
    </row>
    <row r="980" spans="1:11" ht="20.100000000000001" customHeight="1">
      <c r="A980" s="12">
        <f>'Eleveld TCI'!A980</f>
        <v>6060</v>
      </c>
      <c r="B980" s="8">
        <f>'Eleveld TCI'!C980</f>
        <v>10</v>
      </c>
      <c r="C980" s="68">
        <f>'Marsh TCI'!E980</f>
        <v>725.84785029840418</v>
      </c>
      <c r="D980" s="17">
        <f>(F980*data!$C$16+G980*data!$C$17-E979*(data!$C$18+data!$C$19+data!$C$20))*$B980/60</f>
        <v>-2.0166184751640439</v>
      </c>
      <c r="E980" s="17">
        <f t="shared" si="32"/>
        <v>29.367132367204878</v>
      </c>
      <c r="F980" s="17">
        <f>F979+(data!$C$19*E979-data!$C$16*F979)*$B980/60</f>
        <v>161.24695242913651</v>
      </c>
      <c r="G980" s="17">
        <f>G979+(data!$C$20*E979-data!$C$17*G979)*$B980/60</f>
        <v>302.28607386261751</v>
      </c>
      <c r="H980" s="16">
        <f t="shared" si="31"/>
        <v>101</v>
      </c>
      <c r="I980" s="14">
        <f>E980/data!$C$15*1000</f>
        <v>3.9763090225355073</v>
      </c>
      <c r="J980" s="14">
        <f>J979+data!$C$21*(I979-J979)/60*B979</f>
        <v>3.9783039165477976</v>
      </c>
      <c r="K980" s="59">
        <f>K979+C980*B980/3600/data!H$23</f>
        <v>156.25010787975498</v>
      </c>
    </row>
    <row r="981" spans="1:11" ht="20.100000000000001" customHeight="1">
      <c r="A981" s="12">
        <f>'Eleveld TCI'!A981</f>
        <v>6070</v>
      </c>
      <c r="B981" s="8">
        <f>'Eleveld TCI'!C981</f>
        <v>10</v>
      </c>
      <c r="C981" s="68">
        <f>'Marsh TCI'!E981</f>
        <v>725.75370943899031</v>
      </c>
      <c r="D981" s="17">
        <f>(F981*data!$C$16+G981*data!$C$17-E980*(data!$C$18+data!$C$19+data!$C$20))*$B981/60</f>
        <v>-2.016353397750875</v>
      </c>
      <c r="E981" s="17">
        <f t="shared" si="32"/>
        <v>29.36702299806068</v>
      </c>
      <c r="F981" s="17">
        <f>F980+(data!$C$19*E980-data!$C$16*F980)*$B981/60</f>
        <v>161.24548005421482</v>
      </c>
      <c r="G981" s="17">
        <f>G980+(data!$C$20*E980-data!$C$17*G980)*$B981/60</f>
        <v>302.64486000730733</v>
      </c>
      <c r="H981" s="16">
        <f t="shared" si="31"/>
        <v>101.16666666666667</v>
      </c>
      <c r="I981" s="14">
        <f>E981/data!$C$15*1000</f>
        <v>3.97629421395599</v>
      </c>
      <c r="J981" s="14">
        <f>J980+data!$C$21*(I980-J980)/60*B980</f>
        <v>3.9782623340949126</v>
      </c>
      <c r="K981" s="59">
        <f>K980+C981*B981/3600/data!H$23</f>
        <v>156.45170613237693</v>
      </c>
    </row>
    <row r="982" spans="1:11" ht="20.100000000000001" customHeight="1">
      <c r="A982" s="12">
        <f>'Eleveld TCI'!A982</f>
        <v>6080</v>
      </c>
      <c r="B982" s="8">
        <f>'Eleveld TCI'!C982</f>
        <v>10</v>
      </c>
      <c r="C982" s="68">
        <f>'Marsh TCI'!E982</f>
        <v>725.65974567709134</v>
      </c>
      <c r="D982" s="17">
        <f>(F982*data!$C$16+G982*data!$C$17-E981*(data!$C$18+data!$C$19+data!$C$20))*$B982/60</f>
        <v>-2.016088834664032</v>
      </c>
      <c r="E982" s="17">
        <f t="shared" si="32"/>
        <v>29.366916689616065</v>
      </c>
      <c r="F982" s="17">
        <f>F981+(data!$C$19*E981-data!$C$16*F981)*$B982/60</f>
        <v>161.2440168882178</v>
      </c>
      <c r="G982" s="17">
        <f>G981+(data!$C$20*E981-data!$C$17*G981)*$B982/60</f>
        <v>303.00337845861668</v>
      </c>
      <c r="H982" s="16">
        <f t="shared" si="31"/>
        <v>101.33333333333333</v>
      </c>
      <c r="I982" s="14">
        <f>E982/data!$C$15*1000</f>
        <v>3.9762798197951232</v>
      </c>
      <c r="J982" s="14">
        <f>J981+data!$C$21*(I981-J981)/60*B981</f>
        <v>3.9782213097284824</v>
      </c>
      <c r="K982" s="59">
        <f>K981+C982*B982/3600/data!H$23</f>
        <v>156.65327828395391</v>
      </c>
    </row>
    <row r="983" spans="1:11" ht="20.100000000000001" customHeight="1">
      <c r="A983" s="12">
        <f>'Eleveld TCI'!A983</f>
        <v>6090</v>
      </c>
      <c r="B983" s="8">
        <f>'Eleveld TCI'!C983</f>
        <v>10</v>
      </c>
      <c r="C983" s="68">
        <f>'Marsh TCI'!E983</f>
        <v>725.56595776654376</v>
      </c>
      <c r="D983" s="17">
        <f>(F983*data!$C$16+G983*data!$C$17-E982*(data!$C$18+data!$C$19+data!$C$20))*$B983/60</f>
        <v>-2.0158247823303954</v>
      </c>
      <c r="E983" s="17">
        <f t="shared" si="32"/>
        <v>29.366813423055369</v>
      </c>
      <c r="F983" s="17">
        <f>F982+(data!$C$19*E982-data!$C$16*F982)*$B983/60</f>
        <v>161.24256301118206</v>
      </c>
      <c r="G983" s="17">
        <f>G982+(data!$C$20*E982-data!$C$17*G982)*$B983/60</f>
        <v>303.36162947536423</v>
      </c>
      <c r="H983" s="16">
        <f t="shared" si="31"/>
        <v>101.5</v>
      </c>
      <c r="I983" s="14">
        <f>E983/data!$C$15*1000</f>
        <v>3.9762658375052662</v>
      </c>
      <c r="J983" s="14">
        <f>J982+data!$C$21*(I982-J982)/60*B982</f>
        <v>3.9781808404538324</v>
      </c>
      <c r="K983" s="59">
        <f>K982+C983*B983/3600/data!H$23</f>
        <v>156.85482438333349</v>
      </c>
    </row>
    <row r="984" spans="1:11" ht="20.100000000000001" customHeight="1">
      <c r="A984" s="12">
        <f>'Eleveld TCI'!A984</f>
        <v>6100</v>
      </c>
      <c r="B984" s="8">
        <f>'Eleveld TCI'!C984</f>
        <v>10</v>
      </c>
      <c r="C984" s="68">
        <f>'Marsh TCI'!E984</f>
        <v>725.47234447239305</v>
      </c>
      <c r="D984" s="17">
        <f>(F984*data!$C$16+G984*data!$C$17-E983*(data!$C$18+data!$C$19+data!$C$20))*$B984/60</f>
        <v>-2.0155612372084364</v>
      </c>
      <c r="E984" s="17">
        <f t="shared" si="32"/>
        <v>29.366713179642886</v>
      </c>
      <c r="F984" s="17">
        <f>F983+(data!$C$19*E983-data!$C$16*F983)*$B984/60</f>
        <v>161.24111850120963</v>
      </c>
      <c r="G984" s="17">
        <f>G983+(data!$C$20*E983-data!$C$17*G983)*$B984/60</f>
        <v>303.71961331580388</v>
      </c>
      <c r="H984" s="16">
        <f t="shared" si="31"/>
        <v>101.66666666666667</v>
      </c>
      <c r="I984" s="14">
        <f>E984/data!$C$15*1000</f>
        <v>3.9762522645496059</v>
      </c>
      <c r="J984" s="14">
        <f>J983+data!$C$21*(I983-J983)/60*B983</f>
        <v>3.9781409232856051</v>
      </c>
      <c r="K984" s="59">
        <f>K983+C984*B984/3600/data!H$23</f>
        <v>157.05634447902028</v>
      </c>
    </row>
    <row r="985" spans="1:11" ht="20.100000000000001" customHeight="1">
      <c r="A985" s="12">
        <f>'Eleveld TCI'!A985</f>
        <v>6110</v>
      </c>
      <c r="B985" s="8">
        <f>'Eleveld TCI'!C985</f>
        <v>10</v>
      </c>
      <c r="C985" s="68">
        <f>'Marsh TCI'!E985</f>
        <v>725.37890457079129</v>
      </c>
      <c r="D985" s="17">
        <f>(F985*data!$C$16+G985*data!$C$17-E984*(data!$C$18+data!$C$19+data!$C$20))*$B985/60</f>
        <v>-2.0152981957879335</v>
      </c>
      <c r="E985" s="17">
        <f t="shared" si="32"/>
        <v>29.36661594072271</v>
      </c>
      <c r="F985" s="17">
        <f>F984+(data!$C$19*E984-data!$C$16*F984)*$B985/60</f>
        <v>161.23968343449314</v>
      </c>
      <c r="G985" s="17">
        <f>G984+(data!$C$20*E984-data!$C$17*G984)*$B985/60</f>
        <v>304.07733023762682</v>
      </c>
      <c r="H985" s="16">
        <f t="shared" si="31"/>
        <v>101.83333333333333</v>
      </c>
      <c r="I985" s="14">
        <f>E985/data!$C$15*1000</f>
        <v>3.9762390984021314</v>
      </c>
      <c r="J985" s="14">
        <f>J984+data!$C$21*(I984-J984)/60*B984</f>
        <v>3.9781015552477936</v>
      </c>
      <c r="K985" s="59">
        <f>K984+C985*B985/3600/data!H$23</f>
        <v>157.25783861917884</v>
      </c>
    </row>
    <row r="986" spans="1:11" ht="20.100000000000001" customHeight="1">
      <c r="A986" s="12">
        <f>'Eleveld TCI'!A986</f>
        <v>6120</v>
      </c>
      <c r="B986" s="8">
        <f>'Eleveld TCI'!C986</f>
        <v>10</v>
      </c>
      <c r="C986" s="68">
        <f>'Marsh TCI'!E986</f>
        <v>725.28563684890514</v>
      </c>
      <c r="D986" s="17">
        <f>(F986*data!$C$16+G986*data!$C$17-E985*(data!$C$18+data!$C$19+data!$C$20))*$B986/60</f>
        <v>-2.0150356545896879</v>
      </c>
      <c r="E986" s="17">
        <f t="shared" si="32"/>
        <v>29.366521687718553</v>
      </c>
      <c r="F986" s="17">
        <f>F985+(data!$C$19*E985-data!$C$16*F985)*$B986/60</f>
        <v>161.23825788534054</v>
      </c>
      <c r="G986" s="17">
        <f>G985+(data!$C$20*E985-data!$C$17*G985)*$B986/60</f>
        <v>304.43478049796346</v>
      </c>
      <c r="H986" s="16">
        <f t="shared" si="31"/>
        <v>102</v>
      </c>
      <c r="I986" s="14">
        <f>E986/data!$C$15*1000</f>
        <v>3.9762263365476156</v>
      </c>
      <c r="J986" s="14">
        <f>J985+data!$C$21*(I985-J985)/60*B985</f>
        <v>3.9780627333737701</v>
      </c>
      <c r="K986" s="59">
        <f>K985+C986*B986/3600/data!H$23</f>
        <v>157.45930685163688</v>
      </c>
    </row>
    <row r="987" spans="1:11" ht="20.100000000000001" customHeight="1">
      <c r="A987" s="12">
        <f>'Eleveld TCI'!A987</f>
        <v>6130</v>
      </c>
      <c r="B987" s="8">
        <f>'Eleveld TCI'!C987</f>
        <v>10</v>
      </c>
      <c r="C987" s="68">
        <f>'Marsh TCI'!E987</f>
        <v>725.19254010482371</v>
      </c>
      <c r="D987" s="17">
        <f>(F987*data!$C$16+G987*data!$C$17-E986*(data!$C$18+data!$C$19+data!$C$20))*$B987/60</f>
        <v>-2.0147736101652387</v>
      </c>
      <c r="E987" s="17">
        <f t="shared" si="32"/>
        <v>29.366430402133606</v>
      </c>
      <c r="F987" s="17">
        <f>F986+(data!$C$19*E986-data!$C$16*F986)*$B987/60</f>
        <v>161.23684192619959</v>
      </c>
      <c r="G987" s="17">
        <f>G986+(data!$C$20*E986-data!$C$17*G986)*$B987/60</f>
        <v>304.79196435338548</v>
      </c>
      <c r="H987" s="16">
        <f t="shared" si="31"/>
        <v>102.16666666666667</v>
      </c>
      <c r="I987" s="14">
        <f>E987/data!$C$15*1000</f>
        <v>3.9762139764815894</v>
      </c>
      <c r="J987" s="14">
        <f>J986+data!$C$21*(I986-J986)/60*B986</f>
        <v>3.9780244547063162</v>
      </c>
      <c r="K987" s="59">
        <f>K986+C987*B987/3600/data!H$23</f>
        <v>157.66074922388822</v>
      </c>
    </row>
    <row r="988" spans="1:11" ht="20.100000000000001" customHeight="1">
      <c r="A988" s="12">
        <f>'Eleveld TCI'!A988</f>
        <v>6140</v>
      </c>
      <c r="B988" s="8">
        <f>'Eleveld TCI'!C988</f>
        <v>10</v>
      </c>
      <c r="C988" s="68">
        <f>'Marsh TCI'!E988</f>
        <v>725.09961314743578</v>
      </c>
      <c r="D988" s="17">
        <f>(F988*data!$C$16+G988*data!$C$17-E987*(data!$C$18+data!$C$19+data!$C$20))*$B988/60</f>
        <v>-2.014512059096587</v>
      </c>
      <c r="E988" s="17">
        <f t="shared" si="32"/>
        <v>29.36634206555042</v>
      </c>
      <c r="F988" s="17">
        <f>F987+(data!$C$19*E987-data!$C$16*F987)*$B988/60</f>
        <v>161.23543562768214</v>
      </c>
      <c r="G988" s="17">
        <f>G987+(data!$C$20*E987-data!$C$17*G987)*$B988/60</f>
        <v>305.14888205990775</v>
      </c>
      <c r="H988" s="16">
        <f t="shared" si="31"/>
        <v>102.33333333333333</v>
      </c>
      <c r="I988" s="14">
        <f>E988/data!$C$15*1000</f>
        <v>3.9762020157103315</v>
      </c>
      <c r="J988" s="14">
        <f>J987+data!$C$21*(I987-J987)/60*B987</f>
        <v>3.977986716297651</v>
      </c>
      <c r="K988" s="59">
        <f>K987+C988*B988/3600/data!H$23</f>
        <v>157.86216578309583</v>
      </c>
    </row>
    <row r="989" spans="1:11" ht="20.100000000000001" customHeight="1">
      <c r="A989" s="12">
        <f>'Eleveld TCI'!A989</f>
        <v>6150</v>
      </c>
      <c r="B989" s="8">
        <f>'Eleveld TCI'!C989</f>
        <v>10</v>
      </c>
      <c r="C989" s="68">
        <f>'Marsh TCI'!E989</f>
        <v>725.00685479633262</v>
      </c>
      <c r="D989" s="17">
        <f>(F989*data!$C$16+G989*data!$C$17-E988*(data!$C$18+data!$C$19+data!$C$20))*$B989/60</f>
        <v>-2.0142509979959251</v>
      </c>
      <c r="E989" s="17">
        <f t="shared" si="32"/>
        <v>29.366256659630704</v>
      </c>
      <c r="F989" s="17">
        <f>F988+(data!$C$19*E988-data!$C$16*F988)*$B989/60</f>
        <v>161.23403905858808</v>
      </c>
      <c r="G989" s="17">
        <f>G988+(data!$C$20*E988-data!$C$17*G988)*$B989/60</f>
        <v>305.50553387299044</v>
      </c>
      <c r="H989" s="16">
        <f t="shared" si="31"/>
        <v>102.5</v>
      </c>
      <c r="I989" s="14">
        <f>E989/data!$C$15*1000</f>
        <v>3.9761904517508375</v>
      </c>
      <c r="J989" s="14">
        <f>J988+data!$C$21*(I988-J988)/60*B988</f>
        <v>3.9779495152094584</v>
      </c>
      <c r="K989" s="59">
        <f>K988+C989*B989/3600/data!H$23</f>
        <v>158.06355657609481</v>
      </c>
    </row>
    <row r="990" spans="1:11" ht="20.100000000000001" customHeight="1">
      <c r="A990" s="12">
        <f>'Eleveld TCI'!A990</f>
        <v>6160</v>
      </c>
      <c r="B990" s="8">
        <f>'Eleveld TCI'!C990</f>
        <v>10</v>
      </c>
      <c r="C990" s="68">
        <f>'Marsh TCI'!E990</f>
        <v>724.91426388174659</v>
      </c>
      <c r="D990" s="17">
        <f>(F990*data!$C$16+G990*data!$C$17-E989*(data!$C$18+data!$C$19+data!$C$20))*$B990/60</f>
        <v>-2.0139904235053598</v>
      </c>
      <c r="E990" s="17">
        <f t="shared" si="32"/>
        <v>29.366174166115158</v>
      </c>
      <c r="F990" s="17">
        <f>F989+(data!$C$19*E989-data!$C$16*F989)*$B990/60</f>
        <v>161.23265228592905</v>
      </c>
      <c r="G990" s="17">
        <f>G989+(data!$C$20*E989-data!$C$17*G989)*$B990/60</f>
        <v>305.86192004754088</v>
      </c>
      <c r="H990" s="16">
        <f t="shared" si="31"/>
        <v>102.66666666666667</v>
      </c>
      <c r="I990" s="14">
        <f>E990/data!$C$15*1000</f>
        <v>3.9761792821307984</v>
      </c>
      <c r="J990" s="14">
        <f>J989+data!$C$21*(I989-J989)/60*B989</f>
        <v>3.9779128485129123</v>
      </c>
      <c r="K990" s="59">
        <f>K989+C990*B990/3600/data!H$23</f>
        <v>158.26492164939529</v>
      </c>
    </row>
    <row r="991" spans="1:11" ht="20.100000000000001" customHeight="1">
      <c r="A991" s="12">
        <f>'Eleveld TCI'!A991</f>
        <v>6170</v>
      </c>
      <c r="B991" s="8">
        <f>'Eleveld TCI'!C991</f>
        <v>10</v>
      </c>
      <c r="C991" s="68">
        <f>'Marsh TCI'!E991</f>
        <v>724.82183924439767</v>
      </c>
      <c r="D991" s="17">
        <f>(F991*data!$C$16+G991*data!$C$17-E990*(data!$C$18+data!$C$19+data!$C$20))*$B991/60</f>
        <v>-2.0137303322966371</v>
      </c>
      <c r="E991" s="17">
        <f t="shared" si="32"/>
        <v>29.366094566823371</v>
      </c>
      <c r="F991" s="17">
        <f>F990+(data!$C$19*E990-data!$C$16*F990)*$B991/60</f>
        <v>161.23127537495193</v>
      </c>
      <c r="G991" s="17">
        <f>G990+(data!$C$20*E990-data!$C$17*G990)*$B991/60</f>
        <v>306.21804083791562</v>
      </c>
      <c r="H991" s="16">
        <f t="shared" si="31"/>
        <v>102.83333333333333</v>
      </c>
      <c r="I991" s="14">
        <f>E991/data!$C$15*1000</f>
        <v>3.9761685043885886</v>
      </c>
      <c r="J991" s="14">
        <f>J990+data!$C$21*(I990-J990)/60*B990</f>
        <v>3.977876713288703</v>
      </c>
      <c r="K991" s="59">
        <f>K990+C991*B991/3600/data!H$23</f>
        <v>158.46626104918539</v>
      </c>
    </row>
    <row r="992" spans="1:11" ht="20.100000000000001" customHeight="1">
      <c r="A992" s="12">
        <f>'Eleveld TCI'!A992</f>
        <v>6180</v>
      </c>
      <c r="B992" s="8">
        <f>'Eleveld TCI'!C992</f>
        <v>10</v>
      </c>
      <c r="C992" s="68">
        <f>'Marsh TCI'!E992</f>
        <v>724.72957973544226</v>
      </c>
      <c r="D992" s="17">
        <f>(F992*data!$C$16+G992*data!$C$17-E991*(data!$C$18+data!$C$19+data!$C$20))*$B992/60</f>
        <v>-2.013470721070886</v>
      </c>
      <c r="E992" s="17">
        <f t="shared" si="32"/>
        <v>29.366017843653591</v>
      </c>
      <c r="F992" s="17">
        <f>F991+(data!$C$19*E991-data!$C$16*F991)*$B992/60</f>
        <v>161.22990838916201</v>
      </c>
      <c r="G992" s="17">
        <f>G991+(data!$C$20*E991-data!$C$17*G991)*$B992/60</f>
        <v>306.57389649792231</v>
      </c>
      <c r="H992" s="16">
        <f t="shared" si="31"/>
        <v>103</v>
      </c>
      <c r="I992" s="14">
        <f>E992/data!$C$15*1000</f>
        <v>3.9761581160732287</v>
      </c>
      <c r="J992" s="14">
        <f>J991+data!$C$21*(I991-J991)/60*B991</f>
        <v>3.9778411066270611</v>
      </c>
      <c r="K992" s="59">
        <f>K991+C992*B992/3600/data!H$23</f>
        <v>158.66757482133411</v>
      </c>
    </row>
    <row r="993" spans="1:11" ht="20.100000000000001" customHeight="1">
      <c r="A993" s="12">
        <f>'Eleveld TCI'!A993</f>
        <v>6190</v>
      </c>
      <c r="B993" s="8">
        <f>'Eleveld TCI'!C993</f>
        <v>10</v>
      </c>
      <c r="C993" s="68">
        <f>'Marsh TCI'!E993</f>
        <v>724.63748421635046</v>
      </c>
      <c r="D993" s="17">
        <f>(F993*data!$C$16+G993*data!$C$17-E992*(data!$C$18+data!$C$19+data!$C$20))*$B993/60</f>
        <v>-2.0132115865583402</v>
      </c>
      <c r="E993" s="17">
        <f t="shared" si="32"/>
        <v>29.365943978582589</v>
      </c>
      <c r="F993" s="17">
        <f>F992+(data!$C$19*E992-data!$C$16*F992)*$B993/60</f>
        <v>161.22855139034584</v>
      </c>
      <c r="G993" s="17">
        <f>G992+(data!$C$20*E992-data!$C$17*G992)*$B993/60</f>
        <v>306.92948728082172</v>
      </c>
      <c r="H993" s="16">
        <f t="shared" si="31"/>
        <v>103.16666666666667</v>
      </c>
      <c r="I993" s="14">
        <f>E993/data!$C$15*1000</f>
        <v>3.976148114744376</v>
      </c>
      <c r="J993" s="14">
        <f>J992+data!$C$21*(I992-J992)/60*B992</f>
        <v>3.9778060256277801</v>
      </c>
      <c r="K993" s="59">
        <f>K992+C993*B993/3600/data!H$23</f>
        <v>158.86886301139421</v>
      </c>
    </row>
    <row r="994" spans="1:11" ht="20.100000000000001" customHeight="1">
      <c r="A994" s="12">
        <f>'Eleveld TCI'!A994</f>
        <v>6200</v>
      </c>
      <c r="B994" s="8">
        <f>'Eleveld TCI'!C994</f>
        <v>10</v>
      </c>
      <c r="C994" s="68">
        <f>'Marsh TCI'!E994</f>
        <v>724.54555155883952</v>
      </c>
      <c r="D994" s="17">
        <f>(F994*data!$C$16+G994*data!$C$17-E993*(data!$C$18+data!$C$19+data!$C$20))*$B994/60</f>
        <v>-2.0129529255180834</v>
      </c>
      <c r="E994" s="17">
        <f t="shared" si="32"/>
        <v>29.36587295366548</v>
      </c>
      <c r="F994" s="17">
        <f>F993+(data!$C$19*E993-data!$C$16*F993)*$B994/60</f>
        <v>161.22720443859413</v>
      </c>
      <c r="G994" s="17">
        <f>G993+(data!$C$20*E993-data!$C$17*G993)*$B994/60</f>
        <v>307.2848134393297</v>
      </c>
      <c r="H994" s="16">
        <f t="shared" si="31"/>
        <v>103.33333333333333</v>
      </c>
      <c r="I994" s="14">
        <f>E994/data!$C$15*1000</f>
        <v>3.9761384979722925</v>
      </c>
      <c r="J994" s="14">
        <f>J993+data!$C$21*(I993-J993)/60*B993</f>
        <v>3.9777714674002391</v>
      </c>
      <c r="K994" s="59">
        <f>K993+C994*B994/3600/data!H$23</f>
        <v>159.070125664605</v>
      </c>
    </row>
    <row r="995" spans="1:11" ht="20.100000000000001" customHeight="1">
      <c r="A995" s="12">
        <f>'Eleveld TCI'!A995</f>
        <v>6210</v>
      </c>
      <c r="B995" s="8">
        <f>'Eleveld TCI'!C995</f>
        <v>10</v>
      </c>
      <c r="C995" s="68">
        <f>'Marsh TCI'!E995</f>
        <v>724.45378064474596</v>
      </c>
      <c r="D995" s="17">
        <f>(F995*data!$C$16+G995*data!$C$17-E994*(data!$C$18+data!$C$19+data!$C$20))*$B995/60</f>
        <v>-2.0126947347377828</v>
      </c>
      <c r="E995" s="17">
        <f t="shared" si="32"/>
        <v>29.365804751035586</v>
      </c>
      <c r="F995" s="17">
        <f>F994+(data!$C$19*E994-data!$C$16*F994)*$B995/60</f>
        <v>161.22586759232397</v>
      </c>
      <c r="G995" s="17">
        <f>G994+(data!$C$20*E994-data!$C$17*G994)*$B995/60</f>
        <v>307.63987522561916</v>
      </c>
      <c r="H995" s="16">
        <f t="shared" si="31"/>
        <v>103.5</v>
      </c>
      <c r="I995" s="14">
        <f>E995/data!$C$15*1000</f>
        <v>3.97612926333783</v>
      </c>
      <c r="J995" s="14">
        <f>J994+data!$C$21*(I994-J994)/60*B994</f>
        <v>3.9777374290634242</v>
      </c>
      <c r="K995" s="59">
        <f>K994+C995*B995/3600/data!H$23</f>
        <v>159.27136282589521</v>
      </c>
    </row>
    <row r="996" spans="1:11" ht="20.100000000000001" customHeight="1">
      <c r="A996" s="12">
        <f>'Eleveld TCI'!A996</f>
        <v>6220</v>
      </c>
      <c r="B996" s="8">
        <f>'Eleveld TCI'!C996</f>
        <v>10</v>
      </c>
      <c r="C996" s="68">
        <f>'Marsh TCI'!E996</f>
        <v>724.36217036596418</v>
      </c>
      <c r="D996" s="17">
        <f>(F996*data!$C$16+G996*data!$C$17-E995*(data!$C$18+data!$C$19+data!$C$20))*$B996/60</f>
        <v>-2.0124370110334366</v>
      </c>
      <c r="E996" s="17">
        <f t="shared" si="32"/>
        <v>29.365739352904221</v>
      </c>
      <c r="F996" s="17">
        <f>F995+(data!$C$19*E995-data!$C$16*F995)*$B996/60</f>
        <v>161.22454090830118</v>
      </c>
      <c r="G996" s="17">
        <f>G995+(data!$C$20*E995-data!$C$17*G995)*$B996/60</f>
        <v>307.99467289132201</v>
      </c>
      <c r="H996" s="16">
        <f t="shared" si="31"/>
        <v>103.66666666666667</v>
      </c>
      <c r="I996" s="14">
        <f>E996/data!$C$15*1000</f>
        <v>3.976120408432402</v>
      </c>
      <c r="J996" s="14">
        <f>J995+data!$C$21*(I995-J995)/60*B995</f>
        <v>3.9777039077459486</v>
      </c>
      <c r="K996" s="59">
        <f>K995+C996*B996/3600/data!H$23</f>
        <v>159.47257453988576</v>
      </c>
    </row>
    <row r="997" spans="1:11" ht="20.100000000000001" customHeight="1">
      <c r="A997" s="12">
        <f>'Eleveld TCI'!A997</f>
        <v>6230</v>
      </c>
      <c r="B997" s="8">
        <f>'Eleveld TCI'!C997</f>
        <v>10</v>
      </c>
      <c r="C997" s="68">
        <f>'Marsh TCI'!E997</f>
        <v>724.27071962431853</v>
      </c>
      <c r="D997" s="17">
        <f>(F997*data!$C$16+G997*data!$C$17-E996*(data!$C$18+data!$C$19+data!$C$20))*$B997/60</f>
        <v>-2.0121797512491137</v>
      </c>
      <c r="E997" s="17">
        <f t="shared" si="32"/>
        <v>29.365676741560563</v>
      </c>
      <c r="F997" s="17">
        <f>F996+(data!$C$19*E996-data!$C$16*F996)*$B997/60</f>
        <v>161.22322444166218</v>
      </c>
      <c r="G997" s="17">
        <f>G996+(data!$C$20*E996-data!$C$17*G996)*$B997/60</f>
        <v>308.34920668753108</v>
      </c>
      <c r="H997" s="16">
        <f t="shared" si="31"/>
        <v>103.83333333333333</v>
      </c>
      <c r="I997" s="14">
        <f>E997/data!$C$15*1000</f>
        <v>3.9761119308579627</v>
      </c>
      <c r="J997" s="14">
        <f>J996+data!$C$21*(I996-J996)/60*B996</f>
        <v>3.9776709005860726</v>
      </c>
      <c r="K997" s="59">
        <f>K996+C997*B997/3600/data!H$23</f>
        <v>159.67376085089251</v>
      </c>
    </row>
    <row r="998" spans="1:11" ht="20.100000000000001" customHeight="1">
      <c r="A998" s="12">
        <f>'Eleveld TCI'!A998</f>
        <v>6240</v>
      </c>
      <c r="B998" s="8">
        <f>'Eleveld TCI'!C998</f>
        <v>10</v>
      </c>
      <c r="C998" s="68">
        <f>'Marsh TCI'!E998</f>
        <v>724.17942733152245</v>
      </c>
      <c r="D998" s="17">
        <f>(F998*data!$C$16+G998*data!$C$17-E997*(data!$C$18+data!$C$19+data!$C$20))*$B998/60</f>
        <v>-2.0119229522567035</v>
      </c>
      <c r="E998" s="17">
        <f t="shared" si="32"/>
        <v>29.36561689937141</v>
      </c>
      <c r="F998" s="17">
        <f>F997+(data!$C$19*E997-data!$C$16*F997)*$B998/60</f>
        <v>161.22191824593571</v>
      </c>
      <c r="G998" s="17">
        <f>G997+(data!$C$20*E997-data!$C$17*G997)*$B998/60</f>
        <v>308.7034768648021</v>
      </c>
      <c r="H998" s="16">
        <f t="shared" si="31"/>
        <v>104</v>
      </c>
      <c r="I998" s="14">
        <f>E998/data!$C$15*1000</f>
        <v>3.9761038282269783</v>
      </c>
      <c r="J998" s="14">
        <f>J997+data!$C$21*(I997-J997)/60*B997</f>
        <v>3.9776384047317217</v>
      </c>
      <c r="K998" s="59">
        <f>K997+C998*B998/3600/data!H$23</f>
        <v>159.87492180292904</v>
      </c>
    </row>
    <row r="999" spans="1:11" ht="20.100000000000001" customHeight="1">
      <c r="A999" s="12">
        <f>'Eleveld TCI'!A999</f>
        <v>6250</v>
      </c>
      <c r="B999" s="8">
        <f>'Eleveld TCI'!C999</f>
        <v>10</v>
      </c>
      <c r="C999" s="68">
        <f>'Marsh TCI'!E999</f>
        <v>724.08829240904026</v>
      </c>
      <c r="D999" s="17">
        <f>(F999*data!$C$16+G999*data!$C$17-E998*(data!$C$18+data!$C$19+data!$C$20))*$B999/60</f>
        <v>-2.011666610955654</v>
      </c>
      <c r="E999" s="17">
        <f t="shared" si="32"/>
        <v>29.365559808781097</v>
      </c>
      <c r="F999" s="17">
        <f>F998+(data!$C$19*E998-data!$C$16*F998)*$B999/60</f>
        <v>161.22062237306432</v>
      </c>
      <c r="G999" s="17">
        <f>G998+(data!$C$20*E998-data!$C$17*G998)*$B999/60</f>
        <v>309.05748367315562</v>
      </c>
      <c r="H999" s="16">
        <f t="shared" si="31"/>
        <v>104.16666666666667</v>
      </c>
      <c r="I999" s="14">
        <f>E999/data!$C$15*1000</f>
        <v>3.9760960981624107</v>
      </c>
      <c r="J999" s="14">
        <f>J998+data!$C$21*(I998-J998)/60*B998</f>
        <v>3.977606417340505</v>
      </c>
      <c r="K999" s="59">
        <f>K998+C999*B999/3600/data!H$23</f>
        <v>160.07605743970933</v>
      </c>
    </row>
    <row r="1000" spans="1:11" ht="20.100000000000001" customHeight="1">
      <c r="A1000" s="12">
        <f>'Eleveld TCI'!A1000</f>
        <v>6260</v>
      </c>
      <c r="B1000" s="8">
        <f>'Eleveld TCI'!C1000</f>
        <v>10</v>
      </c>
      <c r="C1000" s="68">
        <f>'Marsh TCI'!E1000</f>
        <v>723.99731378802073</v>
      </c>
      <c r="D1000" s="17">
        <f>(F1000*data!$C$16+G1000*data!$C$17-E999*(data!$C$18+data!$C$19+data!$C$20))*$B1000/60</f>
        <v>-2.0114107242727401</v>
      </c>
      <c r="E1000" s="17">
        <f t="shared" si="32"/>
        <v>29.365505452311247</v>
      </c>
      <c r="F1000" s="17">
        <f>F999+(data!$C$19*E999-data!$C$16*F999)*$B1000/60</f>
        <v>161.21933687342556</v>
      </c>
      <c r="G1000" s="17">
        <f>G999+(data!$C$20*E999-data!$C$17*G999)*$B1000/60</f>
        <v>309.41122736207888</v>
      </c>
      <c r="H1000" s="16">
        <f t="shared" si="31"/>
        <v>104.33333333333333</v>
      </c>
      <c r="I1000" s="14">
        <f>E1000/data!$C$15*1000</f>
        <v>3.9760887382976886</v>
      </c>
      <c r="J1000" s="14">
        <f>J999+data!$C$21*(I999-J999)/60*B999</f>
        <v>3.9775749355797307</v>
      </c>
      <c r="K1000" s="59">
        <f>K999+C1000*B1000/3600/data!H$23</f>
        <v>160.27716780465045</v>
      </c>
    </row>
    <row r="1001" spans="1:11" ht="20.100000000000001" customHeight="1">
      <c r="A1001" s="12">
        <f>'Eleveld TCI'!A1001</f>
        <v>6270</v>
      </c>
      <c r="B1001" s="8">
        <f>'Eleveld TCI'!C1001</f>
        <v>10</v>
      </c>
      <c r="C1001" s="68">
        <f>'Marsh TCI'!E1001</f>
        <v>723.90649040920493</v>
      </c>
      <c r="D1001" s="17">
        <f>(F1001*data!$C$16+G1001*data!$C$17-E1000*(data!$C$18+data!$C$19+data!$C$20))*$B1001/60</f>
        <v>-2.0111552891618016</v>
      </c>
      <c r="E1001" s="17">
        <f t="shared" si="32"/>
        <v>29.365453812560613</v>
      </c>
      <c r="F1001" s="17">
        <f>F1000+(data!$C$19*E1000-data!$C$16*F1000)*$B1001/60</f>
        <v>161.21806179585306</v>
      </c>
      <c r="G1001" s="17">
        <f>G1000+(data!$C$20*E1000-data!$C$17*G1000)*$B1001/60</f>
        <v>309.76470818052786</v>
      </c>
      <c r="H1001" s="16">
        <f t="shared" si="31"/>
        <v>104.5</v>
      </c>
      <c r="I1001" s="14">
        <f>E1001/data!$C$15*1000</f>
        <v>3.9760817462766838</v>
      </c>
      <c r="J1001" s="14">
        <f>J1000+data!$C$21*(I1000-J1000)/60*B1000</f>
        <v>3.9775439566264241</v>
      </c>
      <c r="K1001" s="59">
        <f>K1000+C1001*B1001/3600/data!H$23</f>
        <v>160.47825294087522</v>
      </c>
    </row>
    <row r="1002" spans="1:11" ht="20.100000000000001" customHeight="1">
      <c r="A1002" s="12">
        <f>'Eleveld TCI'!A1002</f>
        <v>6280</v>
      </c>
      <c r="B1002" s="8">
        <f>'Eleveld TCI'!C1002</f>
        <v>10</v>
      </c>
      <c r="C1002" s="68">
        <f>'Marsh TCI'!E1002</f>
        <v>723.81582122284954</v>
      </c>
      <c r="D1002" s="17">
        <f>(F1002*data!$C$16+G1002*data!$C$17-E1001*(data!$C$18+data!$C$19+data!$C$20))*$B1002/60</f>
        <v>-2.0109003026035053</v>
      </c>
      <c r="E1002" s="17">
        <f t="shared" si="32"/>
        <v>29.365404872204898</v>
      </c>
      <c r="F1002" s="17">
        <f>F1001+(data!$C$19*E1001-data!$C$16*F1001)*$B1002/60</f>
        <v>161.21679718765716</v>
      </c>
      <c r="G1002" s="17">
        <f>G1001+(data!$C$20*E1001-data!$C$17*G1001)*$B1002/60</f>
        <v>310.11792637692918</v>
      </c>
      <c r="H1002" s="16">
        <f t="shared" si="31"/>
        <v>104.66666666666667</v>
      </c>
      <c r="I1002" s="14">
        <f>E1002/data!$C$15*1000</f>
        <v>3.9760751197536859</v>
      </c>
      <c r="J1002" s="14">
        <f>J1001+data!$C$21*(I1001-J1001)/60*B1001</f>
        <v>3.9775134776673409</v>
      </c>
      <c r="K1002" s="59">
        <f>K1001+C1002*B1002/3600/data!H$23</f>
        <v>160.67931289121489</v>
      </c>
    </row>
    <row r="1003" spans="1:11" ht="20.100000000000001" customHeight="1">
      <c r="A1003" s="12">
        <f>'Eleveld TCI'!A1003</f>
        <v>6290</v>
      </c>
      <c r="B1003" s="8">
        <f>'Eleveld TCI'!C1003</f>
        <v>10</v>
      </c>
      <c r="C1003" s="68">
        <f>'Marsh TCI'!E1003</f>
        <v>723.72530518860913</v>
      </c>
      <c r="D1003" s="17">
        <f>(F1003*data!$C$16+G1003*data!$C$17-E1002*(data!$C$18+data!$C$19+data!$C$20))*$B1003/60</f>
        <v>-2.0106457616051006</v>
      </c>
      <c r="E1003" s="17">
        <f t="shared" si="32"/>
        <v>29.365358613996602</v>
      </c>
      <c r="F1003" s="17">
        <f>F1002+(data!$C$19*E1002-data!$C$16*F1002)*$B1003/60</f>
        <v>161.21554309464562</v>
      </c>
      <c r="G1003" s="17">
        <f>G1002+(data!$C$20*E1002-data!$C$17*G1002)*$B1003/60</f>
        <v>310.47088219918191</v>
      </c>
      <c r="H1003" s="16">
        <f t="shared" si="31"/>
        <v>104.83333333333333</v>
      </c>
      <c r="I1003" s="14">
        <f>E1003/data!$C$15*1000</f>
        <v>3.9760688563933853</v>
      </c>
      <c r="J1003" s="14">
        <f>J1002+data!$C$21*(I1002-J1002)/60*B1002</f>
        <v>3.9774834958989822</v>
      </c>
      <c r="K1003" s="59">
        <f>K1002+C1003*B1003/3600/data!H$23</f>
        <v>160.88034769821172</v>
      </c>
    </row>
    <row r="1004" spans="1:11" ht="20.100000000000001" customHeight="1">
      <c r="A1004" s="12">
        <f>'Eleveld TCI'!A1004</f>
        <v>6300</v>
      </c>
      <c r="B1004" s="8">
        <f>'Eleveld TCI'!C1004</f>
        <v>10</v>
      </c>
      <c r="C1004" s="68">
        <f>'Marsh TCI'!E1004</f>
        <v>723.63494127547995</v>
      </c>
      <c r="D1004" s="17">
        <f>(F1004*data!$C$16+G1004*data!$C$17-E1003*(data!$C$18+data!$C$19+data!$C$20))*$B1004/60</f>
        <v>-2.0103916632001835</v>
      </c>
      <c r="E1004" s="17">
        <f t="shared" si="32"/>
        <v>29.365315020764776</v>
      </c>
      <c r="F1004" s="17">
        <f>F1003+(data!$C$19*E1003-data!$C$16*F1003)*$B1004/60</f>
        <v>161.21429956114375</v>
      </c>
      <c r="G1004" s="17">
        <f>G1003+(data!$C$20*E1003-data!$C$17*G1003)*$B1004/60</f>
        <v>310.82357589465954</v>
      </c>
      <c r="H1004" s="16">
        <f t="shared" si="31"/>
        <v>105</v>
      </c>
      <c r="I1004" s="14">
        <f>E1004/data!$C$15*1000</f>
        <v>3.9760629538708354</v>
      </c>
      <c r="J1004" s="14">
        <f>J1003+data!$C$21*(I1003-J1003)/60*B1003</f>
        <v>3.9774540085276087</v>
      </c>
      <c r="K1004" s="59">
        <f>K1003+C1004*B1004/3600/data!H$23</f>
        <v>161.08135740412158</v>
      </c>
    </row>
    <row r="1005" spans="1:11" ht="20.100000000000001" customHeight="1">
      <c r="A1005" s="12">
        <f>'Eleveld TCI'!A1005</f>
        <v>6310</v>
      </c>
      <c r="B1005" s="8">
        <f>'Eleveld TCI'!C1005</f>
        <v>10</v>
      </c>
      <c r="C1005" s="68">
        <f>'Marsh TCI'!E1005</f>
        <v>723.54472846170779</v>
      </c>
      <c r="D1005" s="17">
        <f>(F1005*data!$C$16+G1005*data!$C$17-E1004*(data!$C$18+data!$C$19+data!$C$20))*$B1005/60</f>
        <v>-2.0101380044484491</v>
      </c>
      <c r="E1005" s="17">
        <f t="shared" si="32"/>
        <v>29.365274075414881</v>
      </c>
      <c r="F1005" s="17">
        <f>F1004+(data!$C$19*E1004-data!$C$16*F1004)*$B1005/60</f>
        <v>161.21306663001462</v>
      </c>
      <c r="G1005" s="17">
        <f>G1004+(data!$C$20*E1004-data!$C$17*G1004)*$B1005/60</f>
        <v>311.17600771021199</v>
      </c>
      <c r="H1005" s="16">
        <f t="shared" si="31"/>
        <v>105.16666666666667</v>
      </c>
      <c r="I1005" s="14">
        <f>E1005/data!$C$15*1000</f>
        <v>3.9760574098714354</v>
      </c>
      <c r="J1005" s="14">
        <f>J1004+data!$C$21*(I1004-J1004)/60*B1004</f>
        <v>3.977425012769253</v>
      </c>
      <c r="K1005" s="59">
        <f>K1004+C1005*B1005/3600/data!H$23</f>
        <v>161.2823420509165</v>
      </c>
    </row>
    <row r="1006" spans="1:11" ht="20.100000000000001" customHeight="1">
      <c r="A1006" s="12">
        <f>'Eleveld TCI'!A1006</f>
        <v>6320</v>
      </c>
      <c r="B1006" s="8">
        <f>'Eleveld TCI'!C1006</f>
        <v>10</v>
      </c>
      <c r="C1006" s="68">
        <f>'Marsh TCI'!E1006</f>
        <v>723.45466573469594</v>
      </c>
      <c r="D1006" s="17">
        <f>(F1006*data!$C$16+G1006*data!$C$17-E1005*(data!$C$18+data!$C$19+data!$C$20))*$B1006/60</f>
        <v>-2.0098847824354658</v>
      </c>
      <c r="E1006" s="17">
        <f t="shared" si="32"/>
        <v>29.365235760928602</v>
      </c>
      <c r="F1006" s="17">
        <f>F1005+(data!$C$19*E1005-data!$C$16*F1005)*$B1006/60</f>
        <v>161.21184434267889</v>
      </c>
      <c r="G1006" s="17">
        <f>G1005+(data!$C$20*E1005-data!$C$17*G1005)*$B1006/60</f>
        <v>311.52817789216738</v>
      </c>
      <c r="H1006" s="16">
        <f t="shared" si="31"/>
        <v>105.33333333333333</v>
      </c>
      <c r="I1006" s="14">
        <f>E1006/data!$C$15*1000</f>
        <v>3.9760522220909063</v>
      </c>
      <c r="J1006" s="14">
        <f>J1005+data!$C$21*(I1005-J1005)/60*B1005</f>
        <v>3.9773965058497307</v>
      </c>
      <c r="K1006" s="59">
        <f>K1005+C1006*B1006/3600/data!H$23</f>
        <v>161.48330168028724</v>
      </c>
    </row>
    <row r="1007" spans="1:11" ht="20.100000000000001" customHeight="1">
      <c r="A1007" s="12">
        <f>'Eleveld TCI'!A1007</f>
        <v>6330</v>
      </c>
      <c r="B1007" s="8">
        <f>'Eleveld TCI'!C1007</f>
        <v>10</v>
      </c>
      <c r="C1007" s="68">
        <f>'Marsh TCI'!E1007</f>
        <v>723.36475209091816</v>
      </c>
      <c r="D1007" s="17">
        <f>(F1007*data!$C$16+G1007*data!$C$17-E1006*(data!$C$18+data!$C$19+data!$C$20))*$B1007/60</f>
        <v>-2.0096319942724366</v>
      </c>
      <c r="E1007" s="17">
        <f t="shared" si="32"/>
        <v>29.365200060363655</v>
      </c>
      <c r="F1007" s="17">
        <f>F1006+(data!$C$19*E1006-data!$C$16*F1006)*$B1007/60</f>
        <v>161.21063273913438</v>
      </c>
      <c r="G1007" s="17">
        <f>G1006+(data!$C$20*E1006-data!$C$17*G1006)*$B1007/60</f>
        <v>311.88008668633393</v>
      </c>
      <c r="H1007" s="16">
        <f t="shared" si="31"/>
        <v>105.5</v>
      </c>
      <c r="I1007" s="14">
        <f>E1007/data!$C$15*1000</f>
        <v>3.9760473882352643</v>
      </c>
      <c r="J1007" s="14">
        <f>J1006+data!$C$21*(I1006-J1006)/60*B1006</f>
        <v>3.9773684850046527</v>
      </c>
      <c r="K1007" s="59">
        <f>K1006+C1007*B1007/3600/data!H$23</f>
        <v>161.68423633364583</v>
      </c>
    </row>
    <row r="1008" spans="1:11" ht="20.100000000000001" customHeight="1">
      <c r="A1008" s="12">
        <f>'Eleveld TCI'!A1008</f>
        <v>6340</v>
      </c>
      <c r="B1008" s="8">
        <f>'Eleveld TCI'!C1008</f>
        <v>10</v>
      </c>
      <c r="C1008" s="68">
        <f>'Marsh TCI'!E1008</f>
        <v>723.27498653585735</v>
      </c>
      <c r="D1008" s="17">
        <f>(F1008*data!$C$16+G1008*data!$C$17-E1007*(data!$C$18+data!$C$19+data!$C$20))*$B1008/60</f>
        <v>-2.009379637095968</v>
      </c>
      <c r="E1008" s="17">
        <f t="shared" si="32"/>
        <v>29.365166956853571</v>
      </c>
      <c r="F1008" s="17">
        <f>F1007+(data!$C$19*E1007-data!$C$16*F1007)*$B1008/60</f>
        <v>161.2094318579756</v>
      </c>
      <c r="G1008" s="17">
        <f>G1007+(data!$C$20*E1007-data!$C$17*G1007)*$B1008/60</f>
        <v>312.23173433800196</v>
      </c>
      <c r="H1008" s="16">
        <f t="shared" si="31"/>
        <v>105.66666666666667</v>
      </c>
      <c r="I1008" s="14">
        <f>E1008/data!$C$15*1000</f>
        <v>3.9760429060207878</v>
      </c>
      <c r="J1008" s="14">
        <f>J1007+data!$C$21*(I1007-J1007)/60*B1007</f>
        <v>3.9773409474794352</v>
      </c>
      <c r="K1008" s="59">
        <f>K1007+C1008*B1008/3600/data!H$23</f>
        <v>161.88514605212802</v>
      </c>
    </row>
    <row r="1009" spans="1:11" ht="20.100000000000001" customHeight="1">
      <c r="A1009" s="12">
        <f>'Eleveld TCI'!A1009</f>
        <v>6350</v>
      </c>
      <c r="B1009" s="8">
        <f>'Eleveld TCI'!C1009</f>
        <v>10</v>
      </c>
      <c r="C1009" s="68">
        <f>'Marsh TCI'!E1009</f>
        <v>723.18536808389297</v>
      </c>
      <c r="D1009" s="17">
        <f>(F1009*data!$C$16+G1009*data!$C$17-E1008*(data!$C$18+data!$C$19+data!$C$20))*$B1009/60</f>
        <v>-2.0091277080678394</v>
      </c>
      <c r="E1009" s="17">
        <f t="shared" si="32"/>
        <v>29.365136433607557</v>
      </c>
      <c r="F1009" s="17">
        <f>F1008+(data!$C$19*E1008-data!$C$16*F1008)*$B1009/60</f>
        <v>161.2082417364129</v>
      </c>
      <c r="G1009" s="17">
        <f>G1008+(data!$C$20*E1008-data!$C$17*G1008)*$B1009/60</f>
        <v>312.58312109194571</v>
      </c>
      <c r="H1009" s="16">
        <f t="shared" si="31"/>
        <v>105.83333333333333</v>
      </c>
      <c r="I1009" s="14">
        <f>E1009/data!$C$15*1000</f>
        <v>3.9760387731740043</v>
      </c>
      <c r="J1009" s="14">
        <f>J1008+data!$C$21*(I1008-J1008)/60*B1008</f>
        <v>3.9773138905293091</v>
      </c>
      <c r="K1009" s="59">
        <f>K1008+C1009*B1009/3600/data!H$23</f>
        <v>162.08603087659577</v>
      </c>
    </row>
    <row r="1010" spans="1:11" ht="20.100000000000001" customHeight="1">
      <c r="A1010" s="12">
        <f>'Eleveld TCI'!A1010</f>
        <v>6360</v>
      </c>
      <c r="B1010" s="8">
        <f>'Eleveld TCI'!C1010</f>
        <v>10</v>
      </c>
      <c r="C1010" s="68">
        <f>'Marsh TCI'!E1010</f>
        <v>723.09589575824475</v>
      </c>
      <c r="D1010" s="17">
        <f>(F1010*data!$C$16+G1010*data!$C$17-E1009*(data!$C$18+data!$C$19+data!$C$20))*$B1010/60</f>
        <v>-2.0088762043747814</v>
      </c>
      <c r="E1010" s="17">
        <f t="shared" si="32"/>
        <v>29.365108473910254</v>
      </c>
      <c r="F1010" s="17">
        <f>F1009+(data!$C$19*E1009-data!$C$16*F1009)*$B1010/60</f>
        <v>161.20706241029143</v>
      </c>
      <c r="G1010" s="17">
        <f>G1009+(data!$C$20*E1009-data!$C$17*G1009)*$B1010/60</f>
        <v>312.93424719242518</v>
      </c>
      <c r="H1010" s="16">
        <f t="shared" si="31"/>
        <v>106</v>
      </c>
      <c r="I1010" s="14">
        <f>E1010/data!$C$15*1000</f>
        <v>3.9760349874316563</v>
      </c>
      <c r="J1010" s="14">
        <f>J1009+data!$C$21*(I1009-J1009)/60*B1009</f>
        <v>3.9772873114193295</v>
      </c>
      <c r="K1010" s="59">
        <f>K1009+C1010*B1010/3600/data!H$23</f>
        <v>162.28689084763974</v>
      </c>
    </row>
    <row r="1011" spans="1:11" ht="20.100000000000001" customHeight="1">
      <c r="A1011" s="12">
        <f>'Eleveld TCI'!A1011</f>
        <v>6370</v>
      </c>
      <c r="B1011" s="8">
        <f>'Eleveld TCI'!C1011</f>
        <v>10</v>
      </c>
      <c r="C1011" s="68">
        <f>'Marsh TCI'!E1011</f>
        <v>723.00656859087553</v>
      </c>
      <c r="D1011" s="17">
        <f>(F1011*data!$C$16+G1011*data!$C$17-E1010*(data!$C$18+data!$C$19+data!$C$20))*$B1011/60</f>
        <v>-2.0086251232282417</v>
      </c>
      <c r="E1011" s="17">
        <f t="shared" si="32"/>
        <v>29.365083061121581</v>
      </c>
      <c r="F1011" s="17">
        <f>F1010+(data!$C$19*E1010-data!$C$16*F1010)*$B1011/60</f>
        <v>161.20589391410999</v>
      </c>
      <c r="G1011" s="17">
        <f>G1010+(data!$C$20*E1010-data!$C$17*G1010)*$B1011/60</f>
        <v>313.28511288318811</v>
      </c>
      <c r="H1011" s="16">
        <f t="shared" si="31"/>
        <v>106.16666666666667</v>
      </c>
      <c r="I1011" s="14">
        <f>E1011/data!$C$15*1000</f>
        <v>3.9760315465406761</v>
      </c>
      <c r="J1011" s="14">
        <f>J1010+data!$C$21*(I1010-J1010)/60*B1010</f>
        <v>3.9772612074243834</v>
      </c>
      <c r="K1011" s="59">
        <f>K1010+C1011*B1011/3600/data!H$23</f>
        <v>162.48772600558164</v>
      </c>
    </row>
    <row r="1012" spans="1:11" ht="20.100000000000001" customHeight="1">
      <c r="A1012" s="12">
        <f>'Eleveld TCI'!A1012</f>
        <v>6380</v>
      </c>
      <c r="B1012" s="8">
        <f>'Eleveld TCI'!C1012</f>
        <v>10</v>
      </c>
      <c r="C1012" s="68">
        <f>'Marsh TCI'!E1012</f>
        <v>722.9173856224196</v>
      </c>
      <c r="D1012" s="17">
        <f>(F1012*data!$C$16+G1012*data!$C$17-E1011*(data!$C$18+data!$C$19+data!$C$20))*$B1012/60</f>
        <v>-2.0083744618641668</v>
      </c>
      <c r="E1012" s="17">
        <f t="shared" si="32"/>
        <v>29.365060178676512</v>
      </c>
      <c r="F1012" s="17">
        <f>F1011+(data!$C$19*E1011-data!$C$16*F1011)*$B1012/60</f>
        <v>161.2047362810396</v>
      </c>
      <c r="G1012" s="17">
        <f>G1011+(data!$C$20*E1011-data!$C$17*G1011)*$B1012/60</f>
        <v>313.63571840747176</v>
      </c>
      <c r="H1012" s="16">
        <f t="shared" si="31"/>
        <v>106.33333333333333</v>
      </c>
      <c r="I1012" s="14">
        <f>E1012/data!$C$15*1000</f>
        <v>3.9760284482581585</v>
      </c>
      <c r="J1012" s="14">
        <f>J1011+data!$C$21*(I1011-J1011)/60*B1011</f>
        <v>3.9772355758291975</v>
      </c>
      <c r="K1012" s="59">
        <f>K1011+C1012*B1012/3600/data!H$23</f>
        <v>162.68853639047674</v>
      </c>
    </row>
    <row r="1013" spans="1:11" ht="20.100000000000001" customHeight="1">
      <c r="A1013" s="12">
        <f>'Eleveld TCI'!A1013</f>
        <v>6390</v>
      </c>
      <c r="B1013" s="8">
        <f>'Eleveld TCI'!C1013</f>
        <v>10</v>
      </c>
      <c r="C1013" s="68">
        <f>'Marsh TCI'!E1013</f>
        <v>722.82834590210598</v>
      </c>
      <c r="D1013" s="17">
        <f>(F1013*data!$C$16+G1013*data!$C$17-E1012*(data!$C$18+data!$C$19+data!$C$20))*$B1013/60</f>
        <v>-2.0081242175427811</v>
      </c>
      <c r="E1013" s="17">
        <f t="shared" si="32"/>
        <v>29.365039810084895</v>
      </c>
      <c r="F1013" s="17">
        <f>F1012+(data!$C$19*E1012-data!$C$16*F1012)*$B1013/60</f>
        <v>161.20358954294176</v>
      </c>
      <c r="G1013" s="17">
        <f>G1012+(data!$C$20*E1012-data!$C$17*G1012)*$B1013/60</f>
        <v>313.9860640080048</v>
      </c>
      <c r="H1013" s="16">
        <f t="shared" si="31"/>
        <v>106.5</v>
      </c>
      <c r="I1013" s="14">
        <f>E1013/data!$C$15*1000</f>
        <v>3.9760256903513396</v>
      </c>
      <c r="J1013" s="14">
        <f>J1012+data!$C$21*(I1012-J1012)/60*B1012</f>
        <v>3.9772104139283448</v>
      </c>
      <c r="K1013" s="59">
        <f>K1012+C1013*B1013/3600/data!H$23</f>
        <v>162.88932204211622</v>
      </c>
    </row>
    <row r="1014" spans="1:11" ht="20.100000000000001" customHeight="1">
      <c r="A1014" s="12">
        <f>'Eleveld TCI'!A1014</f>
        <v>6400</v>
      </c>
      <c r="B1014" s="8">
        <f>'Eleveld TCI'!C1014</f>
        <v>10</v>
      </c>
      <c r="C1014" s="68">
        <f>'Marsh TCI'!E1014</f>
        <v>722.73944848766632</v>
      </c>
      <c r="D1014" s="17">
        <f>(F1014*data!$C$16+G1014*data!$C$17-E1013*(data!$C$18+data!$C$19+data!$C$20))*$B1014/60</f>
        <v>-2.007874387548366</v>
      </c>
      <c r="E1014" s="17">
        <f t="shared" si="32"/>
        <v>29.365021938931267</v>
      </c>
      <c r="F1014" s="17">
        <f>F1013+(data!$C$19*E1013-data!$C$16*F1013)*$B1014/60</f>
        <v>161.20245373038671</v>
      </c>
      <c r="G1014" s="17">
        <f>G1013+(data!$C$20*E1013-data!$C$17*G1013)*$B1014/60</f>
        <v>314.33614992700922</v>
      </c>
      <c r="H1014" s="16">
        <f t="shared" si="31"/>
        <v>106.66666666666667</v>
      </c>
      <c r="I1014" s="14">
        <f>E1014/data!$C$15*1000</f>
        <v>3.976023270597564</v>
      </c>
      <c r="J1014" s="14">
        <f>J1013+data!$C$21*(I1013-J1013)/60*B1013</f>
        <v>3.9771857190262501</v>
      </c>
      <c r="K1014" s="59">
        <f>K1013+C1014*B1014/3600/data!H$23</f>
        <v>163.09008300002947</v>
      </c>
    </row>
    <row r="1015" spans="1:11" ht="20.100000000000001" customHeight="1">
      <c r="A1015" s="12">
        <f>'Eleveld TCI'!A1015</f>
        <v>6410</v>
      </c>
      <c r="B1015" s="8">
        <f>'Eleveld TCI'!C1015</f>
        <v>10</v>
      </c>
      <c r="C1015" s="68">
        <f>'Marsh TCI'!E1015</f>
        <v>722.65069244527353</v>
      </c>
      <c r="D1015" s="17">
        <f>(F1015*data!$C$16+G1015*data!$C$17-E1014*(data!$C$18+data!$C$19+data!$C$20))*$B1015/60</f>
        <v>-2.0076249691890431</v>
      </c>
      <c r="E1015" s="17">
        <f t="shared" si="32"/>
        <v>29.365006548874632</v>
      </c>
      <c r="F1015" s="17">
        <f>F1014+(data!$C$19*E1014-data!$C$16*F1014)*$B1015/60</f>
        <v>161.20132887267138</v>
      </c>
      <c r="G1015" s="17">
        <f>G1014+(data!$C$20*E1014-data!$C$17*G1014)*$B1015/60</f>
        <v>314.68597640620214</v>
      </c>
      <c r="H1015" s="16">
        <f t="shared" si="31"/>
        <v>106.83333333333333</v>
      </c>
      <c r="I1015" s="14">
        <f>E1015/data!$C$15*1000</f>
        <v>3.9760211867842621</v>
      </c>
      <c r="J1015" s="14">
        <f>J1014+data!$C$21*(I1014-J1014)/60*B1014</f>
        <v>3.9771614884371966</v>
      </c>
      <c r="K1015" s="59">
        <f>K1014+C1015*B1015/3600/data!H$23</f>
        <v>163.2908193034865</v>
      </c>
    </row>
    <row r="1016" spans="1:11" ht="20.100000000000001" customHeight="1">
      <c r="A1016" s="12">
        <f>'Eleveld TCI'!A1016</f>
        <v>6420</v>
      </c>
      <c r="B1016" s="8">
        <f>'Eleveld TCI'!C1016</f>
        <v>10</v>
      </c>
      <c r="C1016" s="68">
        <f>'Marsh TCI'!E1016</f>
        <v>722.5620768494548</v>
      </c>
      <c r="D1016" s="17">
        <f>(F1016*data!$C$16+G1016*data!$C$17-E1015*(data!$C$18+data!$C$19+data!$C$20))*$B1016/60</f>
        <v>-2.0073759597965593</v>
      </c>
      <c r="E1016" s="17">
        <f t="shared" si="32"/>
        <v>29.364993623648278</v>
      </c>
      <c r="F1016" s="17">
        <f>F1015+(data!$C$19*E1015-data!$C$16*F1015)*$B1016/60</f>
        <v>161.20021499783712</v>
      </c>
      <c r="G1016" s="17">
        <f>G1015+(data!$C$20*E1015-data!$C$17*G1015)*$B1016/60</f>
        <v>315.03554368679767</v>
      </c>
      <c r="H1016" s="16">
        <f t="shared" si="31"/>
        <v>107</v>
      </c>
      <c r="I1016" s="14">
        <f>E1016/data!$C$15*1000</f>
        <v>3.9760194367089223</v>
      </c>
      <c r="J1016" s="14">
        <f>J1015+data!$C$21*(I1015-J1015)/60*B1015</f>
        <v>3.9771377194853295</v>
      </c>
      <c r="K1016" s="59">
        <f>K1015+C1016*B1016/3600/data!H$23</f>
        <v>163.49153099150024</v>
      </c>
    </row>
    <row r="1017" spans="1:11" ht="20.100000000000001" customHeight="1">
      <c r="A1017" s="12">
        <f>'Eleveld TCI'!A1017</f>
        <v>6430</v>
      </c>
      <c r="B1017" s="8">
        <f>'Eleveld TCI'!C1017</f>
        <v>10</v>
      </c>
      <c r="C1017" s="68">
        <f>'Marsh TCI'!E1017</f>
        <v>722.47360078301483</v>
      </c>
      <c r="D1017" s="17">
        <f>(F1017*data!$C$16+G1017*data!$C$17-E1016*(data!$C$18+data!$C$19+data!$C$20))*$B1017/60</f>
        <v>-2.007127356726071</v>
      </c>
      <c r="E1017" s="17">
        <f t="shared" si="32"/>
        <v>29.364983147059583</v>
      </c>
      <c r="F1017" s="17">
        <f>F1016+(data!$C$19*E1016-data!$C$16*F1016)*$B1017/60</f>
        <v>161.19911213268722</v>
      </c>
      <c r="G1017" s="17">
        <f>G1016+(data!$C$20*E1016-data!$C$17*G1016)*$B1017/60</f>
        <v>315.38485200950873</v>
      </c>
      <c r="H1017" s="16">
        <f t="shared" si="31"/>
        <v>107.16666666666667</v>
      </c>
      <c r="I1017" s="14">
        <f>E1017/data!$C$15*1000</f>
        <v>3.976018018179063</v>
      </c>
      <c r="J1017" s="14">
        <f>J1016+data!$C$21*(I1016-J1016)/60*B1016</f>
        <v>3.9771144095046611</v>
      </c>
      <c r="K1017" s="59">
        <f>K1016+C1017*B1017/3600/data!H$23</f>
        <v>163.69221810282886</v>
      </c>
    </row>
    <row r="1018" spans="1:11" ht="20.100000000000001" customHeight="1">
      <c r="A1018" s="12">
        <f>'Eleveld TCI'!A1018</f>
        <v>6440</v>
      </c>
      <c r="B1018" s="8">
        <f>'Eleveld TCI'!C1018</f>
        <v>10</v>
      </c>
      <c r="C1018" s="68">
        <f>'Marsh TCI'!E1018</f>
        <v>722.38526333695916</v>
      </c>
      <c r="D1018" s="17">
        <f>(F1018*data!$C$16+G1018*data!$C$17-E1017*(data!$C$18+data!$C$19+data!$C$20))*$B1018/60</f>
        <v>-2.006879157355939</v>
      </c>
      <c r="E1018" s="17">
        <f t="shared" si="32"/>
        <v>29.364975102989796</v>
      </c>
      <c r="F1018" s="17">
        <f>F1017+(data!$C$19*E1017-data!$C$16*F1017)*$B1018/60</f>
        <v>161.19802030280431</v>
      </c>
      <c r="G1018" s="17">
        <f>G1017+(data!$C$20*E1017-data!$C$17*G1017)*$B1018/60</f>
        <v>315.73390161454893</v>
      </c>
      <c r="H1018" s="16">
        <f t="shared" si="31"/>
        <v>107.33333333333333</v>
      </c>
      <c r="I1018" s="14">
        <f>E1018/data!$C$15*1000</f>
        <v>3.9760169290122054</v>
      </c>
      <c r="J1018" s="14">
        <f>J1017+data!$C$21*(I1017-J1017)/60*B1017</f>
        <v>3.9770915558390731</v>
      </c>
      <c r="K1018" s="59">
        <f>K1017+C1018*B1018/3600/data!H$23</f>
        <v>163.89288067597801</v>
      </c>
    </row>
    <row r="1019" spans="1:11" ht="20.100000000000001" customHeight="1">
      <c r="A1019" s="12">
        <f>'Eleveld TCI'!A1019</f>
        <v>6450</v>
      </c>
      <c r="B1019" s="8">
        <f>'Eleveld TCI'!C1019</f>
        <v>10</v>
      </c>
      <c r="C1019" s="68">
        <f>'Marsh TCI'!E1019</f>
        <v>722.29706361043782</v>
      </c>
      <c r="D1019" s="17">
        <f>(F1019*data!$C$16+G1019*data!$C$17-E1018*(data!$C$18+data!$C$19+data!$C$20))*$B1019/60</f>
        <v>-2.0066313590875118</v>
      </c>
      <c r="E1019" s="17">
        <f t="shared" si="32"/>
        <v>29.364969475393838</v>
      </c>
      <c r="F1019" s="17">
        <f>F1018+(data!$C$19*E1018-data!$C$16*F1018)*$B1019/60</f>
        <v>161.19693953256757</v>
      </c>
      <c r="G1019" s="17">
        <f>G1018+(data!$C$20*E1018-data!$C$17*G1018)*$B1019/60</f>
        <v>316.08269274163445</v>
      </c>
      <c r="H1019" s="16">
        <f t="shared" si="31"/>
        <v>107.5</v>
      </c>
      <c r="I1019" s="14">
        <f>E1019/data!$C$15*1000</f>
        <v>3.9760161670358469</v>
      </c>
      <c r="J1019" s="14">
        <f>J1018+data!$C$21*(I1018-J1018)/60*B1018</f>
        <v>3.9770691558423206</v>
      </c>
      <c r="K1019" s="59">
        <f>K1018+C1019*B1019/3600/data!H$23</f>
        <v>164.09351874920313</v>
      </c>
    </row>
    <row r="1020" spans="1:11" ht="20.100000000000001" customHeight="1">
      <c r="A1020" s="12">
        <f>'Eleveld TCI'!A1020</f>
        <v>6460</v>
      </c>
      <c r="B1020" s="8">
        <f>'Eleveld TCI'!C1020</f>
        <v>10</v>
      </c>
      <c r="C1020" s="68">
        <f>'Marsh TCI'!E1020</f>
        <v>722.20900071062772</v>
      </c>
      <c r="D1020" s="17">
        <f>(F1020*data!$C$16+G1020*data!$C$17-E1019*(data!$C$18+data!$C$19+data!$C$20))*$B1020/60</f>
        <v>-2.00638395934492</v>
      </c>
      <c r="E1020" s="17">
        <f t="shared" si="32"/>
        <v>29.364966248300135</v>
      </c>
      <c r="F1020" s="17">
        <f>F1019+(data!$C$19*E1019-data!$C$16*F1019)*$B1020/60</f>
        <v>161.1958698451696</v>
      </c>
      <c r="G1020" s="17">
        <f>G1019+(data!$C$20*E1019-data!$C$17*G1019)*$B1020/60</f>
        <v>316.4312256299857</v>
      </c>
      <c r="H1020" s="16">
        <f t="shared" si="31"/>
        <v>107.66666666666667</v>
      </c>
      <c r="I1020" s="14">
        <f>E1020/data!$C$15*1000</f>
        <v>3.9760157300874361</v>
      </c>
      <c r="J1020" s="14">
        <f>J1019+data!$C$21*(I1019-J1019)/60*B1019</f>
        <v>3.9770472068780327</v>
      </c>
      <c r="K1020" s="59">
        <f>K1019+C1020*B1020/3600/data!H$23</f>
        <v>164.29413236051164</v>
      </c>
    </row>
    <row r="1021" spans="1:11" ht="20.100000000000001" customHeight="1">
      <c r="A1021" s="12">
        <f>'Eleveld TCI'!A1021</f>
        <v>6470</v>
      </c>
      <c r="B1021" s="8">
        <f>'Eleveld TCI'!C1021</f>
        <v>10</v>
      </c>
      <c r="C1021" s="68">
        <f>'Marsh TCI'!E1021</f>
        <v>722.12107375271728</v>
      </c>
      <c r="D1021" s="17">
        <f>(F1021*data!$C$16+G1021*data!$C$17-E1020*(data!$C$18+data!$C$19+data!$C$20))*$B1021/60</f>
        <v>-2.0061369555748754</v>
      </c>
      <c r="E1021" s="17">
        <f t="shared" si="32"/>
        <v>29.364965405810338</v>
      </c>
      <c r="F1021" s="17">
        <f>F1020+(data!$C$19*E1020-data!$C$16*F1020)*$B1021/60</f>
        <v>161.19481126263327</v>
      </c>
      <c r="G1021" s="17">
        <f>G1020+(data!$C$20*E1020-data!$C$17*G1020)*$B1021/60</f>
        <v>316.77950051832937</v>
      </c>
      <c r="H1021" s="16">
        <f t="shared" si="31"/>
        <v>107.83333333333333</v>
      </c>
      <c r="I1021" s="14">
        <f>E1021/data!$C$15*1000</f>
        <v>3.9760156160143381</v>
      </c>
      <c r="J1021" s="14">
        <f>J1020+data!$C$21*(I1020-J1020)/60*B1020</f>
        <v>3.9770257063197159</v>
      </c>
      <c r="K1021" s="59">
        <f>K1020+C1021*B1021/3600/data!H$23</f>
        <v>164.49472154766516</v>
      </c>
    </row>
    <row r="1022" spans="1:11" ht="20.100000000000001" customHeight="1">
      <c r="A1022" s="12">
        <f>'Eleveld TCI'!A1022</f>
        <v>6480</v>
      </c>
      <c r="B1022" s="8">
        <f>'Eleveld TCI'!C1022</f>
        <v>10</v>
      </c>
      <c r="C1022" s="68">
        <f>'Marsh TCI'!E1022</f>
        <v>722.03328185978364</v>
      </c>
      <c r="D1022" s="17">
        <f>(F1022*data!$C$16+G1022*data!$C$17-E1021*(data!$C$18+data!$C$19+data!$C$20))*$B1022/60</f>
        <v>-2.0058903452464589</v>
      </c>
      <c r="E1022" s="17">
        <f t="shared" si="32"/>
        <v>29.364966932099204</v>
      </c>
      <c r="F1022" s="17">
        <f>F1021+(data!$C$19*E1021-data!$C$16*F1021)*$B1022/60</f>
        <v>161.1937638058283</v>
      </c>
      <c r="G1022" s="17">
        <f>G1021+(data!$C$20*E1021-data!$C$17*G1021)*$B1022/60</f>
        <v>317.12751764490008</v>
      </c>
      <c r="H1022" s="16">
        <f t="shared" si="31"/>
        <v>108</v>
      </c>
      <c r="I1022" s="14">
        <f>E1022/data!$C$15*1000</f>
        <v>3.9760158226738138</v>
      </c>
      <c r="J1022" s="14">
        <f>J1021+data!$C$21*(I1021-J1021)/60*B1021</f>
        <v>3.9770046515507533</v>
      </c>
      <c r="K1022" s="59">
        <f>K1021+C1022*B1022/3600/data!H$23</f>
        <v>164.69528634818178</v>
      </c>
    </row>
    <row r="1023" spans="1:11" ht="20.100000000000001" customHeight="1">
      <c r="A1023" s="12">
        <f>'Eleveld TCI'!A1023</f>
        <v>6490</v>
      </c>
      <c r="B1023" s="8">
        <f>'Eleveld TCI'!C1023</f>
        <v>10</v>
      </c>
      <c r="C1023" s="68">
        <f>'Marsh TCI'!E1023</f>
        <v>721.94562416274152</v>
      </c>
      <c r="D1023" s="17">
        <f>(F1023*data!$C$16+G1023*data!$C$17-E1022*(data!$C$18+data!$C$19+data!$C$20))*$B1023/60</f>
        <v>-2.0056441258509259</v>
      </c>
      <c r="E1023" s="17">
        <f t="shared" si="32"/>
        <v>29.364970811414345</v>
      </c>
      <c r="F1023" s="17">
        <f>F1022+(data!$C$19*E1022-data!$C$16*F1022)*$B1023/60</f>
        <v>161.19272749448763</v>
      </c>
      <c r="G1023" s="17">
        <f>G1022+(data!$C$20*E1022-data!$C$17*G1022)*$B1023/60</f>
        <v>317.47527724744225</v>
      </c>
      <c r="H1023" s="16">
        <f t="shared" si="31"/>
        <v>108.16666666666667</v>
      </c>
      <c r="I1023" s="14">
        <f>E1023/data!$C$15*1000</f>
        <v>3.9760163479329913</v>
      </c>
      <c r="J1023" s="14">
        <f>J1022+data!$C$21*(I1022-J1022)/60*B1022</f>
        <v>3.9769840399644067</v>
      </c>
      <c r="K1023" s="59">
        <f>K1022+C1023*B1023/3600/data!H$23</f>
        <v>164.8958267993381</v>
      </c>
    </row>
    <row r="1024" spans="1:11" ht="20.100000000000001" customHeight="1">
      <c r="A1024" s="12">
        <f>'Eleveld TCI'!A1024</f>
        <v>6500</v>
      </c>
      <c r="B1024" s="8">
        <f>'Eleveld TCI'!C1024</f>
        <v>10</v>
      </c>
      <c r="C1024" s="68">
        <f>'Marsh TCI'!E1024</f>
        <v>721.85809980027159</v>
      </c>
      <c r="D1024" s="17">
        <f>(F1024*data!$C$16+G1024*data!$C$17-E1023*(data!$C$18+data!$C$19+data!$C$20))*$B1024/60</f>
        <v>-2.0053982949015041</v>
      </c>
      <c r="E1024" s="17">
        <f t="shared" si="32"/>
        <v>29.364977028076012</v>
      </c>
      <c r="F1024" s="17">
        <f>F1023+(data!$C$19*E1023-data!$C$16*F1023)*$B1024/60</f>
        <v>161.1917023472237</v>
      </c>
      <c r="G1024" s="17">
        <f>G1023+(data!$C$20*E1023-data!$C$17*G1023)*$B1024/60</f>
        <v>317.8227795632119</v>
      </c>
      <c r="H1024" s="16">
        <f t="shared" si="31"/>
        <v>108.33333333333333</v>
      </c>
      <c r="I1024" s="14">
        <f>E1024/data!$C$15*1000</f>
        <v>3.9760171896688328</v>
      </c>
      <c r="J1024" s="14">
        <f>J1023+data!$C$21*(I1023-J1023)/60*B1023</f>
        <v>3.9769638689638143</v>
      </c>
      <c r="K1024" s="59">
        <f>K1023+C1024*B1024/3600/data!H$23</f>
        <v>165.09634293817152</v>
      </c>
    </row>
    <row r="1025" spans="1:11" ht="20.100000000000001" customHeight="1">
      <c r="A1025" s="12">
        <f>'Eleveld TCI'!A1025</f>
        <v>6510</v>
      </c>
      <c r="B1025" s="8">
        <f>'Eleveld TCI'!C1025</f>
        <v>10</v>
      </c>
      <c r="C1025" s="68">
        <f>'Marsh TCI'!E1025</f>
        <v>721.77070791874883</v>
      </c>
      <c r="D1025" s="17">
        <f>(F1025*data!$C$16+G1025*data!$C$17-E1024*(data!$C$18+data!$C$19+data!$C$20))*$B1025/60</f>
        <v>-2.0051528499331894</v>
      </c>
      <c r="E1025" s="17">
        <f t="shared" si="32"/>
        <v>29.364985566476911</v>
      </c>
      <c r="F1025" s="17">
        <f>F1024+(data!$C$19*E1024-data!$C$16*F1024)*$B1025/60</f>
        <v>161.19068838154442</v>
      </c>
      <c r="G1025" s="17">
        <f>G1024+(data!$C$20*E1024-data!$C$17*G1024)*$B1025/60</f>
        <v>318.17002482897846</v>
      </c>
      <c r="H1025" s="16">
        <f t="shared" si="31"/>
        <v>108.5</v>
      </c>
      <c r="I1025" s="14">
        <f>E1025/data!$C$15*1000</f>
        <v>3.9760183457681118</v>
      </c>
      <c r="J1025" s="14">
        <f>J1024+data!$C$21*(I1024-J1024)/60*B1024</f>
        <v>3.9769441359619915</v>
      </c>
      <c r="K1025" s="59">
        <f>K1024+C1025*B1025/3600/data!H$23</f>
        <v>165.29683480148228</v>
      </c>
    </row>
    <row r="1026" spans="1:11" ht="20.100000000000001" customHeight="1">
      <c r="A1026" s="12">
        <f>'Eleveld TCI'!A1026</f>
        <v>6520</v>
      </c>
      <c r="B1026" s="8">
        <f>'Eleveld TCI'!C1026</f>
        <v>10</v>
      </c>
      <c r="C1026" s="68">
        <f>'Marsh TCI'!E1026</f>
        <v>721.68344767216581</v>
      </c>
      <c r="D1026" s="17">
        <f>(F1026*data!$C$16+G1026*data!$C$17-E1025*(data!$C$18+data!$C$19+data!$C$20))*$B1026/60</f>
        <v>-2.004907788502559</v>
      </c>
      <c r="E1026" s="17">
        <f t="shared" si="32"/>
        <v>29.364996411081986</v>
      </c>
      <c r="F1026" s="17">
        <f>F1025+(data!$C$19*E1025-data!$C$16*F1025)*$B1026/60</f>
        <v>161.18968561386907</v>
      </c>
      <c r="G1026" s="17">
        <f>G1025+(data!$C$20*E1025-data!$C$17*G1025)*$B1026/60</f>
        <v>318.51701328102655</v>
      </c>
      <c r="H1026" s="16">
        <f t="shared" si="31"/>
        <v>108.66666666666667</v>
      </c>
      <c r="I1026" s="14">
        <f>E1026/data!$C$15*1000</f>
        <v>3.9760198141273801</v>
      </c>
      <c r="J1026" s="14">
        <f>J1025+data!$C$21*(I1025-J1025)/60*B1025</f>
        <v>3.9769248383818288</v>
      </c>
      <c r="K1026" s="59">
        <f>K1025+C1026*B1026/3600/data!H$23</f>
        <v>165.49730242583564</v>
      </c>
    </row>
    <row r="1027" spans="1:11" ht="20.100000000000001" customHeight="1">
      <c r="A1027" s="12">
        <f>'Eleveld TCI'!A1027</f>
        <v>6530</v>
      </c>
      <c r="B1027" s="8">
        <f>'Eleveld TCI'!C1027</f>
        <v>10</v>
      </c>
      <c r="C1027" s="68">
        <f>'Marsh TCI'!E1027</f>
        <v>721.59631822207643</v>
      </c>
      <c r="D1027" s="17">
        <f>(F1027*data!$C$16+G1027*data!$C$17-E1026*(data!$C$18+data!$C$19+data!$C$20))*$B1027/60</f>
        <v>-2.004663108187569</v>
      </c>
      <c r="E1027" s="17">
        <f t="shared" si="32"/>
        <v>29.365009546428212</v>
      </c>
      <c r="F1027" s="17">
        <f>F1026+(data!$C$19*E1026-data!$C$16*F1026)*$B1027/60</f>
        <v>161.18869405954396</v>
      </c>
      <c r="G1027" s="17">
        <f>G1026+(data!$C$20*E1026-data!$C$17*G1026)*$B1027/60</f>
        <v>318.8637451551578</v>
      </c>
      <c r="H1027" s="16">
        <f t="shared" si="31"/>
        <v>108.83333333333333</v>
      </c>
      <c r="I1027" s="14">
        <f>E1027/data!$C$15*1000</f>
        <v>3.9760215926529456</v>
      </c>
      <c r="J1027" s="14">
        <f>J1026+data!$C$21*(I1026-J1026)/60*B1026</f>
        <v>3.9769059736560894</v>
      </c>
      <c r="K1027" s="59">
        <f>K1026+C1027*B1027/3600/data!H$23</f>
        <v>165.69774584756399</v>
      </c>
    </row>
    <row r="1028" spans="1:11" ht="20.100000000000001" customHeight="1">
      <c r="A1028" s="12">
        <f>'Eleveld TCI'!A1028</f>
        <v>6540</v>
      </c>
      <c r="B1028" s="8">
        <f>'Eleveld TCI'!C1028</f>
        <v>10</v>
      </c>
      <c r="C1028" s="68">
        <f>'Marsh TCI'!E1028</f>
        <v>721.50931873750892</v>
      </c>
      <c r="D1028" s="17">
        <f>(F1028*data!$C$16+G1028*data!$C$17-E1027*(data!$C$18+data!$C$19+data!$C$20))*$B1028/60</f>
        <v>-2.0044188065873656</v>
      </c>
      <c r="E1028" s="17">
        <f t="shared" si="32"/>
        <v>29.36502495712439</v>
      </c>
      <c r="F1028" s="17">
        <f>F1027+(data!$C$19*E1027-data!$C$16*F1027)*$B1028/60</f>
        <v>161.18771373285793</v>
      </c>
      <c r="G1028" s="17">
        <f>G1027+(data!$C$20*E1027-data!$C$17*G1027)*$B1028/60</f>
        <v>319.21022068669265</v>
      </c>
      <c r="H1028" s="16">
        <f t="shared" ref="H1028:H1091" si="33">$A1028/60</f>
        <v>109</v>
      </c>
      <c r="I1028" s="14">
        <f>E1028/data!$C$15*1000</f>
        <v>3.9760236792608405</v>
      </c>
      <c r="J1028" s="14">
        <f>J1027+data!$C$21*(I1027-J1027)/60*B1027</f>
        <v>3.9768875392274086</v>
      </c>
      <c r="K1028" s="59">
        <f>K1027+C1028*B1028/3600/data!H$23</f>
        <v>165.89816510276887</v>
      </c>
    </row>
    <row r="1029" spans="1:11" ht="20.100000000000001" customHeight="1">
      <c r="A1029" s="12">
        <f>'Eleveld TCI'!A1029</f>
        <v>6550</v>
      </c>
      <c r="B1029" s="8">
        <f>'Eleveld TCI'!C1029</f>
        <v>10</v>
      </c>
      <c r="C1029" s="68">
        <f>'Marsh TCI'!E1029</f>
        <v>721.42244839490445</v>
      </c>
      <c r="D1029" s="17">
        <f>(F1029*data!$C$16+G1029*data!$C$17-E1028*(data!$C$18+data!$C$19+data!$C$20))*$B1029/60</f>
        <v>-2.0041748813220917</v>
      </c>
      <c r="E1029" s="17">
        <f t="shared" ref="E1029:E1092" si="34">IF(N$21=1,(C1028/60)*$B1029/60+D1029+E1028,(C1029/60)*$B1029/60+D1029+E1028)</f>
        <v>29.365042627850933</v>
      </c>
      <c r="F1029" s="17">
        <f>F1028+(data!$C$19*E1028-data!$C$16*F1028)*$B1029/60</f>
        <v>161.18674464705768</v>
      </c>
      <c r="G1029" s="17">
        <f>G1028+(data!$C$20*E1028-data!$C$17*G1028)*$B1029/60</f>
        <v>319.55644011047212</v>
      </c>
      <c r="H1029" s="16">
        <f t="shared" si="33"/>
        <v>109.16666666666667</v>
      </c>
      <c r="I1029" s="14">
        <f>E1029/data!$C$15*1000</f>
        <v>3.9760260718767944</v>
      </c>
      <c r="J1029" s="14">
        <f>J1028+data!$C$21*(I1028-J1028)/60*B1028</f>
        <v>3.9768695325482879</v>
      </c>
      <c r="K1029" s="59">
        <f>K1028+C1029*B1029/3600/data!H$23</f>
        <v>166.09856022732302</v>
      </c>
    </row>
    <row r="1030" spans="1:11" ht="20.100000000000001" customHeight="1">
      <c r="A1030" s="12">
        <f>'Eleveld TCI'!A1030</f>
        <v>6560</v>
      </c>
      <c r="B1030" s="8">
        <f>'Eleveld TCI'!C1030</f>
        <v>10</v>
      </c>
      <c r="C1030" s="68">
        <f>'Marsh TCI'!E1030</f>
        <v>721.33570637806599</v>
      </c>
      <c r="D1030" s="17">
        <f>(F1030*data!$C$16+G1030*data!$C$17-E1029*(data!$C$18+data!$C$19+data!$C$20))*$B1030/60</f>
        <v>-2.0039313300327009</v>
      </c>
      <c r="E1030" s="17">
        <f t="shared" si="34"/>
        <v>29.365062543359635</v>
      </c>
      <c r="F1030" s="17">
        <f>F1029+(data!$C$19*E1029-data!$C$16*F1029)*$B1030/60</f>
        <v>161.1857868143629</v>
      </c>
      <c r="G1030" s="17">
        <f>G1029+(data!$C$20*E1029-data!$C$17*G1029)*$B1030/60</f>
        <v>319.90240366085953</v>
      </c>
      <c r="H1030" s="16">
        <f t="shared" si="33"/>
        <v>109.33333333333333</v>
      </c>
      <c r="I1030" s="14">
        <f>E1030/data!$C$15*1000</f>
        <v>3.9760287684361968</v>
      </c>
      <c r="J1030" s="14">
        <f>J1029+data!$C$21*(I1029-J1029)/60*B1029</f>
        <v>3.9768519510810938</v>
      </c>
      <c r="K1030" s="59">
        <f>K1029+C1030*B1030/3600/data!H$23</f>
        <v>166.29893125687249</v>
      </c>
    </row>
    <row r="1031" spans="1:11" ht="20.100000000000001" customHeight="1">
      <c r="A1031" s="12">
        <f>'Eleveld TCI'!A1031</f>
        <v>6570</v>
      </c>
      <c r="B1031" s="8">
        <f>'Eleveld TCI'!C1031</f>
        <v>10</v>
      </c>
      <c r="C1031" s="68">
        <f>'Marsh TCI'!E1031</f>
        <v>721.24909187805599</v>
      </c>
      <c r="D1031" s="17">
        <f>(F1031*data!$C$16+G1031*data!$C$17-E1030*(data!$C$18+data!$C$19+data!$C$20))*$B1031/60</f>
        <v>-2.003688150380762</v>
      </c>
      <c r="E1031" s="17">
        <f t="shared" si="34"/>
        <v>29.365084688473502</v>
      </c>
      <c r="F1031" s="17">
        <f>F1030+(data!$C$19*E1030-data!$C$16*F1030)*$B1031/60</f>
        <v>161.18484024598123</v>
      </c>
      <c r="G1031" s="17">
        <f>G1030+(data!$C$20*E1030-data!$C$17*G1030)*$B1031/60</f>
        <v>320.24811157174224</v>
      </c>
      <c r="H1031" s="16">
        <f t="shared" si="33"/>
        <v>109.5</v>
      </c>
      <c r="I1031" s="14">
        <f>E1031/data!$C$15*1000</f>
        <v>3.9760317668840872</v>
      </c>
      <c r="J1031" s="14">
        <f>J1030+data!$C$21*(I1030-J1030)/60*B1030</f>
        <v>3.9768347922980523</v>
      </c>
      <c r="K1031" s="59">
        <f>K1030+C1031*B1031/3600/data!H$23</f>
        <v>166.49927822683861</v>
      </c>
    </row>
    <row r="1032" spans="1:11" ht="20.100000000000001" customHeight="1">
      <c r="A1032" s="12">
        <f>'Eleveld TCI'!A1032</f>
        <v>6580</v>
      </c>
      <c r="B1032" s="8">
        <f>'Eleveld TCI'!C1032</f>
        <v>10</v>
      </c>
      <c r="C1032" s="68">
        <f>'Marsh TCI'!E1032</f>
        <v>721.16260409316567</v>
      </c>
      <c r="D1032" s="17">
        <f>(F1032*data!$C$16+G1032*data!$C$17-E1031*(data!$C$18+data!$C$19+data!$C$20))*$B1032/60</f>
        <v>-2.0034453400482839</v>
      </c>
      <c r="E1032" s="17">
        <f t="shared" si="34"/>
        <v>29.365109048086484</v>
      </c>
      <c r="F1032" s="17">
        <f>F1031+(data!$C$19*E1031-data!$C$16*F1031)*$B1032/60</f>
        <v>161.18390495212316</v>
      </c>
      <c r="G1032" s="17">
        <f>G1031+(data!$C$20*E1031-data!$C$17*G1031)*$B1032/60</f>
        <v>320.5935640765336</v>
      </c>
      <c r="H1032" s="16">
        <f t="shared" si="33"/>
        <v>109.66666666666667</v>
      </c>
      <c r="I1032" s="14">
        <f>E1032/data!$C$15*1000</f>
        <v>3.976035065175104</v>
      </c>
      <c r="J1032" s="14">
        <f>J1031+data!$C$21*(I1031-J1031)/60*B1031</f>
        <v>3.9768180536812454</v>
      </c>
      <c r="K1032" s="59">
        <f>K1031+C1032*B1032/3600/data!H$23</f>
        <v>166.69960117242005</v>
      </c>
    </row>
    <row r="1033" spans="1:11" ht="20.100000000000001" customHeight="1">
      <c r="A1033" s="12">
        <f>'Eleveld TCI'!A1033</f>
        <v>6590</v>
      </c>
      <c r="B1033" s="8">
        <f>'Eleveld TCI'!C1033</f>
        <v>10</v>
      </c>
      <c r="C1033" s="68">
        <f>'Marsh TCI'!E1033</f>
        <v>721.07624222882805</v>
      </c>
      <c r="D1033" s="17">
        <f>(F1033*data!$C$16+G1033*data!$C$17-E1032*(data!$C$18+data!$C$19+data!$C$20))*$B1033/60</f>
        <v>-2.0032028967375211</v>
      </c>
      <c r="E1033" s="17">
        <f t="shared" si="34"/>
        <v>29.365135607163314</v>
      </c>
      <c r="F1033" s="17">
        <f>F1032+(data!$C$19*E1032-data!$C$16*F1032)*$B1033/60</f>
        <v>161.18298094201651</v>
      </c>
      <c r="G1033" s="17">
        <f>G1032+(data!$C$20*E1032-data!$C$17*G1032)*$B1033/60</f>
        <v>320.93876140817457</v>
      </c>
      <c r="H1033" s="16">
        <f t="shared" si="33"/>
        <v>109.83333333333333</v>
      </c>
      <c r="I1033" s="14">
        <f>E1033/data!$C$15*1000</f>
        <v>3.9760386612734737</v>
      </c>
      <c r="J1033" s="14">
        <f>J1032+data!$C$21*(I1032-J1032)/60*B1032</f>
        <v>3.9768017327226053</v>
      </c>
      <c r="K1033" s="59">
        <f>K1032+C1033*B1033/3600/data!H$23</f>
        <v>166.89990012859471</v>
      </c>
    </row>
    <row r="1034" spans="1:11" ht="20.100000000000001" customHeight="1">
      <c r="A1034" s="12">
        <f>'Eleveld TCI'!A1034</f>
        <v>6600</v>
      </c>
      <c r="B1034" s="8">
        <f>'Eleveld TCI'!C1034</f>
        <v>10</v>
      </c>
      <c r="C1034" s="68">
        <f>'Marsh TCI'!E1034</f>
        <v>720.99000549755658</v>
      </c>
      <c r="D1034" s="17">
        <f>(F1034*data!$C$16+G1034*data!$C$17-E1033*(data!$C$18+data!$C$19+data!$C$20))*$B1034/60</f>
        <v>-2.0029608181707963</v>
      </c>
      <c r="E1034" s="17">
        <f t="shared" si="34"/>
        <v>29.365164350739263</v>
      </c>
      <c r="F1034" s="17">
        <f>F1033+(data!$C$19*E1033-data!$C$16*F1033)*$B1034/60</f>
        <v>161.18206822392105</v>
      </c>
      <c r="G1034" s="17">
        <f>G1033+(data!$C$20*E1033-data!$C$17*G1033)*$B1034/60</f>
        <v>321.28370379913548</v>
      </c>
      <c r="H1034" s="16">
        <f t="shared" si="33"/>
        <v>110</v>
      </c>
      <c r="I1034" s="14">
        <f>E1034/data!$C$15*1000</f>
        <v>3.9760425531529719</v>
      </c>
      <c r="J1034" s="14">
        <f>J1033+data!$C$21*(I1033-J1033)/60*B1033</f>
        <v>3.976785826923908</v>
      </c>
      <c r="K1034" s="59">
        <f>K1033+C1034*B1034/3600/data!H$23</f>
        <v>167.10017513012181</v>
      </c>
    </row>
    <row r="1035" spans="1:11" ht="20.100000000000001" customHeight="1">
      <c r="A1035" s="12">
        <f>'Eleveld TCI'!A1035</f>
        <v>6610</v>
      </c>
      <c r="B1035" s="8">
        <f>'Eleveld TCI'!C1035</f>
        <v>10</v>
      </c>
      <c r="C1035" s="68">
        <f>'Marsh TCI'!E1035</f>
        <v>720.90389311888373</v>
      </c>
      <c r="D1035" s="17">
        <f>(F1035*data!$C$16+G1035*data!$C$17-E1034*(data!$C$18+data!$C$19+data!$C$20))*$B1035/60</f>
        <v>-2.0027191020903197</v>
      </c>
      <c r="E1035" s="17">
        <f t="shared" si="34"/>
        <v>29.365195263919933</v>
      </c>
      <c r="F1035" s="17">
        <f>F1034+(data!$C$19*E1034-data!$C$16*F1034)*$B1035/60</f>
        <v>161.18116680514274</v>
      </c>
      <c r="G1035" s="17">
        <f>G1034+(data!$C$20*E1034-data!$C$17*G1034)*$B1035/60</f>
        <v>321.62839148141774</v>
      </c>
      <c r="H1035" s="16">
        <f t="shared" si="33"/>
        <v>110.16666666666667</v>
      </c>
      <c r="I1035" s="14">
        <f>E1035/data!$C$15*1000</f>
        <v>3.9760467387968981</v>
      </c>
      <c r="J1035" s="14">
        <f>J1034+data!$C$21*(I1034-J1034)/60*B1034</f>
        <v>3.9767703337967695</v>
      </c>
      <c r="K1035" s="59">
        <f>K1034+C1035*B1035/3600/data!H$23</f>
        <v>167.30042621154374</v>
      </c>
    </row>
    <row r="1036" spans="1:11" ht="20.100000000000001" customHeight="1">
      <c r="A1036" s="12">
        <f>'Eleveld TCI'!A1036</f>
        <v>6620</v>
      </c>
      <c r="B1036" s="8">
        <f>'Eleveld TCI'!C1036</f>
        <v>10</v>
      </c>
      <c r="C1036" s="68">
        <f>'Marsh TCI'!E1036</f>
        <v>720.81790431928937</v>
      </c>
      <c r="D1036" s="17">
        <f>(F1036*data!$C$16+G1036*data!$C$17-E1035*(data!$C$18+data!$C$19+data!$C$20))*$B1036/60</f>
        <v>-2.0024777462580063</v>
      </c>
      <c r="E1036" s="17">
        <f t="shared" si="34"/>
        <v>29.365228331881049</v>
      </c>
      <c r="F1036" s="17">
        <f>F1035+(data!$C$19*E1035-data!$C$16*F1035)*$B1036/60</f>
        <v>161.18027669204781</v>
      </c>
      <c r="G1036" s="17">
        <f>G1035+(data!$C$20*E1035-data!$C$17*G1035)*$B1036/60</f>
        <v>321.97282468655567</v>
      </c>
      <c r="H1036" s="16">
        <f t="shared" si="33"/>
        <v>110.33333333333333</v>
      </c>
      <c r="I1036" s="14">
        <f>E1036/data!$C$15*1000</f>
        <v>3.9760512161980452</v>
      </c>
      <c r="J1036" s="14">
        <f>J1035+data!$C$21*(I1035-J1035)/60*B1035</f>
        <v>3.9767552508626363</v>
      </c>
      <c r="K1036" s="59">
        <f>K1035+C1036*B1036/3600/data!H$23</f>
        <v>167.500653407188</v>
      </c>
    </row>
    <row r="1037" spans="1:11" ht="20.100000000000001" customHeight="1">
      <c r="A1037" s="12">
        <f>'Eleveld TCI'!A1037</f>
        <v>6630</v>
      </c>
      <c r="B1037" s="8">
        <f>'Eleveld TCI'!C1037</f>
        <v>10</v>
      </c>
      <c r="C1037" s="68">
        <f>'Marsh TCI'!E1037</f>
        <v>720.73203833215473</v>
      </c>
      <c r="D1037" s="17">
        <f>(F1037*data!$C$16+G1037*data!$C$17-E1036*(data!$C$18+data!$C$19+data!$C$20))*$B1037/60</f>
        <v>-2.0022367484553016</v>
      </c>
      <c r="E1037" s="17">
        <f t="shared" si="34"/>
        <v>29.365263539868216</v>
      </c>
      <c r="F1037" s="17">
        <f>F1036+(data!$C$19*E1036-data!$C$16*F1036)*$B1037/60</f>
        <v>161.1793978900769</v>
      </c>
      <c r="G1037" s="17">
        <f>G1036+(data!$C$20*E1036-data!$C$17*G1036)*$B1037/60</f>
        <v>322.31700364561823</v>
      </c>
      <c r="H1037" s="16">
        <f t="shared" si="33"/>
        <v>110.5</v>
      </c>
      <c r="I1037" s="14">
        <f>E1037/data!$C$15*1000</f>
        <v>3.9760559833586679</v>
      </c>
      <c r="J1037" s="14">
        <f>J1036+data!$C$21*(I1036-J1036)/60*B1036</f>
        <v>3.9767405756527809</v>
      </c>
      <c r="K1037" s="59">
        <f>K1036+C1037*B1037/3600/data!H$23</f>
        <v>167.70085675116914</v>
      </c>
    </row>
    <row r="1038" spans="1:11" ht="20.100000000000001" customHeight="1">
      <c r="A1038" s="12">
        <f>'Eleveld TCI'!A1038</f>
        <v>6640</v>
      </c>
      <c r="B1038" s="8">
        <f>'Eleveld TCI'!C1038</f>
        <v>10</v>
      </c>
      <c r="C1038" s="68">
        <f>'Marsh TCI'!E1038</f>
        <v>720.64629439767032</v>
      </c>
      <c r="D1038" s="17">
        <f>(F1038*data!$C$16+G1038*data!$C$17-E1037*(data!$C$18+data!$C$19+data!$C$20))*$B1038/60</f>
        <v>-2.001996106483003</v>
      </c>
      <c r="E1038" s="17">
        <f t="shared" si="34"/>
        <v>29.365300873196755</v>
      </c>
      <c r="F1038" s="17">
        <f>F1037+(data!$C$19*E1037-data!$C$16*F1037)*$B1038/60</f>
        <v>161.17853040375869</v>
      </c>
      <c r="G1038" s="17">
        <f>G1037+(data!$C$20*E1037-data!$C$17*G1037)*$B1038/60</f>
        <v>322.6609285892107</v>
      </c>
      <c r="H1038" s="16">
        <f t="shared" si="33"/>
        <v>110.66666666666667</v>
      </c>
      <c r="I1038" s="14">
        <f>E1038/data!$C$15*1000</f>
        <v>3.9760610382904624</v>
      </c>
      <c r="J1038" s="14">
        <f>J1037+data!$C$21*(I1037-J1037)/60*B1037</f>
        <v>3.9767263057082927</v>
      </c>
      <c r="K1038" s="59">
        <f>K1037+C1038*B1038/3600/data!H$23</f>
        <v>167.90103627739072</v>
      </c>
    </row>
    <row r="1039" spans="1:11" ht="20.100000000000001" customHeight="1">
      <c r="A1039" s="12">
        <f>'Eleveld TCI'!A1039</f>
        <v>6650</v>
      </c>
      <c r="B1039" s="8">
        <f>'Eleveld TCI'!C1039</f>
        <v>10</v>
      </c>
      <c r="C1039" s="68">
        <f>'Marsh TCI'!E1039</f>
        <v>720.56067176280521</v>
      </c>
      <c r="D1039" s="17">
        <f>(F1039*data!$C$16+G1039*data!$C$17-E1038*(data!$C$18+data!$C$19+data!$C$20))*$B1039/60</f>
        <v>-2.0017558181610862</v>
      </c>
      <c r="E1039" s="17">
        <f t="shared" si="34"/>
        <v>29.36534031725142</v>
      </c>
      <c r="F1039" s="17">
        <f>F1038+(data!$C$19*E1038-data!$C$16*F1038)*$B1039/60</f>
        <v>161.1776742367237</v>
      </c>
      <c r="G1039" s="17">
        <f>G1038+(data!$C$20*E1038-data!$C$17*G1038)*$B1039/60</f>
        <v>323.00459974747645</v>
      </c>
      <c r="H1039" s="16">
        <f t="shared" si="33"/>
        <v>110.83333333333333</v>
      </c>
      <c r="I1039" s="14">
        <f>E1039/data!$C$15*1000</f>
        <v>3.9760663790145241</v>
      </c>
      <c r="J1039" s="14">
        <f>J1038+data!$C$21*(I1038-J1038)/60*B1038</f>
        <v>3.9767124385800705</v>
      </c>
      <c r="K1039" s="59">
        <f>K1038+C1039*B1039/3600/data!H$23</f>
        <v>168.10119201954706</v>
      </c>
    </row>
    <row r="1040" spans="1:11" ht="20.100000000000001" customHeight="1">
      <c r="A1040" s="12">
        <f>'Eleveld TCI'!A1040</f>
        <v>6660</v>
      </c>
      <c r="B1040" s="8">
        <f>'Eleveld TCI'!C1040</f>
        <v>10</v>
      </c>
      <c r="C1040" s="68">
        <f>'Marsh TCI'!E1040</f>
        <v>720.47516968122011</v>
      </c>
      <c r="D1040" s="17">
        <f>(F1040*data!$C$16+G1040*data!$C$17-E1039*(data!$C$18+data!$C$19+data!$C$20))*$B1040/60</f>
        <v>-2.0015158813285323</v>
      </c>
      <c r="E1040" s="17">
        <f t="shared" si="34"/>
        <v>29.365381857486234</v>
      </c>
      <c r="F1040" s="17">
        <f>F1039+(data!$C$19*E1039-data!$C$16*F1039)*$B1040/60</f>
        <v>161.17682939171777</v>
      </c>
      <c r="G1040" s="17">
        <f>G1039+(data!$C$20*E1039-data!$C$17*G1039)*$B1040/60</f>
        <v>323.34801735009859</v>
      </c>
      <c r="H1040" s="16">
        <f t="shared" si="33"/>
        <v>111</v>
      </c>
      <c r="I1040" s="14">
        <f>E1040/data!$C$15*1000</f>
        <v>3.9760720035613279</v>
      </c>
      <c r="J1040" s="14">
        <f>J1039+data!$C$21*(I1039-J1039)/60*B1039</f>
        <v>3.9766989718288146</v>
      </c>
      <c r="K1040" s="59">
        <f>K1039+C1040*B1040/3600/data!H$23</f>
        <v>168.30132401112516</v>
      </c>
    </row>
    <row r="1041" spans="1:11" ht="20.100000000000001" customHeight="1">
      <c r="A1041" s="12">
        <f>'Eleveld TCI'!A1041</f>
        <v>6670</v>
      </c>
      <c r="B1041" s="8">
        <f>'Eleveld TCI'!C1041</f>
        <v>10</v>
      </c>
      <c r="C1041" s="68">
        <f>'Marsh TCI'!E1041</f>
        <v>720.38978741322126</v>
      </c>
      <c r="D1041" s="17">
        <f>(F1041*data!$C$16+G1041*data!$C$17-E1040*(data!$C$18+data!$C$19+data!$C$20))*$B1041/60</f>
        <v>-2.0012762938431559</v>
      </c>
      <c r="E1041" s="17">
        <f t="shared" si="34"/>
        <v>29.365425479424246</v>
      </c>
      <c r="F1041" s="17">
        <f>F1040+(data!$C$19*E1040-data!$C$16*F1040)*$B1041/60</f>
        <v>161.17599587061537</v>
      </c>
      <c r="G1041" s="17">
        <f>G1040+(data!$C$20*E1040-data!$C$17*G1040)*$B1041/60</f>
        <v>323.69118162630178</v>
      </c>
      <c r="H1041" s="16">
        <f t="shared" si="33"/>
        <v>111.16666666666667</v>
      </c>
      <c r="I1041" s="14">
        <f>E1041/data!$C$15*1000</f>
        <v>3.9760779099706949</v>
      </c>
      <c r="J1041" s="14">
        <f>J1040+data!$C$21*(I1040-J1040)/60*B1040</f>
        <v>3.9766859030250172</v>
      </c>
      <c r="K1041" s="59">
        <f>K1040+C1041*B1041/3600/data!H$23</f>
        <v>168.50143228540662</v>
      </c>
    </row>
    <row r="1042" spans="1:11" ht="20.100000000000001" customHeight="1">
      <c r="A1042" s="12">
        <f>'Eleveld TCI'!A1042</f>
        <v>6680</v>
      </c>
      <c r="B1042" s="8">
        <f>'Eleveld TCI'!C1042</f>
        <v>10</v>
      </c>
      <c r="C1042" s="68">
        <f>'Marsh TCI'!E1042</f>
        <v>720.30452422568885</v>
      </c>
      <c r="D1042" s="17">
        <f>(F1042*data!$C$16+G1042*data!$C$17-E1041*(data!$C$18+data!$C$19+data!$C$20))*$B1042/60</f>
        <v>-2.0010370535814372</v>
      </c>
      <c r="E1042" s="17">
        <f t="shared" si="34"/>
        <v>29.365471168657312</v>
      </c>
      <c r="F1042" s="17">
        <f>F1041+(data!$C$19*E1041-data!$C$16*F1041)*$B1042/60</f>
        <v>161.17517367443278</v>
      </c>
      <c r="G1042" s="17">
        <f>G1041+(data!$C$20*E1041-data!$C$17*G1041)*$B1042/60</f>
        <v>324.03409280485386</v>
      </c>
      <c r="H1042" s="16">
        <f t="shared" si="33"/>
        <v>111.33333333333333</v>
      </c>
      <c r="I1042" s="14">
        <f>E1042/data!$C$15*1000</f>
        <v>3.9760840962917632</v>
      </c>
      <c r="J1042" s="14">
        <f>J1041+data!$C$21*(I1041-J1041)/60*B1041</f>
        <v>3.9766732297489535</v>
      </c>
      <c r="K1042" s="59">
        <f>K1041+C1042*B1042/3600/data!H$23</f>
        <v>168.70151687546931</v>
      </c>
    </row>
    <row r="1043" spans="1:11" ht="20.100000000000001" customHeight="1">
      <c r="A1043" s="12">
        <f>'Eleveld TCI'!A1043</f>
        <v>6690</v>
      </c>
      <c r="B1043" s="8">
        <f>'Eleveld TCI'!C1043</f>
        <v>10</v>
      </c>
      <c r="C1043" s="68">
        <f>'Marsh TCI'!E1043</f>
        <v>720.2193793920361</v>
      </c>
      <c r="D1043" s="17">
        <f>(F1043*data!$C$16+G1043*data!$C$17-E1042*(data!$C$18+data!$C$19+data!$C$20))*$B1043/60</f>
        <v>-2.0007981584383496</v>
      </c>
      <c r="E1043" s="17">
        <f t="shared" si="34"/>
        <v>29.365518910845875</v>
      </c>
      <c r="F1043" s="17">
        <f>F1042+(data!$C$19*E1042-data!$C$16*F1042)*$B1043/60</f>
        <v>161.17436280334121</v>
      </c>
      <c r="G1043" s="17">
        <f>G1042+(data!$C$20*E1042-data!$C$17*G1042)*$B1043/60</f>
        <v>324.37675111406759</v>
      </c>
      <c r="H1043" s="16">
        <f t="shared" si="33"/>
        <v>111.5</v>
      </c>
      <c r="I1043" s="14">
        <f>E1043/data!$C$15*1000</f>
        <v>3.9760905605829566</v>
      </c>
      <c r="J1043" s="14">
        <f>J1042+data!$C$21*(I1042-J1042)/60*B1042</f>
        <v>3.9766609495906717</v>
      </c>
      <c r="K1043" s="59">
        <f>K1042+C1043*B1043/3600/data!H$23</f>
        <v>168.90157781418932</v>
      </c>
    </row>
    <row r="1044" spans="1:11" ht="20.100000000000001" customHeight="1">
      <c r="A1044" s="12">
        <f>'Eleveld TCI'!A1044</f>
        <v>6700</v>
      </c>
      <c r="B1044" s="8">
        <f>'Eleveld TCI'!C1044</f>
        <v>10</v>
      </c>
      <c r="C1044" s="68">
        <f>'Marsh TCI'!E1044</f>
        <v>720.13435219211715</v>
      </c>
      <c r="D1044" s="17">
        <f>(F1044*data!$C$16+G1044*data!$C$17-E1043*(data!$C$18+data!$C$19+data!$C$20))*$B1044/60</f>
        <v>-2.0005596063271951</v>
      </c>
      <c r="E1044" s="17">
        <f t="shared" si="34"/>
        <v>29.365568691718781</v>
      </c>
      <c r="F1044" s="17">
        <f>F1043+(data!$C$19*E1043-data!$C$16*F1043)*$B1044/60</f>
        <v>161.17356325667961</v>
      </c>
      <c r="G1044" s="17">
        <f>G1043+(data!$C$20*E1043-data!$C$17*G1043)*$B1044/60</f>
        <v>324.71915678180233</v>
      </c>
      <c r="H1044" s="16">
        <f t="shared" si="33"/>
        <v>111.66666666666667</v>
      </c>
      <c r="I1044" s="14">
        <f>E1044/data!$C$15*1000</f>
        <v>3.9760973009119618</v>
      </c>
      <c r="J1044" s="14">
        <f>J1043+data!$C$21*(I1043-J1043)/60*B1043</f>
        <v>3.9766490601499829</v>
      </c>
      <c r="K1044" s="59">
        <f>K1043+C1044*B1044/3600/data!H$23</f>
        <v>169.10161513424268</v>
      </c>
    </row>
    <row r="1045" spans="1:11" ht="20.100000000000001" customHeight="1">
      <c r="A1045" s="12">
        <f>'Eleveld TCI'!A1045</f>
        <v>6710</v>
      </c>
      <c r="B1045" s="8">
        <f>'Eleveld TCI'!C1045</f>
        <v>10</v>
      </c>
      <c r="C1045" s="68">
        <f>'Marsh TCI'!E1045</f>
        <v>720.04944191220147</v>
      </c>
      <c r="D1045" s="17">
        <f>(F1045*data!$C$16+G1045*data!$C$17-E1044*(data!$C$18+data!$C$19+data!$C$20))*$B1045/60</f>
        <v>-2.0003213951794452</v>
      </c>
      <c r="E1045" s="17">
        <f t="shared" si="34"/>
        <v>29.365620497072996</v>
      </c>
      <c r="F1045" s="17">
        <f>F1044+(data!$C$19*E1044-data!$C$16*F1044)*$B1045/60</f>
        <v>161.17277503296751</v>
      </c>
      <c r="G1045" s="17">
        <f>G1044+(data!$C$20*E1044-data!$C$17*G1044)*$B1045/60</f>
        <v>325.06131003546574</v>
      </c>
      <c r="H1045" s="16">
        <f t="shared" si="33"/>
        <v>111.83333333333333</v>
      </c>
      <c r="I1045" s="14">
        <f>E1045/data!$C$15*1000</f>
        <v>3.9761043153556872</v>
      </c>
      <c r="J1045" s="14">
        <f>J1044+data!$C$21*(I1044-J1044)/60*B1044</f>
        <v>3.9766375590364511</v>
      </c>
      <c r="K1045" s="59">
        <f>K1044+C1045*B1045/3600/data!H$23</f>
        <v>169.30162886810717</v>
      </c>
    </row>
    <row r="1046" spans="1:11" ht="20.100000000000001" customHeight="1">
      <c r="A1046" s="12">
        <f>'Eleveld TCI'!A1046</f>
        <v>6720</v>
      </c>
      <c r="B1046" s="8">
        <f>'Eleveld TCI'!C1046</f>
        <v>10</v>
      </c>
      <c r="C1046" s="68">
        <f>'Marsh TCI'!E1046</f>
        <v>719.96464784489206</v>
      </c>
      <c r="D1046" s="17">
        <f>(F1046*data!$C$16+G1046*data!$C$17-E1045*(data!$C$18+data!$C$19+data!$C$20))*$B1046/60</f>
        <v>-2.0000835229445633</v>
      </c>
      <c r="E1046" s="17">
        <f t="shared" si="34"/>
        <v>29.365674312773436</v>
      </c>
      <c r="F1046" s="17">
        <f>F1045+(data!$C$19*E1045-data!$C$16*F1045)*$B1046/60</f>
        <v>161.17199812991748</v>
      </c>
      <c r="G1046" s="17">
        <f>G1045+(data!$C$20*E1045-data!$C$17*G1045)*$B1046/60</f>
        <v>325.40321110201546</v>
      </c>
      <c r="H1046" s="16">
        <f t="shared" si="33"/>
        <v>112</v>
      </c>
      <c r="I1046" s="14">
        <f>E1046/data!$C$15*1000</f>
        <v>3.9761116020002438</v>
      </c>
      <c r="J1046" s="14">
        <f>J1045+data!$C$21*(I1045-J1045)/60*B1045</f>
        <v>3.9766264438693821</v>
      </c>
      <c r="K1046" s="59">
        <f>K1045+C1046*B1046/3600/data!H$23</f>
        <v>169.5016190480641</v>
      </c>
    </row>
    <row r="1047" spans="1:11" ht="20.100000000000001" customHeight="1">
      <c r="A1047" s="12">
        <f>'Eleveld TCI'!A1047</f>
        <v>6730</v>
      </c>
      <c r="B1047" s="8">
        <f>'Eleveld TCI'!C1047</f>
        <v>10</v>
      </c>
      <c r="C1047" s="68">
        <f>'Marsh TCI'!E1047</f>
        <v>719.87996928907933</v>
      </c>
      <c r="D1047" s="17">
        <f>(F1047*data!$C$16+G1047*data!$C$17-E1046*(data!$C$18+data!$C$19+data!$C$20))*$B1047/60</f>
        <v>-1.9998459875898555</v>
      </c>
      <c r="E1047" s="17">
        <f t="shared" si="34"/>
        <v>29.365730124752726</v>
      </c>
      <c r="F1047" s="17">
        <f>F1046+(data!$C$19*E1046-data!$C$16*F1046)*$B1047/60</f>
        <v>161.17123254444778</v>
      </c>
      <c r="G1047" s="17">
        <f>G1046+(data!$C$20*E1046-data!$C$17*G1046)*$B1047/60</f>
        <v>325.74486020796087</v>
      </c>
      <c r="H1047" s="16">
        <f t="shared" si="33"/>
        <v>112.16666666666667</v>
      </c>
      <c r="I1047" s="14">
        <f>E1047/data!$C$15*1000</f>
        <v>3.9761191589409099</v>
      </c>
      <c r="J1047" s="14">
        <f>J1046+data!$C$21*(I1046-J1046)/60*B1046</f>
        <v>3.9766157122778116</v>
      </c>
      <c r="K1047" s="59">
        <f>K1046+C1047*B1047/3600/data!H$23</f>
        <v>169.70158570619995</v>
      </c>
    </row>
    <row r="1048" spans="1:11" ht="20.100000000000001" customHeight="1">
      <c r="A1048" s="12">
        <f>'Eleveld TCI'!A1048</f>
        <v>6740</v>
      </c>
      <c r="B1048" s="8">
        <f>'Eleveld TCI'!C1048</f>
        <v>10</v>
      </c>
      <c r="C1048" s="68">
        <f>'Marsh TCI'!E1048</f>
        <v>719.79540554988489</v>
      </c>
      <c r="D1048" s="17">
        <f>(F1048*data!$C$16+G1048*data!$C$17-E1047*(data!$C$18+data!$C$19+data!$C$20))*$B1048/60</f>
        <v>-1.999608787100305</v>
      </c>
      <c r="E1048" s="17">
        <f t="shared" si="34"/>
        <v>29.365787919010977</v>
      </c>
      <c r="F1048" s="17">
        <f>F1047+(data!$C$19*E1047-data!$C$16*F1047)*$B1048/60</f>
        <v>161.17047827269445</v>
      </c>
      <c r="G1048" s="17">
        <f>G1047+(data!$C$20*E1047-data!$C$17*G1047)*$B1048/60</f>
        <v>326.0862575793646</v>
      </c>
      <c r="H1048" s="16">
        <f t="shared" si="33"/>
        <v>112.33333333333333</v>
      </c>
      <c r="I1048" s="14">
        <f>E1048/data!$C$15*1000</f>
        <v>3.9761269842820992</v>
      </c>
      <c r="J1048" s="14">
        <f>J1047+data!$C$21*(I1047-J1047)/60*B1047</f>
        <v>3.9766053619004937</v>
      </c>
      <c r="K1048" s="59">
        <f>K1047+C1048*B1048/3600/data!H$23</f>
        <v>169.90152887440826</v>
      </c>
    </row>
    <row r="1049" spans="1:11" ht="20.100000000000001" customHeight="1">
      <c r="A1049" s="12">
        <f>'Eleveld TCI'!A1049</f>
        <v>6750</v>
      </c>
      <c r="B1049" s="8">
        <f>'Eleveld TCI'!C1049</f>
        <v>10</v>
      </c>
      <c r="C1049" s="68">
        <f>'Marsh TCI'!E1049</f>
        <v>719.7109559385899</v>
      </c>
      <c r="D1049" s="17">
        <f>(F1049*data!$C$16+G1049*data!$C$17-E1048*(data!$C$18+data!$C$19+data!$C$20))*$B1049/60</f>
        <v>-1.9993719194784092</v>
      </c>
      <c r="E1049" s="17">
        <f t="shared" si="34"/>
        <v>29.36584768161558</v>
      </c>
      <c r="F1049" s="17">
        <f>F1048+(data!$C$19*E1048-data!$C$16*F1048)*$B1049/60</f>
        <v>161.16973531002361</v>
      </c>
      <c r="G1049" s="17">
        <f>G1048+(data!$C$20*E1048-data!$C$17*G1048)*$B1049/60</f>
        <v>326.42740344184432</v>
      </c>
      <c r="H1049" s="16">
        <f t="shared" si="33"/>
        <v>112.5</v>
      </c>
      <c r="I1049" s="14">
        <f>E1049/data!$C$15*1000</f>
        <v>3.9761350761373384</v>
      </c>
      <c r="J1049" s="14">
        <f>J1048+data!$C$21*(I1048-J1048)/60*B1048</f>
        <v>3.9765953903858891</v>
      </c>
      <c r="K1049" s="59">
        <f>K1048+C1049*B1049/3600/data!H$23</f>
        <v>170.10144858439119</v>
      </c>
    </row>
    <row r="1050" spans="1:11" ht="20.100000000000001" customHeight="1">
      <c r="A1050" s="12">
        <f>'Eleveld TCI'!A1050</f>
        <v>6760</v>
      </c>
      <c r="B1050" s="8">
        <f>'Eleveld TCI'!C1050</f>
        <v>10</v>
      </c>
      <c r="C1050" s="68">
        <f>'Marsh TCI'!E1050</f>
        <v>719.62661977259415</v>
      </c>
      <c r="D1050" s="17">
        <f>(F1050*data!$C$16+G1050*data!$C$17-E1049*(data!$C$18+data!$C$19+data!$C$20))*$B1050/60</f>
        <v>-1.9991353827440281</v>
      </c>
      <c r="E1050" s="17">
        <f t="shared" si="34"/>
        <v>29.365909398700968</v>
      </c>
      <c r="F1050" s="17">
        <f>F1049+(data!$C$19*E1049-data!$C$16*F1049)*$B1050/60</f>
        <v>161.16900365104348</v>
      </c>
      <c r="G1050" s="17">
        <f>G1049+(data!$C$20*E1049-data!$C$17*G1049)*$B1050/60</f>
        <v>326.76829802057438</v>
      </c>
      <c r="H1050" s="16">
        <f t="shared" si="33"/>
        <v>112.66666666666667</v>
      </c>
      <c r="I1050" s="14">
        <f>E1050/data!$C$15*1000</f>
        <v>3.976143432629228</v>
      </c>
      <c r="J1050" s="14">
        <f>J1049+data!$C$21*(I1049-J1049)/60*B1049</f>
        <v>3.9765857953921526</v>
      </c>
      <c r="K1050" s="59">
        <f>K1049+C1050*B1050/3600/data!H$23</f>
        <v>170.30134486766136</v>
      </c>
    </row>
    <row r="1051" spans="1:11" ht="20.100000000000001" customHeight="1">
      <c r="A1051" s="12">
        <f>'Eleveld TCI'!A1051</f>
        <v>6770</v>
      </c>
      <c r="B1051" s="8">
        <f>'Eleveld TCI'!C1051</f>
        <v>10</v>
      </c>
      <c r="C1051" s="68">
        <f>'Marsh TCI'!E1051</f>
        <v>719.54239637535466</v>
      </c>
      <c r="D1051" s="17">
        <f>(F1051*data!$C$16+G1051*data!$C$17-E1050*(data!$C$18+data!$C$19+data!$C$20))*$B1051/60</f>
        <v>-1.9988991749342231</v>
      </c>
      <c r="E1051" s="17">
        <f t="shared" si="34"/>
        <v>29.365973056468395</v>
      </c>
      <c r="F1051" s="17">
        <f>F1050+(data!$C$19*E1050-data!$C$16*F1050)*$B1051/60</f>
        <v>161.16828328961617</v>
      </c>
      <c r="G1051" s="17">
        <f>G1050+(data!$C$20*E1050-data!$C$17*G1050)*$B1051/60</f>
        <v>327.1089415402875</v>
      </c>
      <c r="H1051" s="16">
        <f t="shared" si="33"/>
        <v>112.83333333333333</v>
      </c>
      <c r="I1051" s="14">
        <f>E1051/data!$C$15*1000</f>
        <v>3.9761520518894207</v>
      </c>
      <c r="J1051" s="14">
        <f>J1050+data!$C$21*(I1050-J1050)/60*B1050</f>
        <v>3.9765765745871202</v>
      </c>
      <c r="K1051" s="59">
        <f>K1050+C1051*B1051/3600/data!H$23</f>
        <v>170.50121775554339</v>
      </c>
    </row>
    <row r="1052" spans="1:11" ht="20.100000000000001" customHeight="1">
      <c r="A1052" s="12">
        <f>'Eleveld TCI'!A1052</f>
        <v>6780</v>
      </c>
      <c r="B1052" s="8">
        <f>'Eleveld TCI'!C1052</f>
        <v>10</v>
      </c>
      <c r="C1052" s="68">
        <f>'Marsh TCI'!E1052</f>
        <v>719.45828507632939</v>
      </c>
      <c r="D1052" s="17">
        <f>(F1052*data!$C$16+G1052*data!$C$17-E1051*(data!$C$18+data!$C$19+data!$C$20))*$B1052/60</f>
        <v>-1.9986632941031055</v>
      </c>
      <c r="E1052" s="17">
        <f t="shared" si="34"/>
        <v>29.366038641185717</v>
      </c>
      <c r="F1052" s="17">
        <f>F1051+(data!$C$19*E1051-data!$C$16*F1051)*$B1052/60</f>
        <v>161.16757421886953</v>
      </c>
      <c r="G1052" s="17">
        <f>G1051+(data!$C$20*E1051-data!$C$17*G1051)*$B1052/60</f>
        <v>327.44933422527635</v>
      </c>
      <c r="H1052" s="16">
        <f t="shared" si="33"/>
        <v>113</v>
      </c>
      <c r="I1052" s="14">
        <f>E1052/data!$C$15*1000</f>
        <v>3.9761609320585833</v>
      </c>
      <c r="J1052" s="14">
        <f>J1051+data!$C$21*(I1051-J1051)/60*B1051</f>
        <v>3.9765677256482959</v>
      </c>
      <c r="K1052" s="59">
        <f>K1051+C1052*B1052/3600/data!H$23</f>
        <v>170.7010672791757</v>
      </c>
    </row>
    <row r="1053" spans="1:11" ht="20.100000000000001" customHeight="1">
      <c r="A1053" s="12">
        <f>'Eleveld TCI'!A1053</f>
        <v>6790</v>
      </c>
      <c r="B1053" s="8">
        <f>'Eleveld TCI'!C1053</f>
        <v>10</v>
      </c>
      <c r="C1053" s="68">
        <f>'Marsh TCI'!E1053</f>
        <v>719.37428521092613</v>
      </c>
      <c r="D1053" s="17">
        <f>(F1053*data!$C$16+G1053*data!$C$17-E1052*(data!$C$18+data!$C$19+data!$C$20))*$B1053/60</f>
        <v>-1.998427738321678</v>
      </c>
      <c r="E1053" s="17">
        <f t="shared" si="34"/>
        <v>29.366106139187178</v>
      </c>
      <c r="F1053" s="17">
        <f>F1052+(data!$C$19*E1052-data!$C$16*F1052)*$B1053/60</f>
        <v>161.16687643120872</v>
      </c>
      <c r="G1053" s="17">
        <f>G1052+(data!$C$20*E1052-data!$C$17*G1052)*$B1053/60</f>
        <v>327.78947629939518</v>
      </c>
      <c r="H1053" s="16">
        <f t="shared" si="33"/>
        <v>113.16666666666667</v>
      </c>
      <c r="I1053" s="14">
        <f>E1053/data!$C$15*1000</f>
        <v>3.9761700712863721</v>
      </c>
      <c r="J1053" s="14">
        <f>J1052+data!$C$21*(I1052-J1052)/60*B1052</f>
        <v>3.9765592462628376</v>
      </c>
      <c r="K1053" s="59">
        <f>K1052+C1053*B1053/3600/data!H$23</f>
        <v>170.90089346951208</v>
      </c>
    </row>
    <row r="1054" spans="1:11" ht="20.100000000000001" customHeight="1">
      <c r="A1054" s="12">
        <f>'Eleveld TCI'!A1054</f>
        <v>6800</v>
      </c>
      <c r="B1054" s="8">
        <f>'Eleveld TCI'!C1054</f>
        <v>10</v>
      </c>
      <c r="C1054" s="68">
        <f>'Marsh TCI'!E1054</f>
        <v>719.29039612044107</v>
      </c>
      <c r="D1054" s="17">
        <f>(F1054*data!$C$16+G1054*data!$C$17-E1053*(data!$C$18+data!$C$19+data!$C$20))*$B1054/60</f>
        <v>-1.9981925056776872</v>
      </c>
      <c r="E1054" s="17">
        <f t="shared" si="34"/>
        <v>29.366175536873175</v>
      </c>
      <c r="F1054" s="17">
        <f>F1053+(data!$C$19*E1053-data!$C$16*F1053)*$B1054/60</f>
        <v>161.16618991832769</v>
      </c>
      <c r="G1054" s="17">
        <f>G1053+(data!$C$20*E1053-data!$C$17*G1053)*$B1054/60</f>
        <v>328.12936798606165</v>
      </c>
      <c r="H1054" s="16">
        <f t="shared" si="33"/>
        <v>113.33333333333333</v>
      </c>
      <c r="I1054" s="14">
        <f>E1054/data!$C$15*1000</f>
        <v>3.9761794677314022</v>
      </c>
      <c r="J1054" s="14">
        <f>J1053+data!$C$21*(I1053-J1053)/60*B1053</f>
        <v>3.9765511341275448</v>
      </c>
      <c r="K1054" s="59">
        <f>K1053+C1054*B1054/3600/data!H$23</f>
        <v>171.10069635732333</v>
      </c>
    </row>
    <row r="1055" spans="1:11" ht="20.100000000000001" customHeight="1">
      <c r="A1055" s="12">
        <f>'Eleveld TCI'!A1055</f>
        <v>6810</v>
      </c>
      <c r="B1055" s="8">
        <f>'Eleveld TCI'!C1055</f>
        <v>10</v>
      </c>
      <c r="C1055" s="68">
        <f>'Marsh TCI'!E1055</f>
        <v>719.20661715201277</v>
      </c>
      <c r="D1055" s="17">
        <f>(F1055*data!$C$16+G1055*data!$C$17-E1054*(data!$C$18+data!$C$19+data!$C$20))*$B1055/60</f>
        <v>-1.9979575942754741</v>
      </c>
      <c r="E1055" s="17">
        <f t="shared" si="34"/>
        <v>29.366246820710039</v>
      </c>
      <c r="F1055" s="17">
        <f>F1054+(data!$C$19*E1054-data!$C$16*F1054)*$B1055/60</f>
        <v>161.16551467122045</v>
      </c>
      <c r="G1055" s="17">
        <f>G1054+(data!$C$20*E1054-data!$C$17*G1054)*$B1055/60</f>
        <v>328.46900950825818</v>
      </c>
      <c r="H1055" s="16">
        <f t="shared" si="33"/>
        <v>113.5</v>
      </c>
      <c r="I1055" s="14">
        <f>E1055/data!$C$15*1000</f>
        <v>3.976189119561214</v>
      </c>
      <c r="J1055" s="14">
        <f>J1054+data!$C$21*(I1054-J1054)/60*B1054</f>
        <v>3.9765433869488418</v>
      </c>
      <c r="K1055" s="59">
        <f>K1054+C1055*B1055/3600/data!H$23</f>
        <v>171.3004759731989</v>
      </c>
    </row>
    <row r="1056" spans="1:11" ht="20.100000000000001" customHeight="1">
      <c r="A1056" s="12">
        <f>'Eleveld TCI'!A1056</f>
        <v>6820</v>
      </c>
      <c r="B1056" s="8">
        <f>'Eleveld TCI'!C1056</f>
        <v>10</v>
      </c>
      <c r="C1056" s="68">
        <f>'Marsh TCI'!E1056</f>
        <v>719.12294765855563</v>
      </c>
      <c r="D1056" s="17">
        <f>(F1056*data!$C$16+G1056*data!$C$17-E1055*(data!$C$18+data!$C$19+data!$C$20))*$B1056/60</f>
        <v>-1.9977230022358168</v>
      </c>
      <c r="E1056" s="17">
        <f t="shared" si="34"/>
        <v>29.366319977229814</v>
      </c>
      <c r="F1056" s="17">
        <f>F1055+(data!$C$19*E1055-data!$C$16*F1055)*$B1056/60</f>
        <v>161.16485068019239</v>
      </c>
      <c r="G1056" s="17">
        <f>G1055+(data!$C$20*E1055-data!$C$17*G1055)*$B1056/60</f>
        <v>328.80840108853386</v>
      </c>
      <c r="H1056" s="16">
        <f t="shared" si="33"/>
        <v>113.66666666666667</v>
      </c>
      <c r="I1056" s="14">
        <f>E1056/data!$C$15*1000</f>
        <v>3.9761990249522485</v>
      </c>
      <c r="J1056" s="14">
        <f>J1055+data!$C$21*(I1055-J1055)/60*B1055</f>
        <v>3.9765360024427658</v>
      </c>
      <c r="K1056" s="59">
        <f>K1055+C1056*B1056/3600/data!H$23</f>
        <v>171.50023234754849</v>
      </c>
    </row>
    <row r="1057" spans="1:11" ht="20.100000000000001" customHeight="1">
      <c r="A1057" s="12">
        <f>'Eleveld TCI'!A1057</f>
        <v>6830</v>
      </c>
      <c r="B1057" s="8">
        <f>'Eleveld TCI'!C1057</f>
        <v>10</v>
      </c>
      <c r="C1057" s="68">
        <f>'Marsh TCI'!E1057</f>
        <v>719.03938699872924</v>
      </c>
      <c r="D1057" s="17">
        <f>(F1057*data!$C$16+G1057*data!$C$17-E1056*(data!$C$18+data!$C$19+data!$C$20))*$B1057/60</f>
        <v>-1.9974887276957911</v>
      </c>
      <c r="E1057" s="17">
        <f t="shared" si="34"/>
        <v>29.36639499303001</v>
      </c>
      <c r="F1057" s="17">
        <f>F1056+(data!$C$19*E1056-data!$C$16*F1056)*$B1057/60</f>
        <v>161.16419793487125</v>
      </c>
      <c r="G1057" s="17">
        <f>G1056+(data!$C$20*E1056-data!$C$17*G1056)*$B1057/60</f>
        <v>329.14754294900587</v>
      </c>
      <c r="H1057" s="16">
        <f t="shared" si="33"/>
        <v>113.83333333333333</v>
      </c>
      <c r="I1057" s="14">
        <f>E1057/data!$C$15*1000</f>
        <v>3.9762091820898062</v>
      </c>
      <c r="J1057" s="14">
        <f>J1056+data!$C$21*(I1056-J1056)/60*B1056</f>
        <v>3.9765289783349504</v>
      </c>
      <c r="K1057" s="59">
        <f>K1056+C1057*B1057/3600/data!H$23</f>
        <v>171.6999655106037</v>
      </c>
    </row>
    <row r="1058" spans="1:11" ht="20.100000000000001" customHeight="1">
      <c r="A1058" s="12">
        <f>'Eleveld TCI'!A1058</f>
        <v>6840</v>
      </c>
      <c r="B1058" s="8">
        <f>'Eleveld TCI'!C1058</f>
        <v>10</v>
      </c>
      <c r="C1058" s="68">
        <f>'Marsh TCI'!E1058</f>
        <v>718.95593453687184</v>
      </c>
      <c r="D1058" s="17">
        <f>(F1058*data!$C$16+G1058*data!$C$17-E1057*(data!$C$18+data!$C$19+data!$C$20))*$B1058/60</f>
        <v>-1.9972547688086142</v>
      </c>
      <c r="E1058" s="17">
        <f t="shared" si="34"/>
        <v>29.366471854773422</v>
      </c>
      <c r="F1058" s="17">
        <f>F1057+(data!$C$19*E1057-data!$C$16*F1057)*$B1058/60</f>
        <v>161.1635564242182</v>
      </c>
      <c r="G1058" s="17">
        <f>G1057+(data!$C$20*E1057-data!$C$17*G1057)*$B1058/60</f>
        <v>329.48643531136116</v>
      </c>
      <c r="H1058" s="16">
        <f t="shared" si="33"/>
        <v>114</v>
      </c>
      <c r="I1058" s="14">
        <f>E1058/data!$C$15*1000</f>
        <v>3.9762195891680325</v>
      </c>
      <c r="J1058" s="14">
        <f>J1057+data!$C$21*(I1057-J1057)/60*B1057</f>
        <v>3.9765223123606108</v>
      </c>
      <c r="K1058" s="59">
        <f>K1057+C1058*B1058/3600/data!H$23</f>
        <v>171.8996754924195</v>
      </c>
    </row>
    <row r="1059" spans="1:11" ht="20.100000000000001" customHeight="1">
      <c r="A1059" s="12">
        <f>'Eleveld TCI'!A1059</f>
        <v>6850</v>
      </c>
      <c r="B1059" s="8">
        <f>'Eleveld TCI'!C1059</f>
        <v>10</v>
      </c>
      <c r="C1059" s="68">
        <f>'Marsh TCI'!E1059</f>
        <v>718.8725896429338</v>
      </c>
      <c r="D1059" s="17">
        <f>(F1059*data!$C$16+G1059*data!$C$17-E1058*(data!$C$18+data!$C$19+data!$C$20))*$B1059/60</f>
        <v>-1.9970211237435109</v>
      </c>
      <c r="E1059" s="17">
        <f t="shared" si="34"/>
        <v>29.366550549187888</v>
      </c>
      <c r="F1059" s="17">
        <f>F1058+(data!$C$19*E1058-data!$C$16*F1058)*$B1059/60</f>
        <v>161.16292613653846</v>
      </c>
      <c r="G1059" s="17">
        <f>G1058+(data!$C$20*E1058-data!$C$17*G1058)*$B1059/60</f>
        <v>329.82507839685809</v>
      </c>
      <c r="H1059" s="16">
        <f t="shared" si="33"/>
        <v>114.16666666666667</v>
      </c>
      <c r="I1059" s="14">
        <f>E1059/data!$C$15*1000</f>
        <v>3.9762302443898756</v>
      </c>
      <c r="J1059" s="14">
        <f>J1058+data!$C$21*(I1058-J1058)/60*B1058</f>
        <v>3.9765160022645278</v>
      </c>
      <c r="K1059" s="59">
        <f>K1058+C1059*B1059/3600/data!H$23</f>
        <v>172.09936232287586</v>
      </c>
    </row>
    <row r="1060" spans="1:11" ht="20.100000000000001" customHeight="1">
      <c r="A1060" s="12">
        <f>'Eleveld TCI'!A1060</f>
        <v>6860</v>
      </c>
      <c r="B1060" s="8">
        <f>'Eleveld TCI'!C1060</f>
        <v>10</v>
      </c>
      <c r="C1060" s="68">
        <f>'Marsh TCI'!E1060</f>
        <v>718.78935169246233</v>
      </c>
      <c r="D1060" s="17">
        <f>(F1060*data!$C$16+G1060*data!$C$17-E1059*(data!$C$18+data!$C$19+data!$C$20))*$B1060/60</f>
        <v>-1.9967877906855627</v>
      </c>
      <c r="E1060" s="17">
        <f t="shared" si="34"/>
        <v>29.366631063066031</v>
      </c>
      <c r="F1060" s="17">
        <f>F1059+(data!$C$19*E1059-data!$C$16*F1059)*$B1060/60</f>
        <v>161.16230705949218</v>
      </c>
      <c r="G1060" s="17">
        <f>G1059+(data!$C$20*E1059-data!$C$17*G1059)*$B1060/60</f>
        <v>330.16347242632804</v>
      </c>
      <c r="H1060" s="16">
        <f t="shared" si="33"/>
        <v>114.33333333333333</v>
      </c>
      <c r="I1060" s="14">
        <f>E1060/data!$C$15*1000</f>
        <v>3.9762411459670561</v>
      </c>
      <c r="J1060" s="14">
        <f>J1059+data!$C$21*(I1059-J1059)/60*B1059</f>
        <v>3.9765100458010334</v>
      </c>
      <c r="K1060" s="59">
        <f>K1059+C1060*B1060/3600/data!H$23</f>
        <v>172.29902603167932</v>
      </c>
    </row>
    <row r="1061" spans="1:11" ht="20.100000000000001" customHeight="1">
      <c r="A1061" s="12">
        <f>'Eleveld TCI'!A1061</f>
        <v>6870</v>
      </c>
      <c r="B1061" s="8">
        <f>'Eleveld TCI'!C1061</f>
        <v>10</v>
      </c>
      <c r="C1061" s="68">
        <f>'Marsh TCI'!E1061</f>
        <v>718.70622006651445</v>
      </c>
      <c r="D1061" s="17">
        <f>(F1061*data!$C$16+G1061*data!$C$17-E1060*(data!$C$18+data!$C$19+data!$C$20))*$B1061/60</f>
        <v>-1.9965547678355609</v>
      </c>
      <c r="E1061" s="17">
        <f t="shared" si="34"/>
        <v>29.366713383265086</v>
      </c>
      <c r="F1061" s="17">
        <f>F1060+(data!$C$19*E1060-data!$C$16*F1060)*$B1061/60</f>
        <v>161.1616991801049</v>
      </c>
      <c r="G1061" s="17">
        <f>G1060+(data!$C$20*E1060-data!$C$17*G1060)*$B1061/60</f>
        <v>330.501617620177</v>
      </c>
      <c r="H1061" s="16">
        <f t="shared" si="33"/>
        <v>114.5</v>
      </c>
      <c r="I1061" s="14">
        <f>E1061/data!$C$15*1000</f>
        <v>3.9762522921200465</v>
      </c>
      <c r="J1061" s="14">
        <f>J1060+data!$C$21*(I1060-J1060)/60*B1060</f>
        <v>3.9765044407339931</v>
      </c>
      <c r="K1061" s="59">
        <f>K1060+C1061*B1061/3600/data!H$23</f>
        <v>172.49866664836446</v>
      </c>
    </row>
    <row r="1062" spans="1:11" ht="20.100000000000001" customHeight="1">
      <c r="A1062" s="12">
        <f>'Eleveld TCI'!A1062</f>
        <v>6880</v>
      </c>
      <c r="B1062" s="8">
        <f>'Eleveld TCI'!C1062</f>
        <v>10</v>
      </c>
      <c r="C1062" s="68">
        <f>'Marsh TCI'!E1062</f>
        <v>718.62319415163142</v>
      </c>
      <c r="D1062" s="17">
        <f>(F1062*data!$C$16+G1062*data!$C$17-E1061*(data!$C$18+data!$C$19+data!$C$20))*$B1062/60</f>
        <v>-1.9963220534098747</v>
      </c>
      <c r="E1062" s="17">
        <f t="shared" si="34"/>
        <v>29.366797496706642</v>
      </c>
      <c r="F1062" s="17">
        <f>F1061+(data!$C$19*E1061-data!$C$16*F1061)*$B1062/60</f>
        <v>161.16110248477804</v>
      </c>
      <c r="G1062" s="17">
        <f>G1061+(data!$C$20*E1061-data!$C$17*G1061)*$B1062/60</f>
        <v>330.83951419838718</v>
      </c>
      <c r="H1062" s="16">
        <f t="shared" si="33"/>
        <v>114.66666666666667</v>
      </c>
      <c r="I1062" s="14">
        <f>E1062/data!$C$15*1000</f>
        <v>3.9762636810780281</v>
      </c>
      <c r="J1062" s="14">
        <f>J1061+data!$C$21*(I1061-J1061)/60*B1061</f>
        <v>3.9764991848367903</v>
      </c>
      <c r="K1062" s="59">
        <f>K1061+C1062*B1062/3600/data!H$23</f>
        <v>172.69828420229547</v>
      </c>
    </row>
    <row r="1063" spans="1:11" ht="20.100000000000001" customHeight="1">
      <c r="A1063" s="12">
        <f>'Eleveld TCI'!A1063</f>
        <v>6890</v>
      </c>
      <c r="B1063" s="8">
        <f>'Eleveld TCI'!C1063</f>
        <v>10</v>
      </c>
      <c r="C1063" s="68">
        <f>'Marsh TCI'!E1063</f>
        <v>718.54027333977228</v>
      </c>
      <c r="D1063" s="17">
        <f>(F1063*data!$C$16+G1063*data!$C$17-E1062*(data!$C$18+data!$C$19+data!$C$20))*$B1063/60</f>
        <v>-1.9960896456403039</v>
      </c>
      <c r="E1063" s="17">
        <f t="shared" si="34"/>
        <v>29.366883390376426</v>
      </c>
      <c r="F1063" s="17">
        <f>F1062+(data!$C$19*E1062-data!$C$16*F1062)*$B1063/60</f>
        <v>161.16051695929914</v>
      </c>
      <c r="G1063" s="17">
        <f>G1062+(data!$C$20*E1062-data!$C$17*G1062)*$B1063/60</f>
        <v>331.17716238051844</v>
      </c>
      <c r="H1063" s="16">
        <f t="shared" si="33"/>
        <v>114.83333333333333</v>
      </c>
      <c r="I1063" s="14">
        <f>E1063/data!$C$15*1000</f>
        <v>3.9762753110788696</v>
      </c>
      <c r="J1063" s="14">
        <f>J1062+data!$C$21*(I1062-J1062)/60*B1062</f>
        <v>3.9764942758923087</v>
      </c>
      <c r="K1063" s="59">
        <f>K1062+C1063*B1063/3600/data!H$23</f>
        <v>172.89787872266763</v>
      </c>
    </row>
    <row r="1064" spans="1:11" ht="20.100000000000001" customHeight="1">
      <c r="A1064" s="12">
        <f>'Eleveld TCI'!A1064</f>
        <v>6900</v>
      </c>
      <c r="B1064" s="8">
        <f>'Eleveld TCI'!C1064</f>
        <v>10</v>
      </c>
      <c r="C1064" s="68">
        <f>'Marsh TCI'!E1064</f>
        <v>718.4574570282831</v>
      </c>
      <c r="D1064" s="17">
        <f>(F1064*data!$C$16+G1064*data!$C$17-E1063*(data!$C$18+data!$C$19+data!$C$20))*$B1064/60</f>
        <v>-1.9958575427739425</v>
      </c>
      <c r="E1064" s="17">
        <f t="shared" si="34"/>
        <v>29.366971051324072</v>
      </c>
      <c r="F1064" s="17">
        <f>F1063+(data!$C$19*E1063-data!$C$16*F1063)*$B1064/60</f>
        <v>161.15994258885215</v>
      </c>
      <c r="G1064" s="17">
        <f>G1063+(data!$C$20*E1063-data!$C$17*G1063)*$B1064/60</f>
        <v>331.51456238571018</v>
      </c>
      <c r="H1064" s="16">
        <f t="shared" si="33"/>
        <v>115</v>
      </c>
      <c r="I1064" s="14">
        <f>E1064/data!$C$15*1000</f>
        <v>3.9762871803690913</v>
      </c>
      <c r="J1064" s="14">
        <f>J1063+data!$C$21*(I1063-J1063)/60*B1063</f>
        <v>3.9764897116929165</v>
      </c>
      <c r="K1064" s="59">
        <f>K1063+C1064*B1064/3600/data!H$23</f>
        <v>173.09745023850883</v>
      </c>
    </row>
    <row r="1065" spans="1:11" ht="20.100000000000001" customHeight="1">
      <c r="A1065" s="12">
        <f>'Eleveld TCI'!A1065</f>
        <v>6910</v>
      </c>
      <c r="B1065" s="8">
        <f>'Eleveld TCI'!C1065</f>
        <v>10</v>
      </c>
      <c r="C1065" s="68">
        <f>'Marsh TCI'!E1065</f>
        <v>718.37474461982026</v>
      </c>
      <c r="D1065" s="17">
        <f>(F1065*data!$C$16+G1065*data!$C$17-E1064*(data!$C$18+data!$C$19+data!$C$20))*$B1065/60</f>
        <v>-1.9956257430730384</v>
      </c>
      <c r="E1065" s="17">
        <f t="shared" si="34"/>
        <v>29.367060466662931</v>
      </c>
      <c r="F1065" s="17">
        <f>F1064+(data!$C$19*E1064-data!$C$16*F1064)*$B1065/60</f>
        <v>161.15937935802739</v>
      </c>
      <c r="G1065" s="17">
        <f>G1064+(data!$C$20*E1064-data!$C$17*G1064)*$B1065/60</f>
        <v>331.85171443268268</v>
      </c>
      <c r="H1065" s="16">
        <f t="shared" si="33"/>
        <v>115.16666666666667</v>
      </c>
      <c r="I1065" s="14">
        <f>E1065/data!$C$15*1000</f>
        <v>3.9762992872038416</v>
      </c>
      <c r="J1065" s="14">
        <f>J1064+data!$C$21*(I1064-J1064)/60*B1064</f>
        <v>3.9764854900404485</v>
      </c>
      <c r="K1065" s="59">
        <f>K1064+C1065*B1065/3600/data!H$23</f>
        <v>173.296998778681</v>
      </c>
    </row>
    <row r="1066" spans="1:11" ht="20.100000000000001" customHeight="1">
      <c r="A1066" s="12">
        <f>'Eleveld TCI'!A1066</f>
        <v>6920</v>
      </c>
      <c r="B1066" s="8">
        <f>'Eleveld TCI'!C1066</f>
        <v>10</v>
      </c>
      <c r="C1066" s="68">
        <f>'Marsh TCI'!E1066</f>
        <v>718.29213552232488</v>
      </c>
      <c r="D1066" s="17">
        <f>(F1066*data!$C$16+G1066*data!$C$17-E1065*(data!$C$18+data!$C$19+data!$C$20))*$B1066/60</f>
        <v>-1.9953942448148654</v>
      </c>
      <c r="E1066" s="17">
        <f t="shared" si="34"/>
        <v>29.367151623569789</v>
      </c>
      <c r="F1066" s="17">
        <f>F1065+(data!$C$19*E1065-data!$C$16*F1065)*$B1066/60</f>
        <v>161.15882725083165</v>
      </c>
      <c r="G1066" s="17">
        <f>G1065+(data!$C$20*E1065-data!$C$17*G1065)*$B1066/60</f>
        <v>332.18861873973879</v>
      </c>
      <c r="H1066" s="16">
        <f t="shared" si="33"/>
        <v>115.33333333333333</v>
      </c>
      <c r="I1066" s="14">
        <f>E1066/data!$C$15*1000</f>
        <v>3.9763116298468577</v>
      </c>
      <c r="J1066" s="14">
        <f>J1065+data!$C$21*(I1065-J1065)/60*B1065</f>
        <v>3.9764816087461878</v>
      </c>
      <c r="K1066" s="59">
        <f>K1065+C1066*B1066/3600/data!H$23</f>
        <v>173.49652437188163</v>
      </c>
    </row>
    <row r="1067" spans="1:11" ht="20.100000000000001" customHeight="1">
      <c r="A1067" s="12">
        <f>'Eleveld TCI'!A1067</f>
        <v>6930</v>
      </c>
      <c r="B1067" s="8">
        <f>'Eleveld TCI'!C1067</f>
        <v>10</v>
      </c>
      <c r="C1067" s="68">
        <f>'Marsh TCI'!E1067</f>
        <v>718.20962914897166</v>
      </c>
      <c r="D1067" s="17">
        <f>(F1067*data!$C$16+G1067*data!$C$17-E1066*(data!$C$18+data!$C$19+data!$C$20))*$B1067/60</f>
        <v>-1.9951630462915753</v>
      </c>
      <c r="E1067" s="17">
        <f t="shared" si="34"/>
        <v>29.367244509284671</v>
      </c>
      <c r="F1067" s="17">
        <f>F1066+(data!$C$19*E1066-data!$C$16*F1066)*$B1067/60</f>
        <v>161.1582862506979</v>
      </c>
      <c r="G1067" s="17">
        <f>G1066+(data!$C$20*E1066-data!$C$17*G1066)*$B1067/60</f>
        <v>332.52527552476539</v>
      </c>
      <c r="H1067" s="16">
        <f t="shared" si="33"/>
        <v>115.5</v>
      </c>
      <c r="I1067" s="14">
        <f>E1067/data!$C$15*1000</f>
        <v>3.9763242065704385</v>
      </c>
      <c r="J1067" s="14">
        <f>J1066+data!$C$21*(I1066-J1066)/60*B1066</f>
        <v>3.9764780656308498</v>
      </c>
      <c r="K1067" s="59">
        <f>K1066+C1067*B1067/3600/data!H$23</f>
        <v>173.69602704664524</v>
      </c>
    </row>
    <row r="1068" spans="1:11" ht="20.100000000000001" customHeight="1">
      <c r="A1068" s="12">
        <f>'Eleveld TCI'!A1068</f>
        <v>6940</v>
      </c>
      <c r="B1068" s="8">
        <f>'Eleveld TCI'!C1068</f>
        <v>10</v>
      </c>
      <c r="C1068" s="68">
        <f>'Marsh TCI'!E1068</f>
        <v>718.12722491810746</v>
      </c>
      <c r="D1068" s="17">
        <f>(F1068*data!$C$16+G1068*data!$C$17-E1067*(data!$C$18+data!$C$19+data!$C$20))*$B1068/60</f>
        <v>-1.9949321458100717</v>
      </c>
      <c r="E1068" s="17">
        <f t="shared" si="34"/>
        <v>29.367339111110631</v>
      </c>
      <c r="F1068" s="17">
        <f>F1067+(data!$C$19*E1067-data!$C$16*F1067)*$B1068/60</f>
        <v>161.1577563404951</v>
      </c>
      <c r="G1068" s="17">
        <f>G1067+(data!$C$20*E1067-data!$C$17*G1067)*$B1068/60</f>
        <v>332.86168500523502</v>
      </c>
      <c r="H1068" s="16">
        <f t="shared" si="33"/>
        <v>115.66666666666667</v>
      </c>
      <c r="I1068" s="14">
        <f>E1068/data!$C$15*1000</f>
        <v>3.9763370156554187</v>
      </c>
      <c r="J1068" s="14">
        <f>J1067+data!$C$21*(I1067-J1067)/60*B1067</f>
        <v>3.9764748585245617</v>
      </c>
      <c r="K1068" s="59">
        <f>K1067+C1068*B1068/3600/data!H$23</f>
        <v>173.8955068313447</v>
      </c>
    </row>
    <row r="1069" spans="1:11" ht="20.100000000000001" customHeight="1">
      <c r="A1069" s="12">
        <f>'Eleveld TCI'!A1069</f>
        <v>6950</v>
      </c>
      <c r="B1069" s="8">
        <f>'Eleveld TCI'!C1069</f>
        <v>10</v>
      </c>
      <c r="C1069" s="68">
        <f>'Marsh TCI'!E1069</f>
        <v>718.04492225322065</v>
      </c>
      <c r="D1069" s="17">
        <f>(F1069*data!$C$16+G1069*data!$C$17-E1068*(data!$C$18+data!$C$19+data!$C$20))*$B1069/60</f>
        <v>-1.9947015416918774</v>
      </c>
      <c r="E1069" s="17">
        <f t="shared" si="34"/>
        <v>29.367435416413496</v>
      </c>
      <c r="F1069" s="17">
        <f>F1068+(data!$C$19*E1068-data!$C$16*F1068)*$B1069/60</f>
        <v>161.1572375025377</v>
      </c>
      <c r="G1069" s="17">
        <f>G1068+(data!$C$20*E1068-data!$C$17*G1068)*$B1069/60</f>
        <v>333.1978473982075</v>
      </c>
      <c r="H1069" s="16">
        <f t="shared" si="33"/>
        <v>115.83333333333333</v>
      </c>
      <c r="I1069" s="14">
        <f>E1069/data!$C$15*1000</f>
        <v>3.9763500553911308</v>
      </c>
      <c r="J1069" s="14">
        <f>J1068+data!$C$21*(I1068-J1068)/60*B1068</f>
        <v>3.9764719852668464</v>
      </c>
      <c r="K1069" s="59">
        <f>K1068+C1069*B1069/3600/data!H$23</f>
        <v>174.09496375419283</v>
      </c>
    </row>
    <row r="1070" spans="1:11" ht="20.100000000000001" customHeight="1">
      <c r="A1070" s="12">
        <f>'Eleveld TCI'!A1070</f>
        <v>6960</v>
      </c>
      <c r="B1070" s="8">
        <f>'Eleveld TCI'!C1070</f>
        <v>10</v>
      </c>
      <c r="C1070" s="68">
        <f>'Marsh TCI'!E1070</f>
        <v>717.9627205828848</v>
      </c>
      <c r="D1070" s="17">
        <f>(F1070*data!$C$16+G1070*data!$C$17-E1069*(data!$C$18+data!$C$19+data!$C$20))*$B1070/60</f>
        <v>-1.9944712322730003</v>
      </c>
      <c r="E1070" s="17">
        <f t="shared" si="34"/>
        <v>29.367533412621665</v>
      </c>
      <c r="F1070" s="17">
        <f>F1069+(data!$C$19*E1069-data!$C$16*F1069)*$B1070/60</f>
        <v>161.15672971859519</v>
      </c>
      <c r="G1070" s="17">
        <f>G1069+(data!$C$20*E1069-data!$C$17*G1069)*$B1070/60</f>
        <v>333.53376292033136</v>
      </c>
      <c r="H1070" s="16">
        <f t="shared" si="33"/>
        <v>116</v>
      </c>
      <c r="I1070" s="14">
        <f>E1070/data!$C$15*1000</f>
        <v>3.9763633240753813</v>
      </c>
      <c r="J1070" s="14">
        <f>J1069+data!$C$21*(I1069-J1069)/60*B1069</f>
        <v>3.9764694437066028</v>
      </c>
      <c r="K1070" s="59">
        <f>K1069+C1070*B1070/3600/data!H$23</f>
        <v>174.29439784324364</v>
      </c>
    </row>
    <row r="1071" spans="1:11" ht="20.100000000000001" customHeight="1">
      <c r="A1071" s="12">
        <f>'Eleveld TCI'!A1071</f>
        <v>6970</v>
      </c>
      <c r="B1071" s="8">
        <f>'Eleveld TCI'!C1071</f>
        <v>10</v>
      </c>
      <c r="C1071" s="68">
        <f>'Marsh TCI'!E1071</f>
        <v>717.88061934070754</v>
      </c>
      <c r="D1071" s="17">
        <f>(F1071*data!$C$16+G1071*data!$C$17-E1070*(data!$C$18+data!$C$19+data!$C$20))*$B1071/60</f>
        <v>-1.9942412159038045</v>
      </c>
      <c r="E1071" s="17">
        <f t="shared" si="34"/>
        <v>29.367633087225872</v>
      </c>
      <c r="F1071" s="17">
        <f>F1070+(data!$C$19*E1070-data!$C$16*F1070)*$B1071/60</f>
        <v>161.15623296990154</v>
      </c>
      <c r="G1071" s="17">
        <f>G1070+(data!$C$20*E1070-data!$C$17*G1070)*$B1071/60</f>
        <v>333.86943178784543</v>
      </c>
      <c r="H1071" s="16">
        <f t="shared" si="33"/>
        <v>116.16666666666667</v>
      </c>
      <c r="I1071" s="14">
        <f>E1071/data!$C$15*1000</f>
        <v>3.9763768200144152</v>
      </c>
      <c r="J1071" s="14">
        <f>J1070+data!$C$21*(I1070-J1070)/60*B1070</f>
        <v>3.9764672317020859</v>
      </c>
      <c r="K1071" s="59">
        <f>K1070+C1071*B1071/3600/data!H$23</f>
        <v>174.49380912639384</v>
      </c>
    </row>
    <row r="1072" spans="1:11" ht="20.100000000000001" customHeight="1">
      <c r="A1072" s="12">
        <f>'Eleveld TCI'!A1072</f>
        <v>6980</v>
      </c>
      <c r="B1072" s="8">
        <f>'Eleveld TCI'!C1072</f>
        <v>10</v>
      </c>
      <c r="C1072" s="68">
        <f>'Marsh TCI'!E1072</f>
        <v>717.79861796529474</v>
      </c>
      <c r="D1072" s="17">
        <f>(F1072*data!$C$16+G1072*data!$C$17-E1071*(data!$C$18+data!$C$19+data!$C$20))*$B1072/60</f>
        <v>-1.9940114909488811</v>
      </c>
      <c r="E1072" s="17">
        <f t="shared" si="34"/>
        <v>29.367734427778956</v>
      </c>
      <c r="F1072" s="17">
        <f>F1071+(data!$C$19*E1071-data!$C$16*F1071)*$B1072/60</f>
        <v>161.15574723716432</v>
      </c>
      <c r="G1072" s="17">
        <f>G1071+(data!$C$20*E1071-data!$C$17*G1071)*$B1072/60</f>
        <v>334.20485421658043</v>
      </c>
      <c r="H1072" s="16">
        <f t="shared" si="33"/>
        <v>116.33333333333333</v>
      </c>
      <c r="I1072" s="14">
        <f>E1072/data!$C$15*1000</f>
        <v>3.9763905415228873</v>
      </c>
      <c r="J1072" s="14">
        <f>J1071+data!$C$21*(I1071-J1071)/60*B1071</f>
        <v>3.9764653471208904</v>
      </c>
      <c r="K1072" s="59">
        <f>K1071+C1072*B1072/3600/data!H$23</f>
        <v>174.69319763138421</v>
      </c>
    </row>
    <row r="1073" spans="1:11" ht="20.100000000000001" customHeight="1">
      <c r="A1073" s="12">
        <f>'Eleveld TCI'!A1073</f>
        <v>6990</v>
      </c>
      <c r="B1073" s="8">
        <f>'Eleveld TCI'!C1073</f>
        <v>10</v>
      </c>
      <c r="C1073" s="68">
        <f>'Marsh TCI'!E1073</f>
        <v>717.71671590020446</v>
      </c>
      <c r="D1073" s="17">
        <f>(F1073*data!$C$16+G1073*data!$C$17-E1072*(data!$C$18+data!$C$19+data!$C$20))*$B1073/60</f>
        <v>-1.9937820557869179</v>
      </c>
      <c r="E1073" s="17">
        <f t="shared" si="34"/>
        <v>29.367837421895633</v>
      </c>
      <c r="F1073" s="17">
        <f>F1072+(data!$C$19*E1072-data!$C$16*F1072)*$B1073/60</f>
        <v>161.155272500574</v>
      </c>
      <c r="G1073" s="17">
        <f>G1072+(data!$C$20*E1072-data!$C$17*G1072)*$B1073/60</f>
        <v>334.54003042196041</v>
      </c>
      <c r="H1073" s="16">
        <f t="shared" si="33"/>
        <v>116.5</v>
      </c>
      <c r="I1073" s="14">
        <f>E1073/data!$C$15*1000</f>
        <v>3.9764044869238306</v>
      </c>
      <c r="J1073" s="14">
        <f>J1072+data!$C$21*(I1072-J1072)/60*B1072</f>
        <v>3.9764637878399283</v>
      </c>
      <c r="K1073" s="59">
        <f>K1072+C1073*B1073/3600/data!H$23</f>
        <v>174.89256338580094</v>
      </c>
    </row>
    <row r="1074" spans="1:11" ht="20.100000000000001" customHeight="1">
      <c r="A1074" s="12">
        <f>'Eleveld TCI'!A1074</f>
        <v>7000</v>
      </c>
      <c r="B1074" s="8">
        <f>'Eleveld TCI'!C1074</f>
        <v>10</v>
      </c>
      <c r="C1074" s="68">
        <f>'Marsh TCI'!E1074</f>
        <v>717.63491259389582</v>
      </c>
      <c r="D1074" s="17">
        <f>(F1074*data!$C$16+G1074*data!$C$17-E1073*(data!$C$18+data!$C$19+data!$C$20))*$B1074/60</f>
        <v>-1.9935529088105735</v>
      </c>
      <c r="E1074" s="17">
        <f t="shared" si="34"/>
        <v>29.367942057252293</v>
      </c>
      <c r="F1074" s="17">
        <f>F1073+(data!$C$19*E1073-data!$C$16*F1073)*$B1074/60</f>
        <v>161.15480873981286</v>
      </c>
      <c r="G1074" s="17">
        <f>G1073+(data!$C$20*E1073-data!$C$17*G1073)*$B1074/60</f>
        <v>334.87496061900441</v>
      </c>
      <c r="H1074" s="16">
        <f t="shared" si="33"/>
        <v>116.66666666666667</v>
      </c>
      <c r="I1074" s="14">
        <f>E1074/data!$C$15*1000</f>
        <v>3.976418654548628</v>
      </c>
      <c r="J1074" s="14">
        <f>J1073+data!$C$21*(I1073-J1073)/60*B1073</f>
        <v>3.9764625517454117</v>
      </c>
      <c r="K1074" s="59">
        <f>K1073+C1074*B1074/3600/data!H$23</f>
        <v>175.09190641707701</v>
      </c>
    </row>
    <row r="1075" spans="1:11" ht="20.100000000000001" customHeight="1">
      <c r="A1075" s="12">
        <f>'Eleveld TCI'!A1075</f>
        <v>7010</v>
      </c>
      <c r="B1075" s="8">
        <f>'Eleveld TCI'!C1075</f>
        <v>10</v>
      </c>
      <c r="C1075" s="68">
        <f>'Marsh TCI'!E1075</f>
        <v>717.55320749968803</v>
      </c>
      <c r="D1075" s="17">
        <f>(F1075*data!$C$16+G1075*data!$C$17-E1074*(data!$C$18+data!$C$19+data!$C$20))*$B1075/60</f>
        <v>-1.9933240484263546</v>
      </c>
      <c r="E1075" s="17">
        <f t="shared" si="34"/>
        <v>29.368048321586759</v>
      </c>
      <c r="F1075" s="17">
        <f>F1074+(data!$C$19*E1074-data!$C$16*F1074)*$B1075/60</f>
        <v>161.15435593406406</v>
      </c>
      <c r="G1075" s="17">
        <f>G1074+(data!$C$20*E1074-data!$C$17*G1074)*$B1075/60</f>
        <v>335.20964502232783</v>
      </c>
      <c r="H1075" s="16">
        <f t="shared" si="33"/>
        <v>116.83333333333333</v>
      </c>
      <c r="I1075" s="14">
        <f>E1075/data!$C$15*1000</f>
        <v>3.9764330427369821</v>
      </c>
      <c r="J1075" s="14">
        <f>J1074+data!$C$21*(I1074-J1074)/60*B1074</f>
        <v>3.9764616367328318</v>
      </c>
      <c r="K1075" s="59">
        <f>K1074+C1075*B1075/3600/data!H$23</f>
        <v>175.2912267524936</v>
      </c>
    </row>
    <row r="1076" spans="1:11" ht="20.100000000000001" customHeight="1">
      <c r="A1076" s="12">
        <f>'Eleveld TCI'!A1076</f>
        <v>7020</v>
      </c>
      <c r="B1076" s="8">
        <f>'Eleveld TCI'!C1076</f>
        <v>10</v>
      </c>
      <c r="C1076" s="68">
        <f>'Marsh TCI'!E1076</f>
        <v>717.47160007570415</v>
      </c>
      <c r="D1076" s="17">
        <f>(F1076*data!$C$16+G1076*data!$C$17-E1075*(data!$C$18+data!$C$19+data!$C$20))*$B1076/60</f>
        <v>-1.9930954730544883</v>
      </c>
      <c r="E1076" s="17">
        <f t="shared" si="34"/>
        <v>29.368156202698071</v>
      </c>
      <c r="F1076" s="17">
        <f>F1075+(data!$C$19*E1075-data!$C$16*F1075)*$B1076/60</f>
        <v>161.15391406202031</v>
      </c>
      <c r="G1076" s="17">
        <f>G1075+(data!$C$20*E1075-data!$C$17*G1075)*$B1076/60</f>
        <v>335.54408384614408</v>
      </c>
      <c r="H1076" s="16">
        <f t="shared" si="33"/>
        <v>117</v>
      </c>
      <c r="I1076" s="14">
        <f>E1076/data!$C$15*1000</f>
        <v>3.9764476498368824</v>
      </c>
      <c r="J1076" s="14">
        <f>J1075+data!$C$21*(I1075-J1075)/60*B1075</f>
        <v>3.9764610407069387</v>
      </c>
      <c r="K1076" s="59">
        <f>K1075+C1076*B1076/3600/data!H$23</f>
        <v>175.4905244191813</v>
      </c>
    </row>
    <row r="1077" spans="1:11" ht="20.100000000000001" customHeight="1">
      <c r="A1077" s="12">
        <f>'Eleveld TCI'!A1077</f>
        <v>7030</v>
      </c>
      <c r="B1077" s="8">
        <f>'Eleveld TCI'!C1077</f>
        <v>10</v>
      </c>
      <c r="C1077" s="68">
        <f>'Marsh TCI'!E1077</f>
        <v>717.39008978484549</v>
      </c>
      <c r="D1077" s="17">
        <f>(F1077*data!$C$16+G1077*data!$C$17-E1076*(data!$C$18+data!$C$19+data!$C$20))*$B1077/60</f>
        <v>-1.9928671811288021</v>
      </c>
      <c r="E1077" s="17">
        <f t="shared" si="34"/>
        <v>29.368265688446225</v>
      </c>
      <c r="F1077" s="17">
        <f>F1076+(data!$C$19*E1076-data!$C$16*F1076)*$B1077/60</f>
        <v>161.1534831018927</v>
      </c>
      <c r="G1077" s="17">
        <f>G1076+(data!$C$20*E1076-data!$C$17*G1076)*$B1077/60</f>
        <v>335.87827730426596</v>
      </c>
      <c r="H1077" s="16">
        <f t="shared" si="33"/>
        <v>117.16666666666667</v>
      </c>
      <c r="I1077" s="14">
        <f>E1077/data!$C$15*1000</f>
        <v>3.9764624742045722</v>
      </c>
      <c r="J1077" s="14">
        <f>J1076+data!$C$21*(I1076-J1076)/60*B1076</f>
        <v>3.976460761581722</v>
      </c>
      <c r="K1077" s="59">
        <f>K1076+C1077*B1077/3600/data!H$23</f>
        <v>175.68979944412152</v>
      </c>
    </row>
    <row r="1078" spans="1:11" ht="20.100000000000001" customHeight="1">
      <c r="A1078" s="12">
        <f>'Eleveld TCI'!A1078</f>
        <v>7040</v>
      </c>
      <c r="B1078" s="8">
        <f>'Eleveld TCI'!C1078</f>
        <v>10</v>
      </c>
      <c r="C1078" s="68">
        <f>'Marsh TCI'!E1078</f>
        <v>717.30867609474558</v>
      </c>
      <c r="D1078" s="17">
        <f>(F1078*data!$C$16+G1078*data!$C$17-E1077*(data!$C$18+data!$C$19+data!$C$20))*$B1078/60</f>
        <v>-1.9926391710965936</v>
      </c>
      <c r="E1078" s="17">
        <f t="shared" si="34"/>
        <v>29.368376766751979</v>
      </c>
      <c r="F1078" s="17">
        <f>F1077+(data!$C$19*E1077-data!$C$16*F1077)*$B1078/60</f>
        <v>161.15306303141935</v>
      </c>
      <c r="G1078" s="17">
        <f>G1077+(data!$C$20*E1077-data!$C$17*G1077)*$B1078/60</f>
        <v>336.21222561010734</v>
      </c>
      <c r="H1078" s="16">
        <f t="shared" si="33"/>
        <v>117.33333333333333</v>
      </c>
      <c r="I1078" s="14">
        <f>E1078/data!$C$15*1000</f>
        <v>3.9764775142045243</v>
      </c>
      <c r="J1078" s="14">
        <f>J1077+data!$C$21*(I1077-J1077)/60*B1077</f>
        <v>3.97646079728039</v>
      </c>
      <c r="K1078" s="59">
        <f>K1077+C1078*B1078/3600/data!H$23</f>
        <v>175.88905185414782</v>
      </c>
    </row>
    <row r="1079" spans="1:11" ht="20.100000000000001" customHeight="1">
      <c r="A1079" s="12">
        <f>'Eleveld TCI'!A1079</f>
        <v>7050</v>
      </c>
      <c r="B1079" s="8">
        <f>'Eleveld TCI'!C1079</f>
        <v>10</v>
      </c>
      <c r="C1079" s="68">
        <f>'Marsh TCI'!E1079</f>
        <v>717.22735847771389</v>
      </c>
      <c r="D1079" s="17">
        <f>(F1079*data!$C$16+G1079*data!$C$17-E1078*(data!$C$18+data!$C$19+data!$C$20))*$B1079/60</f>
        <v>-1.9924114414185161</v>
      </c>
      <c r="E1079" s="17">
        <f t="shared" si="34"/>
        <v>29.368489425596646</v>
      </c>
      <c r="F1079" s="17">
        <f>F1078+(data!$C$19*E1078-data!$C$16*F1078)*$B1079/60</f>
        <v>161.15265382787382</v>
      </c>
      <c r="G1079" s="17">
        <f>G1078+(data!$C$20*E1078-data!$C$17*G1078)*$B1079/60</f>
        <v>336.54592897668442</v>
      </c>
      <c r="H1079" s="16">
        <f t="shared" si="33"/>
        <v>117.5</v>
      </c>
      <c r="I1079" s="14">
        <f>E1079/data!$C$15*1000</f>
        <v>3.9764927682094067</v>
      </c>
      <c r="J1079" s="14">
        <f>J1078+data!$C$21*(I1078-J1078)/60*B1078</f>
        <v>3.9764611457353487</v>
      </c>
      <c r="K1079" s="59">
        <f>K1078+C1079*B1079/3600/data!H$23</f>
        <v>176.0882816759472</v>
      </c>
    </row>
    <row r="1080" spans="1:11" ht="20.100000000000001" customHeight="1">
      <c r="A1080" s="12">
        <f>'Eleveld TCI'!A1080</f>
        <v>7060</v>
      </c>
      <c r="B1080" s="8">
        <f>'Eleveld TCI'!C1080</f>
        <v>10</v>
      </c>
      <c r="C1080" s="68">
        <f>'Marsh TCI'!E1080</f>
        <v>717.14613641069491</v>
      </c>
      <c r="D1080" s="17">
        <f>(F1080*data!$C$16+G1080*data!$C$17-E1079*(data!$C$18+data!$C$19+data!$C$20))*$B1080/60</f>
        <v>-1.9921839905684606</v>
      </c>
      <c r="E1080" s="17">
        <f t="shared" si="34"/>
        <v>29.368603653021836</v>
      </c>
      <c r="F1080" s="17">
        <f>F1079+(data!$C$19*E1079-data!$C$16*F1079)*$B1080/60</f>
        <v>161.15225546807355</v>
      </c>
      <c r="G1080" s="17">
        <f>G1079+(data!$C$20*E1079-data!$C$17*G1079)*$B1080/60</f>
        <v>336.87938761661752</v>
      </c>
      <c r="H1080" s="16">
        <f t="shared" si="33"/>
        <v>117.66666666666667</v>
      </c>
      <c r="I1080" s="14">
        <f>E1080/data!$C$15*1000</f>
        <v>3.9765082346000549</v>
      </c>
      <c r="J1080" s="14">
        <f>J1079+data!$C$21*(I1079-J1079)/60*B1079</f>
        <v>3.9764618048881806</v>
      </c>
      <c r="K1080" s="59">
        <f>K1079+C1080*B1080/3600/data!H$23</f>
        <v>176.28748893606129</v>
      </c>
    </row>
    <row r="1081" spans="1:11" ht="20.100000000000001" customHeight="1">
      <c r="A1081" s="12">
        <f>'Eleveld TCI'!A1081</f>
        <v>7070</v>
      </c>
      <c r="B1081" s="8">
        <f>'Eleveld TCI'!C1081</f>
        <v>10</v>
      </c>
      <c r="C1081" s="68">
        <f>'Marsh TCI'!E1081</f>
        <v>717.06500937524766</v>
      </c>
      <c r="D1081" s="17">
        <f>(F1081*data!$C$16+G1081*data!$C$17-E1080*(data!$C$18+data!$C$19+data!$C$20))*$B1081/60</f>
        <v>-1.9919568170334296</v>
      </c>
      <c r="E1081" s="17">
        <f t="shared" si="34"/>
        <v>29.368719437129226</v>
      </c>
      <c r="F1081" s="17">
        <f>F1080+(data!$C$19*E1080-data!$C$16*F1080)*$B1081/60</f>
        <v>161.15186792838819</v>
      </c>
      <c r="G1081" s="17">
        <f>G1080+(data!$C$20*E1080-data!$C$17*G1080)*$B1081/60</f>
        <v>337.21260174213228</v>
      </c>
      <c r="H1081" s="16">
        <f t="shared" si="33"/>
        <v>117.83333333333333</v>
      </c>
      <c r="I1081" s="14">
        <f>E1081/data!$C$15*1000</f>
        <v>3.9765239117654358</v>
      </c>
      <c r="J1081" s="14">
        <f>J1080+data!$C$21*(I1080-J1080)/60*B1080</f>
        <v>3.9764627726896249</v>
      </c>
      <c r="K1081" s="59">
        <f>K1080+C1081*B1081/3600/data!H$23</f>
        <v>176.48667366088776</v>
      </c>
    </row>
    <row r="1082" spans="1:11" ht="20.100000000000001" customHeight="1">
      <c r="A1082" s="12">
        <f>'Eleveld TCI'!A1082</f>
        <v>7080</v>
      </c>
      <c r="B1082" s="8">
        <f>'Eleveld TCI'!C1082</f>
        <v>10</v>
      </c>
      <c r="C1082" s="68">
        <f>'Marsh TCI'!E1082</f>
        <v>716.98397685746386</v>
      </c>
      <c r="D1082" s="17">
        <f>(F1082*data!$C$16+G1082*data!$C$17-E1081*(data!$C$18+data!$C$19+data!$C$20))*$B1082/60</f>
        <v>-1.9917299193134237</v>
      </c>
      <c r="E1082" s="17">
        <f t="shared" si="34"/>
        <v>29.368836766080378</v>
      </c>
      <c r="F1082" s="17">
        <f>F1081+(data!$C$19*E1081-data!$C$16*F1081)*$B1082/60</f>
        <v>161.15149118474778</v>
      </c>
      <c r="G1082" s="17">
        <f>G1081+(data!$C$20*E1081-data!$C$17*G1081)*$B1082/60</f>
        <v>337.54557156506138</v>
      </c>
      <c r="H1082" s="16">
        <f t="shared" si="33"/>
        <v>118</v>
      </c>
      <c r="I1082" s="14">
        <f>E1082/data!$C$15*1000</f>
        <v>3.9765397981026251</v>
      </c>
      <c r="J1082" s="14">
        <f>J1081+data!$C$21*(I1081-J1081)/60*B1081</f>
        <v>3.9764640470995554</v>
      </c>
      <c r="K1082" s="59">
        <f>K1081+C1082*B1082/3600/data!H$23</f>
        <v>176.68583587668149</v>
      </c>
    </row>
    <row r="1083" spans="1:11" ht="20.100000000000001" customHeight="1">
      <c r="A1083" s="12">
        <f>'Eleveld TCI'!A1083</f>
        <v>7090</v>
      </c>
      <c r="B1083" s="8">
        <f>'Eleveld TCI'!C1083</f>
        <v>10</v>
      </c>
      <c r="C1083" s="68">
        <f>'Marsh TCI'!E1083</f>
        <v>716.90303834797305</v>
      </c>
      <c r="D1083" s="17">
        <f>(F1083*data!$C$16+G1083*data!$C$17-E1082*(data!$C$18+data!$C$19+data!$C$20))*$B1083/60</f>
        <v>-1.9915032959213259</v>
      </c>
      <c r="E1083" s="17">
        <f t="shared" si="34"/>
        <v>29.368955628096451</v>
      </c>
      <c r="F1083" s="17">
        <f>F1082+(data!$C$19*E1082-data!$C$16*F1082)*$B1083/60</f>
        <v>161.15112521265092</v>
      </c>
      <c r="G1083" s="17">
        <f>G1082+(data!$C$20*E1082-data!$C$17*G1082)*$B1083/60</f>
        <v>337.87829729684586</v>
      </c>
      <c r="H1083" s="16">
        <f t="shared" si="33"/>
        <v>118.16666666666667</v>
      </c>
      <c r="I1083" s="14">
        <f>E1083/data!$C$15*1000</f>
        <v>3.9765558920167683</v>
      </c>
      <c r="J1083" s="14">
        <f>J1082+data!$C$21*(I1082-J1082)/60*B1082</f>
        <v>3.9764656260869584</v>
      </c>
      <c r="K1083" s="59">
        <f>K1082+C1083*B1083/3600/data!H$23</f>
        <v>176.88497560955594</v>
      </c>
    </row>
    <row r="1084" spans="1:11" ht="20.100000000000001" customHeight="1">
      <c r="A1084" s="12">
        <f>'Eleveld TCI'!A1084</f>
        <v>7100</v>
      </c>
      <c r="B1084" s="8">
        <f>'Eleveld TCI'!C1084</f>
        <v>10</v>
      </c>
      <c r="C1084" s="68">
        <f>'Marsh TCI'!E1084</f>
        <v>716.82219334186073</v>
      </c>
      <c r="D1084" s="17">
        <f>(F1084*data!$C$16+G1084*data!$C$17-E1083*(data!$C$18+data!$C$19+data!$C$20))*$B1084/60</f>
        <v>-1.991276945382779</v>
      </c>
      <c r="E1084" s="17">
        <f t="shared" si="34"/>
        <v>29.369076011458041</v>
      </c>
      <c r="F1084" s="17">
        <f>F1083+(data!$C$19*E1083-data!$C$16*F1083)*$B1084/60</f>
        <v>161.15076998717271</v>
      </c>
      <c r="G1084" s="17">
        <f>G1083+(data!$C$20*E1083-data!$C$17*G1083)*$B1084/60</f>
        <v>338.21077914853663</v>
      </c>
      <c r="H1084" s="16">
        <f t="shared" si="33"/>
        <v>118.33333333333333</v>
      </c>
      <c r="I1084" s="14">
        <f>E1084/data!$C$15*1000</f>
        <v>3.9765721919210582</v>
      </c>
      <c r="J1084" s="14">
        <f>J1083+data!$C$21*(I1083-J1083)/60*B1083</f>
        <v>3.9764675076299127</v>
      </c>
      <c r="K1084" s="59">
        <f>K1083+C1084*B1084/3600/data!H$23</f>
        <v>177.08409288548424</v>
      </c>
    </row>
    <row r="1085" spans="1:11" ht="20.100000000000001" customHeight="1">
      <c r="A1085" s="12">
        <f>'Eleveld TCI'!A1085</f>
        <v>7110</v>
      </c>
      <c r="B1085" s="8">
        <f>'Eleveld TCI'!C1085</f>
        <v>10</v>
      </c>
      <c r="C1085" s="68">
        <f>'Marsh TCI'!E1085</f>
        <v>716.74144133865298</v>
      </c>
      <c r="D1085" s="17">
        <f>(F1085*data!$C$16+G1085*data!$C$17-E1084*(data!$C$18+data!$C$19+data!$C$20))*$B1085/60</f>
        <v>-1.9910508662360789</v>
      </c>
      <c r="E1085" s="17">
        <f t="shared" si="34"/>
        <v>29.369197904504908</v>
      </c>
      <c r="F1085" s="17">
        <f>F1084+(data!$C$19*E1084-data!$C$16*F1084)*$B1085/60</f>
        <v>161.15042548297265</v>
      </c>
      <c r="G1085" s="17">
        <f>G1084+(data!$C$20*E1084-data!$C$17*G1084)*$B1085/60</f>
        <v>338.54301733079598</v>
      </c>
      <c r="H1085" s="16">
        <f t="shared" si="33"/>
        <v>118.5</v>
      </c>
      <c r="I1085" s="14">
        <f>E1085/data!$C$15*1000</f>
        <v>3.9765886962366981</v>
      </c>
      <c r="J1085" s="14">
        <f>J1084+data!$C$21*(I1084-J1084)/60*B1084</f>
        <v>3.9764696897155662</v>
      </c>
      <c r="K1085" s="59">
        <f>K1084+C1085*B1085/3600/data!H$23</f>
        <v>177.28318773030054</v>
      </c>
    </row>
    <row r="1086" spans="1:11" ht="20.100000000000001" customHeight="1">
      <c r="A1086" s="12">
        <f>'Eleveld TCI'!A1086</f>
        <v>7120</v>
      </c>
      <c r="B1086" s="8">
        <f>'Eleveld TCI'!C1086</f>
        <v>10</v>
      </c>
      <c r="C1086" s="68">
        <f>'Marsh TCI'!E1086</f>
        <v>716.66078184226535</v>
      </c>
      <c r="D1086" s="17">
        <f>(F1086*data!$C$16+G1086*data!$C$17-E1085*(data!$C$18+data!$C$19+data!$C$20))*$B1086/60</f>
        <v>-1.990825057032056</v>
      </c>
      <c r="E1086" s="17">
        <f t="shared" si="34"/>
        <v>29.369321295635778</v>
      </c>
      <c r="F1086" s="17">
        <f>F1085+(data!$C$19*E1085-data!$C$16*F1085)*$B1086/60</f>
        <v>161.15009167430253</v>
      </c>
      <c r="G1086" s="17">
        <f>G1085+(data!$C$20*E1085-data!$C$17*G1085)*$B1086/60</f>
        <v>338.87501205389901</v>
      </c>
      <c r="H1086" s="16">
        <f t="shared" si="33"/>
        <v>118.66666666666667</v>
      </c>
      <c r="I1086" s="14">
        <f>E1086/data!$C$15*1000</f>
        <v>3.9766054033928775</v>
      </c>
      <c r="J1086" s="14">
        <f>J1085+data!$C$21*(I1085-J1085)/60*B1085</f>
        <v>3.9764721703401147</v>
      </c>
      <c r="K1086" s="59">
        <f>K1085+C1086*B1086/3600/data!H$23</f>
        <v>177.48226016970116</v>
      </c>
    </row>
    <row r="1087" spans="1:11" ht="20.100000000000001" customHeight="1">
      <c r="A1087" s="12">
        <f>'Eleveld TCI'!A1087</f>
        <v>7130</v>
      </c>
      <c r="B1087" s="8">
        <f>'Eleveld TCI'!C1087</f>
        <v>10</v>
      </c>
      <c r="C1087" s="68">
        <f>'Marsh TCI'!E1087</f>
        <v>716.58021436096703</v>
      </c>
      <c r="D1087" s="17">
        <f>(F1087*data!$C$16+G1087*data!$C$17-E1086*(data!$C$18+data!$C$19+data!$C$20))*$B1087/60</f>
        <v>-1.9905995163339649</v>
      </c>
      <c r="E1087" s="17">
        <f t="shared" si="34"/>
        <v>29.369446173308106</v>
      </c>
      <c r="F1087" s="17">
        <f>F1086+(data!$C$19*E1086-data!$C$16*F1086)*$B1087/60</f>
        <v>161.14976853501409</v>
      </c>
      <c r="G1087" s="17">
        <f>G1086+(data!$C$20*E1086-data!$C$17*G1086)*$B1087/60</f>
        <v>339.20676352773512</v>
      </c>
      <c r="H1087" s="16">
        <f t="shared" si="33"/>
        <v>118.83333333333333</v>
      </c>
      <c r="I1087" s="14">
        <f>E1087/data!$C$15*1000</f>
        <v>3.9766223118267336</v>
      </c>
      <c r="J1087" s="14">
        <f>J1086+data!$C$21*(I1086-J1086)/60*B1086</f>
        <v>3.9764749475087791</v>
      </c>
      <c r="K1087" s="59">
        <f>K1086+C1087*B1087/3600/data!H$23</f>
        <v>177.68131022924587</v>
      </c>
    </row>
    <row r="1088" spans="1:11" ht="20.100000000000001" customHeight="1">
      <c r="A1088" s="12">
        <f>'Eleveld TCI'!A1088</f>
        <v>7140</v>
      </c>
      <c r="B1088" s="8">
        <f>'Eleveld TCI'!C1088</f>
        <v>10</v>
      </c>
      <c r="C1088" s="68">
        <f>'Marsh TCI'!E1088</f>
        <v>716.49973840732969</v>
      </c>
      <c r="D1088" s="17">
        <f>(F1088*data!$C$16+G1088*data!$C$17-E1087*(data!$C$18+data!$C$19+data!$C$20))*$B1088/60</f>
        <v>-1.9903742427173705</v>
      </c>
      <c r="E1088" s="17">
        <f t="shared" si="34"/>
        <v>29.369572526037867</v>
      </c>
      <c r="F1088" s="17">
        <f>F1087+(data!$C$19*E1087-data!$C$16*F1087)*$B1088/60</f>
        <v>161.14945603856663</v>
      </c>
      <c r="G1088" s="17">
        <f>G1087+(data!$C$20*E1087-data!$C$17*G1087)*$B1088/60</f>
        <v>339.53827196180941</v>
      </c>
      <c r="H1088" s="16">
        <f t="shared" si="33"/>
        <v>119</v>
      </c>
      <c r="I1088" s="14">
        <f>E1088/data!$C$15*1000</f>
        <v>3.9766394199833317</v>
      </c>
      <c r="J1088" s="14">
        <f>J1087+data!$C$21*(I1087-J1087)/60*B1087</f>
        <v>3.9764780192357834</v>
      </c>
      <c r="K1088" s="59">
        <f>K1087+C1088*B1088/3600/data!H$23</f>
        <v>177.88033793435901</v>
      </c>
    </row>
    <row r="1089" spans="1:14" ht="20.100000000000001" customHeight="1">
      <c r="A1089" s="12">
        <f>'Eleveld TCI'!A1089</f>
        <v>7150</v>
      </c>
      <c r="B1089" s="8">
        <f>'Eleveld TCI'!C1089</f>
        <v>10</v>
      </c>
      <c r="C1089" s="68">
        <f>'Marsh TCI'!E1089</f>
        <v>716.41935349820699</v>
      </c>
      <c r="D1089" s="17">
        <f>(F1089*data!$C$16+G1089*data!$C$17-E1088*(data!$C$18+data!$C$19+data!$C$20))*$B1089/60</f>
        <v>-1.9901492347700411</v>
      </c>
      <c r="E1089" s="17">
        <f t="shared" si="34"/>
        <v>29.369700342399298</v>
      </c>
      <c r="F1089" s="17">
        <f>F1088+(data!$C$19*E1088-data!$C$16*F1088)*$B1089/60</f>
        <v>161.14915415803461</v>
      </c>
      <c r="G1089" s="17">
        <f>G1088+(data!$C$20*E1088-data!$C$17*G1088)*$B1089/60</f>
        <v>339.86953756524417</v>
      </c>
      <c r="H1089" s="16">
        <f t="shared" si="33"/>
        <v>119.16666666666667</v>
      </c>
      <c r="I1089" s="14">
        <f>E1089/data!$C$15*1000</f>
        <v>3.9766567263156225</v>
      </c>
      <c r="J1089" s="14">
        <f>J1088+data!$C$21*(I1088-J1088)/60*B1088</f>
        <v>3.9764813835443329</v>
      </c>
      <c r="K1089" s="59">
        <f>K1088+C1089*B1089/3600/data!H$23</f>
        <v>178.07934331033073</v>
      </c>
    </row>
    <row r="1090" spans="1:14" ht="20.100000000000001" customHeight="1">
      <c r="A1090" s="12">
        <f>'Eleveld TCI'!A1090</f>
        <v>7160</v>
      </c>
      <c r="B1090" s="8">
        <f>'Eleveld TCI'!C1090</f>
        <v>10</v>
      </c>
      <c r="C1090" s="68">
        <f>'Marsh TCI'!E1090</f>
        <v>716.33905915468858</v>
      </c>
      <c r="D1090" s="17">
        <f>(F1090*data!$C$16+G1090*data!$C$17-E1089*(data!$C$18+data!$C$19+data!$C$20))*$B1090/60</f>
        <v>-1.9899244910918317</v>
      </c>
      <c r="E1090" s="17">
        <f t="shared" si="34"/>
        <v>29.369829611024709</v>
      </c>
      <c r="F1090" s="17">
        <f>F1089+(data!$C$19*E1089-data!$C$16*F1089)*$B1090/60</f>
        <v>161.148862866115</v>
      </c>
      <c r="G1090" s="17">
        <f>G1089+(data!$C$20*E1089-data!$C$17*G1089)*$B1090/60</f>
        <v>340.20056054678025</v>
      </c>
      <c r="H1090" s="16">
        <f t="shared" si="33"/>
        <v>119.33333333333333</v>
      </c>
      <c r="I1090" s="14">
        <f>E1090/data!$C$15*1000</f>
        <v>3.9766742292844226</v>
      </c>
      <c r="J1090" s="14">
        <f>J1089+data!$C$21*(I1089-J1089)/60*B1089</f>
        <v>3.9764850384665897</v>
      </c>
      <c r="K1090" s="59">
        <f>K1089+C1090*B1090/3600/data!H$23</f>
        <v>178.27832638231814</v>
      </c>
    </row>
    <row r="1091" spans="1:14" ht="20.100000000000001" customHeight="1">
      <c r="A1091" s="12">
        <f>'Eleveld TCI'!A1091</f>
        <v>7170</v>
      </c>
      <c r="B1091" s="8">
        <f>'Eleveld TCI'!C1091</f>
        <v>10</v>
      </c>
      <c r="C1091" s="68">
        <f>'Marsh TCI'!E1091</f>
        <v>716.25885490204382</v>
      </c>
      <c r="D1091" s="17">
        <f>(F1091*data!$C$16+G1091*data!$C$17-E1090*(data!$C$18+data!$C$19+data!$C$20))*$B1091/60</f>
        <v>-1.9897000102945828</v>
      </c>
      <c r="E1091" s="17">
        <f t="shared" si="34"/>
        <v>29.36996032060426</v>
      </c>
      <c r="F1091" s="17">
        <f>F1090+(data!$C$19*E1090-data!$C$16*F1090)*$B1091/60</f>
        <v>161.14858213513472</v>
      </c>
      <c r="G1091" s="17">
        <f>G1090+(data!$C$20*E1090-data!$C$17*G1090)*$B1091/60</f>
        <v>340.53134111477863</v>
      </c>
      <c r="H1091" s="16">
        <f t="shared" si="33"/>
        <v>119.5</v>
      </c>
      <c r="I1091" s="14">
        <f>E1091/data!$C$15*1000</f>
        <v>3.9766919273583778</v>
      </c>
      <c r="J1091" s="14">
        <f>J1090+data!$C$21*(I1090-J1090)/60*B1090</f>
        <v>3.976488982043652</v>
      </c>
      <c r="K1091" s="59">
        <f>K1090+C1091*B1091/3600/data!H$23</f>
        <v>178.47728717534648</v>
      </c>
    </row>
    <row r="1092" spans="1:14" ht="20.100000000000001" customHeight="1">
      <c r="A1092" s="12">
        <f>'Eleveld TCI'!A1092</f>
        <v>7180</v>
      </c>
      <c r="B1092" s="8">
        <f>'Eleveld TCI'!C1092</f>
        <v>10</v>
      </c>
      <c r="C1092" s="68">
        <f>'Marsh TCI'!E1092</f>
        <v>716.17874026971151</v>
      </c>
      <c r="D1092" s="17">
        <f>(F1092*data!$C$16+G1092*data!$C$17-E1091*(data!$C$18+data!$C$19+data!$C$20))*$B1092/60</f>
        <v>-1.9894757910020096</v>
      </c>
      <c r="E1092" s="17">
        <f t="shared" si="34"/>
        <v>29.370092459885704</v>
      </c>
      <c r="F1092" s="17">
        <f>F1091+(data!$C$19*E1091-data!$C$16*F1091)*$B1092/60</f>
        <v>161.14831193705783</v>
      </c>
      <c r="G1092" s="17">
        <f>G1091+(data!$C$20*E1091-data!$C$17*G1091)*$B1092/60</f>
        <v>340.86187947722163</v>
      </c>
      <c r="H1092" s="16">
        <f t="shared" ref="H1092:H1155" si="35">$A1092/60</f>
        <v>119.66666666666667</v>
      </c>
      <c r="I1092" s="14">
        <f>E1092/data!$C$15*1000</f>
        <v>3.9767098190139358</v>
      </c>
      <c r="J1092" s="14">
        <f>J1091+data!$C$21*(I1091-J1091)/60*B1091</f>
        <v>3.9764932123255297</v>
      </c>
      <c r="K1092" s="59">
        <f>K1091+C1092*B1092/3600/data!H$23</f>
        <v>178.67622571431028</v>
      </c>
    </row>
    <row r="1093" spans="1:14" ht="20.100000000000001" customHeight="1">
      <c r="A1093" s="12">
        <f>'Eleveld TCI'!A1093</f>
        <v>7190</v>
      </c>
      <c r="B1093" s="8">
        <f>'Eleveld TCI'!C1093</f>
        <v>10</v>
      </c>
      <c r="C1093" s="68">
        <f>'Marsh TCI'!E1093</f>
        <v>716.09871479123854</v>
      </c>
      <c r="D1093" s="17">
        <f>(F1093*data!$C$16+G1093*data!$C$17-E1092*(data!$C$18+data!$C$19+data!$C$20))*$B1093/60</f>
        <v>-1.9892518318495944</v>
      </c>
      <c r="E1093" s="17">
        <f t="shared" ref="E1093:E1095" si="36">IF(N$21=1,(C1092/60)*$B1093/60+D1093+E1092,(C1093/60)*$B1093/60+D1093+E1092)</f>
        <v>29.370226017674199</v>
      </c>
      <c r="F1093" s="17">
        <f>F1092+(data!$C$19*E1092-data!$C$16*F1092)*$B1093/60</f>
        <v>161.14805224349271</v>
      </c>
      <c r="G1093" s="17">
        <f>G1092+(data!$C$20*E1092-data!$C$17*G1092)*$B1093/60</f>
        <v>341.19217584171452</v>
      </c>
      <c r="H1093" s="16">
        <f t="shared" si="35"/>
        <v>119.83333333333333</v>
      </c>
      <c r="I1093" s="14">
        <f>E1093/data!$C$15*1000</f>
        <v>3.9767279027353148</v>
      </c>
      <c r="J1093" s="14">
        <f>J1092+data!$C$21*(I1092-J1092)/60*B1092</f>
        <v>3.9764977273711208</v>
      </c>
      <c r="K1093" s="59">
        <f>K1092+C1093*B1093/3600/data!H$23</f>
        <v>178.87514202397452</v>
      </c>
      <c r="M1093" s="61"/>
      <c r="N1093" s="61"/>
    </row>
    <row r="1094" spans="1:14" ht="20.100000000000001" customHeight="1">
      <c r="A1094" s="12">
        <f>'Eleveld TCI'!A1094</f>
        <v>7200</v>
      </c>
      <c r="B1094" s="8">
        <f>'Eleveld TCI'!C1094</f>
        <v>10</v>
      </c>
      <c r="C1094" s="68">
        <f>'Marsh TCI'!E1094</f>
        <v>716.01877800426962</v>
      </c>
      <c r="D1094" s="17">
        <f>(F1094*data!$C$16+G1094*data!$C$17-E1093*(data!$C$18+data!$C$19+data!$C$20))*$B1094/60</f>
        <v>-1.9890281314844833</v>
      </c>
      <c r="E1094" s="17">
        <f t="shared" si="36"/>
        <v>29.370360982832043</v>
      </c>
      <c r="F1094" s="17">
        <f>F1093+(data!$C$19*E1093-data!$C$16*F1093)*$B1094/60</f>
        <v>161.14780302569918</v>
      </c>
      <c r="G1094" s="17">
        <f>G1093+(data!$C$20*E1093-data!$C$17*G1093)*$B1094/60</f>
        <v>341.52223041548694</v>
      </c>
      <c r="H1094" s="16">
        <f t="shared" si="35"/>
        <v>120</v>
      </c>
      <c r="I1094" s="14">
        <f>E1094/data!$C$15*1000</f>
        <v>3.9767461770144696</v>
      </c>
      <c r="J1094" s="14">
        <f>J1093+data!$C$21*(I1093-J1093)/60*B1093</f>
        <v>3.9765025252481898</v>
      </c>
      <c r="K1094" s="59">
        <f>K1093+C1094*B1094/3600/data!H$23</f>
        <v>179.07403612897571</v>
      </c>
    </row>
    <row r="1095" spans="1:14" ht="20.100000000000001" customHeight="1">
      <c r="A1095" s="12">
        <f>'Eleveld TCI'!A1095</f>
        <v>7210</v>
      </c>
      <c r="B1095" s="8">
        <f>'Eleveld TCI'!C1095</f>
        <v>10</v>
      </c>
      <c r="C1095" s="68">
        <f>'Marsh TCI'!E1095</f>
        <v>715.9389294504706</v>
      </c>
      <c r="D1095" s="17">
        <f>(F1095*data!$C$16+G1095*data!$C$17-E1094*(data!$C$18+data!$C$19+data!$C$20))*$B1095/60</f>
        <v>-1.9888046885653761</v>
      </c>
      <c r="E1095" s="17">
        <f t="shared" si="36"/>
        <v>29.370497344278526</v>
      </c>
      <c r="F1095" s="17">
        <f>F1094+(data!$C$19*E1094-data!$C$16*F1094)*$B1095/60</f>
        <v>161.14756425459538</v>
      </c>
      <c r="G1095" s="17">
        <f>G1094+(data!$C$20*E1094-data!$C$17*G1094)*$B1095/60</f>
        <v>341.85204340539417</v>
      </c>
      <c r="H1095" s="16">
        <f t="shared" si="35"/>
        <v>120.16666666666667</v>
      </c>
      <c r="I1095" s="14">
        <f>E1095/data!$C$15*1000</f>
        <v>3.9767646403510732</v>
      </c>
      <c r="J1095" s="14">
        <f>J1094+data!$C$21*(I1094-J1094)/60*B1094</f>
        <v>3.9765076040333431</v>
      </c>
      <c r="K1095" s="59">
        <f>K1094+C1095*B1095/3600/data!H$23</f>
        <v>179.27290805382307</v>
      </c>
    </row>
    <row r="1096" spans="1:14" ht="20.100000000000001" customHeight="1">
      <c r="A1096" s="12">
        <f>'Eleveld TCI'!A1096</f>
        <v>7220</v>
      </c>
      <c r="B1096" s="8">
        <f>'Eleveld TCI'!C1096</f>
        <v>10</v>
      </c>
      <c r="C1096" s="68">
        <f>'Marsh TCI'!E1096</f>
        <v>715.85916867552839</v>
      </c>
      <c r="D1096" s="17">
        <f>(F1096*data!$C$16+G1096*data!$C$17-E1095*(data!$C$18+data!$C$19+data!$C$20))*$B1096/60</f>
        <v>-1.9885815017624324</v>
      </c>
      <c r="E1096" s="17">
        <f t="shared" ref="E1096:E1159" si="37">IF(N$21=1,(C1095/60)*$B1096/60+D1096+E1095,(C1096/60)*$B1096/60+D1096+E1095)</f>
        <v>29.370635090989623</v>
      </c>
      <c r="F1096" s="17">
        <f>F1095+(data!$C$19*E1095-data!$C$16*F1095)*$B1096/60</f>
        <v>161.14733590076483</v>
      </c>
      <c r="G1096" s="17">
        <f>G1095+(data!$C$20*E1095-data!$C$17*G1095)*$B1096/60</f>
        <v>342.18161501791866</v>
      </c>
      <c r="H1096" s="16">
        <f t="shared" si="35"/>
        <v>120.33333333333333</v>
      </c>
      <c r="I1096" s="14">
        <f>E1096/data!$C$15*1000</f>
        <v>3.976783291252473</v>
      </c>
      <c r="J1096" s="14">
        <f>J1095+data!$C$21*(I1095-J1095)/60*B1095</f>
        <v>3.9765129618120052</v>
      </c>
      <c r="K1096" s="59">
        <f>K1095+C1096*B1096/3600/data!H$23</f>
        <v>179.4717578228996</v>
      </c>
    </row>
    <row r="1097" spans="1:14" ht="20.100000000000001" customHeight="1">
      <c r="A1097" s="12">
        <f>'Eleveld TCI'!A1097</f>
        <v>7230</v>
      </c>
      <c r="B1097" s="8">
        <f>'Eleveld TCI'!C1097</f>
        <v>10</v>
      </c>
      <c r="C1097" s="68">
        <f>'Marsh TCI'!E1097</f>
        <v>715.77949522908966</v>
      </c>
      <c r="D1097" s="17">
        <f>(F1097*data!$C$16+G1097*data!$C$17-E1096*(data!$C$18+data!$C$19+data!$C$20))*$B1097/60</f>
        <v>-1.9883585697571584</v>
      </c>
      <c r="E1097" s="17">
        <f t="shared" si="37"/>
        <v>29.370774211997823</v>
      </c>
      <c r="F1097" s="17">
        <f>F1096+(data!$C$19*E1096-data!$C$16*F1096)*$B1097/60</f>
        <v>161.14711793446313</v>
      </c>
      <c r="G1097" s="17">
        <f>G1096+(data!$C$20*E1096-data!$C$17*G1096)*$B1097/60</f>
        <v>342.51094545917135</v>
      </c>
      <c r="H1097" s="16">
        <f t="shared" si="35"/>
        <v>120.5</v>
      </c>
      <c r="I1097" s="14">
        <f>E1097/data!$C$15*1000</f>
        <v>3.9768021282336665</v>
      </c>
      <c r="J1097" s="14">
        <f>J1096+data!$C$21*(I1096-J1096)/60*B1096</f>
        <v>3.9765185966783951</v>
      </c>
      <c r="K1097" s="59">
        <f>K1096+C1097*B1097/3600/data!H$23</f>
        <v>179.67058546046323</v>
      </c>
    </row>
    <row r="1098" spans="1:14" ht="20.100000000000001" customHeight="1">
      <c r="A1098" s="12">
        <f>'Eleveld TCI'!A1098</f>
        <v>7240</v>
      </c>
      <c r="B1098" s="8">
        <f>'Eleveld TCI'!C1098</f>
        <v>10</v>
      </c>
      <c r="C1098" s="68">
        <f>'Marsh TCI'!E1098</f>
        <v>715.69990866474541</v>
      </c>
      <c r="D1098" s="17">
        <f>(F1098*data!$C$16+G1098*data!$C$17-E1097*(data!$C$18+data!$C$19+data!$C$20))*$B1098/60</f>
        <v>-1.9881358912423115</v>
      </c>
      <c r="E1098" s="17">
        <f t="shared" si="37"/>
        <v>29.370914696391871</v>
      </c>
      <c r="F1098" s="17">
        <f>F1097+(data!$C$19*E1097-data!$C$16*F1097)*$B1098/60</f>
        <v>161.1469103256247</v>
      </c>
      <c r="G1098" s="17">
        <f>G1097+(data!$C$20*E1097-data!$C$17*G1097)*$B1098/60</f>
        <v>342.84003493489314</v>
      </c>
      <c r="H1098" s="16">
        <f t="shared" si="35"/>
        <v>120.66666666666667</v>
      </c>
      <c r="I1098" s="14">
        <f>E1098/data!$C$15*1000</f>
        <v>3.9768211498172725</v>
      </c>
      <c r="J1098" s="14">
        <f>J1097+data!$C$21*(I1097-J1097)/60*B1097</f>
        <v>3.9765245067355037</v>
      </c>
      <c r="K1098" s="59">
        <f>K1097+C1098*B1098/3600/data!H$23</f>
        <v>179.86939099064787</v>
      </c>
    </row>
    <row r="1099" spans="1:14" ht="20.100000000000001" customHeight="1">
      <c r="A1099" s="12">
        <f>'Eleveld TCI'!A1099</f>
        <v>7250</v>
      </c>
      <c r="B1099" s="8">
        <f>'Eleveld TCI'!C1099</f>
        <v>10</v>
      </c>
      <c r="C1099" s="68">
        <f>'Marsh TCI'!E1099</f>
        <v>715.62040853997985</v>
      </c>
      <c r="D1099" s="17">
        <f>(F1099*data!$C$16+G1099*data!$C$17-E1098*(data!$C$18+data!$C$19+data!$C$20))*$B1099/60</f>
        <v>-1.9879134649217918</v>
      </c>
      <c r="E1099" s="17">
        <f t="shared" si="37"/>
        <v>29.371056533316594</v>
      </c>
      <c r="F1099" s="17">
        <f>F1098+(data!$C$19*E1098-data!$C$16*F1098)*$B1099/60</f>
        <v>161.14671304386954</v>
      </c>
      <c r="G1099" s="17">
        <f>G1098+(data!$C$20*E1098-data!$C$17*G1098)*$B1099/60</f>
        <v>343.16888365045628</v>
      </c>
      <c r="H1099" s="16">
        <f t="shared" si="35"/>
        <v>120.83333333333333</v>
      </c>
      <c r="I1099" s="14">
        <f>E1099/data!$C$15*1000</f>
        <v>3.9768403545334987</v>
      </c>
      <c r="J1099" s="14">
        <f>J1098+data!$C$21*(I1098-J1098)/60*B1098</f>
        <v>3.9765306900950685</v>
      </c>
      <c r="K1099" s="59">
        <f>K1098+C1099*B1099/3600/data!H$23</f>
        <v>180.06817443746453</v>
      </c>
    </row>
    <row r="1100" spans="1:14" ht="20.100000000000001" customHeight="1">
      <c r="A1100" s="12">
        <f>'Eleveld TCI'!A1100</f>
        <v>7260</v>
      </c>
      <c r="B1100" s="8">
        <f>'Eleveld TCI'!C1100</f>
        <v>10</v>
      </c>
      <c r="C1100" s="68">
        <f>'Marsh TCI'!E1100</f>
        <v>715.54099441612948</v>
      </c>
      <c r="D1100" s="17">
        <f>(F1100*data!$C$16+G1100*data!$C$17-E1099*(data!$C$18+data!$C$19+data!$C$20))*$B1100/60</f>
        <v>-1.987691289510553</v>
      </c>
      <c r="E1100" s="17">
        <f t="shared" si="37"/>
        <v>29.37119971197265</v>
      </c>
      <c r="F1100" s="17">
        <f>F1099+(data!$C$19*E1099-data!$C$16*F1099)*$B1100/60</f>
        <v>161.14652605850964</v>
      </c>
      <c r="G1100" s="17">
        <f>G1099+(data!$C$20*E1099-data!$C$17*G1099)*$B1100/60</f>
        <v>343.4974918108656</v>
      </c>
      <c r="H1100" s="16">
        <f t="shared" si="35"/>
        <v>121</v>
      </c>
      <c r="I1100" s="14">
        <f>E1100/data!$C$15*1000</f>
        <v>3.9768597409201161</v>
      </c>
      <c r="J1100" s="14">
        <f>J1099+data!$C$21*(I1099-J1099)/60*B1099</f>
        <v>3.9765371448775491</v>
      </c>
      <c r="K1100" s="59">
        <f>K1099+C1100*B1100/3600/data!H$23</f>
        <v>180.26693582480235</v>
      </c>
    </row>
    <row r="1101" spans="1:14" ht="20.100000000000001" customHeight="1">
      <c r="A1101" s="12">
        <f>'Eleveld TCI'!A1101</f>
        <v>7270</v>
      </c>
      <c r="B1101" s="8">
        <f>'Eleveld TCI'!C1101</f>
        <v>10</v>
      </c>
      <c r="C1101" s="68">
        <f>'Marsh TCI'!E1101</f>
        <v>715.46166585837284</v>
      </c>
      <c r="D1101" s="17">
        <f>(F1101*data!$C$16+G1101*data!$C$17-E1100*(data!$C$18+data!$C$19+data!$C$20))*$B1101/60</f>
        <v>-1.9874693637344967</v>
      </c>
      <c r="E1101" s="17">
        <f t="shared" si="37"/>
        <v>29.37134422161629</v>
      </c>
      <c r="F1101" s="17">
        <f>F1100+(data!$C$19*E1100-data!$C$16*F1100)*$B1101/60</f>
        <v>161.14634933855555</v>
      </c>
      <c r="G1101" s="17">
        <f>G1100+(data!$C$20*E1100-data!$C$17*G1100)*$B1101/60</f>
        <v>343.82585962076013</v>
      </c>
      <c r="H1101" s="16">
        <f t="shared" si="35"/>
        <v>121.16666666666667</v>
      </c>
      <c r="I1101" s="14">
        <f>E1101/data!$C$15*1000</f>
        <v>3.9768793075224207</v>
      </c>
      <c r="J1101" s="14">
        <f>J1100+data!$C$21*(I1100-J1100)/60*B1100</f>
        <v>3.9765438692121045</v>
      </c>
      <c r="K1101" s="59">
        <f>K1100+C1101*B1101/3600/data!H$23</f>
        <v>180.46567517642967</v>
      </c>
    </row>
    <row r="1102" spans="1:14" ht="20.100000000000001" customHeight="1">
      <c r="A1102" s="12">
        <f>'Eleveld TCI'!A1102</f>
        <v>7280</v>
      </c>
      <c r="B1102" s="8">
        <f>'Eleveld TCI'!C1102</f>
        <v>10</v>
      </c>
      <c r="C1102" s="68">
        <f>'Marsh TCI'!E1102</f>
        <v>715.38242243566401</v>
      </c>
      <c r="D1102" s="17">
        <f>(F1102*data!$C$16+G1102*data!$C$17-E1101*(data!$C$18+data!$C$19+data!$C$20))*$B1102/60</f>
        <v>-1.9872476863303694</v>
      </c>
      <c r="E1102" s="17">
        <f t="shared" si="37"/>
        <v>29.371490051559178</v>
      </c>
      <c r="F1102" s="17">
        <f>F1101+(data!$C$19*E1101-data!$C$16*F1101)*$B1102/60</f>
        <v>161.1461828527228</v>
      </c>
      <c r="G1102" s="17">
        <f>G1101+(data!$C$20*E1101-data!$C$17*G1101)*$B1102/60</f>
        <v>344.15398728441431</v>
      </c>
      <c r="H1102" s="16">
        <f t="shared" si="35"/>
        <v>121.33333333333333</v>
      </c>
      <c r="I1102" s="14">
        <f>E1102/data!$C$15*1000</f>
        <v>3.9768990528932116</v>
      </c>
      <c r="J1102" s="14">
        <f>J1101+data!$C$21*(I1101-J1101)/60*B1101</f>
        <v>3.9765508612365674</v>
      </c>
      <c r="K1102" s="59">
        <f>K1101+C1102*B1102/3600/data!H$23</f>
        <v>180.66439251599513</v>
      </c>
    </row>
    <row r="1103" spans="1:14" ht="20.100000000000001" customHeight="1">
      <c r="A1103" s="12">
        <f>'Eleveld TCI'!A1103</f>
        <v>7290</v>
      </c>
      <c r="B1103" s="8">
        <f>'Eleveld TCI'!C1103</f>
        <v>10</v>
      </c>
      <c r="C1103" s="68">
        <f>'Marsh TCI'!E1103</f>
        <v>715.30326372073262</v>
      </c>
      <c r="D1103" s="17">
        <f>(F1103*data!$C$16+G1103*data!$C$17-E1102*(data!$C$18+data!$C$19+data!$C$20))*$B1103/60</f>
        <v>-1.987026256045678</v>
      </c>
      <c r="E1103" s="17">
        <f t="shared" si="37"/>
        <v>29.371637191168123</v>
      </c>
      <c r="F1103" s="17">
        <f>F1102+(data!$C$19*E1102-data!$C$16*F1102)*$B1103/60</f>
        <v>161.14602656943819</v>
      </c>
      <c r="G1103" s="17">
        <f>G1102+(data!$C$20*E1102-data!$C$17*G1102)*$B1103/60</f>
        <v>344.48187500573943</v>
      </c>
      <c r="H1103" s="16">
        <f t="shared" si="35"/>
        <v>121.5</v>
      </c>
      <c r="I1103" s="14">
        <f>E1103/data!$C$15*1000</f>
        <v>3.9769189755927554</v>
      </c>
      <c r="J1103" s="14">
        <f>J1102+data!$C$21*(I1102-J1102)/60*B1102</f>
        <v>3.9765581190974202</v>
      </c>
      <c r="K1103" s="59">
        <f>K1102+C1103*B1103/3600/data!H$23</f>
        <v>180.86308786702867</v>
      </c>
    </row>
    <row r="1104" spans="1:14" s="61" customFormat="1" ht="20.100000000000001" customHeight="1">
      <c r="A1104" s="12">
        <f>'Eleveld TCI'!A1104</f>
        <v>7300</v>
      </c>
      <c r="B1104" s="8">
        <f>'Eleveld TCI'!C1104</f>
        <v>10</v>
      </c>
      <c r="C1104" s="68">
        <f>'Marsh TCI'!E1104</f>
        <v>715.22418929001219</v>
      </c>
      <c r="D1104" s="17">
        <f>(F1104*data!$C$16+G1104*data!$C$17-E1103*(data!$C$18+data!$C$19+data!$C$20))*$B1104/60</f>
        <v>-1.9868050716385783</v>
      </c>
      <c r="E1104" s="17">
        <f t="shared" si="37"/>
        <v>29.371785629864913</v>
      </c>
      <c r="F1104" s="17">
        <f>F1103+(data!$C$19*E1103-data!$C$16*F1103)*$B1104/60</f>
        <v>161.14588045684599</v>
      </c>
      <c r="G1104" s="17">
        <f>G1103+(data!$C$20*E1103-data!$C$17*G1103)*$B1104/60</f>
        <v>344.80952298828487</v>
      </c>
      <c r="H1104" s="16">
        <f t="shared" si="35"/>
        <v>121.66666666666667</v>
      </c>
      <c r="I1104" s="14">
        <f>E1104/data!$C$15*1000</f>
        <v>3.9769390741887634</v>
      </c>
      <c r="J1104" s="14">
        <f>J1103+data!$C$21*(I1103-J1103)/60*B1103</f>
        <v>3.9765656409497709</v>
      </c>
      <c r="K1104" s="59">
        <f>K1103+C1104*B1104/3600/data!H$23</f>
        <v>181.06176125294255</v>
      </c>
      <c r="M1104" s="25"/>
      <c r="N1104" s="25"/>
    </row>
    <row r="1105" spans="1:11" ht="19.899999999999999" customHeight="1">
      <c r="A1105" s="12">
        <f>'Eleveld TCI'!A1105</f>
        <v>7310</v>
      </c>
      <c r="B1105" s="8">
        <f>'Eleveld TCI'!C1105</f>
        <v>10</v>
      </c>
      <c r="C1105" s="68">
        <f>'Marsh TCI'!E1105</f>
        <v>715.14519872363508</v>
      </c>
      <c r="D1105" s="17">
        <f>(F1105*data!$C$16+G1105*data!$C$17-E1104*(data!$C$18+data!$C$19+data!$C$20))*$B1105/60</f>
        <v>-1.9865841318777919</v>
      </c>
      <c r="E1105" s="17">
        <f t="shared" si="37"/>
        <v>29.371935357126045</v>
      </c>
      <c r="F1105" s="17">
        <f>F1104+(data!$C$19*E1104-data!$C$16*F1104)*$B1105/60</f>
        <v>161.14574448281422</v>
      </c>
      <c r="G1105" s="17">
        <f>G1104+(data!$C$20*E1104-data!$C$17*G1104)*$B1105/60</f>
        <v>345.13693143523966</v>
      </c>
      <c r="H1105" s="16">
        <f t="shared" si="35"/>
        <v>121.83333333333333</v>
      </c>
      <c r="I1105" s="14">
        <f>E1105/data!$C$15*1000</f>
        <v>3.9769593472563516</v>
      </c>
      <c r="J1105" s="14">
        <f>J1104+data!$C$21*(I1104-J1104)/60*B1104</f>
        <v>3.9765734249573277</v>
      </c>
      <c r="K1105" s="59">
        <f>K1104+C1105*B1105/3600/data!H$23</f>
        <v>181.26041269703245</v>
      </c>
    </row>
    <row r="1106" spans="1:11" ht="19.899999999999999" customHeight="1">
      <c r="A1106" s="12">
        <f>'Eleveld TCI'!A1106</f>
        <v>7320</v>
      </c>
      <c r="B1106" s="8">
        <f>'Eleveld TCI'!C1106</f>
        <v>10</v>
      </c>
      <c r="C1106" s="68">
        <f>'Marsh TCI'!E1106</f>
        <v>715.06629160538637</v>
      </c>
      <c r="D1106" s="17">
        <f>(F1106*data!$C$16+G1106*data!$C$17-E1105*(data!$C$18+data!$C$19+data!$C$20))*$B1106/60</f>
        <v>-1.9863634355425031</v>
      </c>
      <c r="E1106" s="17">
        <f t="shared" si="37"/>
        <v>29.372086362482527</v>
      </c>
      <c r="F1106" s="17">
        <f>F1105+(data!$C$19*E1105-data!$C$16*F1105)*$B1106/60</f>
        <v>161.14561861494062</v>
      </c>
      <c r="G1106" s="17">
        <f>G1105+(data!$C$20*E1105-data!$C$17*G1105)*$B1106/60</f>
        <v>345.46410054943362</v>
      </c>
      <c r="H1106" s="16">
        <f t="shared" si="35"/>
        <v>122</v>
      </c>
      <c r="I1106" s="14">
        <f>E1106/data!$C$15*1000</f>
        <v>3.9769797933780198</v>
      </c>
      <c r="J1106" s="14">
        <f>J1105+data!$C$21*(I1105-J1105)/60*B1105</f>
        <v>3.9765814692923738</v>
      </c>
      <c r="K1106" s="59">
        <f>K1105+C1106*B1106/3600/data!H$23</f>
        <v>181.45904222247839</v>
      </c>
    </row>
    <row r="1107" spans="1:11" ht="19.899999999999999" customHeight="1">
      <c r="A1107" s="12">
        <f>'Eleveld TCI'!A1107</f>
        <v>7330</v>
      </c>
      <c r="B1107" s="8">
        <f>'Eleveld TCI'!C1107</f>
        <v>10</v>
      </c>
      <c r="C1107" s="68">
        <f>'Marsh TCI'!E1107</f>
        <v>714.98746752267323</v>
      </c>
      <c r="D1107" s="17">
        <f>(F1107*data!$C$16+G1107*data!$C$17-E1106*(data!$C$18+data!$C$19+data!$C$20))*$B1107/60</f>
        <v>-1.9861429814222669</v>
      </c>
      <c r="E1107" s="17">
        <f t="shared" si="37"/>
        <v>29.372238635519668</v>
      </c>
      <c r="F1107" s="17">
        <f>F1106+(data!$C$19*E1106-data!$C$16*F1106)*$B1107/60</f>
        <v>161.1455028205587</v>
      </c>
      <c r="G1107" s="17">
        <f>G1106+(data!$C$20*E1106-data!$C$17*G1106)*$B1107/60</f>
        <v>345.79103053333893</v>
      </c>
      <c r="H1107" s="16">
        <f t="shared" si="35"/>
        <v>122.16666666666667</v>
      </c>
      <c r="I1107" s="14">
        <f>E1107/data!$C$15*1000</f>
        <v>3.9770004111436186</v>
      </c>
      <c r="J1107" s="14">
        <f>J1106+data!$C$21*(I1106-J1106)/60*B1106</f>
        <v>3.9765897721357439</v>
      </c>
      <c r="K1107" s="59">
        <f>K1106+C1107*B1107/3600/data!H$23</f>
        <v>181.6576498523458</v>
      </c>
    </row>
    <row r="1108" spans="1:11" ht="19.899999999999999" customHeight="1">
      <c r="A1108" s="12">
        <f>'Eleveld TCI'!A1108</f>
        <v>7340</v>
      </c>
      <c r="B1108" s="8">
        <f>'Eleveld TCI'!C1108</f>
        <v>10</v>
      </c>
      <c r="C1108" s="68">
        <f>'Marsh TCI'!E1108</f>
        <v>714.90872606648907</v>
      </c>
      <c r="D1108" s="17">
        <f>(F1108*data!$C$16+G1108*data!$C$17-E1107*(data!$C$18+data!$C$19+data!$C$20))*$B1108/60</f>
        <v>-1.9859227683169223</v>
      </c>
      <c r="E1108" s="17">
        <f t="shared" si="37"/>
        <v>29.372392165876839</v>
      </c>
      <c r="F1108" s="17">
        <f>F1107+(data!$C$19*E1107-data!$C$16*F1107)*$B1108/60</f>
        <v>161.14539706674373</v>
      </c>
      <c r="G1108" s="17">
        <f>G1107+(data!$C$20*E1107-data!$C$17*G1107)*$B1108/60</f>
        <v>346.11772158907127</v>
      </c>
      <c r="H1108" s="16">
        <f t="shared" si="35"/>
        <v>122.33333333333333</v>
      </c>
      <c r="I1108" s="14">
        <f>E1108/data!$C$15*1000</f>
        <v>3.9770211991503204</v>
      </c>
      <c r="J1108" s="14">
        <f>J1107+data!$C$21*(I1107-J1107)/60*B1107</f>
        <v>3.9765983316767985</v>
      </c>
      <c r="K1108" s="59">
        <f>K1107+C1108*B1108/3600/data!H$23</f>
        <v>181.85623560958649</v>
      </c>
    </row>
    <row r="1109" spans="1:11" ht="19.899999999999999" customHeight="1">
      <c r="A1109" s="12">
        <f>'Eleveld TCI'!A1109</f>
        <v>7350</v>
      </c>
      <c r="B1109" s="8">
        <f>'Eleveld TCI'!C1109</f>
        <v>10</v>
      </c>
      <c r="C1109" s="68">
        <f>'Marsh TCI'!E1109</f>
        <v>714.83006683138797</v>
      </c>
      <c r="D1109" s="17">
        <f>(F1109*data!$C$16+G1109*data!$C$17-E1108*(data!$C$18+data!$C$19+data!$C$20))*$B1109/60</f>
        <v>-1.9857027950364878</v>
      </c>
      <c r="E1109" s="17">
        <f t="shared" si="37"/>
        <v>29.372546943247265</v>
      </c>
      <c r="F1109" s="17">
        <f>F1108+(data!$C$19*E1108-data!$C$16*F1108)*$B1109/60</f>
        <v>161.14530132031851</v>
      </c>
      <c r="G1109" s="17">
        <f>G1108+(data!$C$20*E1108-data!$C$17*G1108)*$B1109/60</f>
        <v>346.44417391839124</v>
      </c>
      <c r="H1109" s="16">
        <f t="shared" si="35"/>
        <v>122.5</v>
      </c>
      <c r="I1109" s="14">
        <f>E1109/data!$C$15*1000</f>
        <v>3.9770421560025868</v>
      </c>
      <c r="J1109" s="14">
        <f>J1108+data!$C$21*(I1108-J1108)/60*B1108</f>
        <v>3.9766071461133983</v>
      </c>
      <c r="K1109" s="59">
        <f>K1108+C1109*B1109/3600/data!H$23</f>
        <v>182.05479951703964</v>
      </c>
    </row>
    <row r="1110" spans="1:11" ht="19.899999999999999" customHeight="1">
      <c r="A1110" s="12">
        <f>'Eleveld TCI'!A1110</f>
        <v>7360</v>
      </c>
      <c r="B1110" s="8">
        <f>'Eleveld TCI'!C1110</f>
        <v>10</v>
      </c>
      <c r="C1110" s="68">
        <f>'Marsh TCI'!E1110</f>
        <v>714.75148941544376</v>
      </c>
      <c r="D1110" s="17">
        <f>(F1110*data!$C$16+G1110*data!$C$17-E1109*(data!$C$18+data!$C$19+data!$C$20))*$B1110/60</f>
        <v>-1.985483060401082</v>
      </c>
      <c r="E1110" s="17">
        <f t="shared" si="37"/>
        <v>29.372702957377815</v>
      </c>
      <c r="F1110" s="17">
        <f>F1109+(data!$C$19*E1109-data!$C$16*F1109)*$B1110/60</f>
        <v>161.14521554785918</v>
      </c>
      <c r="G1110" s="17">
        <f>G1109+(data!$C$20*E1109-data!$C$17*G1109)*$B1110/60</f>
        <v>346.77038772270572</v>
      </c>
      <c r="H1110" s="16">
        <f t="shared" si="35"/>
        <v>122.66666666666667</v>
      </c>
      <c r="I1110" s="14">
        <f>E1110/data!$C$15*1000</f>
        <v>3.9770632803121444</v>
      </c>
      <c r="J1110" s="14">
        <f>J1109+data!$C$21*(I1109-J1109)/60*B1109</f>
        <v>3.9766162136518792</v>
      </c>
      <c r="K1110" s="59">
        <f>K1109+C1110*B1110/3600/data!H$23</f>
        <v>182.25334159743281</v>
      </c>
    </row>
    <row r="1111" spans="1:11" ht="19.899999999999999" customHeight="1">
      <c r="A1111" s="12">
        <f>'Eleveld TCI'!A1111</f>
        <v>7370</v>
      </c>
      <c r="B1111" s="8">
        <f>'Eleveld TCI'!C1111</f>
        <v>10</v>
      </c>
      <c r="C1111" s="68">
        <f>'Marsh TCI'!E1111</f>
        <v>714.6729934202142</v>
      </c>
      <c r="D1111" s="17">
        <f>(F1111*data!$C$16+G1111*data!$C$17-E1110*(data!$C$18+data!$C$19+data!$C$20))*$B1111/60</f>
        <v>-1.9852635632408269</v>
      </c>
      <c r="E1111" s="17">
        <f t="shared" si="37"/>
        <v>29.372860198068775</v>
      </c>
      <c r="F1111" s="17">
        <f>F1110+(data!$C$19*E1110-data!$C$16*F1110)*$B1111/60</f>
        <v>161.14513971570096</v>
      </c>
      <c r="G1111" s="17">
        <f>G1110+(data!$C$20*E1110-data!$C$17*G1110)*$B1111/60</f>
        <v>347.09636320306919</v>
      </c>
      <c r="H1111" s="16">
        <f t="shared" si="35"/>
        <v>122.83333333333333</v>
      </c>
      <c r="I1111" s="14">
        <f>E1111/data!$C$15*1000</f>
        <v>3.977084570697953</v>
      </c>
      <c r="J1111" s="14">
        <f>J1110+data!$C$21*(I1110-J1110)/60*B1110</f>
        <v>3.9766255325070277</v>
      </c>
      <c r="K1111" s="59">
        <f>K1110+C1111*B1111/3600/data!H$23</f>
        <v>182.45186187338285</v>
      </c>
    </row>
    <row r="1112" spans="1:11" ht="19.899999999999999" customHeight="1">
      <c r="A1112" s="12">
        <f>'Eleveld TCI'!A1112</f>
        <v>7380</v>
      </c>
      <c r="B1112" s="8">
        <f>'Eleveld TCI'!C1112</f>
        <v>10</v>
      </c>
      <c r="C1112" s="68">
        <f>'Marsh TCI'!E1112</f>
        <v>714.59457845072563</v>
      </c>
      <c r="D1112" s="17">
        <f>(F1112*data!$C$16+G1112*data!$C$17-E1111*(data!$C$18+data!$C$19+data!$C$20))*$B1112/60</f>
        <v>-1.9850443023957578</v>
      </c>
      <c r="E1112" s="17">
        <f t="shared" si="37"/>
        <v>29.373018655173613</v>
      </c>
      <c r="F1112" s="17">
        <f>F1111+(data!$C$19*E1111-data!$C$16*F1111)*$B1112/60</f>
        <v>161.14507378994378</v>
      </c>
      <c r="G1112" s="17">
        <f>G1111+(data!$C$20*E1111-data!$C$17*G1111)*$B1112/60</f>
        <v>347.42210056018496</v>
      </c>
      <c r="H1112" s="16">
        <f t="shared" si="35"/>
        <v>123</v>
      </c>
      <c r="I1112" s="14">
        <f>E1112/data!$C$15*1000</f>
        <v>3.977106025786171</v>
      </c>
      <c r="J1112" s="14">
        <f>J1111+data!$C$21*(I1111-J1111)/60*B1111</f>
        <v>3.9766351009020546</v>
      </c>
      <c r="K1112" s="59">
        <f>K1111+C1112*B1112/3600/data!H$23</f>
        <v>182.65036036739696</v>
      </c>
    </row>
    <row r="1113" spans="1:11" ht="19.899999999999999" customHeight="1">
      <c r="A1113" s="12">
        <f>'Eleveld TCI'!A1113</f>
        <v>7390</v>
      </c>
      <c r="B1113" s="8">
        <f>'Eleveld TCI'!C1113</f>
        <v>10</v>
      </c>
      <c r="C1113" s="68">
        <f>'Marsh TCI'!E1113</f>
        <v>714.51624411542696</v>
      </c>
      <c r="D1113" s="17">
        <f>(F1113*data!$C$16+G1113*data!$C$17-E1112*(data!$C$18+data!$C$19+data!$C$20))*$B1113/60</f>
        <v>-1.9848252767157391</v>
      </c>
      <c r="E1113" s="17">
        <f t="shared" si="37"/>
        <v>29.373178318598779</v>
      </c>
      <c r="F1113" s="17">
        <f>F1112+(data!$C$19*E1112-data!$C$16*F1112)*$B1113/60</f>
        <v>161.14501773645779</v>
      </c>
      <c r="G1113" s="17">
        <f>G1112+(data!$C$20*E1112-data!$C$17*G1112)*$B1113/60</f>
        <v>347.74759999440658</v>
      </c>
      <c r="H1113" s="16">
        <f t="shared" si="35"/>
        <v>123.16666666666667</v>
      </c>
      <c r="I1113" s="14">
        <f>E1113/data!$C$15*1000</f>
        <v>3.9771276442101327</v>
      </c>
      <c r="J1113" s="14">
        <f>J1112+data!$C$21*(I1112-J1112)/60*B1112</f>
        <v>3.9766449170685707</v>
      </c>
      <c r="K1113" s="59">
        <f>K1112+C1113*B1113/3600/data!H$23</f>
        <v>182.84883710187347</v>
      </c>
    </row>
    <row r="1114" spans="1:11" ht="19.899999999999999" customHeight="1">
      <c r="A1114" s="12">
        <f>'Eleveld TCI'!A1114</f>
        <v>7400</v>
      </c>
      <c r="B1114" s="8">
        <f>'Eleveld TCI'!C1114</f>
        <v>10</v>
      </c>
      <c r="C1114" s="68">
        <f>'Marsh TCI'!E1114</f>
        <v>714.43799002616913</v>
      </c>
      <c r="D1114" s="17">
        <f>(F1114*data!$C$16+G1114*data!$C$17-E1113*(data!$C$18+data!$C$19+data!$C$20))*$B1114/60</f>
        <v>-1.9846064850603662</v>
      </c>
      <c r="E1114" s="17">
        <f t="shared" si="37"/>
        <v>29.373339178303489</v>
      </c>
      <c r="F1114" s="17">
        <f>F1113+(data!$C$19*E1113-data!$C$16*F1113)*$B1114/60</f>
        <v>161.14497152088893</v>
      </c>
      <c r="G1114" s="17">
        <f>G1113+(data!$C$20*E1113-data!$C$17*G1113)*$B1114/60</f>
        <v>348.07286170573917</v>
      </c>
      <c r="H1114" s="16">
        <f t="shared" si="35"/>
        <v>123.33333333333333</v>
      </c>
      <c r="I1114" s="14">
        <f>E1114/data!$C$15*1000</f>
        <v>3.9771494246103165</v>
      </c>
      <c r="J1114" s="14">
        <f>J1113+data!$C$21*(I1113-J1113)/60*B1113</f>
        <v>3.9766549792465593</v>
      </c>
      <c r="K1114" s="59">
        <f>K1113+C1114*B1114/3600/data!H$23</f>
        <v>183.04729209910298</v>
      </c>
    </row>
    <row r="1115" spans="1:11" ht="19.899999999999999" customHeight="1">
      <c r="A1115" s="12">
        <f>'Eleveld TCI'!A1115</f>
        <v>7410</v>
      </c>
      <c r="B1115" s="8">
        <f>'Eleveld TCI'!C1115</f>
        <v>10</v>
      </c>
      <c r="C1115" s="68">
        <f>'Marsh TCI'!E1115</f>
        <v>714.35981579815916</v>
      </c>
      <c r="D1115" s="17">
        <f>(F1115*data!$C$16+G1115*data!$C$17-E1114*(data!$C$18+data!$C$19+data!$C$20))*$B1115/60</f>
        <v>-1.9843879262988897</v>
      </c>
      <c r="E1115" s="17">
        <f t="shared" si="37"/>
        <v>29.373501224299513</v>
      </c>
      <c r="F1115" s="17">
        <f>F1114+(data!$C$19*E1114-data!$C$16*F1114)*$B1115/60</f>
        <v>161.14493510866433</v>
      </c>
      <c r="G1115" s="17">
        <f>G1114+(data!$C$20*E1114-data!$C$17*G1114)*$B1115/60</f>
        <v>348.39788589384057</v>
      </c>
      <c r="H1115" s="16">
        <f t="shared" si="35"/>
        <v>123.5</v>
      </c>
      <c r="I1115" s="14">
        <f>E1115/data!$C$15*1000</f>
        <v>3.9771713656343151</v>
      </c>
      <c r="J1115" s="14">
        <f>J1114+data!$C$21*(I1114-J1114)/60*B1114</f>
        <v>3.9766652856843532</v>
      </c>
      <c r="K1115" s="59">
        <f>K1114+C1115*B1115/3600/data!H$23</f>
        <v>183.24572538126912</v>
      </c>
    </row>
    <row r="1116" spans="1:11" ht="19.899999999999999" customHeight="1">
      <c r="A1116" s="12">
        <f>'Eleveld TCI'!A1116</f>
        <v>7420</v>
      </c>
      <c r="B1116" s="8">
        <f>'Eleveld TCI'!C1116</f>
        <v>10</v>
      </c>
      <c r="C1116" s="68">
        <f>'Marsh TCI'!E1116</f>
        <v>714.28172104994474</v>
      </c>
      <c r="D1116" s="17">
        <f>(F1116*data!$C$16+G1116*data!$C$17-E1115*(data!$C$18+data!$C$19+data!$C$20))*$B1116/60</f>
        <v>-1.9841695993101225</v>
      </c>
      <c r="E1116" s="17">
        <f t="shared" si="37"/>
        <v>29.373664446650945</v>
      </c>
      <c r="F1116" s="17">
        <f>F1115+(data!$C$19*E1115-data!$C$16*F1115)*$B1116/60</f>
        <v>161.1449084649976</v>
      </c>
      <c r="G1116" s="17">
        <f>G1115+(data!$C$20*E1115-data!$C$17*G1115)*$B1116/60</f>
        <v>348.72267275802284</v>
      </c>
      <c r="H1116" s="16">
        <f t="shared" si="35"/>
        <v>123.66666666666667</v>
      </c>
      <c r="I1116" s="14">
        <f>E1116/data!$C$15*1000</f>
        <v>3.9771934659368084</v>
      </c>
      <c r="J1116" s="14">
        <f>J1115+data!$C$21*(I1115-J1115)/60*B1115</f>
        <v>3.9766758346386064</v>
      </c>
      <c r="K1116" s="59">
        <f>K1115+C1116*B1116/3600/data!H$23</f>
        <v>183.44413697044968</v>
      </c>
    </row>
    <row r="1117" spans="1:11" ht="19.899999999999999" customHeight="1">
      <c r="A1117" s="12">
        <f>'Eleveld TCI'!A1117</f>
        <v>7430</v>
      </c>
      <c r="B1117" s="8">
        <f>'Eleveld TCI'!C1117</f>
        <v>10</v>
      </c>
      <c r="C1117" s="68">
        <f>'Marsh TCI'!E1117</f>
        <v>714.20370540337842</v>
      </c>
      <c r="D1117" s="17">
        <f>(F1117*data!$C$16+G1117*data!$C$17-E1116*(data!$C$18+data!$C$19+data!$C$20))*$B1117/60</f>
        <v>-1.9839515029823553</v>
      </c>
      <c r="E1117" s="17">
        <f t="shared" si="37"/>
        <v>29.373828835473994</v>
      </c>
      <c r="F1117" s="17">
        <f>F1116+(data!$C$19*E1116-data!$C$16*F1116)*$B1117/60</f>
        <v>161.1448915548942</v>
      </c>
      <c r="G1117" s="17">
        <f>G1116+(data!$C$20*E1116-data!$C$17*G1116)*$B1117/60</f>
        <v>349.04722249725341</v>
      </c>
      <c r="H1117" s="16">
        <f t="shared" si="35"/>
        <v>123.83333333333333</v>
      </c>
      <c r="I1117" s="14">
        <f>E1117/data!$C$15*1000</f>
        <v>3.9772157241795316</v>
      </c>
      <c r="J1117" s="14">
        <f>J1116+data!$C$21*(I1116-J1116)/60*B1116</f>
        <v>3.97668662437427</v>
      </c>
      <c r="K1117" s="59">
        <f>K1116+C1117*B1117/3600/data!H$23</f>
        <v>183.64252688861728</v>
      </c>
    </row>
    <row r="1118" spans="1:11" ht="19.899999999999999" customHeight="1">
      <c r="A1118" s="12">
        <f>'Eleveld TCI'!A1118</f>
        <v>7440</v>
      </c>
      <c r="B1118" s="8">
        <f>'Eleveld TCI'!C1118</f>
        <v>10</v>
      </c>
      <c r="C1118" s="68">
        <f>'Marsh TCI'!E1118</f>
        <v>714.12576848358185</v>
      </c>
      <c r="D1118" s="17">
        <f>(F1118*data!$C$16+G1118*data!$C$17-E1117*(data!$C$18+data!$C$19+data!$C$20))*$B1118/60</f>
        <v>-1.9837336362132723</v>
      </c>
      <c r="E1118" s="17">
        <f t="shared" si="37"/>
        <v>29.373994380936772</v>
      </c>
      <c r="F1118" s="17">
        <f>F1117+(data!$C$19*E1117-data!$C$16*F1117)*$B1118/60</f>
        <v>161.1448843431566</v>
      </c>
      <c r="G1118" s="17">
        <f>G1117+(data!$C$20*E1117-data!$C$17*G1117)*$B1118/60</f>
        <v>349.37153531015645</v>
      </c>
      <c r="H1118" s="16">
        <f t="shared" si="35"/>
        <v>124</v>
      </c>
      <c r="I1118" s="14">
        <f>E1118/data!$C$15*1000</f>
        <v>3.9772381390312459</v>
      </c>
      <c r="J1118" s="14">
        <f>J1117+data!$C$21*(I1117-J1117)/60*B1117</f>
        <v>3.9766976531645657</v>
      </c>
      <c r="K1118" s="59">
        <f>K1117+C1118*B1118/3600/data!H$23</f>
        <v>183.84089515764049</v>
      </c>
    </row>
    <row r="1119" spans="1:11" ht="19.899999999999999" customHeight="1">
      <c r="A1119" s="12">
        <f>'Eleveld TCI'!A1119</f>
        <v>7450</v>
      </c>
      <c r="B1119" s="8">
        <f>'Eleveld TCI'!C1119</f>
        <v>10</v>
      </c>
      <c r="C1119" s="68">
        <f>'Marsh TCI'!E1119</f>
        <v>714.04790991892014</v>
      </c>
      <c r="D1119" s="17">
        <f>(F1119*data!$C$16+G1119*data!$C$17-E1118*(data!$C$18+data!$C$19+data!$C$20))*$B1119/60</f>
        <v>-1.9835159979098655</v>
      </c>
      <c r="E1119" s="17">
        <f t="shared" si="37"/>
        <v>29.374161073259078</v>
      </c>
      <c r="F1119" s="17">
        <f>F1118+(data!$C$19*E1118-data!$C$16*F1118)*$B1119/60</f>
        <v>161.14488679438949</v>
      </c>
      <c r="G1119" s="17">
        <f>G1118+(data!$C$20*E1118-data!$C$17*G1118)*$B1119/60</f>
        <v>349.69561139501405</v>
      </c>
      <c r="H1119" s="16">
        <f t="shared" si="35"/>
        <v>124.16666666666667</v>
      </c>
      <c r="I1119" s="14">
        <f>E1119/data!$C$15*1000</f>
        <v>3.9772607091677132</v>
      </c>
      <c r="J1119" s="14">
        <f>J1118+data!$C$21*(I1118-J1118)/60*B1118</f>
        <v>3.9767089192909602</v>
      </c>
      <c r="K1119" s="59">
        <f>K1118+C1119*B1119/3600/data!H$23</f>
        <v>184.03924179928464</v>
      </c>
    </row>
    <row r="1120" spans="1:11" ht="19.899999999999999" customHeight="1">
      <c r="A1120" s="12">
        <f>'Eleveld TCI'!A1120</f>
        <v>7460</v>
      </c>
      <c r="B1120" s="8">
        <f>'Eleveld TCI'!C1120</f>
        <v>10</v>
      </c>
      <c r="C1120" s="68">
        <f>'Marsh TCI'!E1120</f>
        <v>713.9701293409712</v>
      </c>
      <c r="D1120" s="17">
        <f>(F1120*data!$C$16+G1120*data!$C$17-E1119*(data!$C$18+data!$C$19+data!$C$20))*$B1120/60</f>
        <v>-1.9832985869883535</v>
      </c>
      <c r="E1120" s="17">
        <f t="shared" si="37"/>
        <v>29.374328902712168</v>
      </c>
      <c r="F1120" s="17">
        <f>F1119+(data!$C$19*E1119-data!$C$16*F1119)*$B1120/60</f>
        <v>161.14489887300479</v>
      </c>
      <c r="G1120" s="17">
        <f>G1119+(data!$C$20*E1119-data!$C$17*G1119)*$B1120/60</f>
        <v>350.01945094976764</v>
      </c>
      <c r="H1120" s="16">
        <f t="shared" si="35"/>
        <v>124.33333333333333</v>
      </c>
      <c r="I1120" s="14">
        <f>E1120/data!$C$15*1000</f>
        <v>3.9772834332716607</v>
      </c>
      <c r="J1120" s="14">
        <f>J1119+data!$C$21*(I1119-J1119)/60*B1119</f>
        <v>3.9767204210431393</v>
      </c>
      <c r="K1120" s="59">
        <f>K1119+C1120*B1120/3600/data!H$23</f>
        <v>184.23756683521268</v>
      </c>
    </row>
    <row r="1121" spans="1:11" ht="19.899999999999999" customHeight="1">
      <c r="A1121" s="12">
        <f>'Eleveld TCI'!A1121</f>
        <v>7470</v>
      </c>
      <c r="B1121" s="8">
        <f>'Eleveld TCI'!C1121</f>
        <v>10</v>
      </c>
      <c r="C1121" s="68">
        <f>'Marsh TCI'!E1121</f>
        <v>713.89242638451037</v>
      </c>
      <c r="D1121" s="17">
        <f>(F1121*data!$C$16+G1121*data!$C$17-E1120*(data!$C$18+data!$C$19+data!$C$20))*$B1121/60</f>
        <v>-1.983081402374095</v>
      </c>
      <c r="E1121" s="17">
        <f t="shared" si="37"/>
        <v>29.37449785961855</v>
      </c>
      <c r="F1121" s="17">
        <f>F1120+(data!$C$19*E1120-data!$C$16*F1120)*$B1121/60</f>
        <v>161.14492054322668</v>
      </c>
      <c r="G1121" s="17">
        <f>G1120+(data!$C$20*E1120-data!$C$17*G1120)*$B1121/60</f>
        <v>350.34305417201915</v>
      </c>
      <c r="H1121" s="16">
        <f t="shared" si="35"/>
        <v>124.5</v>
      </c>
      <c r="I1121" s="14">
        <f>E1121/data!$C$15*1000</f>
        <v>3.9773063100327581</v>
      </c>
      <c r="J1121" s="14">
        <f>J1120+data!$C$21*(I1120-J1120)/60*B1120</f>
        <v>3.9767321567189806</v>
      </c>
      <c r="K1121" s="59">
        <f>K1120+C1121*B1121/3600/data!H$23</f>
        <v>184.43587028698616</v>
      </c>
    </row>
    <row r="1122" spans="1:11" ht="19.899999999999999" customHeight="1">
      <c r="A1122" s="12">
        <f>'Eleveld TCI'!A1122</f>
        <v>7480</v>
      </c>
      <c r="B1122" s="8">
        <f>'Eleveld TCI'!C1122</f>
        <v>10</v>
      </c>
      <c r="C1122" s="68">
        <f>'Marsh TCI'!E1122</f>
        <v>713.81480068745418</v>
      </c>
      <c r="D1122" s="17">
        <f>(F1122*data!$C$16+G1122*data!$C$17-E1121*(data!$C$18+data!$C$19+data!$C$20))*$B1122/60</f>
        <v>-1.9828644430015108</v>
      </c>
      <c r="E1122" s="17">
        <f t="shared" si="37"/>
        <v>29.374667934351791</v>
      </c>
      <c r="F1122" s="17">
        <f>F1121+(data!$C$19*E1121-data!$C$16*F1121)*$B1122/60</f>
        <v>161.14495176909656</v>
      </c>
      <c r="G1122" s="17">
        <f>G1121+(data!$C$20*E1121-data!$C$17*G1121)*$B1122/60</f>
        <v>350.66642125903235</v>
      </c>
      <c r="H1122" s="16">
        <f t="shared" si="35"/>
        <v>124.66666666666667</v>
      </c>
      <c r="I1122" s="14">
        <f>E1122/data!$C$15*1000</f>
        <v>3.9773293381475847</v>
      </c>
      <c r="J1122" s="14">
        <f>J1121+data!$C$21*(I1121-J1121)/60*B1121</f>
        <v>3.9767441246245294</v>
      </c>
      <c r="K1122" s="59">
        <f>K1121+C1122*B1122/3600/data!H$23</f>
        <v>184.63415217606601</v>
      </c>
    </row>
    <row r="1123" spans="1:11" ht="19.899999999999999" customHeight="1">
      <c r="A1123" s="12">
        <f>'Eleveld TCI'!A1123</f>
        <v>7490</v>
      </c>
      <c r="B1123" s="8">
        <f>'Eleveld TCI'!C1123</f>
        <v>10</v>
      </c>
      <c r="C1123" s="68">
        <f>'Marsh TCI'!E1123</f>
        <v>713.73725189085008</v>
      </c>
      <c r="D1123" s="17">
        <f>(F1123*data!$C$16+G1123*data!$C$17-E1122*(data!$C$18+data!$C$19+data!$C$20))*$B1123/60</f>
        <v>-1.9826477078140003</v>
      </c>
      <c r="E1123" s="17">
        <f t="shared" si="37"/>
        <v>29.374839117336276</v>
      </c>
      <c r="F1123" s="17">
        <f>F1122+(data!$C$19*E1122-data!$C$16*F1122)*$B1123/60</f>
        <v>161.14499251447799</v>
      </c>
      <c r="G1123" s="17">
        <f>G1122+(data!$C$20*E1122-data!$C$17*G1122)*$B1123/60</f>
        <v>350.9895524077341</v>
      </c>
      <c r="H1123" s="16">
        <f t="shared" si="35"/>
        <v>124.83333333333333</v>
      </c>
      <c r="I1123" s="14">
        <f>E1123/data!$C$15*1000</f>
        <v>3.9773525163196033</v>
      </c>
      <c r="J1123" s="14">
        <f>J1122+data!$C$21*(I1122-J1122)/60*B1122</f>
        <v>3.9767563230739711</v>
      </c>
      <c r="K1123" s="59">
        <f>K1122+C1123*B1123/3600/data!H$23</f>
        <v>184.83241252381347</v>
      </c>
    </row>
    <row r="1124" spans="1:11" ht="19.899999999999999" customHeight="1">
      <c r="A1124" s="12">
        <f>'Eleveld TCI'!A1124</f>
        <v>7500</v>
      </c>
      <c r="B1124" s="8">
        <f>'Eleveld TCI'!C1124</f>
        <v>10</v>
      </c>
      <c r="C1124" s="68">
        <f>'Marsh TCI'!E1124</f>
        <v>713.65977963884575</v>
      </c>
      <c r="D1124" s="17">
        <f>(F1124*data!$C$16+G1124*data!$C$17-E1123*(data!$C$18+data!$C$19+data!$C$20))*$B1124/60</f>
        <v>-1.9824311957638621</v>
      </c>
      <c r="E1124" s="17">
        <f t="shared" si="37"/>
        <v>29.375011399046997</v>
      </c>
      <c r="F1124" s="17">
        <f>F1123+(data!$C$19*E1123-data!$C$16*F1123)*$B1124/60</f>
        <v>161.1450427430614</v>
      </c>
      <c r="G1124" s="17">
        <f>G1123+(data!$C$20*E1123-data!$C$17*G1123)*$B1124/60</f>
        <v>351.31244781471554</v>
      </c>
      <c r="H1124" s="16">
        <f t="shared" si="35"/>
        <v>125</v>
      </c>
      <c r="I1124" s="14">
        <f>E1124/data!$C$15*1000</f>
        <v>3.9773758432591291</v>
      </c>
      <c r="J1124" s="14">
        <f>J1123+data!$C$21*(I1123-J1123)/60*B1123</f>
        <v>3.976768750389605</v>
      </c>
      <c r="K1124" s="59">
        <f>K1123+C1124*B1124/3600/data!H$23</f>
        <v>185.03065135149095</v>
      </c>
    </row>
    <row r="1125" spans="1:11" ht="19.899999999999999" customHeight="1">
      <c r="A1125" s="12">
        <f>'Eleveld TCI'!A1125</f>
        <v>7510</v>
      </c>
      <c r="B1125" s="8">
        <f>'Eleveld TCI'!C1125</f>
        <v>10</v>
      </c>
      <c r="C1125" s="68">
        <f>'Marsh TCI'!E1125</f>
        <v>713.58238357865844</v>
      </c>
      <c r="D1125" s="17">
        <f>(F1125*data!$C$16+G1125*data!$C$17-E1124*(data!$C$18+data!$C$19+data!$C$20))*$B1125/60</f>
        <v>-1.9822149058122134</v>
      </c>
      <c r="E1125" s="17">
        <f t="shared" si="37"/>
        <v>29.375184770009355</v>
      </c>
      <c r="F1125" s="17">
        <f>F1124+(data!$C$19*E1124-data!$C$16*F1124)*$B1125/60</f>
        <v>161.14510241836894</v>
      </c>
      <c r="G1125" s="17">
        <f>G1124+(data!$C$20*E1124-data!$C$17*G1124)*$B1125/60</f>
        <v>351.63510767623342</v>
      </c>
      <c r="H1125" s="16">
        <f t="shared" si="35"/>
        <v>125.16666666666667</v>
      </c>
      <c r="I1125" s="14">
        <f>E1125/data!$C$15*1000</f>
        <v>3.9773993176833002</v>
      </c>
      <c r="J1125" s="14">
        <f>J1124+data!$C$21*(I1124-J1124)/60*B1124</f>
        <v>3.9767814049018186</v>
      </c>
      <c r="K1125" s="59">
        <f>K1124+C1125*B1125/3600/data!H$23</f>
        <v>185.22886868026279</v>
      </c>
    </row>
    <row r="1126" spans="1:11" ht="19.899999999999999" customHeight="1">
      <c r="A1126" s="12">
        <f>'Eleveld TCI'!A1126</f>
        <v>7520</v>
      </c>
      <c r="B1126" s="8">
        <f>'Eleveld TCI'!C1126</f>
        <v>10</v>
      </c>
      <c r="C1126" s="68">
        <f>'Marsh TCI'!E1126</f>
        <v>713.50506336054934</v>
      </c>
      <c r="D1126" s="17">
        <f>(F1126*data!$C$16+G1126*data!$C$17-E1125*(data!$C$18+data!$C$19+data!$C$20))*$B1126/60</f>
        <v>-1.9819988369289117</v>
      </c>
      <c r="E1126" s="17">
        <f t="shared" si="37"/>
        <v>29.375359220798938</v>
      </c>
      <c r="F1126" s="17">
        <f>F1125+(data!$C$19*E1125-data!$C$16*F1125)*$B1126/60</f>
        <v>161.14517150375917</v>
      </c>
      <c r="G1126" s="17">
        <f>G1125+(data!$C$20*E1125-data!$C$17*G1125)*$B1126/60</f>
        <v>351.9575321882113</v>
      </c>
      <c r="H1126" s="16">
        <f t="shared" si="35"/>
        <v>125.33333333333333</v>
      </c>
      <c r="I1126" s="14">
        <f>E1126/data!$C$15*1000</f>
        <v>3.9774229383160513</v>
      </c>
      <c r="J1126" s="14">
        <f>J1125+data!$C$21*(I1125-J1125)/60*B1125</f>
        <v>3.9767942849490616</v>
      </c>
      <c r="K1126" s="59">
        <f>K1125+C1126*B1126/3600/data!H$23</f>
        <v>185.42706453119627</v>
      </c>
    </row>
    <row r="1127" spans="1:11" ht="19.899999999999999" customHeight="1">
      <c r="A1127" s="12">
        <f>'Eleveld TCI'!A1127</f>
        <v>7530</v>
      </c>
      <c r="B1127" s="8">
        <f>'Eleveld TCI'!C1127</f>
        <v>10</v>
      </c>
      <c r="C1127" s="68">
        <f>'Marsh TCI'!E1127</f>
        <v>713.42781863778782</v>
      </c>
      <c r="D1127" s="17">
        <f>(F1127*data!$C$16+G1127*data!$C$17-E1126*(data!$C$18+data!$C$19+data!$C$20))*$B1127/60</f>
        <v>-1.9817829880924758</v>
      </c>
      <c r="E1127" s="17">
        <f t="shared" si="37"/>
        <v>29.375534742041321</v>
      </c>
      <c r="F1127" s="17">
        <f>F1126+(data!$C$19*E1126-data!$C$16*F1126)*$B1127/60</f>
        <v>161.14524996243162</v>
      </c>
      <c r="G1127" s="17">
        <f>G1126+(data!$C$20*E1126-data!$C$17*G1126)*$B1127/60</f>
        <v>352.27972154624081</v>
      </c>
      <c r="H1127" s="16">
        <f t="shared" si="35"/>
        <v>125.5</v>
      </c>
      <c r="I1127" s="14">
        <f>E1127/data!$C$15*1000</f>
        <v>3.9774467038880856</v>
      </c>
      <c r="J1127" s="14">
        <f>J1126+data!$C$21*(I1126-J1126)/60*B1126</f>
        <v>3.9768073888778184</v>
      </c>
      <c r="K1127" s="59">
        <f>K1126+C1127*B1127/3600/data!H$23</f>
        <v>185.62523892526232</v>
      </c>
    </row>
    <row r="1128" spans="1:11" ht="19.899999999999999" customHeight="1">
      <c r="A1128" s="12">
        <f>'Eleveld TCI'!A1128</f>
        <v>7540</v>
      </c>
      <c r="B1128" s="8">
        <f>'Eleveld TCI'!C1128</f>
        <v>10</v>
      </c>
      <c r="C1128" s="68">
        <f>'Marsh TCI'!E1128</f>
        <v>713.35064906663092</v>
      </c>
      <c r="D1128" s="17">
        <f>(F1128*data!$C$16+G1128*data!$C$17-E1127*(data!$C$18+data!$C$19+data!$C$20))*$B1128/60</f>
        <v>-1.9815673582900095</v>
      </c>
      <c r="E1128" s="17">
        <f t="shared" si="37"/>
        <v>29.375711324411832</v>
      </c>
      <c r="F1128" s="17">
        <f>F1127+(data!$C$19*E1127-data!$C$16*F1127)*$B1128/60</f>
        <v>161.14533775743143</v>
      </c>
      <c r="G1128" s="17">
        <f>G1127+(data!$C$20*E1127-data!$C$17*G1127)*$B1128/60</f>
        <v>352.60167594558294</v>
      </c>
      <c r="H1128" s="16">
        <f t="shared" si="35"/>
        <v>125.66666666666667</v>
      </c>
      <c r="I1128" s="14">
        <f>E1128/data!$C$15*1000</f>
        <v>3.9774706131368447</v>
      </c>
      <c r="J1128" s="14">
        <f>J1127+data!$C$21*(I1127-J1127)/60*B1127</f>
        <v>3.9768207150425816</v>
      </c>
      <c r="K1128" s="59">
        <f>K1127+C1128*B1128/3600/data!H$23</f>
        <v>185.8233918833364</v>
      </c>
    </row>
    <row r="1129" spans="1:11" ht="19.899999999999999" customHeight="1">
      <c r="A1129" s="12">
        <f>'Eleveld TCI'!A1129</f>
        <v>7550</v>
      </c>
      <c r="B1129" s="8">
        <f>'Eleveld TCI'!C1129</f>
        <v>10</v>
      </c>
      <c r="C1129" s="68">
        <f>'Marsh TCI'!E1129</f>
        <v>713.27355430630291</v>
      </c>
      <c r="D1129" s="17">
        <f>(F1129*data!$C$16+G1129*data!$C$17-E1128*(data!$C$18+data!$C$19+data!$C$20))*$B1129/60</f>
        <v>-1.9813519465171225</v>
      </c>
      <c r="E1129" s="17">
        <f t="shared" si="37"/>
        <v>29.37588895863535</v>
      </c>
      <c r="F1129" s="17">
        <f>F1128+(data!$C$19*E1128-data!$C$16*F1128)*$B1129/60</f>
        <v>161.14543485165385</v>
      </c>
      <c r="G1129" s="17">
        <f>G1128+(data!$C$20*E1128-data!$C$17*G1128)*$B1129/60</f>
        <v>352.92339558116913</v>
      </c>
      <c r="H1129" s="16">
        <f t="shared" si="35"/>
        <v>125.83333333333333</v>
      </c>
      <c r="I1129" s="14">
        <f>E1129/data!$C$15*1000</f>
        <v>3.9774946648064744</v>
      </c>
      <c r="J1129" s="14">
        <f>J1128+data!$C$21*(I1128-J1128)/60*B1128</f>
        <v>3.9768342618058274</v>
      </c>
      <c r="K1129" s="59">
        <f>K1128+C1129*B1129/3600/data!H$23</f>
        <v>186.02152342619925</v>
      </c>
    </row>
    <row r="1130" spans="1:11" ht="19.899999999999999" customHeight="1">
      <c r="A1130" s="12">
        <f>'Eleveld TCI'!A1130</f>
        <v>7560</v>
      </c>
      <c r="B1130" s="8">
        <f>'Eleveld TCI'!C1130</f>
        <v>10</v>
      </c>
      <c r="C1130" s="68">
        <f>'Marsh TCI'!E1130</f>
        <v>713.19653401895948</v>
      </c>
      <c r="D1130" s="17">
        <f>(F1130*data!$C$16+G1130*data!$C$17-E1129*(data!$C$18+data!$C$19+data!$C$20))*$B1130/60</f>
        <v>-1.9811367517778544</v>
      </c>
      <c r="E1130" s="17">
        <f t="shared" si="37"/>
        <v>29.376067635486116</v>
      </c>
      <c r="F1130" s="17">
        <f>F1129+(data!$C$19*E1129-data!$C$16*F1129)*$B1130/60</f>
        <v>161.14554120784868</v>
      </c>
      <c r="G1130" s="17">
        <f>G1129+(data!$C$20*E1129-data!$C$17*G1129)*$B1130/60</f>
        <v>353.24488064760271</v>
      </c>
      <c r="H1130" s="16">
        <f t="shared" si="35"/>
        <v>126</v>
      </c>
      <c r="I1130" s="14">
        <f>E1130/data!$C$15*1000</f>
        <v>3.9775188576478095</v>
      </c>
      <c r="J1130" s="14">
        <f>J1129+data!$C$21*(I1129-J1129)/60*B1129</f>
        <v>3.9768480275379869</v>
      </c>
      <c r="K1130" s="59">
        <f>K1129+C1130*B1130/3600/data!H$23</f>
        <v>186.21963357453785</v>
      </c>
    </row>
    <row r="1131" spans="1:11" ht="19.899999999999999" customHeight="1">
      <c r="A1131" s="12">
        <f>'Eleveld TCI'!A1131</f>
        <v>7570</v>
      </c>
      <c r="B1131" s="8">
        <f>'Eleveld TCI'!C1131</f>
        <v>10</v>
      </c>
      <c r="C1131" s="68">
        <f>'Marsh TCI'!E1131</f>
        <v>713.11958786964681</v>
      </c>
      <c r="D1131" s="17">
        <f>(F1131*data!$C$16+G1131*data!$C$17-E1130*(data!$C$18+data!$C$19+data!$C$20))*$B1131/60</f>
        <v>-1.9809217730846043</v>
      </c>
      <c r="E1131" s="17">
        <f t="shared" si="37"/>
        <v>29.376247345787512</v>
      </c>
      <c r="F1131" s="17">
        <f>F1130+(data!$C$19*E1130-data!$C$16*F1130)*$B1131/60</f>
        <v>161.14565678862465</v>
      </c>
      <c r="G1131" s="17">
        <f>G1130+(data!$C$20*E1130-data!$C$17*G1130)*$B1131/60</f>
        <v>353.56613133915988</v>
      </c>
      <c r="H1131" s="16">
        <f t="shared" si="35"/>
        <v>126.16666666666667</v>
      </c>
      <c r="I1131" s="14">
        <f>E1131/data!$C$15*1000</f>
        <v>3.9775431904183347</v>
      </c>
      <c r="J1131" s="14">
        <f>J1130+data!$C$21*(I1130-J1130)/60*B1130</f>
        <v>3.9768620106174208</v>
      </c>
      <c r="K1131" s="59">
        <f>K1130+C1131*B1131/3600/data!H$23</f>
        <v>186.41772234894609</v>
      </c>
    </row>
    <row r="1132" spans="1:11" ht="19.899999999999999" customHeight="1">
      <c r="A1132" s="12">
        <f>'Eleveld TCI'!A1132</f>
        <v>7580</v>
      </c>
      <c r="B1132" s="8">
        <f>'Eleveld TCI'!C1132</f>
        <v>10</v>
      </c>
      <c r="C1132" s="68">
        <f>'Marsh TCI'!E1132</f>
        <v>713.04271552630667</v>
      </c>
      <c r="D1132" s="17">
        <f>(F1132*data!$C$16+G1132*data!$C$17-E1131*(data!$C$18+data!$C$19+data!$C$20))*$B1132/60</f>
        <v>-1.980707009458049</v>
      </c>
      <c r="E1132" s="17">
        <f t="shared" si="37"/>
        <v>29.376428080411817</v>
      </c>
      <c r="F1132" s="17">
        <f>F1131+(data!$C$19*E1131-data!$C$16*F1131)*$B1132/60</f>
        <v>161.14578155645381</v>
      </c>
      <c r="G1132" s="17">
        <f>G1131+(data!$C$20*E1131-data!$C$17*G1131)*$B1132/60</f>
        <v>353.88714784979112</v>
      </c>
      <c r="H1132" s="16">
        <f t="shared" si="35"/>
        <v>126.33333333333333</v>
      </c>
      <c r="I1132" s="14">
        <f>E1132/data!$C$15*1000</f>
        <v>3.977567661882158</v>
      </c>
      <c r="J1132" s="14">
        <f>J1131+data!$C$21*(I1131-J1131)/60*B1131</f>
        <v>3.976876209430392</v>
      </c>
      <c r="K1132" s="59">
        <f>K1131+C1132*B1132/3600/data!H$23</f>
        <v>186.61578976992561</v>
      </c>
    </row>
    <row r="1133" spans="1:11" ht="19.899999999999999" customHeight="1">
      <c r="A1133" s="12">
        <f>'Eleveld TCI'!A1133</f>
        <v>7590</v>
      </c>
      <c r="B1133" s="8">
        <f>'Eleveld TCI'!C1133</f>
        <v>10</v>
      </c>
      <c r="C1133" s="68">
        <f>'Marsh TCI'!E1133</f>
        <v>712.96591665972528</v>
      </c>
      <c r="D1133" s="17">
        <f>(F1133*data!$C$16+G1133*data!$C$17-E1132*(data!$C$18+data!$C$19+data!$C$20))*$B1133/60</f>
        <v>-1.9804924599270719</v>
      </c>
      <c r="E1133" s="17">
        <f t="shared" si="37"/>
        <v>29.376609830280042</v>
      </c>
      <c r="F1133" s="17">
        <f>F1132+(data!$C$19*E1132-data!$C$16*F1132)*$B1133/60</f>
        <v>161.14591547367573</v>
      </c>
      <c r="G1133" s="17">
        <f>G1132+(data!$C$20*E1132-data!$C$17*G1132)*$B1133/60</f>
        <v>354.20793037312222</v>
      </c>
      <c r="H1133" s="16">
        <f t="shared" si="35"/>
        <v>126.5</v>
      </c>
      <c r="I1133" s="14">
        <f>E1133/data!$C$15*1000</f>
        <v>3.9775922708099833</v>
      </c>
      <c r="J1133" s="14">
        <f>J1132+data!$C$21*(I1132-J1132)/60*B1132</f>
        <v>3.9768906223710401</v>
      </c>
      <c r="K1133" s="59">
        <f>K1132+C1133*B1133/3600/data!H$23</f>
        <v>186.81383585788666</v>
      </c>
    </row>
    <row r="1134" spans="1:11" ht="19.899999999999999" customHeight="1">
      <c r="A1134" s="12">
        <f>'Eleveld TCI'!A1134</f>
        <v>7600</v>
      </c>
      <c r="B1134" s="8">
        <f>'Eleveld TCI'!C1134</f>
        <v>10</v>
      </c>
      <c r="C1134" s="68">
        <f>'Marsh TCI'!E1134</f>
        <v>712.88919094352309</v>
      </c>
      <c r="D1134" s="17">
        <f>(F1134*data!$C$16+G1134*data!$C$17-E1133*(data!$C$18+data!$C$19+data!$C$20))*$B1134/60</f>
        <v>-1.9802781235286886</v>
      </c>
      <c r="E1134" s="17">
        <f t="shared" si="37"/>
        <v>29.376792586361702</v>
      </c>
      <c r="F1134" s="17">
        <f>F1133+(data!$C$19*E1133-data!$C$16*F1133)*$B1134/60</f>
        <v>161.14605850250177</v>
      </c>
      <c r="G1134" s="17">
        <f>G1133+(data!$C$20*E1133-data!$C$17*G1133)*$B1134/60</f>
        <v>354.52847910245578</v>
      </c>
      <c r="H1134" s="16">
        <f t="shared" si="35"/>
        <v>126.66666666666667</v>
      </c>
      <c r="I1134" s="14">
        <f>E1134/data!$C$15*1000</f>
        <v>3.9776170159790847</v>
      </c>
      <c r="J1134" s="14">
        <f>J1133+data!$C$21*(I1133-J1133)/60*B1133</f>
        <v>3.9769052478413531</v>
      </c>
      <c r="K1134" s="59">
        <f>K1133+C1134*B1134/3600/data!H$23</f>
        <v>187.01186063314876</v>
      </c>
    </row>
    <row r="1135" spans="1:11" ht="19.899999999999999" customHeight="1">
      <c r="A1135" s="12">
        <f>'Eleveld TCI'!A1135</f>
        <v>7610</v>
      </c>
      <c r="B1135" s="8">
        <f>'Eleveld TCI'!C1135</f>
        <v>10</v>
      </c>
      <c r="C1135" s="68">
        <f>'Marsh TCI'!E1135</f>
        <v>712.81253805411382</v>
      </c>
      <c r="D1135" s="17">
        <f>(F1135*data!$C$16+G1135*data!$C$17-E1134*(data!$C$18+data!$C$19+data!$C$20))*$B1135/60</f>
        <v>-1.9800639993079747</v>
      </c>
      <c r="E1135" s="17">
        <f t="shared" si="37"/>
        <v>29.376976339674624</v>
      </c>
      <c r="F1135" s="17">
        <f>F1134+(data!$C$19*E1134-data!$C$16*F1134)*$B1135/60</f>
        <v>161.14621060501926</v>
      </c>
      <c r="G1135" s="17">
        <f>G1134+(data!$C$20*E1134-data!$C$17*G1134)*$B1135/60</f>
        <v>354.84879423077206</v>
      </c>
      <c r="H1135" s="16">
        <f t="shared" si="35"/>
        <v>126.83333333333333</v>
      </c>
      <c r="I1135" s="14">
        <f>E1135/data!$C$15*1000</f>
        <v>3.977641896173274</v>
      </c>
      <c r="J1135" s="14">
        <f>J1134+data!$C$21*(I1134-J1134)/60*B1134</f>
        <v>3.9769200842511423</v>
      </c>
      <c r="K1135" s="59">
        <f>K1134+C1135*B1135/3600/data!H$23</f>
        <v>187.20986411594157</v>
      </c>
    </row>
    <row r="1136" spans="1:11" ht="19.899999999999999" customHeight="1">
      <c r="A1136" s="12">
        <f>'Eleveld TCI'!A1136</f>
        <v>7620</v>
      </c>
      <c r="B1136" s="8">
        <f>'Eleveld TCI'!C1136</f>
        <v>10</v>
      </c>
      <c r="C1136" s="68">
        <f>'Marsh TCI'!E1136</f>
        <v>712.735957670684</v>
      </c>
      <c r="D1136" s="17">
        <f>(F1136*data!$C$16+G1136*data!$C$17-E1135*(data!$C$18+data!$C$19+data!$C$20))*$B1136/60</f>
        <v>-1.9798500863179957</v>
      </c>
      <c r="E1136" s="17">
        <f t="shared" si="37"/>
        <v>29.377161081284722</v>
      </c>
      <c r="F1136" s="17">
        <f>F1135+(data!$C$19*E1135-data!$C$16*F1135)*$B1136/60</f>
        <v>161.14637174319552</v>
      </c>
      <c r="G1136" s="17">
        <f>G1135+(data!$C$20*E1135-data!$C$17*G1135)*$B1136/60</f>
        <v>355.16887595073035</v>
      </c>
      <c r="H1136" s="16">
        <f t="shared" si="35"/>
        <v>127</v>
      </c>
      <c r="I1136" s="14">
        <f>E1136/data!$C$15*1000</f>
        <v>3.9776669101828781</v>
      </c>
      <c r="J1136" s="14">
        <f>J1135+data!$C$21*(I1135-J1135)/60*B1135</f>
        <v>3.9769351300180147</v>
      </c>
      <c r="K1136" s="59">
        <f>K1135+C1136*B1136/3600/data!H$23</f>
        <v>187.40784632640566</v>
      </c>
    </row>
    <row r="1137" spans="1:11" ht="19.899999999999999" customHeight="1">
      <c r="A1137" s="12">
        <f>'Eleveld TCI'!A1137</f>
        <v>7630</v>
      </c>
      <c r="B1137" s="8">
        <f>'Eleveld TCI'!C1137</f>
        <v>10</v>
      </c>
      <c r="C1137" s="68">
        <f>'Marsh TCI'!E1137</f>
        <v>712.6594494751879</v>
      </c>
      <c r="D1137" s="17">
        <f>(F1137*data!$C$16+G1137*data!$C$17-E1136*(data!$C$18+data!$C$19+data!$C$20))*$B1137/60</f>
        <v>-1.9796363836197344</v>
      </c>
      <c r="E1137" s="17">
        <f t="shared" si="37"/>
        <v>29.377346802305777</v>
      </c>
      <c r="F1137" s="17">
        <f>F1136+(data!$C$19*E1136-data!$C$16*F1136)*$B1137/60</f>
        <v>161.146541878882</v>
      </c>
      <c r="G1137" s="17">
        <f>G1136+(data!$C$20*E1136-data!$C$17*G1136)*$B1137/60</f>
        <v>355.48872445467026</v>
      </c>
      <c r="H1137" s="16">
        <f t="shared" si="35"/>
        <v>127.16666666666667</v>
      </c>
      <c r="I1137" s="14">
        <f>E1137/data!$C$15*1000</f>
        <v>3.9776920568047021</v>
      </c>
      <c r="J1137" s="14">
        <f>J1136+data!$C$21*(I1136-J1136)/60*B1136</f>
        <v>3.9769503835673463</v>
      </c>
      <c r="K1137" s="59">
        <f>K1136+C1137*B1137/3600/data!H$23</f>
        <v>187.60580728459323</v>
      </c>
    </row>
    <row r="1138" spans="1:11" ht="19.899999999999999" customHeight="1">
      <c r="A1138" s="12">
        <f>'Eleveld TCI'!A1138</f>
        <v>7640</v>
      </c>
      <c r="B1138" s="8">
        <f>'Eleveld TCI'!C1138</f>
        <v>10</v>
      </c>
      <c r="C1138" s="68">
        <f>'Marsh TCI'!E1138</f>
        <v>712.58301315228096</v>
      </c>
      <c r="D1138" s="17">
        <f>(F1138*data!$C$16+G1138*data!$C$17-E1137*(data!$C$18+data!$C$19+data!$C$20))*$B1138/60</f>
        <v>-1.9794228902820132</v>
      </c>
      <c r="E1138" s="17">
        <f t="shared" si="37"/>
        <v>29.377533493899286</v>
      </c>
      <c r="F1138" s="17">
        <f>F1137+(data!$C$19*E1137-data!$C$16*F1137)*$B1138/60</f>
        <v>161.14672097381828</v>
      </c>
      <c r="G1138" s="17">
        <f>G1137+(data!$C$20*E1137-data!$C$17*G1137)*$B1138/60</f>
        <v>355.80833993461277</v>
      </c>
      <c r="H1138" s="16">
        <f t="shared" si="35"/>
        <v>127.33333333333333</v>
      </c>
      <c r="I1138" s="14">
        <f>E1138/data!$C$15*1000</f>
        <v>3.977717334842013</v>
      </c>
      <c r="J1138" s="14">
        <f>J1137+data!$C$21*(I1137-J1137)/60*B1137</f>
        <v>3.9769658433322554</v>
      </c>
      <c r="K1138" s="59">
        <f>K1137+C1138*B1138/3600/data!H$23</f>
        <v>187.80374701046887</v>
      </c>
    </row>
    <row r="1139" spans="1:11" ht="19.899999999999999" customHeight="1">
      <c r="A1139" s="12">
        <f>'Eleveld TCI'!A1139</f>
        <v>7650</v>
      </c>
      <c r="B1139" s="8">
        <f>'Eleveld TCI'!C1139</f>
        <v>10</v>
      </c>
      <c r="C1139" s="68">
        <f>'Marsh TCI'!E1139</f>
        <v>712.50664838933005</v>
      </c>
      <c r="D1139" s="17">
        <f>(F1139*data!$C$16+G1139*data!$C$17-E1138*(data!$C$18+data!$C$19+data!$C$20))*$B1139/60</f>
        <v>-1.9792096053814383</v>
      </c>
      <c r="E1139" s="17">
        <f t="shared" si="37"/>
        <v>29.377721147274183</v>
      </c>
      <c r="F1139" s="17">
        <f>F1138+(data!$C$19*E1138-data!$C$16*F1138)*$B1139/60</f>
        <v>161.1469089896359</v>
      </c>
      <c r="G1139" s="17">
        <f>G1138+(data!$C$20*E1138-data!$C$17*G1138)*$B1139/60</f>
        <v>356.12772258226136</v>
      </c>
      <c r="H1139" s="16">
        <f t="shared" si="35"/>
        <v>127.5</v>
      </c>
      <c r="I1139" s="14">
        <f>E1139/data!$C$15*1000</f>
        <v>3.9777427431045016</v>
      </c>
      <c r="J1139" s="14">
        <f>J1138+data!$C$21*(I1138-J1138)/60*B1138</f>
        <v>3.976981507753576</v>
      </c>
      <c r="K1139" s="59">
        <f>K1138+C1139*B1139/3600/data!H$23</f>
        <v>188.00166552391036</v>
      </c>
    </row>
    <row r="1140" spans="1:11" ht="19.899999999999999" customHeight="1">
      <c r="A1140" s="12">
        <f>'Eleveld TCI'!A1140</f>
        <v>7660</v>
      </c>
      <c r="B1140" s="8">
        <f>'Eleveld TCI'!C1140</f>
        <v>10</v>
      </c>
      <c r="C1140" s="68">
        <f>'Marsh TCI'!E1140</f>
        <v>712.43035487638792</v>
      </c>
      <c r="D1140" s="17">
        <f>(F1140*data!$C$16+G1140*data!$C$17-E1139*(data!$C$18+data!$C$19+data!$C$20))*$B1140/60</f>
        <v>-1.9789965280023147</v>
      </c>
      <c r="E1140" s="17">
        <f t="shared" si="37"/>
        <v>29.377909753686673</v>
      </c>
      <c r="F1140" s="17">
        <f>F1139+(data!$C$19*E1139-data!$C$16*F1139)*$B1140/60</f>
        <v>161.14710588786238</v>
      </c>
      <c r="G1140" s="17">
        <f>G1139+(data!$C$20*E1139-data!$C$17*G1139)*$B1140/60</f>
        <v>356.44687258900331</v>
      </c>
      <c r="H1140" s="16">
        <f t="shared" si="35"/>
        <v>127.66666666666667</v>
      </c>
      <c r="I1140" s="14">
        <f>E1140/data!$C$15*1000</f>
        <v>3.9777682804082568</v>
      </c>
      <c r="J1140" s="14">
        <f>J1139+data!$C$21*(I1139-J1139)/60*B1139</f>
        <v>3.9769973752798302</v>
      </c>
      <c r="K1140" s="59">
        <f>K1139+C1140*B1140/3600/data!H$23</f>
        <v>188.19956284470936</v>
      </c>
    </row>
    <row r="1141" spans="1:11" ht="19.899999999999999" customHeight="1">
      <c r="A1141" s="12">
        <f>'Eleveld TCI'!A1141</f>
        <v>7670</v>
      </c>
      <c r="B1141" s="8">
        <f>'Eleveld TCI'!C1141</f>
        <v>10</v>
      </c>
      <c r="C1141" s="68">
        <f>'Marsh TCI'!E1141</f>
        <v>712.35413230613688</v>
      </c>
      <c r="D1141" s="17">
        <f>(F1141*data!$C$16+G1141*data!$C$17-E1140*(data!$C$18+data!$C$19+data!$C$20))*$B1141/60</f>
        <v>-1.9787836572365844</v>
      </c>
      <c r="E1141" s="17">
        <f t="shared" si="37"/>
        <v>29.378099304440056</v>
      </c>
      <c r="F1141" s="17">
        <f>F1140+(data!$C$19*E1140-data!$C$16*F1140)*$B1141/60</f>
        <v>161.14731162992499</v>
      </c>
      <c r="G1141" s="17">
        <f>G1140+(data!$C$20*E1140-data!$C$17*G1140)*$B1141/60</f>
        <v>356.76579014591084</v>
      </c>
      <c r="H1141" s="16">
        <f t="shared" si="35"/>
        <v>127.83333333333333</v>
      </c>
      <c r="I1141" s="14">
        <f>E1141/data!$C$15*1000</f>
        <v>3.9777939455757472</v>
      </c>
      <c r="J1141" s="14">
        <f>J1140+data!$C$21*(I1140-J1140)/60*B1140</f>
        <v>3.9770134443672025</v>
      </c>
      <c r="K1141" s="59">
        <f>K1140+C1141*B1141/3600/data!H$23</f>
        <v>188.39743899257218</v>
      </c>
    </row>
    <row r="1142" spans="1:11" ht="19.899999999999999" customHeight="1">
      <c r="A1142" s="12">
        <f>'Eleveld TCI'!A1142</f>
        <v>7680</v>
      </c>
      <c r="B1142" s="8">
        <f>'Eleveld TCI'!C1142</f>
        <v>10</v>
      </c>
      <c r="C1142" s="68">
        <f>'Marsh TCI'!E1142</f>
        <v>712.27798037390414</v>
      </c>
      <c r="D1142" s="17">
        <f>(F1142*data!$C$16+G1142*data!$C$17-E1141*(data!$C$18+data!$C$19+data!$C$20))*$B1142/60</f>
        <v>-1.9785709921837646</v>
      </c>
      <c r="E1142" s="17">
        <f t="shared" si="37"/>
        <v>29.378289790884448</v>
      </c>
      <c r="F1142" s="17">
        <f>F1141+(data!$C$19*E1141-data!$C$16*F1141)*$B1142/60</f>
        <v>161.14752617715453</v>
      </c>
      <c r="G1142" s="17">
        <f>G1141+(data!$C$20*E1141-data!$C$17*G1141)*$B1142/60</f>
        <v>357.08447544374229</v>
      </c>
      <c r="H1142" s="16">
        <f t="shared" si="35"/>
        <v>128</v>
      </c>
      <c r="I1142" s="14">
        <f>E1142/data!$C$15*1000</f>
        <v>3.9778197374357771</v>
      </c>
      <c r="J1142" s="14">
        <f>J1141+data!$C$21*(I1141-J1141)/60*B1141</f>
        <v>3.9770297134795118</v>
      </c>
      <c r="K1142" s="59">
        <f>K1141+C1142*B1142/3600/data!H$23</f>
        <v>188.59529398712047</v>
      </c>
    </row>
    <row r="1143" spans="1:11" ht="19.899999999999999" customHeight="1">
      <c r="A1143" s="12">
        <f>'Eleveld TCI'!A1143</f>
        <v>7690</v>
      </c>
      <c r="B1143" s="8">
        <f>'Eleveld TCI'!C1143</f>
        <v>10</v>
      </c>
      <c r="C1143" s="68">
        <f>'Marsh TCI'!E1143</f>
        <v>712.20189877760561</v>
      </c>
      <c r="D1143" s="17">
        <f>(F1143*data!$C$16+G1143*data!$C$17-E1142*(data!$C$18+data!$C$19+data!$C$20))*$B1143/60</f>
        <v>-1.9783585319508654</v>
      </c>
      <c r="E1143" s="17">
        <f t="shared" si="37"/>
        <v>29.378481204416651</v>
      </c>
      <c r="F1143" s="17">
        <f>F1142+(data!$C$19*E1142-data!$C$16*F1142)*$B1143/60</f>
        <v>161.14774949078912</v>
      </c>
      <c r="G1143" s="17">
        <f>G1142+(data!$C$20*E1142-data!$C$17*G1142)*$B1143/60</f>
        <v>357.40292867294323</v>
      </c>
      <c r="H1143" s="16">
        <f t="shared" si="35"/>
        <v>128.16666666666666</v>
      </c>
      <c r="I1143" s="14">
        <f>E1143/data!$C$15*1000</f>
        <v>3.9778456548234749</v>
      </c>
      <c r="J1143" s="14">
        <f>J1142+data!$C$21*(I1142-J1142)/60*B1142</f>
        <v>3.9770461810881854</v>
      </c>
      <c r="K1143" s="59">
        <f>K1142+C1143*B1143/3600/data!H$23</f>
        <v>188.79312784789204</v>
      </c>
    </row>
    <row r="1144" spans="1:11" ht="19.899999999999999" customHeight="1">
      <c r="A1144" s="12">
        <f>'Eleveld TCI'!A1144</f>
        <v>7700</v>
      </c>
      <c r="B1144" s="8">
        <f>'Eleveld TCI'!C1144</f>
        <v>10</v>
      </c>
      <c r="C1144" s="68">
        <f>'Marsh TCI'!E1144</f>
        <v>712.12588721775091</v>
      </c>
      <c r="D1144" s="17">
        <f>(F1144*data!$C$16+G1144*data!$C$17-E1143*(data!$C$18+data!$C$19+data!$C$20))*$B1144/60</f>
        <v>-1.9781462756523358</v>
      </c>
      <c r="E1144" s="17">
        <f t="shared" si="37"/>
        <v>29.378673536479887</v>
      </c>
      <c r="F1144" s="17">
        <f>F1143+(data!$C$19*E1143-data!$C$16*F1143)*$B1144/60</f>
        <v>161.14798153197779</v>
      </c>
      <c r="G1144" s="17">
        <f>G1143+(data!$C$20*E1143-data!$C$17*G1143)*$B1144/60</f>
        <v>357.72115002364762</v>
      </c>
      <c r="H1144" s="16">
        <f t="shared" si="35"/>
        <v>128.33333333333334</v>
      </c>
      <c r="I1144" s="14">
        <f>E1144/data!$C$15*1000</f>
        <v>3.9778716965802525</v>
      </c>
      <c r="J1144" s="14">
        <f>J1143+data!$C$21*(I1143-J1143)/60*B1143</f>
        <v>3.9770628456722315</v>
      </c>
      <c r="K1144" s="59">
        <f>K1143+C1144*B1144/3600/data!H$23</f>
        <v>188.99094059434142</v>
      </c>
    </row>
    <row r="1145" spans="1:11" ht="19.899999999999999" customHeight="1">
      <c r="A1145" s="12">
        <f>'Eleveld TCI'!A1145</f>
        <v>7710</v>
      </c>
      <c r="B1145" s="8">
        <f>'Eleveld TCI'!C1145</f>
        <v>10</v>
      </c>
      <c r="C1145" s="68">
        <f>'Marsh TCI'!E1145</f>
        <v>712.04994539738721</v>
      </c>
      <c r="D1145" s="17">
        <f>(F1145*data!$C$16+G1145*data!$C$17-E1144*(data!$C$18+data!$C$19+data!$C$20))*$B1145/60</f>
        <v>-1.9779342224099883</v>
      </c>
      <c r="E1145" s="17">
        <f t="shared" si="37"/>
        <v>29.378866778563651</v>
      </c>
      <c r="F1145" s="17">
        <f>F1144+(data!$C$19*E1144-data!$C$16*F1144)*$B1145/60</f>
        <v>161.14822226178418</v>
      </c>
      <c r="G1145" s="17">
        <f>G1144+(data!$C$20*E1144-data!$C$17*G1144)*$B1145/60</f>
        <v>358.039139685679</v>
      </c>
      <c r="H1145" s="16">
        <f t="shared" si="35"/>
        <v>128.5</v>
      </c>
      <c r="I1145" s="14">
        <f>E1145/data!$C$15*1000</f>
        <v>3.9778978615537888</v>
      </c>
      <c r="J1145" s="14">
        <f>J1144+data!$C$21*(I1144-J1144)/60*B1144</f>
        <v>3.9770797057182121</v>
      </c>
      <c r="K1145" s="59">
        <f>K1144+C1145*B1145/3600/data!H$23</f>
        <v>189.1887322458407</v>
      </c>
    </row>
    <row r="1146" spans="1:11" ht="19.899999999999999" customHeight="1">
      <c r="A1146" s="12">
        <f>'Eleveld TCI'!A1146</f>
        <v>7720</v>
      </c>
      <c r="B1146" s="8">
        <f>'Eleveld TCI'!C1146</f>
        <v>10</v>
      </c>
      <c r="C1146" s="68">
        <f>'Marsh TCI'!E1146</f>
        <v>711.97407302211445</v>
      </c>
      <c r="D1146" s="17">
        <f>(F1146*data!$C$16+G1146*data!$C$17-E1145*(data!$C$18+data!$C$19+data!$C$20))*$B1146/60</f>
        <v>-1.9777223713529386</v>
      </c>
      <c r="E1146" s="17">
        <f t="shared" si="37"/>
        <v>29.379060922203454</v>
      </c>
      <c r="F1146" s="17">
        <f>F1145+(data!$C$19*E1145-data!$C$16*F1145)*$B1146/60</f>
        <v>161.14847164119013</v>
      </c>
      <c r="G1146" s="17">
        <f>G1145+(data!$C$20*E1145-data!$C$17*G1145)*$B1146/60</f>
        <v>358.35689784855168</v>
      </c>
      <c r="H1146" s="16">
        <f t="shared" si="35"/>
        <v>128.66666666666666</v>
      </c>
      <c r="I1146" s="14">
        <f>E1146/data!$C$15*1000</f>
        <v>3.9779241485979906</v>
      </c>
      <c r="J1146" s="14">
        <f>J1145+data!$C$21*(I1145-J1145)/60*B1145</f>
        <v>3.9770967597202174</v>
      </c>
      <c r="K1146" s="59">
        <f>K1145+C1146*B1146/3600/data!H$23</f>
        <v>189.38650282168018</v>
      </c>
    </row>
    <row r="1147" spans="1:11" ht="19.899999999999999" customHeight="1">
      <c r="A1147" s="12">
        <f>'Eleveld TCI'!A1147</f>
        <v>7730</v>
      </c>
      <c r="B1147" s="8">
        <f>'Eleveld TCI'!C1147</f>
        <v>10</v>
      </c>
      <c r="C1147" s="68">
        <f>'Marsh TCI'!E1147</f>
        <v>711.89826980002408</v>
      </c>
      <c r="D1147" s="17">
        <f>(F1147*data!$C$16+G1147*data!$C$17-E1146*(data!$C$18+data!$C$19+data!$C$20))*$B1147/60</f>
        <v>-1.9775107216175363</v>
      </c>
      <c r="E1147" s="17">
        <f t="shared" si="37"/>
        <v>29.379255958980679</v>
      </c>
      <c r="F1147" s="17">
        <f>F1146+(data!$C$19*E1146-data!$C$16*F1146)*$B1147/60</f>
        <v>161.14872963109909</v>
      </c>
      <c r="G1147" s="17">
        <f>G1146+(data!$C$20*E1146-data!$C$17*G1146)*$B1147/60</f>
        <v>358.67442470147171</v>
      </c>
      <c r="H1147" s="16">
        <f t="shared" si="35"/>
        <v>128.83333333333334</v>
      </c>
      <c r="I1147" s="14">
        <f>E1147/data!$C$15*1000</f>
        <v>3.9779505565729778</v>
      </c>
      <c r="J1147" s="14">
        <f>J1146+data!$C$21*(I1146-J1146)/60*B1146</f>
        <v>3.9771140061798365</v>
      </c>
      <c r="K1147" s="59">
        <f>K1146+C1147*B1147/3600/data!H$23</f>
        <v>189.58425234106909</v>
      </c>
    </row>
    <row r="1148" spans="1:11" ht="19.899999999999999" customHeight="1">
      <c r="A1148" s="12">
        <f>'Eleveld TCI'!A1148</f>
        <v>7740</v>
      </c>
      <c r="B1148" s="8">
        <f>'Eleveld TCI'!C1148</f>
        <v>10</v>
      </c>
      <c r="C1148" s="68">
        <f>'Marsh TCI'!E1148</f>
        <v>711.82253544170408</v>
      </c>
      <c r="D1148" s="17">
        <f>(F1148*data!$C$16+G1148*data!$C$17-E1147*(data!$C$18+data!$C$19+data!$C$20))*$B1148/60</f>
        <v>-1.9772992723473057</v>
      </c>
      <c r="E1148" s="17">
        <f t="shared" si="37"/>
        <v>29.379451880522328</v>
      </c>
      <c r="F1148" s="17">
        <f>F1147+(data!$C$19*E1147-data!$C$16*F1147)*$B1148/60</f>
        <v>161.14899619233975</v>
      </c>
      <c r="G1148" s="17">
        <f>G1147+(data!$C$20*E1147-data!$C$17*G1147)*$B1148/60</f>
        <v>358.99172043333823</v>
      </c>
      <c r="H1148" s="16">
        <f t="shared" si="35"/>
        <v>129</v>
      </c>
      <c r="I1148" s="14">
        <f>E1148/data!$C$15*1000</f>
        <v>3.977977084345047</v>
      </c>
      <c r="J1148" s="14">
        <f>J1147+data!$C$21*(I1147-J1147)/60*B1147</f>
        <v>3.9771314436061331</v>
      </c>
      <c r="K1148" s="59">
        <f>K1147+C1148*B1148/3600/data!H$23</f>
        <v>189.78198082313622</v>
      </c>
    </row>
    <row r="1149" spans="1:11" ht="19.899999999999999" customHeight="1">
      <c r="A1149" s="12">
        <f>'Eleveld TCI'!A1149</f>
        <v>7750</v>
      </c>
      <c r="B1149" s="8">
        <f>'Eleveld TCI'!C1149</f>
        <v>10</v>
      </c>
      <c r="C1149" s="68">
        <f>'Marsh TCI'!E1149</f>
        <v>711.74686966020317</v>
      </c>
      <c r="D1149" s="17">
        <f>(F1149*data!$C$16+G1149*data!$C$17-E1148*(data!$C$18+data!$C$19+data!$C$20))*$B1149/60</f>
        <v>-1.9770880226928744</v>
      </c>
      <c r="E1149" s="17">
        <f t="shared" si="37"/>
        <v>29.379648678500853</v>
      </c>
      <c r="F1149" s="17">
        <f>F1148+(data!$C$19*E1148-data!$C$16*F1148)*$B1149/60</f>
        <v>161.14927128566944</v>
      </c>
      <c r="G1149" s="17">
        <f>G1148+(data!$C$20*E1148-data!$C$17*G1148)*$B1149/60</f>
        <v>359.30878523274447</v>
      </c>
      <c r="H1149" s="16">
        <f t="shared" si="35"/>
        <v>129.16666666666666</v>
      </c>
      <c r="I1149" s="14">
        <f>E1149/data!$C$15*1000</f>
        <v>3.9780037307866492</v>
      </c>
      <c r="J1149" s="14">
        <f>J1148+data!$C$21*(I1148-J1148)/60*B1148</f>
        <v>3.9771490705156167</v>
      </c>
      <c r="K1149" s="59">
        <f>K1148+C1149*B1149/3600/data!H$23</f>
        <v>189.97968828693072</v>
      </c>
    </row>
    <row r="1150" spans="1:11" ht="19.899999999999999" customHeight="1">
      <c r="A1150" s="12">
        <f>'Eleveld TCI'!A1150</f>
        <v>7760</v>
      </c>
      <c r="B1150" s="8">
        <f>'Eleveld TCI'!C1150</f>
        <v>10</v>
      </c>
      <c r="C1150" s="68">
        <f>'Marsh TCI'!E1150</f>
        <v>711.6712721710104</v>
      </c>
      <c r="D1150" s="17">
        <f>(F1150*data!$C$16+G1150*data!$C$17-E1149*(data!$C$18+data!$C$19+data!$C$20))*$B1150/60</f>
        <v>-1.9768769718119164</v>
      </c>
      <c r="E1150" s="17">
        <f t="shared" si="37"/>
        <v>29.379846344633947</v>
      </c>
      <c r="F1150" s="17">
        <f>F1149+(data!$C$19*E1149-data!$C$16*F1149)*$B1150/60</f>
        <v>161.14955487177741</v>
      </c>
      <c r="G1150" s="17">
        <f>G1149+(data!$C$20*E1149-data!$C$17*G1149)*$B1150/60</f>
        <v>359.62561928797891</v>
      </c>
      <c r="H1150" s="16">
        <f t="shared" si="35"/>
        <v>129.33333333333334</v>
      </c>
      <c r="I1150" s="14">
        <f>E1150/data!$C$15*1000</f>
        <v>3.9780304947763585</v>
      </c>
      <c r="J1150" s="14">
        <f>J1149+data!$C$21*(I1149-J1149)/60*B1149</f>
        <v>3.977166885432216</v>
      </c>
      <c r="K1150" s="59">
        <f>K1149+C1150*B1150/3600/data!H$23</f>
        <v>190.17737475142266</v>
      </c>
    </row>
    <row r="1151" spans="1:11" ht="19.899999999999999" customHeight="1">
      <c r="A1151" s="12">
        <f>'Eleveld TCI'!A1151</f>
        <v>7770</v>
      </c>
      <c r="B1151" s="8">
        <f>'Eleveld TCI'!C1151</f>
        <v>10</v>
      </c>
      <c r="C1151" s="68">
        <f>'Marsh TCI'!E1151</f>
        <v>711.59574269203461</v>
      </c>
      <c r="D1151" s="17">
        <f>(F1151*data!$C$16+G1151*data!$C$17-E1150*(data!$C$18+data!$C$19+data!$C$20))*$B1151/60</f>
        <v>-1.9766661188690853</v>
      </c>
      <c r="E1151" s="17">
        <f t="shared" si="37"/>
        <v>29.380044870684333</v>
      </c>
      <c r="F1151" s="17">
        <f>F1150+(data!$C$19*E1150-data!$C$16*F1150)*$B1151/60</f>
        <v>161.14984691128831</v>
      </c>
      <c r="G1151" s="17">
        <f>G1150+(data!$C$20*E1150-data!$C$17*G1150)*$B1151/60</f>
        <v>359.94222278702642</v>
      </c>
      <c r="H1151" s="16">
        <f t="shared" si="35"/>
        <v>129.5</v>
      </c>
      <c r="I1151" s="14">
        <f>E1151/data!$C$15*1000</f>
        <v>3.9780573751988486</v>
      </c>
      <c r="J1151" s="14">
        <f>J1150+data!$C$21*(I1150-J1150)/60*B1150</f>
        <v>3.9771848868872519</v>
      </c>
      <c r="K1151" s="59">
        <f>K1150+C1151*B1151/3600/data!H$23</f>
        <v>190.37504023550377</v>
      </c>
    </row>
    <row r="1152" spans="1:11" ht="19.899999999999999" customHeight="1">
      <c r="A1152" s="12">
        <f>'Eleveld TCI'!A1152</f>
        <v>7780</v>
      </c>
      <c r="B1152" s="8">
        <f>'Eleveld TCI'!C1152</f>
        <v>10</v>
      </c>
      <c r="C1152" s="68">
        <f>'Marsh TCI'!E1152</f>
        <v>711.52028094357377</v>
      </c>
      <c r="D1152" s="17">
        <f>(F1152*data!$C$16+G1152*data!$C$17-E1151*(data!$C$18+data!$C$19+data!$C$20))*$B1152/60</f>
        <v>-1.9764554630359519</v>
      </c>
      <c r="E1152" s="17">
        <f t="shared" si="37"/>
        <v>29.38024424845959</v>
      </c>
      <c r="F1152" s="17">
        <f>F1151+(data!$C$19*E1151-data!$C$16*F1151)*$B1152/60</f>
        <v>161.15014736476536</v>
      </c>
      <c r="G1152" s="17">
        <f>G1151+(data!$C$20*E1151-data!$C$17*G1151)*$B1152/60</f>
        <v>360.25859591756938</v>
      </c>
      <c r="H1152" s="16">
        <f t="shared" si="35"/>
        <v>129.66666666666666</v>
      </c>
      <c r="I1152" s="14">
        <f>E1152/data!$C$15*1000</f>
        <v>3.9780843709448659</v>
      </c>
      <c r="J1152" s="14">
        <f>J1151+data!$C$21*(I1151-J1151)/60*B1151</f>
        <v>3.9772030734194117</v>
      </c>
      <c r="K1152" s="59">
        <f>K1151+C1152*B1152/3600/data!H$23</f>
        <v>190.5726847579881</v>
      </c>
    </row>
    <row r="1153" spans="1:11" ht="19.899999999999999" customHeight="1">
      <c r="A1153" s="12">
        <f>'Eleveld TCI'!A1153</f>
        <v>7790</v>
      </c>
      <c r="B1153" s="8">
        <f>'Eleveld TCI'!C1153</f>
        <v>10</v>
      </c>
      <c r="C1153" s="68">
        <f>'Marsh TCI'!E1153</f>
        <v>711.44488664831499</v>
      </c>
      <c r="D1153" s="17">
        <f>(F1153*data!$C$16+G1153*data!$C$17-E1152*(data!$C$18+data!$C$19+data!$C$20))*$B1153/60</f>
        <v>-1.9762450034909458</v>
      </c>
      <c r="E1153" s="17">
        <f t="shared" si="37"/>
        <v>29.380444469811906</v>
      </c>
      <c r="F1153" s="17">
        <f>F1152+(data!$C$19*E1152-data!$C$16*F1152)*$B1153/60</f>
        <v>161.1504561927137</v>
      </c>
      <c r="G1153" s="17">
        <f>G1152+(data!$C$20*E1152-data!$C$17*G1152)*$B1153/60</f>
        <v>360.5747388669887</v>
      </c>
      <c r="H1153" s="16">
        <f t="shared" si="35"/>
        <v>129.83333333333334</v>
      </c>
      <c r="I1153" s="14">
        <f>E1153/data!$C$15*1000</f>
        <v>3.9781114809111968</v>
      </c>
      <c r="J1153" s="14">
        <f>J1152+data!$C$21*(I1152-J1152)/60*B1152</f>
        <v>3.9772214435747202</v>
      </c>
      <c r="K1153" s="59">
        <f>K1152+C1153*B1153/3600/data!H$23</f>
        <v>190.77030833761262</v>
      </c>
    </row>
    <row r="1154" spans="1:11" ht="19.899999999999999" customHeight="1">
      <c r="A1154" s="12">
        <f>'Eleveld TCI'!A1154</f>
        <v>7800</v>
      </c>
      <c r="B1154" s="8">
        <f>'Eleveld TCI'!C1154</f>
        <v>10</v>
      </c>
      <c r="C1154" s="68">
        <f>'Marsh TCI'!E1154</f>
        <v>711.36955953128847</v>
      </c>
      <c r="D1154" s="17">
        <f>(F1154*data!$C$16+G1154*data!$C$17-E1153*(data!$C$18+data!$C$19+data!$C$20))*$B1154/60</f>
        <v>-1.976034739419287</v>
      </c>
      <c r="E1154" s="17">
        <f t="shared" si="37"/>
        <v>29.380645526637938</v>
      </c>
      <c r="F1154" s="17">
        <f>F1153+(data!$C$19*E1153-data!$C$16*F1153)*$B1154/60</f>
        <v>161.15077335558351</v>
      </c>
      <c r="G1154" s="17">
        <f>G1153+(data!$C$20*E1153-data!$C$17*G1153)*$B1154/60</f>
        <v>360.89065182236504</v>
      </c>
      <c r="H1154" s="16">
        <f t="shared" si="35"/>
        <v>130</v>
      </c>
      <c r="I1154" s="14">
        <f>E1154/data!$C$15*1000</f>
        <v>3.9781387040006493</v>
      </c>
      <c r="J1154" s="14">
        <f>J1153+data!$C$21*(I1153-J1153)/60*B1153</f>
        <v>3.9772399959065141</v>
      </c>
      <c r="K1154" s="59">
        <f>K1153+C1154*B1154/3600/data!H$23</f>
        <v>190.96791099303798</v>
      </c>
    </row>
    <row r="1155" spans="1:11" ht="19.899999999999999" customHeight="1">
      <c r="A1155" s="12">
        <f>'Eleveld TCI'!A1155</f>
        <v>7810</v>
      </c>
      <c r="B1155" s="8">
        <f>'Eleveld TCI'!C1155</f>
        <v>10</v>
      </c>
      <c r="C1155" s="68">
        <f>'Marsh TCI'!E1155</f>
        <v>711.29429931986238</v>
      </c>
      <c r="D1155" s="17">
        <f>(F1155*data!$C$16+G1155*data!$C$17-E1154*(data!$C$18+data!$C$19+data!$C$20))*$B1155/60</f>
        <v>-1.9758246700129334</v>
      </c>
      <c r="E1155" s="17">
        <f t="shared" si="37"/>
        <v>29.380847410878584</v>
      </c>
      <c r="F1155" s="17">
        <f>F1154+(data!$C$19*E1154-data!$C$16*F1154)*$B1155/60</f>
        <v>161.15109881377322</v>
      </c>
      <c r="G1155" s="17">
        <f>G1154+(data!$C$20*E1154-data!$C$17*G1154)*$B1155/60</f>
        <v>361.20633497047999</v>
      </c>
      <c r="H1155" s="16">
        <f t="shared" si="35"/>
        <v>130.16666666666666</v>
      </c>
      <c r="I1155" s="14">
        <f>E1155/data!$C$15*1000</f>
        <v>3.9781660391220206</v>
      </c>
      <c r="J1155" s="14">
        <f>J1154+data!$C$21*(I1154-J1154)/60*B1154</f>
        <v>3.9772587289754147</v>
      </c>
      <c r="K1155" s="59">
        <f>K1154+C1155*B1155/3600/data!H$23</f>
        <v>191.16549274284904</v>
      </c>
    </row>
    <row r="1156" spans="1:11" ht="19.899999999999999" customHeight="1">
      <c r="A1156" s="12">
        <f>'Eleveld TCI'!A1156</f>
        <v>7820</v>
      </c>
      <c r="B1156" s="8">
        <f>'Eleveld TCI'!C1156</f>
        <v>10</v>
      </c>
      <c r="C1156" s="68">
        <f>'Marsh TCI'!E1156</f>
        <v>711.21910574370702</v>
      </c>
      <c r="D1156" s="17">
        <f>(F1156*data!$C$16+G1156*data!$C$17-E1155*(data!$C$18+data!$C$19+data!$C$20))*$B1156/60</f>
        <v>-1.975614794470516</v>
      </c>
      <c r="E1156" s="17">
        <f t="shared" si="37"/>
        <v>29.381050114518796</v>
      </c>
      <c r="F1156" s="17">
        <f>F1155+(data!$C$19*E1155-data!$C$16*F1155)*$B1156/60</f>
        <v>161.15143252763255</v>
      </c>
      <c r="G1156" s="17">
        <f>G1155+(data!$C$20*E1155-data!$C$17*G1155)*$B1156/60</f>
        <v>361.52178849781689</v>
      </c>
      <c r="H1156" s="16">
        <f t="shared" ref="H1156:H1219" si="38">$A1156/60</f>
        <v>130.33333333333334</v>
      </c>
      <c r="I1156" s="14">
        <f>E1156/data!$C$15*1000</f>
        <v>3.9781934851900744</v>
      </c>
      <c r="J1156" s="14">
        <f>J1155+data!$C$21*(I1155-J1155)/60*B1155</f>
        <v>3.9772776413493007</v>
      </c>
      <c r="K1156" s="59">
        <f>K1155+C1156*B1156/3600/data!H$23</f>
        <v>191.36305360555562</v>
      </c>
    </row>
    <row r="1157" spans="1:11" ht="19.899999999999999" customHeight="1">
      <c r="A1157" s="12">
        <f>'Eleveld TCI'!A1157</f>
        <v>7830</v>
      </c>
      <c r="B1157" s="8">
        <f>'Eleveld TCI'!C1157</f>
        <v>10</v>
      </c>
      <c r="C1157" s="68">
        <f>'Marsh TCI'!E1157</f>
        <v>711.14397853478465</v>
      </c>
      <c r="D1157" s="17">
        <f>(F1157*data!$C$16+G1157*data!$C$17-E1156*(data!$C$18+data!$C$19+data!$C$20))*$B1157/60</f>
        <v>-1.9754051119972831</v>
      </c>
      <c r="E1157" s="17">
        <f t="shared" si="37"/>
        <v>29.381253629587366</v>
      </c>
      <c r="F1157" s="17">
        <f>F1156+(data!$C$19*E1156-data!$C$16*F1156)*$B1157/60</f>
        <v>161.15177445746565</v>
      </c>
      <c r="G1157" s="17">
        <f>G1156+(data!$C$20*E1156-data!$C$17*G1156)*$B1157/60</f>
        <v>361.83701259056215</v>
      </c>
      <c r="H1157" s="16">
        <f t="shared" si="38"/>
        <v>130.5</v>
      </c>
      <c r="I1157" s="14">
        <f>E1157/data!$C$15*1000</f>
        <v>3.978221041125507</v>
      </c>
      <c r="J1157" s="14">
        <f>J1156+data!$C$21*(I1156-J1156)/60*B1156</f>
        <v>3.9772967316032815</v>
      </c>
      <c r="K1157" s="59">
        <f>K1156+C1157*B1157/3600/data!H$23</f>
        <v>191.56059359959306</v>
      </c>
    </row>
    <row r="1158" spans="1:11" ht="19.899999999999999" customHeight="1">
      <c r="A1158" s="12">
        <f>'Eleveld TCI'!A1158</f>
        <v>7840</v>
      </c>
      <c r="B1158" s="8">
        <f>'Eleveld TCI'!C1158</f>
        <v>10</v>
      </c>
      <c r="C1158" s="68">
        <f>'Marsh TCI'!E1158</f>
        <v>711.06891742732898</v>
      </c>
      <c r="D1158" s="17">
        <f>(F1158*data!$C$16+G1158*data!$C$17-E1157*(data!$C$18+data!$C$19+data!$C$20))*$B1158/60</f>
        <v>-1.9751956218050333</v>
      </c>
      <c r="E1158" s="17">
        <f t="shared" si="37"/>
        <v>29.381457948156736</v>
      </c>
      <c r="F1158" s="17">
        <f>F1157+(data!$C$19*E1157-data!$C$16*F1157)*$B1158/60</f>
        <v>161.15212456353407</v>
      </c>
      <c r="G1158" s="17">
        <f>G1157+(data!$C$20*E1157-data!$C$17*G1157)*$B1158/60</f>
        <v>362.15200743460633</v>
      </c>
      <c r="H1158" s="16">
        <f t="shared" si="38"/>
        <v>130.66666666666666</v>
      </c>
      <c r="I1158" s="14">
        <f>E1158/data!$C$15*1000</f>
        <v>3.9782487058549303</v>
      </c>
      <c r="J1158" s="14">
        <f>J1157+data!$C$21*(I1157-J1157)/60*B1157</f>
        <v>3.9773159983196695</v>
      </c>
      <c r="K1158" s="59">
        <f>K1157+C1158*B1158/3600/data!H$23</f>
        <v>191.75811274332287</v>
      </c>
    </row>
    <row r="1159" spans="1:11" ht="19.899999999999999" customHeight="1">
      <c r="A1159" s="12">
        <f>'Eleveld TCI'!A1159</f>
        <v>7850</v>
      </c>
      <c r="B1159" s="8">
        <f>'Eleveld TCI'!C1159</f>
        <v>10</v>
      </c>
      <c r="C1159" s="68">
        <f>'Marsh TCI'!E1159</f>
        <v>710.99392215782984</v>
      </c>
      <c r="D1159" s="17">
        <f>(F1159*data!$C$16+G1159*data!$C$17-E1158*(data!$C$18+data!$C$19+data!$C$20))*$B1159/60</f>
        <v>-1.9749863231120657</v>
      </c>
      <c r="E1159" s="17">
        <f t="shared" si="37"/>
        <v>29.381663062342806</v>
      </c>
      <c r="F1159" s="17">
        <f>F1158+(data!$C$19*E1158-data!$C$16*F1158)*$B1159/60</f>
        <v>161.15248280605977</v>
      </c>
      <c r="G1159" s="17">
        <f>G1158+(data!$C$20*E1158-data!$C$17*G1158)*$B1159/60</f>
        <v>362.46677321554512</v>
      </c>
      <c r="H1159" s="16">
        <f t="shared" si="38"/>
        <v>130.83333333333334</v>
      </c>
      <c r="I1159" s="14">
        <f>E1159/data!$C$15*1000</f>
        <v>3.9782764783108346</v>
      </c>
      <c r="J1159" s="14">
        <f>J1158+data!$C$21*(I1158-J1158)/60*B1158</f>
        <v>3.977335440087955</v>
      </c>
      <c r="K1159" s="59">
        <f>K1158+C1159*B1159/3600/data!H$23</f>
        <v>191.95561105503339</v>
      </c>
    </row>
    <row r="1160" spans="1:11" ht="19.899999999999999" customHeight="1">
      <c r="A1160" s="12">
        <f>'Eleveld TCI'!A1160</f>
        <v>7860</v>
      </c>
      <c r="B1160" s="8">
        <f>'Eleveld TCI'!C1160</f>
        <v>10</v>
      </c>
      <c r="C1160" s="68">
        <f>'Marsh TCI'!E1160</f>
        <v>710.91899246498201</v>
      </c>
      <c r="D1160" s="17">
        <f>(F1160*data!$C$16+G1160*data!$C$17-E1159*(data!$C$18+data!$C$19+data!$C$20))*$B1160/60</f>
        <v>-1.9747772151431138</v>
      </c>
      <c r="E1160" s="17">
        <f t="shared" ref="E1160:E1223" si="39">IF(N$21=1,(C1159/60)*$B1160/60+D1160+E1159,(C1160/60)*$B1160/60+D1160+E1159)</f>
        <v>29.381868964304775</v>
      </c>
      <c r="F1160" s="17">
        <f>F1159+(data!$C$19*E1159-data!$C$16*F1159)*$B1160/60</f>
        <v>161.152849145228</v>
      </c>
      <c r="G1160" s="17">
        <f>G1159+(data!$C$20*E1159-data!$C$17*G1159)*$B1160/60</f>
        <v>362.78131011868049</v>
      </c>
      <c r="H1160" s="16">
        <f t="shared" si="38"/>
        <v>131</v>
      </c>
      <c r="I1160" s="14">
        <f>E1160/data!$C$15*1000</f>
        <v>3.9783043574315777</v>
      </c>
      <c r="J1160" s="14">
        <f>J1159+data!$C$21*(I1159-J1159)/60*B1159</f>
        <v>3.9773550555047765</v>
      </c>
      <c r="K1160" s="59">
        <f>K1159+C1160*B1160/3600/data!H$23</f>
        <v>192.15308855294032</v>
      </c>
    </row>
    <row r="1161" spans="1:11" ht="19.899999999999999" customHeight="1">
      <c r="A1161" s="12">
        <f>'Eleveld TCI'!A1161</f>
        <v>7870</v>
      </c>
      <c r="B1161" s="8">
        <f>'Eleveld TCI'!C1161</f>
        <v>10</v>
      </c>
      <c r="C1161" s="68">
        <f>'Marsh TCI'!E1161</f>
        <v>710.84412808970569</v>
      </c>
      <c r="D1161" s="17">
        <f>(F1161*data!$C$16+G1161*data!$C$17-E1160*(data!$C$18+data!$C$19+data!$C$20))*$B1161/60</f>
        <v>-1.9745682971293008</v>
      </c>
      <c r="E1161" s="17">
        <f t="shared" si="39"/>
        <v>29.382075646244868</v>
      </c>
      <c r="F1161" s="17">
        <f>F1160+(data!$C$19*E1160-data!$C$16*F1160)*$B1161/60</f>
        <v>161.15322354119027</v>
      </c>
      <c r="G1161" s="17">
        <f>G1160+(data!$C$20*E1160-data!$C$17*G1160)*$B1161/60</f>
        <v>363.09561832902182</v>
      </c>
      <c r="H1161" s="16">
        <f t="shared" si="38"/>
        <v>131.16666666666666</v>
      </c>
      <c r="I1161" s="14">
        <f>E1161/data!$C$15*1000</f>
        <v>3.9783323421613401</v>
      </c>
      <c r="J1161" s="14">
        <f>J1160+data!$C$21*(I1160-J1160)/60*B1160</f>
        <v>3.9773748431738967</v>
      </c>
      <c r="K1161" s="59">
        <f>K1160+C1161*B1161/3600/data!H$23</f>
        <v>192.35054525518746</v>
      </c>
    </row>
    <row r="1162" spans="1:11" ht="19.899999999999999" customHeight="1">
      <c r="A1162" s="12">
        <f>'Eleveld TCI'!A1162</f>
        <v>7880</v>
      </c>
      <c r="B1162" s="8">
        <f>'Eleveld TCI'!C1162</f>
        <v>10</v>
      </c>
      <c r="C1162" s="68">
        <f>'Marsh TCI'!E1162</f>
        <v>710.76932877510046</v>
      </c>
      <c r="D1162" s="17">
        <f>(F1162*data!$C$16+G1162*data!$C$17-E1161*(data!$C$18+data!$C$19+data!$C$20))*$B1162/60</f>
        <v>-1.9743595683080648</v>
      </c>
      <c r="E1162" s="17">
        <f t="shared" si="39"/>
        <v>29.382283100408209</v>
      </c>
      <c r="F1162" s="17">
        <f>F1161+(data!$C$19*E1161-data!$C$16*F1161)*$B1162/60</f>
        <v>161.15360595406716</v>
      </c>
      <c r="G1162" s="17">
        <f>G1161+(data!$C$20*E1161-data!$C$17*G1161)*$B1162/60</f>
        <v>363.40969803128678</v>
      </c>
      <c r="H1162" s="16">
        <f t="shared" si="38"/>
        <v>131.33333333333334</v>
      </c>
      <c r="I1162" s="14">
        <f>E1162/data!$C$15*1000</f>
        <v>3.9783604314501111</v>
      </c>
      <c r="J1162" s="14">
        <f>J1161+data!$C$21*(I1161-J1161)/60*B1161</f>
        <v>3.9773948017061733</v>
      </c>
      <c r="K1162" s="59">
        <f>K1161+C1162*B1162/3600/data!H$23</f>
        <v>192.5479811798472</v>
      </c>
    </row>
    <row r="1163" spans="1:11" ht="19.899999999999999" customHeight="1">
      <c r="A1163" s="12">
        <f>'Eleveld TCI'!A1163</f>
        <v>7890</v>
      </c>
      <c r="B1163" s="8">
        <f>'Eleveld TCI'!C1163</f>
        <v>10</v>
      </c>
      <c r="C1163" s="68">
        <f>'Marsh TCI'!E1163</f>
        <v>710.69459426644016</v>
      </c>
      <c r="D1163" s="17">
        <f>(F1163*data!$C$16+G1163*data!$C$17-E1162*(data!$C$18+data!$C$19+data!$C$20))*$B1163/60</f>
        <v>-1.9741510279231178</v>
      </c>
      <c r="E1163" s="17">
        <f t="shared" si="39"/>
        <v>29.382491319082593</v>
      </c>
      <c r="F1163" s="17">
        <f>F1162+(data!$C$19*E1162-data!$C$16*F1162)*$B1163/60</f>
        <v>161.15399634395112</v>
      </c>
      <c r="G1163" s="17">
        <f>G1162+(data!$C$20*E1162-data!$C$17*G1162)*$B1163/60</f>
        <v>363.7235494099026</v>
      </c>
      <c r="H1163" s="16">
        <f t="shared" si="38"/>
        <v>131.5</v>
      </c>
      <c r="I1163" s="14">
        <f>E1163/data!$C$15*1000</f>
        <v>3.9783886242536601</v>
      </c>
      <c r="J1163" s="14">
        <f>J1162+data!$C$21*(I1162-J1162)/60*B1162</f>
        <v>3.9774149297195338</v>
      </c>
      <c r="K1163" s="59">
        <f>K1162+C1163*B1163/3600/data!H$23</f>
        <v>192.7453963449212</v>
      </c>
    </row>
    <row r="1164" spans="1:11" ht="19.899999999999999" customHeight="1">
      <c r="A1164" s="12">
        <f>'Eleveld TCI'!A1164</f>
        <v>7900</v>
      </c>
      <c r="B1164" s="8">
        <f>'Eleveld TCI'!C1164</f>
        <v>10</v>
      </c>
      <c r="C1164" s="68">
        <f>'Marsh TCI'!E1164</f>
        <v>710.61992431113708</v>
      </c>
      <c r="D1164" s="17">
        <f>(F1164*data!$C$16+G1164*data!$C$17-E1163*(data!$C$18+data!$C$19+data!$C$20))*$B1164/60</f>
        <v>-1.9739426752243801</v>
      </c>
      <c r="E1164" s="17">
        <f t="shared" si="39"/>
        <v>29.382700294598326</v>
      </c>
      <c r="F1164" s="17">
        <f>F1163+(data!$C$19*E1163-data!$C$16*F1163)*$B1164/60</f>
        <v>161.15439467090926</v>
      </c>
      <c r="G1164" s="17">
        <f>G1163+(data!$C$20*E1163-data!$C$17*G1163)*$B1164/60</f>
        <v>364.03717264900706</v>
      </c>
      <c r="H1164" s="16">
        <f t="shared" si="38"/>
        <v>131.66666666666666</v>
      </c>
      <c r="I1164" s="14">
        <f>E1164/data!$C$15*1000</f>
        <v>3.9784169195335095</v>
      </c>
      <c r="J1164" s="14">
        <f>J1163+data!$C$21*(I1163-J1163)/60*B1163</f>
        <v>3.9774352258389469</v>
      </c>
      <c r="K1164" s="59">
        <f>K1163+C1164*B1164/3600/data!H$23</f>
        <v>192.94279076834096</v>
      </c>
    </row>
    <row r="1165" spans="1:11" ht="19.899999999999999" customHeight="1">
      <c r="A1165" s="12">
        <f>'Eleveld TCI'!A1165</f>
        <v>7910</v>
      </c>
      <c r="B1165" s="8">
        <f>'Eleveld TCI'!C1165</f>
        <v>10</v>
      </c>
      <c r="C1165" s="68">
        <f>'Marsh TCI'!E1165</f>
        <v>710.54531865873173</v>
      </c>
      <c r="D1165" s="17">
        <f>(F1165*data!$C$16+G1165*data!$C$17-E1164*(data!$C$18+data!$C$19+data!$C$20))*$B1165/60</f>
        <v>-1.9737345094679322</v>
      </c>
      <c r="E1165" s="17">
        <f t="shared" si="39"/>
        <v>29.382910019327998</v>
      </c>
      <c r="F1165" s="17">
        <f>F1164+(data!$C$19*E1164-data!$C$16*F1164)*$B1165/60</f>
        <v>161.15480089498604</v>
      </c>
      <c r="G1165" s="17">
        <f>G1164+(data!$C$20*E1164-data!$C$17*G1164)*$B1165/60</f>
        <v>364.35056793244951</v>
      </c>
      <c r="H1165" s="16">
        <f t="shared" si="38"/>
        <v>131.83333333333334</v>
      </c>
      <c r="I1165" s="14">
        <f>E1165/data!$C$15*1000</f>
        <v>3.9784453162569076</v>
      </c>
      <c r="J1165" s="14">
        <f>J1164+data!$C$21*(I1164-J1164)/60*B1164</f>
        <v>3.9774556886963972</v>
      </c>
      <c r="K1165" s="59">
        <f>K1164+C1165*B1165/3600/data!H$23</f>
        <v>193.14016446796839</v>
      </c>
    </row>
    <row r="1166" spans="1:11" ht="19.899999999999999" customHeight="1">
      <c r="A1166" s="12">
        <f>'Eleveld TCI'!A1166</f>
        <v>7920</v>
      </c>
      <c r="B1166" s="8">
        <f>'Eleveld TCI'!C1166</f>
        <v>10</v>
      </c>
      <c r="C1166" s="68">
        <f>'Marsh TCI'!E1166</f>
        <v>710.47077706087748</v>
      </c>
      <c r="D1166" s="17">
        <f>(F1166*data!$C$16+G1166*data!$C$17-E1165*(data!$C$18+data!$C$19+data!$C$20))*$B1166/60</f>
        <v>-1.9735265299159537</v>
      </c>
      <c r="E1166" s="17">
        <f t="shared" si="39"/>
        <v>29.383120485686298</v>
      </c>
      <c r="F1166" s="17">
        <f>F1165+(data!$C$19*E1165-data!$C$16*F1165)*$B1166/60</f>
        <v>161.15521497620603</v>
      </c>
      <c r="G1166" s="17">
        <f>G1165+(data!$C$20*E1165-data!$C$17*G1165)*$B1166/60</f>
        <v>364.66373544379195</v>
      </c>
      <c r="H1166" s="16">
        <f t="shared" si="38"/>
        <v>132</v>
      </c>
      <c r="I1166" s="14">
        <f>E1166/data!$C$15*1000</f>
        <v>3.9784738133968052</v>
      </c>
      <c r="J1166" s="14">
        <f>J1165+data!$C$21*(I1165-J1165)/60*B1165</f>
        <v>3.9774763169308573</v>
      </c>
      <c r="K1166" s="59">
        <f>K1165+C1166*B1166/3600/data!H$23</f>
        <v>193.33751746159641</v>
      </c>
    </row>
    <row r="1167" spans="1:11" ht="19.899999999999999" customHeight="1">
      <c r="A1167" s="12">
        <f>'Eleveld TCI'!A1167</f>
        <v>7930</v>
      </c>
      <c r="B1167" s="8">
        <f>'Eleveld TCI'!C1167</f>
        <v>10</v>
      </c>
      <c r="C1167" s="68">
        <f>'Marsh TCI'!E1167</f>
        <v>710.39629927130989</v>
      </c>
      <c r="D1167" s="17">
        <f>(F1167*data!$C$16+G1167*data!$C$17-E1166*(data!$C$18+data!$C$19+data!$C$20))*$B1167/60</f>
        <v>-1.9733187358366693</v>
      </c>
      <c r="E1167" s="17">
        <f t="shared" si="39"/>
        <v>29.383331686129843</v>
      </c>
      <c r="F1167" s="17">
        <f>F1166+(data!$C$19*E1166-data!$C$16*F1166)*$B1167/60</f>
        <v>161.15563687457649</v>
      </c>
      <c r="G1167" s="17">
        <f>G1166+(data!$C$20*E1166-data!$C$17*G1166)*$B1167/60</f>
        <v>364.97667536631008</v>
      </c>
      <c r="H1167" s="16">
        <f t="shared" si="38"/>
        <v>132.16666666666666</v>
      </c>
      <c r="I1167" s="14">
        <f>E1167/data!$C$15*1000</f>
        <v>3.9785024099318274</v>
      </c>
      <c r="J1167" s="14">
        <f>J1166+data!$C$21*(I1166-J1166)/60*B1166</f>
        <v>3.977497109188262</v>
      </c>
      <c r="K1167" s="59">
        <f>K1166+C1167*B1167/3600/data!H$23</f>
        <v>193.53484976694955</v>
      </c>
    </row>
    <row r="1168" spans="1:11" ht="19.899999999999999" customHeight="1">
      <c r="A1168" s="12">
        <f>'Eleveld TCI'!A1168</f>
        <v>7940</v>
      </c>
      <c r="B1168" s="8">
        <f>'Eleveld TCI'!C1168</f>
        <v>10</v>
      </c>
      <c r="C1168" s="68">
        <f>'Marsh TCI'!E1168</f>
        <v>710.32188504584667</v>
      </c>
      <c r="D1168" s="17">
        <f>(F1168*data!$C$16+G1168*data!$C$17-E1167*(data!$C$18+data!$C$19+data!$C$20))*$B1168/60</f>
        <v>-1.9731111265043009</v>
      </c>
      <c r="E1168" s="17">
        <f t="shared" si="39"/>
        <v>29.383543613156959</v>
      </c>
      <c r="F1168" s="17">
        <f>F1167+(data!$C$19*E1167-data!$C$16*F1167)*$B1168/60</f>
        <v>161.15606655009</v>
      </c>
      <c r="G1168" s="17">
        <f>G1167+(data!$C$20*E1167-data!$C$17*G1167)*$B1168/60</f>
        <v>365.28938788299433</v>
      </c>
      <c r="H1168" s="16">
        <f t="shared" si="38"/>
        <v>132.33333333333334</v>
      </c>
      <c r="I1168" s="14">
        <f>E1168/data!$C$15*1000</f>
        <v>3.9785311048462475</v>
      </c>
      <c r="J1168" s="14">
        <f>J1167+data!$C$21*(I1167-J1167)/60*B1167</f>
        <v>3.97751806412148</v>
      </c>
      <c r="K1168" s="59">
        <f>K1167+C1168*B1168/3600/data!H$23</f>
        <v>193.73216140168449</v>
      </c>
    </row>
    <row r="1169" spans="1:11" ht="19.899999999999999" customHeight="1">
      <c r="A1169" s="12">
        <f>'Eleveld TCI'!A1169</f>
        <v>7950</v>
      </c>
      <c r="B1169" s="8">
        <f>'Eleveld TCI'!C1169</f>
        <v>10</v>
      </c>
      <c r="C1169" s="68">
        <f>'Marsh TCI'!E1169</f>
        <v>710.24753414234681</v>
      </c>
      <c r="D1169" s="17">
        <f>(F1169*data!$C$16+G1169*data!$C$17-E1168*(data!$C$18+data!$C$19+data!$C$20))*$B1169/60</f>
        <v>-1.9729037011990063</v>
      </c>
      <c r="E1169" s="17">
        <f t="shared" si="39"/>
        <v>29.383756259307528</v>
      </c>
      <c r="F1169" s="17">
        <f>F1168+(data!$C$19*E1168-data!$C$16*F1168)*$B1169/60</f>
        <v>161.15650396272707</v>
      </c>
      <c r="G1169" s="17">
        <f>G1168+(data!$C$20*E1168-data!$C$17*G1168)*$B1169/60</f>
        <v>365.60187317655095</v>
      </c>
      <c r="H1169" s="16">
        <f t="shared" si="38"/>
        <v>132.5</v>
      </c>
      <c r="I1169" s="14">
        <f>E1169/data!$C$15*1000</f>
        <v>3.9785598971299652</v>
      </c>
      <c r="J1169" s="14">
        <f>J1168+data!$C$21*(I1168-J1168)/60*B1168</f>
        <v>3.9775391803902886</v>
      </c>
      <c r="K1169" s="59">
        <f>K1168+C1169*B1169/3600/data!H$23</f>
        <v>193.9294523833907</v>
      </c>
    </row>
    <row r="1170" spans="1:11" ht="19.899999999999999" customHeight="1">
      <c r="A1170" s="12">
        <f>'Eleveld TCI'!A1170</f>
        <v>7960</v>
      </c>
      <c r="B1170" s="8">
        <f>'Eleveld TCI'!C1170</f>
        <v>10</v>
      </c>
      <c r="C1170" s="68">
        <f>'Marsh TCI'!E1170</f>
        <v>710.17324632070029</v>
      </c>
      <c r="D1170" s="17">
        <f>(F1170*data!$C$16+G1170*data!$C$17-E1169*(data!$C$18+data!$C$19+data!$C$20))*$B1170/60</f>
        <v>-1.9726964592068321</v>
      </c>
      <c r="E1170" s="17">
        <f t="shared" si="39"/>
        <v>29.383969617162769</v>
      </c>
      <c r="F1170" s="17">
        <f>F1169+(data!$C$19*E1169-data!$C$16*F1169)*$B1170/60</f>
        <v>161.15694907245862</v>
      </c>
      <c r="G1170" s="17">
        <f>G1169+(data!$C$20*E1169-data!$C$17*G1169)*$B1170/60</f>
        <v>365.91413142940297</v>
      </c>
      <c r="H1170" s="16">
        <f t="shared" si="38"/>
        <v>132.66666666666666</v>
      </c>
      <c r="I1170" s="14">
        <f>E1170/data!$C$15*1000</f>
        <v>3.9785887857784794</v>
      </c>
      <c r="J1170" s="14">
        <f>J1169+data!$C$21*(I1169-J1169)/60*B1169</f>
        <v>3.9775604566613461</v>
      </c>
      <c r="K1170" s="59">
        <f>K1169+C1170*B1170/3600/data!H$23</f>
        <v>194.12672272959088</v>
      </c>
    </row>
    <row r="1171" spans="1:11" ht="19.899999999999999" customHeight="1">
      <c r="A1171" s="12">
        <f>'Eleveld TCI'!A1171</f>
        <v>7970</v>
      </c>
      <c r="B1171" s="8">
        <f>'Eleveld TCI'!C1171</f>
        <v>10</v>
      </c>
      <c r="C1171" s="68">
        <f>'Marsh TCI'!E1171</f>
        <v>710.09902134281788</v>
      </c>
      <c r="D1171" s="17">
        <f>(F1171*data!$C$16+G1171*data!$C$17-E1170*(data!$C$18+data!$C$19+data!$C$20))*$B1171/60</f>
        <v>-1.9724893998196589</v>
      </c>
      <c r="E1171" s="17">
        <f t="shared" si="39"/>
        <v>29.384183679345057</v>
      </c>
      <c r="F1171" s="17">
        <f>F1170+(data!$C$19*E1170-data!$C$16*F1170)*$B1171/60</f>
        <v>161.15740183924845</v>
      </c>
      <c r="G1171" s="17">
        <f>G1170+(data!$C$20*E1170-data!$C$17*G1170)*$B1171/60</f>
        <v>366.22616282369125</v>
      </c>
      <c r="H1171" s="16">
        <f t="shared" si="38"/>
        <v>132.83333333333334</v>
      </c>
      <c r="I1171" s="14">
        <f>E1171/data!$C$15*1000</f>
        <v>3.9786177697928591</v>
      </c>
      <c r="J1171" s="14">
        <f>J1170+data!$C$21*(I1170-J1170)/60*B1170</f>
        <v>3.9775818916081653</v>
      </c>
      <c r="K1171" s="59">
        <f>K1170+C1171*B1171/3600/data!H$23</f>
        <v>194.32397245774166</v>
      </c>
    </row>
    <row r="1172" spans="1:11" ht="19.899999999999999" customHeight="1">
      <c r="A1172" s="12">
        <f>'Eleveld TCI'!A1172</f>
        <v>7980</v>
      </c>
      <c r="B1172" s="8">
        <f>'Eleveld TCI'!C1172</f>
        <v>10</v>
      </c>
      <c r="C1172" s="68">
        <f>'Marsh TCI'!E1172</f>
        <v>710.02485897260044</v>
      </c>
      <c r="D1172" s="17">
        <f>(F1172*data!$C$16+G1172*data!$C$17-E1171*(data!$C$18+data!$C$19+data!$C$20))*$B1172/60</f>
        <v>-1.9722825223351483</v>
      </c>
      <c r="E1172" s="17">
        <f t="shared" si="39"/>
        <v>29.384398438517735</v>
      </c>
      <c r="F1172" s="17">
        <f>F1171+(data!$C$19*E1171-data!$C$16*F1171)*$B1172/60</f>
        <v>161.15786222305582</v>
      </c>
      <c r="G1172" s="17">
        <f>G1171+(data!$C$20*E1171-data!$C$17*G1171)*$B1172/60</f>
        <v>366.53796754127558</v>
      </c>
      <c r="H1172" s="16">
        <f t="shared" si="38"/>
        <v>133</v>
      </c>
      <c r="I1172" s="14">
        <f>E1172/data!$C$15*1000</f>
        <v>3.9786468481797206</v>
      </c>
      <c r="J1172" s="14">
        <f>J1171+data!$C$21*(I1171-J1171)/60*B1171</f>
        <v>3.977603483911087</v>
      </c>
      <c r="K1172" s="59">
        <f>K1171+C1172*B1172/3600/data!H$23</f>
        <v>194.52120158523405</v>
      </c>
    </row>
    <row r="1173" spans="1:11" ht="19.899999999999999" customHeight="1">
      <c r="A1173" s="12">
        <f>'Eleveld TCI'!A1173</f>
        <v>7990</v>
      </c>
      <c r="B1173" s="8">
        <f>'Eleveld TCI'!C1173</f>
        <v>10</v>
      </c>
      <c r="C1173" s="68">
        <f>'Marsh TCI'!E1173</f>
        <v>709.95075897592358</v>
      </c>
      <c r="D1173" s="17">
        <f>(F1173*data!$C$16+G1173*data!$C$17-E1172*(data!$C$18+data!$C$19+data!$C$20))*$B1173/60</f>
        <v>-1.9720758260566928</v>
      </c>
      <c r="E1173" s="17">
        <f t="shared" si="39"/>
        <v>29.384613887384933</v>
      </c>
      <c r="F1173" s="17">
        <f>F1172+(data!$C$19*E1172-data!$C$16*F1172)*$B1173/60</f>
        <v>161.15833018383776</v>
      </c>
      <c r="G1173" s="17">
        <f>G1172+(data!$C$20*E1172-data!$C$17*G1172)*$B1173/60</f>
        <v>366.84954576373559</v>
      </c>
      <c r="H1173" s="16">
        <f t="shared" si="38"/>
        <v>133.16666666666666</v>
      </c>
      <c r="I1173" s="14">
        <f>E1173/data!$C$15*1000</f>
        <v>3.9786760199512043</v>
      </c>
      <c r="J1173" s="14">
        <f>J1172+data!$C$21*(I1172-J1172)/60*B1172</f>
        <v>3.9776252322572523</v>
      </c>
      <c r="K1173" s="59">
        <f>K1172+C1173*B1173/3600/data!H$23</f>
        <v>194.71841012939404</v>
      </c>
    </row>
    <row r="1174" spans="1:11" ht="19.899999999999999" customHeight="1">
      <c r="A1174" s="12">
        <f>'Eleveld TCI'!A1174</f>
        <v>8000</v>
      </c>
      <c r="B1174" s="8">
        <f>'Eleveld TCI'!C1174</f>
        <v>10</v>
      </c>
      <c r="C1174" s="68">
        <f>'Marsh TCI'!E1174</f>
        <v>709.87672112063763</v>
      </c>
      <c r="D1174" s="17">
        <f>(F1174*data!$C$16+G1174*data!$C$17-E1173*(data!$C$18+data!$C$19+data!$C$20))*$B1174/60</f>
        <v>-1.9718693102933653</v>
      </c>
      <c r="E1174" s="17">
        <f t="shared" si="39"/>
        <v>29.384830018691357</v>
      </c>
      <c r="F1174" s="17">
        <f>F1173+(data!$C$19*E1173-data!$C$16*F1173)*$B1174/60</f>
        <v>161.15880568155148</v>
      </c>
      <c r="G1174" s="17">
        <f>G1173+(data!$C$20*E1173-data!$C$17*G1173)*$B1174/60</f>
        <v>367.16089767237185</v>
      </c>
      <c r="H1174" s="16">
        <f t="shared" si="38"/>
        <v>133.33333333333334</v>
      </c>
      <c r="I1174" s="14">
        <f>E1174/data!$C$15*1000</f>
        <v>3.9787052841249424</v>
      </c>
      <c r="J1174" s="14">
        <f>J1173+data!$C$21*(I1173-J1173)/60*B1173</f>
        <v>3.9776471353405776</v>
      </c>
      <c r="K1174" s="59">
        <f>K1173+C1174*B1174/3600/data!H$23</f>
        <v>194.91559810748311</v>
      </c>
    </row>
    <row r="1175" spans="1:11" ht="19.899999999999999" customHeight="1">
      <c r="A1175" s="12">
        <f>'Eleveld TCI'!A1175</f>
        <v>8010</v>
      </c>
      <c r="B1175" s="8">
        <f>'Eleveld TCI'!C1175</f>
        <v>10</v>
      </c>
      <c r="C1175" s="68">
        <f>'Marsh TCI'!E1175</f>
        <v>709.80274517651139</v>
      </c>
      <c r="D1175" s="17">
        <f>(F1175*data!$C$16+G1175*data!$C$17-E1174*(data!$C$18+data!$C$19+data!$C$20))*$B1175/60</f>
        <v>-1.9716629743598635</v>
      </c>
      <c r="E1175" s="17">
        <f t="shared" si="39"/>
        <v>29.385046825222155</v>
      </c>
      <c r="F1175" s="17">
        <f>F1174+(data!$C$19*E1174-data!$C$16*F1174)*$B1175/60</f>
        <v>161.15928867615676</v>
      </c>
      <c r="G1175" s="17">
        <f>G1174+(data!$C$20*E1174-data!$C$17*G1174)*$B1175/60</f>
        <v>367.47202344820676</v>
      </c>
      <c r="H1175" s="16">
        <f t="shared" si="38"/>
        <v>133.5</v>
      </c>
      <c r="I1175" s="14">
        <f>E1175/data!$C$15*1000</f>
        <v>3.9787346397240446</v>
      </c>
      <c r="J1175" s="14">
        <f>J1174+data!$C$21*(I1174-J1174)/60*B1174</f>
        <v>3.9776691918617262</v>
      </c>
      <c r="K1175" s="59">
        <f>K1174+C1175*B1175/3600/data!H$23</f>
        <v>195.11276553669882</v>
      </c>
    </row>
    <row r="1176" spans="1:11" ht="19.899999999999999" customHeight="1">
      <c r="A1176" s="12">
        <f>'Eleveld TCI'!A1176</f>
        <v>8020</v>
      </c>
      <c r="B1176" s="8">
        <f>'Eleveld TCI'!C1176</f>
        <v>10</v>
      </c>
      <c r="C1176" s="68">
        <f>'Marsh TCI'!E1176</f>
        <v>709.72883091525262</v>
      </c>
      <c r="D1176" s="17">
        <f>(F1176*data!$C$16+G1176*data!$C$17-E1175*(data!$C$18+data!$C$19+data!$C$20))*$B1176/60</f>
        <v>-1.9714568175764704</v>
      </c>
      <c r="E1176" s="17">
        <f t="shared" si="39"/>
        <v>29.38526429980266</v>
      </c>
      <c r="F1176" s="17">
        <f>F1175+(data!$C$19*E1175-data!$C$16*F1175)*$B1176/60</f>
        <v>161.15977912761818</v>
      </c>
      <c r="G1176" s="17">
        <f>G1175+(data!$C$20*E1175-data!$C$17*G1175)*$B1176/60</f>
        <v>367.78292327198574</v>
      </c>
      <c r="H1176" s="16">
        <f t="shared" si="38"/>
        <v>133.66666666666666</v>
      </c>
      <c r="I1176" s="14">
        <f>E1176/data!$C$15*1000</f>
        <v>3.9787640857770619</v>
      </c>
      <c r="J1176" s="14">
        <f>J1175+data!$C$21*(I1175-J1175)/60*B1175</f>
        <v>3.9776914005280832</v>
      </c>
      <c r="K1176" s="59">
        <f>K1175+C1176*B1176/3600/data!H$23</f>
        <v>195.30991243417529</v>
      </c>
    </row>
    <row r="1177" spans="1:11" ht="19.899999999999999" customHeight="1">
      <c r="A1177" s="12">
        <f>'Eleveld TCI'!A1177</f>
        <v>8030</v>
      </c>
      <c r="B1177" s="8">
        <f>'Eleveld TCI'!C1177</f>
        <v>10</v>
      </c>
      <c r="C1177" s="68">
        <f>'Marsh TCI'!E1177</f>
        <v>709.65497811047214</v>
      </c>
      <c r="D1177" s="17">
        <f>(F1177*data!$C$16+G1177*data!$C$17-E1176*(data!$C$18+data!$C$19+data!$C$20))*$B1177/60</f>
        <v>-1.9712508392689898</v>
      </c>
      <c r="E1177" s="17">
        <f t="shared" si="39"/>
        <v>29.385482435298261</v>
      </c>
      <c r="F1177" s="17">
        <f>F1176+(data!$C$19*E1176-data!$C$16*F1176)*$B1177/60</f>
        <v>161.16027699590751</v>
      </c>
      <c r="G1177" s="17">
        <f>G1176+(data!$C$20*E1176-data!$C$17*G1176)*$B1177/60</f>
        <v>368.09359732417812</v>
      </c>
      <c r="H1177" s="16">
        <f t="shared" si="38"/>
        <v>133.83333333333334</v>
      </c>
      <c r="I1177" s="14">
        <f>E1177/data!$C$15*1000</f>
        <v>3.9787936213179664</v>
      </c>
      <c r="J1177" s="14">
        <f>J1176+data!$C$21*(I1176-J1176)/60*B1176</f>
        <v>3.977713760053728</v>
      </c>
      <c r="K1177" s="59">
        <f>K1176+C1177*B1177/3600/data!H$23</f>
        <v>195.50703881698377</v>
      </c>
    </row>
    <row r="1178" spans="1:11" ht="19.899999999999999" customHeight="1">
      <c r="A1178" s="12">
        <f>'Eleveld TCI'!A1178</f>
        <v>8040</v>
      </c>
      <c r="B1178" s="8">
        <f>'Eleveld TCI'!C1178</f>
        <v>10</v>
      </c>
      <c r="C1178" s="68">
        <f>'Marsh TCI'!E1178</f>
        <v>709.5811865376686</v>
      </c>
      <c r="D1178" s="17">
        <f>(F1178*data!$C$16+G1178*data!$C$17-E1177*(data!$C$18+data!$C$19+data!$C$20))*$B1178/60</f>
        <v>-1.97104503876871</v>
      </c>
      <c r="E1178" s="17">
        <f t="shared" si="39"/>
        <v>29.385701224614195</v>
      </c>
      <c r="F1178" s="17">
        <f>F1177+(data!$C$19*E1177-data!$C$16*F1177)*$B1178/60</f>
        <v>161.16078224100585</v>
      </c>
      <c r="G1178" s="17">
        <f>G1177+(data!$C$20*E1177-data!$C$17*G1177)*$B1178/60</f>
        <v>368.40404578497817</v>
      </c>
      <c r="H1178" s="16">
        <f t="shared" si="38"/>
        <v>134</v>
      </c>
      <c r="I1178" s="14">
        <f>E1178/data!$C$15*1000</f>
        <v>3.9788232453861294</v>
      </c>
      <c r="J1178" s="14">
        <f>J1177+data!$C$21*(I1177-J1177)/60*B1177</f>
        <v>3.9777362691594078</v>
      </c>
      <c r="K1178" s="59">
        <f>K1177+C1178*B1178/3600/data!H$23</f>
        <v>195.70414470213311</v>
      </c>
    </row>
    <row r="1179" spans="1:11" ht="19.899999999999999" customHeight="1">
      <c r="A1179" s="12">
        <f>'Eleveld TCI'!A1179</f>
        <v>8050</v>
      </c>
      <c r="B1179" s="8">
        <f>'Eleveld TCI'!C1179</f>
        <v>10</v>
      </c>
      <c r="C1179" s="68">
        <f>'Marsh TCI'!E1179</f>
        <v>709.50745597421303</v>
      </c>
      <c r="D1179" s="17">
        <f>(F1179*data!$C$16+G1179*data!$C$17-E1178*(data!$C$18+data!$C$19+data!$C$20))*$B1179/60</f>
        <v>-1.9708394154123492</v>
      </c>
      <c r="E1179" s="17">
        <f t="shared" si="39"/>
        <v>29.385920660695369</v>
      </c>
      <c r="F1179" s="17">
        <f>F1178+(data!$C$19*E1178-data!$C$16*F1178)*$B1179/60</f>
        <v>161.16129482290589</v>
      </c>
      <c r="G1179" s="17">
        <f>G1178+(data!$C$20*E1178-data!$C$17*G1178)*$B1179/60</f>
        <v>368.71426883430604</v>
      </c>
      <c r="H1179" s="16">
        <f t="shared" si="38"/>
        <v>134.16666666666666</v>
      </c>
      <c r="I1179" s="14">
        <f>E1179/data!$C$15*1000</f>
        <v>3.9788529570262896</v>
      </c>
      <c r="J1179" s="14">
        <f>J1178+data!$C$21*(I1178-J1178)/60*B1178</f>
        <v>3.9777589265725117</v>
      </c>
      <c r="K1179" s="59">
        <f>K1178+C1179*B1179/3600/data!H$23</f>
        <v>195.90123010657038</v>
      </c>
    </row>
    <row r="1180" spans="1:11" ht="19.899999999999999" customHeight="1">
      <c r="A1180" s="12">
        <f>'Eleveld TCI'!A1180</f>
        <v>8060</v>
      </c>
      <c r="B1180" s="8">
        <f>'Eleveld TCI'!C1180</f>
        <v>10</v>
      </c>
      <c r="C1180" s="68">
        <f>'Marsh TCI'!E1180</f>
        <v>709.43378619933355</v>
      </c>
      <c r="D1180" s="17">
        <f>(F1180*data!$C$16+G1180*data!$C$17-E1179*(data!$C$18+data!$C$19+data!$C$20))*$B1180/60</f>
        <v>-1.9706339685420067</v>
      </c>
      <c r="E1180" s="17">
        <f t="shared" si="39"/>
        <v>29.386140736526176</v>
      </c>
      <c r="F1180" s="17">
        <f>F1179+(data!$C$19*E1179-data!$C$16*F1179)*$B1180/60</f>
        <v>161.16181470161408</v>
      </c>
      <c r="G1180" s="17">
        <f>G1179+(data!$C$20*E1179-data!$C$17*G1179)*$B1180/60</f>
        <v>369.02426665180877</v>
      </c>
      <c r="H1180" s="16">
        <f t="shared" si="38"/>
        <v>134.33333333333334</v>
      </c>
      <c r="I1180" s="14">
        <f>E1180/data!$C$15*1000</f>
        <v>3.9788827552885353</v>
      </c>
      <c r="J1180" s="14">
        <f>J1179+data!$C$21*(I1179-J1179)/60*B1179</f>
        <v>3.9777817310270436</v>
      </c>
      <c r="K1180" s="59">
        <f>K1179+C1180*B1180/3600/data!H$23</f>
        <v>196.0982950471813</v>
      </c>
    </row>
    <row r="1181" spans="1:11" ht="19.899999999999999" customHeight="1">
      <c r="A1181" s="12">
        <f>'Eleveld TCI'!A1181</f>
        <v>8070</v>
      </c>
      <c r="B1181" s="8">
        <f>'Eleveld TCI'!C1181</f>
        <v>10</v>
      </c>
      <c r="C1181" s="68">
        <f>'Marsh TCI'!E1181</f>
        <v>709.36017699408467</v>
      </c>
      <c r="D1181" s="17">
        <f>(F1181*data!$C$16+G1181*data!$C$17-E1180*(data!$C$18+data!$C$19+data!$C$20))*$B1181/60</f>
        <v>-1.9704286975051166</v>
      </c>
      <c r="E1181" s="17">
        <f t="shared" si="39"/>
        <v>29.386361445130319</v>
      </c>
      <c r="F1181" s="17">
        <f>F1180+(data!$C$19*E1180-data!$C$16*F1180)*$B1181/60</f>
        <v>161.16234183715278</v>
      </c>
      <c r="G1181" s="17">
        <f>G1180+(data!$C$20*E1180-data!$C$17*G1180)*$B1181/60</f>
        <v>369.3340394168614</v>
      </c>
      <c r="H1181" s="16">
        <f t="shared" si="38"/>
        <v>134.5</v>
      </c>
      <c r="I1181" s="14">
        <f>E1181/data!$C$15*1000</f>
        <v>3.9789126392282754</v>
      </c>
      <c r="J1181" s="14">
        <f>J1180+data!$C$21*(I1180-J1180)/60*B1180</f>
        <v>3.9778046812635961</v>
      </c>
      <c r="K1181" s="59">
        <f>K1180+C1181*B1181/3600/data!H$23</f>
        <v>196.29533954079076</v>
      </c>
    </row>
    <row r="1182" spans="1:11" ht="19.899999999999999" customHeight="1">
      <c r="A1182" s="12">
        <f>'Eleveld TCI'!A1182</f>
        <v>8080</v>
      </c>
      <c r="B1182" s="8">
        <f>'Eleveld TCI'!C1182</f>
        <v>10</v>
      </c>
      <c r="C1182" s="68">
        <f>'Marsh TCI'!E1182</f>
        <v>709.28662814135748</v>
      </c>
      <c r="D1182" s="17">
        <f>(F1182*data!$C$16+G1182*data!$C$17-E1181*(data!$C$18+data!$C$19+data!$C$20))*$B1182/60</f>
        <v>-1.9702236016544021</v>
      </c>
      <c r="E1182" s="17">
        <f t="shared" si="39"/>
        <v>29.386582779570595</v>
      </c>
      <c r="F1182" s="17">
        <f>F1181+(data!$C$19*E1181-data!$C$16*F1181)*$B1182/60</f>
        <v>161.16287618956233</v>
      </c>
      <c r="G1182" s="17">
        <f>G1181+(data!$C$20*E1181-data!$C$17*G1181)*$B1182/60</f>
        <v>369.6435873085677</v>
      </c>
      <c r="H1182" s="16">
        <f t="shared" si="38"/>
        <v>134.66666666666666</v>
      </c>
      <c r="I1182" s="14">
        <f>E1182/data!$C$15*1000</f>
        <v>3.9789426079062133</v>
      </c>
      <c r="J1182" s="14">
        <f>J1181+data!$C$21*(I1181-J1181)/60*B1181</f>
        <v>3.9778277760293235</v>
      </c>
      <c r="K1182" s="59">
        <f>K1181+C1182*B1182/3600/data!H$23</f>
        <v>196.49236360416336</v>
      </c>
    </row>
    <row r="1183" spans="1:11" ht="19.899999999999999" customHeight="1">
      <c r="A1183" s="12">
        <f>'Eleveld TCI'!A1183</f>
        <v>8090</v>
      </c>
      <c r="B1183" s="8">
        <f>'Eleveld TCI'!C1183</f>
        <v>10</v>
      </c>
      <c r="C1183" s="68">
        <f>'Marsh TCI'!E1183</f>
        <v>709.21313942583879</v>
      </c>
      <c r="D1183" s="17">
        <f>(F1183*data!$C$16+G1183*data!$C$17-E1182*(data!$C$18+data!$C$19+data!$C$20))*$B1183/60</f>
        <v>-1.9700186803478215</v>
      </c>
      <c r="E1183" s="17">
        <f t="shared" si="39"/>
        <v>29.386804732948768</v>
      </c>
      <c r="F1183" s="17">
        <f>F1182+(data!$C$19*E1182-data!$C$16*F1182)*$B1183/60</f>
        <v>161.16341771890319</v>
      </c>
      <c r="G1183" s="17">
        <f>G1182+(data!$C$20*E1182-data!$C$17*G1182)*$B1183/60</f>
        <v>369.95291050576145</v>
      </c>
      <c r="H1183" s="16">
        <f t="shared" si="38"/>
        <v>134.83333333333334</v>
      </c>
      <c r="I1183" s="14">
        <f>E1183/data!$C$15*1000</f>
        <v>3.9789726603883273</v>
      </c>
      <c r="J1183" s="14">
        <f>J1182+data!$C$21*(I1182-J1182)/60*B1182</f>
        <v>3.9778510140779164</v>
      </c>
      <c r="K1183" s="59">
        <f>K1182+C1183*B1183/3600/data!H$23</f>
        <v>196.68936725400386</v>
      </c>
    </row>
    <row r="1184" spans="1:11" ht="19.899999999999999" customHeight="1">
      <c r="A1184" s="12">
        <f>'Eleveld TCI'!A1184</f>
        <v>8100</v>
      </c>
      <c r="B1184" s="8">
        <f>'Eleveld TCI'!C1184</f>
        <v>10</v>
      </c>
      <c r="C1184" s="68">
        <f>'Marsh TCI'!E1184</f>
        <v>709.13971063400083</v>
      </c>
      <c r="D1184" s="17">
        <f>(F1184*data!$C$16+G1184*data!$C$17-E1183*(data!$C$18+data!$C$19+data!$C$20))*$B1184/60</f>
        <v>-1.9698139329485291</v>
      </c>
      <c r="E1184" s="17">
        <f t="shared" si="39"/>
        <v>29.387027298405346</v>
      </c>
      <c r="F1184" s="17">
        <f>F1183+(data!$C$19*E1183-data!$C$16*F1183)*$B1184/60</f>
        <v>161.16396638525791</v>
      </c>
      <c r="G1184" s="17">
        <f>G1183+(data!$C$20*E1183-data!$C$17*G1183)*$B1184/60</f>
        <v>370.26200918700715</v>
      </c>
      <c r="H1184" s="16">
        <f t="shared" si="38"/>
        <v>135</v>
      </c>
      <c r="I1184" s="14">
        <f>E1184/data!$C$15*1000</f>
        <v>3.9790027957458429</v>
      </c>
      <c r="J1184" s="14">
        <f>J1183+data!$C$21*(I1183-J1183)/60*B1183</f>
        <v>3.9778743941695751</v>
      </c>
      <c r="K1184" s="59">
        <f>K1183+C1184*B1184/3600/data!H$23</f>
        <v>196.88635050695774</v>
      </c>
    </row>
    <row r="1185" spans="1:11" ht="19.899999999999999" customHeight="1">
      <c r="A1185" s="12">
        <f>'Eleveld TCI'!A1185</f>
        <v>8110</v>
      </c>
      <c r="B1185" s="8">
        <f>'Eleveld TCI'!C1185</f>
        <v>10</v>
      </c>
      <c r="C1185" s="68">
        <f>'Marsh TCI'!E1185</f>
        <v>709.06634155409108</v>
      </c>
      <c r="D1185" s="17">
        <f>(F1185*data!$C$16+G1185*data!$C$17-E1184*(data!$C$18+data!$C$19+data!$C$20))*$B1185/60</f>
        <v>-1.9696093588248269</v>
      </c>
      <c r="E1185" s="17">
        <f t="shared" si="39"/>
        <v>29.387250469119412</v>
      </c>
      <c r="F1185" s="17">
        <f>F1184+(data!$C$19*E1184-data!$C$16*F1184)*$B1185/60</f>
        <v>161.1645221487332</v>
      </c>
      <c r="G1185" s="17">
        <f>G1184+(data!$C$20*E1184-data!$C$17*G1184)*$B1185/60</f>
        <v>370.57088353060112</v>
      </c>
      <c r="H1185" s="16">
        <f t="shared" si="38"/>
        <v>135.16666666666666</v>
      </c>
      <c r="I1185" s="14">
        <f>E1185/data!$C$15*1000</f>
        <v>3.9790330130552078</v>
      </c>
      <c r="J1185" s="14">
        <f>J1184+data!$C$21*(I1184-J1184)/60*B1184</f>
        <v>3.9778979150709821</v>
      </c>
      <c r="K1185" s="59">
        <f>K1184+C1185*B1185/3600/data!H$23</f>
        <v>197.08331337961167</v>
      </c>
    </row>
    <row r="1186" spans="1:11" ht="19.899999999999999" customHeight="1">
      <c r="A1186" s="12">
        <f>'Eleveld TCI'!A1186</f>
        <v>8120</v>
      </c>
      <c r="B1186" s="8">
        <f>'Eleveld TCI'!C1186</f>
        <v>10</v>
      </c>
      <c r="C1186" s="68">
        <f>'Marsh TCI'!E1186</f>
        <v>708.99303197611175</v>
      </c>
      <c r="D1186" s="17">
        <f>(F1186*data!$C$16+G1186*data!$C$17-E1185*(data!$C$18+data!$C$19+data!$C$20))*$B1186/60</f>
        <v>-1.9694049573501147</v>
      </c>
      <c r="E1186" s="17">
        <f t="shared" si="39"/>
        <v>29.387474238308439</v>
      </c>
      <c r="F1186" s="17">
        <f>F1185+(data!$C$19*E1185-data!$C$16*F1185)*$B1186/60</f>
        <v>161.16508496946184</v>
      </c>
      <c r="G1186" s="17">
        <f>G1185+(data!$C$20*E1185-data!$C$17*G1185)*$B1186/60</f>
        <v>370.8795337145724</v>
      </c>
      <c r="H1186" s="16">
        <f t="shared" si="38"/>
        <v>135.33333333333334</v>
      </c>
      <c r="I1186" s="14">
        <f>E1186/data!$C$15*1000</f>
        <v>3.9790633113980687</v>
      </c>
      <c r="J1186" s="14">
        <f>J1185+data!$C$21*(I1185-J1185)/60*B1185</f>
        <v>3.9779215755552775</v>
      </c>
      <c r="K1186" s="59">
        <f>K1185+C1186*B1186/3600/data!H$23</f>
        <v>197.28025588849391</v>
      </c>
    </row>
    <row r="1187" spans="1:11" ht="19.899999999999999" customHeight="1">
      <c r="A1187" s="12">
        <f>'Eleveld TCI'!A1187</f>
        <v>8130</v>
      </c>
      <c r="B1187" s="8">
        <f>'Eleveld TCI'!C1187</f>
        <v>10</v>
      </c>
      <c r="C1187" s="68">
        <f>'Marsh TCI'!E1187</f>
        <v>708.91978169180959</v>
      </c>
      <c r="D1187" s="17">
        <f>(F1187*data!$C$16+G1187*data!$C$17-E1186*(data!$C$18+data!$C$19+data!$C$20))*$B1187/60</f>
        <v>-1.9692007279028489</v>
      </c>
      <c r="E1187" s="17">
        <f t="shared" si="39"/>
        <v>29.387698599228123</v>
      </c>
      <c r="F1187" s="17">
        <f>F1186+(data!$C$19*E1186-data!$C$16*F1186)*$B1187/60</f>
        <v>161.16565480760474</v>
      </c>
      <c r="G1187" s="17">
        <f>G1186+(data!$C$20*E1186-data!$C$17*G1186)*$B1187/60</f>
        <v>371.18795991668384</v>
      </c>
      <c r="H1187" s="16">
        <f t="shared" si="38"/>
        <v>135.5</v>
      </c>
      <c r="I1187" s="14">
        <f>E1187/data!$C$15*1000</f>
        <v>3.9790936898612457</v>
      </c>
      <c r="J1187" s="14">
        <f>J1186+data!$C$21*(I1186-J1186)/60*B1186</f>
        <v>3.9779453744020321</v>
      </c>
      <c r="K1187" s="59">
        <f>K1186+C1187*B1187/3600/data!H$23</f>
        <v>197.47717805007497</v>
      </c>
    </row>
    <row r="1188" spans="1:11" ht="19.899999999999999" customHeight="1">
      <c r="A1188" s="12">
        <f>'Eleveld TCI'!A1188</f>
        <v>8140</v>
      </c>
      <c r="B1188" s="8">
        <f>'Eleveld TCI'!C1188</f>
        <v>10</v>
      </c>
      <c r="C1188" s="68">
        <f>'Marsh TCI'!E1188</f>
        <v>708.84659049464517</v>
      </c>
      <c r="D1188" s="17">
        <f>(F1188*data!$C$16+G1188*data!$C$17-E1187*(data!$C$18+data!$C$19+data!$C$20))*$B1188/60</f>
        <v>-1.9689966698664954</v>
      </c>
      <c r="E1188" s="17">
        <f t="shared" si="39"/>
        <v>29.38792354517221</v>
      </c>
      <c r="F1188" s="17">
        <f>F1187+(data!$C$19*E1187-data!$C$16*F1187)*$B1188/60</f>
        <v>161.16623162335276</v>
      </c>
      <c r="G1188" s="17">
        <f>G1187+(data!$C$20*E1187-data!$C$17*G1187)*$B1188/60</f>
        <v>371.49616231443287</v>
      </c>
      <c r="H1188" s="16">
        <f t="shared" si="38"/>
        <v>135.66666666666666</v>
      </c>
      <c r="I1188" s="14">
        <f>E1188/data!$C$15*1000</f>
        <v>3.9791241475367136</v>
      </c>
      <c r="J1188" s="14">
        <f>J1187+data!$C$21*(I1187-J1187)/60*B1187</f>
        <v>3.9779693103972207</v>
      </c>
      <c r="K1188" s="59">
        <f>K1187+C1188*B1188/3600/data!H$23</f>
        <v>197.67407988076792</v>
      </c>
    </row>
    <row r="1189" spans="1:11" ht="19.899999999999999" customHeight="1">
      <c r="A1189" s="12">
        <f>'Eleveld TCI'!A1189</f>
        <v>8150</v>
      </c>
      <c r="B1189" s="8">
        <f>'Eleveld TCI'!C1189</f>
        <v>10</v>
      </c>
      <c r="C1189" s="68">
        <f>'Marsh TCI'!E1189</f>
        <v>708.7734581797929</v>
      </c>
      <c r="D1189" s="17">
        <f>(F1189*data!$C$16+G1189*data!$C$17-E1188*(data!$C$18+data!$C$19+data!$C$20))*$B1189/60</f>
        <v>-1.9687927826294895</v>
      </c>
      <c r="E1189" s="17">
        <f t="shared" si="39"/>
        <v>29.388149069472291</v>
      </c>
      <c r="F1189" s="17">
        <f>F1188+(data!$C$19*E1188-data!$C$16*F1188)*$B1189/60</f>
        <v>161.16681537692861</v>
      </c>
      <c r="G1189" s="17">
        <f>G1188+(data!$C$20*E1188-data!$C$17*G1188)*$B1189/60</f>
        <v>371.80414108505261</v>
      </c>
      <c r="H1189" s="16">
        <f t="shared" si="38"/>
        <v>135.83333333333334</v>
      </c>
      <c r="I1189" s="14">
        <f>E1189/data!$C$15*1000</f>
        <v>3.9791546835215694</v>
      </c>
      <c r="J1189" s="14">
        <f>J1188+data!$C$21*(I1188-J1188)/60*B1188</f>
        <v>3.9779933823331968</v>
      </c>
      <c r="K1189" s="59">
        <f>K1188+C1189*B1189/3600/data!H$23</f>
        <v>197.87096139692898</v>
      </c>
    </row>
    <row r="1190" spans="1:11" ht="19.899999999999999" customHeight="1">
      <c r="A1190" s="12">
        <f>'Eleveld TCI'!A1190</f>
        <v>8160</v>
      </c>
      <c r="B1190" s="8">
        <f>'Eleveld TCI'!C1190</f>
        <v>10</v>
      </c>
      <c r="C1190" s="68">
        <f>'Marsh TCI'!E1190</f>
        <v>708.70038454412565</v>
      </c>
      <c r="D1190" s="17">
        <f>(F1190*data!$C$16+G1190*data!$C$17-E1189*(data!$C$18+data!$C$19+data!$C$20))*$B1190/60</f>
        <v>-1.9685890655851845</v>
      </c>
      <c r="E1190" s="17">
        <f t="shared" si="39"/>
        <v>29.388375165497642</v>
      </c>
      <c r="F1190" s="17">
        <f>F1189+(data!$C$19*E1189-data!$C$16*F1189)*$B1190/60</f>
        <v>161.16740602858872</v>
      </c>
      <c r="G1190" s="17">
        <f>G1189+(data!$C$20*E1189-data!$C$17*G1189)*$B1190/60</f>
        <v>372.11189640551265</v>
      </c>
      <c r="H1190" s="16">
        <f t="shared" si="38"/>
        <v>136</v>
      </c>
      <c r="I1190" s="14">
        <f>E1190/data!$C$15*1000</f>
        <v>3.9791852969180126</v>
      </c>
      <c r="J1190" s="14">
        <f>J1189+data!$C$21*(I1189-J1189)/60*B1189</f>
        <v>3.9780175890086662</v>
      </c>
      <c r="K1190" s="59">
        <f>K1189+C1190*B1190/3600/data!H$23</f>
        <v>198.0678226148579</v>
      </c>
    </row>
    <row r="1191" spans="1:11" ht="19.899999999999999" customHeight="1">
      <c r="A1191" s="12">
        <f>'Eleveld TCI'!A1191</f>
        <v>8170</v>
      </c>
      <c r="B1191" s="8">
        <f>'Eleveld TCI'!C1191</f>
        <v>10</v>
      </c>
      <c r="C1191" s="68">
        <f>'Marsh TCI'!E1191</f>
        <v>708.62736938617388</v>
      </c>
      <c r="D1191" s="17">
        <f>(F1191*data!$C$16+G1191*data!$C$17-E1190*(data!$C$18+data!$C$19+data!$C$20))*$B1191/60</f>
        <v>-1.968385518131812</v>
      </c>
      <c r="E1191" s="17">
        <f t="shared" si="39"/>
        <v>29.388601826655069</v>
      </c>
      <c r="F1191" s="17">
        <f>F1190+(data!$C$19*E1190-data!$C$16*F1190)*$B1191/60</f>
        <v>161.1680035386251</v>
      </c>
      <c r="G1191" s="17">
        <f>G1190+(data!$C$20*E1190-data!$C$17*G1190)*$B1191/60</f>
        <v>372.41942845252021</v>
      </c>
      <c r="H1191" s="16">
        <f t="shared" si="38"/>
        <v>136.16666666666666</v>
      </c>
      <c r="I1191" s="14">
        <f>E1191/data!$C$15*1000</f>
        <v>3.9792159868333257</v>
      </c>
      <c r="J1191" s="14">
        <f>J1190+data!$C$21*(I1190-J1190)/60*B1190</f>
        <v>3.9780419292286604</v>
      </c>
      <c r="K1191" s="59">
        <f>K1190+C1191*B1191/3600/data!H$23</f>
        <v>198.2646635507985</v>
      </c>
    </row>
    <row r="1192" spans="1:11" ht="19.899999999999999" customHeight="1">
      <c r="A1192" s="12">
        <f>'Eleveld TCI'!A1192</f>
        <v>8180</v>
      </c>
      <c r="B1192" s="8">
        <f>'Eleveld TCI'!C1192</f>
        <v>10</v>
      </c>
      <c r="C1192" s="68">
        <f>'Marsh TCI'!E1192</f>
        <v>708.55441250615115</v>
      </c>
      <c r="D1192" s="17">
        <f>(F1192*data!$C$16+G1192*data!$C$17-E1191*(data!$C$18+data!$C$19+data!$C$20))*$B1192/60</f>
        <v>-1.9681821396724419</v>
      </c>
      <c r="E1192" s="17">
        <f t="shared" si="39"/>
        <v>29.388829046388665</v>
      </c>
      <c r="F1192" s="17">
        <f>F1191+(data!$C$19*E1191-data!$C$16*F1191)*$B1192/60</f>
        <v>161.16860786736709</v>
      </c>
      <c r="G1192" s="17">
        <f>G1191+(data!$C$20*E1191-data!$C$17*G1191)*$B1192/60</f>
        <v>372.72673740252088</v>
      </c>
      <c r="H1192" s="16">
        <f t="shared" si="38"/>
        <v>136.33333333333334</v>
      </c>
      <c r="I1192" s="14">
        <f>E1192/data!$C$15*1000</f>
        <v>3.9792467523798387</v>
      </c>
      <c r="J1192" s="14">
        <f>J1191+data!$C$21*(I1191-J1191)/60*B1191</f>
        <v>3.9780664018045115</v>
      </c>
      <c r="K1192" s="59">
        <f>K1191+C1192*B1192/3600/data!H$23</f>
        <v>198.4614842209391</v>
      </c>
    </row>
    <row r="1193" spans="1:11" ht="19.899999999999999" customHeight="1">
      <c r="A1193" s="12">
        <f>'Eleveld TCI'!A1193</f>
        <v>8190</v>
      </c>
      <c r="B1193" s="8">
        <f>'Eleveld TCI'!C1193</f>
        <v>10</v>
      </c>
      <c r="C1193" s="68">
        <f>'Marsh TCI'!E1193</f>
        <v>708.48151370590301</v>
      </c>
      <c r="D1193" s="17">
        <f>(F1193*data!$C$16+G1193*data!$C$17-E1192*(data!$C$18+data!$C$19+data!$C$20))*$B1193/60</f>
        <v>-1.9679789296149293</v>
      </c>
      <c r="E1193" s="17">
        <f t="shared" si="39"/>
        <v>29.389056818179711</v>
      </c>
      <c r="F1193" s="17">
        <f>F1192+(data!$C$19*E1192-data!$C$16*F1192)*$B1193/60</f>
        <v>161.1692189751831</v>
      </c>
      <c r="G1193" s="17">
        <f>G1192+(data!$C$20*E1192-data!$C$17*G1192)*$B1193/60</f>
        <v>373.03382343169972</v>
      </c>
      <c r="H1193" s="16">
        <f t="shared" si="38"/>
        <v>136.5</v>
      </c>
      <c r="I1193" s="14">
        <f>E1193/data!$C$15*1000</f>
        <v>3.9792775926749169</v>
      </c>
      <c r="J1193" s="14">
        <f>J1192+data!$C$21*(I1192-J1192)/60*B1192</f>
        <v>3.9780910055538254</v>
      </c>
      <c r="K1193" s="59">
        <f>K1192+C1193*B1193/3600/data!H$23</f>
        <v>198.65828464141296</v>
      </c>
    </row>
    <row r="1194" spans="1:11" ht="19.899999999999999" customHeight="1">
      <c r="A1194" s="12">
        <f>'Eleveld TCI'!A1194</f>
        <v>8200</v>
      </c>
      <c r="B1194" s="8">
        <f>'Eleveld TCI'!C1194</f>
        <v>10</v>
      </c>
      <c r="C1194" s="68">
        <f>'Marsh TCI'!E1194</f>
        <v>708.4086727889121</v>
      </c>
      <c r="D1194" s="17">
        <f>(F1194*data!$C$16+G1194*data!$C$17-E1193*(data!$C$18+data!$C$19+data!$C$20))*$B1194/60</f>
        <v>-1.9677758873718829</v>
      </c>
      <c r="E1194" s="17">
        <f t="shared" si="39"/>
        <v>29.389285135546448</v>
      </c>
      <c r="F1194" s="17">
        <f>F1193+(data!$C$19*E1193-data!$C$16*F1193)*$B1194/60</f>
        <v>161.16983682248247</v>
      </c>
      <c r="G1194" s="17">
        <f>G1193+(data!$C$20*E1193-data!$C$17*G1193)*$B1194/60</f>
        <v>373.34068671598197</v>
      </c>
      <c r="H1194" s="16">
        <f t="shared" si="38"/>
        <v>136.66666666666666</v>
      </c>
      <c r="I1194" s="14">
        <f>E1194/data!$C$15*1000</f>
        <v>3.9793085068409311</v>
      </c>
      <c r="J1194" s="14">
        <f>J1193+data!$C$21*(I1193-J1193)/60*B1193</f>
        <v>3.9781157393004571</v>
      </c>
      <c r="K1194" s="59">
        <f>K1193+C1194*B1194/3600/data!H$23</f>
        <v>198.85506482829877</v>
      </c>
    </row>
    <row r="1195" spans="1:11" ht="19.899999999999999" customHeight="1">
      <c r="A1195" s="12">
        <f>'Eleveld TCI'!A1195</f>
        <v>8210</v>
      </c>
      <c r="B1195" s="8">
        <f>'Eleveld TCI'!C1195</f>
        <v>10</v>
      </c>
      <c r="C1195" s="68">
        <f>'Marsh TCI'!E1195</f>
        <v>708.33588956028279</v>
      </c>
      <c r="D1195" s="17">
        <f>(F1195*data!$C$16+G1195*data!$C$17-E1194*(data!$C$18+data!$C$19+data!$C$20))*$B1195/60</f>
        <v>-1.9675730123606143</v>
      </c>
      <c r="E1195" s="17">
        <f t="shared" si="39"/>
        <v>29.389513992043923</v>
      </c>
      <c r="F1195" s="17">
        <f>F1194+(data!$C$19*E1194-data!$C$16*F1194)*$B1195/60</f>
        <v>161.17046136971706</v>
      </c>
      <c r="G1195" s="17">
        <f>G1194+(data!$C$20*E1194-data!$C$17*G1194)*$B1195/60</f>
        <v>373.64732743103423</v>
      </c>
      <c r="H1195" s="16">
        <f t="shared" si="38"/>
        <v>136.83333333333334</v>
      </c>
      <c r="I1195" s="14">
        <f>E1195/data!$C$15*1000</f>
        <v>3.9793394940052345</v>
      </c>
      <c r="J1195" s="14">
        <f>J1194+data!$C$21*(I1194-J1194)/60*B1194</f>
        <v>3.9781406018744834</v>
      </c>
      <c r="K1195" s="59">
        <f>K1194+C1195*B1195/3600/data!H$23</f>
        <v>199.05182479762107</v>
      </c>
    </row>
    <row r="1196" spans="1:11" ht="19.899999999999999" customHeight="1">
      <c r="A1196" s="12">
        <f>'Eleveld TCI'!A1196</f>
        <v>8220</v>
      </c>
      <c r="B1196" s="8">
        <f>'Eleveld TCI'!C1196</f>
        <v>10</v>
      </c>
      <c r="C1196" s="68">
        <f>'Marsh TCI'!E1196</f>
        <v>708.26316382671564</v>
      </c>
      <c r="D1196" s="17">
        <f>(F1196*data!$C$16+G1196*data!$C$17-E1195*(data!$C$18+data!$C$19+data!$C$20))*$B1196/60</f>
        <v>-1.9673703040031032</v>
      </c>
      <c r="E1196" s="17">
        <f t="shared" si="39"/>
        <v>29.389743381263827</v>
      </c>
      <c r="F1196" s="17">
        <f>F1195+(data!$C$19*E1195-data!$C$16*F1195)*$B1196/60</f>
        <v>161.17109257738298</v>
      </c>
      <c r="G1196" s="17">
        <f>G1195+(data!$C$20*E1195-data!$C$17*G1195)*$B1196/60</f>
        <v>373.95374575226521</v>
      </c>
      <c r="H1196" s="16">
        <f t="shared" si="38"/>
        <v>137</v>
      </c>
      <c r="I1196" s="14">
        <f>E1196/data!$C$15*1000</f>
        <v>3.9793705533001411</v>
      </c>
      <c r="J1196" s="14">
        <f>J1195+data!$C$21*(I1195-J1195)/60*B1195</f>
        <v>3.9781655921121772</v>
      </c>
      <c r="K1196" s="59">
        <f>K1195+C1196*B1196/3600/data!H$23</f>
        <v>199.2485645653507</v>
      </c>
    </row>
    <row r="1197" spans="1:11" ht="19.899999999999999" customHeight="1">
      <c r="A1197" s="12">
        <f>'Eleveld TCI'!A1197</f>
        <v>8230</v>
      </c>
      <c r="B1197" s="8">
        <f>'Eleveld TCI'!C1197</f>
        <v>10</v>
      </c>
      <c r="C1197" s="68">
        <f>'Marsh TCI'!E1197</f>
        <v>708.190495396492</v>
      </c>
      <c r="D1197" s="17">
        <f>(F1197*data!$C$16+G1197*data!$C$17-E1196*(data!$C$18+data!$C$19+data!$C$20))*$B1197/60</f>
        <v>-1.9671677617259495</v>
      </c>
      <c r="E1197" s="17">
        <f t="shared" si="39"/>
        <v>29.389973296834309</v>
      </c>
      <c r="F1197" s="17">
        <f>F1196+(data!$C$19*E1196-data!$C$16*F1196)*$B1197/60</f>
        <v>161.17173040602222</v>
      </c>
      <c r="G1197" s="17">
        <f>G1196+(data!$C$20*E1196-data!$C$17*G1196)*$B1197/60</f>
        <v>374.25994185482665</v>
      </c>
      <c r="H1197" s="16">
        <f t="shared" si="38"/>
        <v>137.16666666666666</v>
      </c>
      <c r="I1197" s="14">
        <f>E1197/data!$C$15*1000</f>
        <v>3.9794016838629052</v>
      </c>
      <c r="J1197" s="14">
        <f>J1196+data!$C$21*(I1196-J1196)/60*B1196</f>
        <v>3.9781907088559834</v>
      </c>
      <c r="K1197" s="59">
        <f>K1196+C1197*B1197/3600/data!H$23</f>
        <v>199.44528414740529</v>
      </c>
    </row>
    <row r="1198" spans="1:11" ht="19.899999999999999" customHeight="1">
      <c r="A1198" s="12">
        <f>'Eleveld TCI'!A1198</f>
        <v>8240</v>
      </c>
      <c r="B1198" s="8">
        <f>'Eleveld TCI'!C1198</f>
        <v>10</v>
      </c>
      <c r="C1198" s="68">
        <f>'Marsh TCI'!E1198</f>
        <v>708.11788407947915</v>
      </c>
      <c r="D1198" s="17">
        <f>(F1198*data!$C$16+G1198*data!$C$17-E1197*(data!$C$18+data!$C$19+data!$C$20))*$B1198/60</f>
        <v>-1.9669653849603388</v>
      </c>
      <c r="E1198" s="17">
        <f t="shared" si="39"/>
        <v>29.390203732419781</v>
      </c>
      <c r="F1198" s="17">
        <f>F1197+(data!$C$19*E1197-data!$C$16*F1197)*$B1198/60</f>
        <v>161.17237481622433</v>
      </c>
      <c r="G1198" s="17">
        <f>G1197+(data!$C$20*E1197-data!$C$17*G1197)*$B1198/60</f>
        <v>374.56591591361439</v>
      </c>
      <c r="H1198" s="16">
        <f t="shared" si="38"/>
        <v>137.33333333333334</v>
      </c>
      <c r="I1198" s="14">
        <f>E1198/data!$C$15*1000</f>
        <v>3.9794328848356852</v>
      </c>
      <c r="J1198" s="14">
        <f>J1197+data!$C$21*(I1197-J1197)/60*B1197</f>
        <v>3.9782159509544908</v>
      </c>
      <c r="K1198" s="59">
        <f>K1197+C1198*B1198/3600/data!H$23</f>
        <v>199.64198355964959</v>
      </c>
    </row>
    <row r="1199" spans="1:11" ht="19.899999999999999" customHeight="1">
      <c r="A1199" s="12">
        <f>'Eleveld TCI'!A1199</f>
        <v>8250</v>
      </c>
      <c r="B1199" s="8">
        <f>'Eleveld TCI'!C1199</f>
        <v>10</v>
      </c>
      <c r="C1199" s="68">
        <f>'Marsh TCI'!E1199</f>
        <v>708.04532968709964</v>
      </c>
      <c r="D1199" s="17">
        <f>(F1199*data!$C$16+G1199*data!$C$17-E1198*(data!$C$18+data!$C$19+data!$C$20))*$B1199/60</f>
        <v>-1.9667631731419946</v>
      </c>
      <c r="E1199" s="17">
        <f t="shared" si="39"/>
        <v>29.390434681720784</v>
      </c>
      <c r="F1199" s="17">
        <f>F1198+(data!$C$19*E1198-data!$C$16*F1198)*$B1199/60</f>
        <v>161.17302576862795</v>
      </c>
      <c r="G1199" s="17">
        <f>G1198+(data!$C$20*E1198-data!$C$17*G1198)*$B1199/60</f>
        <v>374.87166810326909</v>
      </c>
      <c r="H1199" s="16">
        <f t="shared" si="38"/>
        <v>137.5</v>
      </c>
      <c r="I1199" s="14">
        <f>E1199/data!$C$15*1000</f>
        <v>3.9794641553655357</v>
      </c>
      <c r="J1199" s="14">
        <f>J1198+data!$C$21*(I1198-J1198)/60*B1198</f>
        <v>3.9782413172624085</v>
      </c>
      <c r="K1199" s="59">
        <f>K1198+C1199*B1199/3600/data!H$23</f>
        <v>199.83866281789599</v>
      </c>
    </row>
    <row r="1200" spans="1:11" ht="19.899999999999999" customHeight="1">
      <c r="A1200" s="12">
        <f>'Eleveld TCI'!A1200</f>
        <v>8260</v>
      </c>
      <c r="B1200" s="8">
        <f>'Eleveld TCI'!C1200</f>
        <v>10</v>
      </c>
      <c r="C1200" s="68">
        <f>'Marsh TCI'!E1200</f>
        <v>707.97283203231075</v>
      </c>
      <c r="D1200" s="17">
        <f>(F1200*data!$C$16+G1200*data!$C$17-E1199*(data!$C$18+data!$C$19+data!$C$20))*$B1200/60</f>
        <v>-1.9665611257111424</v>
      </c>
      <c r="E1200" s="17">
        <f t="shared" si="39"/>
        <v>29.390666138473808</v>
      </c>
      <c r="F1200" s="17">
        <f>F1199+(data!$C$19*E1199-data!$C$16*F1199)*$B1200/60</f>
        <v>161.17368322392241</v>
      </c>
      <c r="G1200" s="17">
        <f>G1199+(data!$C$20*E1199-data!$C$17*G1199)*$B1200/60</f>
        <v>375.17719859817726</v>
      </c>
      <c r="H1200" s="16">
        <f t="shared" si="38"/>
        <v>137.66666666666666</v>
      </c>
      <c r="I1200" s="14">
        <f>E1200/data!$C$15*1000</f>
        <v>3.9794954946043788</v>
      </c>
      <c r="J1200" s="14">
        <f>J1199+data!$C$21*(I1199-J1199)/60*B1199</f>
        <v>3.9782668066405389</v>
      </c>
      <c r="K1200" s="59">
        <f>K1199+C1200*B1200/3600/data!H$23</f>
        <v>200.03532193790497</v>
      </c>
    </row>
    <row r="1201" spans="1:11" ht="19.899999999999999" customHeight="1">
      <c r="A1201" s="12">
        <f>'Eleveld TCI'!A1201</f>
        <v>8270</v>
      </c>
      <c r="B1201" s="8">
        <f>'Eleveld TCI'!C1201</f>
        <v>10</v>
      </c>
      <c r="C1201" s="68">
        <f>'Marsh TCI'!E1201</f>
        <v>707.90039092960967</v>
      </c>
      <c r="D1201" s="17">
        <f>(F1201*data!$C$16+G1201*data!$C$17-E1200*(data!$C$18+data!$C$19+data!$C$20))*$B1201/60</f>
        <v>-1.9663592421124705</v>
      </c>
      <c r="E1201" s="17">
        <f t="shared" si="39"/>
        <v>29.390898096451089</v>
      </c>
      <c r="F1201" s="17">
        <f>F1200+(data!$C$19*E1200-data!$C$16*F1200)*$B1201/60</f>
        <v>161.17434714284934</v>
      </c>
      <c r="G1201" s="17">
        <f>G1200+(data!$C$20*E1200-data!$C$17*G1200)*$B1201/60</f>
        <v>375.48250757247206</v>
      </c>
      <c r="H1201" s="16">
        <f t="shared" si="38"/>
        <v>137.83333333333334</v>
      </c>
      <c r="I1201" s="14">
        <f>E1201/data!$C$15*1000</f>
        <v>3.9795269017089736</v>
      </c>
      <c r="J1201" s="14">
        <f>J1200+data!$C$21*(I1200-J1200)/60*B1200</f>
        <v>3.9782924179557528</v>
      </c>
      <c r="K1201" s="59">
        <f>K1200+C1201*B1201/3600/data!H$23</f>
        <v>200.23196093538542</v>
      </c>
    </row>
    <row r="1202" spans="1:11" ht="19.899999999999999" customHeight="1">
      <c r="A1202" s="12">
        <f>'Eleveld TCI'!A1202</f>
        <v>8280</v>
      </c>
      <c r="B1202" s="8">
        <f>'Eleveld TCI'!C1202</f>
        <v>10</v>
      </c>
      <c r="C1202" s="68">
        <f>'Marsh TCI'!E1202</f>
        <v>707.8280061950079</v>
      </c>
      <c r="D1202" s="17">
        <f>(F1202*data!$C$16+G1202*data!$C$17-E1201*(data!$C$18+data!$C$19+data!$C$20))*$B1202/60</f>
        <v>-1.9661575217950849</v>
      </c>
      <c r="E1202" s="17">
        <f t="shared" si="39"/>
        <v>29.391130549460474</v>
      </c>
      <c r="F1202" s="17">
        <f>F1201+(data!$C$19*E1201-data!$C$16*F1201)*$B1202/60</f>
        <v>161.17501748620407</v>
      </c>
      <c r="G1202" s="17">
        <f>G1201+(data!$C$20*E1201-data!$C$17*G1201)*$B1202/60</f>
        <v>375.78759520003427</v>
      </c>
      <c r="H1202" s="16">
        <f t="shared" si="38"/>
        <v>138</v>
      </c>
      <c r="I1202" s="14">
        <f>E1202/data!$C$15*1000</f>
        <v>3.9795583758409037</v>
      </c>
      <c r="J1202" s="14">
        <f>J1201+data!$C$21*(I1201-J1201)/60*B1201</f>
        <v>3.9783181500809635</v>
      </c>
      <c r="K1202" s="59">
        <f>K1201+C1202*B1202/3600/data!H$23</f>
        <v>200.42857982599514</v>
      </c>
    </row>
    <row r="1203" spans="1:11" ht="19.899999999999999" customHeight="1">
      <c r="A1203" s="12">
        <f>'Eleveld TCI'!A1203</f>
        <v>8290</v>
      </c>
      <c r="B1203" s="8">
        <f>'Eleveld TCI'!C1203</f>
        <v>10</v>
      </c>
      <c r="C1203" s="68">
        <f>'Marsh TCI'!E1203</f>
        <v>707.75567764602101</v>
      </c>
      <c r="D1203" s="17">
        <f>(F1203*data!$C$16+G1203*data!$C$17-E1202*(data!$C$18+data!$C$19+data!$C$20))*$B1203/60</f>
        <v>-1.965955964212476</v>
      </c>
      <c r="E1203" s="17">
        <f t="shared" si="39"/>
        <v>29.391363491345242</v>
      </c>
      <c r="F1203" s="17">
        <f>F1202+(data!$C$19*E1202-data!$C$16*F1202)*$B1203/60</f>
        <v>161.17569421483725</v>
      </c>
      <c r="G1203" s="17">
        <f>G1202+(data!$C$20*E1202-data!$C$17*G1202)*$B1203/60</f>
        <v>376.09246165449326</v>
      </c>
      <c r="H1203" s="16">
        <f t="shared" si="38"/>
        <v>138.16666666666666</v>
      </c>
      <c r="I1203" s="14">
        <f>E1203/data!$C$15*1000</f>
        <v>3.9795899161665491</v>
      </c>
      <c r="J1203" s="14">
        <f>J1202+data!$C$21*(I1202-J1202)/60*B1202</f>
        <v>3.9783440018951008</v>
      </c>
      <c r="K1203" s="59">
        <f>K1202+C1203*B1203/3600/data!H$23</f>
        <v>200.62517862534125</v>
      </c>
    </row>
    <row r="1204" spans="1:11" ht="19.899999999999999" customHeight="1">
      <c r="A1204" s="12">
        <f>'Eleveld TCI'!A1204</f>
        <v>8300</v>
      </c>
      <c r="B1204" s="8">
        <f>'Eleveld TCI'!C1204</f>
        <v>10</v>
      </c>
      <c r="C1204" s="68">
        <f>'Marsh TCI'!E1204</f>
        <v>707.68340510164819</v>
      </c>
      <c r="D1204" s="17">
        <f>(F1204*data!$C$16+G1204*data!$C$17-E1203*(data!$C$18+data!$C$19+data!$C$20))*$B1204/60</f>
        <v>-1.9657545688224762</v>
      </c>
      <c r="E1204" s="17">
        <f t="shared" si="39"/>
        <v>29.391596915983936</v>
      </c>
      <c r="F1204" s="17">
        <f>F1203+(data!$C$19*E1203-data!$C$16*F1203)*$B1204/60</f>
        <v>161.17637728965619</v>
      </c>
      <c r="G1204" s="17">
        <f>G1203+(data!$C$20*E1203-data!$C$17*G1203)*$B1204/60</f>
        <v>376.39710710922765</v>
      </c>
      <c r="H1204" s="16">
        <f t="shared" si="38"/>
        <v>138.33333333333334</v>
      </c>
      <c r="I1204" s="14">
        <f>E1204/data!$C$15*1000</f>
        <v>3.9796215218570645</v>
      </c>
      <c r="J1204" s="14">
        <f>J1203+data!$C$21*(I1203-J1203)/60*B1203</f>
        <v>3.9783699722830876</v>
      </c>
      <c r="K1204" s="59">
        <f>K1203+C1204*B1204/3600/data!H$23</f>
        <v>200.82175734898058</v>
      </c>
    </row>
    <row r="1205" spans="1:11" ht="19.899999999999999" customHeight="1">
      <c r="A1205" s="12">
        <f>'Eleveld TCI'!A1205</f>
        <v>8310</v>
      </c>
      <c r="B1205" s="8">
        <f>'Eleveld TCI'!C1205</f>
        <v>10</v>
      </c>
      <c r="C1205" s="68">
        <f>'Marsh TCI'!E1205</f>
        <v>707.61118838237223</v>
      </c>
      <c r="D1205" s="17">
        <f>(F1205*data!$C$16+G1205*data!$C$17-E1204*(data!$C$18+data!$C$19+data!$C$20))*$B1205/60</f>
        <v>-1.9655533350872247</v>
      </c>
      <c r="E1205" s="17">
        <f t="shared" si="39"/>
        <v>29.391830817290177</v>
      </c>
      <c r="F1205" s="17">
        <f>F1204+(data!$C$19*E1204-data!$C$16*F1204)*$B1205/60</f>
        <v>161.17706667162639</v>
      </c>
      <c r="G1205" s="17">
        <f>G1204+(data!$C$20*E1204-data!$C$17*G1204)*$B1205/60</f>
        <v>376.70153173736639</v>
      </c>
      <c r="H1205" s="16">
        <f t="shared" si="38"/>
        <v>138.5</v>
      </c>
      <c r="I1205" s="14">
        <f>E1205/data!$C$15*1000</f>
        <v>3.9796531920883544</v>
      </c>
      <c r="J1205" s="14">
        <f>J1204+data!$C$21*(I1204-J1204)/60*B1204</f>
        <v>3.9783960601358119</v>
      </c>
      <c r="K1205" s="59">
        <f>K1204+C1205*B1205/3600/data!H$23</f>
        <v>201.01831601242014</v>
      </c>
    </row>
    <row r="1206" spans="1:11" ht="19.899999999999999" customHeight="1">
      <c r="A1206" s="12">
        <f>'Eleveld TCI'!A1206</f>
        <v>8320</v>
      </c>
      <c r="B1206" s="8">
        <f>'Eleveld TCI'!C1206</f>
        <v>10</v>
      </c>
      <c r="C1206" s="68">
        <f>'Marsh TCI'!E1206</f>
        <v>707.53902731012886</v>
      </c>
      <c r="D1206" s="17">
        <f>(F1206*data!$C$16+G1206*data!$C$17-E1205*(data!$C$18+data!$C$19+data!$C$20))*$B1206/60</f>
        <v>-1.965352262473123</v>
      </c>
      <c r="E1206" s="17">
        <f t="shared" si="39"/>
        <v>29.392065189212534</v>
      </c>
      <c r="F1206" s="17">
        <f>F1205+(data!$C$19*E1205-data!$C$16*F1205)*$B1206/60</f>
        <v>161.17776232177297</v>
      </c>
      <c r="G1206" s="17">
        <f>G1205+(data!$C$20*E1205-data!$C$17*G1205)*$B1206/60</f>
        <v>377.00573571178961</v>
      </c>
      <c r="H1206" s="16">
        <f t="shared" si="38"/>
        <v>138.66666666666666</v>
      </c>
      <c r="I1206" s="14">
        <f>E1206/data!$C$15*1000</f>
        <v>3.9796849260410552</v>
      </c>
      <c r="J1206" s="14">
        <f>J1205+data!$C$21*(I1205-J1205)/60*B1205</f>
        <v>3.9784222643501037</v>
      </c>
      <c r="K1206" s="59">
        <f>K1205+C1206*B1206/3600/data!H$23</f>
        <v>201.21485463111739</v>
      </c>
    </row>
    <row r="1207" spans="1:11" ht="19.899999999999999" customHeight="1">
      <c r="A1207" s="12">
        <f>'Eleveld TCI'!A1207</f>
        <v>8330</v>
      </c>
      <c r="B1207" s="8">
        <f>'Eleveld TCI'!C1207</f>
        <v>10</v>
      </c>
      <c r="C1207" s="68">
        <f>'Marsh TCI'!E1207</f>
        <v>707.46692170831182</v>
      </c>
      <c r="D1207" s="17">
        <f>(F1207*data!$C$16+G1207*data!$C$17-E1206*(data!$C$18+data!$C$19+data!$C$20))*$B1207/60</f>
        <v>-1.965151350450804</v>
      </c>
      <c r="E1207" s="17">
        <f t="shared" si="39"/>
        <v>29.392300025734311</v>
      </c>
      <c r="F1207" s="17">
        <f>F1206+(data!$C$19*E1206-data!$C$16*F1206)*$B1207/60</f>
        <v>161.17846420118201</v>
      </c>
      <c r="G1207" s="17">
        <f>G1206+(data!$C$20*E1206-data!$C$17*G1206)*$B1207/60</f>
        <v>377.3097192051294</v>
      </c>
      <c r="H1207" s="16">
        <f t="shared" si="38"/>
        <v>138.83333333333334</v>
      </c>
      <c r="I1207" s="14">
        <f>E1207/data!$C$15*1000</f>
        <v>3.9797167229005064</v>
      </c>
      <c r="J1207" s="14">
        <f>J1206+data!$C$21*(I1206-J1206)/60*B1206</f>
        <v>3.9784485838287078</v>
      </c>
      <c r="K1207" s="59">
        <f>K1206+C1207*B1207/3600/data!H$23</f>
        <v>201.41137322048081</v>
      </c>
    </row>
    <row r="1208" spans="1:11" ht="19.899999999999999" customHeight="1">
      <c r="A1208" s="12">
        <f>'Eleveld TCI'!A1208</f>
        <v>8340</v>
      </c>
      <c r="B1208" s="8">
        <f>'Eleveld TCI'!C1208</f>
        <v>10</v>
      </c>
      <c r="C1208" s="68">
        <f>'Marsh TCI'!E1208</f>
        <v>707.39487140174219</v>
      </c>
      <c r="D1208" s="17">
        <f>(F1208*data!$C$16+G1208*data!$C$17-E1207*(data!$C$18+data!$C$19+data!$C$20))*$B1208/60</f>
        <v>-1.9649505984950892</v>
      </c>
      <c r="E1208" s="17">
        <f t="shared" si="39"/>
        <v>29.392535320873421</v>
      </c>
      <c r="F1208" s="17">
        <f>F1207+(data!$C$19*E1207-data!$C$16*F1207)*$B1208/60</f>
        <v>161.17917227100193</v>
      </c>
      <c r="G1208" s="17">
        <f>G1207+(data!$C$20*E1207-data!$C$17*G1207)*$B1208/60</f>
        <v>377.61348238977081</v>
      </c>
      <c r="H1208" s="16">
        <f t="shared" si="38"/>
        <v>139</v>
      </c>
      <c r="I1208" s="14">
        <f>E1208/data!$C$15*1000</f>
        <v>3.9797485818567329</v>
      </c>
      <c r="J1208" s="14">
        <f>J1207+data!$C$21*(I1207-J1207)/60*B1207</f>
        <v>3.9784750174802603</v>
      </c>
      <c r="K1208" s="59">
        <f>K1207+C1208*B1208/3600/data!H$23</f>
        <v>201.60787179587018</v>
      </c>
    </row>
    <row r="1209" spans="1:11" ht="19.899999999999999" customHeight="1">
      <c r="A1209" s="12">
        <f>'Eleveld TCI'!A1209</f>
        <v>8350</v>
      </c>
      <c r="B1209" s="8">
        <f>'Eleveld TCI'!C1209</f>
        <v>10</v>
      </c>
      <c r="C1209" s="68">
        <f>'Marsh TCI'!E1209</f>
        <v>707.32287621666842</v>
      </c>
      <c r="D1209" s="17">
        <f>(F1209*data!$C$16+G1209*data!$C$17-E1208*(data!$C$18+data!$C$19+data!$C$20))*$B1209/60</f>
        <v>-1.9647500060849576</v>
      </c>
      <c r="E1209" s="17">
        <f t="shared" si="39"/>
        <v>29.39277106868219</v>
      </c>
      <c r="F1209" s="17">
        <f>F1208+(data!$C$19*E1208-data!$C$16*F1208)*$B1209/60</f>
        <v>161.17988649244487</v>
      </c>
      <c r="G1209" s="17">
        <f>G1208+(data!$C$20*E1208-data!$C$17*G1208)*$B1209/60</f>
        <v>377.9170254378526</v>
      </c>
      <c r="H1209" s="16">
        <f t="shared" si="38"/>
        <v>139.16666666666666</v>
      </c>
      <c r="I1209" s="14">
        <f>E1209/data!$C$15*1000</f>
        <v>3.979780502104421</v>
      </c>
      <c r="J1209" s="14">
        <f>J1208+data!$C$21*(I1208-J1208)/60*B1208</f>
        <v>3.9785015642192625</v>
      </c>
      <c r="K1209" s="59">
        <f>K1208+C1209*B1209/3600/data!H$23</f>
        <v>201.80435037259704</v>
      </c>
    </row>
    <row r="1210" spans="1:11" ht="19.899999999999999" customHeight="1">
      <c r="A1210" s="12">
        <f>'Eleveld TCI'!A1210</f>
        <v>8360</v>
      </c>
      <c r="B1210" s="8">
        <f>'Eleveld TCI'!C1210</f>
        <v>10</v>
      </c>
      <c r="C1210" s="68">
        <f>'Marsh TCI'!E1210</f>
        <v>707.25093598074579</v>
      </c>
      <c r="D1210" s="17">
        <f>(F1210*data!$C$16+G1210*data!$C$17-E1209*(data!$C$18+data!$C$19+data!$C$20))*$B1210/60</f>
        <v>-1.9645495727035005</v>
      </c>
      <c r="E1210" s="17">
        <f t="shared" si="39"/>
        <v>29.393007263247213</v>
      </c>
      <c r="F1210" s="17">
        <f>F1209+(data!$C$19*E1209-data!$C$16*F1209)*$B1210/60</f>
        <v>161.18060682678794</v>
      </c>
      <c r="G1210" s="17">
        <f>G1209+(data!$C$20*E1209-data!$C$17*G1209)*$B1210/60</f>
        <v>378.22034852126825</v>
      </c>
      <c r="H1210" s="16">
        <f t="shared" si="38"/>
        <v>139.33333333333334</v>
      </c>
      <c r="I1210" s="14">
        <f>E1210/data!$C$15*1000</f>
        <v>3.9798124828428949</v>
      </c>
      <c r="J1210" s="14">
        <f>J1209+data!$C$21*(I1209-J1209)/60*B1209</f>
        <v>3.9785282229660557</v>
      </c>
      <c r="K1210" s="59">
        <f>K1209+C1210*B1210/3600/data!H$23</f>
        <v>202.00080896592502</v>
      </c>
    </row>
    <row r="1211" spans="1:11" ht="19.899999999999999" customHeight="1">
      <c r="A1211" s="12">
        <f>'Eleveld TCI'!A1211</f>
        <v>8370</v>
      </c>
      <c r="B1211" s="8">
        <f>'Eleveld TCI'!C1211</f>
        <v>10</v>
      </c>
      <c r="C1211" s="68">
        <f>'Marsh TCI'!E1211</f>
        <v>707.17905052303138</v>
      </c>
      <c r="D1211" s="17">
        <f>(F1211*data!$C$16+G1211*data!$C$17-E1210*(data!$C$18+data!$C$19+data!$C$20))*$B1211/60</f>
        <v>-1.9643492978378927</v>
      </c>
      <c r="E1211" s="17">
        <f t="shared" si="39"/>
        <v>29.393243898689171</v>
      </c>
      <c r="F1211" s="17">
        <f>F1210+(data!$C$19*E1210-data!$C$16*F1210)*$B1211/60</f>
        <v>161.18133323537458</v>
      </c>
      <c r="G1211" s="17">
        <f>G1210+(data!$C$20*E1210-data!$C$17*G1210)*$B1211/60</f>
        <v>378.52345181166663</v>
      </c>
      <c r="H1211" s="16">
        <f t="shared" si="38"/>
        <v>139.5</v>
      </c>
      <c r="I1211" s="14">
        <f>E1211/data!$C$15*1000</f>
        <v>3.9798445232760957</v>
      </c>
      <c r="J1211" s="14">
        <f>J1210+data!$C$21*(I1210-J1210)/60*B1210</f>
        <v>3.9785549926467967</v>
      </c>
      <c r="K1211" s="59">
        <f>K1210+C1211*B1211/3600/data!H$23</f>
        <v>202.19724759107029</v>
      </c>
    </row>
    <row r="1212" spans="1:11" ht="19.899999999999999" customHeight="1">
      <c r="A1212" s="12">
        <f>'Eleveld TCI'!A1212</f>
        <v>8380</v>
      </c>
      <c r="B1212" s="8">
        <f>'Eleveld TCI'!C1212</f>
        <v>10</v>
      </c>
      <c r="C1212" s="68">
        <f>'Marsh TCI'!E1212</f>
        <v>707.1072196739533</v>
      </c>
      <c r="D1212" s="17">
        <f>(F1212*data!$C$16+G1212*data!$C$17-E1211*(data!$C$18+data!$C$19+data!$C$20))*$B1212/60</f>
        <v>-1.9641491809793508</v>
      </c>
      <c r="E1212" s="17">
        <f t="shared" si="39"/>
        <v>29.393480969162685</v>
      </c>
      <c r="F1212" s="17">
        <f>F1211+(data!$C$19*E1211-data!$C$16*F1211)*$B1212/60</f>
        <v>161.18206567961587</v>
      </c>
      <c r="G1212" s="17">
        <f>G1211+(data!$C$20*E1211-data!$C$17*G1211)*$B1212/60</f>
        <v>378.82633548045305</v>
      </c>
      <c r="H1212" s="16">
        <f t="shared" si="38"/>
        <v>139.66666666666666</v>
      </c>
      <c r="I1212" s="14">
        <f>E1212/data!$C$15*1000</f>
        <v>3.9798766226125588</v>
      </c>
      <c r="J1212" s="14">
        <f>J1211+data!$C$21*(I1211-J1211)/60*B1211</f>
        <v>3.9785818721934323</v>
      </c>
      <c r="K1212" s="59">
        <f>K1211+C1212*B1212/3600/data!H$23</f>
        <v>202.39366626320194</v>
      </c>
    </row>
    <row r="1213" spans="1:11" ht="19.899999999999999" customHeight="1">
      <c r="A1213" s="12">
        <f>'Eleveld TCI'!A1213</f>
        <v>8390</v>
      </c>
      <c r="B1213" s="8">
        <f>'Eleveld TCI'!C1213</f>
        <v>10</v>
      </c>
      <c r="C1213" s="68">
        <f>'Marsh TCI'!E1213</f>
        <v>707.03544326532608</v>
      </c>
      <c r="D1213" s="17">
        <f>(F1213*data!$C$16+G1213*data!$C$17-E1212*(data!$C$18+data!$C$19+data!$C$20))*$B1213/60</f>
        <v>-1.9639492216231005</v>
      </c>
      <c r="E1213" s="17">
        <f t="shared" si="39"/>
        <v>29.393718468856122</v>
      </c>
      <c r="F1213" s="17">
        <f>F1212+(data!$C$19*E1212-data!$C$16*F1212)*$B1213/60</f>
        <v>161.18280412099168</v>
      </c>
      <c r="G1213" s="17">
        <f>G1212+(data!$C$20*E1212-data!$C$17*G1212)*$B1213/60</f>
        <v>379.12899969879004</v>
      </c>
      <c r="H1213" s="16">
        <f t="shared" si="38"/>
        <v>139.83333333333334</v>
      </c>
      <c r="I1213" s="14">
        <f>E1213/data!$C$15*1000</f>
        <v>3.9799087800653896</v>
      </c>
      <c r="J1213" s="14">
        <f>J1212+data!$C$21*(I1212-J1212)/60*B1212</f>
        <v>3.9786088605436754</v>
      </c>
      <c r="K1213" s="59">
        <f>K1212+C1213*B1213/3600/data!H$23</f>
        <v>202.59006499744231</v>
      </c>
    </row>
    <row r="1214" spans="1:11" ht="19.899999999999999" customHeight="1">
      <c r="A1214" s="12">
        <f>'Eleveld TCI'!A1214</f>
        <v>8400</v>
      </c>
      <c r="B1214" s="8">
        <f>'Eleveld TCI'!C1214</f>
        <v>10</v>
      </c>
      <c r="C1214" s="68">
        <f>'Marsh TCI'!E1214</f>
        <v>706.96372113031998</v>
      </c>
      <c r="D1214" s="17">
        <f>(F1214*data!$C$16+G1214*data!$C$17-E1213*(data!$C$18+data!$C$19+data!$C$20))*$B1214/60</f>
        <v>-1.963749419268338</v>
      </c>
      <c r="E1214" s="17">
        <f t="shared" si="39"/>
        <v>29.393956391991466</v>
      </c>
      <c r="F1214" s="17">
        <f>F1213+(data!$C$19*E1213-data!$C$16*F1213)*$B1214/60</f>
        <v>161.18354852105193</v>
      </c>
      <c r="G1214" s="17">
        <f>G1213+(data!$C$20*E1213-data!$C$17*G1213)*$B1214/60</f>
        <v>379.43144463759808</v>
      </c>
      <c r="H1214" s="16">
        <f t="shared" si="38"/>
        <v>140</v>
      </c>
      <c r="I1214" s="14">
        <f>E1214/data!$C$15*1000</f>
        <v>3.9799409948522442</v>
      </c>
      <c r="J1214" s="14">
        <f>J1213+data!$C$21*(I1213-J1213)/60*B1213</f>
        <v>3.9786359566409786</v>
      </c>
      <c r="K1214" s="59">
        <f>K1213+C1214*B1214/3600/data!H$23</f>
        <v>202.7864438088674</v>
      </c>
    </row>
    <row r="1215" spans="1:11" ht="19.899999999999999" customHeight="1">
      <c r="A1215" s="12">
        <f>'Eleveld TCI'!A1215</f>
        <v>8410</v>
      </c>
      <c r="B1215" s="8">
        <f>'Eleveld TCI'!C1215</f>
        <v>10</v>
      </c>
      <c r="C1215" s="68">
        <f>'Marsh TCI'!E1215</f>
        <v>706.89205310344562</v>
      </c>
      <c r="D1215" s="17">
        <f>(F1215*data!$C$16+G1215*data!$C$17-E1214*(data!$C$18+data!$C$19+data!$C$20))*$B1215/60</f>
        <v>-1.9635497734181988</v>
      </c>
      <c r="E1215" s="17">
        <f t="shared" si="39"/>
        <v>29.394194732824158</v>
      </c>
      <c r="F1215" s="17">
        <f>F1214+(data!$C$19*E1214-data!$C$16*F1214)*$B1215/60</f>
        <v>161.18429884141787</v>
      </c>
      <c r="G1215" s="17">
        <f>G1214+(data!$C$20*E1214-data!$C$17*G1214)*$B1215/60</f>
        <v>379.73367046755664</v>
      </c>
      <c r="H1215" s="16">
        <f t="shared" si="38"/>
        <v>140.16666666666666</v>
      </c>
      <c r="I1215" s="14">
        <f>E1215/data!$C$15*1000</f>
        <v>3.97997326619531</v>
      </c>
      <c r="J1215" s="14">
        <f>J1214+data!$C$21*(I1214-J1214)/60*B1214</f>
        <v>3.9786631594345101</v>
      </c>
      <c r="K1215" s="59">
        <f>K1214+C1215*B1215/3600/data!H$23</f>
        <v>202.98280271250724</v>
      </c>
    </row>
    <row r="1216" spans="1:11" ht="19.899999999999999" customHeight="1">
      <c r="A1216" s="12">
        <f>'Eleveld TCI'!A1216</f>
        <v>8420</v>
      </c>
      <c r="B1216" s="8">
        <f>'Eleveld TCI'!C1216</f>
        <v>10</v>
      </c>
      <c r="C1216" s="68">
        <f>'Marsh TCI'!E1216</f>
        <v>706.82043902054886</v>
      </c>
      <c r="D1216" s="17">
        <f>(F1216*data!$C$16+G1216*data!$C$17-E1215*(data!$C$18+data!$C$19+data!$C$20))*$B1216/60</f>
        <v>-1.9633502835797212</v>
      </c>
      <c r="E1216" s="17">
        <f t="shared" si="39"/>
        <v>29.394433485642896</v>
      </c>
      <c r="F1216" s="17">
        <f>F1215+(data!$C$19*E1215-data!$C$16*F1215)*$B1216/60</f>
        <v>161.18505504378317</v>
      </c>
      <c r="G1216" s="17">
        <f>G1215+(data!$C$20*E1215-data!$C$17*G1215)*$B1216/60</f>
        <v>380.03567735910491</v>
      </c>
      <c r="H1216" s="16">
        <f t="shared" si="38"/>
        <v>140.33333333333334</v>
      </c>
      <c r="I1216" s="14">
        <f>E1216/data!$C$15*1000</f>
        <v>3.9800055933212759</v>
      </c>
      <c r="J1216" s="14">
        <f>J1215+data!$C$21*(I1215-J1215)/60*B1215</f>
        <v>3.9786904678791291</v>
      </c>
      <c r="K1216" s="59">
        <f>K1215+C1216*B1216/3600/data!H$23</f>
        <v>203.17914172334628</v>
      </c>
    </row>
    <row r="1217" spans="1:11" ht="19.899999999999999" customHeight="1">
      <c r="A1217" s="12">
        <f>'Eleveld TCI'!A1217</f>
        <v>8430</v>
      </c>
      <c r="B1217" s="8">
        <f>'Eleveld TCI'!C1217</f>
        <v>10</v>
      </c>
      <c r="C1217" s="68">
        <f>'Marsh TCI'!E1217</f>
        <v>706.74887871880571</v>
      </c>
      <c r="D1217" s="17">
        <f>(F1217*data!$C$16+G1217*data!$C$17-E1216*(data!$C$18+data!$C$19+data!$C$20))*$B1217/60</f>
        <v>-1.9631509492638106</v>
      </c>
      <c r="E1217" s="17">
        <f t="shared" si="39"/>
        <v>29.3946726447695</v>
      </c>
      <c r="F1217" s="17">
        <f>F1216+(data!$C$19*E1216-data!$C$16*F1216)*$B1217/60</f>
        <v>161.18581708991513</v>
      </c>
      <c r="G1217" s="17">
        <f>G1216+(data!$C$20*E1216-data!$C$17*G1216)*$B1217/60</f>
        <v>380.33746548244261</v>
      </c>
      <c r="H1217" s="16">
        <f t="shared" si="38"/>
        <v>140.5</v>
      </c>
      <c r="I1217" s="14">
        <f>E1217/data!$C$15*1000</f>
        <v>3.9800379754613173</v>
      </c>
      <c r="J1217" s="14">
        <f>J1216+data!$C$21*(I1216-J1216)/60*B1216</f>
        <v>3.9787178809353612</v>
      </c>
      <c r="K1217" s="59">
        <f>K1216+C1217*B1217/3600/data!H$23</f>
        <v>203.37546085632371</v>
      </c>
    </row>
    <row r="1218" spans="1:11" ht="19.899999999999999" customHeight="1">
      <c r="A1218" s="12">
        <f>'Eleveld TCI'!A1218</f>
        <v>8440</v>
      </c>
      <c r="B1218" s="8">
        <f>'Eleveld TCI'!C1218</f>
        <v>10</v>
      </c>
      <c r="C1218" s="68">
        <f>'Marsh TCI'!E1218</f>
        <v>706.67737203669674</v>
      </c>
      <c r="D1218" s="17">
        <f>(F1218*data!$C$16+G1218*data!$C$17-E1217*(data!$C$18+data!$C$19+data!$C$20))*$B1218/60</f>
        <v>-1.9629517699852035</v>
      </c>
      <c r="E1218" s="17">
        <f t="shared" si="39"/>
        <v>29.394912204558757</v>
      </c>
      <c r="F1218" s="17">
        <f>F1217+(data!$C$19*E1217-data!$C$16*F1217)*$B1218/60</f>
        <v>161.18658494165584</v>
      </c>
      <c r="G1218" s="17">
        <f>G1217+(data!$C$20*E1217-data!$C$17*G1217)*$B1218/60</f>
        <v>380.63903500753099</v>
      </c>
      <c r="H1218" s="16">
        <f t="shared" si="38"/>
        <v>140.66666666666666</v>
      </c>
      <c r="I1218" s="14">
        <f>E1218/data!$C$15*1000</f>
        <v>3.9800704118510728</v>
      </c>
      <c r="J1218" s="14">
        <f>J1217+data!$C$21*(I1217-J1217)/60*B1217</f>
        <v>3.9787453975693734</v>
      </c>
      <c r="K1218" s="59">
        <f>K1217+C1218*B1218/3600/data!H$23</f>
        <v>203.57176012633391</v>
      </c>
    </row>
    <row r="1219" spans="1:11" ht="19.899999999999999" customHeight="1">
      <c r="A1219" s="12">
        <f>'Eleveld TCI'!A1219</f>
        <v>8450</v>
      </c>
      <c r="B1219" s="8">
        <f>'Eleveld TCI'!C1219</f>
        <v>10</v>
      </c>
      <c r="C1219" s="68">
        <f>'Marsh TCI'!E1219</f>
        <v>706.60591881399171</v>
      </c>
      <c r="D1219" s="17">
        <f>(F1219*data!$C$16+G1219*data!$C$17-E1218*(data!$C$18+data!$C$19+data!$C$20))*$B1219/60</f>
        <v>-1.9627527452624396</v>
      </c>
      <c r="E1219" s="17">
        <f t="shared" si="39"/>
        <v>29.395152159398254</v>
      </c>
      <c r="F1219" s="17">
        <f>F1218+(data!$C$19*E1218-data!$C$16*F1218)*$B1219/60</f>
        <v>161.1873585609232</v>
      </c>
      <c r="G1219" s="17">
        <f>G1218+(data!$C$20*E1218-data!$C$17*G1218)*$B1219/60</f>
        <v>380.94038610409342</v>
      </c>
      <c r="H1219" s="16">
        <f t="shared" si="38"/>
        <v>140.83333333333334</v>
      </c>
      <c r="I1219" s="14">
        <f>E1219/data!$C$15*1000</f>
        <v>3.9801029017306218</v>
      </c>
      <c r="J1219" s="14">
        <f>J1218+data!$C$21*(I1218-J1218)/60*B1218</f>
        <v>3.97877301675295</v>
      </c>
      <c r="K1219" s="59">
        <f>K1218+C1219*B1219/3600/data!H$23</f>
        <v>203.76803954822668</v>
      </c>
    </row>
    <row r="1220" spans="1:11" ht="19.899999999999999" customHeight="1">
      <c r="A1220" s="12">
        <f>'Eleveld TCI'!A1220</f>
        <v>8460</v>
      </c>
      <c r="B1220" s="8">
        <f>'Eleveld TCI'!C1220</f>
        <v>10</v>
      </c>
      <c r="C1220" s="68">
        <f>'Marsh TCI'!E1220</f>
        <v>706.53451889177006</v>
      </c>
      <c r="D1220" s="17">
        <f>(F1220*data!$C$16+G1220*data!$C$17-E1219*(data!$C$18+data!$C$19+data!$C$20))*$B1220/60</f>
        <v>-1.9625538746178239</v>
      </c>
      <c r="E1220" s="17">
        <f t="shared" si="39"/>
        <v>29.395392503708184</v>
      </c>
      <c r="F1220" s="17">
        <f>F1219+(data!$C$19*E1219-data!$C$16*F1219)*$B1220/60</f>
        <v>161.18813790971217</v>
      </c>
      <c r="G1220" s="17">
        <f>G1219+(data!$C$20*E1219-data!$C$17*G1219)*$B1220/60</f>
        <v>381.24151894161645</v>
      </c>
      <c r="H1220" s="16">
        <f t="shared" ref="H1220:H1283" si="40">$A1220/60</f>
        <v>141</v>
      </c>
      <c r="I1220" s="14">
        <f>E1220/data!$C$15*1000</f>
        <v>3.980135444344457</v>
      </c>
      <c r="J1220" s="14">
        <f>J1219+data!$C$21*(I1219-J1219)/60*B1219</f>
        <v>3.9788007374634669</v>
      </c>
      <c r="K1220" s="59">
        <f>K1219+C1220*B1220/3600/data!H$23</f>
        <v>203.96429913680774</v>
      </c>
    </row>
    <row r="1221" spans="1:11" ht="19.899999999999999" customHeight="1">
      <c r="A1221" s="12">
        <f>'Eleveld TCI'!A1221</f>
        <v>8470</v>
      </c>
      <c r="B1221" s="8">
        <f>'Eleveld TCI'!C1221</f>
        <v>10</v>
      </c>
      <c r="C1221" s="68">
        <f>'Marsh TCI'!E1221</f>
        <v>706.46317211236465</v>
      </c>
      <c r="D1221" s="17">
        <f>(F1221*data!$C$16+G1221*data!$C$17-E1220*(data!$C$18+data!$C$19+data!$C$20))*$B1221/60</f>
        <v>-1.9623551575773874</v>
      </c>
      <c r="E1221" s="17">
        <f t="shared" si="39"/>
        <v>29.395633231941268</v>
      </c>
      <c r="F1221" s="17">
        <f>F1220+(data!$C$19*E1220-data!$C$16*F1220)*$B1221/60</f>
        <v>161.18892295009573</v>
      </c>
      <c r="G1221" s="17">
        <f>G1220+(data!$C$20*E1220-data!$C$17*G1220)*$B1221/60</f>
        <v>381.54243368935045</v>
      </c>
      <c r="H1221" s="16">
        <f t="shared" si="40"/>
        <v>141.16666666666666</v>
      </c>
      <c r="I1221" s="14">
        <f>E1221/data!$C$15*1000</f>
        <v>3.9801680389414784</v>
      </c>
      <c r="J1221" s="14">
        <f>J1220+data!$C$21*(I1220-J1220)/60*B1220</f>
        <v>3.9788285586838685</v>
      </c>
      <c r="K1221" s="59">
        <f>K1220+C1221*B1221/3600/data!H$23</f>
        <v>204.16053890683895</v>
      </c>
    </row>
    <row r="1222" spans="1:11" ht="19.899999999999999" customHeight="1">
      <c r="A1222" s="12">
        <f>'Eleveld TCI'!A1222</f>
        <v>8480</v>
      </c>
      <c r="B1222" s="8">
        <f>'Eleveld TCI'!C1222</f>
        <v>10</v>
      </c>
      <c r="C1222" s="68">
        <f>'Marsh TCI'!E1222</f>
        <v>706.39187831937704</v>
      </c>
      <c r="D1222" s="17">
        <f>(F1222*data!$C$16+G1222*data!$C$17-E1221*(data!$C$18+data!$C$19+data!$C$20))*$B1222/60</f>
        <v>-1.9621565936708703</v>
      </c>
      <c r="E1222" s="17">
        <f t="shared" si="39"/>
        <v>29.395874338582523</v>
      </c>
      <c r="F1222" s="17">
        <f>F1221+(data!$C$19*E1221-data!$C$16*F1221)*$B1222/60</f>
        <v>161.18971364422598</v>
      </c>
      <c r="G1222" s="17">
        <f>G1221+(data!$C$20*E1221-data!$C$17*G1221)*$B1222/60</f>
        <v>381.84313051631051</v>
      </c>
      <c r="H1222" s="16">
        <f t="shared" si="40"/>
        <v>141.33333333333334</v>
      </c>
      <c r="I1222" s="14">
        <f>E1222/data!$C$15*1000</f>
        <v>3.9802006847749576</v>
      </c>
      <c r="J1222" s="14">
        <f>J1221+data!$C$21*(I1221-J1221)/60*B1221</f>
        <v>3.9788564794026433</v>
      </c>
      <c r="K1222" s="59">
        <f>K1221+C1222*B1222/3600/data!H$23</f>
        <v>204.35675887303879</v>
      </c>
    </row>
    <row r="1223" spans="1:11" ht="19.899999999999999" customHeight="1">
      <c r="A1223" s="12">
        <f>'Eleveld TCI'!A1223</f>
        <v>8490</v>
      </c>
      <c r="B1223" s="8">
        <f>'Eleveld TCI'!C1223</f>
        <v>10</v>
      </c>
      <c r="C1223" s="68">
        <f>'Marsh TCI'!E1223</f>
        <v>706.32063735766224</v>
      </c>
      <c r="D1223" s="17">
        <f>(F1223*data!$C$16+G1223*data!$C$17-E1222*(data!$C$18+data!$C$19+data!$C$20))*$B1223/60</f>
        <v>-1.9619581824316736</v>
      </c>
      <c r="E1223" s="17">
        <f t="shared" si="39"/>
        <v>29.39611581814912</v>
      </c>
      <c r="F1223" s="17">
        <f>F1222+(data!$C$19*E1222-data!$C$16*F1222)*$B1223/60</f>
        <v>161.19050995433517</v>
      </c>
      <c r="G1223" s="17">
        <f>G1222+(data!$C$20*E1222-data!$C$17*G1222)*$B1223/60</f>
        <v>382.14360959127731</v>
      </c>
      <c r="H1223" s="16">
        <f t="shared" si="40"/>
        <v>141.5</v>
      </c>
      <c r="I1223" s="14">
        <f>E1223/data!$C$15*1000</f>
        <v>3.980233381102519</v>
      </c>
      <c r="J1223" s="14">
        <f>J1222+data!$C$21*(I1222-J1222)/60*B1222</f>
        <v>3.9788844986137986</v>
      </c>
      <c r="K1223" s="59">
        <f>K1222+C1223*B1223/3600/data!H$23</f>
        <v>204.55295905008259</v>
      </c>
    </row>
    <row r="1224" spans="1:11" ht="19.899999999999999" customHeight="1">
      <c r="A1224" s="12">
        <f>'Eleveld TCI'!A1224</f>
        <v>8500</v>
      </c>
      <c r="B1224" s="8">
        <f>'Eleveld TCI'!C1224</f>
        <v>10</v>
      </c>
      <c r="C1224" s="68">
        <f>'Marsh TCI'!E1224</f>
        <v>706.24944907332349</v>
      </c>
      <c r="D1224" s="17">
        <f>(F1224*data!$C$16+G1224*data!$C$17-E1223*(data!$C$18+data!$C$19+data!$C$20))*$B1224/60</f>
        <v>-1.961759923396831</v>
      </c>
      <c r="E1224" s="17">
        <f t="shared" ref="E1224:E1273" si="41">IF(N$21=1,(C1223/60)*$B1224/60+D1224+E1223,(C1224/60)*$B1224/60+D1224+E1223)</f>
        <v>29.396357665190241</v>
      </c>
      <c r="F1224" s="17">
        <f>F1223+(data!$C$19*E1223-data!$C$16*F1223)*$B1224/60</f>
        <v>161.1913118427367</v>
      </c>
      <c r="G1224" s="17">
        <f>G1223+(data!$C$20*E1223-data!$C$17*G1223)*$B1224/60</f>
        <v>382.44387108279778</v>
      </c>
      <c r="H1224" s="16">
        <f t="shared" si="40"/>
        <v>141.66666666666666</v>
      </c>
      <c r="I1224" s="14">
        <f>E1224/data!$C$15*1000</f>
        <v>3.9802661271861224</v>
      </c>
      <c r="J1224" s="14">
        <f>J1223+data!$C$21*(I1223-J1223)/60*B1223</f>
        <v>3.9789126153168359</v>
      </c>
      <c r="K1224" s="59">
        <f>K1223+C1224*B1224/3600/data!H$23</f>
        <v>204.74913945260295</v>
      </c>
    </row>
    <row r="1225" spans="1:11" ht="19.899999999999999" customHeight="1">
      <c r="A1225" s="12">
        <f>'Eleveld TCI'!A1225</f>
        <v>8510</v>
      </c>
      <c r="B1225" s="8">
        <f>'Eleveld TCI'!C1225</f>
        <v>10</v>
      </c>
      <c r="C1225" s="68">
        <f>'Marsh TCI'!E1225</f>
        <v>706.17831331368166</v>
      </c>
      <c r="D1225" s="17">
        <f>(F1225*data!$C$16+G1225*data!$C$17-E1224*(data!$C$18+data!$C$19+data!$C$20))*$B1225/60</f>
        <v>-1.9615618161069801</v>
      </c>
      <c r="E1225" s="17">
        <f t="shared" si="41"/>
        <v>29.396599874286938</v>
      </c>
      <c r="F1225" s="17">
        <f>F1224+(data!$C$19*E1224-data!$C$16*F1224)*$B1225/60</f>
        <v>161.19211927182616</v>
      </c>
      <c r="G1225" s="17">
        <f>G1224+(data!$C$20*E1224-data!$C$17*G1224)*$B1225/60</f>
        <v>382.74391515918609</v>
      </c>
      <c r="H1225" s="16">
        <f t="shared" si="40"/>
        <v>141.83333333333334</v>
      </c>
      <c r="I1225" s="14">
        <f>E1225/data!$C$15*1000</f>
        <v>3.9802989222920422</v>
      </c>
      <c r="J1225" s="14">
        <f>J1224+data!$C$21*(I1224-J1224)/60*B1224</f>
        <v>3.9789408285167291</v>
      </c>
      <c r="K1225" s="59">
        <f>K1224+C1225*B1225/3600/data!H$23</f>
        <v>204.94530009519008</v>
      </c>
    </row>
    <row r="1226" spans="1:11" ht="19.899999999999999" customHeight="1">
      <c r="A1226" s="12">
        <f>'Eleveld TCI'!A1226</f>
        <v>8520</v>
      </c>
      <c r="B1226" s="8">
        <f>'Eleveld TCI'!C1226</f>
        <v>10</v>
      </c>
      <c r="C1226" s="68">
        <f>'Marsh TCI'!E1226</f>
        <v>706.10722992727517</v>
      </c>
      <c r="D1226" s="17">
        <f>(F1226*data!$C$16+G1226*data!$C$17-E1225*(data!$C$18+data!$C$19+data!$C$20))*$B1226/60</f>
        <v>-1.9613638601063288</v>
      </c>
      <c r="E1226" s="17">
        <f t="shared" si="41"/>
        <v>29.396842440051948</v>
      </c>
      <c r="F1226" s="17">
        <f>F1225+(data!$C$19*E1225-data!$C$16*F1225)*$B1226/60</f>
        <v>161.19293220408227</v>
      </c>
      <c r="G1226" s="17">
        <f>G1225+(data!$C$20*E1225-data!$C$17*G1225)*$B1226/60</f>
        <v>383.04374198852429</v>
      </c>
      <c r="H1226" s="16">
        <f t="shared" si="40"/>
        <v>142</v>
      </c>
      <c r="I1226" s="14">
        <f>E1226/data!$C$15*1000</f>
        <v>3.9803317656908423</v>
      </c>
      <c r="J1226" s="14">
        <f>J1225+data!$C$21*(I1225-J1225)/60*B1225</f>
        <v>3.9789691372238973</v>
      </c>
      <c r="K1226" s="59">
        <f>K1225+C1226*B1226/3600/data!H$23</f>
        <v>205.14144099239209</v>
      </c>
    </row>
    <row r="1227" spans="1:11" ht="19.899999999999999" customHeight="1">
      <c r="A1227" s="12">
        <f>'Eleveld TCI'!A1227</f>
        <v>8530</v>
      </c>
      <c r="B1227" s="8">
        <f>'Eleveld TCI'!C1227</f>
        <v>10</v>
      </c>
      <c r="C1227" s="68">
        <f>'Marsh TCI'!E1227</f>
        <v>706.03619876386006</v>
      </c>
      <c r="D1227" s="17">
        <f>(F1227*data!$C$16+G1227*data!$C$17-E1226*(data!$C$18+data!$C$19+data!$C$20))*$B1227/60</f>
        <v>-1.9611660549426253</v>
      </c>
      <c r="E1227" s="17">
        <f t="shared" si="41"/>
        <v>29.39708535712953</v>
      </c>
      <c r="F1227" s="17">
        <f>F1226+(data!$C$19*E1226-data!$C$16*F1226)*$B1227/60</f>
        <v>161.19375060206784</v>
      </c>
      <c r="G1227" s="17">
        <f>G1226+(data!$C$20*E1226-data!$C$17*G1226)*$B1227/60</f>
        <v>383.34335173866322</v>
      </c>
      <c r="H1227" s="16">
        <f t="shared" si="40"/>
        <v>142.16666666666666</v>
      </c>
      <c r="I1227" s="14">
        <f>E1227/data!$C$15*1000</f>
        <v>3.9803646566573572</v>
      </c>
      <c r="J1227" s="14">
        <f>J1226+data!$C$21*(I1226-J1226)/60*B1226</f>
        <v>3.9789975404541833</v>
      </c>
      <c r="K1227" s="59">
        <f>K1226+C1227*B1227/3600/data!H$23</f>
        <v>205.33756215871537</v>
      </c>
    </row>
    <row r="1228" spans="1:11" ht="19.899999999999999" customHeight="1">
      <c r="A1228" s="12">
        <f>'Eleveld TCI'!A1228</f>
        <v>8540</v>
      </c>
      <c r="B1228" s="8">
        <f>'Eleveld TCI'!C1228</f>
        <v>10</v>
      </c>
      <c r="C1228" s="68">
        <f>'Marsh TCI'!E1228</f>
        <v>705.96521967437923</v>
      </c>
      <c r="D1228" s="17">
        <f>(F1228*data!$C$16+G1228*data!$C$17-E1227*(data!$C$18+data!$C$19+data!$C$20))*$B1228/60</f>
        <v>-1.9609684001671182</v>
      </c>
      <c r="E1228" s="17">
        <f t="shared" si="41"/>
        <v>29.397328620195356</v>
      </c>
      <c r="F1228" s="17">
        <f>F1227+(data!$C$19*E1227-data!$C$16*F1227)*$B1228/60</f>
        <v>161.19457442843074</v>
      </c>
      <c r="G1228" s="17">
        <f>G1227+(data!$C$20*E1227-data!$C$17*G1227)*$B1228/60</f>
        <v>383.64274457722325</v>
      </c>
      <c r="H1228" s="16">
        <f t="shared" si="40"/>
        <v>142.33333333333334</v>
      </c>
      <c r="I1228" s="14">
        <f>E1228/data!$C$15*1000</f>
        <v>3.9803975944706718</v>
      </c>
      <c r="J1228" s="14">
        <f>J1227+data!$C$21*(I1227-J1227)/60*B1227</f>
        <v>3.9790260372288273</v>
      </c>
      <c r="K1228" s="59">
        <f>K1227+C1228*B1228/3600/data!H$23</f>
        <v>205.53366360862492</v>
      </c>
    </row>
    <row r="1229" spans="1:11" ht="19.899999999999999" customHeight="1">
      <c r="A1229" s="12">
        <f>'Eleveld TCI'!A1229</f>
        <v>8550</v>
      </c>
      <c r="B1229" s="8">
        <f>'Eleveld TCI'!C1229</f>
        <v>10</v>
      </c>
      <c r="C1229" s="68">
        <f>'Marsh TCI'!E1229</f>
        <v>705.89429251095737</v>
      </c>
      <c r="D1229" s="17">
        <f>(F1229*data!$C$16+G1229*data!$C$17-E1228*(data!$C$18+data!$C$19+data!$C$20))*$B1229/60</f>
        <v>-1.9607708953345389</v>
      </c>
      <c r="E1229" s="17">
        <f t="shared" si="41"/>
        <v>29.397572223956317</v>
      </c>
      <c r="F1229" s="17">
        <f>F1228+(data!$C$19*E1228-data!$C$16*F1228)*$B1229/60</f>
        <v>161.19540364590478</v>
      </c>
      <c r="G1229" s="17">
        <f>G1228+(data!$C$20*E1228-data!$C$17*G1228)*$B1229/60</f>
        <v>383.94192067159508</v>
      </c>
      <c r="H1229" s="16">
        <f t="shared" si="40"/>
        <v>142.5</v>
      </c>
      <c r="I1229" s="14">
        <f>E1229/data!$C$15*1000</f>
        <v>3.9804305784140999</v>
      </c>
      <c r="J1229" s="14">
        <f>J1228+data!$C$21*(I1228-J1228)/60*B1228</f>
        <v>3.9790546265744453</v>
      </c>
      <c r="K1229" s="59">
        <f>K1228+C1229*B1229/3600/data!H$23</f>
        <v>205.72974535654464</v>
      </c>
    </row>
    <row r="1230" spans="1:11" ht="19.899999999999999" customHeight="1">
      <c r="A1230" s="12">
        <f>'Eleveld TCI'!A1230</f>
        <v>8560</v>
      </c>
      <c r="B1230" s="8">
        <f>'Eleveld TCI'!C1230</f>
        <v>10</v>
      </c>
      <c r="C1230" s="68">
        <f>'Marsh TCI'!E1230</f>
        <v>705.82341712690607</v>
      </c>
      <c r="D1230" s="17">
        <f>(F1230*data!$C$16+G1230*data!$C$17-E1229*(data!$C$18+data!$C$19+data!$C$20))*$B1230/60</f>
        <v>-1.9605735400030622</v>
      </c>
      <c r="E1230" s="17">
        <f t="shared" si="41"/>
        <v>29.39781616315036</v>
      </c>
      <c r="F1230" s="17">
        <f>F1229+(data!$C$19*E1229-data!$C$16*F1229)*$B1230/60</f>
        <v>161.19623821731062</v>
      </c>
      <c r="G1230" s="17">
        <f>G1229+(data!$C$20*E1229-data!$C$17*G1229)*$B1230/60</f>
        <v>384.24088018894059</v>
      </c>
      <c r="H1230" s="16">
        <f t="shared" si="40"/>
        <v>142.66666666666666</v>
      </c>
      <c r="I1230" s="14">
        <f>E1230/data!$C$15*1000</f>
        <v>3.9804636077751585</v>
      </c>
      <c r="J1230" s="14">
        <f>J1229+data!$C$21*(I1229-J1229)/60*B1229</f>
        <v>3.9790833075230032</v>
      </c>
      <c r="K1230" s="59">
        <f>K1229+C1230*B1230/3600/data!H$23</f>
        <v>205.92580741685768</v>
      </c>
    </row>
    <row r="1231" spans="1:11" ht="19.899999999999999" customHeight="1">
      <c r="A1231" s="12">
        <f>'Eleveld TCI'!A1231</f>
        <v>8570</v>
      </c>
      <c r="B1231" s="8">
        <f>'Eleveld TCI'!C1231</f>
        <v>10</v>
      </c>
      <c r="C1231" s="68">
        <f>'Marsh TCI'!E1231</f>
        <v>705.75259337669308</v>
      </c>
      <c r="D1231" s="17">
        <f>(F1231*data!$C$16+G1231*data!$C$17-E1230*(data!$C$18+data!$C$19+data!$C$20))*$B1231/60</f>
        <v>-1.9603763337342728</v>
      </c>
      <c r="E1231" s="17">
        <f t="shared" si="41"/>
        <v>29.39806043254638</v>
      </c>
      <c r="F1231" s="17">
        <f>F1230+(data!$C$19*E1230-data!$C$16*F1230)*$B1231/60</f>
        <v>161.1970781055567</v>
      </c>
      <c r="G1231" s="17">
        <f>G1230+(data!$C$20*E1230-data!$C$17*G1230)*$B1231/60</f>
        <v>384.53962329619355</v>
      </c>
      <c r="H1231" s="16">
        <f t="shared" si="40"/>
        <v>142.83333333333334</v>
      </c>
      <c r="I1231" s="14">
        <f>E1231/data!$C$15*1000</f>
        <v>3.9804966818455574</v>
      </c>
      <c r="J1231" s="14">
        <f>J1230+data!$C$21*(I1230-J1230)/60*B1230</f>
        <v>3.9791120791117938</v>
      </c>
      <c r="K1231" s="59">
        <f>K1230+C1231*B1231/3600/data!H$23</f>
        <v>206.12184980390677</v>
      </c>
    </row>
    <row r="1232" spans="1:11" ht="19.899999999999999" customHeight="1">
      <c r="A1232" s="12">
        <f>'Eleveld TCI'!A1232</f>
        <v>8580</v>
      </c>
      <c r="B1232" s="8">
        <f>'Eleveld TCI'!C1232</f>
        <v>10</v>
      </c>
      <c r="C1232" s="68">
        <f>'Marsh TCI'!E1232</f>
        <v>705.6818211159424</v>
      </c>
      <c r="D1232" s="17">
        <f>(F1232*data!$C$16+G1232*data!$C$17-E1231*(data!$C$18+data!$C$19+data!$C$20))*$B1232/60</f>
        <v>-1.9601792760931451</v>
      </c>
      <c r="E1232" s="17">
        <f t="shared" si="41"/>
        <v>29.398305026944048</v>
      </c>
      <c r="F1232" s="17">
        <f>F1231+(data!$C$19*E1231-data!$C$16*F1231)*$B1232/60</f>
        <v>161.19792327364001</v>
      </c>
      <c r="G1232" s="17">
        <f>G1231+(data!$C$20*E1231-data!$C$17*G1231)*$B1232/60</f>
        <v>384.83815016006042</v>
      </c>
      <c r="H1232" s="16">
        <f t="shared" si="40"/>
        <v>143</v>
      </c>
      <c r="I1232" s="14">
        <f>E1232/data!$C$15*1000</f>
        <v>3.9805297999211708</v>
      </c>
      <c r="J1232" s="14">
        <f>J1231+data!$C$21*(I1231-J1231)/60*B1231</f>
        <v>3.9791409403834135</v>
      </c>
      <c r="K1232" s="59">
        <f>K1231+C1232*B1232/3600/data!H$23</f>
        <v>206.31787253199454</v>
      </c>
    </row>
    <row r="1233" spans="1:11" ht="19.899999999999999" customHeight="1">
      <c r="A1233" s="12">
        <f>'Eleveld TCI'!A1233</f>
        <v>8590</v>
      </c>
      <c r="B1233" s="8">
        <f>'Eleveld TCI'!C1233</f>
        <v>10</v>
      </c>
      <c r="C1233" s="68">
        <f>'Marsh TCI'!E1233</f>
        <v>705.61110020140859</v>
      </c>
      <c r="D1233" s="17">
        <f>(F1233*data!$C$16+G1233*data!$C$17-E1232*(data!$C$18+data!$C$19+data!$C$20))*$B1233/60</f>
        <v>-1.9599823666480058</v>
      </c>
      <c r="E1233" s="17">
        <f t="shared" si="41"/>
        <v>29.398549941173659</v>
      </c>
      <c r="F1233" s="17">
        <f>F1232+(data!$C$19*E1232-data!$C$16*F1232)*$B1233/60</f>
        <v>161.19877368464708</v>
      </c>
      <c r="G1233" s="17">
        <f>G1232+(data!$C$20*E1232-data!$C$17*G1232)*$B1233/60</f>
        <v>385.13646094702119</v>
      </c>
      <c r="H1233" s="16">
        <f t="shared" si="40"/>
        <v>143.16666666666666</v>
      </c>
      <c r="I1233" s="14">
        <f>E1233/data!$C$15*1000</f>
        <v>3.9805629613020233</v>
      </c>
      <c r="J1233" s="14">
        <f>J1232+data!$C$21*(I1232-J1232)/60*B1232</f>
        <v>3.9791698903857382</v>
      </c>
      <c r="K1233" s="59">
        <f>K1232+C1233*B1233/3600/data!H$23</f>
        <v>206.51387561538382</v>
      </c>
    </row>
    <row r="1234" spans="1:11" ht="19.899999999999999" customHeight="1">
      <c r="A1234" s="12">
        <f>'Eleveld TCI'!A1234</f>
        <v>8600</v>
      </c>
      <c r="B1234" s="8">
        <f>'Eleveld TCI'!C1234</f>
        <v>10</v>
      </c>
      <c r="C1234" s="68">
        <f>'Marsh TCI'!E1234</f>
        <v>705.54043049099221</v>
      </c>
      <c r="D1234" s="17">
        <f>(F1234*data!$C$16+G1234*data!$C$17-E1233*(data!$C$18+data!$C$19+data!$C$20))*$B1234/60</f>
        <v>-1.95978560497051</v>
      </c>
      <c r="E1234" s="17">
        <f t="shared" si="41"/>
        <v>29.398795170095951</v>
      </c>
      <c r="F1234" s="17">
        <f>F1233+(data!$C$19*E1233-data!$C$16*F1233)*$B1234/60</f>
        <v>161.19962930175461</v>
      </c>
      <c r="G1234" s="17">
        <f>G1233+(data!$C$20*E1233-data!$C$17*G1233)*$B1234/60</f>
        <v>385.43455582333002</v>
      </c>
      <c r="H1234" s="16">
        <f t="shared" si="40"/>
        <v>143.33333333333334</v>
      </c>
      <c r="I1234" s="14">
        <f>E1234/data!$C$15*1000</f>
        <v>3.9805961652922557</v>
      </c>
      <c r="J1234" s="14">
        <f>J1233+data!$C$21*(I1233-J1233)/60*B1233</f>
        <v>3.9791989281718991</v>
      </c>
      <c r="K1234" s="59">
        <f>K1233+C1234*B1234/3600/data!H$23</f>
        <v>206.70985906829799</v>
      </c>
    </row>
    <row r="1235" spans="1:11" ht="19.899999999999999" customHeight="1">
      <c r="A1235" s="12">
        <f>'Eleveld TCI'!A1235</f>
        <v>8610</v>
      </c>
      <c r="B1235" s="8">
        <f>'Eleveld TCI'!C1235</f>
        <v>10</v>
      </c>
      <c r="C1235" s="68">
        <f>'Marsh TCI'!E1235</f>
        <v>705.46981184371418</v>
      </c>
      <c r="D1235" s="17">
        <f>(F1235*data!$C$16+G1235*data!$C$17-E1234*(data!$C$18+data!$C$19+data!$C$20))*$B1235/60</f>
        <v>-1.9595889906356021</v>
      </c>
      <c r="E1235" s="17">
        <f t="shared" si="41"/>
        <v>29.399040708601994</v>
      </c>
      <c r="F1235" s="17">
        <f>F1234+(data!$C$19*E1234-data!$C$16*F1234)*$B1235/60</f>
        <v>161.20049008823048</v>
      </c>
      <c r="G1235" s="17">
        <f>G1234+(data!$C$20*E1234-data!$C$17*G1234)*$B1235/60</f>
        <v>385.73243495501612</v>
      </c>
      <c r="H1235" s="16">
        <f t="shared" si="40"/>
        <v>143.5</v>
      </c>
      <c r="I1235" s="14">
        <f>E1235/data!$C$15*1000</f>
        <v>3.9806294112001219</v>
      </c>
      <c r="J1235" s="14">
        <f>J1234+data!$C$21*(I1234-J1234)/60*B1234</f>
        <v>3.9792280528002597</v>
      </c>
      <c r="K1235" s="59">
        <f>K1234+C1235*B1235/3600/data!H$23</f>
        <v>206.90582290492125</v>
      </c>
    </row>
    <row r="1236" spans="1:11" ht="19.899999999999999" customHeight="1">
      <c r="A1236" s="12">
        <f>'Eleveld TCI'!A1236</f>
        <v>8620</v>
      </c>
      <c r="B1236" s="8">
        <f>'Eleveld TCI'!C1236</f>
        <v>10</v>
      </c>
      <c r="C1236" s="68">
        <f>'Marsh TCI'!E1236</f>
        <v>705.39924411970048</v>
      </c>
      <c r="D1236" s="17">
        <f>(F1236*data!$C$16+G1236*data!$C$17-E1235*(data!$C$18+data!$C$19+data!$C$20))*$B1236/60</f>
        <v>-1.9593925232214966</v>
      </c>
      <c r="E1236" s="17">
        <f t="shared" si="41"/>
        <v>29.399286551613038</v>
      </c>
      <c r="F1236" s="17">
        <f>F1235+(data!$C$19*E1235-data!$C$16*F1235)*$B1236/60</f>
        <v>161.20135600743441</v>
      </c>
      <c r="G1236" s="17">
        <f>G1235+(data!$C$20*E1235-data!$C$17*G1235)*$B1236/60</f>
        <v>386.03009850788453</v>
      </c>
      <c r="H1236" s="16">
        <f t="shared" si="40"/>
        <v>143.66666666666666</v>
      </c>
      <c r="I1236" s="14">
        <f>E1236/data!$C$15*1000</f>
        <v>3.9806626983379574</v>
      </c>
      <c r="J1236" s="14">
        <f>J1235+data!$C$21*(I1235-J1235)/60*B1235</f>
        <v>3.9792572633343926</v>
      </c>
      <c r="K1236" s="59">
        <f>K1235+C1236*B1236/3600/data!H$23</f>
        <v>207.10176713939896</v>
      </c>
    </row>
    <row r="1237" spans="1:11" ht="19.899999999999999" customHeight="1">
      <c r="A1237" s="12">
        <f>'Eleveld TCI'!A1237</f>
        <v>8630</v>
      </c>
      <c r="B1237" s="8">
        <f>'Eleveld TCI'!C1237</f>
        <v>10</v>
      </c>
      <c r="C1237" s="68">
        <f>'Marsh TCI'!E1237</f>
        <v>705.32872718018211</v>
      </c>
      <c r="D1237" s="17">
        <f>(F1237*data!$C$16+G1237*data!$C$17-E1236*(data!$C$18+data!$C$19+data!$C$20))*$B1237/60</f>
        <v>-1.9591962023096443</v>
      </c>
      <c r="E1237" s="17">
        <f t="shared" si="41"/>
        <v>29.399532694080339</v>
      </c>
      <c r="F1237" s="17">
        <f>F1236+(data!$C$19*E1236-data!$C$16*F1236)*$B1237/60</f>
        <v>161.20222702281882</v>
      </c>
      <c r="G1237" s="17">
        <f>G1236+(data!$C$20*E1236-data!$C$17*G1236)*$B1237/60</f>
        <v>386.32754664751684</v>
      </c>
      <c r="H1237" s="16">
        <f t="shared" si="40"/>
        <v>143.83333333333334</v>
      </c>
      <c r="I1237" s="14">
        <f>E1237/data!$C$15*1000</f>
        <v>3.9806960260221631</v>
      </c>
      <c r="J1237" s="14">
        <f>J1236+data!$C$21*(I1236-J1236)/60*B1236</f>
        <v>3.9792865588430555</v>
      </c>
      <c r="K1237" s="59">
        <f>K1236+C1237*B1237/3600/data!H$23</f>
        <v>207.29769178583788</v>
      </c>
    </row>
    <row r="1238" spans="1:11" ht="19.899999999999999" customHeight="1">
      <c r="A1238" s="12">
        <f>'Eleveld TCI'!A1238</f>
        <v>8640</v>
      </c>
      <c r="B1238" s="8">
        <f>'Eleveld TCI'!C1238</f>
        <v>10</v>
      </c>
      <c r="C1238" s="68">
        <f>'Marsh TCI'!E1238</f>
        <v>705.25826088749</v>
      </c>
      <c r="D1238" s="17">
        <f>(F1238*data!$C$16+G1238*data!$C$17-E1237*(data!$C$18+data!$C$19+data!$C$20))*$B1238/60</f>
        <v>-1.9590000274847037</v>
      </c>
      <c r="E1238" s="17">
        <f t="shared" si="41"/>
        <v>29.399779130985031</v>
      </c>
      <c r="F1238" s="17">
        <f>F1237+(data!$C$19*E1237-data!$C$16*F1237)*$B1238/60</f>
        <v>161.20310309792953</v>
      </c>
      <c r="G1238" s="17">
        <f>G1237+(data!$C$20*E1237-data!$C$17*G1237)*$B1238/60</f>
        <v>386.62477953927191</v>
      </c>
      <c r="H1238" s="16">
        <f t="shared" si="40"/>
        <v>144</v>
      </c>
      <c r="I1238" s="14">
        <f>E1238/data!$C$15*1000</f>
        <v>3.980729393573184</v>
      </c>
      <c r="J1238" s="14">
        <f>J1237+data!$C$21*(I1237-J1237)/60*B1237</f>
        <v>3.9793159384001684</v>
      </c>
      <c r="K1238" s="59">
        <f>K1237+C1238*B1238/3600/data!H$23</f>
        <v>207.49359685830663</v>
      </c>
    </row>
    <row r="1239" spans="1:11" ht="19.899999999999999" customHeight="1">
      <c r="A1239" s="12">
        <f>'Eleveld TCI'!A1239</f>
        <v>8650</v>
      </c>
      <c r="B1239" s="8">
        <f>'Eleveld TCI'!C1239</f>
        <v>10</v>
      </c>
      <c r="C1239" s="68">
        <f>'Marsh TCI'!E1239</f>
        <v>705.18784510501405</v>
      </c>
      <c r="D1239" s="17">
        <f>(F1239*data!$C$16+G1239*data!$C$17-E1238*(data!$C$18+data!$C$19+data!$C$20))*$B1239/60</f>
        <v>-1.9588039983345173</v>
      </c>
      <c r="E1239" s="17">
        <f t="shared" si="41"/>
        <v>29.400025857337987</v>
      </c>
      <c r="F1239" s="17">
        <f>F1238+(data!$C$19*E1238-data!$C$16*F1238)*$B1239/60</f>
        <v>161.20398419640654</v>
      </c>
      <c r="G1239" s="17">
        <f>G1238+(data!$C$20*E1238-data!$C$17*G1238)*$B1239/60</f>
        <v>386.9217973482867</v>
      </c>
      <c r="H1239" s="16">
        <f t="shared" si="40"/>
        <v>144.16666666666666</v>
      </c>
      <c r="I1239" s="14">
        <f>E1239/data!$C$15*1000</f>
        <v>3.9807628003154933</v>
      </c>
      <c r="J1239" s="14">
        <f>J1238+data!$C$21*(I1238-J1238)/60*B1238</f>
        <v>3.9793454010847897</v>
      </c>
      <c r="K1239" s="59">
        <f>K1238+C1239*B1239/3600/data!H$23</f>
        <v>207.6894823708358</v>
      </c>
    </row>
    <row r="1240" spans="1:11" ht="19.899999999999999" customHeight="1">
      <c r="A1240" s="12">
        <f>'Eleveld TCI'!A1240</f>
        <v>8660</v>
      </c>
      <c r="B1240" s="8">
        <f>'Eleveld TCI'!C1240</f>
        <v>10</v>
      </c>
      <c r="C1240" s="68">
        <f>'Marsh TCI'!E1240</f>
        <v>705.11747969724411</v>
      </c>
      <c r="D1240" s="17">
        <f>(F1240*data!$C$16+G1240*data!$C$17-E1239*(data!$C$18+data!$C$19+data!$C$20))*$B1240/60</f>
        <v>-1.9586081144500771</v>
      </c>
      <c r="E1240" s="17">
        <f t="shared" si="41"/>
        <v>29.400272868179616</v>
      </c>
      <c r="F1240" s="17">
        <f>F1239+(data!$C$19*E1239-data!$C$16*F1239)*$B1240/60</f>
        <v>161.20487028198471</v>
      </c>
      <c r="G1240" s="17">
        <f>G1239+(data!$C$20*E1239-data!$C$17*G1239)*$B1240/60</f>
        <v>387.21860023947704</v>
      </c>
      <c r="H1240" s="16">
        <f t="shared" si="40"/>
        <v>144.33333333333334</v>
      </c>
      <c r="I1240" s="14">
        <f>E1240/data!$C$15*1000</f>
        <v>3.9807962455775625</v>
      </c>
      <c r="J1240" s="14">
        <f>J1239+data!$C$21*(I1239-J1239)/60*B1239</f>
        <v>3.9793749459810934</v>
      </c>
      <c r="K1240" s="59">
        <f>K1239+C1240*B1240/3600/data!H$23</f>
        <v>207.88534833741838</v>
      </c>
    </row>
    <row r="1241" spans="1:11" ht="19.899999999999999" customHeight="1">
      <c r="A1241" s="12">
        <f>'Eleveld TCI'!A1241</f>
        <v>8670</v>
      </c>
      <c r="B1241" s="8">
        <f>'Eleveld TCI'!C1241</f>
        <v>10</v>
      </c>
      <c r="C1241" s="68">
        <f>'Marsh TCI'!E1241</f>
        <v>705.04716452971365</v>
      </c>
      <c r="D1241" s="17">
        <f>(F1241*data!$C$16+G1241*data!$C$17-E1240*(data!$C$18+data!$C$19+data!$C$20))*$B1241/60</f>
        <v>-1.9584123754254972</v>
      </c>
      <c r="E1241" s="17">
        <f t="shared" si="41"/>
        <v>29.400520158579798</v>
      </c>
      <c r="F1241" s="17">
        <f>F1240+(data!$C$19*E1240-data!$C$16*F1240)*$B1241/60</f>
        <v>161.20576131849458</v>
      </c>
      <c r="G1241" s="17">
        <f>G1240+(data!$C$20*E1240-data!$C$17*G1240)*$B1241/60</f>
        <v>387.51518837753832</v>
      </c>
      <c r="H1241" s="16">
        <f t="shared" si="40"/>
        <v>144.5</v>
      </c>
      <c r="I1241" s="14">
        <f>E1241/data!$C$15*1000</f>
        <v>3.9808297286918535</v>
      </c>
      <c r="J1241" s="14">
        <f>J1240+data!$C$21*(I1240-J1240)/60*B1240</f>
        <v>3.9794045721783458</v>
      </c>
      <c r="K1241" s="59">
        <f>K1240+C1241*B1241/3600/data!H$23</f>
        <v>208.08119477200998</v>
      </c>
    </row>
    <row r="1242" spans="1:11" ht="19.899999999999999" customHeight="1">
      <c r="A1242" s="12">
        <f>'Eleveld TCI'!A1242</f>
        <v>8680</v>
      </c>
      <c r="B1242" s="8">
        <f>'Eleveld TCI'!C1242</f>
        <v>10</v>
      </c>
      <c r="C1242" s="68">
        <f>'Marsh TCI'!E1242</f>
        <v>704.97689946901517</v>
      </c>
      <c r="D1242" s="17">
        <f>(F1242*data!$C$16+G1242*data!$C$17-E1241*(data!$C$18+data!$C$19+data!$C$20))*$B1242/60</f>
        <v>-1.9582167808579933</v>
      </c>
      <c r="E1242" s="17">
        <f t="shared" si="41"/>
        <v>29.400767723637678</v>
      </c>
      <c r="F1242" s="17">
        <f>F1241+(data!$C$19*E1241-data!$C$16*F1241)*$B1242/60</f>
        <v>161.20665726986294</v>
      </c>
      <c r="G1242" s="17">
        <f>G1241+(data!$C$20*E1241-data!$C$17*G1241)*$B1242/60</f>
        <v>387.81156192694618</v>
      </c>
      <c r="H1242" s="16">
        <f t="shared" si="40"/>
        <v>144.66666666666666</v>
      </c>
      <c r="I1242" s="14">
        <f>E1242/data!$C$15*1000</f>
        <v>3.9808632489947886</v>
      </c>
      <c r="J1242" s="14">
        <f>J1241+data!$C$21*(I1241-J1241)/60*B1241</f>
        <v>3.9794342787708823</v>
      </c>
      <c r="K1242" s="59">
        <f>K1241+C1242*B1242/3600/data!H$23</f>
        <v>208.27702168852915</v>
      </c>
    </row>
    <row r="1243" spans="1:11" ht="19.899999999999999" customHeight="1">
      <c r="A1243" s="12">
        <f>'Eleveld TCI'!A1243</f>
        <v>8690</v>
      </c>
      <c r="B1243" s="8">
        <f>'Eleveld TCI'!C1243</f>
        <v>10</v>
      </c>
      <c r="C1243" s="68">
        <f>'Marsh TCI'!E1243</f>
        <v>704.90668438277964</v>
      </c>
      <c r="D1243" s="17">
        <f>(F1243*data!$C$16+G1243*data!$C$17-E1242*(data!$C$18+data!$C$19+data!$C$20))*$B1243/60</f>
        <v>-1.9580213303478493</v>
      </c>
      <c r="E1243" s="17">
        <f t="shared" si="41"/>
        <v>29.401015558481536</v>
      </c>
      <c r="F1243" s="17">
        <f>F1242+(data!$C$19*E1242-data!$C$16*F1242)*$B1243/60</f>
        <v>161.20755810011357</v>
      </c>
      <c r="G1243" s="17">
        <f>G1242+(data!$C$20*E1242-data!$C$17*G1242)*$B1243/60</f>
        <v>388.10772105195747</v>
      </c>
      <c r="H1243" s="16">
        <f t="shared" si="40"/>
        <v>144.83333333333334</v>
      </c>
      <c r="I1243" s="14">
        <f>E1243/data!$C$15*1000</f>
        <v>3.98089680582674</v>
      </c>
      <c r="J1243" s="14">
        <f>J1242+data!$C$21*(I1242-J1242)/60*B1242</f>
        <v>3.9794640648580848</v>
      </c>
      <c r="K1243" s="59">
        <f>K1242+C1243*B1243/3600/data!H$23</f>
        <v>208.47282910085769</v>
      </c>
    </row>
    <row r="1244" spans="1:11" ht="19.899999999999999" customHeight="1">
      <c r="A1244" s="12">
        <f>'Eleveld TCI'!A1244</f>
        <v>8700</v>
      </c>
      <c r="B1244" s="8">
        <f>'Eleveld TCI'!C1244</f>
        <v>10</v>
      </c>
      <c r="C1244" s="68">
        <f>'Marsh TCI'!E1244</f>
        <v>704.83651913967662</v>
      </c>
      <c r="D1244" s="17">
        <f>(F1244*data!$C$16+G1244*data!$C$17-E1243*(data!$C$18+data!$C$19+data!$C$20))*$B1244/60</f>
        <v>-1.957826023498388</v>
      </c>
      <c r="E1244" s="17">
        <f t="shared" si="41"/>
        <v>29.401263658268647</v>
      </c>
      <c r="F1244" s="17">
        <f>F1243+(data!$C$19*E1243-data!$C$16*F1243)*$B1244/60</f>
        <v>161.2084637733679</v>
      </c>
      <c r="G1244" s="17">
        <f>G1243+(data!$C$20*E1243-data!$C$17*G1243)*$B1244/60</f>
        <v>388.40366591661069</v>
      </c>
      <c r="H1244" s="16">
        <f t="shared" si="40"/>
        <v>145</v>
      </c>
      <c r="I1244" s="14">
        <f>E1244/data!$C$15*1000</f>
        <v>3.9809303985320015</v>
      </c>
      <c r="J1244" s="14">
        <f>J1243+data!$C$21*(I1243-J1243)/60*B1243</f>
        <v>3.9794939295443581</v>
      </c>
      <c r="K1244" s="59">
        <f>K1243+C1244*B1244/3600/data!H$23</f>
        <v>208.66861702284095</v>
      </c>
    </row>
    <row r="1245" spans="1:11" ht="19.899999999999999" customHeight="1">
      <c r="A1245" s="12">
        <f>'Eleveld TCI'!A1245</f>
        <v>8710</v>
      </c>
      <c r="B1245" s="8">
        <f>'Eleveld TCI'!C1245</f>
        <v>10</v>
      </c>
      <c r="C1245" s="68">
        <f>'Marsh TCI'!E1245</f>
        <v>704.76640360940394</v>
      </c>
      <c r="D1245" s="17">
        <f>(F1245*data!$C$16+G1245*data!$C$17-E1244*(data!$C$18+data!$C$19+data!$C$20))*$B1245/60</f>
        <v>-1.9576308599159522</v>
      </c>
      <c r="E1245" s="17">
        <f t="shared" si="41"/>
        <v>29.40151201818513</v>
      </c>
      <c r="F1245" s="17">
        <f>F1244+(data!$C$19*E1244-data!$C$16*F1244)*$B1245/60</f>
        <v>161.20937425384562</v>
      </c>
      <c r="G1245" s="17">
        <f>G1244+(data!$C$20*E1244-data!$C$17*G1244)*$B1245/60</f>
        <v>388.69939668472705</v>
      </c>
      <c r="H1245" s="16">
        <f t="shared" si="40"/>
        <v>145.16666666666666</v>
      </c>
      <c r="I1245" s="14">
        <f>E1245/data!$C$15*1000</f>
        <v>3.9809640264587736</v>
      </c>
      <c r="J1245" s="14">
        <f>J1244+data!$C$21*(I1244-J1244)/60*B1244</f>
        <v>3.9795238719391079</v>
      </c>
      <c r="K1245" s="59">
        <f>K1244+C1245*B1245/3600/data!H$23</f>
        <v>208.86438546828799</v>
      </c>
    </row>
    <row r="1246" spans="1:11" ht="19.899999999999999" customHeight="1">
      <c r="A1246" s="12">
        <f>'Eleveld TCI'!A1246</f>
        <v>8720</v>
      </c>
      <c r="B1246" s="8">
        <f>'Eleveld TCI'!C1246</f>
        <v>10</v>
      </c>
      <c r="C1246" s="68">
        <f>'Marsh TCI'!E1246</f>
        <v>704.69633766265702</v>
      </c>
      <c r="D1246" s="17">
        <f>(F1246*data!$C$16+G1246*data!$C$17-E1245*(data!$C$18+data!$C$19+data!$C$20))*$B1246/60</f>
        <v>-1.9574358392098696</v>
      </c>
      <c r="E1246" s="17">
        <f t="shared" si="41"/>
        <v>29.401760633445829</v>
      </c>
      <c r="F1246" s="17">
        <f>F1245+(data!$C$19*E1245-data!$C$16*F1245)*$B1246/60</f>
        <v>161.21028950586543</v>
      </c>
      <c r="G1246" s="17">
        <f>G1245+(data!$C$20*E1245-data!$C$17*G1245)*$B1246/60</f>
        <v>388.99491351991088</v>
      </c>
      <c r="H1246" s="16">
        <f t="shared" si="40"/>
        <v>145.33333333333334</v>
      </c>
      <c r="I1246" s="14">
        <f>E1246/data!$C$15*1000</f>
        <v>3.9809976889591456</v>
      </c>
      <c r="J1246" s="14">
        <f>J1245+data!$C$21*(I1245-J1245)/60*B1245</f>
        <v>3.9795538911567165</v>
      </c>
      <c r="K1246" s="59">
        <f>K1245+C1246*B1246/3600/data!H$23</f>
        <v>209.06013445097207</v>
      </c>
    </row>
    <row r="1247" spans="1:11" ht="19.899999999999999" customHeight="1">
      <c r="A1247" s="12">
        <f>'Eleveld TCI'!A1247</f>
        <v>8730</v>
      </c>
      <c r="B1247" s="8">
        <f>'Eleveld TCI'!C1247</f>
        <v>10</v>
      </c>
      <c r="C1247" s="68">
        <f>'Marsh TCI'!E1247</f>
        <v>704.62632117115447</v>
      </c>
      <c r="D1247" s="17">
        <f>(F1247*data!$C$16+G1247*data!$C$17-E1246*(data!$C$18+data!$C$19+data!$C$20))*$B1247/60</f>
        <v>-1.9572409609924353</v>
      </c>
      <c r="E1247" s="17">
        <f t="shared" si="41"/>
        <v>29.402009499294106</v>
      </c>
      <c r="F1247" s="17">
        <f>F1246+(data!$C$19*E1246-data!$C$16*F1246)*$B1247/60</f>
        <v>161.2112094938455</v>
      </c>
      <c r="G1247" s="17">
        <f>G1246+(data!$C$20*E1246-data!$C$17*G1246)*$B1247/60</f>
        <v>389.29021658555064</v>
      </c>
      <c r="H1247" s="16">
        <f t="shared" si="40"/>
        <v>145.5</v>
      </c>
      <c r="I1247" s="14">
        <f>E1247/data!$C$15*1000</f>
        <v>3.9810313853890706</v>
      </c>
      <c r="J1247" s="14">
        <f>J1246+data!$C$21*(I1246-J1246)/60*B1246</f>
        <v>3.9795839863165221</v>
      </c>
      <c r="K1247" s="59">
        <f>K1246+C1247*B1247/3600/data!H$23</f>
        <v>209.25586398463074</v>
      </c>
    </row>
    <row r="1248" spans="1:11" ht="19.899999999999999" customHeight="1">
      <c r="A1248" s="12">
        <f>'Eleveld TCI'!A1248</f>
        <v>8740</v>
      </c>
      <c r="B1248" s="8">
        <f>'Eleveld TCI'!C1248</f>
        <v>10</v>
      </c>
      <c r="C1248" s="68">
        <f>'Marsh TCI'!E1248</f>
        <v>704.55635400761253</v>
      </c>
      <c r="D1248" s="17">
        <f>(F1248*data!$C$16+G1248*data!$C$17-E1247*(data!$C$18+data!$C$19+data!$C$20))*$B1248/60</f>
        <v>-1.9570462248788729</v>
      </c>
      <c r="E1248" s="17">
        <f t="shared" si="41"/>
        <v>29.402258611001773</v>
      </c>
      <c r="F1248" s="17">
        <f>F1247+(data!$C$19*E1247-data!$C$16*F1247)*$B1248/60</f>
        <v>161.21213418230417</v>
      </c>
      <c r="G1248" s="17">
        <f>G1247+(data!$C$20*E1247-data!$C$17*G1247)*$B1248/60</f>
        <v>389.58530604481945</v>
      </c>
      <c r="H1248" s="16">
        <f t="shared" si="40"/>
        <v>145.66666666666666</v>
      </c>
      <c r="I1248" s="14">
        <f>E1248/data!$C$15*1000</f>
        <v>3.9810651151083514</v>
      </c>
      <c r="J1248" s="14">
        <f>J1247+data!$C$21*(I1247-J1247)/60*B1247</f>
        <v>3.9796141565427945</v>
      </c>
      <c r="K1248" s="59">
        <f>K1247+C1248*B1248/3600/data!H$23</f>
        <v>209.45157408296618</v>
      </c>
    </row>
    <row r="1249" spans="1:11" ht="19.899999999999999" customHeight="1">
      <c r="A1249" s="12">
        <f>'Eleveld TCI'!A1249</f>
        <v>8750</v>
      </c>
      <c r="B1249" s="8">
        <f>'Eleveld TCI'!C1249</f>
        <v>10</v>
      </c>
      <c r="C1249" s="68">
        <f>'Marsh TCI'!E1249</f>
        <v>704.4864360457143</v>
      </c>
      <c r="D1249" s="17">
        <f>(F1249*data!$C$16+G1249*data!$C$17-E1248*(data!$C$18+data!$C$19+data!$C$20))*$B1249/60</f>
        <v>-1.9568516304873238</v>
      </c>
      <c r="E1249" s="17">
        <f t="shared" si="41"/>
        <v>29.402507963868928</v>
      </c>
      <c r="F1249" s="17">
        <f>F1248+(data!$C$19*E1248-data!$C$16*F1248)*$B1249/60</f>
        <v>161.2130635358605</v>
      </c>
      <c r="G1249" s="17">
        <f>G1248+(data!$C$20*E1248-data!$C$17*G1248)*$B1249/60</f>
        <v>389.88018206067591</v>
      </c>
      <c r="H1249" s="16">
        <f t="shared" si="40"/>
        <v>145.83333333333334</v>
      </c>
      <c r="I1249" s="14">
        <f>E1249/data!$C$15*1000</f>
        <v>3.98109887748062</v>
      </c>
      <c r="J1249" s="14">
        <f>J1248+data!$C$21*(I1248-J1248)/60*B1248</f>
        <v>3.9796444009647129</v>
      </c>
      <c r="K1249" s="59">
        <f>K1248+C1249*B1249/3600/data!H$23</f>
        <v>209.64726475964554</v>
      </c>
    </row>
    <row r="1250" spans="1:11" ht="19.899999999999999" customHeight="1">
      <c r="A1250" s="12">
        <f>'Eleveld TCI'!A1250</f>
        <v>8760</v>
      </c>
      <c r="B1250" s="8">
        <f>'Eleveld TCI'!C1250</f>
        <v>10</v>
      </c>
      <c r="C1250" s="68">
        <f>'Marsh TCI'!E1250</f>
        <v>704.41656716014052</v>
      </c>
      <c r="D1250" s="17">
        <f>(F1250*data!$C$16+G1250*data!$C$17-E1249*(data!$C$18+data!$C$19+data!$C$20))*$B1250/60</f>
        <v>-1.9566571774388126</v>
      </c>
      <c r="E1250" s="17">
        <f t="shared" si="41"/>
        <v>29.402757553223765</v>
      </c>
      <c r="F1250" s="17">
        <f>F1249+(data!$C$19*E1249-data!$C$16*F1249)*$B1250/60</f>
        <v>161.21399751923488</v>
      </c>
      <c r="G1250" s="17">
        <f>G1249+(data!$C$20*E1249-data!$C$17*G1249)*$B1250/60</f>
        <v>390.17484479586483</v>
      </c>
      <c r="H1250" s="16">
        <f t="shared" si="40"/>
        <v>146</v>
      </c>
      <c r="I1250" s="14">
        <f>E1250/data!$C$15*1000</f>
        <v>3.9811326718733167</v>
      </c>
      <c r="J1250" s="14">
        <f>J1249+data!$C$21*(I1249-J1249)/60*B1249</f>
        <v>3.9796747187163444</v>
      </c>
      <c r="K1250" s="59">
        <f>K1249+C1250*B1250/3600/data!H$23</f>
        <v>209.84293602830112</v>
      </c>
    </row>
    <row r="1251" spans="1:11" ht="19.899999999999999" customHeight="1">
      <c r="A1251" s="12">
        <f>'Eleveld TCI'!A1251</f>
        <v>8770</v>
      </c>
      <c r="B1251" s="8">
        <f>'Eleveld TCI'!C1251</f>
        <v>10</v>
      </c>
      <c r="C1251" s="68">
        <f>'Marsh TCI'!E1251</f>
        <v>704.34674722653881</v>
      </c>
      <c r="D1251" s="17">
        <f>(F1251*data!$C$16+G1251*data!$C$17-E1250*(data!$C$18+data!$C$19+data!$C$20))*$B1251/60</f>
        <v>-1.9564628653572196</v>
      </c>
      <c r="E1251" s="17">
        <f t="shared" si="41"/>
        <v>29.40300737442249</v>
      </c>
      <c r="F1251" s="17">
        <f>F1250+(data!$C$19*E1250-data!$C$16*F1250)*$B1251/60</f>
        <v>161.21493609724956</v>
      </c>
      <c r="G1251" s="17">
        <f>G1250+(data!$C$20*E1250-data!$C$17*G1250)*$B1251/60</f>
        <v>390.46929441291792</v>
      </c>
      <c r="H1251" s="16">
        <f t="shared" si="40"/>
        <v>146.16666666666666</v>
      </c>
      <c r="I1251" s="14">
        <f>E1251/data!$C$15*1000</f>
        <v>3.9811664976576688</v>
      </c>
      <c r="J1251" s="14">
        <f>J1250+data!$C$21*(I1250-J1250)/60*B1250</f>
        <v>3.9797051089366193</v>
      </c>
      <c r="K1251" s="59">
        <f>K1250+C1251*B1251/3600/data!H$23</f>
        <v>210.03858790253071</v>
      </c>
    </row>
    <row r="1252" spans="1:11" ht="19.899999999999999" customHeight="1">
      <c r="A1252" s="12">
        <f>'Eleveld TCI'!A1252</f>
        <v>8780</v>
      </c>
      <c r="B1252" s="8">
        <f>'Eleveld TCI'!C1252</f>
        <v>10</v>
      </c>
      <c r="C1252" s="68">
        <f>'Marsh TCI'!E1252</f>
        <v>704.27697612151348</v>
      </c>
      <c r="D1252" s="17">
        <f>(F1252*data!$C$16+G1252*data!$C$17-E1251*(data!$C$18+data!$C$19+data!$C$20))*$B1252/60</f>
        <v>-1.9562686938692613</v>
      </c>
      <c r="E1252" s="17">
        <f t="shared" si="41"/>
        <v>29.403257422849169</v>
      </c>
      <c r="F1252" s="17">
        <f>F1251+(data!$C$19*E1251-data!$C$16*F1251)*$B1252/60</f>
        <v>161.21587923482923</v>
      </c>
      <c r="G1252" s="17">
        <f>G1251+(data!$C$20*E1251-data!$C$17*G1251)*$B1252/60</f>
        <v>390.7635310741544</v>
      </c>
      <c r="H1252" s="16">
        <f t="shared" si="40"/>
        <v>146.33333333333334</v>
      </c>
      <c r="I1252" s="14">
        <f>E1252/data!$C$15*1000</f>
        <v>3.9812003542086813</v>
      </c>
      <c r="J1252" s="14">
        <f>J1251+data!$C$21*(I1251-J1251)/60*B1251</f>
        <v>3.9797355707693112</v>
      </c>
      <c r="K1252" s="59">
        <f>K1251+C1252*B1252/3600/data!H$23</f>
        <v>210.23422039589781</v>
      </c>
    </row>
    <row r="1253" spans="1:11" ht="19.899999999999999" customHeight="1">
      <c r="A1253" s="12">
        <f>'Eleveld TCI'!A1253</f>
        <v>8790</v>
      </c>
      <c r="B1253" s="8">
        <f>'Eleveld TCI'!C1253</f>
        <v>10</v>
      </c>
      <c r="C1253" s="68">
        <f>'Marsh TCI'!E1253</f>
        <v>704.20725372262041</v>
      </c>
      <c r="D1253" s="17">
        <f>(F1253*data!$C$16+G1253*data!$C$17-E1252*(data!$C$18+data!$C$19+data!$C$20))*$B1253/60</f>
        <v>-1.9560746626044643</v>
      </c>
      <c r="E1253" s="17">
        <f t="shared" si="41"/>
        <v>29.403507693915575</v>
      </c>
      <c r="F1253" s="17">
        <f>F1252+(data!$C$19*E1252-data!$C$16*F1252)*$B1253/60</f>
        <v>161.21682689700148</v>
      </c>
      <c r="G1253" s="17">
        <f>G1252+(data!$C$20*E1252-data!$C$17*G1252)*$B1253/60</f>
        <v>391.05755494168193</v>
      </c>
      <c r="H1253" s="16">
        <f t="shared" si="40"/>
        <v>146.5</v>
      </c>
      <c r="I1253" s="14">
        <f>E1253/data!$C$15*1000</f>
        <v>3.9812342409051076</v>
      </c>
      <c r="J1253" s="14">
        <f>J1252+data!$C$21*(I1252-J1252)/60*B1252</f>
        <v>3.9797661033630125</v>
      </c>
      <c r="K1253" s="59">
        <f>K1252+C1253*B1253/3600/data!H$23</f>
        <v>210.42983352193187</v>
      </c>
    </row>
    <row r="1254" spans="1:11" ht="19.899999999999999" customHeight="1">
      <c r="A1254" s="12">
        <f>'Eleveld TCI'!A1254</f>
        <v>8800</v>
      </c>
      <c r="B1254" s="8">
        <f>'Eleveld TCI'!C1254</f>
        <v>10</v>
      </c>
      <c r="C1254" s="68">
        <f>'Marsh TCI'!E1254</f>
        <v>704.13757990835677</v>
      </c>
      <c r="D1254" s="17">
        <f>(F1254*data!$C$16+G1254*data!$C$17-E1253*(data!$C$18+data!$C$19+data!$C$20))*$B1254/60</f>
        <v>-1.9558807711951391</v>
      </c>
      <c r="E1254" s="17">
        <f t="shared" si="41"/>
        <v>29.403758183061047</v>
      </c>
      <c r="F1254" s="17">
        <f>F1253+(data!$C$19*E1253-data!$C$16*F1253)*$B1254/60</f>
        <v>161.2177790488974</v>
      </c>
      <c r="G1254" s="17">
        <f>G1253+(data!$C$20*E1253-data!$C$17*G1253)*$B1254/60</f>
        <v>391.3513661773971</v>
      </c>
      <c r="H1254" s="16">
        <f t="shared" si="40"/>
        <v>146.66666666666666</v>
      </c>
      <c r="I1254" s="14">
        <f>E1254/data!$C$15*1000</f>
        <v>3.9812681571294339</v>
      </c>
      <c r="J1254" s="14">
        <f>J1253+data!$C$21*(I1253-J1253)/60*B1253</f>
        <v>3.9797967058711143</v>
      </c>
      <c r="K1254" s="59">
        <f>K1253+C1254*B1254/3600/data!H$23</f>
        <v>210.62542729412863</v>
      </c>
    </row>
    <row r="1255" spans="1:11" ht="19.899999999999999" customHeight="1">
      <c r="A1255" s="12">
        <f>'Eleveld TCI'!A1255</f>
        <v>8810</v>
      </c>
      <c r="B1255" s="8">
        <f>'Eleveld TCI'!C1255</f>
        <v>10</v>
      </c>
      <c r="C1255" s="68">
        <f>'Marsh TCI'!E1255</f>
        <v>704.06795455817132</v>
      </c>
      <c r="D1255" s="17">
        <f>(F1255*data!$C$16+G1255*data!$C$17-E1254*(data!$C$18+data!$C$19+data!$C$20))*$B1255/60</f>
        <v>-1.955687019276354</v>
      </c>
      <c r="E1255" s="17">
        <f t="shared" si="41"/>
        <v>29.404008885752351</v>
      </c>
      <c r="F1255" s="17">
        <f>F1254+(data!$C$19*E1254-data!$C$16*F1254)*$B1255/60</f>
        <v>161.21873565575203</v>
      </c>
      <c r="G1255" s="17">
        <f>G1254+(data!$C$20*E1254-data!$C$17*G1254)*$B1255/60</f>
        <v>391.64496494298623</v>
      </c>
      <c r="H1255" s="16">
        <f t="shared" si="40"/>
        <v>146.83333333333334</v>
      </c>
      <c r="I1255" s="14">
        <f>E1255/data!$C$15*1000</f>
        <v>3.9813021022678607</v>
      </c>
      <c r="J1255" s="14">
        <f>J1254+data!$C$21*(I1254-J1254)/60*B1254</f>
        <v>3.9798273774517821</v>
      </c>
      <c r="K1255" s="59">
        <f>K1254+C1255*B1255/3600/data!H$23</f>
        <v>210.82100172595034</v>
      </c>
    </row>
    <row r="1256" spans="1:11" ht="19.899999999999999" customHeight="1">
      <c r="A1256" s="12">
        <f>'Eleveld TCI'!A1256</f>
        <v>8820</v>
      </c>
      <c r="B1256" s="8">
        <f>'Eleveld TCI'!C1256</f>
        <v>10</v>
      </c>
      <c r="C1256" s="68">
        <f>'Marsh TCI'!E1256</f>
        <v>703.99837755241833</v>
      </c>
      <c r="D1256" s="17">
        <f>(F1256*data!$C$16+G1256*data!$C$17-E1255*(data!$C$18+data!$C$19+data!$C$20))*$B1256/60</f>
        <v>-1.9554934064859129</v>
      </c>
      <c r="E1256" s="17">
        <f t="shared" si="41"/>
        <v>29.404259797483579</v>
      </c>
      <c r="F1256" s="17">
        <f>F1255+(data!$C$19*E1255-data!$C$16*F1255)*$B1256/60</f>
        <v>161.2196966829049</v>
      </c>
      <c r="G1256" s="17">
        <f>G1255+(data!$C$20*E1255-data!$C$17*G1255)*$B1256/60</f>
        <v>391.93835139992615</v>
      </c>
      <c r="H1256" s="16">
        <f t="shared" si="40"/>
        <v>147</v>
      </c>
      <c r="I1256" s="14">
        <f>E1256/data!$C$15*1000</f>
        <v>3.981336075710288</v>
      </c>
      <c r="J1256" s="14">
        <f>J1255+data!$C$21*(I1255-J1255)/60*B1255</f>
        <v>3.9798581172679355</v>
      </c>
      <c r="K1256" s="59">
        <f>K1255+C1256*B1256/3600/data!H$23</f>
        <v>211.016556830826</v>
      </c>
    </row>
    <row r="1257" spans="1:11" ht="19.899999999999999" customHeight="1">
      <c r="A1257" s="12">
        <f>'Eleveld TCI'!A1257</f>
        <v>8830</v>
      </c>
      <c r="B1257" s="8">
        <f>'Eleveld TCI'!C1257</f>
        <v>10</v>
      </c>
      <c r="C1257" s="68">
        <f>'Marsh TCI'!E1257</f>
        <v>703.92884877237805</v>
      </c>
      <c r="D1257" s="17">
        <f>(F1257*data!$C$16+G1257*data!$C$17-E1256*(data!$C$18+data!$C$19+data!$C$20))*$B1257/60</f>
        <v>-1.9552999324643332</v>
      </c>
      <c r="E1257" s="17">
        <f t="shared" si="41"/>
        <v>29.404510913775965</v>
      </c>
      <c r="F1257" s="17">
        <f>F1256+(data!$C$19*E1256-data!$C$16*F1256)*$B1257/60</f>
        <v>161.22066209580046</v>
      </c>
      <c r="G1257" s="17">
        <f>G1256+(data!$C$20*E1256-data!$C$17*G1256)*$B1257/60</f>
        <v>392.23152570948474</v>
      </c>
      <c r="H1257" s="16">
        <f t="shared" si="40"/>
        <v>147.16666666666666</v>
      </c>
      <c r="I1257" s="14">
        <f>E1257/data!$C$15*1000</f>
        <v>3.9813700768502915</v>
      </c>
      <c r="J1257" s="14">
        <f>J1256+data!$C$21*(I1256-J1256)/60*B1256</f>
        <v>3.9798889244872249</v>
      </c>
      <c r="K1257" s="59">
        <f>K1256+C1257*B1257/3600/data!H$23</f>
        <v>211.21209262215166</v>
      </c>
    </row>
    <row r="1258" spans="1:11" ht="19.899999999999999" customHeight="1">
      <c r="A1258" s="12">
        <f>'Eleveld TCI'!A1258</f>
        <v>8840</v>
      </c>
      <c r="B1258" s="8">
        <f>'Eleveld TCI'!C1258</f>
        <v>10</v>
      </c>
      <c r="C1258" s="68">
        <f>'Marsh TCI'!E1258</f>
        <v>703.85936810024646</v>
      </c>
      <c r="D1258" s="17">
        <f>(F1258*data!$C$16+G1258*data!$C$17-E1257*(data!$C$18+data!$C$19+data!$C$20))*$B1258/60</f>
        <v>-1.95510659685482</v>
      </c>
      <c r="E1258" s="17">
        <f t="shared" si="41"/>
        <v>29.404762230177752</v>
      </c>
      <c r="F1258" s="17">
        <f>F1257+(data!$C$19*E1257-data!$C$16*F1257)*$B1258/60</f>
        <v>161.22163185998858</v>
      </c>
      <c r="G1258" s="17">
        <f>G1257+(data!$C$20*E1257-data!$C$17*G1257)*$B1258/60</f>
        <v>392.52448803272171</v>
      </c>
      <c r="H1258" s="16">
        <f t="shared" si="40"/>
        <v>147.33333333333334</v>
      </c>
      <c r="I1258" s="14">
        <f>E1258/data!$C$15*1000</f>
        <v>3.9814041050851037</v>
      </c>
      <c r="J1258" s="14">
        <f>J1257+data!$C$21*(I1257-J1257)/60*B1257</f>
        <v>3.9799197982820096</v>
      </c>
      <c r="K1258" s="59">
        <f>K1257+C1258*B1258/3600/data!H$23</f>
        <v>211.40760911329062</v>
      </c>
    </row>
    <row r="1259" spans="1:11" ht="19.899999999999999" customHeight="1">
      <c r="A1259" s="12">
        <f>'Eleveld TCI'!A1259</f>
        <v>8850</v>
      </c>
      <c r="B1259" s="8">
        <f>'Eleveld TCI'!C1259</f>
        <v>10</v>
      </c>
      <c r="C1259" s="68">
        <f>'Marsh TCI'!E1259</f>
        <v>703.78993541910972</v>
      </c>
      <c r="D1259" s="17">
        <f>(F1259*data!$C$16+G1259*data!$C$17-E1258*(data!$C$18+data!$C$19+data!$C$20))*$B1259/60</f>
        <v>-1.9549133993032393</v>
      </c>
      <c r="E1259" s="17">
        <f t="shared" si="41"/>
        <v>29.405013742264085</v>
      </c>
      <c r="F1259" s="17">
        <f>F1258+(data!$C$19*E1258-data!$C$16*F1258)*$B1259/60</f>
        <v>161.22260594112493</v>
      </c>
      <c r="G1259" s="17">
        <f>G1258+(data!$C$20*E1258-data!$C$17*G1258)*$B1259/60</f>
        <v>392.81723853048931</v>
      </c>
      <c r="H1259" s="16">
        <f t="shared" si="40"/>
        <v>147.5</v>
      </c>
      <c r="I1259" s="14">
        <f>E1259/data!$C$15*1000</f>
        <v>3.9814381598155979</v>
      </c>
      <c r="J1259" s="14">
        <f>J1258+data!$C$21*(I1258-J1258)/60*B1258</f>
        <v>3.9799507378293373</v>
      </c>
      <c r="K1259" s="59">
        <f>K1258+C1259*B1259/3600/data!H$23</f>
        <v>211.60310631757369</v>
      </c>
    </row>
    <row r="1260" spans="1:11" ht="19.899999999999999" customHeight="1">
      <c r="A1260" s="12">
        <f>'Eleveld TCI'!A1260</f>
        <v>8860</v>
      </c>
      <c r="B1260" s="8">
        <f>'Eleveld TCI'!C1260</f>
        <v>10</v>
      </c>
      <c r="C1260" s="68">
        <f>'Marsh TCI'!E1260</f>
        <v>703.72055061295953</v>
      </c>
      <c r="D1260" s="17">
        <f>(F1260*data!$C$16+G1260*data!$C$17-E1259*(data!$C$18+data!$C$19+data!$C$20))*$B1260/60</f>
        <v>-1.9547203394580976</v>
      </c>
      <c r="E1260" s="17">
        <f t="shared" si="41"/>
        <v>29.405265445636847</v>
      </c>
      <c r="F1260" s="17">
        <f>F1259+(data!$C$19*E1259-data!$C$16*F1259)*$B1260/60</f>
        <v>161.22358430497155</v>
      </c>
      <c r="G1260" s="17">
        <f>G1259+(data!$C$20*E1259-data!$C$17*G1259)*$B1260/60</f>
        <v>393.1097773634329</v>
      </c>
      <c r="H1260" s="16">
        <f t="shared" si="40"/>
        <v>147.66666666666666</v>
      </c>
      <c r="I1260" s="14">
        <f>E1260/data!$C$15*1000</f>
        <v>3.9814722404462701</v>
      </c>
      <c r="J1260" s="14">
        <f>J1259+data!$C$21*(I1259-J1259)/60*B1259</f>
        <v>3.9799817423109203</v>
      </c>
      <c r="K1260" s="59">
        <f>K1259+C1260*B1260/3600/data!H$23</f>
        <v>211.79858424829951</v>
      </c>
    </row>
    <row r="1261" spans="1:11" ht="19.899999999999999" customHeight="1">
      <c r="A1261" s="12">
        <f>'Eleveld TCI'!A1261</f>
        <v>8870</v>
      </c>
      <c r="B1261" s="8">
        <f>'Eleveld TCI'!C1261</f>
        <v>10</v>
      </c>
      <c r="C1261" s="68">
        <f>'Marsh TCI'!E1261</f>
        <v>703.65121356666236</v>
      </c>
      <c r="D1261" s="17">
        <f>(F1261*data!$C$16+G1261*data!$C$17-E1260*(data!$C$18+data!$C$19+data!$C$20))*$B1261/60</f>
        <v>-1.9545274169705196</v>
      </c>
      <c r="E1261" s="17">
        <f t="shared" si="41"/>
        <v>29.405517335924547</v>
      </c>
      <c r="F1261" s="17">
        <f>F1260+(data!$C$19*E1260-data!$C$16*F1260)*$B1261/60</f>
        <v>161.22456691739717</v>
      </c>
      <c r="G1261" s="17">
        <f>G1260+(data!$C$20*E1260-data!$C$17*G1260)*$B1261/60</f>
        <v>393.40210469199184</v>
      </c>
      <c r="H1261" s="16">
        <f t="shared" si="40"/>
        <v>147.83333333333334</v>
      </c>
      <c r="I1261" s="14">
        <f>E1261/data!$C$15*1000</f>
        <v>3.9815063463852209</v>
      </c>
      <c r="J1261" s="14">
        <f>J1260+data!$C$21*(I1260-J1260)/60*B1260</f>
        <v>3.9800128109131152</v>
      </c>
      <c r="K1261" s="59">
        <f>K1260+C1261*B1261/3600/data!H$23</f>
        <v>211.99404291873469</v>
      </c>
    </row>
    <row r="1262" spans="1:11" ht="19.899999999999999" customHeight="1">
      <c r="A1262" s="12">
        <f>'Eleveld TCI'!A1262</f>
        <v>8880</v>
      </c>
      <c r="B1262" s="8">
        <f>'Eleveld TCI'!C1262</f>
        <v>10</v>
      </c>
      <c r="C1262" s="68">
        <f>'Marsh TCI'!E1262</f>
        <v>703.58192416596978</v>
      </c>
      <c r="D1262" s="17">
        <f>(F1262*data!$C$16+G1262*data!$C$17-E1261*(data!$C$18+data!$C$19+data!$C$20))*$B1262/60</f>
        <v>-1.9543346314942243</v>
      </c>
      <c r="E1262" s="17">
        <f t="shared" si="41"/>
        <v>29.405769408782163</v>
      </c>
      <c r="F1262" s="17">
        <f>F1261+(data!$C$19*E1261-data!$C$16*F1261)*$B1262/60</f>
        <v>161.22555374437763</v>
      </c>
      <c r="G1262" s="17">
        <f>G1261+(data!$C$20*E1261-data!$C$17*G1261)*$B1262/60</f>
        <v>393.69422067639994</v>
      </c>
      <c r="H1262" s="16">
        <f t="shared" si="40"/>
        <v>148</v>
      </c>
      <c r="I1262" s="14">
        <f>E1262/data!$C$15*1000</f>
        <v>3.9815404770441338</v>
      </c>
      <c r="J1262" s="14">
        <f>J1261+data!$C$21*(I1261-J1261)/60*B1261</f>
        <v>3.9800439428269003</v>
      </c>
      <c r="K1262" s="59">
        <f>K1261+C1262*B1262/3600/data!H$23</f>
        <v>212.18948234211413</v>
      </c>
    </row>
    <row r="1263" spans="1:11" ht="19.899999999999999" customHeight="1">
      <c r="A1263" s="12">
        <f>'Eleveld TCI'!A1263</f>
        <v>8890</v>
      </c>
      <c r="B1263" s="8">
        <f>'Eleveld TCI'!C1263</f>
        <v>10</v>
      </c>
      <c r="C1263" s="68">
        <f>'Marsh TCI'!E1263</f>
        <v>703.51268229750303</v>
      </c>
      <c r="D1263" s="17">
        <f>(F1263*data!$C$16+G1263*data!$C$17-E1262*(data!$C$18+data!$C$19+data!$C$20))*$B1263/60</f>
        <v>-1.9541419826855013</v>
      </c>
      <c r="E1263" s="17">
        <f t="shared" si="41"/>
        <v>29.406021659891021</v>
      </c>
      <c r="F1263" s="17">
        <f>F1262+(data!$C$19*E1262-data!$C$16*F1262)*$B1263/60</f>
        <v>161.22654475199636</v>
      </c>
      <c r="G1263" s="17">
        <f>G1262+(data!$C$20*E1262-data!$C$17*G1262)*$B1263/60</f>
        <v>393.98612547668625</v>
      </c>
      <c r="H1263" s="16">
        <f t="shared" si="40"/>
        <v>148.16666666666666</v>
      </c>
      <c r="I1263" s="14">
        <f>E1263/data!$C$15*1000</f>
        <v>3.9815746318382605</v>
      </c>
      <c r="J1263" s="14">
        <f>J1262+data!$C$21*(I1262-J1262)/60*B1262</f>
        <v>3.9800751372478551</v>
      </c>
      <c r="K1263" s="59">
        <f>K1262+C1263*B1263/3600/data!H$23</f>
        <v>212.38490253164122</v>
      </c>
    </row>
    <row r="1264" spans="1:11" ht="19.899999999999999" customHeight="1">
      <c r="A1264" s="12">
        <f>'Eleveld TCI'!A1264</f>
        <v>8900</v>
      </c>
      <c r="B1264" s="8">
        <f>'Eleveld TCI'!C1264</f>
        <v>10</v>
      </c>
      <c r="C1264" s="68">
        <f>'Marsh TCI'!E1264</f>
        <v>703.44348784873262</v>
      </c>
      <c r="D1264" s="17">
        <f>(F1264*data!$C$16+G1264*data!$C$17-E1263*(data!$C$18+data!$C$19+data!$C$20))*$B1264/60</f>
        <v>-1.9539494702031879</v>
      </c>
      <c r="E1264" s="17">
        <f t="shared" si="41"/>
        <v>29.406274084958675</v>
      </c>
      <c r="F1264" s="17">
        <f>F1263+(data!$C$19*E1263-data!$C$16*F1263)*$B1264/60</f>
        <v>161.22753990644469</v>
      </c>
      <c r="G1264" s="17">
        <f>G1263+(data!$C$20*E1263-data!$C$17*G1263)*$B1264/60</f>
        <v>394.27781925267578</v>
      </c>
      <c r="H1264" s="16">
        <f t="shared" si="40"/>
        <v>148.33333333333334</v>
      </c>
      <c r="I1264" s="14">
        <f>E1264/data!$C$15*1000</f>
        <v>3.9816088101864042</v>
      </c>
      <c r="J1264" s="14">
        <f>J1263+data!$C$21*(I1263-J1263)/60*B1263</f>
        <v>3.9801063933761371</v>
      </c>
      <c r="K1264" s="59">
        <f>K1263+C1264*B1264/3600/data!H$23</f>
        <v>212.5803035004881</v>
      </c>
    </row>
    <row r="1265" spans="1:11" ht="19.899999999999999" customHeight="1">
      <c r="A1265" s="12">
        <f>'Eleveld TCI'!A1265</f>
        <v>8910</v>
      </c>
      <c r="B1265" s="8">
        <f>'Eleveld TCI'!C1265</f>
        <v>10</v>
      </c>
      <c r="C1265" s="68">
        <f>'Marsh TCI'!E1265</f>
        <v>703.37434070799873</v>
      </c>
      <c r="D1265" s="17">
        <f>(F1265*data!$C$16+G1265*data!$C$17-E1264*(data!$C$18+data!$C$19+data!$C$20))*$B1265/60</f>
        <v>-1.9537570937086499</v>
      </c>
      <c r="E1265" s="17">
        <f t="shared" si="41"/>
        <v>29.406526679718727</v>
      </c>
      <c r="F1265" s="17">
        <f>F1264+(data!$C$19*E1264-data!$C$16*F1264)*$B1265/60</f>
        <v>161.22853917402227</v>
      </c>
      <c r="G1265" s="17">
        <f>G1264+(data!$C$20*E1264-data!$C$17*G1264)*$B1265/60</f>
        <v>394.56930216399007</v>
      </c>
      <c r="H1265" s="16">
        <f t="shared" si="40"/>
        <v>148.5</v>
      </c>
      <c r="I1265" s="14">
        <f>E1265/data!$C$15*1000</f>
        <v>3.9816430115108945</v>
      </c>
      <c r="J1265" s="14">
        <f>J1264+data!$C$21*(I1264-J1264)/60*B1264</f>
        <v>3.9801377104164621</v>
      </c>
      <c r="K1265" s="59">
        <f>K1264+C1265*B1265/3600/data!H$23</f>
        <v>212.77568526179587</v>
      </c>
    </row>
    <row r="1266" spans="1:11" ht="19.899999999999999" customHeight="1">
      <c r="A1266" s="12">
        <f>'Eleveld TCI'!A1266</f>
        <v>8920</v>
      </c>
      <c r="B1266" s="8">
        <f>'Eleveld TCI'!C1266</f>
        <v>10</v>
      </c>
      <c r="C1266" s="68">
        <f>'Marsh TCI'!E1266</f>
        <v>703.30524076447546</v>
      </c>
      <c r="D1266" s="17">
        <f>(F1266*data!$C$16+G1266*data!$C$17-E1265*(data!$C$18+data!$C$19+data!$C$20))*$B1266/60</f>
        <v>-1.9535648528657543</v>
      </c>
      <c r="E1266" s="17">
        <f t="shared" si="41"/>
        <v>29.406779439930748</v>
      </c>
      <c r="F1266" s="17">
        <f>F1265+(data!$C$19*E1265-data!$C$16*F1265)*$B1266/60</f>
        <v>161.22954252113743</v>
      </c>
      <c r="G1266" s="17">
        <f>G1265+(data!$C$20*E1265-data!$C$17*G1265)*$B1266/60</f>
        <v>394.86057437004797</v>
      </c>
      <c r="H1266" s="16">
        <f t="shared" si="40"/>
        <v>148.66666666666666</v>
      </c>
      <c r="I1266" s="14">
        <f>E1266/data!$C$15*1000</f>
        <v>3.9816772352375778</v>
      </c>
      <c r="J1266" s="14">
        <f>J1265+data!$C$21*(I1265-J1265)/60*B1265</f>
        <v>3.9801690875780817</v>
      </c>
      <c r="K1266" s="59">
        <f>K1265+C1266*B1266/3600/data!H$23</f>
        <v>212.9710478286749</v>
      </c>
    </row>
    <row r="1267" spans="1:11" ht="19.899999999999999" customHeight="1">
      <c r="A1267" s="12">
        <f>'Eleveld TCI'!A1267</f>
        <v>8930</v>
      </c>
      <c r="B1267" s="8">
        <f>'Eleveld TCI'!C1267</f>
        <v>10</v>
      </c>
      <c r="C1267" s="68">
        <f>'Marsh TCI'!E1267</f>
        <v>703.23618790818614</v>
      </c>
      <c r="D1267" s="17">
        <f>(F1267*data!$C$16+G1267*data!$C$17-E1266*(data!$C$18+data!$C$19+data!$C$20))*$B1267/60</f>
        <v>-1.95337274734085</v>
      </c>
      <c r="E1267" s="17">
        <f t="shared" si="41"/>
        <v>29.407032361380107</v>
      </c>
      <c r="F1267" s="17">
        <f>F1266+(data!$C$19*E1266-data!$C$16*F1266)*$B1267/60</f>
        <v>161.23054991430755</v>
      </c>
      <c r="G1267" s="17">
        <f>G1266+(data!$C$20*E1266-data!$C$17*G1266)*$B1267/60</f>
        <v>395.15163603006619</v>
      </c>
      <c r="H1267" s="16">
        <f t="shared" si="40"/>
        <v>148.83333333333334</v>
      </c>
      <c r="I1267" s="14">
        <f>E1267/data!$C$15*1000</f>
        <v>3.9817114807957927</v>
      </c>
      <c r="J1267" s="14">
        <f>J1266+data!$C$21*(I1266-J1266)/60*B1266</f>
        <v>3.9802005240747622</v>
      </c>
      <c r="K1267" s="59">
        <f>K1266+C1267*B1267/3600/data!H$23</f>
        <v>213.16639121420496</v>
      </c>
    </row>
    <row r="1268" spans="1:11" ht="19.899999999999999" customHeight="1">
      <c r="A1268" s="12">
        <f>'Eleveld TCI'!A1268</f>
        <v>8940</v>
      </c>
      <c r="B1268" s="8">
        <f>'Eleveld TCI'!C1268</f>
        <v>10</v>
      </c>
      <c r="C1268" s="68">
        <f>'Marsh TCI'!E1268</f>
        <v>703.16718202997265</v>
      </c>
      <c r="D1268" s="17">
        <f>(F1268*data!$C$16+G1268*data!$C$17-E1267*(data!$C$18+data!$C$19+data!$C$20))*$B1268/60</f>
        <v>-1.9531807768027465</v>
      </c>
      <c r="E1268" s="17">
        <f t="shared" si="41"/>
        <v>29.407285439877878</v>
      </c>
      <c r="F1268" s="17">
        <f>F1267+(data!$C$19*E1267-data!$C$16*F1267)*$B1268/60</f>
        <v>161.2315613201593</v>
      </c>
      <c r="G1268" s="17">
        <f>G1267+(data!$C$20*E1267-data!$C$17*G1267)*$B1268/60</f>
        <v>395.44248730305998</v>
      </c>
      <c r="H1268" s="16">
        <f t="shared" si="40"/>
        <v>149</v>
      </c>
      <c r="I1268" s="14">
        <f>E1268/data!$C$15*1000</f>
        <v>3.981745747618358</v>
      </c>
      <c r="J1268" s="14">
        <f>J1267+data!$C$21*(I1267-J1267)/60*B1267</f>
        <v>3.9802320191247631</v>
      </c>
      <c r="K1268" s="59">
        <f>K1267+C1268*B1268/3600/data!H$23</f>
        <v>213.3617154314355</v>
      </c>
    </row>
    <row r="1269" spans="1:11" ht="19.899999999999999" customHeight="1">
      <c r="A1269" s="12">
        <f>'Eleveld TCI'!A1269</f>
        <v>8950</v>
      </c>
      <c r="B1269" s="8">
        <f>'Eleveld TCI'!C1269</f>
        <v>10</v>
      </c>
      <c r="C1269" s="68">
        <f>'Marsh TCI'!E1269</f>
        <v>703.09822302150565</v>
      </c>
      <c r="D1269" s="17">
        <f>(F1269*data!$C$16+G1269*data!$C$17-E1268*(data!$C$18+data!$C$19+data!$C$20))*$B1269/60</f>
        <v>-1.9529889409226941</v>
      </c>
      <c r="E1269" s="17">
        <f t="shared" si="41"/>
        <v>29.407538671260664</v>
      </c>
      <c r="F1269" s="17">
        <f>F1268+(data!$C$19*E1268-data!$C$16*F1268)*$B1269/60</f>
        <v>161.23257670542915</v>
      </c>
      <c r="G1269" s="17">
        <f>G1268+(data!$C$20*E1268-data!$C$17*G1268)*$B1269/60</f>
        <v>395.73312834784389</v>
      </c>
      <c r="H1269" s="16">
        <f t="shared" si="40"/>
        <v>149.16666666666666</v>
      </c>
      <c r="I1269" s="14">
        <f>E1269/data!$C$15*1000</f>
        <v>3.981780035141552</v>
      </c>
      <c r="J1269" s="14">
        <f>J1268+data!$C$21*(I1268-J1268)/60*B1268</f>
        <v>3.9802635719508173</v>
      </c>
      <c r="K1269" s="59">
        <f>K1268+C1269*B1269/3600/data!H$23</f>
        <v>213.55702049338592</v>
      </c>
    </row>
    <row r="1270" spans="1:11" ht="19.899999999999999" customHeight="1">
      <c r="A1270" s="12">
        <f>'Eleveld TCI'!A1270</f>
        <v>8960</v>
      </c>
      <c r="B1270" s="8">
        <f>'Eleveld TCI'!C1270</f>
        <v>10</v>
      </c>
      <c r="C1270" s="68">
        <f>'Marsh TCI'!E1270</f>
        <v>703.02931077527944</v>
      </c>
      <c r="D1270" s="17">
        <f>(F1270*data!$C$16+G1270*data!$C$17-E1269*(data!$C$18+data!$C$19+data!$C$20))*$B1270/60</f>
        <v>-1.9527972393743556</v>
      </c>
      <c r="E1270" s="17">
        <f t="shared" si="41"/>
        <v>29.407792051390491</v>
      </c>
      <c r="F1270" s="17">
        <f>F1269+(data!$C$19*E1269-data!$C$16*F1269)*$B1270/60</f>
        <v>161.23359603696358</v>
      </c>
      <c r="G1270" s="17">
        <f>G1269+(data!$C$20*E1269-data!$C$17*G1269)*$B1270/60</f>
        <v>396.02355932303237</v>
      </c>
      <c r="H1270" s="16">
        <f t="shared" si="40"/>
        <v>149.33333333333334</v>
      </c>
      <c r="I1270" s="14">
        <f>E1270/data!$C$15*1000</f>
        <v>3.9818143428050909</v>
      </c>
      <c r="J1270" s="14">
        <f>J1269+data!$C$21*(I1269-J1269)/60*B1269</f>
        <v>3.9802951817801078</v>
      </c>
      <c r="K1270" s="59">
        <f>K1269+C1270*B1270/3600/data!H$23</f>
        <v>213.75230641304572</v>
      </c>
    </row>
    <row r="1271" spans="1:11" ht="19.899999999999999" customHeight="1">
      <c r="A1271" s="12">
        <f>'Eleveld TCI'!A1271</f>
        <v>8970</v>
      </c>
      <c r="B1271" s="8">
        <f>'Eleveld TCI'!C1271</f>
        <v>10</v>
      </c>
      <c r="C1271" s="68">
        <f>'Marsh TCI'!E1271</f>
        <v>702.96044518458132</v>
      </c>
      <c r="D1271" s="17">
        <f>(F1271*data!$C$16+G1271*data!$C$17-E1270*(data!$C$18+data!$C$19+data!$C$20))*$B1271/60</f>
        <v>-1.9526056718337907</v>
      </c>
      <c r="E1271" s="17">
        <f t="shared" si="41"/>
        <v>29.408045576154699</v>
      </c>
      <c r="F1271" s="17">
        <f>F1270+(data!$C$19*E1270-data!$C$16*F1270)*$B1271/60</f>
        <v>161.23461928171938</v>
      </c>
      <c r="G1271" s="17">
        <f>G1270+(data!$C$20*E1270-data!$C$17*G1270)*$B1271/60</f>
        <v>396.31378038704037</v>
      </c>
      <c r="H1271" s="16">
        <f t="shared" si="40"/>
        <v>149.5</v>
      </c>
      <c r="I1271" s="14">
        <f>E1271/data!$C$15*1000</f>
        <v>3.9818486700521212</v>
      </c>
      <c r="J1271" s="14">
        <f>J1270+data!$C$21*(I1270-J1270)/60*B1270</f>
        <v>3.980326847844248</v>
      </c>
      <c r="K1271" s="59">
        <f>K1270+C1271*B1271/3600/data!H$23</f>
        <v>213.94757320337476</v>
      </c>
    </row>
    <row r="1272" spans="1:11" ht="19.899999999999999" customHeight="1">
      <c r="A1272" s="12">
        <f>'Eleveld TCI'!A1272</f>
        <v>8980</v>
      </c>
      <c r="B1272" s="8">
        <f>'Eleveld TCI'!C1272</f>
        <v>10</v>
      </c>
      <c r="C1272" s="68">
        <f>'Marsh TCI'!E1272</f>
        <v>702.89162614351198</v>
      </c>
      <c r="D1272" s="17">
        <f>(F1272*data!$C$16+G1272*data!$C$17-E1271*(data!$C$18+data!$C$19+data!$C$20))*$B1272/60</f>
        <v>-1.952414237979436</v>
      </c>
      <c r="E1272" s="17">
        <f t="shared" si="41"/>
        <v>29.408299241465766</v>
      </c>
      <c r="F1272" s="17">
        <f>F1271+(data!$C$19*E1271-data!$C$16*F1271)*$B1272/60</f>
        <v>161.235646406764</v>
      </c>
      <c r="G1272" s="17">
        <f>G1271+(data!$C$20*E1271-data!$C$17*G1271)*$B1272/60</f>
        <v>396.60379169808397</v>
      </c>
      <c r="H1272" s="16">
        <f t="shared" si="40"/>
        <v>149.66666666666666</v>
      </c>
      <c r="I1272" s="14">
        <f>E1272/data!$C$15*1000</f>
        <v>3.9818830163291934</v>
      </c>
      <c r="J1272" s="14">
        <f>J1271+data!$C$21*(I1271-J1271)/60*B1271</f>
        <v>3.9803585693792614</v>
      </c>
      <c r="K1272" s="59">
        <f>K1271+C1272*B1272/3600/data!H$23</f>
        <v>214.14282087730351</v>
      </c>
    </row>
    <row r="1273" spans="1:11" ht="19.899999999999999" customHeight="1">
      <c r="A1273" s="12">
        <f>'Eleveld TCI'!A1273</f>
        <v>8990</v>
      </c>
      <c r="B1273" s="8">
        <f>'Eleveld TCI'!C1273</f>
        <v>10</v>
      </c>
      <c r="C1273" s="68">
        <f>'Marsh TCI'!E1273</f>
        <v>702.82285354696</v>
      </c>
      <c r="D1273" s="17">
        <f>(F1273*data!$C$16+G1273*data!$C$17-E1272*(data!$C$18+data!$C$19+data!$C$20))*$B1273/60</f>
        <v>-1.9522229374920792</v>
      </c>
      <c r="E1273" s="17">
        <f t="shared" si="41"/>
        <v>29.408553043261222</v>
      </c>
      <c r="F1273" s="17">
        <f>F1272+(data!$C$19*E1272-data!$C$16*F1272)*$B1273/60</f>
        <v>161.23667737927582</v>
      </c>
      <c r="G1273" s="17">
        <f>G1272+(data!$C$20*E1272-data!$C$17*G1272)*$B1273/60</f>
        <v>396.89359341418117</v>
      </c>
      <c r="H1273" s="16">
        <f t="shared" si="40"/>
        <v>149.83333333333334</v>
      </c>
      <c r="I1273" s="14">
        <f>E1273/data!$C$15*1000</f>
        <v>3.9819173810862489</v>
      </c>
      <c r="J1273" s="14">
        <f>J1272+data!$C$21*(I1272-J1272)/60*B1272</f>
        <v>3.9803903456255587</v>
      </c>
      <c r="K1273" s="59">
        <f>K1272+C1273*B1273/3600/data!H$23</f>
        <v>214.33804944773323</v>
      </c>
    </row>
    <row r="1274" spans="1:11" ht="19.899999999999999" customHeight="1">
      <c r="A1274" s="12">
        <f>'Eleveld TCI'!A1274</f>
        <v>9000</v>
      </c>
      <c r="B1274" s="8">
        <f>'Eleveld TCI'!C1274</f>
        <v>10</v>
      </c>
      <c r="C1274" s="68">
        <f>'Marsh TCI'!E1274</f>
        <v>702.7541272906069</v>
      </c>
      <c r="D1274" s="17">
        <f>(F1274*data!$C$16+G1274*data!$C$17-E1273*(data!$C$18+data!$C$19+data!$C$20))*$B1274/60</f>
        <v>-1.9520317700548435</v>
      </c>
      <c r="E1274" s="17">
        <f t="shared" ref="E1274:E1337" si="42">IF(N$21=1,(C1273/60)*$B1274/60+D1274+E1273,(C1274/60)*$B1274/60+D1274+E1273)</f>
        <v>29.408806977503488</v>
      </c>
      <c r="F1274" s="17">
        <f>F1273+(data!$C$19*E1273-data!$C$16*F1273)*$B1274/60</f>
        <v>161.23771216654441</v>
      </c>
      <c r="G1274" s="17">
        <f>G1273+(data!$C$20*E1273-data!$C$17*G1273)*$B1274/60</f>
        <v>397.18318569315244</v>
      </c>
      <c r="H1274" s="16">
        <f t="shared" si="40"/>
        <v>150</v>
      </c>
      <c r="I1274" s="14">
        <f>E1274/data!$C$15*1000</f>
        <v>3.9819517637765993</v>
      </c>
      <c r="J1274" s="14">
        <f>J1273+data!$C$21*(I1273-J1273)/60*B1273</f>
        <v>3.9804221758279188</v>
      </c>
      <c r="K1274" s="59">
        <f>K1273+C1274*B1274/3600/data!H$23</f>
        <v>214.53325892753617</v>
      </c>
    </row>
    <row r="1275" spans="1:11" ht="19.899999999999999" customHeight="1">
      <c r="A1275" s="12">
        <f>'Eleveld TCI'!A1275</f>
        <v>9010</v>
      </c>
      <c r="B1275" s="8">
        <f>'Eleveld TCI'!C1275</f>
        <v>10</v>
      </c>
      <c r="C1275" s="68">
        <f>'Marsh TCI'!E1275</f>
        <v>702.68544727090159</v>
      </c>
      <c r="D1275" s="17">
        <f>(F1275*data!$C$16+G1275*data!$C$17-E1274*(data!$C$18+data!$C$19+data!$C$20))*$B1275/60</f>
        <v>-1.9518407353531615</v>
      </c>
      <c r="E1275" s="17">
        <f t="shared" si="42"/>
        <v>29.40906104017979</v>
      </c>
      <c r="F1275" s="17">
        <f>F1274+(data!$C$19*E1274-data!$C$16*F1274)*$B1275/60</f>
        <v>161.23875073597085</v>
      </c>
      <c r="G1275" s="17">
        <f>G1274+(data!$C$20*E1274-data!$C$17*G1274)*$B1275/60</f>
        <v>397.47256869262134</v>
      </c>
      <c r="H1275" s="16">
        <f t="shared" si="40"/>
        <v>150.16666666666666</v>
      </c>
      <c r="I1275" s="14">
        <f>E1275/data!$C$15*1000</f>
        <v>3.9819861638569147</v>
      </c>
      <c r="J1275" s="14">
        <f>J1274+data!$C$21*(I1274-J1274)/60*B1274</f>
        <v>3.9804540592354671</v>
      </c>
      <c r="K1275" s="59">
        <f>K1274+C1275*B1275/3600/data!H$23</f>
        <v>214.72844932955587</v>
      </c>
    </row>
    <row r="1276" spans="1:11" ht="19.899999999999999" customHeight="1">
      <c r="A1276" s="12">
        <f>'Eleveld TCI'!A1276</f>
        <v>9020</v>
      </c>
      <c r="B1276" s="8">
        <f>'Eleveld TCI'!C1276</f>
        <v>10</v>
      </c>
      <c r="C1276" s="68">
        <f>'Marsh TCI'!E1276</f>
        <v>702.61681338507572</v>
      </c>
      <c r="D1276" s="17">
        <f>(F1276*data!$C$16+G1276*data!$C$17-E1275*(data!$C$18+data!$C$19+data!$C$20))*$B1276/60</f>
        <v>-1.9516498330747623</v>
      </c>
      <c r="E1276" s="17">
        <f t="shared" si="42"/>
        <v>29.409315227301978</v>
      </c>
      <c r="F1276" s="17">
        <f>F1275+(data!$C$19*E1275-data!$C$16*F1275)*$B1276/60</f>
        <v>161.23979305506793</v>
      </c>
      <c r="G1276" s="17">
        <f>G1275+(data!$C$20*E1275-data!$C$17*G1275)*$B1276/60</f>
        <v>397.7617425700152</v>
      </c>
      <c r="H1276" s="16">
        <f t="shared" si="40"/>
        <v>150.33333333333334</v>
      </c>
      <c r="I1276" s="14">
        <f>E1276/data!$C$15*1000</f>
        <v>3.9820205807871996</v>
      </c>
      <c r="J1276" s="14">
        <f>J1275+data!$C$21*(I1275-J1275)/60*B1275</f>
        <v>3.9804859951016556</v>
      </c>
      <c r="K1276" s="59">
        <f>K1275+C1276*B1276/3600/data!H$23</f>
        <v>214.92362066660729</v>
      </c>
    </row>
    <row r="1277" spans="1:11" ht="19.899999999999999" customHeight="1">
      <c r="A1277" s="12">
        <f>'Eleveld TCI'!A1277</f>
        <v>9030</v>
      </c>
      <c r="B1277" s="8">
        <f>'Eleveld TCI'!C1277</f>
        <v>10</v>
      </c>
      <c r="C1277" s="68">
        <f>'Marsh TCI'!E1277</f>
        <v>702.54822553112319</v>
      </c>
      <c r="D1277" s="17">
        <f>(F1277*data!$C$16+G1277*data!$C$17-E1276*(data!$C$18+data!$C$19+data!$C$20))*$B1277/60</f>
        <v>-1.9514590629096438</v>
      </c>
      <c r="E1277" s="17">
        <f t="shared" si="42"/>
        <v>29.409569534906431</v>
      </c>
      <c r="F1277" s="17">
        <f>F1276+(data!$C$19*E1276-data!$C$16*F1276)*$B1277/60</f>
        <v>161.24083909146046</v>
      </c>
      <c r="G1277" s="17">
        <f>G1276+(data!$C$20*E1276-data!$C$17*G1276)*$B1277/60</f>
        <v>398.05070748256577</v>
      </c>
      <c r="H1277" s="16">
        <f t="shared" si="40"/>
        <v>150.5</v>
      </c>
      <c r="I1277" s="14">
        <f>E1277/data!$C$15*1000</f>
        <v>3.9820550140307818</v>
      </c>
      <c r="J1277" s="14">
        <f>J1276+data!$C$21*(I1276-J1276)/60*B1276</f>
        <v>3.980517982684241</v>
      </c>
      <c r="K1277" s="59">
        <f>K1276+C1277*B1277/3600/data!H$23</f>
        <v>215.11877295147704</v>
      </c>
    </row>
    <row r="1278" spans="1:11" ht="19.899999999999999" customHeight="1">
      <c r="A1278" s="12">
        <f>'Eleveld TCI'!A1278</f>
        <v>9040</v>
      </c>
      <c r="B1278" s="8">
        <f>'Eleveld TCI'!C1278</f>
        <v>10</v>
      </c>
      <c r="C1278" s="68">
        <f>'Marsh TCI'!E1278</f>
        <v>702.4796836077951</v>
      </c>
      <c r="D1278" s="17">
        <f>(F1278*data!$C$16+G1278*data!$C$17-E1277*(data!$C$18+data!$C$19+data!$C$20))*$B1278/60</f>
        <v>-1.9512684245500551</v>
      </c>
      <c r="E1278" s="17">
        <f t="shared" si="42"/>
        <v>29.409823959053941</v>
      </c>
      <c r="F1278" s="17">
        <f>F1277+(data!$C$19*E1277-data!$C$16*F1277)*$B1278/60</f>
        <v>161.24188881288541</v>
      </c>
      <c r="G1278" s="17">
        <f>G1277+(data!$C$20*E1277-data!$C$17*G1277)*$B1278/60</f>
        <v>398.33946358730975</v>
      </c>
      <c r="H1278" s="16">
        <f t="shared" si="40"/>
        <v>150.66666666666666</v>
      </c>
      <c r="I1278" s="14">
        <f>E1278/data!$C$15*1000</f>
        <v>3.9820894630542898</v>
      </c>
      <c r="J1278" s="14">
        <f>J1277+data!$C$21*(I1277-J1277)/60*B1277</f>
        <v>3.9805500212452656</v>
      </c>
      <c r="K1278" s="59">
        <f>K1277+C1278*B1278/3600/data!H$23</f>
        <v>215.31390619692365</v>
      </c>
    </row>
    <row r="1279" spans="1:11" ht="19.899999999999999" customHeight="1">
      <c r="A1279" s="12">
        <f>'Eleveld TCI'!A1279</f>
        <v>9050</v>
      </c>
      <c r="B1279" s="8">
        <f>'Eleveld TCI'!C1279</f>
        <v>10</v>
      </c>
      <c r="C1279" s="68">
        <f>'Marsh TCI'!E1279</f>
        <v>702.41118751460476</v>
      </c>
      <c r="D1279" s="17">
        <f>(F1279*data!$C$16+G1279*data!$C$17-E1278*(data!$C$18+data!$C$19+data!$C$20))*$B1279/60</f>
        <v>-1.9510779176904804</v>
      </c>
      <c r="E1279" s="17">
        <f t="shared" si="42"/>
        <v>29.410078495829559</v>
      </c>
      <c r="F1279" s="17">
        <f>F1278+(data!$C$19*E1278-data!$C$16*F1278)*$B1279/60</f>
        <v>161.24294218719223</v>
      </c>
      <c r="G1279" s="17">
        <f>G1278+(data!$C$20*E1278-data!$C$17*G1278)*$B1279/60</f>
        <v>398.62801104108951</v>
      </c>
      <c r="H1279" s="16">
        <f t="shared" si="40"/>
        <v>150.83333333333334</v>
      </c>
      <c r="I1279" s="14">
        <f>E1279/data!$C$15*1000</f>
        <v>3.9821239273276414</v>
      </c>
      <c r="J1279" s="14">
        <f>J1278+data!$C$21*(I1278-J1278)/60*B1278</f>
        <v>3.9805821100510363</v>
      </c>
      <c r="K1279" s="59">
        <f>K1278+C1279*B1279/3600/data!H$23</f>
        <v>215.5090204156777</v>
      </c>
    </row>
    <row r="1280" spans="1:11" ht="19.899999999999999" customHeight="1">
      <c r="A1280" s="12">
        <f>'Eleveld TCI'!A1280</f>
        <v>9060</v>
      </c>
      <c r="B1280" s="8">
        <f>'Eleveld TCI'!C1280</f>
        <v>10</v>
      </c>
      <c r="C1280" s="68">
        <f>'Marsh TCI'!E1280</f>
        <v>702.34273715179199</v>
      </c>
      <c r="D1280" s="17">
        <f>(F1280*data!$C$16+G1280*data!$C$17-E1279*(data!$C$18+data!$C$19+data!$C$20))*$B1280/60</f>
        <v>-1.9508875420276155</v>
      </c>
      <c r="E1280" s="17">
        <f t="shared" si="42"/>
        <v>29.410333141342512</v>
      </c>
      <c r="F1280" s="17">
        <f>F1279+(data!$C$19*E1279-data!$C$16*F1279)*$B1280/60</f>
        <v>161.24399918234303</v>
      </c>
      <c r="G1280" s="17">
        <f>G1279+(data!$C$20*E1279-data!$C$17*G1279)*$B1280/60</f>
        <v>398.91635000055373</v>
      </c>
      <c r="H1280" s="16">
        <f t="shared" si="40"/>
        <v>151</v>
      </c>
      <c r="I1280" s="14">
        <f>E1280/data!$C$15*1000</f>
        <v>3.9821584063240261</v>
      </c>
      <c r="J1280" s="14">
        <f>J1279+data!$C$21*(I1279-J1279)/60*B1279</f>
        <v>3.9806142483721034</v>
      </c>
      <c r="K1280" s="59">
        <f>K1279+C1280*B1280/3600/data!H$23</f>
        <v>215.70411562044208</v>
      </c>
    </row>
    <row r="1281" spans="1:11" ht="19.899999999999999" customHeight="1">
      <c r="A1281" s="12">
        <f>'Eleveld TCI'!A1281</f>
        <v>9070</v>
      </c>
      <c r="B1281" s="8">
        <f>'Eleveld TCI'!C1281</f>
        <v>10</v>
      </c>
      <c r="C1281" s="68">
        <f>'Marsh TCI'!E1281</f>
        <v>702.27433242034351</v>
      </c>
      <c r="D1281" s="17">
        <f>(F1281*data!$C$16+G1281*data!$C$17-E1280*(data!$C$18+data!$C$19+data!$C$20))*$B1281/60</f>
        <v>-1.950697297260352</v>
      </c>
      <c r="E1281" s="17">
        <f t="shared" si="42"/>
        <v>29.410587891726028</v>
      </c>
      <c r="F1281" s="17">
        <f>F1280+(data!$C$19*E1280-data!$C$16*F1280)*$B1281/60</f>
        <v>161.24505976641282</v>
      </c>
      <c r="G1281" s="17">
        <f>G1280+(data!$C$20*E1280-data!$C$17*G1280)*$B1281/60</f>
        <v>399.20448062215797</v>
      </c>
      <c r="H1281" s="16">
        <f t="shared" si="40"/>
        <v>151.16666666666666</v>
      </c>
      <c r="I1281" s="14">
        <f>E1281/data!$C$15*1000</f>
        <v>3.9821928995198821</v>
      </c>
      <c r="J1281" s="14">
        <f>J1280+data!$C$21*(I1280-J1280)/60*B1280</f>
        <v>3.980646435483242</v>
      </c>
      <c r="K1281" s="59">
        <f>K1280+C1281*B1281/3600/data!H$23</f>
        <v>215.89919182389218</v>
      </c>
    </row>
    <row r="1282" spans="1:11" ht="19.899999999999999" customHeight="1">
      <c r="A1282" s="12">
        <f>'Eleveld TCI'!A1282</f>
        <v>9080</v>
      </c>
      <c r="B1282" s="8">
        <f>'Eleveld TCI'!C1282</f>
        <v>10</v>
      </c>
      <c r="C1282" s="68">
        <f>'Marsh TCI'!E1282</f>
        <v>702.20597322198785</v>
      </c>
      <c r="D1282" s="17">
        <f>(F1282*data!$C$16+G1282*data!$C$17-E1281*(data!$C$18+data!$C$19+data!$C$20))*$B1282/60</f>
        <v>-1.9505071830897514</v>
      </c>
      <c r="E1282" s="17">
        <f t="shared" si="42"/>
        <v>29.410842743137231</v>
      </c>
      <c r="F1282" s="17">
        <f>F1281+(data!$C$19*E1281-data!$C$16*F1281)*$B1282/60</f>
        <v>161.24612390758969</v>
      </c>
      <c r="G1282" s="17">
        <f>G1281+(data!$C$20*E1281-data!$C$17*G1281)*$B1282/60</f>
        <v>399.49240306216524</v>
      </c>
      <c r="H1282" s="16">
        <f t="shared" si="40"/>
        <v>151.33333333333334</v>
      </c>
      <c r="I1282" s="14">
        <f>E1282/data!$C$15*1000</f>
        <v>3.9822274063948844</v>
      </c>
      <c r="J1282" s="14">
        <f>J1281+data!$C$21*(I1281-J1281)/60*B1281</f>
        <v>3.9806786706634303</v>
      </c>
      <c r="K1282" s="59">
        <f>K1281+C1282*B1282/3600/data!H$23</f>
        <v>216.09424903867605</v>
      </c>
    </row>
    <row r="1283" spans="1:11" ht="19.899999999999999" customHeight="1">
      <c r="A1283" s="12">
        <f>'Eleveld TCI'!A1283</f>
        <v>9090</v>
      </c>
      <c r="B1283" s="8">
        <f>'Eleveld TCI'!C1283</f>
        <v>10</v>
      </c>
      <c r="C1283" s="68">
        <f>'Marsh TCI'!E1283</f>
        <v>702.13765945915952</v>
      </c>
      <c r="D1283" s="17">
        <f>(F1283*data!$C$16+G1283*data!$C$17-E1282*(data!$C$18+data!$C$19+data!$C$20))*$B1283/60</f>
        <v>-1.9503171992190318</v>
      </c>
      <c r="E1283" s="17">
        <f t="shared" si="42"/>
        <v>29.411097691757053</v>
      </c>
      <c r="F1283" s="17">
        <f>F1282+(data!$C$19*E1282-data!$C$16*F1282)*$B1283/60</f>
        <v>161.24719157417496</v>
      </c>
      <c r="G1283" s="17">
        <f>G1282+(data!$C$20*E1282-data!$C$17*G1282)*$B1283/60</f>
        <v>399.78011747664681</v>
      </c>
      <c r="H1283" s="16">
        <f t="shared" si="40"/>
        <v>151.5</v>
      </c>
      <c r="I1283" s="14">
        <f>E1283/data!$C$15*1000</f>
        <v>3.982261926431931</v>
      </c>
      <c r="J1283" s="14">
        <f>J1282+data!$C$21*(I1282-J1282)/60*B1282</f>
        <v>3.9807109531958296</v>
      </c>
      <c r="K1283" s="59">
        <f>K1282+C1283*B1283/3600/data!H$23</f>
        <v>216.2892872774147</v>
      </c>
    </row>
    <row r="1284" spans="1:11" ht="19.899999999999999" customHeight="1">
      <c r="A1284" s="12">
        <f>'Eleveld TCI'!A1284</f>
        <v>9100</v>
      </c>
      <c r="B1284" s="8">
        <f>'Eleveld TCI'!C1284</f>
        <v>10</v>
      </c>
      <c r="C1284" s="68">
        <f>'Marsh TCI'!E1284</f>
        <v>702.06939103502975</v>
      </c>
      <c r="D1284" s="17">
        <f>(F1284*data!$C$16+G1284*data!$C$17-E1283*(data!$C$18+data!$C$19+data!$C$20))*$B1284/60</f>
        <v>-1.9501273453535501</v>
      </c>
      <c r="E1284" s="17">
        <f t="shared" si="42"/>
        <v>29.411352733790057</v>
      </c>
      <c r="F1284" s="17">
        <f>F1283+(data!$C$19*E1283-data!$C$16*F1283)*$B1284/60</f>
        <v>161.24826273458345</v>
      </c>
      <c r="G1284" s="17">
        <f>G1283+(data!$C$20*E1283-data!$C$17*G1283)*$B1284/60</f>
        <v>400.06762402148257</v>
      </c>
      <c r="H1284" s="16">
        <f t="shared" ref="H1284:H1347" si="43">$A1284/60</f>
        <v>151.66666666666666</v>
      </c>
      <c r="I1284" s="14">
        <f>E1284/data!$C$15*1000</f>
        <v>3.9822964591171206</v>
      </c>
      <c r="J1284" s="14">
        <f>J1283+data!$C$21*(I1283-J1283)/60*B1283</f>
        <v>3.9807432823677651</v>
      </c>
      <c r="K1284" s="59">
        <f>K1283+C1284*B1284/3600/data!H$23</f>
        <v>216.48430655270221</v>
      </c>
    </row>
    <row r="1285" spans="1:11" ht="19.899999999999999" customHeight="1">
      <c r="A1285" s="12">
        <f>'Eleveld TCI'!A1285</f>
        <v>9110</v>
      </c>
      <c r="B1285" s="8">
        <f>'Eleveld TCI'!C1285</f>
        <v>10</v>
      </c>
      <c r="C1285" s="68">
        <f>'Marsh TCI'!E1285</f>
        <v>702.00116785346552</v>
      </c>
      <c r="D1285" s="17">
        <f>(F1285*data!$C$16+G1285*data!$C$17-E1284*(data!$C$18+data!$C$19+data!$C$20))*$B1285/60</f>
        <v>-1.949937621200778</v>
      </c>
      <c r="E1285" s="17">
        <f t="shared" si="42"/>
        <v>29.411607865464362</v>
      </c>
      <c r="F1285" s="17">
        <f>F1284+(data!$C$19*E1284-data!$C$16*F1284)*$B1285/60</f>
        <v>161.24933735734353</v>
      </c>
      <c r="G1285" s="17">
        <f>G1284+(data!$C$20*E1284-data!$C$17*G1284)*$B1285/60</f>
        <v>400.35492285236188</v>
      </c>
      <c r="H1285" s="16">
        <f t="shared" si="43"/>
        <v>151.83333333333334</v>
      </c>
      <c r="I1285" s="14">
        <f>E1285/data!$C$15*1000</f>
        <v>3.9823310039397404</v>
      </c>
      <c r="J1285" s="14">
        <f>J1284+data!$C$21*(I1284-J1284)/60*B1284</f>
        <v>3.9807756574707054</v>
      </c>
      <c r="K1285" s="59">
        <f>K1284+C1285*B1285/3600/data!H$23</f>
        <v>216.67930687710594</v>
      </c>
    </row>
    <row r="1286" spans="1:11" ht="19.899999999999999" customHeight="1">
      <c r="A1286" s="12">
        <f>'Eleveld TCI'!A1286</f>
        <v>9120</v>
      </c>
      <c r="B1286" s="8">
        <f>'Eleveld TCI'!C1286</f>
        <v>10</v>
      </c>
      <c r="C1286" s="68">
        <f>'Marsh TCI'!E1286</f>
        <v>701.93298981905002</v>
      </c>
      <c r="D1286" s="17">
        <f>(F1286*data!$C$16+G1286*data!$C$17-E1285*(data!$C$18+data!$C$19+data!$C$20))*$B1286/60</f>
        <v>-1.9497480264702862</v>
      </c>
      <c r="E1286" s="17">
        <f t="shared" si="42"/>
        <v>29.411863083031481</v>
      </c>
      <c r="F1286" s="17">
        <f>F1285+(data!$C$19*E1285-data!$C$16*F1285)*$B1286/60</f>
        <v>161.25041541109744</v>
      </c>
      <c r="G1286" s="17">
        <f>G1285+(data!$C$20*E1285-data!$C$17*G1285)*$B1286/60</f>
        <v>400.642014124784</v>
      </c>
      <c r="H1286" s="16">
        <f t="shared" si="43"/>
        <v>152</v>
      </c>
      <c r="I1286" s="14">
        <f>E1286/data!$C$15*1000</f>
        <v>3.9823655603922448</v>
      </c>
      <c r="J1286" s="14">
        <f>J1285+data!$C$21*(I1285-J1285)/60*B1285</f>
        <v>3.9808080778002419</v>
      </c>
      <c r="K1286" s="59">
        <f>K1285+C1286*B1286/3600/data!H$23</f>
        <v>216.87428826316679</v>
      </c>
    </row>
    <row r="1287" spans="1:11" ht="19.899999999999999" customHeight="1">
      <c r="A1287" s="12">
        <f>'Eleveld TCI'!A1287</f>
        <v>9130</v>
      </c>
      <c r="B1287" s="8">
        <f>'Eleveld TCI'!C1287</f>
        <v>10</v>
      </c>
      <c r="C1287" s="68">
        <f>'Marsh TCI'!E1287</f>
        <v>701.86485683705712</v>
      </c>
      <c r="D1287" s="17">
        <f>(F1287*data!$C$16+G1287*data!$C$17-E1286*(data!$C$18+data!$C$19+data!$C$20))*$B1287/60</f>
        <v>-1.9495585608737291</v>
      </c>
      <c r="E1287" s="17">
        <f t="shared" si="42"/>
        <v>29.412118382766224</v>
      </c>
      <c r="F1287" s="17">
        <f>F1286+(data!$C$19*E1286-data!$C$16*F1286)*$B1287/60</f>
        <v>161.25149686460128</v>
      </c>
      <c r="G1287" s="17">
        <f>G1286+(data!$C$20*E1286-data!$C$17*G1286)*$B1287/60</f>
        <v>400.92889799405879</v>
      </c>
      <c r="H1287" s="16">
        <f t="shared" si="43"/>
        <v>152.16666666666666</v>
      </c>
      <c r="I1287" s="14">
        <f>E1287/data!$C$15*1000</f>
        <v>3.9824001279702443</v>
      </c>
      <c r="J1287" s="14">
        <f>J1286+data!$C$21*(I1286-J1286)/60*B1286</f>
        <v>3.98084054265607</v>
      </c>
      <c r="K1287" s="59">
        <f>K1286+C1287*B1287/3600/data!H$23</f>
        <v>217.06925072339931</v>
      </c>
    </row>
    <row r="1288" spans="1:11" ht="19.899999999999999" customHeight="1">
      <c r="A1288" s="12">
        <f>'Eleveld TCI'!A1288</f>
        <v>9140</v>
      </c>
      <c r="B1288" s="8">
        <f>'Eleveld TCI'!C1288</f>
        <v>10</v>
      </c>
      <c r="C1288" s="68">
        <f>'Marsh TCI'!E1288</f>
        <v>701.79676881346666</v>
      </c>
      <c r="D1288" s="17">
        <f>(F1288*data!$C$16+G1288*data!$C$17-E1287*(data!$C$18+data!$C$19+data!$C$20))*$B1288/60</f>
        <v>-1.9493692241248184</v>
      </c>
      <c r="E1288" s="17">
        <f t="shared" si="42"/>
        <v>29.412373760966563</v>
      </c>
      <c r="F1288" s="17">
        <f>F1287+(data!$C$19*E1287-data!$C$16*F1287)*$B1288/60</f>
        <v>161.25258168672528</v>
      </c>
      <c r="G1288" s="17">
        <f>G1287+(data!$C$20*E1287-data!$C$17*G1287)*$B1288/60</f>
        <v>401.21557461530722</v>
      </c>
      <c r="H1288" s="16">
        <f t="shared" si="43"/>
        <v>152.33333333333334</v>
      </c>
      <c r="I1288" s="14">
        <f>E1288/data!$C$15*1000</f>
        <v>3.9824347061724823</v>
      </c>
      <c r="J1288" s="14">
        <f>J1287+data!$C$21*(I1287-J1287)/60*B1287</f>
        <v>3.9808730513419688</v>
      </c>
      <c r="K1288" s="59">
        <f>K1287+C1288*B1288/3600/data!H$23</f>
        <v>217.26419427029194</v>
      </c>
    </row>
    <row r="1289" spans="1:11" ht="19.899999999999999" customHeight="1">
      <c r="A1289" s="12">
        <f>'Eleveld TCI'!A1289</f>
        <v>9150</v>
      </c>
      <c r="B1289" s="8">
        <f>'Eleveld TCI'!C1289</f>
        <v>10</v>
      </c>
      <c r="C1289" s="68">
        <f>'Marsh TCI'!E1289</f>
        <v>701.72872565492867</v>
      </c>
      <c r="D1289" s="17">
        <f>(F1289*data!$C$16+G1289*data!$C$17-E1288*(data!$C$18+data!$C$19+data!$C$20))*$B1289/60</f>
        <v>-1.9491800159393113</v>
      </c>
      <c r="E1289" s="17">
        <f t="shared" si="42"/>
        <v>29.412629213953547</v>
      </c>
      <c r="F1289" s="17">
        <f>F1288+(data!$C$19*E1288-data!$C$16*F1288)*$B1289/60</f>
        <v>161.2536698464539</v>
      </c>
      <c r="G1289" s="17">
        <f>G1288+(data!$C$20*E1288-data!$C$17*G1288)*$B1289/60</f>
        <v>401.50204414346206</v>
      </c>
      <c r="H1289" s="16">
        <f t="shared" si="43"/>
        <v>152.5</v>
      </c>
      <c r="I1289" s="14">
        <f>E1289/data!$C$15*1000</f>
        <v>3.9824692945008313</v>
      </c>
      <c r="J1289" s="14">
        <f>J1288+data!$C$21*(I1288-J1288)/60*B1288</f>
        <v>3.9809056031657812</v>
      </c>
      <c r="K1289" s="59">
        <f>K1288+C1289*B1289/3600/data!H$23</f>
        <v>217.4591189163072</v>
      </c>
    </row>
    <row r="1290" spans="1:11" ht="19.899999999999999" customHeight="1">
      <c r="A1290" s="12">
        <f>'Eleveld TCI'!A1290</f>
        <v>9160</v>
      </c>
      <c r="B1290" s="8">
        <f>'Eleveld TCI'!C1290</f>
        <v>10</v>
      </c>
      <c r="C1290" s="68">
        <f>'Marsh TCI'!E1290</f>
        <v>701.66072726878895</v>
      </c>
      <c r="D1290" s="17">
        <f>(F1290*data!$C$16+G1290*data!$C$17-E1289*(data!$C$18+data!$C$19+data!$C$20))*$B1290/60</f>
        <v>-1.9489909360349957</v>
      </c>
      <c r="E1290" s="17">
        <f t="shared" si="42"/>
        <v>29.412884738071131</v>
      </c>
      <c r="F1290" s="17">
        <f>F1289+(data!$C$19*E1289-data!$C$16*F1289)*$B1290/60</f>
        <v>161.25476131288593</v>
      </c>
      <c r="G1290" s="17">
        <f>G1289+(data!$C$20*E1289-data!$C$17*G1289)*$B1290/60</f>
        <v>401.78830673326848</v>
      </c>
      <c r="H1290" s="16">
        <f t="shared" si="43"/>
        <v>152.66666666666666</v>
      </c>
      <c r="I1290" s="14">
        <f>E1290/data!$C$15*1000</f>
        <v>3.982503892460262</v>
      </c>
      <c r="J1290" s="14">
        <f>J1289+data!$C$21*(I1289-J1289)/60*B1289</f>
        <v>3.9809381974393947</v>
      </c>
      <c r="K1290" s="59">
        <f>K1289+C1290*B1290/3600/data!H$23</f>
        <v>217.65402467388188</v>
      </c>
    </row>
    <row r="1291" spans="1:11" ht="19.899999999999999" customHeight="1">
      <c r="A1291" s="12">
        <f>'Eleveld TCI'!A1291</f>
        <v>9170</v>
      </c>
      <c r="B1291" s="8">
        <f>'Eleveld TCI'!C1291</f>
        <v>10</v>
      </c>
      <c r="C1291" s="68">
        <f>'Marsh TCI'!E1291</f>
        <v>701.59277356305324</v>
      </c>
      <c r="D1291" s="17">
        <f>(F1291*data!$C$16+G1291*data!$C$17-E1290*(data!$C$18+data!$C$19+data!$C$20))*$B1291/60</f>
        <v>-1.9488019841316624</v>
      </c>
      <c r="E1291" s="17">
        <f t="shared" si="42"/>
        <v>29.413140329686104</v>
      </c>
      <c r="F1291" s="17">
        <f>F1290+(data!$C$19*E1290-data!$C$16*F1290)*$B1291/60</f>
        <v>161.25585605523466</v>
      </c>
      <c r="G1291" s="17">
        <f>G1290+(data!$C$20*E1290-data!$C$17*G1290)*$B1291/60</f>
        <v>402.07436253928466</v>
      </c>
      <c r="H1291" s="16">
        <f t="shared" si="43"/>
        <v>152.83333333333334</v>
      </c>
      <c r="I1291" s="14">
        <f>E1291/data!$C$15*1000</f>
        <v>3.9825384995588369</v>
      </c>
      <c r="J1291" s="14">
        <f>J1290+data!$C$21*(I1290-J1290)/60*B1290</f>
        <v>3.9809708334787213</v>
      </c>
      <c r="K1291" s="59">
        <f>K1290+C1291*B1291/3600/data!H$23</f>
        <v>217.84891155542718</v>
      </c>
    </row>
    <row r="1292" spans="1:11" ht="19.899999999999999" customHeight="1">
      <c r="A1292" s="12">
        <f>'Eleveld TCI'!A1292</f>
        <v>9180</v>
      </c>
      <c r="B1292" s="8">
        <f>'Eleveld TCI'!C1292</f>
        <v>10</v>
      </c>
      <c r="C1292" s="68">
        <f>'Marsh TCI'!E1292</f>
        <v>701.52486444640772</v>
      </c>
      <c r="D1292" s="17">
        <f>(F1292*data!$C$16+G1292*data!$C$17-E1291*(data!$C$18+data!$C$19+data!$C$20))*$B1292/60</f>
        <v>-1.9486131599510974</v>
      </c>
      <c r="E1292" s="17">
        <f t="shared" si="42"/>
        <v>29.413395985187933</v>
      </c>
      <c r="F1292" s="17">
        <f>F1291+(data!$C$19*E1291-data!$C$16*F1291)*$B1292/60</f>
        <v>161.25695404282791</v>
      </c>
      <c r="G1292" s="17">
        <f>G1291+(data!$C$20*E1291-data!$C$17*G1291)*$B1292/60</f>
        <v>402.3602117158822</v>
      </c>
      <c r="H1292" s="16">
        <f t="shared" si="43"/>
        <v>153</v>
      </c>
      <c r="I1292" s="14">
        <f>E1292/data!$C$15*1000</f>
        <v>3.9825731153076909</v>
      </c>
      <c r="J1292" s="14">
        <f>J1291+data!$C$21*(I1291-J1291)/60*B1291</f>
        <v>3.9810035106036787</v>
      </c>
      <c r="K1292" s="59">
        <f>K1291+C1292*B1292/3600/data!H$23</f>
        <v>218.04377957332895</v>
      </c>
    </row>
    <row r="1293" spans="1:11" ht="19.899999999999999" customHeight="1">
      <c r="A1293" s="12">
        <f>'Eleveld TCI'!A1293</f>
        <v>9190</v>
      </c>
      <c r="B1293" s="8">
        <f>'Eleveld TCI'!C1293</f>
        <v>10</v>
      </c>
      <c r="C1293" s="68">
        <f>'Marsh TCI'!E1293</f>
        <v>701.45699982818826</v>
      </c>
      <c r="D1293" s="17">
        <f>(F1293*data!$C$16+G1293*data!$C$17-E1292*(data!$C$18+data!$C$19+data!$C$20))*$B1293/60</f>
        <v>-1.9484244632170578</v>
      </c>
      <c r="E1293" s="17">
        <f t="shared" si="42"/>
        <v>29.413651700988673</v>
      </c>
      <c r="F1293" s="17">
        <f>F1292+(data!$C$19*E1292-data!$C$16*F1292)*$B1293/60</f>
        <v>161.25805524510827</v>
      </c>
      <c r="G1293" s="17">
        <f>G1292+(data!$C$20*E1292-data!$C$17*G1292)*$B1293/60</f>
        <v>402.64585441724688</v>
      </c>
      <c r="H1293" s="16">
        <f t="shared" si="43"/>
        <v>153.16666666666666</v>
      </c>
      <c r="I1293" s="14">
        <f>E1293/data!$C$15*1000</f>
        <v>3.9826077392210162</v>
      </c>
      <c r="J1293" s="14">
        <f>J1292+data!$C$21*(I1292-J1292)/60*B1292</f>
        <v>3.9810362281381697</v>
      </c>
      <c r="K1293" s="59">
        <f>K1292+C1293*B1293/3600/data!H$23</f>
        <v>218.2386287399479</v>
      </c>
    </row>
    <row r="1294" spans="1:11" ht="19.899999999999999" customHeight="1">
      <c r="A1294" s="12">
        <f>'Eleveld TCI'!A1294</f>
        <v>9200</v>
      </c>
      <c r="B1294" s="8">
        <f>'Eleveld TCI'!C1294</f>
        <v>10</v>
      </c>
      <c r="C1294" s="68">
        <f>'Marsh TCI'!E1294</f>
        <v>701.38917961840093</v>
      </c>
      <c r="D1294" s="17">
        <f>(F1294*data!$C$16+G1294*data!$C$17-E1293*(data!$C$18+data!$C$19+data!$C$20))*$B1294/60</f>
        <v>-1.9482358936552577</v>
      </c>
      <c r="E1294" s="17">
        <f t="shared" si="42"/>
        <v>29.413907473522826</v>
      </c>
      <c r="F1294" s="17">
        <f>F1293+(data!$C$19*E1293-data!$C$16*F1293)*$B1294/60</f>
        <v>161.25915963163305</v>
      </c>
      <c r="G1294" s="17">
        <f>G1293+(data!$C$20*E1293-data!$C$17*G1293)*$B1294/60</f>
        <v>402.93129079737929</v>
      </c>
      <c r="H1294" s="16">
        <f t="shared" si="43"/>
        <v>153.33333333333334</v>
      </c>
      <c r="I1294" s="14">
        <f>E1294/data!$C$15*1000</f>
        <v>3.9826423708160434</v>
      </c>
      <c r="J1294" s="14">
        <f>J1293+data!$C$21*(I1293-J1293)/60*B1293</f>
        <v>3.9810689854100643</v>
      </c>
      <c r="K1294" s="59">
        <f>K1293+C1294*B1294/3600/data!H$23</f>
        <v>218.43345906761968</v>
      </c>
    </row>
    <row r="1295" spans="1:11" ht="19.899999999999999" customHeight="1">
      <c r="A1295" s="12">
        <f>'Eleveld TCI'!A1295</f>
        <v>9210</v>
      </c>
      <c r="B1295" s="8">
        <f>'Eleveld TCI'!C1295</f>
        <v>10</v>
      </c>
      <c r="C1295" s="68">
        <f>'Marsh TCI'!E1295</f>
        <v>701.32140372769129</v>
      </c>
      <c r="D1295" s="17">
        <f>(F1295*data!$C$16+G1295*data!$C$17-E1294*(data!$C$18+data!$C$19+data!$C$20))*$B1295/60</f>
        <v>-1.9480474509933499</v>
      </c>
      <c r="E1295" s="17">
        <f t="shared" si="42"/>
        <v>29.414163299247257</v>
      </c>
      <c r="F1295" s="17">
        <f>F1294+(data!$C$19*E1294-data!$C$16*F1294)*$B1295/60</f>
        <v>161.26026717207449</v>
      </c>
      <c r="G1295" s="17">
        <f>G1294+(data!$C$20*E1294-data!$C$17*G1294)*$B1295/60</f>
        <v>403.21652101009528</v>
      </c>
      <c r="H1295" s="16">
        <f t="shared" si="43"/>
        <v>153.5</v>
      </c>
      <c r="I1295" s="14">
        <f>E1295/data!$C$15*1000</f>
        <v>3.9826770096130337</v>
      </c>
      <c r="J1295" s="14">
        <f>J1294+data!$C$21*(I1294-J1294)/60*B1294</f>
        <v>3.9811017817511787</v>
      </c>
      <c r="K1295" s="59">
        <f>K1294+C1295*B1295/3600/data!H$23</f>
        <v>218.62827056865515</v>
      </c>
    </row>
    <row r="1296" spans="1:11" ht="19.899999999999999" customHeight="1">
      <c r="A1296" s="12">
        <f>'Eleveld TCI'!A1296</f>
        <v>9220</v>
      </c>
      <c r="B1296" s="8">
        <f>'Eleveld TCI'!C1296</f>
        <v>10</v>
      </c>
      <c r="C1296" s="68">
        <f>'Marsh TCI'!E1296</f>
        <v>701.2536720673495</v>
      </c>
      <c r="D1296" s="17">
        <f>(F1296*data!$C$16+G1296*data!$C$17-E1295*(data!$C$18+data!$C$19+data!$C$20))*$B1296/60</f>
        <v>-1.9478591349609113</v>
      </c>
      <c r="E1296" s="17">
        <f t="shared" si="42"/>
        <v>29.414419174641043</v>
      </c>
      <c r="F1296" s="17">
        <f>F1295+(data!$C$19*E1295-data!$C$16*F1295)*$B1296/60</f>
        <v>161.26137783621974</v>
      </c>
      <c r="G1296" s="17">
        <f>G1295+(data!$C$20*E1295-data!$C$17*G1295)*$B1296/60</f>
        <v>403.50154520902652</v>
      </c>
      <c r="H1296" s="16">
        <f t="shared" si="43"/>
        <v>153.66666666666666</v>
      </c>
      <c r="I1296" s="14">
        <f>E1296/data!$C$15*1000</f>
        <v>3.9827116551352542</v>
      </c>
      <c r="J1296" s="14">
        <f>J1295+data!$C$21*(I1295-J1295)/60*B1295</f>
        <v>3.9811346164972581</v>
      </c>
      <c r="K1296" s="59">
        <f>K1295+C1296*B1296/3600/data!H$23</f>
        <v>218.82306325534054</v>
      </c>
    </row>
    <row r="1297" spans="1:11" ht="19.899999999999999" customHeight="1">
      <c r="A1297" s="12">
        <f>'Eleveld TCI'!A1297</f>
        <v>9230</v>
      </c>
      <c r="B1297" s="8">
        <f>'Eleveld TCI'!C1297</f>
        <v>10</v>
      </c>
      <c r="C1297" s="68">
        <f>'Marsh TCI'!E1297</f>
        <v>701.18598454931032</v>
      </c>
      <c r="D1297" s="17">
        <f>(F1297*data!$C$16+G1297*data!$C$17-E1296*(data!$C$18+data!$C$19+data!$C$20))*$B1297/60</f>
        <v>-1.9476709452894232</v>
      </c>
      <c r="E1297" s="17">
        <f t="shared" si="42"/>
        <v>29.414675096205368</v>
      </c>
      <c r="F1297" s="17">
        <f>F1296+(data!$C$19*E1296-data!$C$16*F1296)*$B1297/60</f>
        <v>161.26249159397099</v>
      </c>
      <c r="G1297" s="17">
        <f>G1296+(data!$C$20*E1296-data!$C$17*G1296)*$B1297/60</f>
        <v>403.78636354762125</v>
      </c>
      <c r="H1297" s="16">
        <f t="shared" si="43"/>
        <v>153.83333333333334</v>
      </c>
      <c r="I1297" s="14">
        <f>E1297/data!$C$15*1000</f>
        <v>3.9827463069089633</v>
      </c>
      <c r="J1297" s="14">
        <f>J1296+data!$C$21*(I1296-J1296)/60*B1296</f>
        <v>3.981167488987956</v>
      </c>
      <c r="K1297" s="59">
        <f>K1296+C1297*B1297/3600/data!H$23</f>
        <v>219.01783713993757</v>
      </c>
    </row>
    <row r="1298" spans="1:11" ht="19.899999999999999" customHeight="1">
      <c r="A1298" s="12">
        <f>'Eleveld TCI'!A1298</f>
        <v>9240</v>
      </c>
      <c r="B1298" s="8">
        <f>'Eleveld TCI'!C1298</f>
        <v>10</v>
      </c>
      <c r="C1298" s="68">
        <f>'Marsh TCI'!E1298</f>
        <v>701.11834108614289</v>
      </c>
      <c r="D1298" s="17">
        <f>(F1298*data!$C$16+G1298*data!$C$17-E1297*(data!$C$18+data!$C$19+data!$C$20))*$B1298/60</f>
        <v>-1.9474828817122534</v>
      </c>
      <c r="E1298" s="17">
        <f t="shared" si="42"/>
        <v>29.41493106046342</v>
      </c>
      <c r="F1298" s="17">
        <f>F1297+(data!$C$19*E1297-data!$C$16*F1297)*$B1298/60</f>
        <v>161.26360841534557</v>
      </c>
      <c r="G1298" s="17">
        <f>G1297+(data!$C$20*E1297-data!$C$17*G1297)*$B1298/60</f>
        <v>404.07097617914468</v>
      </c>
      <c r="H1298" s="16">
        <f t="shared" si="43"/>
        <v>154</v>
      </c>
      <c r="I1298" s="14">
        <f>E1298/data!$C$15*1000</f>
        <v>3.9827809644634025</v>
      </c>
      <c r="J1298" s="14">
        <f>J1297+data!$C$21*(I1297-J1297)/60*B1297</f>
        <v>3.9812003985668158</v>
      </c>
      <c r="K1298" s="59">
        <f>K1297+C1298*B1298/3600/data!H$23</f>
        <v>219.21259223468371</v>
      </c>
    </row>
    <row r="1299" spans="1:11" ht="19.899999999999999" customHeight="1">
      <c r="A1299" s="12">
        <f>'Eleveld TCI'!A1299</f>
        <v>9250</v>
      </c>
      <c r="B1299" s="8">
        <f>'Eleveld TCI'!C1299</f>
        <v>10</v>
      </c>
      <c r="C1299" s="68">
        <f>'Marsh TCI'!E1299</f>
        <v>701.05074159103026</v>
      </c>
      <c r="D1299" s="17">
        <f>(F1299*data!$C$16+G1299*data!$C$17-E1298*(data!$C$18+data!$C$19+data!$C$20))*$B1299/60</f>
        <v>-1.9472949439646439</v>
      </c>
      <c r="E1299" s="17">
        <f t="shared" si="42"/>
        <v>29.415187063960285</v>
      </c>
      <c r="F1299" s="17">
        <f>F1298+(data!$C$19*E1298-data!$C$16*F1298)*$B1299/60</f>
        <v>161.26472827047593</v>
      </c>
      <c r="G1299" s="17">
        <f>G1298+(data!$C$20*E1298-data!$C$17*G1298)*$B1299/60</f>
        <v>404.35538325667966</v>
      </c>
      <c r="H1299" s="16">
        <f t="shared" si="43"/>
        <v>154.16666666666666</v>
      </c>
      <c r="I1299" s="14">
        <f>E1299/data!$C$15*1000</f>
        <v>3.9828156273307758</v>
      </c>
      <c r="J1299" s="14">
        <f>J1298+data!$C$21*(I1298-J1298)/60*B1298</f>
        <v>3.9812333445812516</v>
      </c>
      <c r="K1299" s="59">
        <f>K1298+C1299*B1299/3600/data!H$23</f>
        <v>219.40732855179232</v>
      </c>
    </row>
    <row r="1300" spans="1:11" ht="19.899999999999999" customHeight="1">
      <c r="A1300" s="12">
        <f>'Eleveld TCI'!A1300</f>
        <v>9260</v>
      </c>
      <c r="B1300" s="8">
        <f>'Eleveld TCI'!C1300</f>
        <v>10</v>
      </c>
      <c r="C1300" s="68">
        <f>'Marsh TCI'!E1300</f>
        <v>700.98318597778984</v>
      </c>
      <c r="D1300" s="17">
        <f>(F1300*data!$C$16+G1300*data!$C$17-E1299*(data!$C$18+data!$C$19+data!$C$20))*$B1300/60</f>
        <v>-1.9471071317836963</v>
      </c>
      <c r="E1300" s="17">
        <f t="shared" si="42"/>
        <v>29.415443103262785</v>
      </c>
      <c r="F1300" s="17">
        <f>F1299+(data!$C$19*E1299-data!$C$16*F1299)*$B1300/60</f>
        <v>161.26585112960973</v>
      </c>
      <c r="G1300" s="17">
        <f>G1299+(data!$C$20*E1299-data!$C$17*G1299)*$B1300/60</f>
        <v>404.63958493312725</v>
      </c>
      <c r="H1300" s="16">
        <f t="shared" si="43"/>
        <v>154.33333333333334</v>
      </c>
      <c r="I1300" s="14">
        <f>E1300/data!$C$15*1000</f>
        <v>3.9828502950462319</v>
      </c>
      <c r="J1300" s="14">
        <f>J1299+data!$C$21*(I1299-J1299)/60*B1299</f>
        <v>3.9812663263825292</v>
      </c>
      <c r="K1300" s="59">
        <f>K1299+C1300*B1300/3600/data!H$23</f>
        <v>219.60204610345281</v>
      </c>
    </row>
    <row r="1301" spans="1:11" ht="19.899999999999999" customHeight="1">
      <c r="A1301" s="12">
        <f>'Eleveld TCI'!A1301</f>
        <v>9270</v>
      </c>
      <c r="B1301" s="8">
        <f>'Eleveld TCI'!C1301</f>
        <v>10</v>
      </c>
      <c r="C1301" s="68">
        <f>'Marsh TCI'!E1301</f>
        <v>700.91567416084786</v>
      </c>
      <c r="D1301" s="17">
        <f>(F1301*data!$C$16+G1301*data!$C$17-E1300*(data!$C$18+data!$C$19+data!$C$20))*$B1301/60</f>
        <v>-1.9469194449083449</v>
      </c>
      <c r="E1301" s="17">
        <f t="shared" si="42"/>
        <v>29.415699174959411</v>
      </c>
      <c r="F1301" s="17">
        <f>F1300+(data!$C$19*E1300-data!$C$16*F1300)*$B1301/60</f>
        <v>161.2669769631099</v>
      </c>
      <c r="G1301" s="17">
        <f>G1300+(data!$C$20*E1300-data!$C$17*G1300)*$B1301/60</f>
        <v>404.9235813612072</v>
      </c>
      <c r="H1301" s="16">
        <f t="shared" si="43"/>
        <v>154.5</v>
      </c>
      <c r="I1301" s="14">
        <f>E1301/data!$C$15*1000</f>
        <v>3.9828849671478515</v>
      </c>
      <c r="J1301" s="14">
        <f>J1300+data!$C$21*(I1300-J1300)/60*B1300</f>
        <v>3.9812993433257473</v>
      </c>
      <c r="K1301" s="59">
        <f>K1300+C1301*B1301/3600/data!H$23</f>
        <v>219.79674490183081</v>
      </c>
    </row>
    <row r="1302" spans="1:11" ht="19.899999999999999" customHeight="1">
      <c r="A1302" s="12">
        <f>'Eleveld TCI'!A1302</f>
        <v>9280</v>
      </c>
      <c r="B1302" s="8">
        <f>'Eleveld TCI'!C1302</f>
        <v>10</v>
      </c>
      <c r="C1302" s="68">
        <f>'Marsh TCI'!E1302</f>
        <v>700.84820605524442</v>
      </c>
      <c r="D1302" s="17">
        <f>(F1302*data!$C$16+G1302*data!$C$17-E1301*(data!$C$18+data!$C$19+data!$C$20))*$B1302/60</f>
        <v>-1.9467318830793527</v>
      </c>
      <c r="E1302" s="17">
        <f t="shared" si="42"/>
        <v>29.415955275660192</v>
      </c>
      <c r="F1302" s="17">
        <f>F1301+(data!$C$19*E1301-data!$C$16*F1301)*$B1302/60</f>
        <v>161.2681057414546</v>
      </c>
      <c r="G1302" s="17">
        <f>G1301+(data!$C$20*E1301-data!$C$17*G1301)*$B1302/60</f>
        <v>405.20737269345858</v>
      </c>
      <c r="H1302" s="16">
        <f t="shared" si="43"/>
        <v>154.66666666666666</v>
      </c>
      <c r="I1302" s="14">
        <f>E1302/data!$C$15*1000</f>
        <v>3.9829196431766323</v>
      </c>
      <c r="J1302" s="14">
        <f>J1301+data!$C$21*(I1301-J1301)/60*B1301</f>
        <v>3.9813323947698191</v>
      </c>
      <c r="K1302" s="59">
        <f>K1301+C1302*B1302/3600/data!H$23</f>
        <v>219.99142495906838</v>
      </c>
    </row>
    <row r="1303" spans="1:11" ht="19.899999999999999" customHeight="1">
      <c r="A1303" s="12">
        <f>'Eleveld TCI'!A1303</f>
        <v>9290</v>
      </c>
      <c r="B1303" s="8">
        <f>'Eleveld TCI'!C1303</f>
        <v>10</v>
      </c>
      <c r="C1303" s="68">
        <f>'Marsh TCI'!E1303</f>
        <v>700.78078157662333</v>
      </c>
      <c r="D1303" s="17">
        <f>(F1303*data!$C$16+G1303*data!$C$17-E1302*(data!$C$18+data!$C$19+data!$C$20))*$B1303/60</f>
        <v>-1.9465444460392876</v>
      </c>
      <c r="E1303" s="17">
        <f t="shared" si="42"/>
        <v>29.416211401996584</v>
      </c>
      <c r="F1303" s="17">
        <f>F1302+(data!$C$19*E1302-data!$C$16*F1302)*$B1303/60</f>
        <v>161.26923743523741</v>
      </c>
      <c r="G1303" s="17">
        <f>G1302+(data!$C$20*E1302-data!$C$17*G1302)*$B1303/60</f>
        <v>405.49095908224035</v>
      </c>
      <c r="H1303" s="16">
        <f t="shared" si="43"/>
        <v>154.83333333333334</v>
      </c>
      <c r="I1303" s="14">
        <f>E1303/data!$C$15*1000</f>
        <v>3.9829543226764752</v>
      </c>
      <c r="J1303" s="14">
        <f>J1302+data!$C$21*(I1302-J1302)/60*B1302</f>
        <v>3.9813654800774527</v>
      </c>
      <c r="K1303" s="59">
        <f>K1302+C1303*B1303/3600/data!H$23</f>
        <v>220.1860862872841</v>
      </c>
    </row>
    <row r="1304" spans="1:11" ht="19.899999999999999" customHeight="1">
      <c r="A1304" s="12">
        <f>'Eleveld TCI'!A1304</f>
        <v>9300</v>
      </c>
      <c r="B1304" s="8">
        <f>'Eleveld TCI'!C1304</f>
        <v>10</v>
      </c>
      <c r="C1304" s="68">
        <f>'Marsh TCI'!E1304</f>
        <v>700.71340064122694</v>
      </c>
      <c r="D1304" s="17">
        <f>(F1304*data!$C$16+G1304*data!$C$17-E1303*(data!$C$18+data!$C$19+data!$C$20))*$B1304/60</f>
        <v>-1.9463571335325107</v>
      </c>
      <c r="E1304" s="17">
        <f t="shared" si="42"/>
        <v>29.416467550621359</v>
      </c>
      <c r="F1304" s="17">
        <f>F1303+(data!$C$19*E1303-data!$C$16*F1303)*$B1304/60</f>
        <v>161.2703720151672</v>
      </c>
      <c r="G1304" s="17">
        <f>G1303+(data!$C$20*E1303-data!$C$17*G1303)*$B1304/60</f>
        <v>405.77434067973189</v>
      </c>
      <c r="H1304" s="16">
        <f t="shared" si="43"/>
        <v>155</v>
      </c>
      <c r="I1304" s="14">
        <f>E1304/data!$C$15*1000</f>
        <v>3.9829890051941637</v>
      </c>
      <c r="J1304" s="14">
        <f>J1303+data!$C$21*(I1303-J1303)/60*B1303</f>
        <v>3.9813985986151339</v>
      </c>
      <c r="K1304" s="59">
        <f>K1303+C1304*B1304/3600/data!H$23</f>
        <v>220.38072889857332</v>
      </c>
    </row>
    <row r="1305" spans="1:11" ht="19.899999999999999" customHeight="1">
      <c r="A1305" s="12">
        <f>'Eleveld TCI'!A1305</f>
        <v>9310</v>
      </c>
      <c r="B1305" s="8">
        <f>'Eleveld TCI'!C1305</f>
        <v>10</v>
      </c>
      <c r="C1305" s="68">
        <f>'Marsh TCI'!E1305</f>
        <v>700.64606316589618</v>
      </c>
      <c r="D1305" s="17">
        <f>(F1305*data!$C$16+G1305*data!$C$17-E1304*(data!$C$18+data!$C$19+data!$C$20))*$B1305/60</f>
        <v>-1.9461699453051589</v>
      </c>
      <c r="E1305" s="17">
        <f t="shared" si="42"/>
        <v>29.416723718208498</v>
      </c>
      <c r="F1305" s="17">
        <f>F1304+(data!$C$19*E1304-data!$C$16*F1304)*$B1305/60</f>
        <v>161.27150945206816</v>
      </c>
      <c r="G1305" s="17">
        <f>G1304+(data!$C$20*E1304-data!$C$17*G1304)*$B1305/60</f>
        <v>406.05751763793359</v>
      </c>
      <c r="H1305" s="16">
        <f t="shared" si="43"/>
        <v>155.16666666666666</v>
      </c>
      <c r="I1305" s="14">
        <f>E1305/data!$C$15*1000</f>
        <v>3.9830236902793565</v>
      </c>
      <c r="J1305" s="14">
        <f>J1304+data!$C$21*(I1304-J1304)/60*B1304</f>
        <v>3.981431749753106</v>
      </c>
      <c r="K1305" s="59">
        <f>K1304+C1305*B1305/3600/data!H$23</f>
        <v>220.57535280500829</v>
      </c>
    </row>
    <row r="1306" spans="1:11" ht="19.899999999999999" customHeight="1">
      <c r="A1306" s="12">
        <f>'Eleveld TCI'!A1306</f>
        <v>9320</v>
      </c>
      <c r="B1306" s="8">
        <f>'Eleveld TCI'!C1306</f>
        <v>10</v>
      </c>
      <c r="C1306" s="68">
        <f>'Marsh TCI'!E1306</f>
        <v>700.57876906805006</v>
      </c>
      <c r="D1306" s="17">
        <f>(F1306*data!$C$16+G1306*data!$C$17-E1305*(data!$C$18+data!$C$19+data!$C$20))*$B1306/60</f>
        <v>-1.9459828811051307</v>
      </c>
      <c r="E1306" s="17">
        <f t="shared" si="42"/>
        <v>29.416979901453079</v>
      </c>
      <c r="F1306" s="17">
        <f>F1305+(data!$C$19*E1305-data!$C$16*F1305)*$B1306/60</f>
        <v>161.27264971687993</v>
      </c>
      <c r="G1306" s="17">
        <f>G1305+(data!$C$20*E1305-data!$C$17*G1305)*$B1306/60</f>
        <v>406.34049010866738</v>
      </c>
      <c r="H1306" s="16">
        <f t="shared" si="43"/>
        <v>155.33333333333334</v>
      </c>
      <c r="I1306" s="14">
        <f>E1306/data!$C$15*1000</f>
        <v>3.9830583774845665</v>
      </c>
      <c r="J1306" s="14">
        <f>J1305+data!$C$21*(I1305-J1305)/60*B1305</f>
        <v>3.981464932865352</v>
      </c>
      <c r="K1306" s="59">
        <f>K1305+C1306*B1306/3600/data!H$23</f>
        <v>220.76995801863831</v>
      </c>
    </row>
    <row r="1307" spans="1:11" ht="19.899999999999999" customHeight="1">
      <c r="A1307" s="12">
        <f>'Eleveld TCI'!A1307</f>
        <v>9330</v>
      </c>
      <c r="B1307" s="8">
        <f>'Eleveld TCI'!C1307</f>
        <v>10</v>
      </c>
      <c r="C1307" s="68">
        <f>'Marsh TCI'!E1307</f>
        <v>700.51151826569594</v>
      </c>
      <c r="D1307" s="17">
        <f>(F1307*data!$C$16+G1307*data!$C$17-E1306*(data!$C$18+data!$C$19+data!$C$20))*$B1307/60</f>
        <v>-1.9457959406820713</v>
      </c>
      <c r="E1307" s="17">
        <f t="shared" si="42"/>
        <v>29.417236097071147</v>
      </c>
      <c r="F1307" s="17">
        <f>F1306+(data!$C$19*E1306-data!$C$16*F1306)*$B1307/60</f>
        <v>161.27379278065746</v>
      </c>
      <c r="G1307" s="17">
        <f>G1306+(data!$C$20*E1306-data!$C$17*G1306)*$B1307/60</f>
        <v>406.62325824357725</v>
      </c>
      <c r="H1307" s="16">
        <f t="shared" si="43"/>
        <v>155.5</v>
      </c>
      <c r="I1307" s="14">
        <f>E1307/data!$C$15*1000</f>
        <v>3.9830930663651469</v>
      </c>
      <c r="J1307" s="14">
        <f>J1306+data!$C$21*(I1306-J1306)/60*B1306</f>
        <v>3.9814981473295767</v>
      </c>
      <c r="K1307" s="59">
        <f>K1306+C1307*B1307/3600/data!H$23</f>
        <v>220.96454455148989</v>
      </c>
    </row>
    <row r="1308" spans="1:11" ht="19.899999999999999" customHeight="1">
      <c r="A1308" s="12">
        <f>'Eleveld TCI'!A1308</f>
        <v>9340</v>
      </c>
      <c r="B1308" s="8">
        <f>'Eleveld TCI'!C1308</f>
        <v>10</v>
      </c>
      <c r="C1308" s="68">
        <f>'Marsh TCI'!E1308</f>
        <v>700.44431067742948</v>
      </c>
      <c r="D1308" s="17">
        <f>(F1308*data!$C$16+G1308*data!$C$17-E1307*(data!$C$18+data!$C$19+data!$C$20))*$B1308/60</f>
        <v>-1.9456091237873523</v>
      </c>
      <c r="E1308" s="17">
        <f t="shared" si="42"/>
        <v>29.417492301799616</v>
      </c>
      <c r="F1308" s="17">
        <f>F1307+(data!$C$19*E1307-data!$C$16*F1307)*$B1308/60</f>
        <v>161.27493861457111</v>
      </c>
      <c r="G1308" s="17">
        <f>G1307+(data!$C$20*E1307-data!$C$17*G1307)*$B1308/60</f>
        <v>406.90582219412983</v>
      </c>
      <c r="H1308" s="16">
        <f t="shared" si="43"/>
        <v>155.66666666666666</v>
      </c>
      <c r="I1308" s="14">
        <f>E1308/data!$C$15*1000</f>
        <v>3.9831277564792744</v>
      </c>
      <c r="J1308" s="14">
        <f>J1307+data!$C$21*(I1307-J1307)/60*B1307</f>
        <v>3.981531392527188</v>
      </c>
      <c r="K1308" s="59">
        <f>K1307+C1308*B1308/3600/data!H$23</f>
        <v>221.15911241556697</v>
      </c>
    </row>
    <row r="1309" spans="1:11" ht="19.899999999999999" customHeight="1">
      <c r="A1309" s="12">
        <f>'Eleveld TCI'!A1309</f>
        <v>9350</v>
      </c>
      <c r="B1309" s="8">
        <f>'Eleveld TCI'!C1309</f>
        <v>10</v>
      </c>
      <c r="C1309" s="68">
        <f>'Marsh TCI'!E1309</f>
        <v>700.37714622240401</v>
      </c>
      <c r="D1309" s="17">
        <f>(F1309*data!$C$16+G1309*data!$C$17-E1308*(data!$C$18+data!$C$19+data!$C$20))*$B1309/60</f>
        <v>-1.9454224301740624</v>
      </c>
      <c r="E1309" s="17">
        <f t="shared" si="42"/>
        <v>29.417748512396191</v>
      </c>
      <c r="F1309" s="17">
        <f>F1308+(data!$C$19*E1308-data!$C$16*F1308)*$B1309/60</f>
        <v>161.27608718990658</v>
      </c>
      <c r="G1309" s="17">
        <f>G1308+(data!$C$20*E1308-data!$C$17*G1308)*$B1309/60</f>
        <v>407.18818211161488</v>
      </c>
      <c r="H1309" s="16">
        <f t="shared" si="43"/>
        <v>155.83333333333334</v>
      </c>
      <c r="I1309" s="14">
        <f>E1309/data!$C$15*1000</f>
        <v>3.9831624473879437</v>
      </c>
      <c r="J1309" s="14">
        <f>J1308+data!$C$21*(I1308-J1308)/60*B1308</f>
        <v>3.9815646678432781</v>
      </c>
      <c r="K1309" s="59">
        <f>K1308+C1309*B1309/3600/data!H$23</f>
        <v>221.35366162285098</v>
      </c>
    </row>
    <row r="1310" spans="1:11" ht="19.899999999999999" customHeight="1">
      <c r="A1310" s="12">
        <f>'Eleveld TCI'!A1310</f>
        <v>9360</v>
      </c>
      <c r="B1310" s="8">
        <f>'Eleveld TCI'!C1310</f>
        <v>10</v>
      </c>
      <c r="C1310" s="68">
        <f>'Marsh TCI'!E1310</f>
        <v>700.31002482034069</v>
      </c>
      <c r="D1310" s="17">
        <f>(F1310*data!$C$16+G1310*data!$C$17-E1309*(data!$C$18+data!$C$19+data!$C$20))*$B1310/60</f>
        <v>-1.9452358595969912</v>
      </c>
      <c r="E1310" s="17">
        <f t="shared" si="42"/>
        <v>29.418004725639211</v>
      </c>
      <c r="F1310" s="17">
        <f>F1309+(data!$C$19*E1309-data!$C$16*F1309)*$B1310/60</f>
        <v>161.27723847806493</v>
      </c>
      <c r="G1310" s="17">
        <f>G1309+(data!$C$20*E1309-data!$C$17*G1309)*$B1310/60</f>
        <v>407.47033814714604</v>
      </c>
      <c r="H1310" s="16">
        <f t="shared" si="43"/>
        <v>156</v>
      </c>
      <c r="I1310" s="14">
        <f>E1310/data!$C$15*1000</f>
        <v>3.9831971386549418</v>
      </c>
      <c r="J1310" s="14">
        <f>J1309+data!$C$21*(I1309-J1309)/60*B1309</f>
        <v>3.9815979726666058</v>
      </c>
      <c r="K1310" s="59">
        <f>K1309+C1310*B1310/3600/data!H$23</f>
        <v>221.54819218530108</v>
      </c>
    </row>
    <row r="1311" spans="1:11" ht="19.899999999999999" customHeight="1">
      <c r="A1311" s="12">
        <f>'Eleveld TCI'!A1311</f>
        <v>9370</v>
      </c>
      <c r="B1311" s="8">
        <f>'Eleveld TCI'!C1311</f>
        <v>10</v>
      </c>
      <c r="C1311" s="68">
        <f>'Marsh TCI'!E1311</f>
        <v>700.24294639154391</v>
      </c>
      <c r="D1311" s="17">
        <f>(F1311*data!$C$16+G1311*data!$C$17-E1310*(data!$C$18+data!$C$19+data!$C$20))*$B1311/60</f>
        <v>-1.9450494118126143</v>
      </c>
      <c r="E1311" s="17">
        <f t="shared" si="42"/>
        <v>29.418260938327542</v>
      </c>
      <c r="F1311" s="17">
        <f>F1310+(data!$C$19*E1310-data!$C$16*F1310)*$B1311/60</f>
        <v>161.27839245056256</v>
      </c>
      <c r="G1311" s="17">
        <f>G1310+(data!$C$20*E1310-data!$C$17*G1310)*$B1311/60</f>
        <v>407.75229045166105</v>
      </c>
      <c r="H1311" s="16">
        <f t="shared" si="43"/>
        <v>156.16666666666666</v>
      </c>
      <c r="I1311" s="14">
        <f>E1311/data!$C$15*1000</f>
        <v>3.9832318298468348</v>
      </c>
      <c r="J1311" s="14">
        <f>J1310+data!$C$21*(I1310-J1310)/60*B1310</f>
        <v>3.9816313063895783</v>
      </c>
      <c r="K1311" s="59">
        <f>K1310+C1311*B1311/3600/data!H$23</f>
        <v>221.74270411485429</v>
      </c>
    </row>
    <row r="1312" spans="1:11" ht="19.899999999999999" customHeight="1">
      <c r="A1312" s="12">
        <f>'Eleveld TCI'!A1312</f>
        <v>9380</v>
      </c>
      <c r="B1312" s="8">
        <f>'Eleveld TCI'!C1312</f>
        <v>10</v>
      </c>
      <c r="C1312" s="68">
        <f>'Marsh TCI'!E1312</f>
        <v>700.17591085684501</v>
      </c>
      <c r="D1312" s="17">
        <f>(F1312*data!$C$16+G1312*data!$C$17-E1311*(data!$C$18+data!$C$19+data!$C$20))*$B1312/60</f>
        <v>-1.9448630865790733</v>
      </c>
      <c r="E1312" s="17">
        <f t="shared" si="42"/>
        <v>29.418517147280536</v>
      </c>
      <c r="F1312" s="17">
        <f>F1311+(data!$C$19*E1311-data!$C$16*F1311)*$B1312/60</f>
        <v>161.27954907903114</v>
      </c>
      <c r="G1312" s="17">
        <f>G1311+(data!$C$20*E1311-data!$C$17*G1311)*$B1312/60</f>
        <v>408.03403917592254</v>
      </c>
      <c r="H1312" s="16">
        <f t="shared" si="43"/>
        <v>156.33333333333334</v>
      </c>
      <c r="I1312" s="14">
        <f>E1312/data!$C$15*1000</f>
        <v>3.9832665205329629</v>
      </c>
      <c r="J1312" s="14">
        <f>J1311+data!$C$21*(I1311-J1311)/60*B1311</f>
        <v>3.9816646684082335</v>
      </c>
      <c r="K1312" s="59">
        <f>K1311+C1312*B1312/3600/data!H$23</f>
        <v>221.93719742342563</v>
      </c>
    </row>
    <row r="1313" spans="1:11" ht="19.899999999999999" customHeight="1">
      <c r="A1313" s="12">
        <f>'Eleveld TCI'!A1313</f>
        <v>9390</v>
      </c>
      <c r="B1313" s="8">
        <f>'Eleveld TCI'!C1313</f>
        <v>10</v>
      </c>
      <c r="C1313" s="68">
        <f>'Marsh TCI'!E1313</f>
        <v>700.1089181376534</v>
      </c>
      <c r="D1313" s="17">
        <f>(F1313*data!$C$16+G1313*data!$C$17-E1312*(data!$C$18+data!$C$19+data!$C$20))*$B1313/60</f>
        <v>-1.9446768836561725</v>
      </c>
      <c r="E1313" s="17">
        <f t="shared" si="42"/>
        <v>29.418773349337823</v>
      </c>
      <c r="F1313" s="17">
        <f>F1312+(data!$C$19*E1312-data!$C$16*F1312)*$B1313/60</f>
        <v>161.28070833521761</v>
      </c>
      <c r="G1313" s="17">
        <f>G1312+(data!$C$20*E1312-data!$C$17*G1312)*$B1313/60</f>
        <v>408.3155844705185</v>
      </c>
      <c r="H1313" s="16">
        <f t="shared" si="43"/>
        <v>156.5</v>
      </c>
      <c r="I1313" s="14">
        <f>E1313/data!$C$15*1000</f>
        <v>3.9833012102854131</v>
      </c>
      <c r="J1313" s="14">
        <f>J1312+data!$C$21*(I1312-J1312)/60*B1312</f>
        <v>3.981698058122221</v>
      </c>
      <c r="K1313" s="59">
        <f>K1312+C1313*B1313/3600/data!H$23</f>
        <v>222.1316721229083</v>
      </c>
    </row>
    <row r="1314" spans="1:11" ht="19.899999999999999" customHeight="1">
      <c r="A1314" s="12">
        <f>'Eleveld TCI'!A1314</f>
        <v>9400</v>
      </c>
      <c r="B1314" s="8">
        <f>'Eleveld TCI'!C1314</f>
        <v>10</v>
      </c>
      <c r="C1314" s="68">
        <f>'Marsh TCI'!E1314</f>
        <v>700.04196815591058</v>
      </c>
      <c r="D1314" s="17">
        <f>(F1314*data!$C$16+G1314*data!$C$17-E1313*(data!$C$18+data!$C$19+data!$C$20))*$B1314/60</f>
        <v>-1.9444908028053525</v>
      </c>
      <c r="E1314" s="17">
        <f t="shared" si="42"/>
        <v>29.419029541359286</v>
      </c>
      <c r="F1314" s="17">
        <f>F1313+(data!$C$19*E1313-data!$C$16*F1313)*$B1314/60</f>
        <v>161.28187019098414</v>
      </c>
      <c r="G1314" s="17">
        <f>G1313+(data!$C$20*E1313-data!$C$17*G1313)*$B1314/60</f>
        <v>408.5969264858627</v>
      </c>
      <c r="H1314" s="16">
        <f t="shared" si="43"/>
        <v>156.66666666666666</v>
      </c>
      <c r="I1314" s="14">
        <f>E1314/data!$C$15*1000</f>
        <v>3.9833358986790124</v>
      </c>
      <c r="J1314" s="14">
        <f>J1313+data!$C$21*(I1313-J1313)/60*B1313</f>
        <v>3.9817314749347852</v>
      </c>
      <c r="K1314" s="59">
        <f>K1313+C1314*B1314/3600/data!H$23</f>
        <v>222.32612822517382</v>
      </c>
    </row>
    <row r="1315" spans="1:11" ht="19.899999999999999" customHeight="1">
      <c r="A1315" s="12">
        <f>'Eleveld TCI'!A1315</f>
        <v>9410</v>
      </c>
      <c r="B1315" s="8">
        <f>'Eleveld TCI'!C1315</f>
        <v>10</v>
      </c>
      <c r="C1315" s="68">
        <f>'Marsh TCI'!E1315</f>
        <v>699.97506083411054</v>
      </c>
      <c r="D1315" s="17">
        <f>(F1315*data!$C$16+G1315*data!$C$17-E1314*(data!$C$18+data!$C$19+data!$C$20))*$B1315/60</f>
        <v>-1.9443048437896853</v>
      </c>
      <c r="E1315" s="17">
        <f t="shared" si="42"/>
        <v>29.419285720224909</v>
      </c>
      <c r="F1315" s="17">
        <f>F1314+(data!$C$19*E1314-data!$C$16*F1314)*$B1315/60</f>
        <v>161.28303461830808</v>
      </c>
      <c r="G1315" s="17">
        <f>G1314+(data!$C$20*E1314-data!$C$17*G1314)*$B1315/60</f>
        <v>408.87806537219541</v>
      </c>
      <c r="H1315" s="16">
        <f t="shared" si="43"/>
        <v>156.83333333333334</v>
      </c>
      <c r="I1315" s="14">
        <f>E1315/data!$C$15*1000</f>
        <v>3.9833705852913117</v>
      </c>
      <c r="J1315" s="14">
        <f>J1314+data!$C$21*(I1314-J1314)/60*B1314</f>
        <v>3.9817649182527464</v>
      </c>
      <c r="K1315" s="59">
        <f>K1314+C1315*B1315/3600/data!H$23</f>
        <v>222.52056574207219</v>
      </c>
    </row>
    <row r="1316" spans="1:11" ht="19.899999999999999" customHeight="1">
      <c r="A1316" s="12">
        <f>'Eleveld TCI'!A1316</f>
        <v>9420</v>
      </c>
      <c r="B1316" s="8">
        <f>'Eleveld TCI'!C1316</f>
        <v>10</v>
      </c>
      <c r="C1316" s="68">
        <f>'Marsh TCI'!E1316</f>
        <v>699.90819609527421</v>
      </c>
      <c r="D1316" s="17">
        <f>(F1316*data!$C$16+G1316*data!$C$17-E1315*(data!$C$18+data!$C$19+data!$C$20))*$B1316/60</f>
        <v>-1.944119006373852</v>
      </c>
      <c r="E1316" s="17">
        <f t="shared" si="42"/>
        <v>29.419541882834697</v>
      </c>
      <c r="F1316" s="17">
        <f>F1315+(data!$C$19*E1315-data!$C$16*F1315)*$B1316/60</f>
        <v>161.28420158928193</v>
      </c>
      <c r="G1316" s="17">
        <f>G1315+(data!$C$20*E1315-data!$C$17*G1315)*$B1316/60</f>
        <v>409.15900127958372</v>
      </c>
      <c r="H1316" s="16">
        <f t="shared" si="43"/>
        <v>157</v>
      </c>
      <c r="I1316" s="14">
        <f>E1316/data!$C$15*1000</f>
        <v>3.9834052697025717</v>
      </c>
      <c r="J1316" s="14">
        <f>J1315+data!$C$21*(I1315-J1315)/60*B1315</f>
        <v>3.9817983874864846</v>
      </c>
      <c r="K1316" s="59">
        <f>K1315+C1316*B1316/3600/data!H$23</f>
        <v>222.714984685432</v>
      </c>
    </row>
    <row r="1317" spans="1:11" ht="19.899999999999999" customHeight="1">
      <c r="A1317" s="12">
        <f>'Eleveld TCI'!A1317</f>
        <v>9430</v>
      </c>
      <c r="B1317" s="8">
        <f>'Eleveld TCI'!C1317</f>
        <v>10</v>
      </c>
      <c r="C1317" s="68">
        <f>'Marsh TCI'!E1317</f>
        <v>699.84137386296993</v>
      </c>
      <c r="D1317" s="17">
        <f>(F1317*data!$C$16+G1317*data!$C$17-E1316*(data!$C$18+data!$C$19+data!$C$20))*$B1317/60</f>
        <v>-1.9439332903241371</v>
      </c>
      <c r="E1317" s="17">
        <f t="shared" si="42"/>
        <v>29.419798026108545</v>
      </c>
      <c r="F1317" s="17">
        <f>F1316+(data!$C$19*E1316-data!$C$16*F1316)*$B1317/60</f>
        <v>161.28537107611322</v>
      </c>
      <c r="G1317" s="17">
        <f>G1316+(data!$C$20*E1316-data!$C$17*G1316)*$B1317/60</f>
        <v>409.43973435792225</v>
      </c>
      <c r="H1317" s="16">
        <f t="shared" si="43"/>
        <v>157.16666666666666</v>
      </c>
      <c r="I1317" s="14">
        <f>E1317/data!$C$15*1000</f>
        <v>3.983439951495745</v>
      </c>
      <c r="J1317" s="14">
        <f>J1316+data!$C$21*(I1316-J1316)/60*B1316</f>
        <v>3.9818318820499203</v>
      </c>
      <c r="K1317" s="59">
        <f>K1316+C1317*B1317/3600/data!H$23</f>
        <v>222.90938506706061</v>
      </c>
    </row>
    <row r="1318" spans="1:11" ht="19.899999999999999" customHeight="1">
      <c r="A1318" s="12">
        <f>'Eleveld TCI'!A1318</f>
        <v>9440</v>
      </c>
      <c r="B1318" s="8">
        <f>'Eleveld TCI'!C1318</f>
        <v>10</v>
      </c>
      <c r="C1318" s="68">
        <f>'Marsh TCI'!E1318</f>
        <v>699.77459406127764</v>
      </c>
      <c r="D1318" s="17">
        <f>(F1318*data!$C$16+G1318*data!$C$17-E1317*(data!$C$18+data!$C$19+data!$C$20))*$B1318/60</f>
        <v>-1.943747695408407</v>
      </c>
      <c r="E1318" s="17">
        <f t="shared" si="42"/>
        <v>29.420054146986164</v>
      </c>
      <c r="F1318" s="17">
        <f>F1317+(data!$C$19*E1317-data!$C$16*F1317)*$B1318/60</f>
        <v>161.28654305112451</v>
      </c>
      <c r="G1318" s="17">
        <f>G1317+(data!$C$20*E1317-data!$C$17*G1317)*$B1318/60</f>
        <v>409.7202647569336</v>
      </c>
      <c r="H1318" s="16">
        <f t="shared" si="43"/>
        <v>157.33333333333334</v>
      </c>
      <c r="I1318" s="14">
        <f>E1318/data!$C$15*1000</f>
        <v>3.9834746302564703</v>
      </c>
      <c r="J1318" s="14">
        <f>J1317+data!$C$21*(I1317-J1317)/60*B1317</f>
        <v>3.9818654013604977</v>
      </c>
      <c r="K1318" s="59">
        <f>K1317+C1318*B1318/3600/data!H$23</f>
        <v>223.10376689874431</v>
      </c>
    </row>
    <row r="1319" spans="1:11" ht="19.899999999999999" customHeight="1">
      <c r="A1319" s="12">
        <f>'Eleveld TCI'!A1319</f>
        <v>9450</v>
      </c>
      <c r="B1319" s="8">
        <f>'Eleveld TCI'!C1319</f>
        <v>10</v>
      </c>
      <c r="C1319" s="68">
        <f>'Marsh TCI'!E1319</f>
        <v>699.70785661481443</v>
      </c>
      <c r="D1319" s="17">
        <f>(F1319*data!$C$16+G1319*data!$C$17-E1318*(data!$C$18+data!$C$19+data!$C$20))*$B1319/60</f>
        <v>-1.9435622213961019</v>
      </c>
      <c r="E1319" s="17">
        <f t="shared" si="42"/>
        <v>29.420310242426943</v>
      </c>
      <c r="F1319" s="17">
        <f>F1318+(data!$C$19*E1318-data!$C$16*F1318)*$B1319/60</f>
        <v>161.28771748675331</v>
      </c>
      <c r="G1319" s="17">
        <f>G1318+(data!$C$20*E1318-data!$C$17*G1318)*$B1319/60</f>
        <v>410.00059262616878</v>
      </c>
      <c r="H1319" s="16">
        <f t="shared" si="43"/>
        <v>157.5</v>
      </c>
      <c r="I1319" s="14">
        <f>E1319/data!$C$15*1000</f>
        <v>3.9835093055730475</v>
      </c>
      <c r="J1319" s="14">
        <f>J1318+data!$C$21*(I1318-J1318)/60*B1318</f>
        <v>3.9818989448391666</v>
      </c>
      <c r="K1319" s="59">
        <f>K1318+C1319*B1319/3600/data!H$23</f>
        <v>223.29813019224844</v>
      </c>
    </row>
    <row r="1320" spans="1:11" ht="19.899999999999999" customHeight="1">
      <c r="A1320" s="12">
        <f>'Eleveld TCI'!A1320</f>
        <v>9460</v>
      </c>
      <c r="B1320" s="8">
        <f>'Eleveld TCI'!C1320</f>
        <v>10</v>
      </c>
      <c r="C1320" s="68">
        <f>'Marsh TCI'!E1320</f>
        <v>699.64116144870388</v>
      </c>
      <c r="D1320" s="17">
        <f>(F1320*data!$C$16+G1320*data!$C$17-E1319*(data!$C$18+data!$C$19+data!$C$20))*$B1320/60</f>
        <v>-1.9433768680582184</v>
      </c>
      <c r="E1320" s="17">
        <f t="shared" si="42"/>
        <v>29.420566309409875</v>
      </c>
      <c r="F1320" s="17">
        <f>F1319+(data!$C$19*E1319-data!$C$16*F1319)*$B1320/60</f>
        <v>161.28889435555197</v>
      </c>
      <c r="G1320" s="17">
        <f>G1319+(data!$C$20*E1319-data!$C$17*G1319)*$B1320/60</f>
        <v>410.28071811500791</v>
      </c>
      <c r="H1320" s="16">
        <f t="shared" si="43"/>
        <v>157.66666666666666</v>
      </c>
      <c r="I1320" s="14">
        <f>E1320/data!$C$15*1000</f>
        <v>3.9835439770364327</v>
      </c>
      <c r="J1320" s="14">
        <f>J1319+data!$C$21*(I1319-J1319)/60*B1319</f>
        <v>3.9819325119103657</v>
      </c>
      <c r="K1320" s="59">
        <f>K1319+C1320*B1320/3600/data!H$23</f>
        <v>223.49247495931752</v>
      </c>
    </row>
    <row r="1321" spans="1:11" ht="19.899999999999999" customHeight="1">
      <c r="A1321" s="12">
        <f>'Eleveld TCI'!A1321</f>
        <v>9470</v>
      </c>
      <c r="B1321" s="8">
        <f>'Eleveld TCI'!C1321</f>
        <v>10</v>
      </c>
      <c r="C1321" s="68">
        <f>'Marsh TCI'!E1321</f>
        <v>699.57450848859651</v>
      </c>
      <c r="D1321" s="17">
        <f>(F1321*data!$C$16+G1321*data!$C$17-E1320*(data!$C$18+data!$C$19+data!$C$20))*$B1321/60</f>
        <v>-1.9431916351672991</v>
      </c>
      <c r="E1321" s="17">
        <f t="shared" si="42"/>
        <v>29.42082234493342</v>
      </c>
      <c r="F1321" s="17">
        <f>F1320+(data!$C$19*E1320-data!$C$16*F1320)*$B1321/60</f>
        <v>161.29007363018769</v>
      </c>
      <c r="G1321" s="17">
        <f>G1320+(data!$C$20*E1320-data!$C$17*G1320)*$B1321/60</f>
        <v>410.5606413726606</v>
      </c>
      <c r="H1321" s="16">
        <f t="shared" si="43"/>
        <v>157.83333333333334</v>
      </c>
      <c r="I1321" s="14">
        <f>E1321/data!$C$15*1000</f>
        <v>3.9835786442402181</v>
      </c>
      <c r="J1321" s="14">
        <f>J1320+data!$C$21*(I1320-J1320)/60*B1320</f>
        <v>3.9819661020020036</v>
      </c>
      <c r="K1321" s="59">
        <f>K1320+C1321*B1321/3600/data!H$23</f>
        <v>223.68680121167546</v>
      </c>
    </row>
    <row r="1322" spans="1:11" ht="19.899999999999999" customHeight="1">
      <c r="A1322" s="12">
        <f>'Eleveld TCI'!A1322</f>
        <v>9480</v>
      </c>
      <c r="B1322" s="8">
        <f>'Eleveld TCI'!C1322</f>
        <v>10</v>
      </c>
      <c r="C1322" s="68">
        <f>'Marsh TCI'!E1322</f>
        <v>699.50789766064418</v>
      </c>
      <c r="D1322" s="17">
        <f>(F1322*data!$C$16+G1322*data!$C$17-E1321*(data!$C$18+data!$C$19+data!$C$20))*$B1322/60</f>
        <v>-1.9430065224974149</v>
      </c>
      <c r="E1322" s="17">
        <f t="shared" si="42"/>
        <v>29.421078346015438</v>
      </c>
      <c r="F1322" s="17">
        <f>F1321+(data!$C$19*E1321-data!$C$16*F1321)*$B1322/60</f>
        <v>161.2912552834423</v>
      </c>
      <c r="G1322" s="17">
        <f>G1321+(data!$C$20*E1321-data!$C$17*G1321)*$B1322/60</f>
        <v>410.84036254816652</v>
      </c>
      <c r="H1322" s="16">
        <f t="shared" si="43"/>
        <v>158</v>
      </c>
      <c r="I1322" s="14">
        <f>E1322/data!$C$15*1000</f>
        <v>3.9836133067806214</v>
      </c>
      <c r="J1322" s="14">
        <f>J1321+data!$C$21*(I1321-J1321)/60*B1321</f>
        <v>3.9819997145454433</v>
      </c>
      <c r="K1322" s="59">
        <f>K1321+C1322*B1322/3600/data!H$23</f>
        <v>223.88110896102563</v>
      </c>
    </row>
    <row r="1323" spans="1:11" ht="19.899999999999999" customHeight="1">
      <c r="A1323" s="12">
        <f>'Eleveld TCI'!A1323</f>
        <v>9490</v>
      </c>
      <c r="B1323" s="8">
        <f>'Eleveld TCI'!C1323</f>
        <v>10</v>
      </c>
      <c r="C1323" s="68">
        <f>'Marsh TCI'!E1323</f>
        <v>699.44132889150012</v>
      </c>
      <c r="D1323" s="17">
        <f>(F1323*data!$C$16+G1323*data!$C$17-E1322*(data!$C$18+data!$C$19+data!$C$20))*$B1323/60</f>
        <v>-1.942821529824156</v>
      </c>
      <c r="E1323" s="17">
        <f t="shared" si="42"/>
        <v>29.421334309693073</v>
      </c>
      <c r="F1323" s="17">
        <f>F1322+(data!$C$19*E1322-data!$C$16*F1322)*$B1323/60</f>
        <v>161.29243928821231</v>
      </c>
      <c r="G1323" s="17">
        <f>G1322+(data!$C$20*E1322-data!$C$17*G1322)*$B1323/60</f>
        <v>411.11988179039582</v>
      </c>
      <c r="H1323" s="16">
        <f t="shared" si="43"/>
        <v>158.16666666666666</v>
      </c>
      <c r="I1323" s="14">
        <f>E1323/data!$C$15*1000</f>
        <v>3.9836479642564724</v>
      </c>
      <c r="J1323" s="14">
        <f>J1322+data!$C$21*(I1322-J1322)/60*B1322</f>
        <v>3.982033348975484</v>
      </c>
      <c r="K1323" s="59">
        <f>K1322+C1323*B1323/3600/data!H$23</f>
        <v>224.07539821905104</v>
      </c>
    </row>
    <row r="1324" spans="1:11" ht="19.899999999999999" customHeight="1">
      <c r="A1324" s="12">
        <f>'Eleveld TCI'!A1324</f>
        <v>9500</v>
      </c>
      <c r="B1324" s="8">
        <f>'Eleveld TCI'!C1324</f>
        <v>10</v>
      </c>
      <c r="C1324" s="68">
        <f>'Marsh TCI'!E1324</f>
        <v>699.37480210832405</v>
      </c>
      <c r="D1324" s="17">
        <f>(F1324*data!$C$16+G1324*data!$C$17-E1323*(data!$C$18+data!$C$19+data!$C$20))*$B1324/60</f>
        <v>-1.9426366569246178</v>
      </c>
      <c r="E1324" s="17">
        <f t="shared" si="42"/>
        <v>29.421590233022624</v>
      </c>
      <c r="F1324" s="17">
        <f>F1323+(data!$C$19*E1323-data!$C$16*F1323)*$B1324/60</f>
        <v>161.29362561750875</v>
      </c>
      <c r="G1324" s="17">
        <f>G1323+(data!$C$20*E1323-data!$C$17*G1323)*$B1324/60</f>
        <v>411.3991992480498</v>
      </c>
      <c r="H1324" s="16">
        <f t="shared" si="43"/>
        <v>158.33333333333334</v>
      </c>
      <c r="I1324" s="14">
        <f>E1324/data!$C$15*1000</f>
        <v>3.9836826162691934</v>
      </c>
      <c r="J1324" s="14">
        <f>J1323+data!$C$21*(I1323-J1323)/60*B1323</f>
        <v>3.9820670047303439</v>
      </c>
      <c r="K1324" s="59">
        <f>K1323+C1324*B1324/3600/data!H$23</f>
        <v>224.26966899741447</v>
      </c>
    </row>
    <row r="1325" spans="1:11" ht="19.899999999999999" customHeight="1">
      <c r="A1325" s="12">
        <f>'Eleveld TCI'!A1325</f>
        <v>9510</v>
      </c>
      <c r="B1325" s="8">
        <f>'Eleveld TCI'!C1325</f>
        <v>10</v>
      </c>
      <c r="C1325" s="68">
        <f>'Marsh TCI'!E1325</f>
        <v>699.30831723877702</v>
      </c>
      <c r="D1325" s="17">
        <f>(F1325*data!$C$16+G1325*data!$C$17-E1324*(data!$C$18+data!$C$19+data!$C$20))*$B1325/60</f>
        <v>-1.9424519035773855</v>
      </c>
      <c r="E1325" s="17">
        <f t="shared" si="42"/>
        <v>29.421846113079472</v>
      </c>
      <c r="F1325" s="17">
        <f>F1324+(data!$C$19*E1324-data!$C$16*F1324)*$B1325/60</f>
        <v>161.29481424445706</v>
      </c>
      <c r="G1325" s="17">
        <f>G1324+(data!$C$20*E1324-data!$C$17*G1324)*$B1325/60</f>
        <v>411.67831506966127</v>
      </c>
      <c r="H1325" s="16">
        <f t="shared" si="43"/>
        <v>158.5</v>
      </c>
      <c r="I1325" s="14">
        <f>E1325/data!$C$15*1000</f>
        <v>3.9837172624227914</v>
      </c>
      <c r="J1325" s="14">
        <f>J1324+data!$C$21*(I1324-J1324)/60*B1324</f>
        <v>3.9821006812516435</v>
      </c>
      <c r="K1325" s="59">
        <f>K1324+C1325*B1325/3600/data!H$23</f>
        <v>224.46392130775857</v>
      </c>
    </row>
    <row r="1326" spans="1:11" ht="19.899999999999999" customHeight="1">
      <c r="A1326" s="12">
        <f>'Eleveld TCI'!A1326</f>
        <v>9520</v>
      </c>
      <c r="B1326" s="8">
        <f>'Eleveld TCI'!C1326</f>
        <v>10</v>
      </c>
      <c r="C1326" s="68">
        <f>'Marsh TCI'!E1326</f>
        <v>699.24187421099589</v>
      </c>
      <c r="D1326" s="17">
        <f>(F1326*data!$C$16+G1326*data!$C$17-E1325*(data!$C$18+data!$C$19+data!$C$20))*$B1326/60</f>
        <v>-1.94226726956252</v>
      </c>
      <c r="E1326" s="17">
        <f t="shared" si="42"/>
        <v>29.422101946957998</v>
      </c>
      <c r="F1326" s="17">
        <f>F1325+(data!$C$19*E1325-data!$C$16*F1325)*$B1326/60</f>
        <v>161.29600514229699</v>
      </c>
      <c r="G1326" s="17">
        <f>G1325+(data!$C$20*E1325-data!$C$17*G1325)*$B1326/60</f>
        <v>411.95722940359514</v>
      </c>
      <c r="H1326" s="16">
        <f t="shared" si="43"/>
        <v>158.66666666666666</v>
      </c>
      <c r="I1326" s="14">
        <f>E1326/data!$C$15*1000</f>
        <v>3.9837519023238457</v>
      </c>
      <c r="J1326" s="14">
        <f>J1325+data!$C$21*(I1325-J1325)/60*B1325</f>
        <v>3.9821343779843872</v>
      </c>
      <c r="K1326" s="59">
        <f>K1325+C1326*B1326/3600/data!H$23</f>
        <v>224.65815516170608</v>
      </c>
    </row>
    <row r="1327" spans="1:11" ht="19.899999999999999" customHeight="1">
      <c r="A1327" s="12">
        <f>'Eleveld TCI'!A1327</f>
        <v>9530</v>
      </c>
      <c r="B1327" s="8">
        <f>'Eleveld TCI'!C1327</f>
        <v>10</v>
      </c>
      <c r="C1327" s="68">
        <f>'Marsh TCI'!E1327</f>
        <v>699.17547295361373</v>
      </c>
      <c r="D1327" s="17">
        <f>(F1327*data!$C$16+G1327*data!$C$17-E1326*(data!$C$18+data!$C$19+data!$C$20))*$B1327/60</f>
        <v>-1.9420827546615544</v>
      </c>
      <c r="E1327" s="17">
        <f t="shared" si="42"/>
        <v>29.422357731771431</v>
      </c>
      <c r="F1327" s="17">
        <f>F1326+(data!$C$19*E1326-data!$C$16*F1326)*$B1327/60</f>
        <v>161.29719828438255</v>
      </c>
      <c r="G1327" s="17">
        <f>G1326+(data!$C$20*E1326-data!$C$17*G1326)*$B1327/60</f>
        <v>412.23594239804885</v>
      </c>
      <c r="H1327" s="16">
        <f t="shared" si="43"/>
        <v>158.83333333333334</v>
      </c>
      <c r="I1327" s="14">
        <f>E1327/data!$C$15*1000</f>
        <v>3.9837865355814874</v>
      </c>
      <c r="J1327" s="14">
        <f>J1326+data!$C$21*(I1326-J1326)/60*B1326</f>
        <v>3.9821680943769482</v>
      </c>
      <c r="K1327" s="59">
        <f>K1326+C1327*B1327/3600/data!H$23</f>
        <v>224.85237057085985</v>
      </c>
    </row>
    <row r="1328" spans="1:11" ht="19.899999999999999" customHeight="1">
      <c r="A1328" s="12">
        <f>'Eleveld TCI'!A1328</f>
        <v>9540</v>
      </c>
      <c r="B1328" s="8">
        <f>'Eleveld TCI'!C1328</f>
        <v>10</v>
      </c>
      <c r="C1328" s="68">
        <f>'Marsh TCI'!E1328</f>
        <v>699.10911339574454</v>
      </c>
      <c r="D1328" s="17">
        <f>(F1328*data!$C$16+G1328*data!$C$17-E1327*(data!$C$18+data!$C$19+data!$C$20))*$B1328/60</f>
        <v>-1.9418983586574692</v>
      </c>
      <c r="E1328" s="17">
        <f t="shared" si="42"/>
        <v>29.422613464651779</v>
      </c>
      <c r="F1328" s="17">
        <f>F1327+(data!$C$19*E1327-data!$C$16*F1327)*$B1328/60</f>
        <v>161.29839364418183</v>
      </c>
      <c r="G1328" s="17">
        <f>G1327+(data!$C$20*E1327-data!$C$17*G1327)*$B1328/60</f>
        <v>412.5144542010529</v>
      </c>
      <c r="H1328" s="16">
        <f t="shared" si="43"/>
        <v>159</v>
      </c>
      <c r="I1328" s="14">
        <f>E1328/data!$C$15*1000</f>
        <v>3.9838211618073913</v>
      </c>
      <c r="J1328" s="14">
        <f>J1327+data!$C$21*(I1327-J1327)/60*B1327</f>
        <v>3.9822018298810504</v>
      </c>
      <c r="K1328" s="59">
        <f>K1327+C1328*B1328/3600/data!H$23</f>
        <v>225.04656754680312</v>
      </c>
    </row>
    <row r="1329" spans="1:11" ht="19.899999999999999" customHeight="1">
      <c r="A1329" s="12">
        <f>'Eleveld TCI'!A1329</f>
        <v>9550</v>
      </c>
      <c r="B1329" s="8">
        <f>'Eleveld TCI'!C1329</f>
        <v>10</v>
      </c>
      <c r="C1329" s="68">
        <f>'Marsh TCI'!E1329</f>
        <v>699.04279546698831</v>
      </c>
      <c r="D1329" s="17">
        <f>(F1329*data!$C$16+G1329*data!$C$17-E1328*(data!$C$18+data!$C$19+data!$C$20))*$B1329/60</f>
        <v>-1.9417140813346876</v>
      </c>
      <c r="E1329" s="17">
        <f t="shared" si="42"/>
        <v>29.422869142749715</v>
      </c>
      <c r="F1329" s="17">
        <f>F1328+(data!$C$19*E1328-data!$C$16*F1328)*$B1329/60</f>
        <v>161.29959119527689</v>
      </c>
      <c r="G1329" s="17">
        <f>G1328+(data!$C$20*E1328-data!$C$17*G1328)*$B1329/60</f>
        <v>412.7927649604714</v>
      </c>
      <c r="H1329" s="16">
        <f t="shared" si="43"/>
        <v>159.16666666666666</v>
      </c>
      <c r="I1329" s="14">
        <f>E1329/data!$C$15*1000</f>
        <v>3.9838557806157575</v>
      </c>
      <c r="J1329" s="14">
        <f>J1328+data!$C$21*(I1328-J1328)/60*B1328</f>
        <v>3.9822355839517516</v>
      </c>
      <c r="K1329" s="59">
        <f>K1328+C1329*B1329/3600/data!H$23</f>
        <v>225.24074610109952</v>
      </c>
    </row>
    <row r="1330" spans="1:11" ht="19.899999999999999" customHeight="1">
      <c r="A1330" s="12">
        <f>'Eleveld TCI'!A1330</f>
        <v>9560</v>
      </c>
      <c r="B1330" s="8">
        <f>'Eleveld TCI'!C1330</f>
        <v>10</v>
      </c>
      <c r="C1330" s="68">
        <f>'Marsh TCI'!E1330</f>
        <v>698.97651909740546</v>
      </c>
      <c r="D1330" s="17">
        <f>(F1330*data!$C$16+G1330*data!$C$17-E1329*(data!$C$18+data!$C$19+data!$C$20))*$B1330/60</f>
        <v>-1.941529922479057</v>
      </c>
      <c r="E1330" s="17">
        <f t="shared" si="42"/>
        <v>29.423124763234515</v>
      </c>
      <c r="F1330" s="17">
        <f>F1329+(data!$C$19*E1329-data!$C$16*F1329)*$B1330/60</f>
        <v>161.30079091136369</v>
      </c>
      <c r="G1330" s="17">
        <f>G1329+(data!$C$20*E1329-data!$C$17*G1329)*$B1330/60</f>
        <v>413.07087482400249</v>
      </c>
      <c r="H1330" s="16">
        <f t="shared" si="43"/>
        <v>159.33333333333334</v>
      </c>
      <c r="I1330" s="14">
        <f>E1330/data!$C$15*1000</f>
        <v>3.9838903916233068</v>
      </c>
      <c r="J1330" s="14">
        <f>J1329+data!$C$21*(I1329-J1329)/60*B1329</f>
        <v>3.9822693560474272</v>
      </c>
      <c r="K1330" s="59">
        <f>K1329+C1330*B1330/3600/data!H$23</f>
        <v>225.43490624529323</v>
      </c>
    </row>
    <row r="1331" spans="1:11" ht="19.899999999999999" customHeight="1">
      <c r="A1331" s="12">
        <f>'Eleveld TCI'!A1331</f>
        <v>9570</v>
      </c>
      <c r="B1331" s="8">
        <f>'Eleveld TCI'!C1331</f>
        <v>10</v>
      </c>
      <c r="C1331" s="68">
        <f>'Marsh TCI'!E1331</f>
        <v>698.91028421753219</v>
      </c>
      <c r="D1331" s="17">
        <f>(F1331*data!$C$16+G1331*data!$C$17-E1330*(data!$C$18+data!$C$19+data!$C$20))*$B1331/60</f>
        <v>-1.9413458818778466</v>
      </c>
      <c r="E1331" s="17">
        <f t="shared" si="42"/>
        <v>29.423380323293905</v>
      </c>
      <c r="F1331" s="17">
        <f>F1330+(data!$C$19*E1330-data!$C$16*F1330)*$B1331/60</f>
        <v>161.30199276625191</v>
      </c>
      <c r="G1331" s="17">
        <f>G1330+(data!$C$20*E1330-data!$C$17*G1330)*$B1331/60</f>
        <v>413.34878393917887</v>
      </c>
      <c r="H1331" s="16">
        <f t="shared" si="43"/>
        <v>159.5</v>
      </c>
      <c r="I1331" s="14">
        <f>E1331/data!$C$15*1000</f>
        <v>3.9839249944492563</v>
      </c>
      <c r="J1331" s="14">
        <f>J1330+data!$C$21*(I1330-J1330)/60*B1330</f>
        <v>3.9823031456297526</v>
      </c>
      <c r="K1331" s="59">
        <f>K1330+C1331*B1331/3600/data!H$23</f>
        <v>225.62904799090921</v>
      </c>
    </row>
    <row r="1332" spans="1:11" ht="19.899999999999999" customHeight="1">
      <c r="A1332" s="12">
        <f>'Eleveld TCI'!A1332</f>
        <v>9580</v>
      </c>
      <c r="B1332" s="8">
        <f>'Eleveld TCI'!C1332</f>
        <v>10</v>
      </c>
      <c r="C1332" s="68">
        <f>'Marsh TCI'!E1332</f>
        <v>698.84409075837027</v>
      </c>
      <c r="D1332" s="17">
        <f>(F1332*data!$C$16+G1332*data!$C$17-E1331*(data!$C$18+data!$C$19+data!$C$20))*$B1332/60</f>
        <v>-1.9411619593197229</v>
      </c>
      <c r="E1332" s="17">
        <f t="shared" si="42"/>
        <v>29.423635820133995</v>
      </c>
      <c r="F1332" s="17">
        <f>F1331+(data!$C$19*E1331-data!$C$16*F1331)*$B1332/60</f>
        <v>161.30319673386484</v>
      </c>
      <c r="G1332" s="17">
        <f>G1331+(data!$C$20*E1331-data!$C$17*G1331)*$B1332/60</f>
        <v>413.62649245336826</v>
      </c>
      <c r="H1332" s="16">
        <f t="shared" si="43"/>
        <v>159.66666666666666</v>
      </c>
      <c r="I1332" s="14">
        <f>E1332/data!$C$15*1000</f>
        <v>3.9839595887153147</v>
      </c>
      <c r="J1332" s="14">
        <f>J1331+data!$C$21*(I1331-J1331)/60*B1331</f>
        <v>3.982336952163688</v>
      </c>
      <c r="K1332" s="59">
        <f>K1331+C1332*B1332/3600/data!H$23</f>
        <v>225.82317134945322</v>
      </c>
    </row>
    <row r="1333" spans="1:11" ht="19.899999999999999" customHeight="1">
      <c r="A1333" s="12">
        <f>'Eleveld TCI'!A1333</f>
        <v>9590</v>
      </c>
      <c r="B1333" s="8">
        <f>'Eleveld TCI'!C1333</f>
        <v>10</v>
      </c>
      <c r="C1333" s="68">
        <f>'Marsh TCI'!E1333</f>
        <v>698.77793865138187</v>
      </c>
      <c r="D1333" s="17">
        <f>(F1333*data!$C$16+G1333*data!$C$17-E1332*(data!$C$18+data!$C$19+data!$C$20))*$B1333/60</f>
        <v>-1.9409781545947462</v>
      </c>
      <c r="E1333" s="17">
        <f t="shared" si="42"/>
        <v>29.423891250979167</v>
      </c>
      <c r="F1333" s="17">
        <f>F1332+(data!$C$19*E1332-data!$C$16*F1332)*$B1333/60</f>
        <v>161.30440278823923</v>
      </c>
      <c r="G1333" s="17">
        <f>G1332+(data!$C$20*E1332-data!$C$17*G1332)*$B1333/60</f>
        <v>413.90400051377384</v>
      </c>
      <c r="H1333" s="16">
        <f t="shared" si="43"/>
        <v>159.83333333333334</v>
      </c>
      <c r="I1333" s="14">
        <f>E1333/data!$C$15*1000</f>
        <v>3.9839941740456628</v>
      </c>
      <c r="J1333" s="14">
        <f>J1332+data!$C$21*(I1332-J1332)/60*B1332</f>
        <v>3.98237077511746</v>
      </c>
      <c r="K1333" s="59">
        <f>K1332+C1333*B1333/3600/data!H$23</f>
        <v>226.01727633241194</v>
      </c>
    </row>
    <row r="1334" spans="1:11" ht="19.899999999999999" customHeight="1">
      <c r="A1334" s="12">
        <f>'Eleveld TCI'!A1334</f>
        <v>9600</v>
      </c>
      <c r="B1334" s="8">
        <f>'Eleveld TCI'!C1334</f>
        <v>10</v>
      </c>
      <c r="C1334" s="68">
        <f>'Marsh TCI'!E1334</f>
        <v>698.71182782849473</v>
      </c>
      <c r="D1334" s="17">
        <f>(F1334*data!$C$16+G1334*data!$C$17-E1333*(data!$C$18+data!$C$19+data!$C$20))*$B1334/60</f>
        <v>-1.9407944674943529</v>
      </c>
      <c r="E1334" s="17">
        <f t="shared" si="42"/>
        <v>29.424146613071986</v>
      </c>
      <c r="F1334" s="17">
        <f>F1333+(data!$C$19*E1333-data!$C$16*F1333)*$B1334/60</f>
        <v>161.30561090352518</v>
      </c>
      <c r="G1334" s="17">
        <f>G1333+(data!$C$20*E1333-data!$C$17*G1333)*$B1334/60</f>
        <v>414.18130826743493</v>
      </c>
      <c r="H1334" s="16">
        <f t="shared" si="43"/>
        <v>160</v>
      </c>
      <c r="I1334" s="14">
        <f>E1334/data!$C$15*1000</f>
        <v>3.984028750066944</v>
      </c>
      <c r="J1334" s="14">
        <f>J1333+data!$C$21*(I1333-J1333)/60*B1333</f>
        <v>3.9824046139625464</v>
      </c>
      <c r="K1334" s="59">
        <f>K1333+C1334*B1334/3600/data!H$23</f>
        <v>226.21136295125319</v>
      </c>
    </row>
    <row r="1335" spans="1:11" ht="19.899999999999999" customHeight="1">
      <c r="A1335" s="12">
        <f>'Eleveld TCI'!A1335</f>
        <v>9610</v>
      </c>
      <c r="B1335" s="8">
        <f>'Eleveld TCI'!C1335</f>
        <v>10</v>
      </c>
      <c r="C1335" s="68">
        <f>'Marsh TCI'!E1335</f>
        <v>698.64575822207144</v>
      </c>
      <c r="D1335" s="17">
        <f>(F1335*data!$C$16+G1335*data!$C$17-E1334*(data!$C$18+data!$C$19+data!$C$20))*$B1335/60</f>
        <v>-1.940610897811349</v>
      </c>
      <c r="E1335" s="17">
        <f t="shared" si="42"/>
        <v>29.424401903673122</v>
      </c>
      <c r="F1335" s="17">
        <f>F1334+(data!$C$19*E1334-data!$C$16*F1334)*$B1335/60</f>
        <v>161.30682105398597</v>
      </c>
      <c r="G1335" s="17">
        <f>G1334+(data!$C$20*E1334-data!$C$17*G1334)*$B1335/60</f>
        <v>414.45841586122725</v>
      </c>
      <c r="H1335" s="16">
        <f t="shared" si="43"/>
        <v>160.16666666666666</v>
      </c>
      <c r="I1335" s="14">
        <f>E1335/data!$C$15*1000</f>
        <v>3.9840633164082524</v>
      </c>
      <c r="J1335" s="14">
        <f>J1334+data!$C$21*(I1334-J1334)/60*B1334</f>
        <v>3.9824384681736595</v>
      </c>
      <c r="K1335" s="59">
        <f>K1334+C1335*B1335/3600/data!H$23</f>
        <v>226.40543121742598</v>
      </c>
    </row>
    <row r="1336" spans="1:11" ht="19.899999999999999" customHeight="1">
      <c r="A1336" s="12">
        <f>'Eleveld TCI'!A1336</f>
        <v>9620</v>
      </c>
      <c r="B1336" s="8">
        <f>'Eleveld TCI'!C1336</f>
        <v>10</v>
      </c>
      <c r="C1336" s="68">
        <f>'Marsh TCI'!E1336</f>
        <v>698.57972976494011</v>
      </c>
      <c r="D1336" s="17">
        <f>(F1336*data!$C$16+G1336*data!$C$17-E1335*(data!$C$18+data!$C$19+data!$C$20))*$B1336/60</f>
        <v>-1.9404274453398955</v>
      </c>
      <c r="E1336" s="17">
        <f t="shared" si="42"/>
        <v>29.424657120061202</v>
      </c>
      <c r="F1336" s="17">
        <f>F1335+(data!$C$19*E1335-data!$C$16*F1335)*$B1336/60</f>
        <v>161.30803321399796</v>
      </c>
      <c r="G1336" s="17">
        <f>G1335+(data!$C$20*E1335-data!$C$17*G1335)*$B1336/60</f>
        <v>414.7353234418635</v>
      </c>
      <c r="H1336" s="16">
        <f t="shared" si="43"/>
        <v>160.33333333333334</v>
      </c>
      <c r="I1336" s="14">
        <f>E1336/data!$C$15*1000</f>
        <v>3.9840978727011152</v>
      </c>
      <c r="J1336" s="14">
        <f>J1335+data!$C$21*(I1335-J1335)/60*B1335</f>
        <v>3.9824723372287294</v>
      </c>
      <c r="K1336" s="59">
        <f>K1335+C1336*B1336/3600/data!H$23</f>
        <v>226.5994811423607</v>
      </c>
    </row>
    <row r="1337" spans="1:11" ht="19.899999999999999" customHeight="1">
      <c r="A1337" s="12">
        <f>'Eleveld TCI'!A1337</f>
        <v>9630</v>
      </c>
      <c r="B1337" s="8">
        <f>'Eleveld TCI'!C1337</f>
        <v>10</v>
      </c>
      <c r="C1337" s="68">
        <f>'Marsh TCI'!E1337</f>
        <v>698.51374239036375</v>
      </c>
      <c r="D1337" s="17">
        <f>(F1337*data!$C$16+G1337*data!$C$17-E1336*(data!$C$18+data!$C$19+data!$C$20))*$B1337/60</f>
        <v>-1.9402441098754957</v>
      </c>
      <c r="E1337" s="17">
        <f t="shared" si="42"/>
        <v>29.424912259532761</v>
      </c>
      <c r="F1337" s="17">
        <f>F1336+(data!$C$19*E1336-data!$C$16*F1336)*$B1337/60</f>
        <v>161.30924735805033</v>
      </c>
      <c r="G1337" s="17">
        <f>G1336+(data!$C$20*E1336-data!$C$17*G1336)*$B1337/60</f>
        <v>415.01203115589379</v>
      </c>
      <c r="H1337" s="16">
        <f t="shared" si="43"/>
        <v>160.5</v>
      </c>
      <c r="I1337" s="14">
        <f>E1337/data!$C$15*1000</f>
        <v>3.9841324185794833</v>
      </c>
      <c r="J1337" s="14">
        <f>J1336+data!$C$21*(I1336-J1336)/60*B1336</f>
        <v>3.9825062206088875</v>
      </c>
      <c r="K1337" s="59">
        <f>K1336+C1337*B1337/3600/data!H$23</f>
        <v>226.79351273746914</v>
      </c>
    </row>
    <row r="1338" spans="1:11" ht="19.899999999999999" customHeight="1">
      <c r="A1338" s="12">
        <f>'Eleveld TCI'!A1338</f>
        <v>9640</v>
      </c>
      <c r="B1338" s="8">
        <f>'Eleveld TCI'!C1338</f>
        <v>10</v>
      </c>
      <c r="C1338" s="68">
        <f>'Marsh TCI'!E1338</f>
        <v>698.44779603205552</v>
      </c>
      <c r="D1338" s="17">
        <f>(F1338*data!$C$16+G1338*data!$C$17-E1337*(data!$C$18+data!$C$19+data!$C$20))*$B1338/60</f>
        <v>-1.9400608912149846</v>
      </c>
      <c r="E1338" s="17">
        <f t="shared" ref="E1338:E1401" si="44">IF(N$21=1,(C1337/60)*$B1338/60+D1338+E1337,(C1338/60)*$B1338/60+D1338+E1337)</f>
        <v>29.425167319402121</v>
      </c>
      <c r="F1338" s="17">
        <f>F1337+(data!$C$19*E1337-data!$C$16*F1337)*$B1338/60</f>
        <v>161.31046346074507</v>
      </c>
      <c r="G1338" s="17">
        <f>G1337+(data!$C$20*E1337-data!$C$17*G1337)*$B1338/60</f>
        <v>415.28853914970625</v>
      </c>
      <c r="H1338" s="16">
        <f t="shared" si="43"/>
        <v>160.66666666666666</v>
      </c>
      <c r="I1338" s="14">
        <f>E1338/data!$C$15*1000</f>
        <v>3.9841669536797149</v>
      </c>
      <c r="J1338" s="14">
        <f>J1337+data!$C$21*(I1337-J1337)/60*B1337</f>
        <v>3.9825401177984512</v>
      </c>
      <c r="K1338" s="59">
        <f>K1337+C1338*B1338/3600/data!H$23</f>
        <v>226.98752601414472</v>
      </c>
    </row>
    <row r="1339" spans="1:11" ht="19.899999999999999" customHeight="1">
      <c r="A1339" s="12">
        <f>'Eleveld TCI'!A1339</f>
        <v>9650</v>
      </c>
      <c r="B1339" s="8">
        <f>'Eleveld TCI'!C1339</f>
        <v>10</v>
      </c>
      <c r="C1339" s="68">
        <f>'Marsh TCI'!E1339</f>
        <v>698.38189062415836</v>
      </c>
      <c r="D1339" s="17">
        <f>(F1339*data!$C$16+G1339*data!$C$17-E1338*(data!$C$18+data!$C$19+data!$C$20))*$B1339/60</f>
        <v>-1.9398777891565175</v>
      </c>
      <c r="E1339" s="17">
        <f t="shared" si="44"/>
        <v>29.425422297001312</v>
      </c>
      <c r="F1339" s="17">
        <f>F1338+(data!$C$19*E1338-data!$C$16*F1338)*$B1339/60</f>
        <v>161.31168149679667</v>
      </c>
      <c r="G1339" s="17">
        <f>G1338+(data!$C$20*E1338-data!$C$17*G1338)*$B1339/60</f>
        <v>415.56484756952733</v>
      </c>
      <c r="H1339" s="16">
        <f t="shared" si="43"/>
        <v>160.83333333333334</v>
      </c>
      <c r="I1339" s="14">
        <f>E1339/data!$C$15*1000</f>
        <v>3.9842014776405676</v>
      </c>
      <c r="J1339" s="14">
        <f>J1338+data!$C$21*(I1338-J1338)/60*B1338</f>
        <v>3.9825740282849069</v>
      </c>
      <c r="K1339" s="59">
        <f>K1338+C1339*B1339/3600/data!H$23</f>
        <v>227.18152098376254</v>
      </c>
    </row>
    <row r="1340" spans="1:11" ht="19.899999999999999" customHeight="1">
      <c r="A1340" s="12">
        <f>'Eleveld TCI'!A1340</f>
        <v>9660</v>
      </c>
      <c r="B1340" s="8">
        <f>'Eleveld TCI'!C1340</f>
        <v>10</v>
      </c>
      <c r="C1340" s="68">
        <f>'Marsh TCI'!E1340</f>
        <v>698.31602610124492</v>
      </c>
      <c r="D1340" s="17">
        <f>(F1340*data!$C$16+G1340*data!$C$17-E1339*(data!$C$18+data!$C$19+data!$C$20))*$B1340/60</f>
        <v>-1.9396948034995587</v>
      </c>
      <c r="E1340" s="17">
        <f t="shared" si="44"/>
        <v>29.42567718967997</v>
      </c>
      <c r="F1340" s="17">
        <f>F1339+(data!$C$19*E1339-data!$C$16*F1339)*$B1340/60</f>
        <v>161.3129014410321</v>
      </c>
      <c r="G1340" s="17">
        <f>G1339+(data!$C$20*E1339-data!$C$17*G1339)*$B1340/60</f>
        <v>415.84095656142239</v>
      </c>
      <c r="H1340" s="16">
        <f t="shared" si="43"/>
        <v>161</v>
      </c>
      <c r="I1340" s="14">
        <f>E1340/data!$C$15*1000</f>
        <v>3.9842359901031825</v>
      </c>
      <c r="J1340" s="14">
        <f>J1339+data!$C$21*(I1339-J1339)/60*B1339</f>
        <v>3.9826079515588941</v>
      </c>
      <c r="K1340" s="59">
        <f>K1339+C1340*B1340/3600/data!H$23</f>
        <v>227.37549765767955</v>
      </c>
    </row>
    <row r="1341" spans="1:11" ht="19.899999999999999" customHeight="1">
      <c r="A1341" s="12">
        <f>'Eleveld TCI'!A1341</f>
        <v>9670</v>
      </c>
      <c r="B1341" s="8">
        <f>'Eleveld TCI'!C1341</f>
        <v>10</v>
      </c>
      <c r="C1341" s="68">
        <f>'Marsh TCI'!E1341</f>
        <v>698.25020239833293</v>
      </c>
      <c r="D1341" s="17">
        <f>(F1341*data!$C$16+G1341*data!$C$17-E1340*(data!$C$18+data!$C$19+data!$C$20))*$B1341/60</f>
        <v>-1.9395119340448708</v>
      </c>
      <c r="E1341" s="17">
        <f t="shared" si="44"/>
        <v>29.425931994805225</v>
      </c>
      <c r="F1341" s="17">
        <f>F1340+(data!$C$19*E1340-data!$C$16*F1340)*$B1341/60</f>
        <v>161.31412326839055</v>
      </c>
      <c r="G1341" s="17">
        <f>G1340+(data!$C$20*E1340-data!$C$17*G1340)*$B1341/60</f>
        <v>416.11686627129603</v>
      </c>
      <c r="H1341" s="16">
        <f t="shared" si="43"/>
        <v>161.16666666666666</v>
      </c>
      <c r="I1341" s="14">
        <f>E1341/data!$C$15*1000</f>
        <v>3.9842704907110686</v>
      </c>
      <c r="J1341" s="14">
        <f>J1340+data!$C$21*(I1340-J1340)/60*B1340</f>
        <v>3.9826418871141898</v>
      </c>
      <c r="K1341" s="59">
        <f>K1340+C1341*B1341/3600/data!H$23</f>
        <v>227.56945604723464</v>
      </c>
    </row>
    <row r="1342" spans="1:11" ht="19.899999999999999" customHeight="1">
      <c r="A1342" s="12">
        <f>'Eleveld TCI'!A1342</f>
        <v>9680</v>
      </c>
      <c r="B1342" s="8">
        <f>'Eleveld TCI'!C1342</f>
        <v>10</v>
      </c>
      <c r="C1342" s="68">
        <f>'Marsh TCI'!E1342</f>
        <v>698.1844194508443</v>
      </c>
      <c r="D1342" s="17">
        <f>(F1342*data!$C$16+G1342*data!$C$17-E1341*(data!$C$18+data!$C$19+data!$C$20))*$B1342/60</f>
        <v>-1.939329180594501</v>
      </c>
      <c r="E1342" s="17">
        <f t="shared" si="44"/>
        <v>29.426186709761648</v>
      </c>
      <c r="F1342" s="17">
        <f>F1341+(data!$C$19*E1341-data!$C$16*F1341)*$B1342/60</f>
        <v>161.31534695392327</v>
      </c>
      <c r="G1342" s="17">
        <f>G1341+(data!$C$20*E1341-data!$C$17*G1341)*$B1342/60</f>
        <v>416.39257684489274</v>
      </c>
      <c r="H1342" s="16">
        <f t="shared" si="43"/>
        <v>161.33333333333334</v>
      </c>
      <c r="I1342" s="14">
        <f>E1342/data!$C$15*1000</f>
        <v>3.9843049791100968</v>
      </c>
      <c r="J1342" s="14">
        <f>J1341+data!$C$21*(I1341-J1341)/60*B1341</f>
        <v>3.9826758344476914</v>
      </c>
      <c r="K1342" s="59">
        <f>K1341+C1342*B1342/3600/data!H$23</f>
        <v>227.76339616374875</v>
      </c>
    </row>
    <row r="1343" spans="1:11" ht="19.899999999999999" customHeight="1">
      <c r="A1343" s="12">
        <f>'Eleveld TCI'!A1343</f>
        <v>9690</v>
      </c>
      <c r="B1343" s="8">
        <f>'Eleveld TCI'!C1343</f>
        <v>10</v>
      </c>
      <c r="C1343" s="68">
        <f>'Marsh TCI'!E1343</f>
        <v>698.1186771946409</v>
      </c>
      <c r="D1343" s="17">
        <f>(F1343*data!$C$16+G1343*data!$C$17-E1342*(data!$C$18+data!$C$19+data!$C$20))*$B1343/60</f>
        <v>-1.9391465429517727</v>
      </c>
      <c r="E1343" s="17">
        <f t="shared" si="44"/>
        <v>29.426441331951111</v>
      </c>
      <c r="F1343" s="17">
        <f>F1342+(data!$C$19*E1342-data!$C$16*F1342)*$B1343/60</f>
        <v>161.31657247279341</v>
      </c>
      <c r="G1343" s="17">
        <f>G1342+(data!$C$20*E1342-data!$C$17*G1342)*$B1343/60</f>
        <v>416.66808842779727</v>
      </c>
      <c r="H1343" s="16">
        <f t="shared" si="43"/>
        <v>161.5</v>
      </c>
      <c r="I1343" s="14">
        <f>E1343/data!$C$15*1000</f>
        <v>3.9843394549484814</v>
      </c>
      <c r="J1343" s="14">
        <f>J1342+data!$C$21*(I1342-J1342)/60*B1342</f>
        <v>3.982709793059402</v>
      </c>
      <c r="K1343" s="59">
        <f>K1342+C1343*B1343/3600/data!H$23</f>
        <v>227.95731801852503</v>
      </c>
    </row>
    <row r="1344" spans="1:11" ht="19.899999999999999" customHeight="1">
      <c r="A1344" s="12">
        <f>'Eleveld TCI'!A1344</f>
        <v>9700</v>
      </c>
      <c r="B1344" s="8">
        <f>'Eleveld TCI'!C1344</f>
        <v>10</v>
      </c>
      <c r="C1344" s="68">
        <f>'Marsh TCI'!E1344</f>
        <v>698.05297556599385</v>
      </c>
      <c r="D1344" s="17">
        <f>(F1344*data!$C$16+G1344*data!$C$17-E1343*(data!$C$18+data!$C$19+data!$C$20))*$B1344/60</f>
        <v>-1.9389640209212728</v>
      </c>
      <c r="E1344" s="17">
        <f t="shared" si="44"/>
        <v>29.42669585879273</v>
      </c>
      <c r="F1344" s="17">
        <f>F1343+(data!$C$19*E1343-data!$C$16*F1343)*$B1344/60</f>
        <v>161.31779980027588</v>
      </c>
      <c r="G1344" s="17">
        <f>G1343+(data!$C$20*E1343-data!$C$17*G1343)*$B1344/60</f>
        <v>416.94340116543503</v>
      </c>
      <c r="H1344" s="16">
        <f t="shared" si="43"/>
        <v>161.66666666666666</v>
      </c>
      <c r="I1344" s="14">
        <f>E1344/data!$C$15*1000</f>
        <v>3.9843739178767694</v>
      </c>
      <c r="J1344" s="14">
        <f>J1343+data!$C$21*(I1343-J1343)/60*B1343</f>
        <v>3.9827437624524142</v>
      </c>
      <c r="K1344" s="59">
        <f>K1343+C1344*B1344/3600/data!H$23</f>
        <v>228.15122162284891</v>
      </c>
    </row>
    <row r="1345" spans="1:11" ht="19.899999999999999" customHeight="1">
      <c r="A1345" s="12">
        <f>'Eleveld TCI'!A1345</f>
        <v>9710</v>
      </c>
      <c r="B1345" s="8">
        <f>'Eleveld TCI'!C1345</f>
        <v>10</v>
      </c>
      <c r="C1345" s="68">
        <f>'Marsh TCI'!E1345</f>
        <v>697.98731450158357</v>
      </c>
      <c r="D1345" s="17">
        <f>(F1345*data!$C$16+G1345*data!$C$17-E1344*(data!$C$18+data!$C$19+data!$C$20))*$B1345/60</f>
        <v>-1.9387816143088419</v>
      </c>
      <c r="E1345" s="17">
        <f t="shared" si="44"/>
        <v>29.426950287722761</v>
      </c>
      <c r="F1345" s="17">
        <f>F1344+(data!$C$19*E1344-data!$C$16*F1344)*$B1345/60</f>
        <v>161.31902891175707</v>
      </c>
      <c r="G1345" s="17">
        <f>G1344+(data!$C$20*E1344-data!$C$17*G1344)*$B1345/60</f>
        <v>417.21851520307268</v>
      </c>
      <c r="H1345" s="16">
        <f t="shared" si="43"/>
        <v>161.83333333333334</v>
      </c>
      <c r="I1345" s="14">
        <f>E1345/data!$C$15*1000</f>
        <v>3.9844083675478315</v>
      </c>
      <c r="J1345" s="14">
        <f>J1344+data!$C$21*(I1344-J1344)/60*B1344</f>
        <v>3.9827777421328943</v>
      </c>
      <c r="K1345" s="59">
        <f>K1344+C1345*B1345/3600/data!H$23</f>
        <v>228.34510698798823</v>
      </c>
    </row>
    <row r="1346" spans="1:11" ht="19.899999999999999" customHeight="1">
      <c r="A1346" s="12">
        <f>'Eleveld TCI'!A1346</f>
        <v>9720</v>
      </c>
      <c r="B1346" s="8">
        <f>'Eleveld TCI'!C1346</f>
        <v>10</v>
      </c>
      <c r="C1346" s="68">
        <f>'Marsh TCI'!E1346</f>
        <v>697.92169393851509</v>
      </c>
      <c r="D1346" s="17">
        <f>(F1346*data!$C$16+G1346*data!$C$17-E1345*(data!$C$18+data!$C$19+data!$C$20))*$B1346/60</f>
        <v>-1.9385993229215639</v>
      </c>
      <c r="E1346" s="17">
        <f t="shared" si="44"/>
        <v>29.427204616194484</v>
      </c>
      <c r="F1346" s="17">
        <f>F1345+(data!$C$19*E1345-data!$C$16*F1345)*$B1346/60</f>
        <v>161.32025978273481</v>
      </c>
      <c r="G1346" s="17">
        <f>G1345+(data!$C$20*E1345-data!$C$17*G1345)*$B1346/60</f>
        <v>417.49343068581845</v>
      </c>
      <c r="H1346" s="16">
        <f t="shared" si="43"/>
        <v>162</v>
      </c>
      <c r="I1346" s="14">
        <f>E1346/data!$C$15*1000</f>
        <v>3.9844428036168402</v>
      </c>
      <c r="J1346" s="14">
        <f>J1345+data!$C$21*(I1345-J1345)/60*B1345</f>
        <v>3.9828117316100657</v>
      </c>
      <c r="K1346" s="59">
        <f>K1345+C1346*B1346/3600/data!H$23</f>
        <v>228.53897412519336</v>
      </c>
    </row>
    <row r="1347" spans="1:11" ht="19.899999999999999" customHeight="1">
      <c r="A1347" s="12">
        <f>'Eleveld TCI'!A1347</f>
        <v>9730</v>
      </c>
      <c r="B1347" s="8">
        <f>'Eleveld TCI'!C1347</f>
        <v>10</v>
      </c>
      <c r="C1347" s="68">
        <f>'Marsh TCI'!E1347</f>
        <v>697.85611381428737</v>
      </c>
      <c r="D1347" s="17">
        <f>(F1347*data!$C$16+G1347*data!$C$17-E1346*(data!$C$18+data!$C$19+data!$C$20))*$B1347/60</f>
        <v>-1.9384171465677509</v>
      </c>
      <c r="E1347" s="17">
        <f t="shared" si="44"/>
        <v>29.427458841678163</v>
      </c>
      <c r="F1347" s="17">
        <f>F1346+(data!$C$19*E1346-data!$C$16*F1346)*$B1347/60</f>
        <v>161.321492388818</v>
      </c>
      <c r="G1347" s="17">
        <f>G1346+(data!$C$20*E1346-data!$C$17*G1346)*$B1347/60</f>
        <v>417.76814775862277</v>
      </c>
      <c r="H1347" s="16">
        <f t="shared" si="43"/>
        <v>162.16666666666666</v>
      </c>
      <c r="I1347" s="14">
        <f>E1347/data!$C$15*1000</f>
        <v>3.9844772257412715</v>
      </c>
      <c r="J1347" s="14">
        <f>J1346+data!$C$21*(I1346-J1346)/60*B1346</f>
        <v>3.9828457303961948</v>
      </c>
      <c r="K1347" s="59">
        <f>K1346+C1347*B1347/3600/data!H$23</f>
        <v>228.73282304569733</v>
      </c>
    </row>
    <row r="1348" spans="1:11" ht="19.899999999999999" customHeight="1">
      <c r="A1348" s="12">
        <f>'Eleveld TCI'!A1348</f>
        <v>9740</v>
      </c>
      <c r="B1348" s="8">
        <f>'Eleveld TCI'!C1348</f>
        <v>10</v>
      </c>
      <c r="C1348" s="68">
        <f>'Marsh TCI'!E1348</f>
        <v>697.79057406680352</v>
      </c>
      <c r="D1348" s="17">
        <f>(F1348*data!$C$16+G1348*data!$C$17-E1347*(data!$C$18+data!$C$19+data!$C$20))*$B1348/60</f>
        <v>-1.9382350850569408</v>
      </c>
      <c r="E1348" s="17">
        <f t="shared" si="44"/>
        <v>29.427712961660909</v>
      </c>
      <c r="F1348" s="17">
        <f>F1347+(data!$C$19*E1347-data!$C$16*F1347)*$B1348/60</f>
        <v>161.32272670572658</v>
      </c>
      <c r="G1348" s="17">
        <f>G1347+(data!$C$20*E1347-data!$C$17*G1347)*$B1348/60</f>
        <v>418.04266656627851</v>
      </c>
      <c r="H1348" s="16">
        <f t="shared" ref="H1348:H1411" si="45">$A1348/60</f>
        <v>162.33333333333334</v>
      </c>
      <c r="I1348" s="14">
        <f>E1348/data!$C$15*1000</f>
        <v>3.9845116335808775</v>
      </c>
      <c r="J1348" s="14">
        <f>J1347+data!$C$21*(I1347-J1347)/60*B1347</f>
        <v>3.9828797380065746</v>
      </c>
      <c r="K1348" s="59">
        <f>K1347+C1348*B1348/3600/data!H$23</f>
        <v>228.92665376071588</v>
      </c>
    </row>
    <row r="1349" spans="1:11" ht="19.899999999999999" customHeight="1">
      <c r="A1349" s="12">
        <f>'Eleveld TCI'!A1349</f>
        <v>9750</v>
      </c>
      <c r="B1349" s="8">
        <f>'Eleveld TCI'!C1349</f>
        <v>10</v>
      </c>
      <c r="C1349" s="68">
        <f>'Marsh TCI'!E1349</f>
        <v>697.7250746343708</v>
      </c>
      <c r="D1349" s="17">
        <f>(F1349*data!$C$16+G1349*data!$C$17-E1348*(data!$C$18+data!$C$19+data!$C$20))*$B1349/60</f>
        <v>-1.9380531381998791</v>
      </c>
      <c r="E1349" s="17">
        <f t="shared" si="44"/>
        <v>29.427966973646594</v>
      </c>
      <c r="F1349" s="17">
        <f>F1348+(data!$C$19*E1348-data!$C$16*F1348)*$B1349/60</f>
        <v>161.32396270929127</v>
      </c>
      <c r="G1349" s="17">
        <f>G1348+(data!$C$20*E1348-data!$C$17*G1348)*$B1349/60</f>
        <v>418.31698725342159</v>
      </c>
      <c r="H1349" s="16">
        <f t="shared" si="45"/>
        <v>162.5</v>
      </c>
      <c r="I1349" s="14">
        <f>E1349/data!$C$15*1000</f>
        <v>3.9845460267976849</v>
      </c>
      <c r="J1349" s="14">
        <f>J1348+data!$C$21*(I1348-J1348)/60*B1348</f>
        <v>3.9829137539595094</v>
      </c>
      <c r="K1349" s="59">
        <f>K1348+C1349*B1349/3600/data!H$23</f>
        <v>229.12046628144765</v>
      </c>
    </row>
    <row r="1350" spans="1:11" ht="19.899999999999999" customHeight="1">
      <c r="A1350" s="12">
        <f>'Eleveld TCI'!A1350</f>
        <v>9760</v>
      </c>
      <c r="B1350" s="8">
        <f>'Eleveld TCI'!C1350</f>
        <v>10</v>
      </c>
      <c r="C1350" s="68">
        <f>'Marsh TCI'!E1350</f>
        <v>697.65961545569553</v>
      </c>
      <c r="D1350" s="17">
        <f>(F1350*data!$C$16+G1350*data!$C$17-E1349*(data!$C$18+data!$C$19+data!$C$20))*$B1350/60</f>
        <v>-1.9378713058085113</v>
      </c>
      <c r="E1350" s="17">
        <f t="shared" si="44"/>
        <v>29.42822087515578</v>
      </c>
      <c r="F1350" s="17">
        <f>F1349+(data!$C$19*E1349-data!$C$16*F1349)*$B1350/60</f>
        <v>161.32520037545331</v>
      </c>
      <c r="G1350" s="17">
        <f>G1349+(data!$C$20*E1349-data!$C$17*G1349)*$B1350/60</f>
        <v>418.59110996453143</v>
      </c>
      <c r="H1350" s="16">
        <f t="shared" si="45"/>
        <v>162.66666666666666</v>
      </c>
      <c r="I1350" s="14">
        <f>E1350/data!$C$15*1000</f>
        <v>3.984580405055977</v>
      </c>
      <c r="J1350" s="14">
        <f>J1349+data!$C$21*(I1349-J1349)/60*B1349</f>
        <v>3.9829477777762992</v>
      </c>
      <c r="K1350" s="59">
        <f>K1349+C1350*B1350/3600/data!H$23</f>
        <v>229.31426061907422</v>
      </c>
    </row>
    <row r="1351" spans="1:11" ht="19.899999999999999" customHeight="1">
      <c r="A1351" s="12">
        <f>'Eleveld TCI'!A1351</f>
        <v>9770</v>
      </c>
      <c r="B1351" s="8">
        <f>'Eleveld TCI'!C1351</f>
        <v>10</v>
      </c>
      <c r="C1351" s="68">
        <f>'Marsh TCI'!E1351</f>
        <v>697.59419646986771</v>
      </c>
      <c r="D1351" s="17">
        <f>(F1351*data!$C$16+G1351*data!$C$17-E1350*(data!$C$18+data!$C$19+data!$C$20))*$B1351/60</f>
        <v>-1.9376895876959721</v>
      </c>
      <c r="E1351" s="17">
        <f t="shared" si="44"/>
        <v>29.42847466372563</v>
      </c>
      <c r="F1351" s="17">
        <f>F1350+(data!$C$19*E1350-data!$C$16*F1350)*$B1351/60</f>
        <v>161.3264396802644</v>
      </c>
      <c r="G1351" s="17">
        <f>G1350+(data!$C$20*E1350-data!$C$17*G1350)*$B1351/60</f>
        <v>418.86503484393126</v>
      </c>
      <c r="H1351" s="16">
        <f t="shared" si="45"/>
        <v>162.83333333333334</v>
      </c>
      <c r="I1351" s="14">
        <f>E1351/data!$C$15*1000</f>
        <v>3.9846147680222854</v>
      </c>
      <c r="J1351" s="14">
        <f>J1350+data!$C$21*(I1350-J1350)/60*B1350</f>
        <v>3.9829818089812243</v>
      </c>
      <c r="K1351" s="59">
        <f>K1350+C1351*B1351/3600/data!H$23</f>
        <v>229.50803678476029</v>
      </c>
    </row>
    <row r="1352" spans="1:11" ht="19.899999999999999" customHeight="1">
      <c r="A1352" s="12">
        <f>'Eleveld TCI'!A1352</f>
        <v>9780</v>
      </c>
      <c r="B1352" s="8">
        <f>'Eleveld TCI'!C1352</f>
        <v>10</v>
      </c>
      <c r="C1352" s="68">
        <f>'Marsh TCI'!E1352</f>
        <v>697.52881761637127</v>
      </c>
      <c r="D1352" s="17">
        <f>(F1352*data!$C$16+G1352*data!$C$17-E1351*(data!$C$18+data!$C$19+data!$C$20))*$B1352/60</f>
        <v>-1.9375079836765792</v>
      </c>
      <c r="E1352" s="17">
        <f t="shared" si="44"/>
        <v>29.428728336909796</v>
      </c>
      <c r="F1352" s="17">
        <f>F1351+(data!$C$19*E1351-data!$C$16*F1351)*$B1352/60</f>
        <v>161.32768059988638</v>
      </c>
      <c r="G1352" s="17">
        <f>G1351+(data!$C$20*E1351-data!$C$17*G1351)*$B1352/60</f>
        <v>419.13876203578872</v>
      </c>
      <c r="H1352" s="16">
        <f t="shared" si="45"/>
        <v>163</v>
      </c>
      <c r="I1352" s="14">
        <f>E1352/data!$C$15*1000</f>
        <v>3.9846491153653751</v>
      </c>
      <c r="J1352" s="14">
        <f>J1351+data!$C$21*(I1351-J1351)/60*B1351</f>
        <v>3.9830158471015307</v>
      </c>
      <c r="K1352" s="59">
        <f>K1351+C1352*B1352/3600/data!H$23</f>
        <v>229.70179478965372</v>
      </c>
    </row>
    <row r="1353" spans="1:11" ht="19.899999999999999" customHeight="1">
      <c r="A1353" s="12">
        <f>'Eleveld TCI'!A1353</f>
        <v>9790</v>
      </c>
      <c r="B1353" s="8">
        <f>'Eleveld TCI'!C1353</f>
        <v>10</v>
      </c>
      <c r="C1353" s="68">
        <f>'Marsh TCI'!E1353</f>
        <v>697.46347883507383</v>
      </c>
      <c r="D1353" s="17">
        <f>(F1353*data!$C$16+G1353*data!$C$17-E1352*(data!$C$18+data!$C$19+data!$C$20))*$B1353/60</f>
        <v>-1.9373264935658152</v>
      </c>
      <c r="E1353" s="17">
        <f t="shared" si="44"/>
        <v>29.428981892278344</v>
      </c>
      <c r="F1353" s="17">
        <f>F1352+(data!$C$19*E1352-data!$C$16*F1352)*$B1353/60</f>
        <v>161.32892311059103</v>
      </c>
      <c r="G1353" s="17">
        <f>G1352+(data!$C$20*E1352-data!$C$17*G1352)*$B1353/60</f>
        <v>419.41229168411616</v>
      </c>
      <c r="H1353" s="16">
        <f t="shared" si="45"/>
        <v>163.16666666666666</v>
      </c>
      <c r="I1353" s="14">
        <f>E1353/data!$C$15*1000</f>
        <v>3.9846834467562329</v>
      </c>
      <c r="J1353" s="14">
        <f>J1352+data!$C$21*(I1352-J1352)/60*B1352</f>
        <v>3.9830498916674131</v>
      </c>
      <c r="K1353" s="59">
        <f>K1352+C1353*B1353/3600/data!H$23</f>
        <v>229.89553464488569</v>
      </c>
    </row>
    <row r="1354" spans="1:11" ht="19.899999999999999" customHeight="1">
      <c r="A1354" s="12">
        <f>'Eleveld TCI'!A1354</f>
        <v>9800</v>
      </c>
      <c r="B1354" s="8">
        <f>'Eleveld TCI'!C1354</f>
        <v>10</v>
      </c>
      <c r="C1354" s="68">
        <f>'Marsh TCI'!E1354</f>
        <v>697.39818006622158</v>
      </c>
      <c r="D1354" s="17">
        <f>(F1354*data!$C$16+G1354*data!$C$17-E1353*(data!$C$18+data!$C$19+data!$C$20))*$B1354/60</f>
        <v>-1.9371451171803249</v>
      </c>
      <c r="E1354" s="17">
        <f t="shared" si="44"/>
        <v>29.429235327417668</v>
      </c>
      <c r="F1354" s="17">
        <f>F1353+(data!$C$19*E1353-data!$C$16*F1353)*$B1354/60</f>
        <v>161.33016718875996</v>
      </c>
      <c r="G1354" s="17">
        <f>G1353+(data!$C$20*E1353-data!$C$17*G1353)*$B1354/60</f>
        <v>419.68562393277125</v>
      </c>
      <c r="H1354" s="16">
        <f t="shared" si="45"/>
        <v>163.33333333333334</v>
      </c>
      <c r="I1354" s="14">
        <f>E1354/data!$C$15*1000</f>
        <v>3.984717761868056</v>
      </c>
      <c r="J1354" s="14">
        <f>J1353+data!$C$21*(I1353-J1353)/60*B1353</f>
        <v>3.9830839422120023</v>
      </c>
      <c r="K1354" s="59">
        <f>K1353+C1354*B1354/3600/data!H$23</f>
        <v>230.08925636157073</v>
      </c>
    </row>
    <row r="1355" spans="1:11" ht="19.899999999999999" customHeight="1">
      <c r="A1355" s="12">
        <f>'Eleveld TCI'!A1355</f>
        <v>9810</v>
      </c>
      <c r="B1355" s="8">
        <f>'Eleveld TCI'!C1355</f>
        <v>10</v>
      </c>
      <c r="C1355" s="68">
        <f>'Marsh TCI'!E1355</f>
        <v>697.33292125045466</v>
      </c>
      <c r="D1355" s="17">
        <f>(F1355*data!$C$16+G1355*data!$C$17-E1354*(data!$C$18+data!$C$19+data!$C$20))*$B1355/60</f>
        <v>-1.9369638543379004</v>
      </c>
      <c r="E1355" s="17">
        <f t="shared" si="44"/>
        <v>29.429488639930383</v>
      </c>
      <c r="F1355" s="17">
        <f>F1354+(data!$C$19*E1354-data!$C$16*F1354)*$B1355/60</f>
        <v>161.33141281088425</v>
      </c>
      <c r="G1355" s="17">
        <f>G1354+(data!$C$20*E1354-data!$C$17*G1354)*$B1355/60</f>
        <v>419.95875892545723</v>
      </c>
      <c r="H1355" s="16">
        <f t="shared" si="45"/>
        <v>163.5</v>
      </c>
      <c r="I1355" s="14">
        <f>E1355/data!$C$15*1000</f>
        <v>3.9847520603762399</v>
      </c>
      <c r="J1355" s="14">
        <f>J1354+data!$C$21*(I1354-J1354)/60*B1354</f>
        <v>3.9831179982713478</v>
      </c>
      <c r="K1355" s="59">
        <f>K1354+C1355*B1355/3600/data!H$23</f>
        <v>230.28295995080697</v>
      </c>
    </row>
    <row r="1356" spans="1:11" ht="19.899999999999999" customHeight="1">
      <c r="A1356" s="12">
        <f>'Eleveld TCI'!A1356</f>
        <v>9820</v>
      </c>
      <c r="B1356" s="8">
        <f>'Eleveld TCI'!C1356</f>
        <v>10</v>
      </c>
      <c r="C1356" s="68">
        <f>'Marsh TCI'!E1356</f>
        <v>697.26770232876618</v>
      </c>
      <c r="D1356" s="17">
        <f>(F1356*data!$C$16+G1356*data!$C$17-E1355*(data!$C$18+data!$C$19+data!$C$20))*$B1356/60</f>
        <v>-1.9367827048574731</v>
      </c>
      <c r="E1356" s="17">
        <f t="shared" si="44"/>
        <v>29.429741827435283</v>
      </c>
      <c r="F1356" s="17">
        <f>F1355+(data!$C$19*E1355-data!$C$16*F1355)*$B1356/60</f>
        <v>161.33265995356436</v>
      </c>
      <c r="G1356" s="17">
        <f>G1355+(data!$C$20*E1355-data!$C$17*G1355)*$B1356/60</f>
        <v>420.23169680572352</v>
      </c>
      <c r="H1356" s="16">
        <f t="shared" si="45"/>
        <v>163.66666666666666</v>
      </c>
      <c r="I1356" s="14">
        <f>E1356/data!$C$15*1000</f>
        <v>3.9847863419583684</v>
      </c>
      <c r="J1356" s="14">
        <f>J1355+data!$C$21*(I1355-J1355)/60*B1355</f>
        <v>3.9831520593844041</v>
      </c>
      <c r="K1356" s="59">
        <f>K1355+C1356*B1356/3600/data!H$23</f>
        <v>230.47664542367608</v>
      </c>
    </row>
    <row r="1357" spans="1:11" ht="19.899999999999999" customHeight="1">
      <c r="A1357" s="12">
        <f>'Eleveld TCI'!A1357</f>
        <v>9830</v>
      </c>
      <c r="B1357" s="8">
        <f>'Eleveld TCI'!C1357</f>
        <v>10</v>
      </c>
      <c r="C1357" s="68">
        <f>'Marsh TCI'!E1357</f>
        <v>697.20252324253295</v>
      </c>
      <c r="D1357" s="17">
        <f>(F1357*data!$C$16+G1357*data!$C$17-E1356*(data!$C$18+data!$C$19+data!$C$20))*$B1357/60</f>
        <v>-1.9366016685591068</v>
      </c>
      <c r="E1357" s="17">
        <f t="shared" si="44"/>
        <v>29.429994887567194</v>
      </c>
      <c r="F1357" s="17">
        <f>F1356+(data!$C$19*E1356-data!$C$16*F1356)*$B1357/60</f>
        <v>161.33390859350985</v>
      </c>
      <c r="G1357" s="17">
        <f>G1356+(data!$C$20*E1356-data!$C$17*G1356)*$B1357/60</f>
        <v>420.50443771696598</v>
      </c>
      <c r="H1357" s="16">
        <f t="shared" si="45"/>
        <v>163.83333333333334</v>
      </c>
      <c r="I1357" s="14">
        <f>E1357/data!$C$15*1000</f>
        <v>3.984820606294198</v>
      </c>
      <c r="J1357" s="14">
        <f>J1356+data!$C$21*(I1356-J1356)/60*B1356</f>
        <v>3.9831861250930154</v>
      </c>
      <c r="K1357" s="59">
        <f>K1356+C1357*B1357/3600/data!H$23</f>
        <v>230.67031279124345</v>
      </c>
    </row>
    <row r="1358" spans="1:11" ht="19.899999999999999" customHeight="1">
      <c r="A1358" s="12">
        <f>'Eleveld TCI'!A1358</f>
        <v>9840</v>
      </c>
      <c r="B1358" s="8">
        <f>'Eleveld TCI'!C1358</f>
        <v>10</v>
      </c>
      <c r="C1358" s="68">
        <f>'Marsh TCI'!E1358</f>
        <v>697.13738393350525</v>
      </c>
      <c r="D1358" s="17">
        <f>(F1358*data!$C$16+G1358*data!$C$17-E1357*(data!$C$18+data!$C$19+data!$C$20))*$B1358/60</f>
        <v>-1.9364207452639832</v>
      </c>
      <c r="E1358" s="17">
        <f t="shared" si="44"/>
        <v>29.430247817976912</v>
      </c>
      <c r="F1358" s="17">
        <f>F1357+(data!$C$19*E1357-data!$C$16*F1357)*$B1358/60</f>
        <v>161.33515870753914</v>
      </c>
      <c r="G1358" s="17">
        <f>G1357+(data!$C$20*E1357-data!$C$17*G1357)*$B1358/60</f>
        <v>420.77698180242754</v>
      </c>
      <c r="H1358" s="16">
        <f t="shared" si="45"/>
        <v>164</v>
      </c>
      <c r="I1358" s="14">
        <f>E1358/data!$C$15*1000</f>
        <v>3.9848548530656447</v>
      </c>
      <c r="J1358" s="14">
        <f>J1357+data!$C$21*(I1357-J1357)/60*B1357</f>
        <v>3.9832201949419002</v>
      </c>
      <c r="K1358" s="59">
        <f>K1357+C1358*B1358/3600/data!H$23</f>
        <v>230.86396206455831</v>
      </c>
    </row>
    <row r="1359" spans="1:11" ht="19.899999999999999" customHeight="1">
      <c r="A1359" s="12">
        <f>'Eleveld TCI'!A1359</f>
        <v>9850</v>
      </c>
      <c r="B1359" s="8">
        <f>'Eleveld TCI'!C1359</f>
        <v>10</v>
      </c>
      <c r="C1359" s="68">
        <f>'Marsh TCI'!E1359</f>
        <v>697.07228434379147</v>
      </c>
      <c r="D1359" s="17">
        <f>(F1359*data!$C$16+G1359*data!$C$17-E1358*(data!$C$18+data!$C$19+data!$C$20))*$B1359/60</f>
        <v>-1.9362399347943924</v>
      </c>
      <c r="E1359" s="17">
        <f t="shared" si="44"/>
        <v>29.430500616331145</v>
      </c>
      <c r="F1359" s="17">
        <f>F1358+(data!$C$19*E1358-data!$C$16*F1358)*$B1359/60</f>
        <v>161.33641027257934</v>
      </c>
      <c r="G1359" s="17">
        <f>G1358+(data!$C$20*E1358-data!$C$17*G1358)*$B1359/60</f>
        <v>421.04932920519843</v>
      </c>
      <c r="H1359" s="16">
        <f t="shared" si="45"/>
        <v>164.16666666666666</v>
      </c>
      <c r="I1359" s="14">
        <f>E1359/data!$C$15*1000</f>
        <v>3.9848890819567817</v>
      </c>
      <c r="J1359" s="14">
        <f>J1358+data!$C$21*(I1358-J1358)/60*B1358</f>
        <v>3.9832542684786372</v>
      </c>
      <c r="K1359" s="59">
        <f>K1358+C1359*B1359/3600/data!H$23</f>
        <v>231.0575932546538</v>
      </c>
    </row>
    <row r="1360" spans="1:11" ht="19.899999999999999" customHeight="1">
      <c r="A1360" s="12">
        <f>'Eleveld TCI'!A1360</f>
        <v>9860</v>
      </c>
      <c r="B1360" s="8">
        <f>'Eleveld TCI'!C1360</f>
        <v>10</v>
      </c>
      <c r="C1360" s="68">
        <f>'Marsh TCI'!E1360</f>
        <v>697.00722441585299</v>
      </c>
      <c r="D1360" s="17">
        <f>(F1360*data!$C$16+G1360*data!$C$17-E1359*(data!$C$18+data!$C$19+data!$C$20))*$B1360/60</f>
        <v>-1.9360592369737286</v>
      </c>
      <c r="E1360" s="17">
        <f t="shared" si="44"/>
        <v>29.430753280312391</v>
      </c>
      <c r="F1360" s="17">
        <f>F1359+(data!$C$19*E1359-data!$C$16*F1359)*$B1360/60</f>
        <v>161.33766326566601</v>
      </c>
      <c r="G1360" s="17">
        <f>G1359+(data!$C$20*E1359-data!$C$17*G1359)*$B1360/60</f>
        <v>421.32148006821677</v>
      </c>
      <c r="H1360" s="16">
        <f t="shared" si="45"/>
        <v>164.33333333333334</v>
      </c>
      <c r="I1360" s="14">
        <f>E1360/data!$C$15*1000</f>
        <v>3.9849232926538209</v>
      </c>
      <c r="J1360" s="14">
        <f>J1359+data!$C$21*(I1359-J1359)/60*B1359</f>
        <v>3.9832883452536501</v>
      </c>
      <c r="K1360" s="59">
        <f>K1359+C1360*B1360/3600/data!H$23</f>
        <v>231.25120637254707</v>
      </c>
    </row>
    <row r="1361" spans="1:11" ht="19.899999999999999" customHeight="1">
      <c r="A1361" s="12">
        <f>'Eleveld TCI'!A1361</f>
        <v>9870</v>
      </c>
      <c r="B1361" s="8">
        <f>'Eleveld TCI'!C1361</f>
        <v>10</v>
      </c>
      <c r="C1361" s="68">
        <f>'Marsh TCI'!E1361</f>
        <v>696.94220409253489</v>
      </c>
      <c r="D1361" s="17">
        <f>(F1361*data!$C$16+G1361*data!$C$17-E1360*(data!$C$18+data!$C$19+data!$C$20))*$B1361/60</f>
        <v>-1.9358786516264763</v>
      </c>
      <c r="E1361" s="17">
        <f t="shared" si="44"/>
        <v>29.431005807618838</v>
      </c>
      <c r="F1361" s="17">
        <f>F1360+(data!$C$19*E1360-data!$C$16*F1360)*$B1361/60</f>
        <v>161.33891766394291</v>
      </c>
      <c r="G1361" s="17">
        <f>G1360+(data!$C$20*E1360-data!$C$17*G1360)*$B1361/60</f>
        <v>421.59343453426891</v>
      </c>
      <c r="H1361" s="16">
        <f t="shared" si="45"/>
        <v>164.5</v>
      </c>
      <c r="I1361" s="14">
        <f>E1361/data!$C$15*1000</f>
        <v>3.9849574848450944</v>
      </c>
      <c r="J1361" s="14">
        <f>J1360+data!$C$21*(I1360-J1360)/60*B1360</f>
        <v>3.9833224248201926</v>
      </c>
      <c r="K1361" s="59">
        <f>K1360+C1361*B1361/3600/data!H$23</f>
        <v>231.44480142923945</v>
      </c>
    </row>
    <row r="1362" spans="1:11" ht="19.899999999999999" customHeight="1">
      <c r="A1362" s="12">
        <f>'Eleveld TCI'!A1362</f>
        <v>9880</v>
      </c>
      <c r="B1362" s="8">
        <f>'Eleveld TCI'!C1362</f>
        <v>10</v>
      </c>
      <c r="C1362" s="68">
        <f>'Marsh TCI'!E1362</f>
        <v>696.87722331700968</v>
      </c>
      <c r="D1362" s="17">
        <f>(F1362*data!$C$16+G1362*data!$C$17-E1361*(data!$C$18+data!$C$19+data!$C$20))*$B1362/60</f>
        <v>-1.9356981785781975</v>
      </c>
      <c r="E1362" s="17">
        <f t="shared" si="44"/>
        <v>29.43125819596435</v>
      </c>
      <c r="F1362" s="17">
        <f>F1361+(data!$C$19*E1361-data!$C$16*F1361)*$B1362/60</f>
        <v>161.34017344466173</v>
      </c>
      <c r="G1362" s="17">
        <f>G1361+(data!$C$20*E1361-data!$C$17*G1361)*$B1362/60</f>
        <v>421.86519274598987</v>
      </c>
      <c r="H1362" s="16">
        <f t="shared" si="45"/>
        <v>164.66666666666666</v>
      </c>
      <c r="I1362" s="14">
        <f>E1362/data!$C$15*1000</f>
        <v>3.9849916582210612</v>
      </c>
      <c r="J1362" s="14">
        <f>J1361+data!$C$21*(I1361-J1361)/60*B1361</f>
        <v>3.9833565067343351</v>
      </c>
      <c r="K1362" s="59">
        <f>K1361+C1362*B1362/3600/data!H$23</f>
        <v>231.63837843571639</v>
      </c>
    </row>
    <row r="1363" spans="1:11" ht="19.899999999999999" customHeight="1">
      <c r="A1363" s="12">
        <f>'Eleveld TCI'!A1363</f>
        <v>9890</v>
      </c>
      <c r="B1363" s="8">
        <f>'Eleveld TCI'!C1363</f>
        <v>10</v>
      </c>
      <c r="C1363" s="68">
        <f>'Marsh TCI'!E1363</f>
        <v>696.8122820328233</v>
      </c>
      <c r="D1363" s="17">
        <f>(F1363*data!$C$16+G1363*data!$C$17-E1362*(data!$C$18+data!$C$19+data!$C$20))*$B1363/60</f>
        <v>-1.9355178176555345</v>
      </c>
      <c r="E1363" s="17">
        <f t="shared" si="44"/>
        <v>29.431510443078288</v>
      </c>
      <c r="F1363" s="17">
        <f>F1362+(data!$C$19*E1362-data!$C$16*F1362)*$B1363/60</f>
        <v>161.34143058518197</v>
      </c>
      <c r="G1363" s="17">
        <f>G1362+(data!$C$20*E1362-data!$C$17*G1362)*$B1363/60</f>
        <v>422.13675484586378</v>
      </c>
      <c r="H1363" s="16">
        <f t="shared" si="45"/>
        <v>164.83333333333334</v>
      </c>
      <c r="I1363" s="14">
        <f>E1363/data!$C$15*1000</f>
        <v>3.9850258124742761</v>
      </c>
      <c r="J1363" s="14">
        <f>J1362+data!$C$21*(I1362-J1362)/60*B1362</f>
        <v>3.983390590554948</v>
      </c>
      <c r="K1363" s="59">
        <f>K1362+C1363*B1363/3600/data!H$23</f>
        <v>231.83193740294774</v>
      </c>
    </row>
    <row r="1364" spans="1:11" ht="19.899999999999999" customHeight="1">
      <c r="A1364" s="12">
        <f>'Eleveld TCI'!A1364</f>
        <v>9900</v>
      </c>
      <c r="B1364" s="8">
        <f>'Eleveld TCI'!C1364</f>
        <v>10</v>
      </c>
      <c r="C1364" s="68">
        <f>'Marsh TCI'!E1364</f>
        <v>696.74738018386449</v>
      </c>
      <c r="D1364" s="17">
        <f>(F1364*data!$C$16+G1364*data!$C$17-E1363*(data!$C$18+data!$C$19+data!$C$20))*$B1364/60</f>
        <v>-1.9353375686861862</v>
      </c>
      <c r="E1364" s="17">
        <f t="shared" si="44"/>
        <v>29.4317625467055</v>
      </c>
      <c r="F1364" s="17">
        <f>F1363+(data!$C$19*E1363-data!$C$16*F1363)*$B1364/60</f>
        <v>161.34268906297058</v>
      </c>
      <c r="G1364" s="17">
        <f>G1363+(data!$C$20*E1363-data!$C$17*G1363)*$B1364/60</f>
        <v>422.40812097622421</v>
      </c>
      <c r="H1364" s="16">
        <f t="shared" si="45"/>
        <v>165</v>
      </c>
      <c r="I1364" s="14">
        <f>E1364/data!$C$15*1000</f>
        <v>3.9850599472993906</v>
      </c>
      <c r="J1364" s="14">
        <f>J1363+data!$C$21*(I1363-J1363)/60*B1363</f>
        <v>3.9834246758436893</v>
      </c>
      <c r="K1364" s="59">
        <f>K1363+C1364*B1364/3600/data!H$23</f>
        <v>232.02547834188772</v>
      </c>
    </row>
    <row r="1365" spans="1:11" ht="19.899999999999999" customHeight="1">
      <c r="A1365" s="12">
        <f>'Eleveld TCI'!A1365</f>
        <v>9910</v>
      </c>
      <c r="B1365" s="8">
        <f>'Eleveld TCI'!C1365</f>
        <v>10</v>
      </c>
      <c r="C1365" s="68">
        <f>'Marsh TCI'!E1365</f>
        <v>696.6825177143545</v>
      </c>
      <c r="D1365" s="17">
        <f>(F1365*data!$C$16+G1365*data!$C$17-E1364*(data!$C$18+data!$C$19+data!$C$20))*$B1365/60</f>
        <v>-1.9351574314989091</v>
      </c>
      <c r="E1365" s="17">
        <f t="shared" si="44"/>
        <v>29.432014504606215</v>
      </c>
      <c r="F1365" s="17">
        <f>F1364+(data!$C$19*E1364-data!$C$16*F1364)*$B1365/60</f>
        <v>161.34394885560178</v>
      </c>
      <c r="G1365" s="17">
        <f>G1364+(data!$C$20*E1364-data!$C$17*G1364)*$B1365/60</f>
        <v>422.67929127925476</v>
      </c>
      <c r="H1365" s="16">
        <f t="shared" si="45"/>
        <v>165.16666666666666</v>
      </c>
      <c r="I1365" s="14">
        <f>E1365/data!$C$15*1000</f>
        <v>3.9850940623931423</v>
      </c>
      <c r="J1365" s="14">
        <f>J1364+data!$C$21*(I1364-J1364)/60*B1364</f>
        <v>3.9834587621649886</v>
      </c>
      <c r="K1365" s="59">
        <f>K1364+C1365*B1365/3600/data!H$23</f>
        <v>232.21900126347504</v>
      </c>
    </row>
    <row r="1366" spans="1:11" ht="19.899999999999999" customHeight="1">
      <c r="A1366" s="12">
        <f>'Eleveld TCI'!A1366</f>
        <v>9920</v>
      </c>
      <c r="B1366" s="8">
        <f>'Eleveld TCI'!C1366</f>
        <v>10</v>
      </c>
      <c r="C1366" s="68">
        <f>'Marsh TCI'!E1366</f>
        <v>696.61769456888294</v>
      </c>
      <c r="D1366" s="17">
        <f>(F1366*data!$C$16+G1366*data!$C$17-E1365*(data!$C$18+data!$C$19+data!$C$20))*$B1366/60</f>
        <v>-1.934977405923505</v>
      </c>
      <c r="E1366" s="17">
        <f t="shared" si="44"/>
        <v>29.432266314555918</v>
      </c>
      <c r="F1366" s="17">
        <f>F1365+(data!$C$19*E1365-data!$C$16*F1365)*$B1366/60</f>
        <v>161.34520994075683</v>
      </c>
      <c r="G1366" s="17">
        <f>G1365+(data!$C$20*E1365-data!$C$17*G1365)*$B1366/60</f>
        <v>422.95026589698932</v>
      </c>
      <c r="H1366" s="16">
        <f t="shared" si="45"/>
        <v>165.33333333333334</v>
      </c>
      <c r="I1366" s="14">
        <f>E1366/data!$C$15*1000</f>
        <v>3.98512815745433</v>
      </c>
      <c r="J1366" s="14">
        <f>J1365+data!$C$21*(I1365-J1365)/60*B1365</f>
        <v>3.983492849086034</v>
      </c>
      <c r="K1366" s="59">
        <f>K1365+C1366*B1366/3600/data!H$23</f>
        <v>232.41250617863307</v>
      </c>
    </row>
    <row r="1367" spans="1:11" ht="19.899999999999999" customHeight="1">
      <c r="A1367" s="12">
        <f>'Eleveld TCI'!A1367</f>
        <v>9930</v>
      </c>
      <c r="B1367" s="8">
        <f>'Eleveld TCI'!C1367</f>
        <v>10</v>
      </c>
      <c r="C1367" s="68">
        <f>'Marsh TCI'!E1367</f>
        <v>696.55291069236171</v>
      </c>
      <c r="D1367" s="17">
        <f>(F1367*data!$C$16+G1367*data!$C$17-E1366*(data!$C$18+data!$C$19+data!$C$20))*$B1367/60</f>
        <v>-1.9347974917908084</v>
      </c>
      <c r="E1367" s="17">
        <f t="shared" si="44"/>
        <v>29.432517974345341</v>
      </c>
      <c r="F1367" s="17">
        <f>F1366+(data!$C$19*E1366-data!$C$16*F1366)*$B1367/60</f>
        <v>161.34647229622377</v>
      </c>
      <c r="G1367" s="17">
        <f>G1366+(data!$C$20*E1366-data!$C$17*G1366)*$B1367/60</f>
        <v>423.22104497131261</v>
      </c>
      <c r="H1367" s="16">
        <f t="shared" si="45"/>
        <v>165.5</v>
      </c>
      <c r="I1367" s="14">
        <f>E1367/data!$C$15*1000</f>
        <v>3.9851622321838196</v>
      </c>
      <c r="J1367" s="14">
        <f>J1366+data!$C$21*(I1366-J1366)/60*B1366</f>
        <v>3.983526936176756</v>
      </c>
      <c r="K1367" s="59">
        <f>K1366+C1367*B1367/3600/data!H$23</f>
        <v>232.60599309826983</v>
      </c>
    </row>
    <row r="1368" spans="1:11" ht="19.899999999999999" customHeight="1">
      <c r="A1368" s="12">
        <f>'Eleveld TCI'!A1368</f>
        <v>9940</v>
      </c>
      <c r="B1368" s="8">
        <f>'Eleveld TCI'!C1368</f>
        <v>10</v>
      </c>
      <c r="C1368" s="68">
        <f>'Marsh TCI'!E1368</f>
        <v>696.48816603004548</v>
      </c>
      <c r="D1368" s="17">
        <f>(F1368*data!$C$16+G1368*data!$C$17-E1367*(data!$C$18+data!$C$19+data!$C$20))*$B1368/60</f>
        <v>-1.9346176889326849</v>
      </c>
      <c r="E1368" s="17">
        <f t="shared" si="44"/>
        <v>29.432769481780326</v>
      </c>
      <c r="F1368" s="17">
        <f>F1367+(data!$C$19*E1367-data!$C$16*F1367)*$B1368/60</f>
        <v>161.34773589989717</v>
      </c>
      <c r="G1368" s="17">
        <f>G1367+(data!$C$20*E1367-data!$C$17*G1367)*$B1368/60</f>
        <v>423.49162864396044</v>
      </c>
      <c r="H1368" s="16">
        <f t="shared" si="45"/>
        <v>165.66666666666666</v>
      </c>
      <c r="I1368" s="14">
        <f>E1368/data!$C$15*1000</f>
        <v>3.9851962862845212</v>
      </c>
      <c r="J1368" s="14">
        <f>J1367+data!$C$21*(I1367-J1367)/60*B1367</f>
        <v>3.9835610230098148</v>
      </c>
      <c r="K1368" s="59">
        <f>K1367+C1368*B1368/3600/data!H$23</f>
        <v>232.79946203327819</v>
      </c>
    </row>
    <row r="1369" spans="1:11" ht="19.899999999999999" customHeight="1">
      <c r="A1369" s="12">
        <f>'Eleveld TCI'!A1369</f>
        <v>9950</v>
      </c>
      <c r="B1369" s="8">
        <f>'Eleveld TCI'!C1369</f>
        <v>10</v>
      </c>
      <c r="C1369" s="68">
        <f>'Marsh TCI'!E1369</f>
        <v>696.42346052751634</v>
      </c>
      <c r="D1369" s="17">
        <f>(F1369*data!$C$16+G1369*data!$C$17-E1368*(data!$C$18+data!$C$19+data!$C$20))*$B1369/60</f>
        <v>-1.9344379971820165</v>
      </c>
      <c r="E1369" s="17">
        <f t="shared" si="44"/>
        <v>29.43302083468177</v>
      </c>
      <c r="F1369" s="17">
        <f>F1368+(data!$C$19*E1368-data!$C$16*F1368)*$B1369/60</f>
        <v>161.34900072977788</v>
      </c>
      <c r="G1369" s="17">
        <f>G1368+(data!$C$20*E1368-data!$C$17*G1368)*$B1369/60</f>
        <v>423.76201705652028</v>
      </c>
      <c r="H1369" s="16">
        <f t="shared" si="45"/>
        <v>165.83333333333334</v>
      </c>
      <c r="I1369" s="14">
        <f>E1369/data!$C$15*1000</f>
        <v>3.9852303194613854</v>
      </c>
      <c r="J1369" s="14">
        <f>J1368+data!$C$21*(I1368-J1368)/60*B1368</f>
        <v>3.9835951091605861</v>
      </c>
      <c r="K1369" s="59">
        <f>K1368+C1369*B1369/3600/data!H$23</f>
        <v>232.99291299453583</v>
      </c>
    </row>
    <row r="1370" spans="1:11" ht="19.899999999999999" customHeight="1">
      <c r="A1370" s="12">
        <f>'Eleveld TCI'!A1370</f>
        <v>9960</v>
      </c>
      <c r="B1370" s="8">
        <f>'Eleveld TCI'!C1370</f>
        <v>10</v>
      </c>
      <c r="C1370" s="68">
        <f>'Marsh TCI'!E1370</f>
        <v>696.35879413069915</v>
      </c>
      <c r="D1370" s="17">
        <f>(F1370*data!$C$16+G1370*data!$C$17-E1369*(data!$C$18+data!$C$19+data!$C$20))*$B1370/60</f>
        <v>-1.9342584163726986</v>
      </c>
      <c r="E1370" s="17">
        <f t="shared" si="44"/>
        <v>29.433272030885504</v>
      </c>
      <c r="F1370" s="17">
        <f>F1369+(data!$C$19*E1369-data!$C$16*F1369)*$B1370/60</f>
        <v>161.35026676397277</v>
      </c>
      <c r="G1370" s="17">
        <f>G1369+(data!$C$20*E1369-data!$C$17*G1369)*$B1370/60</f>
        <v>424.03221035043151</v>
      </c>
      <c r="H1370" s="16">
        <f t="shared" si="45"/>
        <v>166</v>
      </c>
      <c r="I1370" s="14">
        <f>E1370/data!$C$15*1000</f>
        <v>3.985264331421384</v>
      </c>
      <c r="J1370" s="14">
        <f>J1369+data!$C$21*(I1369-J1369)/60*B1369</f>
        <v>3.9836291942071456</v>
      </c>
      <c r="K1370" s="59">
        <f>K1369+C1370*B1370/3600/data!H$23</f>
        <v>233.18634599290547</v>
      </c>
    </row>
    <row r="1371" spans="1:11" ht="19.899999999999999" customHeight="1">
      <c r="A1371" s="12">
        <f>'Eleveld TCI'!A1371</f>
        <v>9970</v>
      </c>
      <c r="B1371" s="8">
        <f>'Eleveld TCI'!C1371</f>
        <v>10</v>
      </c>
      <c r="C1371" s="68">
        <f>'Marsh TCI'!E1371</f>
        <v>696.29416678583596</v>
      </c>
      <c r="D1371" s="17">
        <f>(F1371*data!$C$16+G1371*data!$C$17-E1370*(data!$C$18+data!$C$19+data!$C$20))*$B1371/60</f>
        <v>-1.9340789463396213</v>
      </c>
      <c r="E1371" s="17">
        <f t="shared" si="44"/>
        <v>29.43352306824227</v>
      </c>
      <c r="F1371" s="17">
        <f>F1370+(data!$C$19*E1370-data!$C$16*F1370)*$B1371/60</f>
        <v>161.35153398069448</v>
      </c>
      <c r="G1371" s="17">
        <f>G1370+(data!$C$20*E1370-data!$C$17*G1370)*$B1371/60</f>
        <v>424.30220866698602</v>
      </c>
      <c r="H1371" s="16">
        <f t="shared" si="45"/>
        <v>166.16666666666666</v>
      </c>
      <c r="I1371" s="14">
        <f>E1371/data!$C$15*1000</f>
        <v>3.9852983218735063</v>
      </c>
      <c r="J1371" s="14">
        <f>J1370+data!$C$21*(I1370-J1370)/60*B1370</f>
        <v>3.9836632777302565</v>
      </c>
      <c r="K1371" s="59">
        <f>K1370+C1371*B1371/3600/data!H$23</f>
        <v>233.37976103923486</v>
      </c>
    </row>
    <row r="1372" spans="1:11" ht="19.899999999999999" customHeight="1">
      <c r="A1372" s="12">
        <f>'Eleveld TCI'!A1372</f>
        <v>9980</v>
      </c>
      <c r="B1372" s="8">
        <f>'Eleveld TCI'!C1372</f>
        <v>10</v>
      </c>
      <c r="C1372" s="68">
        <f>'Marsh TCI'!E1372</f>
        <v>696.22957843950132</v>
      </c>
      <c r="D1372" s="17">
        <f>(F1372*data!$C$16+G1372*data!$C$17-E1371*(data!$C$18+data!$C$19+data!$C$20))*$B1372/60</f>
        <v>-1.933899586918673</v>
      </c>
      <c r="E1372" s="17">
        <f t="shared" si="44"/>
        <v>29.433773944617585</v>
      </c>
      <c r="F1372" s="17">
        <f>F1371+(data!$C$19*E1371-data!$C$16*F1371)*$B1372/60</f>
        <v>161.35280235826121</v>
      </c>
      <c r="G1372" s="17">
        <f>G1371+(data!$C$20*E1371-data!$C$17*G1371)*$B1372/60</f>
        <v>424.57201214732839</v>
      </c>
      <c r="H1372" s="16">
        <f t="shared" si="45"/>
        <v>166.33333333333334</v>
      </c>
      <c r="I1372" s="14">
        <f>E1372/data!$C$15*1000</f>
        <v>3.9853322905287447</v>
      </c>
      <c r="J1372" s="14">
        <f>J1371+data!$C$21*(I1371-J1371)/60*B1371</f>
        <v>3.9836973593133549</v>
      </c>
      <c r="K1372" s="59">
        <f>K1371+C1372*B1372/3600/data!H$23</f>
        <v>233.57315814435694</v>
      </c>
    </row>
    <row r="1373" spans="1:11" ht="19.899999999999999" customHeight="1">
      <c r="A1373" s="12">
        <f>'Eleveld TCI'!A1373</f>
        <v>9990</v>
      </c>
      <c r="B1373" s="8">
        <f>'Eleveld TCI'!C1373</f>
        <v>10</v>
      </c>
      <c r="C1373" s="68">
        <f>'Marsh TCI'!E1373</f>
        <v>696.16502903858702</v>
      </c>
      <c r="D1373" s="17">
        <f>(F1373*data!$C$16+G1373*data!$C$17-E1372*(data!$C$18+data!$C$19+data!$C$20))*$B1373/60</f>
        <v>-1.9337203379467229</v>
      </c>
      <c r="E1373" s="17">
        <f t="shared" si="44"/>
        <v>29.434024657891698</v>
      </c>
      <c r="F1373" s="17">
        <f>F1372+(data!$C$19*E1372-data!$C$16*F1372)*$B1373/60</f>
        <v>161.35407187509639</v>
      </c>
      <c r="G1373" s="17">
        <f>G1372+(data!$C$20*E1372-data!$C$17*G1372)*$B1373/60</f>
        <v>424.84162093245646</v>
      </c>
      <c r="H1373" s="16">
        <f t="shared" si="45"/>
        <v>166.5</v>
      </c>
      <c r="I1373" s="14">
        <f>E1373/data!$C$15*1000</f>
        <v>3.9853662371000831</v>
      </c>
      <c r="J1373" s="14">
        <f>J1372+data!$C$21*(I1372-J1372)/60*B1372</f>
        <v>3.9837314385425349</v>
      </c>
      <c r="K1373" s="59">
        <f>K1372+C1373*B1373/3600/data!H$23</f>
        <v>233.76653731908988</v>
      </c>
    </row>
    <row r="1374" spans="1:11" ht="19.899999999999999" customHeight="1">
      <c r="A1374" s="12">
        <f>'Eleveld TCI'!A1374</f>
        <v>10000</v>
      </c>
      <c r="B1374" s="8">
        <f>'Eleveld TCI'!C1374</f>
        <v>10</v>
      </c>
      <c r="C1374" s="68">
        <f>'Marsh TCI'!E1374</f>
        <v>696.10051853030711</v>
      </c>
      <c r="D1374" s="17">
        <f>(F1374*data!$C$16+G1374*data!$C$17-E1373*(data!$C$18+data!$C$19+data!$C$20))*$B1374/60</f>
        <v>-1.9335411992616178</v>
      </c>
      <c r="E1374" s="17">
        <f t="shared" si="44"/>
        <v>29.434275205959487</v>
      </c>
      <c r="F1374" s="17">
        <f>F1373+(data!$C$19*E1373-data!$C$16*F1373)*$B1374/60</f>
        <v>161.35534250972847</v>
      </c>
      <c r="G1374" s="17">
        <f>G1373+(data!$C$20*E1373-data!$C$17*G1373)*$B1374/60</f>
        <v>425.11103516322174</v>
      </c>
      <c r="H1374" s="16">
        <f t="shared" si="45"/>
        <v>166.66666666666666</v>
      </c>
      <c r="I1374" s="14">
        <f>E1374/data!$C$15*1000</f>
        <v>3.9854001613024899</v>
      </c>
      <c r="J1374" s="14">
        <f>J1373+data!$C$21*(I1373-J1373)/60*B1373</f>
        <v>3.9837655150065361</v>
      </c>
      <c r="K1374" s="59">
        <f>K1373+C1374*B1374/3600/data!H$23</f>
        <v>233.95989857423717</v>
      </c>
    </row>
    <row r="1375" spans="1:11" ht="19.899999999999999" customHeight="1">
      <c r="A1375" s="12">
        <f>'Eleveld TCI'!A1375</f>
        <v>10010</v>
      </c>
      <c r="B1375" s="8">
        <f>'Eleveld TCI'!C1375</f>
        <v>10</v>
      </c>
      <c r="C1375" s="68">
        <f>'Marsh TCI'!E1375</f>
        <v>696.03604686218773</v>
      </c>
      <c r="D1375" s="17">
        <f>(F1375*data!$C$16+G1375*data!$C$17-E1374*(data!$C$18+data!$C$19+data!$C$20))*$B1375/60</f>
        <v>-1.9333621707021704</v>
      </c>
      <c r="E1375" s="17">
        <f t="shared" si="44"/>
        <v>29.434525586730391</v>
      </c>
      <c r="F1375" s="17">
        <f>F1374+(data!$C$19*E1374-data!$C$16*F1374)*$B1375/60</f>
        <v>161.35661424079069</v>
      </c>
      <c r="G1375" s="17">
        <f>G1374+(data!$C$20*E1374-data!$C$17*G1374)*$B1375/60</f>
        <v>425.3802549803296</v>
      </c>
      <c r="H1375" s="16">
        <f t="shared" si="45"/>
        <v>166.83333333333334</v>
      </c>
      <c r="I1375" s="14">
        <f>E1375/data!$C$15*1000</f>
        <v>3.9854340628529021</v>
      </c>
      <c r="J1375" s="14">
        <f>J1374+data!$C$21*(I1374-J1374)/60*B1374</f>
        <v>3.9837995882967294</v>
      </c>
      <c r="K1375" s="59">
        <f>K1374+C1375*B1375/3600/data!H$23</f>
        <v>234.15324192058779</v>
      </c>
    </row>
    <row r="1376" spans="1:11" ht="19.899999999999999" customHeight="1">
      <c r="A1376" s="12">
        <f>'Eleveld TCI'!A1376</f>
        <v>10020</v>
      </c>
      <c r="B1376" s="8">
        <f>'Eleveld TCI'!C1376</f>
        <v>10</v>
      </c>
      <c r="C1376" s="68">
        <f>'Marsh TCI'!E1376</f>
        <v>695.97161398207732</v>
      </c>
      <c r="D1376" s="17">
        <f>(F1376*data!$C$16+G1376*data!$C$17-E1375*(data!$C$18+data!$C$19+data!$C$20))*$B1376/60</f>
        <v>-1.9331832521081531</v>
      </c>
      <c r="E1376" s="17">
        <f t="shared" si="44"/>
        <v>29.434775798128314</v>
      </c>
      <c r="F1376" s="17">
        <f>F1375+(data!$C$19*E1375-data!$C$16*F1375)*$B1376/60</f>
        <v>161.35788704702071</v>
      </c>
      <c r="G1376" s="17">
        <f>G1375+(data!$C$20*E1375-data!$C$17*G1375)*$B1376/60</f>
        <v>425.64928052433999</v>
      </c>
      <c r="H1376" s="16">
        <f t="shared" si="45"/>
        <v>167</v>
      </c>
      <c r="I1376" s="14">
        <f>E1376/data!$C$15*1000</f>
        <v>3.9854679414702172</v>
      </c>
      <c r="J1376" s="14">
        <f>J1375+data!$C$21*(I1375-J1375)/60*B1375</f>
        <v>3.9838336580071028</v>
      </c>
      <c r="K1376" s="59">
        <f>K1375+C1376*B1376/3600/data!H$23</f>
        <v>234.34656736891614</v>
      </c>
    </row>
    <row r="1377" spans="1:11" ht="19.899999999999999" customHeight="1">
      <c r="A1377" s="12">
        <f>'Eleveld TCI'!A1377</f>
        <v>10030</v>
      </c>
      <c r="B1377" s="8">
        <f>'Eleveld TCI'!C1377</f>
        <v>10</v>
      </c>
      <c r="C1377" s="68">
        <f>'Marsh TCI'!E1377</f>
        <v>695.90721983813125</v>
      </c>
      <c r="D1377" s="17">
        <f>(F1377*data!$C$16+G1377*data!$C$17-E1376*(data!$C$18+data!$C$19+data!$C$20))*$B1377/60</f>
        <v>-1.9330044433202878</v>
      </c>
      <c r="E1377" s="17">
        <f t="shared" si="44"/>
        <v>29.435025838091573</v>
      </c>
      <c r="F1377" s="17">
        <f>F1376+(data!$C$19*E1376-data!$C$16*F1376)*$B1377/60</f>
        <v>161.35916090726045</v>
      </c>
      <c r="G1377" s="17">
        <f>G1376+(data!$C$20*E1376-data!$C$17*G1376)*$B1377/60</f>
        <v>425.91811193566747</v>
      </c>
      <c r="H1377" s="16">
        <f t="shared" si="45"/>
        <v>167.16666666666666</v>
      </c>
      <c r="I1377" s="14">
        <f>E1377/data!$C$15*1000</f>
        <v>3.9855017968752824</v>
      </c>
      <c r="J1377" s="14">
        <f>J1376+data!$C$21*(I1376-J1376)/60*B1376</f>
        <v>3.9838677237342477</v>
      </c>
      <c r="K1377" s="59">
        <f>K1376+C1377*B1377/3600/data!H$23</f>
        <v>234.53987492998229</v>
      </c>
    </row>
    <row r="1378" spans="1:11" ht="19.899999999999999" customHeight="1">
      <c r="A1378" s="12">
        <f>'Eleveld TCI'!A1378</f>
        <v>10040</v>
      </c>
      <c r="B1378" s="8">
        <f>'Eleveld TCI'!C1378</f>
        <v>10</v>
      </c>
      <c r="C1378" s="68">
        <f>'Marsh TCI'!E1378</f>
        <v>695.8428643788119</v>
      </c>
      <c r="D1378" s="17">
        <f>(F1378*data!$C$16+G1378*data!$C$17-E1377*(data!$C$18+data!$C$19+data!$C$20))*$B1378/60</f>
        <v>-1.9328257441802399</v>
      </c>
      <c r="E1378" s="17">
        <f t="shared" si="44"/>
        <v>29.43527570457281</v>
      </c>
      <c r="F1378" s="17">
        <f>F1377+(data!$C$19*E1377-data!$C$16*F1377)*$B1378/60</f>
        <v>161.36043580045575</v>
      </c>
      <c r="G1378" s="17">
        <f>G1377+(data!$C$20*E1377-data!$C$17*G1377)*$B1378/60</f>
        <v>426.18674935458193</v>
      </c>
      <c r="H1378" s="16">
        <f t="shared" si="45"/>
        <v>167.33333333333334</v>
      </c>
      <c r="I1378" s="14">
        <f>E1378/data!$C$15*1000</f>
        <v>3.9855356287908865</v>
      </c>
      <c r="J1378" s="14">
        <f>J1377+data!$C$21*(I1377-J1377)/60*B1377</f>
        <v>3.9839017850773462</v>
      </c>
      <c r="K1378" s="59">
        <f>K1377+C1378*B1378/3600/data!H$23</f>
        <v>234.73316461453197</v>
      </c>
    </row>
    <row r="1379" spans="1:11" ht="19.899999999999999" customHeight="1">
      <c r="A1379" s="12">
        <f>'Eleveld TCI'!A1379</f>
        <v>10050</v>
      </c>
      <c r="B1379" s="8">
        <f>'Eleveld TCI'!C1379</f>
        <v>10</v>
      </c>
      <c r="C1379" s="68">
        <f>'Marsh TCI'!E1379</f>
        <v>695.77854755288342</v>
      </c>
      <c r="D1379" s="17">
        <f>(F1379*data!$C$16+G1379*data!$C$17-E1378*(data!$C$18+data!$C$19+data!$C$20))*$B1379/60</f>
        <v>-1.932647154530613</v>
      </c>
      <c r="E1379" s="17">
        <f t="shared" si="44"/>
        <v>29.435525395538896</v>
      </c>
      <c r="F1379" s="17">
        <f>F1378+(data!$C$19*E1378-data!$C$16*F1378)*$B1379/60</f>
        <v>161.36171170565618</v>
      </c>
      <c r="G1379" s="17">
        <f>G1378+(data!$C$20*E1378-data!$C$17*G1378)*$B1379/60</f>
        <v>426.45519292120883</v>
      </c>
      <c r="H1379" s="16">
        <f t="shared" si="45"/>
        <v>167.5</v>
      </c>
      <c r="I1379" s="14">
        <f>E1379/data!$C$15*1000</f>
        <v>3.9855694369417427</v>
      </c>
      <c r="J1379" s="14">
        <f>J1378+data!$C$21*(I1378-J1378)/60*B1378</f>
        <v>3.9839358416381567</v>
      </c>
      <c r="K1379" s="59">
        <f>K1378+C1379*B1379/3600/data!H$23</f>
        <v>234.92643643329666</v>
      </c>
    </row>
    <row r="1380" spans="1:11" ht="19.899999999999999" customHeight="1">
      <c r="A1380" s="12">
        <f>'Eleveld TCI'!A1380</f>
        <v>10060</v>
      </c>
      <c r="B1380" s="8">
        <f>'Eleveld TCI'!C1380</f>
        <v>10</v>
      </c>
      <c r="C1380" s="68">
        <f>'Marsh TCI'!E1380</f>
        <v>695.71426930941698</v>
      </c>
      <c r="D1380" s="17">
        <f>(F1380*data!$C$16+G1380*data!$C$17-E1379*(data!$C$18+data!$C$19+data!$C$20))*$B1380/60</f>
        <v>-1.932468674214932</v>
      </c>
      <c r="E1380" s="17">
        <f t="shared" si="44"/>
        <v>29.435774908970863</v>
      </c>
      <c r="F1380" s="17">
        <f>F1379+(data!$C$19*E1379-data!$C$16*F1379)*$B1380/60</f>
        <v>161.36298860201467</v>
      </c>
      <c r="G1380" s="17">
        <f>G1379+(data!$C$20*E1379-data!$C$17*G1379)*$B1380/60</f>
        <v>426.72344277552958</v>
      </c>
      <c r="H1380" s="16">
        <f t="shared" si="45"/>
        <v>167.66666666666666</v>
      </c>
      <c r="I1380" s="14">
        <f>E1380/data!$C$15*1000</f>
        <v>3.9856032210544838</v>
      </c>
      <c r="J1380" s="14">
        <f>J1379+data!$C$21*(I1379-J1379)/60*B1379</f>
        <v>3.9839698930210004</v>
      </c>
      <c r="K1380" s="59">
        <f>K1379+C1380*B1380/3600/data!H$23</f>
        <v>235.11969039699372</v>
      </c>
    </row>
    <row r="1381" spans="1:11" ht="19.899999999999999" customHeight="1">
      <c r="A1381" s="12">
        <f>'Eleveld TCI'!A1381</f>
        <v>10070</v>
      </c>
      <c r="B1381" s="8">
        <f>'Eleveld TCI'!C1381</f>
        <v>10</v>
      </c>
      <c r="C1381" s="68">
        <f>'Marsh TCI'!E1381</f>
        <v>695.65002959779065</v>
      </c>
      <c r="D1381" s="17">
        <f>(F1381*data!$C$16+G1381*data!$C$17-E1380*(data!$C$18+data!$C$19+data!$C$20))*$B1381/60</f>
        <v>-1.9322903030776442</v>
      </c>
      <c r="E1381" s="17">
        <f t="shared" si="44"/>
        <v>29.436024242863823</v>
      </c>
      <c r="F1381" s="17">
        <f>F1380+(data!$C$19*E1380-data!$C$16*F1380)*$B1381/60</f>
        <v>161.36426646878735</v>
      </c>
      <c r="G1381" s="17">
        <f>G1380+(data!$C$20*E1380-data!$C$17*G1380)*$B1381/60</f>
        <v>426.99149905738187</v>
      </c>
      <c r="H1381" s="16">
        <f t="shared" si="45"/>
        <v>167.83333333333334</v>
      </c>
      <c r="I1381" s="14">
        <f>E1381/data!$C$15*1000</f>
        <v>3.9856369808576475</v>
      </c>
      <c r="J1381" s="14">
        <f>J1380+data!$C$21*(I1380-J1380)/60*B1380</f>
        <v>3.9840039388327475</v>
      </c>
      <c r="K1381" s="59">
        <f>K1380+C1381*B1381/3600/data!H$23</f>
        <v>235.31292651632643</v>
      </c>
    </row>
    <row r="1382" spans="1:11" ht="19.899999999999999" customHeight="1">
      <c r="A1382" s="12">
        <f>'Eleveld TCI'!A1382</f>
        <v>10080</v>
      </c>
      <c r="B1382" s="8">
        <f>'Eleveld TCI'!C1382</f>
        <v>10</v>
      </c>
      <c r="C1382" s="68">
        <f>'Marsh TCI'!E1382</f>
        <v>695.58582836766391</v>
      </c>
      <c r="D1382" s="17">
        <f>(F1382*data!$C$16+G1382*data!$C$17-E1381*(data!$C$18+data!$C$19+data!$C$20))*$B1382/60</f>
        <v>-1.9321120409641042</v>
      </c>
      <c r="E1382" s="17">
        <f t="shared" si="44"/>
        <v>29.436273395226916</v>
      </c>
      <c r="F1382" s="17">
        <f>F1381+(data!$C$19*E1381-data!$C$16*F1381)*$B1382/60</f>
        <v>161.36554528533321</v>
      </c>
      <c r="G1382" s="17">
        <f>G1381+(data!$C$20*E1381-data!$C$17*G1381)*$B1382/60</f>
        <v>427.25936190646024</v>
      </c>
      <c r="H1382" s="16">
        <f t="shared" si="45"/>
        <v>168</v>
      </c>
      <c r="I1382" s="14">
        <f>E1382/data!$C$15*1000</f>
        <v>3.9856707160816716</v>
      </c>
      <c r="J1382" s="14">
        <f>J1381+data!$C$21*(I1381-J1381)/60*B1381</f>
        <v>3.9840379786828053</v>
      </c>
      <c r="K1382" s="59">
        <f>K1381+C1382*B1382/3600/data!H$23</f>
        <v>235.50614480198411</v>
      </c>
    </row>
    <row r="1383" spans="1:11" ht="19.899999999999999" customHeight="1">
      <c r="A1383" s="12">
        <f>'Eleveld TCI'!A1383</f>
        <v>10090</v>
      </c>
      <c r="B1383" s="8">
        <f>'Eleveld TCI'!C1383</f>
        <v>10</v>
      </c>
      <c r="C1383" s="68">
        <f>'Marsh TCI'!E1383</f>
        <v>695.52166556900318</v>
      </c>
      <c r="D1383" s="17">
        <f>(F1383*data!$C$16+G1383*data!$C$17-E1382*(data!$C$18+data!$C$19+data!$C$20))*$B1383/60</f>
        <v>-1.9319338877205743</v>
      </c>
      <c r="E1383" s="17">
        <f t="shared" si="44"/>
        <v>29.436522364083185</v>
      </c>
      <c r="F1383" s="17">
        <f>F1382+(data!$C$19*E1382-data!$C$16*F1382)*$B1383/60</f>
        <v>161.36682503111382</v>
      </c>
      <c r="G1383" s="17">
        <f>G1382+(data!$C$20*E1382-data!$C$17*G1382)*$B1383/60</f>
        <v>427.5270314623163</v>
      </c>
      <c r="H1383" s="16">
        <f t="shared" si="45"/>
        <v>168.16666666666666</v>
      </c>
      <c r="I1383" s="14">
        <f>E1383/data!$C$15*1000</f>
        <v>3.9857044264588763</v>
      </c>
      <c r="J1383" s="14">
        <f>J1382+data!$C$21*(I1382-J1382)/60*B1382</f>
        <v>3.9840720121831037</v>
      </c>
      <c r="K1383" s="59">
        <f>K1382+C1383*B1383/3600/data!H$23</f>
        <v>235.69934526464218</v>
      </c>
    </row>
    <row r="1384" spans="1:11" ht="19.899999999999999" customHeight="1">
      <c r="A1384" s="12">
        <f>'Eleveld TCI'!A1384</f>
        <v>10100</v>
      </c>
      <c r="B1384" s="8">
        <f>'Eleveld TCI'!C1384</f>
        <v>10</v>
      </c>
      <c r="C1384" s="68">
        <f>'Marsh TCI'!E1384</f>
        <v>695.45754115206648</v>
      </c>
      <c r="D1384" s="17">
        <f>(F1384*data!$C$16+G1384*data!$C$17-E1383*(data!$C$18+data!$C$19+data!$C$20))*$B1384/60</f>
        <v>-1.9317558431942079</v>
      </c>
      <c r="E1384" s="17">
        <f t="shared" si="44"/>
        <v>29.436771147469543</v>
      </c>
      <c r="F1384" s="17">
        <f>F1383+(data!$C$19*E1383-data!$C$16*F1383)*$B1384/60</f>
        <v>161.36810568569305</v>
      </c>
      <c r="G1384" s="17">
        <f>G1383+(data!$C$20*E1383-data!$C$17*G1383)*$B1384/60</f>
        <v>427.79450786435922</v>
      </c>
      <c r="H1384" s="16">
        <f t="shared" si="45"/>
        <v>168.33333333333334</v>
      </c>
      <c r="I1384" s="14">
        <f>E1384/data!$C$15*1000</f>
        <v>3.9857381117234594</v>
      </c>
      <c r="J1384" s="14">
        <f>J1383+data!$C$21*(I1383-J1383)/60*B1383</f>
        <v>3.9841060389480814</v>
      </c>
      <c r="K1384" s="59">
        <f>K1383+C1384*B1384/3600/data!H$23</f>
        <v>235.89252791496219</v>
      </c>
    </row>
    <row r="1385" spans="1:11" ht="19.899999999999999" customHeight="1">
      <c r="A1385" s="12">
        <f>'Eleveld TCI'!A1385</f>
        <v>10110</v>
      </c>
      <c r="B1385" s="8">
        <f>'Eleveld TCI'!C1385</f>
        <v>10</v>
      </c>
      <c r="C1385" s="68">
        <f>'Marsh TCI'!E1385</f>
        <v>695.39345506739835</v>
      </c>
      <c r="D1385" s="17">
        <f>(F1385*data!$C$16+G1385*data!$C$17-E1384*(data!$C$18+data!$C$19+data!$C$20))*$B1385/60</f>
        <v>-1.9315779072330481</v>
      </c>
      <c r="E1385" s="17">
        <f t="shared" si="44"/>
        <v>29.437019743436679</v>
      </c>
      <c r="F1385" s="17">
        <f>F1384+(data!$C$19*E1384-data!$C$16*F1384)*$B1385/60</f>
        <v>161.36938722873685</v>
      </c>
      <c r="G1385" s="17">
        <f>G1384+(data!$C$20*E1384-data!$C$17*G1384)*$B1385/60</f>
        <v>428.06179125185605</v>
      </c>
      <c r="H1385" s="16">
        <f t="shared" si="45"/>
        <v>168.5</v>
      </c>
      <c r="I1385" s="14">
        <f>E1385/data!$C$15*1000</f>
        <v>3.9857717716114838</v>
      </c>
      <c r="J1385" s="14">
        <f>J1384+data!$C$21*(I1384-J1384)/60*B1384</f>
        <v>3.9841400585946736</v>
      </c>
      <c r="K1385" s="59">
        <f>K1384+C1385*B1385/3600/data!H$23</f>
        <v>236.08569276359202</v>
      </c>
    </row>
    <row r="1386" spans="1:11" ht="19.899999999999999" customHeight="1">
      <c r="A1386" s="12">
        <f>'Eleveld TCI'!A1386</f>
        <v>10120</v>
      </c>
      <c r="B1386" s="8">
        <f>'Eleveld TCI'!C1386</f>
        <v>10</v>
      </c>
      <c r="C1386" s="68">
        <f>'Marsh TCI'!E1386</f>
        <v>695.32940726582467</v>
      </c>
      <c r="D1386" s="17">
        <f>(F1386*data!$C$16+G1386*data!$C$17-E1385*(data!$C$18+data!$C$19+data!$C$20))*$B1386/60</f>
        <v>-1.93140007968602</v>
      </c>
      <c r="E1386" s="17">
        <f t="shared" si="44"/>
        <v>29.437268150048986</v>
      </c>
      <c r="F1386" s="17">
        <f>F1385+(data!$C$19*E1385-data!$C$16*F1385)*$B1386/60</f>
        <v>161.37066964001292</v>
      </c>
      <c r="G1386" s="17">
        <f>G1385+(data!$C$20*E1385-data!$C$17*G1385)*$B1386/60</f>
        <v>428.32888176393203</v>
      </c>
      <c r="H1386" s="16">
        <f t="shared" si="45"/>
        <v>168.66666666666666</v>
      </c>
      <c r="I1386" s="14">
        <f>E1386/data!$C$15*1000</f>
        <v>3.9858054058608694</v>
      </c>
      <c r="J1386" s="14">
        <f>J1385+data!$C$21*(I1385-J1385)/60*B1385</f>
        <v>3.9841740707422995</v>
      </c>
      <c r="K1386" s="59">
        <f>K1385+C1386*B1386/3600/data!H$23</f>
        <v>236.27883982116586</v>
      </c>
    </row>
    <row r="1387" spans="1:11" ht="19.899999999999999" customHeight="1">
      <c r="A1387" s="12">
        <f>'Eleveld TCI'!A1387</f>
        <v>10130</v>
      </c>
      <c r="B1387" s="8">
        <f>'Eleveld TCI'!C1387</f>
        <v>10</v>
      </c>
      <c r="C1387" s="68">
        <f>'Marsh TCI'!E1387</f>
        <v>695.26539769847318</v>
      </c>
      <c r="D1387" s="17">
        <f>(F1387*data!$C$16+G1387*data!$C$17-E1386*(data!$C$18+data!$C$19+data!$C$20))*$B1387/60</f>
        <v>-1.9312223604029177</v>
      </c>
      <c r="E1387" s="17">
        <f t="shared" si="44"/>
        <v>29.437516365384472</v>
      </c>
      <c r="F1387" s="17">
        <f>F1386+(data!$C$19*E1386-data!$C$16*F1386)*$B1387/60</f>
        <v>161.37195289939044</v>
      </c>
      <c r="G1387" s="17">
        <f>G1386+(data!$C$20*E1386-data!$C$17*G1386)*$B1387/60</f>
        <v>428.59577953957114</v>
      </c>
      <c r="H1387" s="16">
        <f t="shared" si="45"/>
        <v>168.83333333333334</v>
      </c>
      <c r="I1387" s="14">
        <f>E1387/data!$C$15*1000</f>
        <v>3.9858390142113782</v>
      </c>
      <c r="J1387" s="14">
        <f>J1386+data!$C$21*(I1386-J1386)/60*B1386</f>
        <v>3.9842080750128472</v>
      </c>
      <c r="K1387" s="59">
        <f>K1386+C1387*B1387/3600/data!H$23</f>
        <v>236.47196909830433</v>
      </c>
    </row>
    <row r="1388" spans="1:11" ht="19.899999999999999" customHeight="1">
      <c r="A1388" s="12">
        <f>'Eleveld TCI'!A1388</f>
        <v>10140</v>
      </c>
      <c r="B1388" s="8">
        <f>'Eleveld TCI'!C1388</f>
        <v>10</v>
      </c>
      <c r="C1388" s="68">
        <f>'Marsh TCI'!E1388</f>
        <v>695.20142631673252</v>
      </c>
      <c r="D1388" s="17">
        <f>(F1388*data!$C$16+G1388*data!$C$17-E1387*(data!$C$18+data!$C$19+data!$C$20))*$B1388/60</f>
        <v>-1.9310447492344038</v>
      </c>
      <c r="E1388" s="17">
        <f t="shared" si="44"/>
        <v>29.437764387534717</v>
      </c>
      <c r="F1388" s="17">
        <f>F1387+(data!$C$19*E1387-data!$C$16*F1387)*$B1388/60</f>
        <v>161.3732369868398</v>
      </c>
      <c r="G1388" s="17">
        <f>G1387+(data!$C$20*E1387-data!$C$17*G1387)*$B1388/60</f>
        <v>428.86248471761638</v>
      </c>
      <c r="H1388" s="16">
        <f t="shared" si="45"/>
        <v>169</v>
      </c>
      <c r="I1388" s="14">
        <f>E1388/data!$C$15*1000</f>
        <v>3.9858725964046093</v>
      </c>
      <c r="J1388" s="14">
        <f>J1387+data!$C$21*(I1387-J1387)/60*B1387</f>
        <v>3.9842420710306627</v>
      </c>
      <c r="K1388" s="59">
        <f>K1387+C1388*B1388/3600/data!H$23</f>
        <v>236.66508060561452</v>
      </c>
    </row>
    <row r="1389" spans="1:11" ht="19.899999999999999" customHeight="1">
      <c r="A1389" s="12">
        <f>'Eleveld TCI'!A1389</f>
        <v>10150</v>
      </c>
      <c r="B1389" s="8">
        <f>'Eleveld TCI'!C1389</f>
        <v>10</v>
      </c>
      <c r="C1389" s="68">
        <f>'Marsh TCI'!E1389</f>
        <v>695.13749307228295</v>
      </c>
      <c r="D1389" s="17">
        <f>(F1389*data!$C$16+G1389*data!$C$17-E1388*(data!$C$18+data!$C$19+data!$C$20))*$B1389/60</f>
        <v>-1.9308672460319991</v>
      </c>
      <c r="E1389" s="17">
        <f t="shared" si="44"/>
        <v>29.438012214604754</v>
      </c>
      <c r="F1389" s="17">
        <f>F1388+(data!$C$19*E1388-data!$C$16*F1388)*$B1389/60</f>
        <v>161.37452188243228</v>
      </c>
      <c r="G1389" s="17">
        <f>G1388+(data!$C$20*E1388-data!$C$17*G1388)*$B1389/60</f>
        <v>429.12899743677008</v>
      </c>
      <c r="H1389" s="16">
        <f t="shared" si="45"/>
        <v>169.16666666666666</v>
      </c>
      <c r="I1389" s="14">
        <f>E1389/data!$C$15*1000</f>
        <v>3.9859061521839849</v>
      </c>
      <c r="J1389" s="14">
        <f>J1388+data!$C$21*(I1388-J1388)/60*B1388</f>
        <v>3.9842760584225356</v>
      </c>
      <c r="K1389" s="59">
        <f>K1388+C1389*B1389/3600/data!H$23</f>
        <v>236.85817435369015</v>
      </c>
    </row>
    <row r="1390" spans="1:11" ht="19.899999999999999" customHeight="1">
      <c r="A1390" s="12">
        <f>'Eleveld TCI'!A1390</f>
        <v>10160</v>
      </c>
      <c r="B1390" s="8">
        <f>'Eleveld TCI'!C1390</f>
        <v>10</v>
      </c>
      <c r="C1390" s="68">
        <f>'Marsh TCI'!E1390</f>
        <v>695.07359791708609</v>
      </c>
      <c r="D1390" s="17">
        <f>(F1390*data!$C$16+G1390*data!$C$17-E1389*(data!$C$18+data!$C$19+data!$C$20))*$B1390/60</f>
        <v>-1.9306898506480723</v>
      </c>
      <c r="E1390" s="17">
        <f t="shared" si="44"/>
        <v>29.438259844713023</v>
      </c>
      <c r="F1390" s="17">
        <f>F1389+(data!$C$19*E1389-data!$C$16*F1389)*$B1390/60</f>
        <v>161.37580756633983</v>
      </c>
      <c r="G1390" s="17">
        <f>G1389+(data!$C$20*E1389-data!$C$17*G1389)*$B1390/60</f>
        <v>429.39531783559437</v>
      </c>
      <c r="H1390" s="16">
        <f t="shared" si="45"/>
        <v>169.33333333333334</v>
      </c>
      <c r="I1390" s="14">
        <f>E1390/data!$C$15*1000</f>
        <v>3.985939681294743</v>
      </c>
      <c r="J1390" s="14">
        <f>J1389+data!$C$21*(I1389-J1389)/60*B1389</f>
        <v>3.9843100368176865</v>
      </c>
      <c r="K1390" s="59">
        <f>K1389+C1390*B1390/3600/data!H$23</f>
        <v>237.05125035311156</v>
      </c>
    </row>
    <row r="1391" spans="1:11" ht="19.899999999999999" customHeight="1">
      <c r="A1391" s="12">
        <f>'Eleveld TCI'!A1391</f>
        <v>10170</v>
      </c>
      <c r="B1391" s="8">
        <f>'Eleveld TCI'!C1391</f>
        <v>10</v>
      </c>
      <c r="C1391" s="68">
        <f>'Marsh TCI'!E1391</f>
        <v>695.00974080336448</v>
      </c>
      <c r="D1391" s="17">
        <f>(F1391*data!$C$16+G1391*data!$C$17-E1390*(data!$C$18+data!$C$19+data!$C$20))*$B1391/60</f>
        <v>-1.9305125629358366</v>
      </c>
      <c r="E1391" s="17">
        <f t="shared" si="44"/>
        <v>29.438507275991316</v>
      </c>
      <c r="F1391" s="17">
        <f>F1390+(data!$C$19*E1390-data!$C$16*F1390)*$B1391/60</f>
        <v>161.3770940188347</v>
      </c>
      <c r="G1391" s="17">
        <f>G1390+(data!$C$20*E1390-data!$C$17*G1390)*$B1391/60</f>
        <v>429.66144605251151</v>
      </c>
      <c r="H1391" s="16">
        <f t="shared" si="45"/>
        <v>169.5</v>
      </c>
      <c r="I1391" s="14">
        <f>E1391/data!$C$15*1000</f>
        <v>3.9859731834839254</v>
      </c>
      <c r="J1391" s="14">
        <f>J1390+data!$C$21*(I1390-J1390)/60*B1390</f>
        <v>3.9843440058477548</v>
      </c>
      <c r="K1391" s="59">
        <f>K1390+C1391*B1391/3600/data!H$23</f>
        <v>237.24430861444583</v>
      </c>
    </row>
    <row r="1392" spans="1:11" ht="19.899999999999999" customHeight="1">
      <c r="A1392" s="12">
        <f>'Eleveld TCI'!A1392</f>
        <v>10180</v>
      </c>
      <c r="B1392" s="8">
        <f>'Eleveld TCI'!C1392</f>
        <v>10</v>
      </c>
      <c r="C1392" s="68">
        <f>'Marsh TCI'!E1392</f>
        <v>694.94592168361692</v>
      </c>
      <c r="D1392" s="17">
        <f>(F1392*data!$C$16+G1392*data!$C$17-E1391*(data!$C$18+data!$C$19+data!$C$20))*$B1392/60</f>
        <v>-1.9303353827493444</v>
      </c>
      <c r="E1392" s="17">
        <f t="shared" si="44"/>
        <v>29.438754506584651</v>
      </c>
      <c r="F1392" s="17">
        <f>F1391+(data!$C$19*E1391-data!$C$16*F1391)*$B1392/60</f>
        <v>161.37838122028924</v>
      </c>
      <c r="G1392" s="17">
        <f>G1391+(data!$C$20*E1391-data!$C$17*G1391)*$B1392/60</f>
        <v>429.92738222580431</v>
      </c>
      <c r="H1392" s="16">
        <f t="shared" si="45"/>
        <v>169.66666666666666</v>
      </c>
      <c r="I1392" s="14">
        <f>E1392/data!$C$15*1000</f>
        <v>3.9860066585003699</v>
      </c>
      <c r="J1392" s="14">
        <f>J1391+data!$C$21*(I1391-J1391)/60*B1391</f>
        <v>3.9843779651467854</v>
      </c>
      <c r="K1392" s="59">
        <f>K1391+C1392*B1392/3600/data!H$23</f>
        <v>237.43734914824682</v>
      </c>
    </row>
    <row r="1393" spans="1:11" ht="19.899999999999999" customHeight="1">
      <c r="A1393" s="12">
        <f>'Eleveld TCI'!A1393</f>
        <v>10190</v>
      </c>
      <c r="B1393" s="8">
        <f>'Eleveld TCI'!C1393</f>
        <v>10</v>
      </c>
      <c r="C1393" s="68">
        <f>'Marsh TCI'!E1393</f>
        <v>694.88214051062357</v>
      </c>
      <c r="D1393" s="17">
        <f>(F1393*data!$C$16+G1393*data!$C$17-E1392*(data!$C$18+data!$C$19+data!$C$20))*$B1393/60</f>
        <v>-1.930158309943472</v>
      </c>
      <c r="E1393" s="17">
        <f t="shared" si="44"/>
        <v>29.439001534651226</v>
      </c>
      <c r="F1393" s="17">
        <f>F1392+(data!$C$19*E1392-data!$C$16*F1392)*$B1393/60</f>
        <v>161.37966915117556</v>
      </c>
      <c r="G1393" s="17">
        <f>G1392+(data!$C$20*E1392-data!$C$17*G1392)*$B1393/60</f>
        <v>430.19312649361632</v>
      </c>
      <c r="H1393" s="16">
        <f t="shared" si="45"/>
        <v>169.83333333333334</v>
      </c>
      <c r="I1393" s="14">
        <f>E1393/data!$C$15*1000</f>
        <v>3.9860401060946962</v>
      </c>
      <c r="J1393" s="14">
        <f>J1392+data!$C$21*(I1392-J1392)/60*B1392</f>
        <v>3.9844119143512158</v>
      </c>
      <c r="K1393" s="59">
        <f>K1392+C1393*B1393/3600/data!H$23</f>
        <v>237.63037196505533</v>
      </c>
    </row>
    <row r="1394" spans="1:11" ht="19.899999999999999" customHeight="1">
      <c r="A1394" s="12">
        <f>'Eleveld TCI'!A1394</f>
        <v>10200</v>
      </c>
      <c r="B1394" s="8">
        <f>'Eleveld TCI'!C1394</f>
        <v>10</v>
      </c>
      <c r="C1394" s="68">
        <f>'Marsh TCI'!E1394</f>
        <v>694.81839723742041</v>
      </c>
      <c r="D1394" s="17">
        <f>(F1394*data!$C$16+G1394*data!$C$17-E1393*(data!$C$18+data!$C$19+data!$C$20))*$B1394/60</f>
        <v>-1.9299813443739207</v>
      </c>
      <c r="E1394" s="17">
        <f t="shared" si="44"/>
        <v>29.43924835836237</v>
      </c>
      <c r="F1394" s="17">
        <f>F1393+(data!$C$19*E1393-data!$C$16*F1393)*$B1394/60</f>
        <v>161.38095779206523</v>
      </c>
      <c r="G1394" s="17">
        <f>G1393+(data!$C$20*E1393-data!$C$17*G1393)*$B1394/60</f>
        <v>430.4586789939525</v>
      </c>
      <c r="H1394" s="16">
        <f t="shared" si="45"/>
        <v>170</v>
      </c>
      <c r="I1394" s="14">
        <f>E1394/data!$C$15*1000</f>
        <v>3.9860735260193025</v>
      </c>
      <c r="J1394" s="14">
        <f>J1393+data!$C$21*(I1393-J1393)/60*B1393</f>
        <v>3.9844458530998632</v>
      </c>
      <c r="K1394" s="59">
        <f>K1393+C1394*B1394/3600/data!H$23</f>
        <v>237.82337707539907</v>
      </c>
    </row>
    <row r="1395" spans="1:11" ht="19.899999999999999" customHeight="1">
      <c r="A1395" s="12">
        <f>'Eleveld TCI'!A1395</f>
        <v>10210</v>
      </c>
      <c r="B1395" s="8">
        <f>'Eleveld TCI'!C1395</f>
        <v>10</v>
      </c>
      <c r="C1395" s="68">
        <f>'Marsh TCI'!E1395</f>
        <v>694.75469181730944</v>
      </c>
      <c r="D1395" s="17">
        <f>(F1395*data!$C$16+G1395*data!$C$17-E1394*(data!$C$18+data!$C$19+data!$C$20))*$B1395/60</f>
        <v>-1.9298044858972079</v>
      </c>
      <c r="E1395" s="17">
        <f t="shared" si="44"/>
        <v>29.439494975902441</v>
      </c>
      <c r="F1395" s="17">
        <f>F1394+(data!$C$19*E1394-data!$C$16*F1394)*$B1395/60</f>
        <v>161.38224712362901</v>
      </c>
      <c r="G1395" s="17">
        <f>G1394+(data!$C$20*E1394-data!$C$17*G1394)*$B1395/60</f>
        <v>430.72403986467924</v>
      </c>
      <c r="H1395" s="16">
        <f t="shared" si="45"/>
        <v>170.16666666666666</v>
      </c>
      <c r="I1395" s="14">
        <f>E1395/data!$C$15*1000</f>
        <v>3.9861069180283493</v>
      </c>
      <c r="J1395" s="14">
        <f>J1394+data!$C$21*(I1394-J1394)/60*B1394</f>
        <v>3.984479781033913</v>
      </c>
      <c r="K1395" s="59">
        <f>K1394+C1395*B1395/3600/data!H$23</f>
        <v>238.01636448979275</v>
      </c>
    </row>
    <row r="1396" spans="1:11" ht="19.899999999999999" customHeight="1">
      <c r="A1396" s="12">
        <f>'Eleveld TCI'!A1396</f>
        <v>10220</v>
      </c>
      <c r="B1396" s="8">
        <f>'Eleveld TCI'!C1396</f>
        <v>10</v>
      </c>
      <c r="C1396" s="68">
        <f>'Marsh TCI'!E1396</f>
        <v>694.69102420385866</v>
      </c>
      <c r="D1396" s="17">
        <f>(F1396*data!$C$16+G1396*data!$C$17-E1395*(data!$C$18+data!$C$19+data!$C$20))*$B1396/60</f>
        <v>-1.9296277343706594</v>
      </c>
      <c r="E1396" s="17">
        <f t="shared" si="44"/>
        <v>29.439741385468754</v>
      </c>
      <c r="F1396" s="17">
        <f>F1395+(data!$C$19*E1395-data!$C$16*F1395)*$B1396/60</f>
        <v>161.38353712663658</v>
      </c>
      <c r="G1396" s="17">
        <f>G1395+(data!$C$20*E1395-data!$C$17*G1395)*$B1396/60</f>
        <v>430.98920924352501</v>
      </c>
      <c r="H1396" s="16">
        <f t="shared" si="45"/>
        <v>170.33333333333334</v>
      </c>
      <c r="I1396" s="14">
        <f>E1396/data!$C$15*1000</f>
        <v>3.9861402818777547</v>
      </c>
      <c r="J1396" s="14">
        <f>J1395+data!$C$21*(I1395-J1395)/60*B1395</f>
        <v>3.9845136977969049</v>
      </c>
      <c r="K1396" s="59">
        <f>K1395+C1396*B1396/3600/data!H$23</f>
        <v>238.20933421873826</v>
      </c>
    </row>
    <row r="1397" spans="1:11" ht="19.899999999999999" customHeight="1">
      <c r="A1397" s="12">
        <f>'Eleveld TCI'!A1397</f>
        <v>10230</v>
      </c>
      <c r="B1397" s="8">
        <f>'Eleveld TCI'!C1397</f>
        <v>10</v>
      </c>
      <c r="C1397" s="68">
        <f>'Marsh TCI'!E1397</f>
        <v>694.6273943508919</v>
      </c>
      <c r="D1397" s="17">
        <f>(F1397*data!$C$16+G1397*data!$C$17-E1396*(data!$C$18+data!$C$19+data!$C$20))*$B1397/60</f>
        <v>-1.9294510896523993</v>
      </c>
      <c r="E1397" s="17">
        <f t="shared" si="44"/>
        <v>29.439987585271517</v>
      </c>
      <c r="F1397" s="17">
        <f>F1396+(data!$C$19*E1396-data!$C$16*F1396)*$B1397/60</f>
        <v>161.3848277819562</v>
      </c>
      <c r="G1397" s="17">
        <f>G1396+(data!$C$20*E1396-data!$C$17*G1396)*$B1397/60</f>
        <v>431.2541872680805</v>
      </c>
      <c r="H1397" s="16">
        <f t="shared" si="45"/>
        <v>170.5</v>
      </c>
      <c r="I1397" s="14">
        <f>E1397/data!$C$15*1000</f>
        <v>3.9861736173251807</v>
      </c>
      <c r="J1397" s="14">
        <f>J1396+data!$C$21*(I1396-J1396)/60*B1396</f>
        <v>3.9845476030347218</v>
      </c>
      <c r="K1397" s="59">
        <f>K1396+C1397*B1397/3600/data!H$23</f>
        <v>238.40228627272461</v>
      </c>
    </row>
    <row r="1398" spans="1:11" ht="19.899999999999999" customHeight="1">
      <c r="A1398" s="12">
        <f>'Eleveld TCI'!A1398</f>
        <v>10240</v>
      </c>
      <c r="B1398" s="8">
        <f>'Eleveld TCI'!C1398</f>
        <v>10</v>
      </c>
      <c r="C1398" s="68">
        <f>'Marsh TCI'!E1398</f>
        <v>694.56380221249901</v>
      </c>
      <c r="D1398" s="17">
        <f>(F1398*data!$C$16+G1398*data!$C$17-E1397*(data!$C$18+data!$C$19+data!$C$20))*$B1398/60</f>
        <v>-1.9292745516013496</v>
      </c>
      <c r="E1398" s="17">
        <f t="shared" si="44"/>
        <v>29.440233573533757</v>
      </c>
      <c r="F1398" s="17">
        <f>F1397+(data!$C$19*E1397-data!$C$16*F1397)*$B1398/60</f>
        <v>161.38611907055446</v>
      </c>
      <c r="G1398" s="17">
        <f>G1397+(data!$C$20*E1397-data!$C$17*G1397)*$B1398/60</f>
        <v>431.51897407579912</v>
      </c>
      <c r="H1398" s="16">
        <f t="shared" si="45"/>
        <v>170.66666666666666</v>
      </c>
      <c r="I1398" s="14">
        <f>E1398/data!$C$15*1000</f>
        <v>3.9862069241300251</v>
      </c>
      <c r="J1398" s="14">
        <f>J1397+data!$C$21*(I1397-J1397)/60*B1397</f>
        <v>3.9845814963955757</v>
      </c>
      <c r="K1398" s="59">
        <f>K1397+C1398*B1398/3600/data!H$23</f>
        <v>238.59522066222809</v>
      </c>
    </row>
    <row r="1399" spans="1:11" ht="19.899999999999999" customHeight="1">
      <c r="A1399" s="12">
        <f>'Eleveld TCI'!A1399</f>
        <v>10250</v>
      </c>
      <c r="B1399" s="8">
        <f>'Eleveld TCI'!C1399</f>
        <v>10</v>
      </c>
      <c r="C1399" s="68">
        <f>'Marsh TCI'!E1399</f>
        <v>694.50024774301539</v>
      </c>
      <c r="D1399" s="17">
        <f>(F1399*data!$C$16+G1399*data!$C$17-E1398*(data!$C$18+data!$C$19+data!$C$20))*$B1399/60</f>
        <v>-1.9290981200772173</v>
      </c>
      <c r="E1399" s="17">
        <f t="shared" si="44"/>
        <v>29.440479348491259</v>
      </c>
      <c r="F1399" s="17">
        <f>F1398+(data!$C$19*E1398-data!$C$16*F1398)*$B1399/60</f>
        <v>161.38741097349592</v>
      </c>
      <c r="G1399" s="17">
        <f>G1398+(data!$C$20*E1398-data!$C$17*G1398)*$B1399/60</f>
        <v>431.78356980399735</v>
      </c>
      <c r="H1399" s="16">
        <f t="shared" si="45"/>
        <v>170.83333333333334</v>
      </c>
      <c r="I1399" s="14">
        <f>E1399/data!$C$15*1000</f>
        <v>3.9862402020534127</v>
      </c>
      <c r="J1399" s="14">
        <f>J1398+data!$C$21*(I1398-J1398)/60*B1398</f>
        <v>3.9846153775299968</v>
      </c>
      <c r="K1399" s="59">
        <f>K1398+C1399*B1399/3600/data!H$23</f>
        <v>238.78813739771226</v>
      </c>
    </row>
    <row r="1400" spans="1:11" ht="19.899999999999999" customHeight="1">
      <c r="A1400" s="12">
        <f>'Eleveld TCI'!A1400</f>
        <v>10260</v>
      </c>
      <c r="B1400" s="8">
        <f>'Eleveld TCI'!C1400</f>
        <v>10</v>
      </c>
      <c r="C1400" s="68">
        <f>'Marsh TCI'!E1400</f>
        <v>694.43673089703736</v>
      </c>
      <c r="D1400" s="17">
        <f>(F1400*data!$C$16+G1400*data!$C$17-E1399*(data!$C$18+data!$C$19+data!$C$20))*$B1400/60</f>
        <v>-1.928921794940494</v>
      </c>
      <c r="E1400" s="17">
        <f t="shared" si="44"/>
        <v>29.440724908392475</v>
      </c>
      <c r="F1400" s="17">
        <f>F1399+(data!$C$19*E1399-data!$C$16*F1399)*$B1400/60</f>
        <v>161.3887034719429</v>
      </c>
      <c r="G1400" s="17">
        <f>G1399+(data!$C$20*E1399-data!$C$17*G1399)*$B1400/60</f>
        <v>432.04797458985502</v>
      </c>
      <c r="H1400" s="16">
        <f t="shared" si="45"/>
        <v>171</v>
      </c>
      <c r="I1400" s="14">
        <f>E1400/data!$C$15*1000</f>
        <v>3.9862734508581843</v>
      </c>
      <c r="J1400" s="14">
        <f>J1399+data!$C$21*(I1399-J1399)/60*B1399</f>
        <v>3.9846492460908203</v>
      </c>
      <c r="K1400" s="59">
        <f>K1399+C1400*B1400/3600/data!H$23</f>
        <v>238.98103648962811</v>
      </c>
    </row>
    <row r="1401" spans="1:11" ht="19.899999999999999" customHeight="1">
      <c r="A1401" s="12">
        <f>'Eleveld TCI'!A1401</f>
        <v>10270</v>
      </c>
      <c r="B1401" s="8">
        <f>'Eleveld TCI'!C1401</f>
        <v>10</v>
      </c>
      <c r="C1401" s="68">
        <f>'Marsh TCI'!E1401</f>
        <v>694.37325162940681</v>
      </c>
      <c r="D1401" s="17">
        <f>(F1401*data!$C$16+G1401*data!$C$17-E1400*(data!$C$18+data!$C$19+data!$C$20))*$B1401/60</f>
        <v>-1.928745576052441</v>
      </c>
      <c r="E1401" s="17">
        <f t="shared" si="44"/>
        <v>29.44097025149847</v>
      </c>
      <c r="F1401" s="17">
        <f>F1400+(data!$C$19*E1400-data!$C$16*F1400)*$B1401/60</f>
        <v>161.38999654715516</v>
      </c>
      <c r="G1401" s="17">
        <f>G1400+(data!$C$20*E1400-data!$C$17*G1400)*$B1401/60</f>
        <v>432.31218857041569</v>
      </c>
      <c r="H1401" s="16">
        <f t="shared" si="45"/>
        <v>171.16666666666666</v>
      </c>
      <c r="I1401" s="14">
        <f>E1401/data!$C$15*1000</f>
        <v>3.9863066703088874</v>
      </c>
      <c r="J1401" s="14">
        <f>J1400+data!$C$21*(I1400-J1400)/60*B1400</f>
        <v>3.9846831017331747</v>
      </c>
      <c r="K1401" s="59">
        <f>K1400+C1401*B1401/3600/data!H$23</f>
        <v>239.17391794841404</v>
      </c>
    </row>
    <row r="1402" spans="1:11" ht="19.899999999999999" customHeight="1">
      <c r="A1402" s="12">
        <f>'Eleveld TCI'!A1402</f>
        <v>10280</v>
      </c>
      <c r="B1402" s="8">
        <f>'Eleveld TCI'!C1402</f>
        <v>10</v>
      </c>
      <c r="C1402" s="68">
        <f>'Marsh TCI'!E1402</f>
        <v>694.30980989522652</v>
      </c>
      <c r="D1402" s="17">
        <f>(F1402*data!$C$16+G1402*data!$C$17-E1401*(data!$C$18+data!$C$19+data!$C$20))*$B1402/60</f>
        <v>-1.9285694632750923</v>
      </c>
      <c r="E1402" s="17">
        <f t="shared" ref="E1402:E1454" si="46">IF(N$21=1,(C1401/60)*$B1402/60+D1402+E1401,(C1402/60)*$B1402/60+D1402+E1401)</f>
        <v>29.441215376082841</v>
      </c>
      <c r="F1402" s="17">
        <f>F1401+(data!$C$19*E1401-data!$C$16*F1401)*$B1402/60</f>
        <v>161.39129018048953</v>
      </c>
      <c r="G1402" s="17">
        <f>G1401+(data!$C$20*E1401-data!$C$17*G1401)*$B1402/60</f>
        <v>432.57621188258696</v>
      </c>
      <c r="H1402" s="16">
        <f t="shared" si="45"/>
        <v>171.33333333333334</v>
      </c>
      <c r="I1402" s="14">
        <f>E1402/data!$C$15*1000</f>
        <v>3.986339860171769</v>
      </c>
      <c r="J1402" s="14">
        <f>J1401+data!$C$21*(I1401-J1401)/60*B1401</f>
        <v>3.984716944114469</v>
      </c>
      <c r="K1402" s="59">
        <f>K1401+C1402*B1402/3600/data!H$23</f>
        <v>239.36678178449606</v>
      </c>
    </row>
    <row r="1403" spans="1:11" ht="19.899999999999999" customHeight="1">
      <c r="A1403" s="12">
        <f>'Eleveld TCI'!A1403</f>
        <v>10290</v>
      </c>
      <c r="B1403" s="8">
        <f>'Eleveld TCI'!C1403</f>
        <v>10</v>
      </c>
      <c r="C1403" s="68">
        <f>'Marsh TCI'!E1403</f>
        <v>694.24640564983463</v>
      </c>
      <c r="D1403" s="17">
        <f>(F1403*data!$C$16+G1403*data!$C$17-E1402*(data!$C$18+data!$C$19+data!$C$20))*$B1403/60</f>
        <v>-1.9283934564712386</v>
      </c>
      <c r="E1403" s="17">
        <f t="shared" si="46"/>
        <v>29.441460280431677</v>
      </c>
      <c r="F1403" s="17">
        <f>F1402+(data!$C$19*E1402-data!$C$16*F1402)*$B1403/60</f>
        <v>161.39258435339968</v>
      </c>
      <c r="G1403" s="17">
        <f>G1402+(data!$C$20*E1402-data!$C$17*G1402)*$B1403/60</f>
        <v>432.84004466314093</v>
      </c>
      <c r="H1403" s="16">
        <f t="shared" si="45"/>
        <v>171.5</v>
      </c>
      <c r="I1403" s="14">
        <f>E1403/data!$C$15*1000</f>
        <v>3.9863730202147636</v>
      </c>
      <c r="J1403" s="14">
        <f>J1402+data!$C$21*(I1402-J1402)/60*B1402</f>
        <v>3.984750772894381</v>
      </c>
      <c r="K1403" s="59">
        <f>K1402+C1403*B1403/3600/data!H$23</f>
        <v>239.55962800828769</v>
      </c>
    </row>
    <row r="1404" spans="1:11" ht="19.899999999999999" customHeight="1">
      <c r="A1404" s="12">
        <f>'Eleveld TCI'!A1404</f>
        <v>10300</v>
      </c>
      <c r="B1404" s="8">
        <f>'Eleveld TCI'!C1404</f>
        <v>10</v>
      </c>
      <c r="C1404" s="68">
        <f>'Marsh TCI'!E1404</f>
        <v>694.1830388488097</v>
      </c>
      <c r="D1404" s="17">
        <f>(F1404*data!$C$16+G1404*data!$C$17-E1403*(data!$C$18+data!$C$19+data!$C$20))*$B1404/60</f>
        <v>-1.9282175555044323</v>
      </c>
      <c r="E1404" s="17">
        <f t="shared" si="46"/>
        <v>29.441704962843453</v>
      </c>
      <c r="F1404" s="17">
        <f>F1403+(data!$C$19*E1403-data!$C$16*F1403)*$B1404/60</f>
        <v>161.3938790474358</v>
      </c>
      <c r="G1404" s="17">
        <f>G1403+(data!$C$20*E1403-data!$C$17*G1403)*$B1404/60</f>
        <v>433.10368704871451</v>
      </c>
      <c r="H1404" s="16">
        <f t="shared" si="45"/>
        <v>171.66666666666666</v>
      </c>
      <c r="I1404" s="14">
        <f>E1404/data!$C$15*1000</f>
        <v>3.9864061502074857</v>
      </c>
      <c r="J1404" s="14">
        <f>J1403+data!$C$21*(I1403-J1403)/60*B1403</f>
        <v>3.9847845877348447</v>
      </c>
      <c r="K1404" s="59">
        <f>K1403+C1404*B1404/3600/data!H$23</f>
        <v>239.75245663019012</v>
      </c>
    </row>
    <row r="1405" spans="1:11" ht="19.899999999999999" customHeight="1">
      <c r="A1405" s="12">
        <f>'Eleveld TCI'!A1405</f>
        <v>10310</v>
      </c>
      <c r="B1405" s="8">
        <f>'Eleveld TCI'!C1405</f>
        <v>10</v>
      </c>
      <c r="C1405" s="68">
        <f>'Marsh TCI'!E1405</f>
        <v>694.11970944799123</v>
      </c>
      <c r="D1405" s="17">
        <f>(F1405*data!$C$16+G1405*data!$C$17-E1404*(data!$C$18+data!$C$19+data!$C$20))*$B1405/60</f>
        <v>-1.9280417602389703</v>
      </c>
      <c r="E1405" s="17">
        <f t="shared" si="46"/>
        <v>29.441949421628955</v>
      </c>
      <c r="F1405" s="17">
        <f>F1404+(data!$C$19*E1404-data!$C$16*F1404)*$B1405/60</f>
        <v>161.39517424424432</v>
      </c>
      <c r="G1405" s="17">
        <f>G1404+(data!$C$20*E1404-data!$C$17*G1404)*$B1405/60</f>
        <v>433.36713917580965</v>
      </c>
      <c r="H1405" s="16">
        <f t="shared" si="45"/>
        <v>171.83333333333334</v>
      </c>
      <c r="I1405" s="14">
        <f>E1405/data!$C$15*1000</f>
        <v>3.986439249921216</v>
      </c>
      <c r="J1405" s="14">
        <f>J1404+data!$C$21*(I1404-J1404)/60*B1404</f>
        <v>3.9848183883000394</v>
      </c>
      <c r="K1405" s="59">
        <f>K1404+C1405*B1405/3600/data!H$23</f>
        <v>239.94526766059235</v>
      </c>
    </row>
    <row r="1406" spans="1:11" ht="19.899999999999999" customHeight="1">
      <c r="A1406" s="12">
        <f>'Eleveld TCI'!A1406</f>
        <v>10320</v>
      </c>
      <c r="B1406" s="8">
        <f>'Eleveld TCI'!C1406</f>
        <v>10</v>
      </c>
      <c r="C1406" s="68">
        <f>'Marsh TCI'!E1406</f>
        <v>694.05641740344379</v>
      </c>
      <c r="D1406" s="17">
        <f>(F1406*data!$C$16+G1406*data!$C$17-E1405*(data!$C$18+data!$C$19+data!$C$20))*$B1406/60</f>
        <v>-1.9278660705398896</v>
      </c>
      <c r="E1406" s="17">
        <f t="shared" si="46"/>
        <v>29.442193655111264</v>
      </c>
      <c r="F1406" s="17">
        <f>F1405+(data!$C$19*E1405-data!$C$16*F1405)*$B1406/60</f>
        <v>161.39646992556757</v>
      </c>
      <c r="G1406" s="17">
        <f>G1405+(data!$C$20*E1405-data!$C$17*G1405)*$B1406/60</f>
        <v>433.63040118079385</v>
      </c>
      <c r="H1406" s="16">
        <f t="shared" si="45"/>
        <v>172</v>
      </c>
      <c r="I1406" s="14">
        <f>E1406/data!$C$15*1000</f>
        <v>3.9864723191288993</v>
      </c>
      <c r="J1406" s="14">
        <f>J1405+data!$C$21*(I1405-J1405)/60*B1405</f>
        <v>3.9848521742563765</v>
      </c>
      <c r="K1406" s="59">
        <f>K1405+C1406*B1406/3600/data!H$23</f>
        <v>240.13806110987107</v>
      </c>
    </row>
    <row r="1407" spans="1:11" ht="19.899999999999999" customHeight="1">
      <c r="A1407" s="12">
        <f>'Eleveld TCI'!A1407</f>
        <v>10330</v>
      </c>
      <c r="B1407" s="8">
        <f>'Eleveld TCI'!C1407</f>
        <v>10</v>
      </c>
      <c r="C1407" s="68">
        <f>'Marsh TCI'!E1407</f>
        <v>693.99316267147242</v>
      </c>
      <c r="D1407" s="17">
        <f>(F1407*data!$C$16+G1407*data!$C$17-E1406*(data!$C$18+data!$C$19+data!$C$20))*$B1407/60</f>
        <v>-1.9276904862729687</v>
      </c>
      <c r="E1407" s="17">
        <f t="shared" si="46"/>
        <v>29.44243766162564</v>
      </c>
      <c r="F1407" s="17">
        <f>F1406+(data!$C$19*E1406-data!$C$16*F1406)*$B1407/60</f>
        <v>161.3977660732435</v>
      </c>
      <c r="G1407" s="17">
        <f>G1406+(data!$C$20*E1406-data!$C$17*G1406)*$B1407/60</f>
        <v>433.89347319990043</v>
      </c>
      <c r="H1407" s="16">
        <f t="shared" si="45"/>
        <v>172.16666666666666</v>
      </c>
      <c r="I1407" s="14">
        <f>E1407/data!$C$15*1000</f>
        <v>3.9865053576051301</v>
      </c>
      <c r="J1407" s="14">
        <f>J1406+data!$C$21*(I1406-J1406)/60*B1406</f>
        <v>3.9848859452724876</v>
      </c>
      <c r="K1407" s="59">
        <f>K1406+C1407*B1407/3600/data!H$23</f>
        <v>240.33083698839093</v>
      </c>
    </row>
    <row r="1408" spans="1:11" ht="19.899999999999999" customHeight="1">
      <c r="A1408" s="12">
        <f>'Eleveld TCI'!A1408</f>
        <v>10340</v>
      </c>
      <c r="B1408" s="8">
        <f>'Eleveld TCI'!C1408</f>
        <v>10</v>
      </c>
      <c r="C1408" s="68">
        <f>'Marsh TCI'!E1408</f>
        <v>693.92994520861748</v>
      </c>
      <c r="D1408" s="17">
        <f>(F1408*data!$C$16+G1408*data!$C$17-E1407*(data!$C$18+data!$C$19+data!$C$20))*$B1408/60</f>
        <v>-1.9275150073047127</v>
      </c>
      <c r="E1408" s="17">
        <f t="shared" si="46"/>
        <v>29.442681439519461</v>
      </c>
      <c r="F1408" s="17">
        <f>F1407+(data!$C$19*E1407-data!$C$16*F1407)*$B1408/60</f>
        <v>161.39906266920539</v>
      </c>
      <c r="G1408" s="17">
        <f>G1407+(data!$C$20*E1407-data!$C$17*G1407)*$B1408/60</f>
        <v>434.15635536922878</v>
      </c>
      <c r="H1408" s="16">
        <f t="shared" si="45"/>
        <v>172.33333333333334</v>
      </c>
      <c r="I1408" s="14">
        <f>E1408/data!$C$15*1000</f>
        <v>3.9865383651261426</v>
      </c>
      <c r="J1408" s="14">
        <f>J1407+data!$C$21*(I1407-J1407)/60*B1407</f>
        <v>3.9849197010192134</v>
      </c>
      <c r="K1408" s="59">
        <f>K1407+C1408*B1408/3600/data!H$23</f>
        <v>240.52359530650443</v>
      </c>
    </row>
    <row r="1409" spans="1:11" ht="19.899999999999999" customHeight="1">
      <c r="A1409" s="12">
        <f>'Eleveld TCI'!A1409</f>
        <v>10350</v>
      </c>
      <c r="B1409" s="8">
        <f>'Eleveld TCI'!C1409</f>
        <v>10</v>
      </c>
      <c r="C1409" s="68">
        <f>'Marsh TCI'!E1409</f>
        <v>693.86676497167002</v>
      </c>
      <c r="D1409" s="17">
        <f>(F1409*data!$C$16+G1409*data!$C$17-E1408*(data!$C$18+data!$C$19+data!$C$20))*$B1409/60</f>
        <v>-1.9273396335023505</v>
      </c>
      <c r="E1409" s="17">
        <f t="shared" si="46"/>
        <v>29.442924987152161</v>
      </c>
      <c r="F1409" s="17">
        <f>F1408+(data!$C$19*E1408-data!$C$16*F1408)*$B1409/60</f>
        <v>161.40035969548154</v>
      </c>
      <c r="G1409" s="17">
        <f>G1408+(data!$C$20*E1408-data!$C$17*G1408)*$B1409/60</f>
        <v>434.41904782474489</v>
      </c>
      <c r="H1409" s="16">
        <f t="shared" si="45"/>
        <v>172.5</v>
      </c>
      <c r="I1409" s="14">
        <f>E1409/data!$C$15*1000</f>
        <v>3.986571341469805</v>
      </c>
      <c r="J1409" s="14">
        <f>J1408+data!$C$21*(I1408-J1408)/60*B1408</f>
        <v>3.9849534411695915</v>
      </c>
      <c r="K1409" s="59">
        <f>K1408+C1409*B1409/3600/data!H$23</f>
        <v>240.71633607455212</v>
      </c>
    </row>
    <row r="1410" spans="1:11" ht="19.899999999999999" customHeight="1">
      <c r="A1410" s="12">
        <f>'Eleveld TCI'!A1410</f>
        <v>10360</v>
      </c>
      <c r="B1410" s="8">
        <f>'Eleveld TCI'!C1410</f>
        <v>10</v>
      </c>
      <c r="C1410" s="68">
        <f>'Marsh TCI'!E1410</f>
        <v>693.80362191762572</v>
      </c>
      <c r="D1410" s="17">
        <f>(F1410*data!$C$16+G1410*data!$C$17-E1409*(data!$C$18+data!$C$19+data!$C$20))*$B1410/60</f>
        <v>-1.9271643647338279</v>
      </c>
      <c r="E1410" s="17">
        <f t="shared" si="46"/>
        <v>29.443168302895195</v>
      </c>
      <c r="F1410" s="17">
        <f>F1409+(data!$C$19*E1409-data!$C$16*F1409)*$B1410/60</f>
        <v>161.40165713419489</v>
      </c>
      <c r="G1410" s="17">
        <f>G1409+(data!$C$20*E1409-data!$C$17*G1409)*$B1410/60</f>
        <v>434.68155070228153</v>
      </c>
      <c r="H1410" s="16">
        <f t="shared" si="45"/>
        <v>172.66666666666666</v>
      </c>
      <c r="I1410" s="14">
        <f>E1410/data!$C$15*1000</f>
        <v>3.9866042864156119</v>
      </c>
      <c r="J1410" s="14">
        <f>J1409+data!$C$21*(I1409-J1409)/60*B1409</f>
        <v>3.9849871653988447</v>
      </c>
      <c r="K1410" s="59">
        <f>K1409+C1410*B1410/3600/data!H$23</f>
        <v>240.90905930286257</v>
      </c>
    </row>
    <row r="1411" spans="1:11" ht="19.899999999999999" customHeight="1">
      <c r="A1411" s="12">
        <f>'Eleveld TCI'!A1411</f>
        <v>10370</v>
      </c>
      <c r="B1411" s="8">
        <f>'Eleveld TCI'!C1411</f>
        <v>10</v>
      </c>
      <c r="C1411" s="68">
        <f>'Marsh TCI'!E1411</f>
        <v>693.74051600373093</v>
      </c>
      <c r="D1411" s="17">
        <f>(F1411*data!$C$16+G1411*data!$C$17-E1410*(data!$C$18+data!$C$19+data!$C$20))*$B1411/60</f>
        <v>-1.926989200867806</v>
      </c>
      <c r="E1411" s="17">
        <f t="shared" si="46"/>
        <v>29.443411385131906</v>
      </c>
      <c r="F1411" s="17">
        <f>F1410+(data!$C$19*E1410-data!$C$16*F1410)*$B1411/60</f>
        <v>161.40295496756286</v>
      </c>
      <c r="G1411" s="17">
        <f>G1410+(data!$C$20*E1410-data!$C$17*G1410)*$B1411/60</f>
        <v>434.94386413753864</v>
      </c>
      <c r="H1411" s="16">
        <f t="shared" si="45"/>
        <v>172.83333333333334</v>
      </c>
      <c r="I1411" s="14">
        <f>E1411/data!$C$15*1000</f>
        <v>3.9866371997446692</v>
      </c>
      <c r="J1411" s="14">
        <f>J1410+data!$C$21*(I1410-J1410)/60*B1410</f>
        <v>3.9850208733843693</v>
      </c>
      <c r="K1411" s="59">
        <f>K1410+C1411*B1411/3600/data!H$23</f>
        <v>241.10176500175251</v>
      </c>
    </row>
    <row r="1412" spans="1:11" ht="19.899999999999999" customHeight="1">
      <c r="A1412" s="12">
        <f>'Eleveld TCI'!A1412</f>
        <v>10380</v>
      </c>
      <c r="B1412" s="8">
        <f>'Eleveld TCI'!C1412</f>
        <v>10</v>
      </c>
      <c r="C1412" s="68">
        <f>'Marsh TCI'!E1412</f>
        <v>693.677447187452</v>
      </c>
      <c r="D1412" s="17">
        <f>(F1412*data!$C$16+G1412*data!$C$17-E1411*(data!$C$18+data!$C$19+data!$C$20))*$B1412/60</f>
        <v>-1.9268141417736468</v>
      </c>
      <c r="E1412" s="17">
        <f t="shared" si="46"/>
        <v>29.443654232257511</v>
      </c>
      <c r="F1412" s="17">
        <f>F1411+(data!$C$19*E1411-data!$C$16*F1411)*$B1412/60</f>
        <v>161.40425317789692</v>
      </c>
      <c r="G1412" s="17">
        <f>G1411+(data!$C$20*E1411-data!$C$17*G1411)*$B1412/60</f>
        <v>435.20598826608375</v>
      </c>
      <c r="H1412" s="16">
        <f t="shared" ref="H1412:H1454" si="47">$A1412/60</f>
        <v>173</v>
      </c>
      <c r="I1412" s="14">
        <f>E1412/data!$C$15*1000</f>
        <v>3.9866700812396871</v>
      </c>
      <c r="J1412" s="14">
        <f>J1411+data!$C$21*(I1411-J1411)/60*B1411</f>
        <v>3.985054564805723</v>
      </c>
      <c r="K1412" s="59">
        <f>K1411+C1412*B1412/3600/data!H$23</f>
        <v>241.29445318152679</v>
      </c>
    </row>
    <row r="1413" spans="1:11" ht="19.899999999999999" customHeight="1">
      <c r="A1413" s="12">
        <f>'Eleveld TCI'!A1413</f>
        <v>10390</v>
      </c>
      <c r="B1413" s="8">
        <f>'Eleveld TCI'!C1413</f>
        <v>10</v>
      </c>
      <c r="C1413" s="68">
        <f>'Marsh TCI'!E1413</f>
        <v>693.61441542648038</v>
      </c>
      <c r="D1413" s="17">
        <f>(F1413*data!$C$16+G1413*data!$C$17-E1412*(data!$C$18+data!$C$19+data!$C$20))*$B1413/60</f>
        <v>-1.9266391873214137</v>
      </c>
      <c r="E1413" s="17">
        <f t="shared" si="46"/>
        <v>29.44389684267902</v>
      </c>
      <c r="F1413" s="17">
        <f>F1412+(data!$C$19*E1412-data!$C$16*F1412)*$B1413/60</f>
        <v>161.40555174760235</v>
      </c>
      <c r="G1413" s="17">
        <f>G1412+(data!$C$20*E1412-data!$C$17*G1412)*$B1413/60</f>
        <v>435.4679232233521</v>
      </c>
      <c r="H1413" s="16">
        <f t="shared" si="47"/>
        <v>173.16666666666666</v>
      </c>
      <c r="I1413" s="14">
        <f>E1413/data!$C$15*1000</f>
        <v>3.9867029306849768</v>
      </c>
      <c r="J1413" s="14">
        <f>J1412+data!$C$21*(I1412-J1412)/60*B1412</f>
        <v>3.9850882393446141</v>
      </c>
      <c r="K1413" s="59">
        <f>K1412+C1413*B1413/3600/data!H$23</f>
        <v>241.48712385247859</v>
      </c>
    </row>
    <row r="1414" spans="1:11" ht="19.899999999999999" customHeight="1">
      <c r="A1414" s="12">
        <f>'Eleveld TCI'!A1414</f>
        <v>10400</v>
      </c>
      <c r="B1414" s="8">
        <f>'Eleveld TCI'!C1414</f>
        <v>10</v>
      </c>
      <c r="C1414" s="68">
        <f>'Marsh TCI'!E1414</f>
        <v>693.55142067874283</v>
      </c>
      <c r="D1414" s="17">
        <f>(F1414*data!$C$16+G1414*data!$C$17-E1413*(data!$C$18+data!$C$19+data!$C$20))*$B1414/60</f>
        <v>-1.926464337381866</v>
      </c>
      <c r="E1414" s="17">
        <f t="shared" si="46"/>
        <v>29.444139214815156</v>
      </c>
      <c r="F1414" s="17">
        <f>F1413+(data!$C$19*E1413-data!$C$16*F1413)*$B1414/60</f>
        <v>161.40685065917788</v>
      </c>
      <c r="G1414" s="17">
        <f>G1413+(data!$C$20*E1413-data!$C$17*G1413)*$B1414/60</f>
        <v>435.72966914464723</v>
      </c>
      <c r="H1414" s="16">
        <f t="shared" si="47"/>
        <v>173.33333333333334</v>
      </c>
      <c r="I1414" s="14">
        <f>E1414/data!$C$15*1000</f>
        <v>3.9867357478664327</v>
      </c>
      <c r="J1414" s="14">
        <f>J1413+data!$C$21*(I1413-J1413)/60*B1413</f>
        <v>3.9851218966848894</v>
      </c>
      <c r="K1414" s="59">
        <f>K1413+C1414*B1414/3600/data!H$23</f>
        <v>241.67977702488935</v>
      </c>
    </row>
    <row r="1415" spans="1:11" ht="19.899999999999999" customHeight="1">
      <c r="A1415" s="12">
        <f>'Eleveld TCI'!A1415</f>
        <v>10410</v>
      </c>
      <c r="B1415" s="8">
        <f>'Eleveld TCI'!C1415</f>
        <v>10</v>
      </c>
      <c r="C1415" s="68">
        <f>'Marsh TCI'!E1415</f>
        <v>693.48846290237077</v>
      </c>
      <c r="D1415" s="17">
        <f>(F1415*data!$C$16+G1415*data!$C$17-E1414*(data!$C$18+data!$C$19+data!$C$20))*$B1415/60</f>
        <v>-1.926289591826446</v>
      </c>
      <c r="E1415" s="17">
        <f t="shared" si="46"/>
        <v>29.444381347096328</v>
      </c>
      <c r="F1415" s="17">
        <f>F1414+(data!$C$19*E1414-data!$C$16*F1414)*$B1415/60</f>
        <v>161.40814989521544</v>
      </c>
      <c r="G1415" s="17">
        <f>G1414+(data!$C$20*E1414-data!$C$17*G1414)*$B1415/60</f>
        <v>435.99122616514109</v>
      </c>
      <c r="H1415" s="16">
        <f t="shared" si="47"/>
        <v>173.5</v>
      </c>
      <c r="I1415" s="14">
        <f>E1415/data!$C$15*1000</f>
        <v>3.9867685325715319</v>
      </c>
      <c r="J1415" s="14">
        <f>J1414+data!$C$21*(I1414-J1414)/60*B1414</f>
        <v>3.9851555365125226</v>
      </c>
      <c r="K1415" s="59">
        <f>K1414+C1415*B1415/3600/data!H$23</f>
        <v>241.87241270902891</v>
      </c>
    </row>
    <row r="1416" spans="1:11" ht="19.899999999999999" customHeight="1">
      <c r="A1416" s="12">
        <f>'Eleveld TCI'!A1416</f>
        <v>10420</v>
      </c>
      <c r="B1416" s="8">
        <f>'Eleveld TCI'!C1416</f>
        <v>10</v>
      </c>
      <c r="C1416" s="68">
        <f>'Marsh TCI'!E1416</f>
        <v>693.42554205572583</v>
      </c>
      <c r="D1416" s="17">
        <f>(F1416*data!$C$16+G1416*data!$C$17-E1415*(data!$C$18+data!$C$19+data!$C$20))*$B1416/60</f>
        <v>-1.9261149505272843</v>
      </c>
      <c r="E1416" s="17">
        <f t="shared" si="46"/>
        <v>29.444623237964517</v>
      </c>
      <c r="F1416" s="17">
        <f>F1415+(data!$C$19*E1415-data!$C$16*F1415)*$B1416/60</f>
        <v>161.40944943839983</v>
      </c>
      <c r="G1416" s="17">
        <f>G1415+(data!$C$20*E1415-data!$C$17*G1415)*$B1416/60</f>
        <v>436.25259441987447</v>
      </c>
      <c r="H1416" s="16">
        <f t="shared" si="47"/>
        <v>173.66666666666666</v>
      </c>
      <c r="I1416" s="14">
        <f>E1416/data!$C$15*1000</f>
        <v>3.986801284589319</v>
      </c>
      <c r="J1416" s="14">
        <f>J1415+data!$C$21*(I1415-J1415)/60*B1415</f>
        <v>3.9851891585156038</v>
      </c>
      <c r="K1416" s="59">
        <f>K1415+C1416*B1416/3600/data!H$23</f>
        <v>242.06503091515549</v>
      </c>
    </row>
    <row r="1417" spans="1:11" ht="19.899999999999999" customHeight="1">
      <c r="A1417" s="12">
        <f>'Eleveld TCI'!A1417</f>
        <v>10430</v>
      </c>
      <c r="B1417" s="8">
        <f>'Eleveld TCI'!C1417</f>
        <v>10</v>
      </c>
      <c r="C1417" s="68">
        <f>'Marsh TCI'!E1417</f>
        <v>693.3626580973845</v>
      </c>
      <c r="D1417" s="17">
        <f>(F1417*data!$C$16+G1417*data!$C$17-E1416*(data!$C$18+data!$C$19+data!$C$20))*$B1417/60</f>
        <v>-1.9259404133571829</v>
      </c>
      <c r="E1417" s="17">
        <f t="shared" si="46"/>
        <v>29.44486488587324</v>
      </c>
      <c r="F1417" s="17">
        <f>F1416+(data!$C$19*E1416-data!$C$16*F1416)*$B1417/60</f>
        <v>161.41074927150839</v>
      </c>
      <c r="G1417" s="17">
        <f>G1416+(data!$C$20*E1416-data!$C$17*G1416)*$B1417/60</f>
        <v>436.51377404375734</v>
      </c>
      <c r="H1417" s="16">
        <f t="shared" si="47"/>
        <v>173.83333333333334</v>
      </c>
      <c r="I1417" s="14">
        <f>E1417/data!$C$15*1000</f>
        <v>3.9868340037104009</v>
      </c>
      <c r="J1417" s="14">
        <f>J1416+data!$C$21*(I1416-J1416)/60*B1416</f>
        <v>3.9852227623843266</v>
      </c>
      <c r="K1417" s="59">
        <f>K1416+C1417*B1417/3600/data!H$23</f>
        <v>242.25763165351589</v>
      </c>
    </row>
    <row r="1418" spans="1:11" ht="19.899999999999999" customHeight="1">
      <c r="A1418" s="12">
        <f>'Eleveld TCI'!A1418</f>
        <v>10440</v>
      </c>
      <c r="B1418" s="8">
        <f>'Eleveld TCI'!C1418</f>
        <v>10</v>
      </c>
      <c r="C1418" s="68">
        <f>'Marsh TCI'!E1418</f>
        <v>693.29981098614837</v>
      </c>
      <c r="D1418" s="17">
        <f>(F1418*data!$C$16+G1418*data!$C$17-E1417*(data!$C$18+data!$C$19+data!$C$20))*$B1418/60</f>
        <v>-1.925765980189617</v>
      </c>
      <c r="E1418" s="17">
        <f t="shared" si="46"/>
        <v>29.44510628928747</v>
      </c>
      <c r="F1418" s="17">
        <f>F1417+(data!$C$19*E1417-data!$C$16*F1417)*$B1418/60</f>
        <v>161.41204937741071</v>
      </c>
      <c r="G1418" s="17">
        <f>G1417+(data!$C$20*E1417-data!$C$17*G1417)*$B1418/60</f>
        <v>436.77476517156919</v>
      </c>
      <c r="H1418" s="16">
        <f t="shared" si="47"/>
        <v>174</v>
      </c>
      <c r="I1418" s="14">
        <f>E1418/data!$C$15*1000</f>
        <v>3.9868666897269329</v>
      </c>
      <c r="J1418" s="14">
        <f>J1417+data!$C$21*(I1417-J1417)/60*B1417</f>
        <v>3.9852563478109784</v>
      </c>
      <c r="K1418" s="59">
        <f>K1417+C1418*B1418/3600/data!H$23</f>
        <v>242.45021493434538</v>
      </c>
    </row>
    <row r="1419" spans="1:11" ht="19.899999999999999" customHeight="1">
      <c r="A1419" s="12">
        <f>'Eleveld TCI'!A1419</f>
        <v>10450</v>
      </c>
      <c r="B1419" s="8">
        <f>'Eleveld TCI'!C1419</f>
        <v>10</v>
      </c>
      <c r="C1419" s="68">
        <f>'Marsh TCI'!E1419</f>
        <v>693.23700068101857</v>
      </c>
      <c r="D1419" s="17">
        <f>(F1419*data!$C$16+G1419*data!$C$17-E1418*(data!$C$18+data!$C$19+data!$C$20))*$B1419/60</f>
        <v>-1.9255916508987245</v>
      </c>
      <c r="E1419" s="17">
        <f t="shared" si="46"/>
        <v>29.445347446683602</v>
      </c>
      <c r="F1419" s="17">
        <f>F1418+(data!$C$19*E1418-data!$C$16*F1418)*$B1419/60</f>
        <v>161.41334973906831</v>
      </c>
      <c r="G1419" s="17">
        <f>G1418+(data!$C$20*E1418-data!$C$17*G1418)*$B1419/60</f>
        <v>437.03556793795929</v>
      </c>
      <c r="H1419" s="16">
        <f t="shared" si="47"/>
        <v>174.16666666666666</v>
      </c>
      <c r="I1419" s="14">
        <f>E1419/data!$C$15*1000</f>
        <v>3.9868993424326216</v>
      </c>
      <c r="J1419" s="14">
        <f>J1418+data!$C$21*(I1418-J1418)/60*B1418</f>
        <v>3.9852899144899281</v>
      </c>
      <c r="K1419" s="59">
        <f>K1418+C1419*B1419/3600/data!H$23</f>
        <v>242.64278076786789</v>
      </c>
    </row>
    <row r="1420" spans="1:11" ht="19.899999999999999" customHeight="1">
      <c r="A1420" s="12">
        <f>'Eleveld TCI'!A1420</f>
        <v>10460</v>
      </c>
      <c r="B1420" s="8">
        <f>'Eleveld TCI'!C1420</f>
        <v>10</v>
      </c>
      <c r="C1420" s="68">
        <f>'Marsh TCI'!E1420</f>
        <v>693.17422714122131</v>
      </c>
      <c r="D1420" s="17">
        <f>(F1420*data!$C$16+G1420*data!$C$17-E1419*(data!$C$18+data!$C$19+data!$C$20))*$B1420/60</f>
        <v>-1.9254174253593068</v>
      </c>
      <c r="E1420" s="17">
        <f t="shared" si="46"/>
        <v>29.445588356549347</v>
      </c>
      <c r="F1420" s="17">
        <f>F1419+(data!$C$19*E1419-data!$C$16*F1419)*$B1420/60</f>
        <v>161.41465033953435</v>
      </c>
      <c r="G1420" s="17">
        <f>G1419+(data!$C$20*E1419-data!$C$17*G1419)*$B1420/60</f>
        <v>437.29618247744702</v>
      </c>
      <c r="H1420" s="16">
        <f t="shared" si="47"/>
        <v>174.33333333333334</v>
      </c>
      <c r="I1420" s="14">
        <f>E1420/data!$C$15*1000</f>
        <v>3.9869319616227008</v>
      </c>
      <c r="J1420" s="14">
        <f>J1419+data!$C$21*(I1419-J1419)/60*B1419</f>
        <v>3.985323462117615</v>
      </c>
      <c r="K1420" s="59">
        <f>K1419+C1420*B1420/3600/data!H$23</f>
        <v>242.83532916429601</v>
      </c>
    </row>
    <row r="1421" spans="1:11" ht="19.899999999999999" customHeight="1">
      <c r="A1421" s="12">
        <f>'Eleveld TCI'!A1421</f>
        <v>10470</v>
      </c>
      <c r="B1421" s="8">
        <f>'Eleveld TCI'!C1421</f>
        <v>10</v>
      </c>
      <c r="C1421" s="68">
        <f>'Marsh TCI'!E1421</f>
        <v>693.11149032618744</v>
      </c>
      <c r="D1421" s="17">
        <f>(F1421*data!$C$16+G1421*data!$C$17-E1420*(data!$C$18+data!$C$19+data!$C$20))*$B1421/60</f>
        <v>-1.9252433034468135</v>
      </c>
      <c r="E1421" s="17">
        <f t="shared" si="46"/>
        <v>29.445829017383705</v>
      </c>
      <c r="F1421" s="17">
        <f>F1420+(data!$C$19*E1420-data!$C$16*F1420)*$B1421/60</f>
        <v>161.4159511619533</v>
      </c>
      <c r="G1421" s="17">
        <f>G1420+(data!$C$20*E1420-data!$C$17*G1420)*$B1421/60</f>
        <v>437.55660892442222</v>
      </c>
      <c r="H1421" s="16">
        <f t="shared" si="47"/>
        <v>174.5</v>
      </c>
      <c r="I1421" s="14">
        <f>E1421/data!$C$15*1000</f>
        <v>3.9869645470939368</v>
      </c>
      <c r="J1421" s="14">
        <f>J1420+data!$C$21*(I1420-J1420)/60*B1420</f>
        <v>3.9853569903925381</v>
      </c>
      <c r="K1421" s="59">
        <f>K1420+C1421*B1421/3600/data!H$23</f>
        <v>243.02786013383107</v>
      </c>
    </row>
    <row r="1422" spans="1:11" ht="19.899999999999999" customHeight="1">
      <c r="A1422" s="12">
        <f>'Eleveld TCI'!A1422</f>
        <v>10480</v>
      </c>
      <c r="B1422" s="8">
        <f>'Eleveld TCI'!C1422</f>
        <v>10</v>
      </c>
      <c r="C1422" s="68">
        <f>'Marsh TCI'!E1422</f>
        <v>693.04879019555756</v>
      </c>
      <c r="D1422" s="17">
        <f>(F1422*data!$C$16+G1422*data!$C$17-E1421*(data!$C$18+data!$C$19+data!$C$20))*$B1422/60</f>
        <v>-1.9250692850373483</v>
      </c>
      <c r="E1422" s="17">
        <f t="shared" si="46"/>
        <v>29.446069427696877</v>
      </c>
      <c r="F1422" s="17">
        <f>F1421+(data!$C$19*E1421-data!$C$16*F1421)*$B1422/60</f>
        <v>161.41725218956063</v>
      </c>
      <c r="G1422" s="17">
        <f>G1421+(data!$C$20*E1421-data!$C$17*G1421)*$B1422/60</f>
        <v>437.81684741314547</v>
      </c>
      <c r="H1422" s="16">
        <f t="shared" si="47"/>
        <v>174.66666666666666</v>
      </c>
      <c r="I1422" s="14">
        <f>E1422/data!$C$15*1000</f>
        <v>3.9869970986446099</v>
      </c>
      <c r="J1422" s="14">
        <f>J1421+data!$C$21*(I1421-J1421)/60*B1421</f>
        <v>3.985390499015244</v>
      </c>
      <c r="K1422" s="59">
        <f>K1421+C1422*B1422/3600/data!H$23</f>
        <v>243.22037368666318</v>
      </c>
    </row>
    <row r="1423" spans="1:11" ht="19.899999999999999" customHeight="1">
      <c r="A1423" s="12">
        <f>'Eleveld TCI'!A1423</f>
        <v>10490</v>
      </c>
      <c r="B1423" s="8">
        <f>'Eleveld TCI'!C1423</f>
        <v>10</v>
      </c>
      <c r="C1423" s="68">
        <f>'Marsh TCI'!E1423</f>
        <v>692.98612670917692</v>
      </c>
      <c r="D1423" s="17">
        <f>(F1423*data!$C$16+G1423*data!$C$17-E1422*(data!$C$18+data!$C$19+data!$C$20))*$B1423/60</f>
        <v>-1.9248953700076541</v>
      </c>
      <c r="E1423" s="17">
        <f t="shared" si="46"/>
        <v>29.446309586010216</v>
      </c>
      <c r="F1423" s="17">
        <f>F1422+(data!$C$19*E1422-data!$C$16*F1422)*$B1423/60</f>
        <v>161.4185534056825</v>
      </c>
      <c r="G1423" s="17">
        <f>G1422+(data!$C$20*E1422-data!$C$17*G1422)*$B1423/60</f>
        <v>438.07689807774852</v>
      </c>
      <c r="H1423" s="16">
        <f t="shared" si="47"/>
        <v>174.83333333333334</v>
      </c>
      <c r="I1423" s="14">
        <f>E1423/data!$C$15*1000</f>
        <v>3.9870296160745111</v>
      </c>
      <c r="J1423" s="14">
        <f>J1422+data!$C$21*(I1422-J1422)/60*B1422</f>
        <v>3.9854239876883173</v>
      </c>
      <c r="K1423" s="59">
        <f>K1422+C1423*B1423/3600/data!H$23</f>
        <v>243.4128698329713</v>
      </c>
    </row>
    <row r="1424" spans="1:11" ht="19.899999999999999" customHeight="1">
      <c r="A1424" s="12">
        <f>'Eleveld TCI'!A1424</f>
        <v>10500</v>
      </c>
      <c r="B1424" s="8">
        <f>'Eleveld TCI'!C1424</f>
        <v>10</v>
      </c>
      <c r="C1424" s="68">
        <f>'Marsh TCI'!E1424</f>
        <v>692.92349982710562</v>
      </c>
      <c r="D1424" s="17">
        <f>(F1424*data!$C$16+G1424*data!$C$17-E1423*(data!$C$18+data!$C$19+data!$C$20))*$B1424/60</f>
        <v>-1.9247215582351136</v>
      </c>
      <c r="E1424" s="17">
        <f t="shared" si="46"/>
        <v>29.44654949085615</v>
      </c>
      <c r="F1424" s="17">
        <f>F1423+(data!$C$19*E1423-data!$C$16*F1423)*$B1424/60</f>
        <v>161.41985479373548</v>
      </c>
      <c r="G1424" s="17">
        <f>G1423+(data!$C$20*E1423-data!$C$17*G1423)*$B1424/60</f>
        <v>438.33676105223446</v>
      </c>
      <c r="H1424" s="16">
        <f t="shared" si="47"/>
        <v>175</v>
      </c>
      <c r="I1424" s="14">
        <f>E1424/data!$C$15*1000</f>
        <v>3.987062099184933</v>
      </c>
      <c r="J1424" s="14">
        <f>J1423+data!$C$21*(I1423-J1423)/60*B1423</f>
        <v>3.9854574561163685</v>
      </c>
      <c r="K1424" s="59">
        <f>K1423+C1424*B1424/3600/data!H$23</f>
        <v>243.60534858292328</v>
      </c>
    </row>
    <row r="1425" spans="1:11" ht="19.899999999999999" customHeight="1">
      <c r="A1425" s="12">
        <f>'Eleveld TCI'!A1425</f>
        <v>10510</v>
      </c>
      <c r="B1425" s="8">
        <f>'Eleveld TCI'!C1425</f>
        <v>10</v>
      </c>
      <c r="C1425" s="68">
        <f>'Marsh TCI'!E1425</f>
        <v>692.86090950959306</v>
      </c>
      <c r="D1425" s="17">
        <f>(F1425*data!$C$16+G1425*data!$C$17-E1424*(data!$C$18+data!$C$19+data!$C$20))*$B1425/60</f>
        <v>-1.9245478495977388</v>
      </c>
      <c r="E1425" s="17">
        <f t="shared" si="46"/>
        <v>29.446789140778147</v>
      </c>
      <c r="F1425" s="17">
        <f>F1424+(data!$C$19*E1424-data!$C$16*F1424)*$B1425/60</f>
        <v>161.42115633722617</v>
      </c>
      <c r="G1425" s="17">
        <f>G1424+(data!$C$20*E1424-data!$C$17*G1424)*$B1425/60</f>
        <v>438.59643647047812</v>
      </c>
      <c r="H1425" s="16">
        <f t="shared" si="47"/>
        <v>175.16666666666666</v>
      </c>
      <c r="I1425" s="14">
        <f>E1425/data!$C$15*1000</f>
        <v>3.9870945477786592</v>
      </c>
      <c r="J1425" s="14">
        <f>J1424+data!$C$21*(I1424-J1424)/60*B1424</f>
        <v>3.9854909040060233</v>
      </c>
      <c r="K1425" s="59">
        <f>K1424+C1425*B1425/3600/data!H$23</f>
        <v>243.79780994667595</v>
      </c>
    </row>
    <row r="1426" spans="1:11" ht="19.899999999999999" customHeight="1">
      <c r="A1426" s="12">
        <f>'Eleveld TCI'!A1426</f>
        <v>10520</v>
      </c>
      <c r="B1426" s="8">
        <f>'Eleveld TCI'!C1426</f>
        <v>10</v>
      </c>
      <c r="C1426" s="68">
        <f>'Marsh TCI'!E1426</f>
        <v>692.7983557171035</v>
      </c>
      <c r="D1426" s="17">
        <f>(F1426*data!$C$16+G1426*data!$C$17-E1425*(data!$C$18+data!$C$19+data!$C$20))*$B1426/60</f>
        <v>-1.9243742439741729</v>
      </c>
      <c r="E1426" s="17">
        <f t="shared" si="46"/>
        <v>29.44702853433062</v>
      </c>
      <c r="F1426" s="17">
        <f>F1425+(data!$C$19*E1425-data!$C$16*F1425)*$B1426/60</f>
        <v>161.42245801975093</v>
      </c>
      <c r="G1426" s="17">
        <f>G1425+(data!$C$20*E1425-data!$C$17*G1425)*$B1426/60</f>
        <v>438.85592446622638</v>
      </c>
      <c r="H1426" s="16">
        <f t="shared" si="47"/>
        <v>175.33333333333334</v>
      </c>
      <c r="I1426" s="14">
        <f>E1426/data!$C$15*1000</f>
        <v>3.9871269616599578</v>
      </c>
      <c r="J1426" s="14">
        <f>J1425+data!$C$21*(I1425-J1425)/60*B1425</f>
        <v>3.9855243310659119</v>
      </c>
      <c r="K1426" s="59">
        <f>K1425+C1426*B1426/3600/data!H$23</f>
        <v>243.99025393437515</v>
      </c>
    </row>
    <row r="1427" spans="1:11" ht="19.899999999999999" customHeight="1">
      <c r="A1427" s="12">
        <f>'Eleveld TCI'!A1427</f>
        <v>10530</v>
      </c>
      <c r="B1427" s="8">
        <f>'Eleveld TCI'!C1427</f>
        <v>10</v>
      </c>
      <c r="C1427" s="68">
        <f>'Marsh TCI'!E1427</f>
        <v>692.73583841029051</v>
      </c>
      <c r="D1427" s="17">
        <f>(F1427*data!$C$16+G1427*data!$C$17-E1426*(data!$C$18+data!$C$19+data!$C$20))*$B1427/60</f>
        <v>-1.924200741243677</v>
      </c>
      <c r="E1427" s="17">
        <f t="shared" si="46"/>
        <v>29.447267670078897</v>
      </c>
      <c r="F1427" s="17">
        <f>F1426+(data!$C$19*E1426-data!$C$16*F1426)*$B1427/60</f>
        <v>161.42375982499561</v>
      </c>
      <c r="G1427" s="17">
        <f>G1426+(data!$C$20*E1426-data!$C$17*G1426)*$B1427/60</f>
        <v>439.11522517309845</v>
      </c>
      <c r="H1427" s="16">
        <f t="shared" si="47"/>
        <v>175.5</v>
      </c>
      <c r="I1427" s="14">
        <f>E1427/data!$C$15*1000</f>
        <v>3.9871593406345749</v>
      </c>
      <c r="J1427" s="14">
        <f>J1426+data!$C$21*(I1426-J1426)/60*B1426</f>
        <v>3.9855577370066579</v>
      </c>
      <c r="K1427" s="59">
        <f>K1426+C1427*B1427/3600/data!H$23</f>
        <v>244.18268055615579</v>
      </c>
    </row>
    <row r="1428" spans="1:11" ht="19.899999999999999" customHeight="1">
      <c r="A1428" s="12">
        <f>'Eleveld TCI'!A1428</f>
        <v>10540</v>
      </c>
      <c r="B1428" s="8">
        <f>'Eleveld TCI'!C1428</f>
        <v>10</v>
      </c>
      <c r="C1428" s="68">
        <f>'Marsh TCI'!E1428</f>
        <v>692.67335755001227</v>
      </c>
      <c r="D1428" s="17">
        <f>(F1428*data!$C$16+G1428*data!$C$17-E1427*(data!$C$18+data!$C$19+data!$C$20))*$B1428/60</f>
        <v>-1.9240273412861322</v>
      </c>
      <c r="E1428" s="17">
        <f t="shared" si="46"/>
        <v>29.447506546599129</v>
      </c>
      <c r="F1428" s="17">
        <f>F1427+(data!$C$19*E1427-data!$C$16*F1427)*$B1428/60</f>
        <v>161.42506173673516</v>
      </c>
      <c r="G1428" s="17">
        <f>G1427+(data!$C$20*E1427-data!$C$17*G1427)*$B1428/60</f>
        <v>439.37433872458615</v>
      </c>
      <c r="H1428" s="16">
        <f t="shared" si="47"/>
        <v>175.66666666666666</v>
      </c>
      <c r="I1428" s="14">
        <f>E1428/data!$C$15*1000</f>
        <v>3.9871916845097197</v>
      </c>
      <c r="J1428" s="14">
        <f>J1427+data!$C$21*(I1427-J1427)/60*B1427</f>
        <v>3.9855911215408679</v>
      </c>
      <c r="K1428" s="59">
        <f>K1427+C1428*B1428/3600/data!H$23</f>
        <v>244.37508982214189</v>
      </c>
    </row>
    <row r="1429" spans="1:11" ht="19.899999999999999" customHeight="1">
      <c r="A1429" s="12">
        <f>'Eleveld TCI'!A1429</f>
        <v>10550</v>
      </c>
      <c r="B1429" s="8">
        <f>'Eleveld TCI'!C1429</f>
        <v>10</v>
      </c>
      <c r="C1429" s="68">
        <f>'Marsh TCI'!E1429</f>
        <v>692.61091309732137</v>
      </c>
      <c r="D1429" s="17">
        <f>(F1429*data!$C$16+G1429*data!$C$17-E1428*(data!$C$18+data!$C$19+data!$C$20))*$B1429/60</f>
        <v>-1.923854043982028</v>
      </c>
      <c r="E1429" s="17">
        <f t="shared" si="46"/>
        <v>29.447745162478245</v>
      </c>
      <c r="F1429" s="17">
        <f>F1428+(data!$C$19*E1428-data!$C$16*F1428)*$B1429/60</f>
        <v>161.42636373883332</v>
      </c>
      <c r="G1429" s="17">
        <f>G1428+(data!$C$20*E1428-data!$C$17*G1428)*$B1429/60</f>
        <v>439.63326525405438</v>
      </c>
      <c r="H1429" s="16">
        <f t="shared" si="47"/>
        <v>175.83333333333334</v>
      </c>
      <c r="I1429" s="14">
        <f>E1429/data!$C$15*1000</f>
        <v>3.9872239930940649</v>
      </c>
      <c r="J1429" s="14">
        <f>J1428+data!$C$21*(I1428-J1428)/60*B1428</f>
        <v>3.9856244843831203</v>
      </c>
      <c r="K1429" s="59">
        <f>K1428+C1429*B1429/3600/data!H$23</f>
        <v>244.56748174244669</v>
      </c>
    </row>
    <row r="1430" spans="1:11" ht="19.899999999999999" customHeight="1">
      <c r="A1430" s="12">
        <f>'Eleveld TCI'!A1430</f>
        <v>10560</v>
      </c>
      <c r="B1430" s="8">
        <f>'Eleveld TCI'!C1430</f>
        <v>10</v>
      </c>
      <c r="C1430" s="68">
        <f>'Marsh TCI'!E1430</f>
        <v>692.54850501346482</v>
      </c>
      <c r="D1430" s="17">
        <f>(F1430*data!$C$16+G1430*data!$C$17-E1429*(data!$C$18+data!$C$19+data!$C$20))*$B1430/60</f>
        <v>-1.9236808492124606</v>
      </c>
      <c r="E1430" s="17">
        <f t="shared" si="46"/>
        <v>29.447983516313901</v>
      </c>
      <c r="F1430" s="17">
        <f>F1429+(data!$C$19*E1429-data!$C$16*F1429)*$B1430/60</f>
        <v>161.42766581524236</v>
      </c>
      <c r="G1430" s="17">
        <f>G1429+(data!$C$20*E1429-data!$C$17*G1429)*$B1430/60</f>
        <v>439.89200489474121</v>
      </c>
      <c r="H1430" s="16">
        <f t="shared" si="47"/>
        <v>176</v>
      </c>
      <c r="I1430" s="14">
        <f>E1430/data!$C$15*1000</f>
        <v>3.9872562661977313</v>
      </c>
      <c r="J1430" s="14">
        <f>J1429+data!$C$21*(I1429-J1429)/60*B1429</f>
        <v>3.9856578252499548</v>
      </c>
      <c r="K1430" s="59">
        <f>K1429+C1430*B1430/3600/data!H$23</f>
        <v>244.75985632717266</v>
      </c>
    </row>
    <row r="1431" spans="1:11" ht="19.899999999999999" customHeight="1">
      <c r="A1431" s="12">
        <f>'Eleveld TCI'!A1431</f>
        <v>10570</v>
      </c>
      <c r="B1431" s="8">
        <f>'Eleveld TCI'!C1431</f>
        <v>10</v>
      </c>
      <c r="C1431" s="68">
        <f>'Marsh TCI'!E1431</f>
        <v>692.48613325988401</v>
      </c>
      <c r="D1431" s="17">
        <f>(F1431*data!$C$16+G1431*data!$C$17-E1430*(data!$C$18+data!$C$19+data!$C$20))*$B1431/60</f>
        <v>-1.9235077568591303</v>
      </c>
      <c r="E1431" s="17">
        <f t="shared" si="46"/>
        <v>29.448221606714394</v>
      </c>
      <c r="F1431" s="17">
        <f>F1430+(data!$C$19*E1430-data!$C$16*F1430)*$B1431/60</f>
        <v>161.42896795000277</v>
      </c>
      <c r="G1431" s="17">
        <f>G1430+(data!$C$20*E1430-data!$C$17*G1430)*$B1431/60</f>
        <v>440.15055777975834</v>
      </c>
      <c r="H1431" s="16">
        <f t="shared" si="47"/>
        <v>176.16666666666666</v>
      </c>
      <c r="I1431" s="14">
        <f>E1431/data!$C$15*1000</f>
        <v>3.9872885036322829</v>
      </c>
      <c r="J1431" s="14">
        <f>J1430+data!$C$21*(I1430-J1430)/60*B1430</f>
        <v>3.9856911438598615</v>
      </c>
      <c r="K1431" s="59">
        <f>K1430+C1431*B1431/3600/data!H$23</f>
        <v>244.95221358641152</v>
      </c>
    </row>
    <row r="1432" spans="1:11" ht="19.899999999999999" customHeight="1">
      <c r="A1432" s="12">
        <f>'Eleveld TCI'!A1432</f>
        <v>10580</v>
      </c>
      <c r="B1432" s="8">
        <f>'Eleveld TCI'!C1432</f>
        <v>10</v>
      </c>
      <c r="C1432" s="68">
        <f>'Marsh TCI'!E1432</f>
        <v>692.42379779820965</v>
      </c>
      <c r="D1432" s="17">
        <f>(F1432*data!$C$16+G1432*data!$C$17-E1431*(data!$C$18+data!$C$19+data!$C$20))*$B1432/60</f>
        <v>-1.9233347668043295</v>
      </c>
      <c r="E1432" s="17">
        <f t="shared" si="46"/>
        <v>29.44845943229863</v>
      </c>
      <c r="F1432" s="17">
        <f>F1431+(data!$C$19*E1431-data!$C$16*F1431)*$B1432/60</f>
        <v>161.43027012724289</v>
      </c>
      <c r="G1432" s="17">
        <f>G1431+(data!$C$20*E1431-data!$C$17*G1431)*$B1432/60</f>
        <v>440.40892404209131</v>
      </c>
      <c r="H1432" s="16">
        <f t="shared" si="47"/>
        <v>176.33333333333334</v>
      </c>
      <c r="I1432" s="14">
        <f>E1432/data!$C$15*1000</f>
        <v>3.9873207052107205</v>
      </c>
      <c r="J1432" s="14">
        <f>J1431+data!$C$21*(I1431-J1431)/60*B1431</f>
        <v>3.985724439933271</v>
      </c>
      <c r="K1432" s="59">
        <f>K1431+C1432*B1432/3600/data!H$23</f>
        <v>245.14455353024437</v>
      </c>
    </row>
    <row r="1433" spans="1:11" ht="19.899999999999999" customHeight="1">
      <c r="A1433" s="12">
        <f>'Eleveld TCI'!A1433</f>
        <v>10590</v>
      </c>
      <c r="B1433" s="8">
        <f>'Eleveld TCI'!C1433</f>
        <v>10</v>
      </c>
      <c r="C1433" s="68">
        <f>'Marsh TCI'!E1433</f>
        <v>692.3614985902617</v>
      </c>
      <c r="D1433" s="17">
        <f>(F1433*data!$C$16+G1433*data!$C$17-E1432*(data!$C$18+data!$C$19+data!$C$20))*$B1433/60</f>
        <v>-1.9231618789309433</v>
      </c>
      <c r="E1433" s="17">
        <f t="shared" si="46"/>
        <v>29.448696991696046</v>
      </c>
      <c r="F1433" s="17">
        <f>F1432+(data!$C$19*E1432-data!$C$16*F1432)*$B1433/60</f>
        <v>161.43157233117861</v>
      </c>
      <c r="G1433" s="17">
        <f>G1432+(data!$C$20*E1432-data!$C$17*G1432)*$B1433/60</f>
        <v>440.6671038145999</v>
      </c>
      <c r="H1433" s="16">
        <f t="shared" si="47"/>
        <v>176.5</v>
      </c>
      <c r="I1433" s="14">
        <f>E1433/data!$C$15*1000</f>
        <v>3.9873528707474675</v>
      </c>
      <c r="J1433" s="14">
        <f>J1432+data!$C$21*(I1432-J1432)/60*B1432</f>
        <v>3.9857577131925432</v>
      </c>
      <c r="K1433" s="59">
        <f>K1432+C1433*B1433/3600/data!H$23</f>
        <v>245.33687616874167</v>
      </c>
    </row>
    <row r="1434" spans="1:11" ht="19.899999999999999" customHeight="1">
      <c r="A1434" s="12">
        <f>'Eleveld TCI'!A1434</f>
        <v>10600</v>
      </c>
      <c r="B1434" s="8">
        <f>'Eleveld TCI'!C1434</f>
        <v>10</v>
      </c>
      <c r="C1434" s="68">
        <f>'Marsh TCI'!E1434</f>
        <v>692.29923559804945</v>
      </c>
      <c r="D1434" s="17">
        <f>(F1434*data!$C$16+G1434*data!$C$17-E1433*(data!$C$18+data!$C$19+data!$C$20))*$B1434/60</f>
        <v>-1.9229890931224456</v>
      </c>
      <c r="E1434" s="17">
        <f t="shared" si="46"/>
        <v>29.448934283546549</v>
      </c>
      <c r="F1434" s="17">
        <f>F1433+(data!$C$19*E1433-data!$C$16*F1433)*$B1434/60</f>
        <v>161.43287454611308</v>
      </c>
      <c r="G1434" s="17">
        <f>G1433+(data!$C$20*E1433-data!$C$17*G1433)*$B1434/60</f>
        <v>440.92509723001837</v>
      </c>
      <c r="H1434" s="16">
        <f t="shared" si="47"/>
        <v>176.66666666666666</v>
      </c>
      <c r="I1434" s="14">
        <f>E1434/data!$C$15*1000</f>
        <v>3.9873850000583704</v>
      </c>
      <c r="J1434" s="14">
        <f>J1433+data!$C$21*(I1433-J1433)/60*B1433</f>
        <v>3.9857909633619575</v>
      </c>
      <c r="K1434" s="59">
        <f>K1433+C1434*B1434/3600/data!H$23</f>
        <v>245.52918151196334</v>
      </c>
    </row>
    <row r="1435" spans="1:11" ht="19.899999999999999" customHeight="1">
      <c r="A1435" s="12">
        <f>'Eleveld TCI'!A1435</f>
        <v>10610</v>
      </c>
      <c r="B1435" s="8">
        <f>'Eleveld TCI'!C1435</f>
        <v>10</v>
      </c>
      <c r="C1435" s="68">
        <f>'Marsh TCI'!E1435</f>
        <v>692.23700878377144</v>
      </c>
      <c r="D1435" s="17">
        <f>(F1435*data!$C$16+G1435*data!$C$17-E1434*(data!$C$18+data!$C$19+data!$C$20))*$B1435/60</f>
        <v>-1.9228164092628879</v>
      </c>
      <c r="E1435" s="17">
        <f t="shared" si="46"/>
        <v>29.449171306500464</v>
      </c>
      <c r="F1435" s="17">
        <f>F1434+(data!$C$19*E1434-data!$C$16*F1434)*$B1435/60</f>
        <v>161.43417675643639</v>
      </c>
      <c r="G1435" s="17">
        <f>G1434+(data!$C$20*E1434-data!$C$17*G1434)*$B1435/60</f>
        <v>441.18290442095571</v>
      </c>
      <c r="H1435" s="16">
        <f t="shared" si="47"/>
        <v>176.83333333333334</v>
      </c>
      <c r="I1435" s="14">
        <f>E1435/data!$C$15*1000</f>
        <v>3.9874170929606798</v>
      </c>
      <c r="J1435" s="14">
        <f>J1434+data!$C$21*(I1434-J1434)/60*B1434</f>
        <v>3.9858241901677012</v>
      </c>
      <c r="K1435" s="59">
        <f>K1434+C1435*B1435/3600/data!H$23</f>
        <v>245.72146956995883</v>
      </c>
    </row>
    <row r="1436" spans="1:11" ht="19.899999999999999" customHeight="1">
      <c r="A1436" s="12">
        <f>'Eleveld TCI'!A1436</f>
        <v>10620</v>
      </c>
      <c r="B1436" s="8">
        <f>'Eleveld TCI'!C1436</f>
        <v>10</v>
      </c>
      <c r="C1436" s="68">
        <f>'Marsh TCI'!E1436</f>
        <v>692.1748181098053</v>
      </c>
      <c r="D1436" s="17">
        <f>(F1436*data!$C$16+G1436*data!$C$17-E1435*(data!$C$18+data!$C$19+data!$C$20))*$B1436/60</f>
        <v>-1.9226438272368991</v>
      </c>
      <c r="E1436" s="17">
        <f t="shared" si="46"/>
        <v>29.449408059218484</v>
      </c>
      <c r="F1436" s="17">
        <f>F1435+(data!$C$19*E1435-data!$C$16*F1435)*$B1436/60</f>
        <v>161.43547894662524</v>
      </c>
      <c r="G1436" s="17">
        <f>G1435+(data!$C$20*E1435-data!$C$17*G1435)*$B1436/60</f>
        <v>441.44052551989608</v>
      </c>
      <c r="H1436" s="16">
        <f t="shared" si="47"/>
        <v>177</v>
      </c>
      <c r="I1436" s="14">
        <f>E1436/data!$C$15*1000</f>
        <v>3.9874491492730573</v>
      </c>
      <c r="J1436" s="14">
        <f>J1435+data!$C$21*(I1435-J1435)/60*B1435</f>
        <v>3.9858573933378603</v>
      </c>
      <c r="K1436" s="59">
        <f>K1435+C1436*B1436/3600/data!H$23</f>
        <v>245.91374035276712</v>
      </c>
    </row>
    <row r="1437" spans="1:11" ht="19.899999999999999" customHeight="1">
      <c r="A1437" s="12">
        <f>'Eleveld TCI'!A1437</f>
        <v>10630</v>
      </c>
      <c r="B1437" s="8">
        <f>'Eleveld TCI'!C1437</f>
        <v>10</v>
      </c>
      <c r="C1437" s="68">
        <f>'Marsh TCI'!E1437</f>
        <v>692.11266353871281</v>
      </c>
      <c r="D1437" s="17">
        <f>(F1437*data!$C$16+G1437*data!$C$17-E1436*(data!$C$18+data!$C$19+data!$C$20))*$B1437/60</f>
        <v>-1.9224713469296819</v>
      </c>
      <c r="E1437" s="17">
        <f t="shared" si="46"/>
        <v>29.449644540371594</v>
      </c>
      <c r="F1437" s="17">
        <f>F1436+(data!$C$19*E1436-data!$C$16*F1436)*$B1437/60</f>
        <v>161.43678110124264</v>
      </c>
      <c r="G1437" s="17">
        <f>G1436+(data!$C$20*E1436-data!$C$17*G1436)*$B1437/60</f>
        <v>441.697960659199</v>
      </c>
      <c r="H1437" s="16">
        <f t="shared" si="47"/>
        <v>177.16666666666666</v>
      </c>
      <c r="I1437" s="14">
        <f>E1437/data!$C$15*1000</f>
        <v>3.987481168815552</v>
      </c>
      <c r="J1437" s="14">
        <f>J1436+data!$C$21*(I1436-J1436)/60*B1436</f>
        <v>3.985890572602409</v>
      </c>
      <c r="K1437" s="59">
        <f>K1436+C1437*B1437/3600/data!H$23</f>
        <v>246.10599387041677</v>
      </c>
    </row>
    <row r="1438" spans="1:11" ht="19.899999999999999" customHeight="1">
      <c r="A1438" s="12">
        <f>'Eleveld TCI'!A1438</f>
        <v>10640</v>
      </c>
      <c r="B1438" s="8">
        <f>'Eleveld TCI'!C1438</f>
        <v>10</v>
      </c>
      <c r="C1438" s="68">
        <f>'Marsh TCI'!E1438</f>
        <v>692.05054503324504</v>
      </c>
      <c r="D1438" s="17">
        <f>(F1438*data!$C$16+G1438*data!$C$17-E1437*(data!$C$18+data!$C$19+data!$C$20))*$B1438/60</f>
        <v>-1.922298968227004</v>
      </c>
      <c r="E1438" s="17">
        <f t="shared" si="46"/>
        <v>29.449880748641014</v>
      </c>
      <c r="F1438" s="17">
        <f>F1437+(data!$C$19*E1437-data!$C$16*F1437)*$B1438/60</f>
        <v>161.43808320493758</v>
      </c>
      <c r="G1438" s="17">
        <f>G1437+(data!$C$20*E1437-data!$C$17*G1437)*$B1438/60</f>
        <v>441.95520997109969</v>
      </c>
      <c r="H1438" s="16">
        <f t="shared" si="47"/>
        <v>177.33333333333334</v>
      </c>
      <c r="I1438" s="14">
        <f>E1438/data!$C$15*1000</f>
        <v>3.9875131514096007</v>
      </c>
      <c r="J1438" s="14">
        <f>J1437+data!$C$21*(I1437-J1437)/60*B1437</f>
        <v>3.9859237276931982</v>
      </c>
      <c r="K1438" s="59">
        <f>K1437+C1438*B1438/3600/data!H$23</f>
        <v>246.29823013292599</v>
      </c>
    </row>
    <row r="1439" spans="1:11" ht="19.899999999999999" customHeight="1">
      <c r="A1439" s="12">
        <f>'Eleveld TCI'!A1439</f>
        <v>10650</v>
      </c>
      <c r="B1439" s="8">
        <f>'Eleveld TCI'!C1439</f>
        <v>10</v>
      </c>
      <c r="C1439" s="68">
        <f>'Marsh TCI'!E1439</f>
        <v>691.98846255632191</v>
      </c>
      <c r="D1439" s="17">
        <f>(F1439*data!$C$16+G1439*data!$C$17-E1438*(data!$C$18+data!$C$19+data!$C$20))*$B1439/60</f>
        <v>-1.922126691015196</v>
      </c>
      <c r="E1439" s="17">
        <f t="shared" si="46"/>
        <v>29.450116682718164</v>
      </c>
      <c r="F1439" s="17">
        <f>F1438+(data!$C$19*E1438-data!$C$16*F1438)*$B1439/60</f>
        <v>161.43938524244476</v>
      </c>
      <c r="G1439" s="17">
        <f>G1438+(data!$C$20*E1438-data!$C$17*G1438)*$B1439/60</f>
        <v>442.21227358770932</v>
      </c>
      <c r="H1439" s="16">
        <f t="shared" si="47"/>
        <v>177.5</v>
      </c>
      <c r="I1439" s="14">
        <f>E1439/data!$C$15*1000</f>
        <v>3.9875450968780233</v>
      </c>
      <c r="J1439" s="14">
        <f>J1438+data!$C$21*(I1438-J1438)/60*B1438</f>
        <v>3.9859568583439469</v>
      </c>
      <c r="K1439" s="59">
        <f>K1438+C1439*B1439/3600/data!H$23</f>
        <v>246.49044915030274</v>
      </c>
    </row>
    <row r="1440" spans="1:11" ht="19.899999999999999" customHeight="1">
      <c r="A1440" s="12">
        <f>'Eleveld TCI'!A1440</f>
        <v>10660</v>
      </c>
      <c r="B1440" s="8">
        <f>'Eleveld TCI'!C1440</f>
        <v>10</v>
      </c>
      <c r="C1440" s="68">
        <f>'Marsh TCI'!E1440</f>
        <v>691.92641607104747</v>
      </c>
      <c r="D1440" s="17">
        <f>(F1440*data!$C$16+G1440*data!$C$17-E1439*(data!$C$18+data!$C$19+data!$C$20))*$B1440/60</f>
        <v>-1.9219545151811459</v>
      </c>
      <c r="E1440" s="17">
        <f t="shared" si="46"/>
        <v>29.45035234130458</v>
      </c>
      <c r="F1440" s="17">
        <f>F1439+(data!$C$19*E1439-data!$C$16*F1439)*$B1440/60</f>
        <v>161.44068719858419</v>
      </c>
      <c r="G1440" s="17">
        <f>G1439+(data!$C$20*E1439-data!$C$17*G1439)*$B1440/60</f>
        <v>442.46915164101534</v>
      </c>
      <c r="H1440" s="16">
        <f t="shared" si="47"/>
        <v>177.66666666666666</v>
      </c>
      <c r="I1440" s="14">
        <f>E1440/data!$C$15*1000</f>
        <v>3.987577005045007</v>
      </c>
      <c r="J1440" s="14">
        <f>J1439+data!$C$21*(I1439-J1439)/60*B1439</f>
        <v>3.9859899642902312</v>
      </c>
      <c r="K1440" s="59">
        <f>K1439+C1440*B1440/3600/data!H$23</f>
        <v>246.6826509325447</v>
      </c>
    </row>
    <row r="1441" spans="1:11" ht="19.899999999999999" customHeight="1">
      <c r="A1441" s="12">
        <f>'Eleveld TCI'!A1441</f>
        <v>10670</v>
      </c>
      <c r="B1441" s="8">
        <f>'Eleveld TCI'!C1441</f>
        <v>10</v>
      </c>
      <c r="C1441" s="68">
        <f>'Marsh TCI'!E1441</f>
        <v>691.86440554070487</v>
      </c>
      <c r="D1441" s="17">
        <f>(F1441*data!$C$16+G1441*data!$C$17-E1440*(data!$C$18+data!$C$19+data!$C$20))*$B1441/60</f>
        <v>-1.921782440612295</v>
      </c>
      <c r="E1441" s="17">
        <f t="shared" si="46"/>
        <v>29.450587723111862</v>
      </c>
      <c r="F1441" s="17">
        <f>F1440+(data!$C$19*E1440-data!$C$16*F1440)*$B1441/60</f>
        <v>161.44198905826099</v>
      </c>
      <c r="G1441" s="17">
        <f>G1440+(data!$C$20*E1440-data!$C$17*G1440)*$B1441/60</f>
        <v>442.72584426288176</v>
      </c>
      <c r="H1441" s="16">
        <f t="shared" si="47"/>
        <v>177.83333333333334</v>
      </c>
      <c r="I1441" s="14">
        <f>E1441/data!$C$15*1000</f>
        <v>3.9876088757361026</v>
      </c>
      <c r="J1441" s="14">
        <f>J1440+data!$C$21*(I1440-J1440)/60*B1440</f>
        <v>3.9860230452694743</v>
      </c>
      <c r="K1441" s="59">
        <f>K1440+C1441*B1441/3600/data!H$23</f>
        <v>246.87483548963934</v>
      </c>
    </row>
    <row r="1442" spans="1:11" ht="19.899999999999999" customHeight="1">
      <c r="A1442" s="12">
        <f>'Eleveld TCI'!A1442</f>
        <v>10680</v>
      </c>
      <c r="B1442" s="8">
        <f>'Eleveld TCI'!C1442</f>
        <v>10</v>
      </c>
      <c r="C1442" s="68">
        <f>'Marsh TCI'!E1442</f>
        <v>691.80243092874605</v>
      </c>
      <c r="D1442" s="17">
        <f>(F1442*data!$C$16+G1442*data!$C$17-E1441*(data!$C$18+data!$C$19+data!$C$20))*$B1442/60</f>
        <v>-1.9216104671966321</v>
      </c>
      <c r="E1442" s="17">
        <f t="shared" si="46"/>
        <v>29.450822826861632</v>
      </c>
      <c r="F1442" s="17">
        <f>F1441+(data!$C$19*E1441-data!$C$16*F1441)*$B1442/60</f>
        <v>161.44329080646494</v>
      </c>
      <c r="G1442" s="17">
        <f>G1441+(data!$C$20*E1441-data!$C$17*G1441)*$B1442/60</f>
        <v>442.98235158504946</v>
      </c>
      <c r="H1442" s="16">
        <f t="shared" si="47"/>
        <v>178</v>
      </c>
      <c r="I1442" s="14">
        <f>E1442/data!$C$15*1000</f>
        <v>3.9876407087782173</v>
      </c>
      <c r="J1442" s="14">
        <f>J1441+data!$C$21*(I1441-J1441)/60*B1441</f>
        <v>3.9860561010209357</v>
      </c>
      <c r="K1442" s="59">
        <f>K1441+C1442*B1442/3600/data!H$23</f>
        <v>247.067002831564</v>
      </c>
    </row>
    <row r="1443" spans="1:11" ht="19.899999999999999" customHeight="1">
      <c r="A1443" s="12">
        <f>'Eleveld TCI'!A1443</f>
        <v>10690</v>
      </c>
      <c r="B1443" s="8">
        <f>'Eleveld TCI'!C1443</f>
        <v>10</v>
      </c>
      <c r="C1443" s="68">
        <f>'Marsh TCI'!E1443</f>
        <v>691.74049219880203</v>
      </c>
      <c r="D1443" s="17">
        <f>(F1443*data!$C$16+G1443*data!$C$17-E1442*(data!$C$18+data!$C$19+data!$C$20))*$B1443/60</f>
        <v>-1.9214385948226917</v>
      </c>
      <c r="E1443" s="17">
        <f t="shared" si="46"/>
        <v>29.451057651285456</v>
      </c>
      <c r="F1443" s="17">
        <f>F1442+(data!$C$19*E1442-data!$C$16*F1442)*$B1443/60</f>
        <v>161.44459242827028</v>
      </c>
      <c r="G1443" s="17">
        <f>G1442+(data!$C$20*E1442-data!$C$17*G1442)*$B1443/60</f>
        <v>443.23867373913652</v>
      </c>
      <c r="H1443" s="16">
        <f t="shared" si="47"/>
        <v>178.16666666666666</v>
      </c>
      <c r="I1443" s="14">
        <f>E1443/data!$C$15*1000</f>
        <v>3.9876725039996064</v>
      </c>
      <c r="J1443" s="14">
        <f>J1442+data!$C$21*(I1442-J1442)/60*B1442</f>
        <v>3.986089131285703</v>
      </c>
      <c r="K1443" s="59">
        <f>K1442+C1443*B1443/3600/data!H$23</f>
        <v>247.25915296828589</v>
      </c>
    </row>
    <row r="1444" spans="1:11" ht="19.899999999999999" customHeight="1">
      <c r="A1444" s="12">
        <f>'Eleveld TCI'!A1444</f>
        <v>10700</v>
      </c>
      <c r="B1444" s="8">
        <f>'Eleveld TCI'!C1444</f>
        <v>10</v>
      </c>
      <c r="C1444" s="68">
        <f>'Marsh TCI'!E1444</f>
        <v>691.67858931467777</v>
      </c>
      <c r="D1444" s="17">
        <f>(F1444*data!$C$16+G1444*data!$C$17-E1443*(data!$C$18+data!$C$19+data!$C$20))*$B1444/60</f>
        <v>-1.9212668233795449</v>
      </c>
      <c r="E1444" s="17">
        <f t="shared" si="46"/>
        <v>29.451292195124807</v>
      </c>
      <c r="F1444" s="17">
        <f>F1443+(data!$C$19*E1443-data!$C$16*F1443)*$B1444/60</f>
        <v>161.44589390883536</v>
      </c>
      <c r="G1444" s="17">
        <f>G1443+(data!$C$20*E1443-data!$C$17*G1443)*$B1444/60</f>
        <v>443.49481085663831</v>
      </c>
      <c r="H1444" s="16">
        <f t="shared" si="47"/>
        <v>178.33333333333334</v>
      </c>
      <c r="I1444" s="14">
        <f>E1444/data!$C$15*1000</f>
        <v>3.9877042612298639</v>
      </c>
      <c r="J1444" s="14">
        <f>J1443+data!$C$21*(I1443-J1443)/60*B1443</f>
        <v>3.9861221358066801</v>
      </c>
      <c r="K1444" s="59">
        <f>K1443+C1444*B1444/3600/data!H$23</f>
        <v>247.45128590976219</v>
      </c>
    </row>
    <row r="1445" spans="1:11" ht="19.899999999999999" customHeight="1">
      <c r="A1445" s="12">
        <f>'Eleveld TCI'!A1445</f>
        <v>10710</v>
      </c>
      <c r="B1445" s="8">
        <f>'Eleveld TCI'!C1445</f>
        <v>10</v>
      </c>
      <c r="C1445" s="68">
        <f>'Marsh TCI'!E1445</f>
        <v>691.6167222403368</v>
      </c>
      <c r="D1445" s="17">
        <f>(F1445*data!$C$16+G1445*data!$C$17-E1444*(data!$C$18+data!$C$19+data!$C$20))*$B1445/60</f>
        <v>-1.9210951527567994</v>
      </c>
      <c r="E1445" s="17">
        <f t="shared" si="46"/>
        <v>29.451526457131003</v>
      </c>
      <c r="F1445" s="17">
        <f>F1444+(data!$C$19*E1444-data!$C$16*F1444)*$B1445/60</f>
        <v>161.44719523340231</v>
      </c>
      <c r="G1445" s="17">
        <f>G1444+(data!$C$20*E1444-data!$C$17*G1444)*$B1445/60</f>
        <v>443.75076306892811</v>
      </c>
      <c r="H1445" s="16">
        <f t="shared" si="47"/>
        <v>178.5</v>
      </c>
      <c r="I1445" s="14">
        <f>E1445/data!$C$15*1000</f>
        <v>3.9877359802999184</v>
      </c>
      <c r="J1445" s="14">
        <f>J1444+data!$C$21*(I1444-J1444)/60*B1444</f>
        <v>3.9861551143285778</v>
      </c>
      <c r="K1445" s="59">
        <f>K1444+C1445*B1445/3600/data!H$23</f>
        <v>247.64340166594008</v>
      </c>
    </row>
    <row r="1446" spans="1:11" ht="19.899999999999999" customHeight="1">
      <c r="A1446" s="12">
        <f>'Eleveld TCI'!A1446</f>
        <v>10720</v>
      </c>
      <c r="B1446" s="8">
        <f>'Eleveld TCI'!C1446</f>
        <v>10</v>
      </c>
      <c r="C1446" s="68">
        <f>'Marsh TCI'!E1446</f>
        <v>691.55489093993197</v>
      </c>
      <c r="D1446" s="17">
        <f>(F1446*data!$C$16+G1446*data!$C$17-E1445*(data!$C$18+data!$C$19+data!$C$20))*$B1446/60</f>
        <v>-1.920923582844595</v>
      </c>
      <c r="E1446" s="17">
        <f t="shared" si="46"/>
        <v>29.451760436065122</v>
      </c>
      <c r="F1446" s="17">
        <f>F1445+(data!$C$19*E1445-data!$C$16*F1445)*$B1446/60</f>
        <v>161.44849638729673</v>
      </c>
      <c r="G1446" s="17">
        <f>G1445+(data!$C$20*E1445-data!$C$17*G1445)*$B1446/60</f>
        <v>444.00653050725708</v>
      </c>
      <c r="H1446" s="16">
        <f t="shared" si="47"/>
        <v>178.66666666666666</v>
      </c>
      <c r="I1446" s="14">
        <f>E1446/data!$C$15*1000</f>
        <v>3.987767661042021</v>
      </c>
      <c r="J1446" s="14">
        <f>J1445+data!$C$21*(I1445-J1445)/60*B1445</f>
        <v>3.9861880665979044</v>
      </c>
      <c r="K1446" s="59">
        <f>K1445+C1446*B1446/3600/data!H$23</f>
        <v>247.83550024675674</v>
      </c>
    </row>
    <row r="1447" spans="1:11" ht="19.899999999999999" customHeight="1">
      <c r="A1447" s="12">
        <f>'Eleveld TCI'!A1447</f>
        <v>10730</v>
      </c>
      <c r="B1447" s="8">
        <f>'Eleveld TCI'!C1447</f>
        <v>10</v>
      </c>
      <c r="C1447" s="68">
        <f>'Marsh TCI'!E1447</f>
        <v>691.49309537776958</v>
      </c>
      <c r="D1447" s="17">
        <f>(F1447*data!$C$16+G1447*data!$C$17-E1446*(data!$C$18+data!$C$19+data!$C$20))*$B1447/60</f>
        <v>-1.920752113533591</v>
      </c>
      <c r="E1447" s="17">
        <f t="shared" si="46"/>
        <v>29.451994130698008</v>
      </c>
      <c r="F1447" s="17">
        <f>F1446+(data!$C$19*E1446-data!$C$16*F1446)*$B1447/60</f>
        <v>161.44979735592736</v>
      </c>
      <c r="G1447" s="17">
        <f>G1446+(data!$C$20*E1446-data!$C$17*G1446)*$B1447/60</f>
        <v>444.2621133027547</v>
      </c>
      <c r="H1447" s="16">
        <f t="shared" si="47"/>
        <v>178.83333333333334</v>
      </c>
      <c r="I1447" s="14">
        <f>E1447/data!$C$15*1000</f>
        <v>3.9877993032897443</v>
      </c>
      <c r="J1447" s="14">
        <f>J1446+data!$C$21*(I1446-J1446)/60*B1446</f>
        <v>3.9862209923629552</v>
      </c>
      <c r="K1447" s="59">
        <f>K1446+C1447*B1447/3600/data!H$23</f>
        <v>248.02758166213945</v>
      </c>
    </row>
    <row r="1448" spans="1:11" ht="19.899999999999999" customHeight="1">
      <c r="A1448" s="12">
        <f>'Eleveld TCI'!A1448</f>
        <v>10740</v>
      </c>
      <c r="B1448" s="8">
        <f>'Eleveld TCI'!C1448</f>
        <v>10</v>
      </c>
      <c r="C1448" s="68">
        <f>'Marsh TCI'!E1448</f>
        <v>691.43133551831966</v>
      </c>
      <c r="D1448" s="17">
        <f>(F1448*data!$C$16+G1448*data!$C$17-E1447*(data!$C$18+data!$C$19+data!$C$20))*$B1448/60</f>
        <v>-1.9205807447149752</v>
      </c>
      <c r="E1448" s="17">
        <f t="shared" si="46"/>
        <v>29.45222753981017</v>
      </c>
      <c r="F1448" s="17">
        <f>F1447+(data!$C$19*E1447-data!$C$16*F1447)*$B1448/60</f>
        <v>161.4510981247858</v>
      </c>
      <c r="G1448" s="17">
        <f>G1447+(data!$C$20*E1447-data!$C$17*G1447)*$B1448/60</f>
        <v>444.51751158642901</v>
      </c>
      <c r="H1448" s="16">
        <f t="shared" si="47"/>
        <v>179</v>
      </c>
      <c r="I1448" s="14">
        <f>E1448/data!$C$15*1000</f>
        <v>3.9878309068779672</v>
      </c>
      <c r="J1448" s="14">
        <f>J1447+data!$C$21*(I1447-J1447)/60*B1447</f>
        <v>3.9862538913738033</v>
      </c>
      <c r="K1448" s="59">
        <f>K1447+C1448*B1448/3600/data!H$23</f>
        <v>248.21964592200564</v>
      </c>
    </row>
    <row r="1449" spans="1:11" ht="19.899999999999999" customHeight="1">
      <c r="A1449" s="12">
        <f>'Eleveld TCI'!A1449</f>
        <v>10750</v>
      </c>
      <c r="B1449" s="8">
        <f>'Eleveld TCI'!C1449</f>
        <v>10</v>
      </c>
      <c r="C1449" s="68">
        <f>'Marsh TCI'!E1449</f>
        <v>691.36961132623128</v>
      </c>
      <c r="D1449" s="17">
        <f>(F1449*data!$C$16+G1449*data!$C$17-E1448*(data!$C$18+data!$C$19+data!$C$20))*$B1449/60</f>
        <v>-1.9204094762804522</v>
      </c>
      <c r="E1449" s="17">
        <f t="shared" si="46"/>
        <v>29.452460662191719</v>
      </c>
      <c r="F1449" s="17">
        <f>F1448+(data!$C$19*E1448-data!$C$16*F1448)*$B1449/60</f>
        <v>161.45239867944619</v>
      </c>
      <c r="G1449" s="17">
        <f>G1448+(data!$C$20*E1448-data!$C$17*G1448)*$B1449/60</f>
        <v>444.77272548916693</v>
      </c>
      <c r="H1449" s="16">
        <f t="shared" si="47"/>
        <v>179.16666666666666</v>
      </c>
      <c r="I1449" s="14">
        <f>E1449/data!$C$15*1000</f>
        <v>3.9878624716428721</v>
      </c>
      <c r="J1449" s="14">
        <f>J1448+data!$C$21*(I1448-J1448)/60*B1448</f>
        <v>3.9862867633822896</v>
      </c>
      <c r="K1449" s="59">
        <f>K1448+C1449*B1449/3600/data!H$23</f>
        <v>248.41169303626293</v>
      </c>
    </row>
    <row r="1450" spans="1:11" ht="19.899999999999999" customHeight="1">
      <c r="A1450" s="12">
        <f>'Eleveld TCI'!A1450</f>
        <v>10760</v>
      </c>
      <c r="B1450" s="8">
        <f>'Eleveld TCI'!C1450</f>
        <v>10</v>
      </c>
      <c r="C1450" s="68">
        <f>'Marsh TCI'!E1450</f>
        <v>691.30792276630189</v>
      </c>
      <c r="D1450" s="17">
        <f>(F1450*data!$C$16+G1450*data!$C$17-E1449*(data!$C$18+data!$C$19+data!$C$20))*$B1450/60</f>
        <v>-1.9202383081222356</v>
      </c>
      <c r="E1450" s="17">
        <f t="shared" si="46"/>
        <v>29.452693496642347</v>
      </c>
      <c r="F1450" s="17">
        <f>F1449+(data!$C$19*E1449-data!$C$16*F1449)*$B1450/60</f>
        <v>161.45369900556489</v>
      </c>
      <c r="G1450" s="17">
        <f>G1449+(data!$C$20*E1449-data!$C$17*G1449)*$B1450/60</f>
        <v>445.02775514173453</v>
      </c>
      <c r="H1450" s="16">
        <f t="shared" si="47"/>
        <v>179.33333333333334</v>
      </c>
      <c r="I1450" s="14">
        <f>E1450/data!$C$15*1000</f>
        <v>3.9878939974219376</v>
      </c>
      <c r="J1450" s="14">
        <f>J1449+data!$C$21*(I1449-J1449)/60*B1449</f>
        <v>3.9863196081420127</v>
      </c>
      <c r="K1450" s="59">
        <f>K1449+C1450*B1450/3600/data!H$23</f>
        <v>248.60372301480913</v>
      </c>
    </row>
    <row r="1451" spans="1:11" ht="19.899999999999999" customHeight="1">
      <c r="A1451" s="12">
        <f>'Eleveld TCI'!A1451</f>
        <v>10770</v>
      </c>
      <c r="B1451" s="8">
        <f>'Eleveld TCI'!C1451</f>
        <v>10</v>
      </c>
      <c r="C1451" s="68">
        <f>'Marsh TCI'!E1451</f>
        <v>691.24626980350797</v>
      </c>
      <c r="D1451" s="17">
        <f>(F1451*data!$C$16+G1451*data!$C$17-E1450*(data!$C$18+data!$C$19+data!$C$20))*$B1451/60</f>
        <v>-1.9200672401330503</v>
      </c>
      <c r="E1451" s="17">
        <f t="shared" si="46"/>
        <v>29.452926041971246</v>
      </c>
      <c r="F1451" s="17">
        <f>F1450+(data!$C$19*E1450-data!$C$16*F1450)*$B1451/60</f>
        <v>161.45499908888013</v>
      </c>
      <c r="G1451" s="17">
        <f>G1450+(data!$C$20*E1450-data!$C$17*G1450)*$B1451/60</f>
        <v>445.28260067477726</v>
      </c>
      <c r="H1451" s="16">
        <f t="shared" si="47"/>
        <v>179.5</v>
      </c>
      <c r="I1451" s="14">
        <f>E1451/data!$C$15*1000</f>
        <v>3.9879254840539278</v>
      </c>
      <c r="J1451" s="14">
        <f>J1450+data!$C$21*(I1450-J1450)/60*B1450</f>
        <v>3.9863524254083198</v>
      </c>
      <c r="K1451" s="59">
        <f>K1450+C1451*B1451/3600/data!H$23</f>
        <v>248.79573586753233</v>
      </c>
    </row>
    <row r="1452" spans="1:11" ht="19.899999999999999" customHeight="1">
      <c r="A1452" s="12">
        <f>'Eleveld TCI'!A1452</f>
        <v>10780</v>
      </c>
      <c r="B1452" s="8">
        <f>'Eleveld TCI'!C1452</f>
        <v>10</v>
      </c>
      <c r="C1452" s="68">
        <f>'Marsh TCI'!E1452</f>
        <v>691.18465240296928</v>
      </c>
      <c r="D1452" s="17">
        <f>(F1452*data!$C$16+G1452*data!$C$17-E1451*(data!$C$18+data!$C$19+data!$C$20))*$B1452/60</f>
        <v>-1.9198962722061235</v>
      </c>
      <c r="E1452" s="17">
        <f t="shared" si="46"/>
        <v>29.453158296997088</v>
      </c>
      <c r="F1452" s="17">
        <f>F1451+(data!$C$19*E1451-data!$C$16*F1451)*$B1452/60</f>
        <v>161.45629891521173</v>
      </c>
      <c r="G1452" s="17">
        <f>G1451+(data!$C$20*E1451-data!$C$17*G1451)*$B1452/60</f>
        <v>445.53726221882033</v>
      </c>
      <c r="H1452" s="16">
        <f t="shared" si="47"/>
        <v>179.66666666666666</v>
      </c>
      <c r="I1452" s="14">
        <f>E1452/data!$C$15*1000</f>
        <v>3.9879569313788905</v>
      </c>
      <c r="J1452" s="14">
        <f>J1451+data!$C$21*(I1451-J1451)/60*B1451</f>
        <v>3.9863852149382968</v>
      </c>
      <c r="K1452" s="59">
        <f>K1451+C1452*B1452/3600/data!H$23</f>
        <v>248.98773160431094</v>
      </c>
    </row>
    <row r="1453" spans="1:11" ht="19.899999999999999" customHeight="1">
      <c r="A1453" s="12">
        <f>'Eleveld TCI'!A1453</f>
        <v>10790</v>
      </c>
      <c r="B1453" s="8">
        <f>'Eleveld TCI'!C1453</f>
        <v>10</v>
      </c>
      <c r="C1453" s="68">
        <f>'Marsh TCI'!E1453</f>
        <v>691.12307052997437</v>
      </c>
      <c r="D1453" s="17">
        <f>(F1453*data!$C$16+G1453*data!$C$17-E1452*(data!$C$18+data!$C$19+data!$C$20))*$B1453/60</f>
        <v>-1.9197254042351877</v>
      </c>
      <c r="E1453" s="17">
        <f t="shared" si="46"/>
        <v>29.453390260547927</v>
      </c>
      <c r="F1453" s="17">
        <f>F1452+(data!$C$19*E1452-data!$C$16*F1452)*$B1453/60</f>
        <v>161.45759847046085</v>
      </c>
      <c r="G1453" s="17">
        <f>G1452+(data!$C$20*E1452-data!$C$17*G1452)*$B1453/60</f>
        <v>445.79173990426881</v>
      </c>
      <c r="H1453" s="16">
        <f t="shared" si="47"/>
        <v>179.83333333333334</v>
      </c>
      <c r="I1453" s="14">
        <f>E1453/data!$C$15*1000</f>
        <v>3.9879883392381457</v>
      </c>
      <c r="J1453" s="14">
        <f>J1452+data!$C$21*(I1452-J1452)/60*B1452</f>
        <v>3.9864179764907588</v>
      </c>
      <c r="K1453" s="59">
        <f>K1452+C1453*B1453/3600/data!H$23</f>
        <v>249.17971023501372</v>
      </c>
    </row>
    <row r="1454" spans="1:11" ht="19.899999999999999" customHeight="1">
      <c r="A1454" s="12">
        <f>'Eleveld TCI'!A1454</f>
        <v>10800</v>
      </c>
      <c r="B1454" s="8">
        <f>'Eleveld TCI'!C1454</f>
        <v>10</v>
      </c>
      <c r="C1454" s="68">
        <f>'Marsh TCI'!E1454</f>
        <v>691.06152414997041</v>
      </c>
      <c r="D1454" s="17">
        <f>(F1454*data!$C$16+G1454*data!$C$17-E1453*(data!$C$18+data!$C$19+data!$C$20))*$B1454/60</f>
        <v>-1.9195546361144682</v>
      </c>
      <c r="E1454" s="17">
        <f t="shared" si="46"/>
        <v>29.453621931461164</v>
      </c>
      <c r="F1454" s="17">
        <f>F1453+(data!$C$19*E1453-data!$C$16*F1453)*$B1454/60</f>
        <v>161.45889774060956</v>
      </c>
      <c r="G1454" s="17">
        <f>G1453+(data!$C$20*E1453-data!$C$17*G1453)*$B1454/60</f>
        <v>446.04603386140815</v>
      </c>
      <c r="H1454" s="16">
        <f t="shared" si="47"/>
        <v>180</v>
      </c>
      <c r="I1454" s="14">
        <f>E1454/data!$C$15*1000</f>
        <v>3.988019707474276</v>
      </c>
      <c r="J1454" s="14">
        <f>J1453+data!$C$21*(I1453-J1453)/60*B1453</f>
        <v>3.9864507098262409</v>
      </c>
      <c r="K1454" s="59">
        <f>K1453+C1454*B1454/3600/data!H$23</f>
        <v>249.37167176949981</v>
      </c>
    </row>
    <row r="1455" spans="1:11" ht="19.899999999999999" customHeight="1">
      <c r="A1455" s="12"/>
      <c r="B1455" s="8"/>
      <c r="C1455" s="68"/>
      <c r="D1455" s="17"/>
      <c r="E1455" s="17"/>
      <c r="F1455" s="17"/>
      <c r="G1455" s="17"/>
      <c r="H1455" s="16"/>
      <c r="I1455" s="14"/>
      <c r="J1455" s="14"/>
      <c r="K1455" s="59"/>
    </row>
    <row r="1456" spans="1:11" ht="19.899999999999999" customHeight="1">
      <c r="A1456" s="12"/>
      <c r="B1456" s="8"/>
      <c r="C1456" s="68"/>
      <c r="D1456" s="17"/>
      <c r="E1456" s="17"/>
      <c r="F1456" s="17"/>
      <c r="G1456" s="17"/>
      <c r="H1456" s="16"/>
      <c r="I1456" s="14"/>
      <c r="J1456" s="14"/>
      <c r="K1456" s="59"/>
    </row>
    <row r="1457" spans="1:11" ht="19.899999999999999" customHeight="1">
      <c r="A1457" s="12"/>
      <c r="B1457" s="8"/>
      <c r="C1457" s="68"/>
      <c r="D1457" s="17"/>
      <c r="E1457" s="17"/>
      <c r="F1457" s="17"/>
      <c r="G1457" s="17"/>
      <c r="H1457" s="16"/>
      <c r="I1457" s="14"/>
      <c r="J1457" s="14"/>
      <c r="K1457" s="59"/>
    </row>
    <row r="1458" spans="1:11" ht="19.899999999999999" customHeight="1">
      <c r="A1458" s="12"/>
      <c r="B1458" s="8"/>
      <c r="C1458" s="68"/>
      <c r="D1458" s="17"/>
      <c r="E1458" s="17"/>
      <c r="F1458" s="17"/>
      <c r="G1458" s="17"/>
      <c r="H1458" s="16"/>
      <c r="I1458" s="14"/>
      <c r="J1458" s="14"/>
      <c r="K1458" s="59"/>
    </row>
    <row r="1459" spans="1:11" ht="19.899999999999999" customHeight="1">
      <c r="A1459" s="12"/>
      <c r="B1459" s="8"/>
      <c r="C1459" s="68"/>
      <c r="D1459" s="17"/>
      <c r="E1459" s="17"/>
      <c r="F1459" s="17"/>
      <c r="G1459" s="17"/>
      <c r="H1459" s="16"/>
      <c r="I1459" s="14"/>
      <c r="J1459" s="14"/>
      <c r="K1459" s="59"/>
    </row>
    <row r="1460" spans="1:11" ht="19.899999999999999" customHeight="1">
      <c r="A1460" s="12"/>
      <c r="B1460" s="8"/>
      <c r="C1460" s="68"/>
      <c r="D1460" s="17"/>
      <c r="E1460" s="17"/>
      <c r="F1460" s="17"/>
      <c r="G1460" s="17"/>
      <c r="H1460" s="16"/>
      <c r="I1460" s="14"/>
      <c r="J1460" s="14"/>
      <c r="K1460" s="59"/>
    </row>
    <row r="1461" spans="1:11" ht="19.899999999999999" customHeight="1">
      <c r="A1461" s="12"/>
      <c r="B1461" s="8"/>
      <c r="C1461" s="68"/>
      <c r="D1461" s="17"/>
      <c r="E1461" s="17"/>
      <c r="F1461" s="17"/>
      <c r="G1461" s="17"/>
      <c r="H1461" s="16"/>
      <c r="I1461" s="14"/>
      <c r="J1461" s="14"/>
      <c r="K1461" s="59"/>
    </row>
    <row r="1462" spans="1:11" ht="19.899999999999999" customHeight="1">
      <c r="A1462" s="12"/>
      <c r="B1462" s="8"/>
      <c r="C1462" s="68"/>
      <c r="D1462" s="17"/>
      <c r="E1462" s="17"/>
      <c r="F1462" s="17"/>
      <c r="G1462" s="17"/>
      <c r="H1462" s="16"/>
      <c r="I1462" s="14"/>
      <c r="J1462" s="14"/>
      <c r="K1462" s="59"/>
    </row>
    <row r="1463" spans="1:11" ht="19.899999999999999" customHeight="1">
      <c r="A1463" s="12"/>
      <c r="B1463" s="8"/>
      <c r="C1463" s="68"/>
      <c r="D1463" s="17"/>
      <c r="E1463" s="17"/>
      <c r="F1463" s="17"/>
      <c r="G1463" s="17"/>
      <c r="H1463" s="16"/>
      <c r="I1463" s="14"/>
      <c r="J1463" s="14"/>
      <c r="K1463" s="59"/>
    </row>
    <row r="1464" spans="1:11" ht="19.899999999999999" customHeight="1">
      <c r="A1464" s="12"/>
      <c r="B1464" s="8"/>
      <c r="C1464" s="68"/>
      <c r="D1464" s="17"/>
      <c r="E1464" s="17"/>
      <c r="F1464" s="17"/>
      <c r="G1464" s="17"/>
      <c r="H1464" s="16"/>
      <c r="I1464" s="14"/>
      <c r="J1464" s="14"/>
      <c r="K1464" s="59"/>
    </row>
    <row r="1465" spans="1:11" ht="19.899999999999999" customHeight="1">
      <c r="A1465" s="12"/>
      <c r="B1465" s="8"/>
      <c r="C1465" s="68"/>
      <c r="D1465" s="17"/>
      <c r="E1465" s="17"/>
      <c r="F1465" s="17"/>
      <c r="G1465" s="17"/>
      <c r="H1465" s="16"/>
      <c r="I1465" s="14"/>
      <c r="J1465" s="14"/>
      <c r="K1465" s="59"/>
    </row>
    <row r="1466" spans="1:11" ht="19.899999999999999" customHeight="1">
      <c r="A1466" s="12"/>
      <c r="B1466" s="8"/>
      <c r="C1466" s="68"/>
      <c r="D1466" s="17"/>
      <c r="E1466" s="17"/>
      <c r="F1466" s="17"/>
      <c r="G1466" s="17"/>
      <c r="H1466" s="16"/>
      <c r="I1466" s="14"/>
      <c r="J1466" s="14"/>
      <c r="K1466" s="59"/>
    </row>
    <row r="1467" spans="1:11" ht="19.899999999999999" customHeight="1">
      <c r="A1467" s="12"/>
      <c r="B1467" s="8"/>
      <c r="C1467" s="68"/>
      <c r="D1467" s="17"/>
      <c r="E1467" s="17"/>
      <c r="F1467" s="17"/>
      <c r="G1467" s="17"/>
      <c r="H1467" s="16"/>
      <c r="I1467" s="14"/>
      <c r="J1467" s="14"/>
      <c r="K1467" s="59"/>
    </row>
    <row r="1468" spans="1:11" ht="19.899999999999999" customHeight="1">
      <c r="A1468" s="12"/>
      <c r="B1468" s="8"/>
      <c r="C1468" s="68"/>
      <c r="D1468" s="17"/>
      <c r="E1468" s="17"/>
      <c r="F1468" s="17"/>
      <c r="G1468" s="17"/>
      <c r="H1468" s="16"/>
      <c r="I1468" s="14"/>
      <c r="J1468" s="14"/>
      <c r="K1468" s="59"/>
    </row>
    <row r="1469" spans="1:11" ht="19.899999999999999" customHeight="1">
      <c r="A1469" s="12"/>
      <c r="B1469" s="8"/>
      <c r="C1469" s="68"/>
      <c r="D1469" s="17"/>
      <c r="E1469" s="17"/>
      <c r="F1469" s="17"/>
      <c r="G1469" s="17"/>
      <c r="H1469" s="16"/>
      <c r="I1469" s="14"/>
      <c r="J1469" s="14"/>
      <c r="K1469" s="59"/>
    </row>
    <row r="1470" spans="1:11" ht="19.899999999999999" customHeight="1">
      <c r="A1470" s="12"/>
      <c r="B1470" s="8"/>
      <c r="C1470" s="68"/>
      <c r="D1470" s="17"/>
      <c r="E1470" s="17"/>
      <c r="F1470" s="17"/>
      <c r="G1470" s="17"/>
      <c r="H1470" s="16"/>
      <c r="I1470" s="14"/>
      <c r="J1470" s="14"/>
      <c r="K1470" s="59"/>
    </row>
    <row r="1471" spans="1:11" ht="19.899999999999999" customHeight="1">
      <c r="A1471" s="12"/>
      <c r="B1471" s="8"/>
      <c r="C1471" s="68"/>
      <c r="D1471" s="17"/>
      <c r="E1471" s="17"/>
      <c r="F1471" s="17"/>
      <c r="G1471" s="17"/>
      <c r="H1471" s="16"/>
      <c r="I1471" s="14"/>
      <c r="J1471" s="14"/>
      <c r="K1471" s="59"/>
    </row>
    <row r="1472" spans="1:11" ht="19.899999999999999" customHeight="1">
      <c r="A1472" s="12"/>
      <c r="B1472" s="8"/>
      <c r="C1472" s="68"/>
      <c r="D1472" s="17"/>
      <c r="E1472" s="17"/>
      <c r="F1472" s="17"/>
      <c r="G1472" s="17"/>
      <c r="H1472" s="16"/>
      <c r="I1472" s="14"/>
      <c r="J1472" s="14"/>
      <c r="K1472" s="59"/>
    </row>
    <row r="1473" spans="1:11" ht="19.899999999999999" customHeight="1">
      <c r="A1473" s="12"/>
      <c r="B1473" s="8"/>
      <c r="C1473" s="68"/>
      <c r="D1473" s="17"/>
      <c r="E1473" s="17"/>
      <c r="F1473" s="17"/>
      <c r="G1473" s="17"/>
      <c r="H1473" s="16"/>
      <c r="I1473" s="14"/>
      <c r="J1473" s="14"/>
      <c r="K1473" s="59"/>
    </row>
    <row r="1474" spans="1:11" ht="19.899999999999999" customHeight="1">
      <c r="A1474" s="12"/>
      <c r="B1474" s="8"/>
      <c r="C1474" s="68"/>
      <c r="D1474" s="17"/>
      <c r="E1474" s="17"/>
      <c r="F1474" s="17"/>
      <c r="G1474" s="17"/>
      <c r="H1474" s="16"/>
      <c r="I1474" s="14"/>
      <c r="J1474" s="14"/>
      <c r="K1474" s="59"/>
    </row>
    <row r="1475" spans="1:11" ht="19.899999999999999" customHeight="1">
      <c r="A1475" s="12"/>
      <c r="B1475" s="8"/>
      <c r="C1475" s="68"/>
      <c r="D1475" s="17"/>
      <c r="E1475" s="17"/>
      <c r="F1475" s="17"/>
      <c r="G1475" s="17"/>
      <c r="H1475" s="16"/>
      <c r="I1475" s="14"/>
      <c r="J1475" s="14"/>
      <c r="K1475" s="59"/>
    </row>
    <row r="1476" spans="1:11" ht="19.899999999999999" customHeight="1">
      <c r="A1476" s="12"/>
      <c r="B1476" s="8"/>
      <c r="C1476" s="68"/>
      <c r="D1476" s="17"/>
      <c r="E1476" s="17"/>
      <c r="F1476" s="17"/>
      <c r="G1476" s="17"/>
      <c r="H1476" s="16"/>
      <c r="I1476" s="14"/>
      <c r="J1476" s="14"/>
      <c r="K1476" s="59"/>
    </row>
    <row r="1477" spans="1:11" ht="19.899999999999999" customHeight="1">
      <c r="A1477" s="12"/>
      <c r="B1477" s="8"/>
      <c r="C1477" s="68"/>
      <c r="D1477" s="17"/>
      <c r="E1477" s="17"/>
      <c r="F1477" s="17"/>
      <c r="G1477" s="17"/>
      <c r="H1477" s="16"/>
      <c r="I1477" s="14"/>
      <c r="J1477" s="14"/>
      <c r="K1477" s="59"/>
    </row>
    <row r="1478" spans="1:11" ht="19.899999999999999" customHeight="1">
      <c r="A1478" s="12"/>
      <c r="B1478" s="8"/>
      <c r="C1478" s="68"/>
      <c r="D1478" s="17"/>
      <c r="E1478" s="17"/>
      <c r="F1478" s="17"/>
      <c r="G1478" s="17"/>
      <c r="H1478" s="16"/>
      <c r="I1478" s="14"/>
      <c r="J1478" s="14"/>
      <c r="K1478" s="59"/>
    </row>
    <row r="1479" spans="1:11" ht="19.899999999999999" customHeight="1">
      <c r="A1479" s="12"/>
      <c r="B1479" s="8"/>
      <c r="C1479" s="68"/>
      <c r="D1479" s="17"/>
      <c r="E1479" s="17"/>
      <c r="F1479" s="17"/>
      <c r="G1479" s="17"/>
      <c r="H1479" s="16"/>
      <c r="I1479" s="14"/>
      <c r="J1479" s="14"/>
      <c r="K1479" s="59"/>
    </row>
    <row r="1480" spans="1:11" ht="19.899999999999999" customHeight="1">
      <c r="A1480" s="12"/>
      <c r="B1480" s="8"/>
      <c r="C1480" s="68"/>
      <c r="D1480" s="17"/>
      <c r="E1480" s="17"/>
      <c r="F1480" s="17"/>
      <c r="G1480" s="17"/>
      <c r="H1480" s="16"/>
      <c r="I1480" s="14"/>
      <c r="J1480" s="14"/>
      <c r="K1480" s="59"/>
    </row>
    <row r="1481" spans="1:11" ht="19.899999999999999" customHeight="1">
      <c r="A1481" s="12"/>
      <c r="B1481" s="8"/>
      <c r="C1481" s="68"/>
      <c r="D1481" s="17"/>
      <c r="E1481" s="17"/>
      <c r="F1481" s="17"/>
      <c r="G1481" s="17"/>
      <c r="H1481" s="16"/>
      <c r="I1481" s="14"/>
      <c r="J1481" s="14"/>
      <c r="K1481" s="59"/>
    </row>
    <row r="1482" spans="1:11" ht="19.899999999999999" customHeight="1">
      <c r="A1482" s="12"/>
      <c r="B1482" s="8"/>
      <c r="C1482" s="68"/>
      <c r="D1482" s="17"/>
      <c r="E1482" s="17"/>
      <c r="F1482" s="17"/>
      <c r="G1482" s="17"/>
      <c r="H1482" s="16"/>
      <c r="I1482" s="14"/>
      <c r="J1482" s="14"/>
      <c r="K1482" s="59"/>
    </row>
    <row r="1483" spans="1:11" ht="19.899999999999999" customHeight="1">
      <c r="A1483" s="12"/>
      <c r="B1483" s="8"/>
      <c r="C1483" s="68"/>
      <c r="D1483" s="17"/>
      <c r="E1483" s="17"/>
      <c r="F1483" s="17"/>
      <c r="G1483" s="17"/>
      <c r="H1483" s="16"/>
      <c r="I1483" s="14"/>
      <c r="J1483" s="14"/>
      <c r="K1483" s="59"/>
    </row>
    <row r="1484" spans="1:11" ht="19.899999999999999" customHeight="1">
      <c r="A1484" s="12"/>
      <c r="B1484" s="8"/>
      <c r="C1484" s="68"/>
      <c r="D1484" s="17"/>
      <c r="E1484" s="17"/>
      <c r="F1484" s="17"/>
      <c r="G1484" s="17"/>
      <c r="H1484" s="16"/>
      <c r="I1484" s="14"/>
      <c r="J1484" s="14"/>
      <c r="K1484" s="59"/>
    </row>
    <row r="1485" spans="1:11" ht="19.899999999999999" customHeight="1">
      <c r="A1485" s="12"/>
      <c r="B1485" s="8"/>
      <c r="C1485" s="68"/>
      <c r="D1485" s="17"/>
      <c r="E1485" s="17"/>
      <c r="F1485" s="17"/>
      <c r="G1485" s="17"/>
      <c r="H1485" s="16"/>
      <c r="I1485" s="14"/>
      <c r="J1485" s="14"/>
      <c r="K1485" s="59"/>
    </row>
    <row r="1486" spans="1:11" ht="19.899999999999999" customHeight="1">
      <c r="A1486" s="12"/>
      <c r="B1486" s="8"/>
      <c r="C1486" s="68"/>
      <c r="D1486" s="17"/>
      <c r="E1486" s="17"/>
      <c r="F1486" s="17"/>
      <c r="G1486" s="17"/>
      <c r="H1486" s="16"/>
      <c r="I1486" s="14"/>
      <c r="J1486" s="14"/>
      <c r="K1486" s="59"/>
    </row>
    <row r="1487" spans="1:11" ht="19.899999999999999" customHeight="1">
      <c r="A1487" s="12"/>
      <c r="B1487" s="8"/>
      <c r="C1487" s="68"/>
      <c r="D1487" s="17"/>
      <c r="E1487" s="17"/>
      <c r="F1487" s="17"/>
      <c r="G1487" s="17"/>
      <c r="H1487" s="16"/>
      <c r="I1487" s="14"/>
      <c r="J1487" s="14"/>
      <c r="K1487" s="59"/>
    </row>
    <row r="1488" spans="1:11" ht="19.899999999999999" customHeight="1">
      <c r="A1488" s="12"/>
      <c r="B1488" s="8"/>
      <c r="C1488" s="68"/>
      <c r="D1488" s="17"/>
      <c r="E1488" s="17"/>
      <c r="F1488" s="17"/>
      <c r="G1488" s="17"/>
      <c r="H1488" s="16"/>
      <c r="I1488" s="14"/>
      <c r="J1488" s="14"/>
      <c r="K1488" s="59"/>
    </row>
    <row r="1489" spans="1:11" ht="19.899999999999999" customHeight="1">
      <c r="A1489" s="12"/>
      <c r="B1489" s="8"/>
      <c r="C1489" s="68"/>
      <c r="D1489" s="17"/>
      <c r="E1489" s="17"/>
      <c r="F1489" s="17"/>
      <c r="G1489" s="17"/>
      <c r="H1489" s="16"/>
      <c r="I1489" s="14"/>
      <c r="J1489" s="14"/>
      <c r="K1489" s="59"/>
    </row>
    <row r="1490" spans="1:11" ht="19.899999999999999" customHeight="1">
      <c r="A1490" s="12"/>
      <c r="B1490" s="8"/>
      <c r="C1490" s="68"/>
      <c r="D1490" s="17"/>
      <c r="E1490" s="17"/>
      <c r="F1490" s="17"/>
      <c r="G1490" s="17"/>
      <c r="H1490" s="16"/>
      <c r="I1490" s="14"/>
      <c r="J1490" s="14"/>
      <c r="K1490" s="59"/>
    </row>
    <row r="1491" spans="1:11" ht="19.899999999999999" customHeight="1">
      <c r="A1491" s="12"/>
      <c r="B1491" s="8"/>
      <c r="C1491" s="68"/>
      <c r="D1491" s="17"/>
      <c r="E1491" s="17"/>
      <c r="F1491" s="17"/>
      <c r="G1491" s="17"/>
      <c r="H1491" s="16"/>
      <c r="I1491" s="14"/>
      <c r="J1491" s="14"/>
      <c r="K1491" s="59"/>
    </row>
    <row r="1492" spans="1:11" ht="19.899999999999999" customHeight="1">
      <c r="A1492" s="12"/>
      <c r="B1492" s="8"/>
      <c r="C1492" s="68"/>
      <c r="D1492" s="17"/>
      <c r="E1492" s="17"/>
      <c r="F1492" s="17"/>
      <c r="G1492" s="17"/>
      <c r="H1492" s="16"/>
      <c r="I1492" s="14"/>
      <c r="J1492" s="14"/>
      <c r="K1492" s="59"/>
    </row>
    <row r="1493" spans="1:11" ht="19.899999999999999" customHeight="1">
      <c r="A1493" s="12"/>
      <c r="B1493" s="14"/>
      <c r="C1493" s="68"/>
      <c r="D1493" s="17"/>
      <c r="E1493" s="17"/>
      <c r="F1493" s="17"/>
      <c r="G1493" s="17"/>
      <c r="H1493" s="16"/>
      <c r="I1493" s="14"/>
      <c r="J1493" s="14"/>
      <c r="K1493" s="59"/>
    </row>
    <row r="1494" spans="1:11" ht="19.899999999999999" customHeight="1">
      <c r="A1494" s="12"/>
      <c r="B1494" s="14"/>
      <c r="C1494" s="68"/>
      <c r="D1494" s="17"/>
      <c r="E1494" s="17"/>
      <c r="F1494" s="17"/>
      <c r="G1494" s="17"/>
      <c r="H1494" s="16"/>
      <c r="I1494" s="14"/>
      <c r="J1494" s="14"/>
      <c r="K1494" s="59"/>
    </row>
    <row r="1495" spans="1:11" ht="19.899999999999999" customHeight="1">
      <c r="A1495" s="12"/>
      <c r="B1495" s="14"/>
      <c r="C1495" s="68"/>
      <c r="D1495" s="17"/>
      <c r="E1495" s="17"/>
      <c r="F1495" s="17"/>
      <c r="G1495" s="17"/>
      <c r="H1495" s="16"/>
      <c r="I1495" s="14"/>
      <c r="J1495" s="14"/>
      <c r="K1495" s="59"/>
    </row>
    <row r="1496" spans="1:11" ht="19.899999999999999" customHeight="1">
      <c r="A1496" s="12"/>
      <c r="B1496" s="14"/>
      <c r="C1496" s="68"/>
      <c r="D1496" s="17"/>
      <c r="E1496" s="17"/>
      <c r="F1496" s="17"/>
      <c r="G1496" s="17"/>
      <c r="H1496" s="16"/>
      <c r="I1496" s="14"/>
      <c r="J1496" s="14"/>
      <c r="K1496" s="59"/>
    </row>
    <row r="1497" spans="1:11" ht="19.899999999999999" customHeight="1">
      <c r="A1497" s="12"/>
      <c r="B1497" s="14"/>
      <c r="C1497" s="68"/>
      <c r="D1497" s="17"/>
      <c r="E1497" s="17"/>
      <c r="F1497" s="17"/>
      <c r="G1497" s="17"/>
      <c r="H1497" s="16"/>
      <c r="I1497" s="14"/>
      <c r="J1497" s="14"/>
      <c r="K1497" s="59"/>
    </row>
    <row r="1498" spans="1:11" ht="19.899999999999999" customHeight="1">
      <c r="A1498" s="12"/>
      <c r="B1498" s="14"/>
      <c r="C1498" s="68"/>
      <c r="D1498" s="17"/>
      <c r="E1498" s="17"/>
      <c r="F1498" s="17"/>
      <c r="G1498" s="17"/>
      <c r="H1498" s="16"/>
      <c r="I1498" s="14"/>
      <c r="J1498" s="14"/>
      <c r="K1498" s="59"/>
    </row>
    <row r="1499" spans="1:11" ht="19.899999999999999" customHeight="1">
      <c r="A1499" s="12"/>
      <c r="B1499" s="14"/>
      <c r="C1499" s="68"/>
      <c r="D1499" s="17"/>
      <c r="E1499" s="17"/>
      <c r="F1499" s="17"/>
      <c r="G1499" s="17"/>
      <c r="H1499" s="16"/>
      <c r="I1499" s="14"/>
      <c r="J1499" s="14"/>
      <c r="K1499" s="59"/>
    </row>
    <row r="1500" spans="1:11" ht="19.899999999999999" customHeight="1">
      <c r="A1500" s="12"/>
      <c r="B1500" s="14"/>
      <c r="C1500" s="68"/>
      <c r="D1500" s="17"/>
      <c r="E1500" s="17"/>
      <c r="F1500" s="17"/>
      <c r="G1500" s="17"/>
      <c r="H1500" s="16"/>
      <c r="I1500" s="14"/>
      <c r="J1500" s="14"/>
      <c r="K1500" s="59"/>
    </row>
    <row r="1501" spans="1:11" ht="19.899999999999999" customHeight="1">
      <c r="A1501" s="12"/>
      <c r="B1501" s="14"/>
      <c r="C1501" s="68"/>
      <c r="D1501" s="17"/>
      <c r="E1501" s="17"/>
      <c r="F1501" s="17"/>
      <c r="G1501" s="17"/>
      <c r="H1501" s="16"/>
      <c r="I1501" s="14"/>
      <c r="J1501" s="14"/>
      <c r="K1501" s="59"/>
    </row>
    <row r="1502" spans="1:11" ht="19.899999999999999" customHeight="1">
      <c r="A1502" s="12"/>
      <c r="B1502" s="14"/>
      <c r="C1502" s="68"/>
      <c r="D1502" s="17"/>
      <c r="E1502" s="17"/>
      <c r="F1502" s="17"/>
      <c r="G1502" s="17"/>
      <c r="H1502" s="16"/>
      <c r="I1502" s="14"/>
      <c r="J1502" s="14"/>
      <c r="K1502" s="59"/>
    </row>
    <row r="1503" spans="1:11" ht="19.899999999999999" customHeight="1">
      <c r="A1503" s="12"/>
      <c r="B1503" s="14"/>
      <c r="C1503" s="68"/>
      <c r="D1503" s="17"/>
      <c r="E1503" s="17"/>
      <c r="F1503" s="17"/>
      <c r="G1503" s="17"/>
      <c r="H1503" s="16"/>
      <c r="I1503" s="14"/>
      <c r="J1503" s="14"/>
      <c r="K1503" s="59"/>
    </row>
    <row r="1504" spans="1:11" ht="19.899999999999999" customHeight="1">
      <c r="A1504" s="12"/>
      <c r="B1504" s="14"/>
      <c r="C1504" s="68"/>
      <c r="D1504" s="17"/>
      <c r="E1504" s="17"/>
      <c r="F1504" s="17"/>
      <c r="G1504" s="17"/>
      <c r="H1504" s="16"/>
      <c r="I1504" s="14"/>
      <c r="J1504" s="14"/>
      <c r="K1504" s="59"/>
    </row>
    <row r="1505" spans="1:11" ht="19.899999999999999" customHeight="1">
      <c r="A1505" s="12"/>
      <c r="B1505" s="14"/>
      <c r="C1505" s="68"/>
      <c r="D1505" s="17"/>
      <c r="E1505" s="17"/>
      <c r="F1505" s="17"/>
      <c r="G1505" s="17"/>
      <c r="H1505" s="16"/>
      <c r="I1505" s="14"/>
      <c r="J1505" s="14"/>
      <c r="K1505" s="59"/>
    </row>
    <row r="1506" spans="1:11" ht="19.899999999999999" customHeight="1">
      <c r="A1506" s="12"/>
      <c r="B1506" s="14"/>
      <c r="C1506" s="68"/>
      <c r="D1506" s="17"/>
      <c r="E1506" s="17"/>
      <c r="F1506" s="17"/>
      <c r="G1506" s="17"/>
      <c r="H1506" s="16"/>
      <c r="I1506" s="14"/>
      <c r="J1506" s="14"/>
      <c r="K1506" s="59"/>
    </row>
    <row r="1507" spans="1:11" ht="19.899999999999999" customHeight="1">
      <c r="A1507" s="12"/>
      <c r="B1507" s="14"/>
      <c r="C1507" s="68"/>
      <c r="D1507" s="17"/>
      <c r="E1507" s="17"/>
      <c r="F1507" s="17"/>
      <c r="G1507" s="17"/>
      <c r="H1507" s="16"/>
      <c r="I1507" s="14"/>
      <c r="J1507" s="14"/>
      <c r="K1507" s="59"/>
    </row>
    <row r="1508" spans="1:11" ht="19.899999999999999" customHeight="1">
      <c r="A1508" s="12"/>
      <c r="B1508" s="14"/>
      <c r="C1508" s="68"/>
      <c r="D1508" s="17"/>
      <c r="E1508" s="17"/>
      <c r="F1508" s="17"/>
      <c r="G1508" s="17"/>
      <c r="H1508" s="16"/>
      <c r="I1508" s="14"/>
      <c r="J1508" s="14"/>
      <c r="K1508" s="59"/>
    </row>
    <row r="1509" spans="1:11" ht="19.899999999999999" customHeight="1">
      <c r="A1509" s="12"/>
      <c r="B1509" s="14"/>
      <c r="C1509" s="68"/>
      <c r="D1509" s="17"/>
      <c r="E1509" s="17"/>
      <c r="F1509" s="17"/>
      <c r="G1509" s="17"/>
      <c r="H1509" s="16"/>
      <c r="I1509" s="14"/>
      <c r="J1509" s="14"/>
      <c r="K1509" s="59"/>
    </row>
    <row r="1510" spans="1:11" ht="19.899999999999999" customHeight="1">
      <c r="A1510" s="12"/>
      <c r="B1510" s="14"/>
      <c r="C1510" s="68"/>
      <c r="D1510" s="17"/>
      <c r="E1510" s="17"/>
      <c r="F1510" s="17"/>
      <c r="G1510" s="17"/>
      <c r="H1510" s="16"/>
      <c r="I1510" s="14"/>
      <c r="J1510" s="14"/>
      <c r="K1510" s="59"/>
    </row>
    <row r="1511" spans="1:11" ht="19.899999999999999" customHeight="1">
      <c r="A1511" s="12"/>
      <c r="B1511" s="14"/>
      <c r="C1511" s="68"/>
      <c r="D1511" s="17"/>
      <c r="E1511" s="17"/>
      <c r="F1511" s="17"/>
      <c r="G1511" s="17"/>
      <c r="H1511" s="16"/>
      <c r="I1511" s="14"/>
      <c r="J1511" s="14"/>
      <c r="K1511" s="59"/>
    </row>
    <row r="1512" spans="1:11" ht="19.899999999999999" customHeight="1">
      <c r="A1512" s="12"/>
      <c r="B1512" s="14"/>
      <c r="C1512" s="68"/>
      <c r="D1512" s="17"/>
      <c r="E1512" s="17"/>
      <c r="F1512" s="17"/>
      <c r="G1512" s="17"/>
      <c r="H1512" s="16"/>
      <c r="I1512" s="14"/>
      <c r="J1512" s="14"/>
      <c r="K1512" s="59"/>
    </row>
    <row r="1513" spans="1:11" ht="19.899999999999999" customHeight="1">
      <c r="A1513" s="12"/>
      <c r="B1513" s="14"/>
      <c r="C1513" s="68"/>
      <c r="D1513" s="17"/>
      <c r="E1513" s="17"/>
      <c r="F1513" s="17"/>
      <c r="G1513" s="17"/>
      <c r="H1513" s="16"/>
      <c r="I1513" s="14"/>
      <c r="J1513" s="14"/>
      <c r="K1513" s="59"/>
    </row>
    <row r="1514" spans="1:11" ht="19.899999999999999" customHeight="1">
      <c r="A1514" s="12"/>
      <c r="B1514" s="14"/>
      <c r="C1514" s="68"/>
      <c r="D1514" s="17"/>
      <c r="E1514" s="17"/>
      <c r="F1514" s="17"/>
      <c r="G1514" s="17"/>
      <c r="H1514" s="16"/>
      <c r="I1514" s="14"/>
      <c r="J1514" s="14"/>
      <c r="K1514" s="59"/>
    </row>
    <row r="1515" spans="1:11" ht="19.899999999999999" customHeight="1">
      <c r="A1515" s="12"/>
      <c r="B1515" s="14"/>
      <c r="C1515" s="68"/>
      <c r="D1515" s="17"/>
      <c r="E1515" s="17"/>
      <c r="F1515" s="17"/>
      <c r="G1515" s="17"/>
      <c r="H1515" s="16"/>
      <c r="I1515" s="14"/>
      <c r="J1515" s="14"/>
      <c r="K1515" s="59"/>
    </row>
    <row r="1516" spans="1:11" ht="19.899999999999999" customHeight="1">
      <c r="A1516" s="12"/>
      <c r="B1516" s="14"/>
      <c r="C1516" s="68"/>
      <c r="D1516" s="17"/>
      <c r="E1516" s="17"/>
      <c r="F1516" s="17"/>
      <c r="G1516" s="17"/>
      <c r="H1516" s="16"/>
      <c r="I1516" s="14"/>
      <c r="J1516" s="14"/>
      <c r="K1516" s="59"/>
    </row>
    <row r="1517" spans="1:11" ht="19.899999999999999" customHeight="1">
      <c r="A1517" s="12"/>
      <c r="B1517" s="14"/>
      <c r="C1517" s="68"/>
      <c r="D1517" s="17"/>
      <c r="E1517" s="17"/>
      <c r="F1517" s="17"/>
      <c r="G1517" s="17"/>
      <c r="H1517" s="16"/>
      <c r="I1517" s="14"/>
      <c r="J1517" s="14"/>
      <c r="K1517" s="59"/>
    </row>
    <row r="1518" spans="1:11" ht="19.899999999999999" customHeight="1">
      <c r="A1518" s="12"/>
      <c r="B1518" s="14"/>
      <c r="C1518" s="68"/>
      <c r="D1518" s="17"/>
      <c r="E1518" s="17"/>
      <c r="F1518" s="17"/>
      <c r="G1518" s="17"/>
      <c r="H1518" s="16"/>
      <c r="I1518" s="14"/>
      <c r="J1518" s="14"/>
      <c r="K1518" s="59"/>
    </row>
    <row r="1519" spans="1:11" ht="19.899999999999999" customHeight="1">
      <c r="A1519" s="12"/>
      <c r="B1519" s="14"/>
      <c r="C1519" s="68"/>
      <c r="D1519" s="17"/>
      <c r="E1519" s="17"/>
      <c r="F1519" s="17"/>
      <c r="G1519" s="17"/>
      <c r="H1519" s="16"/>
      <c r="I1519" s="14"/>
      <c r="J1519" s="14"/>
      <c r="K1519" s="59"/>
    </row>
    <row r="1520" spans="1:11" ht="19.899999999999999" customHeight="1">
      <c r="A1520" s="12"/>
      <c r="B1520" s="14"/>
      <c r="C1520" s="68"/>
      <c r="D1520" s="17"/>
      <c r="E1520" s="17"/>
      <c r="F1520" s="17"/>
      <c r="G1520" s="17"/>
      <c r="H1520" s="16"/>
      <c r="I1520" s="14"/>
      <c r="J1520" s="14"/>
      <c r="K1520" s="59"/>
    </row>
    <row r="1521" spans="1:11" ht="19.899999999999999" customHeight="1">
      <c r="A1521" s="12"/>
      <c r="B1521" s="14"/>
      <c r="C1521" s="68"/>
      <c r="D1521" s="17"/>
      <c r="E1521" s="17"/>
      <c r="F1521" s="17"/>
      <c r="G1521" s="17"/>
      <c r="H1521" s="16"/>
      <c r="I1521" s="14"/>
      <c r="J1521" s="14"/>
      <c r="K1521" s="59"/>
    </row>
    <row r="1522" spans="1:11" ht="19.899999999999999" customHeight="1">
      <c r="A1522" s="12"/>
      <c r="B1522" s="14"/>
      <c r="C1522" s="68"/>
      <c r="D1522" s="17"/>
      <c r="E1522" s="17"/>
      <c r="F1522" s="17"/>
      <c r="G1522" s="17"/>
      <c r="H1522" s="16"/>
      <c r="I1522" s="14"/>
      <c r="J1522" s="14"/>
      <c r="K1522" s="59"/>
    </row>
    <row r="1523" spans="1:11" ht="19.899999999999999" customHeight="1">
      <c r="A1523" s="12"/>
      <c r="B1523" s="14"/>
      <c r="C1523" s="68"/>
      <c r="D1523" s="17"/>
      <c r="E1523" s="17"/>
      <c r="F1523" s="17"/>
      <c r="G1523" s="17"/>
      <c r="H1523" s="16"/>
      <c r="I1523" s="14"/>
      <c r="J1523" s="14"/>
      <c r="K1523" s="59"/>
    </row>
    <row r="1524" spans="1:11" ht="19.899999999999999" customHeight="1">
      <c r="A1524" s="12"/>
      <c r="B1524" s="14"/>
      <c r="C1524" s="68"/>
      <c r="D1524" s="17"/>
      <c r="E1524" s="17"/>
      <c r="F1524" s="17"/>
      <c r="G1524" s="17"/>
      <c r="H1524" s="16"/>
      <c r="I1524" s="14"/>
      <c r="J1524" s="14"/>
      <c r="K1524" s="59"/>
    </row>
    <row r="1525" spans="1:11" ht="19.899999999999999" customHeight="1">
      <c r="A1525" s="12"/>
      <c r="B1525" s="14"/>
      <c r="C1525" s="68"/>
      <c r="D1525" s="17"/>
      <c r="E1525" s="17"/>
      <c r="F1525" s="17"/>
      <c r="G1525" s="17"/>
      <c r="H1525" s="16"/>
      <c r="I1525" s="14"/>
      <c r="J1525" s="14"/>
      <c r="K1525" s="59"/>
    </row>
    <row r="1526" spans="1:11" ht="19.899999999999999" customHeight="1">
      <c r="A1526" s="12"/>
      <c r="B1526" s="14"/>
      <c r="C1526" s="68"/>
      <c r="D1526" s="17"/>
      <c r="E1526" s="17"/>
      <c r="F1526" s="17"/>
      <c r="G1526" s="17"/>
      <c r="H1526" s="16"/>
      <c r="I1526" s="14"/>
      <c r="J1526" s="14"/>
      <c r="K1526" s="59"/>
    </row>
    <row r="1527" spans="1:11" ht="19.899999999999999" customHeight="1">
      <c r="A1527" s="12"/>
      <c r="B1527" s="14"/>
      <c r="C1527" s="68"/>
      <c r="D1527" s="17"/>
      <c r="E1527" s="17"/>
      <c r="F1527" s="17"/>
      <c r="G1527" s="17"/>
      <c r="H1527" s="16"/>
      <c r="I1527" s="14"/>
      <c r="J1527" s="14"/>
      <c r="K1527" s="59"/>
    </row>
    <row r="1528" spans="1:11" ht="19.899999999999999" customHeight="1">
      <c r="A1528" s="12"/>
      <c r="B1528" s="14"/>
      <c r="C1528" s="68"/>
      <c r="D1528" s="17"/>
      <c r="E1528" s="17"/>
      <c r="F1528" s="17"/>
      <c r="G1528" s="17"/>
      <c r="H1528" s="16"/>
      <c r="I1528" s="14"/>
      <c r="J1528" s="14"/>
      <c r="K1528" s="59"/>
    </row>
    <row r="1529" spans="1:11" ht="19.899999999999999" customHeight="1">
      <c r="A1529" s="12"/>
      <c r="B1529" s="14"/>
      <c r="C1529" s="68"/>
      <c r="D1529" s="17"/>
      <c r="E1529" s="17"/>
      <c r="F1529" s="17"/>
      <c r="G1529" s="17"/>
      <c r="H1529" s="16"/>
      <c r="I1529" s="14"/>
      <c r="J1529" s="14"/>
      <c r="K1529" s="59"/>
    </row>
    <row r="1530" spans="1:11" ht="19.899999999999999" customHeight="1">
      <c r="A1530" s="12"/>
      <c r="B1530" s="14"/>
      <c r="C1530" s="68"/>
      <c r="D1530" s="17"/>
      <c r="E1530" s="17"/>
      <c r="F1530" s="17"/>
      <c r="G1530" s="17"/>
      <c r="H1530" s="16"/>
      <c r="I1530" s="14"/>
      <c r="J1530" s="14"/>
      <c r="K1530" s="59"/>
    </row>
    <row r="1531" spans="1:11" ht="19.899999999999999" customHeight="1">
      <c r="A1531" s="12"/>
      <c r="B1531" s="14"/>
      <c r="C1531" s="68"/>
      <c r="D1531" s="17"/>
      <c r="E1531" s="17"/>
      <c r="F1531" s="17"/>
      <c r="G1531" s="17"/>
      <c r="H1531" s="16"/>
      <c r="I1531" s="14"/>
      <c r="J1531" s="14"/>
      <c r="K1531" s="59"/>
    </row>
    <row r="1532" spans="1:11" ht="19.899999999999999" customHeight="1">
      <c r="A1532" s="12"/>
      <c r="B1532" s="14"/>
      <c r="C1532" s="68"/>
      <c r="D1532" s="17"/>
      <c r="E1532" s="17"/>
      <c r="F1532" s="17"/>
      <c r="G1532" s="17"/>
      <c r="H1532" s="16"/>
      <c r="I1532" s="14"/>
      <c r="J1532" s="14"/>
      <c r="K1532" s="59"/>
    </row>
    <row r="1533" spans="1:11" ht="19.899999999999999" customHeight="1">
      <c r="A1533" s="12"/>
      <c r="B1533" s="14"/>
      <c r="C1533" s="68"/>
      <c r="D1533" s="17"/>
      <c r="E1533" s="17"/>
      <c r="F1533" s="17"/>
      <c r="G1533" s="17"/>
      <c r="H1533" s="16"/>
      <c r="I1533" s="14"/>
      <c r="J1533" s="14"/>
      <c r="K1533" s="59"/>
    </row>
    <row r="1534" spans="1:11" ht="19.899999999999999" customHeight="1">
      <c r="A1534" s="12"/>
      <c r="B1534" s="14"/>
      <c r="C1534" s="68"/>
      <c r="D1534" s="17"/>
      <c r="E1534" s="17"/>
      <c r="F1534" s="17"/>
      <c r="G1534" s="17"/>
      <c r="H1534" s="16"/>
      <c r="I1534" s="14"/>
      <c r="J1534" s="14"/>
      <c r="K1534" s="59"/>
    </row>
    <row r="1535" spans="1:11" ht="19.899999999999999" customHeight="1">
      <c r="A1535" s="12"/>
      <c r="B1535" s="14"/>
      <c r="C1535" s="68"/>
      <c r="D1535" s="17"/>
      <c r="E1535" s="17"/>
      <c r="F1535" s="17"/>
      <c r="G1535" s="17"/>
      <c r="H1535" s="16"/>
      <c r="I1535" s="14"/>
      <c r="J1535" s="14"/>
      <c r="K1535" s="59"/>
    </row>
    <row r="1536" spans="1:11" ht="19.899999999999999" customHeight="1">
      <c r="A1536" s="12"/>
      <c r="B1536" s="14"/>
      <c r="C1536" s="68"/>
      <c r="D1536" s="17"/>
      <c r="E1536" s="17"/>
      <c r="F1536" s="17"/>
      <c r="G1536" s="17"/>
      <c r="H1536" s="16"/>
      <c r="I1536" s="14"/>
      <c r="J1536" s="14"/>
      <c r="K1536" s="59"/>
    </row>
    <row r="1537" spans="1:11" ht="19.899999999999999" customHeight="1">
      <c r="A1537" s="12"/>
      <c r="B1537" s="14"/>
      <c r="C1537" s="68"/>
      <c r="D1537" s="17"/>
      <c r="E1537" s="17"/>
      <c r="F1537" s="17"/>
      <c r="G1537" s="17"/>
      <c r="H1537" s="16"/>
      <c r="I1537" s="14"/>
      <c r="J1537" s="14"/>
      <c r="K1537" s="59"/>
    </row>
    <row r="1538" spans="1:11" ht="19.899999999999999" customHeight="1">
      <c r="A1538" s="12"/>
      <c r="B1538" s="14"/>
      <c r="C1538" s="68"/>
      <c r="D1538" s="17"/>
      <c r="E1538" s="17"/>
      <c r="F1538" s="17"/>
      <c r="G1538" s="17"/>
      <c r="H1538" s="16"/>
      <c r="I1538" s="14"/>
      <c r="J1538" s="14"/>
      <c r="K1538" s="59"/>
    </row>
    <row r="1539" spans="1:11" ht="19.899999999999999" customHeight="1">
      <c r="A1539" s="12"/>
      <c r="B1539" s="14"/>
      <c r="C1539" s="68"/>
      <c r="D1539" s="17"/>
      <c r="E1539" s="17"/>
      <c r="F1539" s="17"/>
      <c r="G1539" s="17"/>
      <c r="H1539" s="16"/>
      <c r="I1539" s="14"/>
      <c r="J1539" s="14"/>
      <c r="K1539" s="59"/>
    </row>
    <row r="1540" spans="1:11" ht="19.899999999999999" customHeight="1">
      <c r="A1540" s="12"/>
      <c r="B1540" s="14"/>
      <c r="C1540" s="68"/>
      <c r="D1540" s="17"/>
      <c r="E1540" s="17"/>
      <c r="F1540" s="17"/>
      <c r="G1540" s="17"/>
      <c r="H1540" s="16"/>
      <c r="I1540" s="14"/>
      <c r="J1540" s="14"/>
      <c r="K1540" s="59"/>
    </row>
    <row r="1541" spans="1:11" ht="19.899999999999999" customHeight="1">
      <c r="A1541" s="12"/>
      <c r="B1541" s="14"/>
      <c r="C1541" s="68"/>
      <c r="D1541" s="17"/>
      <c r="E1541" s="17"/>
      <c r="F1541" s="17"/>
      <c r="G1541" s="17"/>
      <c r="H1541" s="16"/>
      <c r="I1541" s="14"/>
      <c r="J1541" s="14"/>
      <c r="K1541" s="59"/>
    </row>
    <row r="1542" spans="1:11" ht="19.899999999999999" customHeight="1">
      <c r="A1542" s="12"/>
      <c r="B1542" s="14"/>
      <c r="C1542" s="68"/>
      <c r="D1542" s="17"/>
      <c r="E1542" s="17"/>
      <c r="F1542" s="17"/>
      <c r="G1542" s="17"/>
      <c r="H1542" s="16"/>
      <c r="I1542" s="14"/>
      <c r="J1542" s="14"/>
      <c r="K1542" s="59"/>
    </row>
    <row r="1543" spans="1:11" ht="19.899999999999999" customHeight="1">
      <c r="A1543" s="12"/>
      <c r="B1543" s="14"/>
      <c r="C1543" s="68"/>
      <c r="D1543" s="17"/>
      <c r="E1543" s="17"/>
      <c r="F1543" s="17"/>
      <c r="G1543" s="17"/>
      <c r="H1543" s="16"/>
      <c r="I1543" s="14"/>
      <c r="J1543" s="14"/>
      <c r="K1543" s="59"/>
    </row>
    <row r="1544" spans="1:11" ht="19.899999999999999" customHeight="1">
      <c r="A1544" s="12"/>
      <c r="B1544" s="14"/>
      <c r="C1544" s="68"/>
      <c r="D1544" s="17"/>
      <c r="E1544" s="17"/>
      <c r="F1544" s="17"/>
      <c r="G1544" s="17"/>
      <c r="H1544" s="16"/>
      <c r="I1544" s="14"/>
      <c r="J1544" s="14"/>
      <c r="K1544" s="59"/>
    </row>
    <row r="1545" spans="1:11" ht="19.899999999999999" customHeight="1">
      <c r="A1545" s="12"/>
      <c r="B1545" s="14"/>
      <c r="C1545" s="68"/>
      <c r="D1545" s="17"/>
      <c r="E1545" s="17"/>
      <c r="F1545" s="17"/>
      <c r="G1545" s="17"/>
      <c r="H1545" s="16"/>
      <c r="I1545" s="14"/>
      <c r="J1545" s="14"/>
      <c r="K1545" s="59"/>
    </row>
    <row r="1546" spans="1:11" ht="19.899999999999999" customHeight="1">
      <c r="A1546" s="12"/>
      <c r="B1546" s="14"/>
      <c r="C1546" s="68"/>
      <c r="D1546" s="17"/>
      <c r="E1546" s="17"/>
      <c r="F1546" s="17"/>
      <c r="G1546" s="17"/>
      <c r="H1546" s="16"/>
      <c r="I1546" s="14"/>
      <c r="J1546" s="14"/>
      <c r="K1546" s="59"/>
    </row>
    <row r="1547" spans="1:11" ht="19.899999999999999" customHeight="1">
      <c r="A1547" s="12"/>
      <c r="B1547" s="14"/>
      <c r="C1547" s="68"/>
      <c r="D1547" s="17"/>
      <c r="E1547" s="17"/>
      <c r="F1547" s="17"/>
      <c r="G1547" s="17"/>
      <c r="H1547" s="16"/>
      <c r="I1547" s="14"/>
      <c r="J1547" s="14"/>
      <c r="K1547" s="59"/>
    </row>
    <row r="1548" spans="1:11" ht="19.899999999999999" customHeight="1">
      <c r="A1548" s="12"/>
      <c r="B1548" s="14"/>
      <c r="C1548" s="68"/>
      <c r="D1548" s="17"/>
      <c r="E1548" s="17"/>
      <c r="F1548" s="17"/>
      <c r="G1548" s="17"/>
      <c r="H1548" s="16"/>
      <c r="I1548" s="14"/>
      <c r="J1548" s="14"/>
      <c r="K1548" s="59"/>
    </row>
    <row r="1549" spans="1:11" ht="19.899999999999999" customHeight="1">
      <c r="A1549" s="12"/>
      <c r="B1549" s="14"/>
      <c r="C1549" s="68"/>
      <c r="D1549" s="17"/>
      <c r="E1549" s="17"/>
      <c r="F1549" s="17"/>
      <c r="G1549" s="17"/>
      <c r="H1549" s="16"/>
      <c r="I1549" s="14"/>
      <c r="J1549" s="14"/>
      <c r="K1549" s="59"/>
    </row>
    <row r="1550" spans="1:11" ht="19.899999999999999" customHeight="1">
      <c r="A1550" s="12"/>
      <c r="B1550" s="14"/>
      <c r="C1550" s="68"/>
      <c r="D1550" s="17"/>
      <c r="E1550" s="17"/>
      <c r="F1550" s="17"/>
      <c r="G1550" s="17"/>
      <c r="H1550" s="16"/>
      <c r="I1550" s="14"/>
      <c r="J1550" s="14"/>
      <c r="K1550" s="59"/>
    </row>
    <row r="1551" spans="1:11" ht="19.899999999999999" customHeight="1">
      <c r="A1551" s="12"/>
      <c r="B1551" s="14"/>
      <c r="C1551" s="68"/>
      <c r="D1551" s="17"/>
      <c r="E1551" s="17"/>
      <c r="F1551" s="17"/>
      <c r="G1551" s="17"/>
      <c r="H1551" s="16"/>
      <c r="I1551" s="14"/>
      <c r="J1551" s="14"/>
      <c r="K1551" s="59"/>
    </row>
    <row r="1552" spans="1:11" ht="19.899999999999999" customHeight="1">
      <c r="A1552" s="12"/>
      <c r="B1552" s="14"/>
      <c r="C1552" s="68"/>
      <c r="D1552" s="17"/>
      <c r="E1552" s="17"/>
      <c r="F1552" s="17"/>
      <c r="G1552" s="17"/>
      <c r="H1552" s="16"/>
      <c r="I1552" s="14"/>
      <c r="J1552" s="14"/>
      <c r="K1552" s="59"/>
    </row>
    <row r="1553" spans="1:11" ht="19.899999999999999" customHeight="1">
      <c r="A1553" s="12"/>
      <c r="B1553" s="14"/>
      <c r="C1553" s="68"/>
      <c r="D1553" s="17"/>
      <c r="E1553" s="17"/>
      <c r="F1553" s="17"/>
      <c r="G1553" s="17"/>
      <c r="H1553" s="16"/>
      <c r="I1553" s="14"/>
      <c r="J1553" s="14"/>
      <c r="K1553" s="59"/>
    </row>
    <row r="1554" spans="1:11" ht="19.899999999999999" customHeight="1">
      <c r="A1554" s="12"/>
      <c r="B1554" s="14"/>
      <c r="C1554" s="68"/>
      <c r="D1554" s="17"/>
      <c r="E1554" s="17"/>
      <c r="F1554" s="17"/>
      <c r="G1554" s="17"/>
      <c r="H1554" s="16"/>
      <c r="I1554" s="14"/>
      <c r="J1554" s="14"/>
      <c r="K1554" s="59"/>
    </row>
    <row r="1555" spans="1:11" ht="19.899999999999999" customHeight="1">
      <c r="A1555" s="12"/>
      <c r="B1555" s="14"/>
      <c r="C1555" s="68"/>
      <c r="D1555" s="17"/>
      <c r="E1555" s="17"/>
      <c r="F1555" s="17"/>
      <c r="G1555" s="17"/>
      <c r="H1555" s="16"/>
      <c r="I1555" s="14"/>
      <c r="J1555" s="14"/>
      <c r="K1555" s="59"/>
    </row>
    <row r="1556" spans="1:11" ht="19.899999999999999" customHeight="1">
      <c r="A1556" s="12"/>
      <c r="B1556" s="14"/>
      <c r="C1556" s="68"/>
      <c r="D1556" s="17"/>
      <c r="E1556" s="17"/>
      <c r="F1556" s="17"/>
      <c r="G1556" s="17"/>
      <c r="H1556" s="16"/>
      <c r="I1556" s="14"/>
      <c r="J1556" s="14"/>
      <c r="K1556" s="59"/>
    </row>
    <row r="1557" spans="1:11" ht="19.899999999999999" customHeight="1">
      <c r="A1557" s="12"/>
      <c r="B1557" s="14"/>
      <c r="C1557" s="68"/>
      <c r="D1557" s="17"/>
      <c r="E1557" s="17"/>
      <c r="F1557" s="17"/>
      <c r="G1557" s="17"/>
      <c r="H1557" s="16"/>
      <c r="I1557" s="14"/>
      <c r="J1557" s="14"/>
      <c r="K1557" s="59"/>
    </row>
    <row r="1558" spans="1:11" ht="19.899999999999999" customHeight="1">
      <c r="A1558" s="12"/>
      <c r="B1558" s="14"/>
      <c r="C1558" s="68"/>
      <c r="D1558" s="17"/>
      <c r="E1558" s="17"/>
      <c r="F1558" s="17"/>
      <c r="G1558" s="17"/>
      <c r="H1558" s="16"/>
      <c r="I1558" s="14"/>
      <c r="J1558" s="14"/>
      <c r="K1558" s="59"/>
    </row>
    <row r="1559" spans="1:11" ht="19.899999999999999" customHeight="1">
      <c r="A1559" s="12"/>
      <c r="B1559" s="14"/>
      <c r="C1559" s="68"/>
      <c r="D1559" s="17"/>
      <c r="E1559" s="17"/>
      <c r="F1559" s="17"/>
      <c r="G1559" s="17"/>
      <c r="H1559" s="16"/>
      <c r="I1559" s="14"/>
      <c r="J1559" s="14"/>
      <c r="K1559" s="59"/>
    </row>
    <row r="1560" spans="1:11" ht="19.899999999999999" customHeight="1">
      <c r="A1560" s="12"/>
      <c r="B1560" s="14"/>
      <c r="C1560" s="68"/>
      <c r="D1560" s="17"/>
      <c r="E1560" s="17"/>
      <c r="F1560" s="17"/>
      <c r="G1560" s="17"/>
      <c r="H1560" s="16"/>
      <c r="I1560" s="14"/>
      <c r="J1560" s="14"/>
      <c r="K1560" s="59"/>
    </row>
    <row r="1561" spans="1:11" ht="19.899999999999999" customHeight="1">
      <c r="A1561" s="12"/>
      <c r="B1561" s="14"/>
      <c r="C1561" s="68"/>
      <c r="D1561" s="17"/>
      <c r="E1561" s="17"/>
      <c r="F1561" s="17"/>
      <c r="G1561" s="17"/>
      <c r="H1561" s="16"/>
      <c r="I1561" s="14"/>
      <c r="J1561" s="14"/>
      <c r="K1561" s="59"/>
    </row>
    <row r="1562" spans="1:11" ht="19.899999999999999" customHeight="1">
      <c r="A1562" s="12"/>
      <c r="B1562" s="14"/>
      <c r="C1562" s="68"/>
      <c r="D1562" s="17"/>
      <c r="E1562" s="17"/>
      <c r="F1562" s="17"/>
      <c r="G1562" s="17"/>
      <c r="H1562" s="16"/>
      <c r="I1562" s="14"/>
      <c r="J1562" s="14"/>
      <c r="K1562" s="59"/>
    </row>
    <row r="1563" spans="1:11" ht="19.899999999999999" customHeight="1">
      <c r="A1563" s="12"/>
      <c r="B1563" s="14"/>
      <c r="C1563" s="68"/>
      <c r="D1563" s="17"/>
      <c r="E1563" s="17"/>
      <c r="F1563" s="17"/>
      <c r="G1563" s="17"/>
      <c r="H1563" s="16"/>
      <c r="I1563" s="14"/>
      <c r="J1563" s="14"/>
      <c r="K1563" s="59"/>
    </row>
    <row r="1564" spans="1:11" ht="19.899999999999999" customHeight="1">
      <c r="A1564" s="12"/>
      <c r="B1564" s="14"/>
      <c r="C1564" s="68"/>
      <c r="D1564" s="17"/>
      <c r="E1564" s="17"/>
      <c r="F1564" s="17"/>
      <c r="G1564" s="17"/>
      <c r="H1564" s="16"/>
      <c r="I1564" s="14"/>
      <c r="J1564" s="14"/>
      <c r="K1564" s="59"/>
    </row>
    <row r="1565" spans="1:11" ht="19.899999999999999" customHeight="1">
      <c r="A1565" s="12"/>
      <c r="B1565" s="14"/>
      <c r="C1565" s="68"/>
      <c r="D1565" s="17"/>
      <c r="E1565" s="17"/>
      <c r="F1565" s="17"/>
      <c r="G1565" s="17"/>
      <c r="H1565" s="16"/>
      <c r="I1565" s="14"/>
      <c r="J1565" s="14"/>
      <c r="K1565" s="59"/>
    </row>
    <row r="1566" spans="1:11" ht="19.899999999999999" customHeight="1">
      <c r="A1566" s="12"/>
      <c r="B1566" s="14"/>
      <c r="C1566" s="68"/>
      <c r="D1566" s="17"/>
      <c r="E1566" s="17"/>
      <c r="F1566" s="17"/>
      <c r="G1566" s="17"/>
      <c r="H1566" s="16"/>
      <c r="I1566" s="14"/>
      <c r="J1566" s="14"/>
      <c r="K1566" s="59"/>
    </row>
    <row r="1567" spans="1:11" ht="19.899999999999999" customHeight="1">
      <c r="A1567" s="12"/>
      <c r="B1567" s="14"/>
      <c r="C1567" s="68"/>
      <c r="D1567" s="17"/>
      <c r="E1567" s="17"/>
      <c r="F1567" s="17"/>
      <c r="G1567" s="17"/>
      <c r="H1567" s="16"/>
      <c r="I1567" s="14"/>
      <c r="J1567" s="14"/>
      <c r="K1567" s="59"/>
    </row>
    <row r="1568" spans="1:11" ht="19.899999999999999" customHeight="1">
      <c r="A1568" s="12"/>
      <c r="B1568" s="14"/>
      <c r="C1568" s="68"/>
      <c r="D1568" s="17"/>
      <c r="E1568" s="17"/>
      <c r="F1568" s="17"/>
      <c r="G1568" s="17"/>
      <c r="H1568" s="16"/>
      <c r="I1568" s="14"/>
      <c r="J1568" s="14"/>
      <c r="K1568" s="59"/>
    </row>
    <row r="1569" spans="1:11" ht="19.899999999999999" customHeight="1">
      <c r="A1569" s="12"/>
      <c r="B1569" s="14"/>
      <c r="C1569" s="68"/>
      <c r="D1569" s="17"/>
      <c r="E1569" s="17"/>
      <c r="F1569" s="17"/>
      <c r="G1569" s="17"/>
      <c r="H1569" s="16"/>
      <c r="I1569" s="14"/>
      <c r="J1569" s="14"/>
      <c r="K1569" s="59"/>
    </row>
    <row r="1570" spans="1:11" ht="19.899999999999999" customHeight="1">
      <c r="A1570" s="12"/>
      <c r="B1570" s="14"/>
      <c r="C1570" s="68"/>
      <c r="D1570" s="17"/>
      <c r="E1570" s="17"/>
      <c r="F1570" s="17"/>
      <c r="G1570" s="17"/>
      <c r="H1570" s="16"/>
      <c r="I1570" s="14"/>
      <c r="J1570" s="14"/>
      <c r="K1570" s="59"/>
    </row>
    <row r="1571" spans="1:11" ht="19.899999999999999" customHeight="1">
      <c r="A1571" s="12"/>
      <c r="B1571" s="14"/>
      <c r="C1571" s="68"/>
      <c r="D1571" s="17"/>
      <c r="E1571" s="17"/>
      <c r="F1571" s="17"/>
      <c r="G1571" s="17"/>
      <c r="H1571" s="16"/>
      <c r="I1571" s="14"/>
      <c r="J1571" s="14"/>
      <c r="K1571" s="59"/>
    </row>
    <row r="1572" spans="1:11" ht="19.899999999999999" customHeight="1">
      <c r="A1572" s="12"/>
      <c r="B1572" s="14"/>
      <c r="C1572" s="68"/>
      <c r="D1572" s="17"/>
      <c r="E1572" s="17"/>
      <c r="F1572" s="17"/>
      <c r="G1572" s="17"/>
      <c r="H1572" s="16"/>
      <c r="I1572" s="14"/>
      <c r="J1572" s="14"/>
      <c r="K1572" s="59"/>
    </row>
    <row r="1573" spans="1:11" ht="19.899999999999999" customHeight="1">
      <c r="A1573" s="12"/>
      <c r="B1573" s="14"/>
      <c r="C1573" s="68"/>
      <c r="D1573" s="17"/>
      <c r="E1573" s="17"/>
      <c r="F1573" s="17"/>
      <c r="G1573" s="17"/>
      <c r="H1573" s="16"/>
      <c r="I1573" s="14"/>
      <c r="J1573" s="14"/>
      <c r="K1573" s="59"/>
    </row>
    <row r="1574" spans="1:11" ht="19.899999999999999" customHeight="1">
      <c r="A1574" s="12"/>
      <c r="B1574" s="14"/>
      <c r="C1574" s="68"/>
      <c r="D1574" s="17"/>
      <c r="E1574" s="17"/>
      <c r="F1574" s="17"/>
      <c r="G1574" s="17"/>
      <c r="H1574" s="16"/>
      <c r="I1574" s="14"/>
      <c r="J1574" s="14"/>
      <c r="K1574" s="59"/>
    </row>
    <row r="1575" spans="1:11" ht="19.899999999999999" customHeight="1">
      <c r="A1575" s="12"/>
      <c r="B1575" s="14"/>
      <c r="C1575" s="68"/>
      <c r="D1575" s="17"/>
      <c r="E1575" s="17"/>
      <c r="F1575" s="17"/>
      <c r="G1575" s="17"/>
      <c r="H1575" s="16"/>
      <c r="I1575" s="14"/>
      <c r="J1575" s="14"/>
      <c r="K1575" s="59"/>
    </row>
    <row r="1576" spans="1:11" ht="19.899999999999999" customHeight="1">
      <c r="A1576" s="12"/>
      <c r="B1576" s="14"/>
      <c r="C1576" s="68"/>
      <c r="D1576" s="17"/>
      <c r="E1576" s="17"/>
      <c r="F1576" s="17"/>
      <c r="G1576" s="17"/>
      <c r="H1576" s="16"/>
      <c r="I1576" s="14"/>
      <c r="J1576" s="14"/>
      <c r="K1576" s="59"/>
    </row>
    <row r="1577" spans="1:11" ht="19.899999999999999" customHeight="1">
      <c r="A1577" s="12"/>
      <c r="B1577" s="14"/>
      <c r="C1577" s="68"/>
      <c r="D1577" s="17"/>
      <c r="E1577" s="17"/>
      <c r="F1577" s="17"/>
      <c r="G1577" s="17"/>
      <c r="H1577" s="16"/>
      <c r="I1577" s="14"/>
      <c r="J1577" s="14"/>
      <c r="K1577" s="59"/>
    </row>
    <row r="1578" spans="1:11" ht="19.899999999999999" customHeight="1">
      <c r="A1578" s="12"/>
      <c r="B1578" s="14"/>
      <c r="C1578" s="68"/>
      <c r="D1578" s="17"/>
      <c r="E1578" s="17"/>
      <c r="F1578" s="17"/>
      <c r="G1578" s="17"/>
      <c r="H1578" s="16"/>
      <c r="I1578" s="14"/>
      <c r="J1578" s="14"/>
      <c r="K1578" s="59"/>
    </row>
    <row r="1579" spans="1:11" ht="19.899999999999999" customHeight="1">
      <c r="A1579" s="12"/>
      <c r="B1579" s="14"/>
      <c r="C1579" s="68"/>
      <c r="D1579" s="17"/>
      <c r="E1579" s="17"/>
      <c r="F1579" s="17"/>
      <c r="G1579" s="17"/>
      <c r="H1579" s="16"/>
      <c r="I1579" s="14"/>
      <c r="J1579" s="14"/>
      <c r="K1579" s="59"/>
    </row>
    <row r="1580" spans="1:11" ht="19.899999999999999" customHeight="1">
      <c r="A1580" s="12"/>
      <c r="B1580" s="14"/>
      <c r="C1580" s="68"/>
      <c r="D1580" s="17"/>
      <c r="E1580" s="17"/>
      <c r="F1580" s="17"/>
      <c r="G1580" s="17"/>
      <c r="H1580" s="16"/>
      <c r="I1580" s="14"/>
      <c r="J1580" s="14"/>
      <c r="K1580" s="59"/>
    </row>
    <row r="1581" spans="1:11" ht="19.899999999999999" customHeight="1">
      <c r="A1581" s="12"/>
      <c r="B1581" s="14"/>
      <c r="C1581" s="68"/>
      <c r="D1581" s="17"/>
      <c r="E1581" s="17"/>
      <c r="F1581" s="17"/>
      <c r="G1581" s="17"/>
      <c r="H1581" s="16"/>
      <c r="I1581" s="14"/>
      <c r="J1581" s="14"/>
      <c r="K1581" s="59"/>
    </row>
    <row r="1582" spans="1:11" ht="19.899999999999999" customHeight="1">
      <c r="A1582" s="12"/>
      <c r="B1582" s="14"/>
      <c r="C1582" s="68"/>
      <c r="D1582" s="17"/>
      <c r="E1582" s="17"/>
      <c r="F1582" s="17"/>
      <c r="G1582" s="17"/>
      <c r="H1582" s="16"/>
      <c r="I1582" s="14"/>
      <c r="J1582" s="14"/>
      <c r="K1582" s="59"/>
    </row>
    <row r="1583" spans="1:11" ht="19.899999999999999" customHeight="1">
      <c r="A1583" s="12"/>
      <c r="B1583" s="14"/>
      <c r="C1583" s="68"/>
      <c r="D1583" s="17"/>
      <c r="E1583" s="17"/>
      <c r="F1583" s="17"/>
      <c r="G1583" s="17"/>
      <c r="H1583" s="16"/>
      <c r="I1583" s="14"/>
      <c r="J1583" s="14"/>
      <c r="K1583" s="59"/>
    </row>
    <row r="1584" spans="1:11" ht="19.899999999999999" customHeight="1">
      <c r="A1584" s="12"/>
      <c r="B1584" s="14"/>
      <c r="C1584" s="68"/>
      <c r="D1584" s="17"/>
      <c r="E1584" s="17"/>
      <c r="F1584" s="17"/>
      <c r="G1584" s="17"/>
      <c r="H1584" s="16"/>
      <c r="I1584" s="14"/>
      <c r="J1584" s="14"/>
      <c r="K1584" s="59"/>
    </row>
    <row r="1585" spans="1:11" ht="19.899999999999999" customHeight="1">
      <c r="A1585" s="12"/>
      <c r="B1585" s="14"/>
      <c r="C1585" s="68"/>
      <c r="D1585" s="17"/>
      <c r="E1585" s="17"/>
      <c r="F1585" s="17"/>
      <c r="G1585" s="17"/>
      <c r="H1585" s="16"/>
      <c r="I1585" s="14"/>
      <c r="J1585" s="14"/>
      <c r="K1585" s="59"/>
    </row>
    <row r="1586" spans="1:11" ht="19.899999999999999" customHeight="1">
      <c r="A1586" s="12"/>
      <c r="B1586" s="14"/>
      <c r="C1586" s="68"/>
      <c r="D1586" s="17"/>
      <c r="E1586" s="17"/>
      <c r="F1586" s="17"/>
      <c r="G1586" s="17"/>
      <c r="H1586" s="16"/>
      <c r="I1586" s="14"/>
      <c r="J1586" s="14"/>
      <c r="K1586" s="59"/>
    </row>
    <row r="1587" spans="1:11" ht="19.899999999999999" customHeight="1">
      <c r="A1587" s="12"/>
      <c r="B1587" s="14"/>
      <c r="C1587" s="68"/>
      <c r="D1587" s="17"/>
      <c r="E1587" s="17"/>
      <c r="F1587" s="17"/>
      <c r="G1587" s="17"/>
      <c r="H1587" s="16"/>
      <c r="I1587" s="14"/>
      <c r="J1587" s="14"/>
      <c r="K1587" s="59"/>
    </row>
    <row r="1588" spans="1:11" ht="19.899999999999999" customHeight="1">
      <c r="A1588" s="12"/>
      <c r="B1588" s="14"/>
      <c r="C1588" s="68"/>
      <c r="D1588" s="17"/>
      <c r="E1588" s="17"/>
      <c r="F1588" s="17"/>
      <c r="G1588" s="17"/>
      <c r="H1588" s="16"/>
      <c r="I1588" s="14"/>
      <c r="J1588" s="14"/>
      <c r="K1588" s="59"/>
    </row>
    <row r="1589" spans="1:11" ht="19.899999999999999" customHeight="1">
      <c r="A1589" s="12"/>
      <c r="B1589" s="14"/>
      <c r="C1589" s="68"/>
      <c r="D1589" s="17"/>
      <c r="E1589" s="17"/>
      <c r="F1589" s="17"/>
      <c r="G1589" s="17"/>
      <c r="H1589" s="16"/>
      <c r="I1589" s="14"/>
      <c r="J1589" s="14"/>
      <c r="K1589" s="59"/>
    </row>
    <row r="1590" spans="1:11" ht="19.899999999999999" customHeight="1">
      <c r="A1590" s="12"/>
      <c r="B1590" s="14"/>
      <c r="C1590" s="68"/>
      <c r="D1590" s="17"/>
      <c r="E1590" s="17"/>
      <c r="F1590" s="17"/>
      <c r="G1590" s="17"/>
      <c r="H1590" s="16"/>
      <c r="I1590" s="14"/>
      <c r="J1590" s="14"/>
      <c r="K1590" s="59"/>
    </row>
    <row r="1591" spans="1:11" ht="19.899999999999999" customHeight="1">
      <c r="A1591" s="12"/>
      <c r="B1591" s="14"/>
      <c r="C1591" s="68"/>
      <c r="D1591" s="17"/>
      <c r="E1591" s="17"/>
      <c r="F1591" s="17"/>
      <c r="G1591" s="17"/>
      <c r="H1591" s="16"/>
      <c r="I1591" s="14"/>
      <c r="J1591" s="14"/>
      <c r="K1591" s="59"/>
    </row>
    <row r="1592" spans="1:11" ht="19.899999999999999" customHeight="1">
      <c r="A1592" s="12"/>
      <c r="B1592" s="14"/>
      <c r="C1592" s="68"/>
      <c r="D1592" s="17"/>
      <c r="E1592" s="17"/>
      <c r="F1592" s="17"/>
      <c r="G1592" s="17"/>
      <c r="H1592" s="16"/>
      <c r="I1592" s="14"/>
      <c r="J1592" s="14"/>
      <c r="K1592" s="59"/>
    </row>
    <row r="1593" spans="1:11" ht="19.899999999999999" customHeight="1">
      <c r="A1593" s="12"/>
      <c r="B1593" s="14"/>
      <c r="C1593" s="68"/>
      <c r="D1593" s="17"/>
      <c r="E1593" s="17"/>
      <c r="F1593" s="17"/>
      <c r="G1593" s="17"/>
      <c r="H1593" s="16"/>
      <c r="I1593" s="14"/>
      <c r="J1593" s="14"/>
      <c r="K1593" s="59"/>
    </row>
    <row r="1594" spans="1:11" ht="19.899999999999999" customHeight="1">
      <c r="A1594" s="12"/>
      <c r="B1594" s="14"/>
      <c r="C1594" s="68"/>
      <c r="D1594" s="17"/>
      <c r="E1594" s="17"/>
      <c r="F1594" s="17"/>
      <c r="G1594" s="17"/>
      <c r="H1594" s="16"/>
      <c r="I1594" s="14"/>
      <c r="J1594" s="14"/>
      <c r="K1594" s="59"/>
    </row>
    <row r="1595" spans="1:11" ht="19.899999999999999" customHeight="1">
      <c r="A1595" s="12"/>
      <c r="B1595" s="14"/>
      <c r="C1595" s="68"/>
      <c r="D1595" s="17"/>
      <c r="E1595" s="17"/>
      <c r="F1595" s="17"/>
      <c r="G1595" s="17"/>
      <c r="H1595" s="16"/>
      <c r="I1595" s="14"/>
      <c r="J1595" s="14"/>
      <c r="K1595" s="59"/>
    </row>
    <row r="1596" spans="1:11" ht="19.899999999999999" customHeight="1">
      <c r="A1596" s="12"/>
      <c r="B1596" s="14"/>
      <c r="C1596" s="68"/>
      <c r="D1596" s="17"/>
      <c r="E1596" s="17"/>
      <c r="F1596" s="17"/>
      <c r="G1596" s="17"/>
      <c r="H1596" s="16"/>
      <c r="I1596" s="14"/>
      <c r="J1596" s="14"/>
      <c r="K1596" s="59"/>
    </row>
    <row r="1597" spans="1:11" ht="19.899999999999999" customHeight="1">
      <c r="A1597" s="12"/>
      <c r="B1597" s="14"/>
      <c r="C1597" s="68"/>
      <c r="D1597" s="17"/>
      <c r="E1597" s="17"/>
      <c r="F1597" s="17"/>
      <c r="G1597" s="17"/>
      <c r="H1597" s="16"/>
      <c r="I1597" s="14"/>
      <c r="J1597" s="14"/>
      <c r="K1597" s="59"/>
    </row>
    <row r="1598" spans="1:11" ht="19.899999999999999" customHeight="1">
      <c r="A1598" s="12"/>
      <c r="B1598" s="14"/>
      <c r="C1598" s="68"/>
      <c r="D1598" s="17"/>
      <c r="E1598" s="17"/>
      <c r="F1598" s="17"/>
      <c r="G1598" s="17"/>
      <c r="H1598" s="16"/>
      <c r="I1598" s="14"/>
      <c r="J1598" s="14"/>
      <c r="K1598" s="59"/>
    </row>
    <row r="1599" spans="1:11" ht="19.899999999999999" customHeight="1">
      <c r="A1599" s="12"/>
      <c r="B1599" s="14"/>
      <c r="C1599" s="68"/>
      <c r="D1599" s="17"/>
      <c r="E1599" s="17"/>
      <c r="F1599" s="17"/>
      <c r="G1599" s="17"/>
      <c r="H1599" s="16"/>
      <c r="I1599" s="14"/>
      <c r="J1599" s="14"/>
      <c r="K1599" s="59"/>
    </row>
    <row r="1600" spans="1:11" ht="19.899999999999999" customHeight="1">
      <c r="A1600" s="12"/>
      <c r="B1600" s="14"/>
      <c r="C1600" s="68"/>
      <c r="D1600" s="17"/>
      <c r="E1600" s="17"/>
      <c r="F1600" s="17"/>
      <c r="G1600" s="17"/>
      <c r="H1600" s="16"/>
      <c r="I1600" s="14"/>
      <c r="J1600" s="14"/>
      <c r="K1600" s="59"/>
    </row>
    <row r="1601" spans="1:11" ht="19.899999999999999" customHeight="1">
      <c r="A1601" s="12"/>
      <c r="B1601" s="14"/>
      <c r="C1601" s="68"/>
      <c r="D1601" s="17"/>
      <c r="E1601" s="17"/>
      <c r="F1601" s="17"/>
      <c r="G1601" s="17"/>
      <c r="H1601" s="16"/>
      <c r="I1601" s="14"/>
      <c r="J1601" s="14"/>
      <c r="K1601" s="59"/>
    </row>
    <row r="1602" spans="1:11" ht="19.899999999999999" customHeight="1">
      <c r="A1602" s="12"/>
      <c r="B1602" s="14"/>
      <c r="C1602" s="68"/>
      <c r="D1602" s="17"/>
      <c r="E1602" s="17"/>
      <c r="F1602" s="17"/>
      <c r="G1602" s="17"/>
      <c r="H1602" s="16"/>
      <c r="I1602" s="14"/>
      <c r="J1602" s="14"/>
      <c r="K1602" s="59"/>
    </row>
    <row r="1603" spans="1:11" ht="19.899999999999999" customHeight="1">
      <c r="A1603" s="12"/>
      <c r="B1603" s="14"/>
      <c r="C1603" s="68"/>
      <c r="D1603" s="17"/>
      <c r="E1603" s="17"/>
      <c r="F1603" s="17"/>
      <c r="G1603" s="17"/>
      <c r="H1603" s="16"/>
      <c r="I1603" s="14"/>
      <c r="J1603" s="14"/>
      <c r="K1603" s="59"/>
    </row>
    <row r="1604" spans="1:11" ht="19.899999999999999" customHeight="1">
      <c r="A1604" s="12"/>
      <c r="B1604" s="14"/>
      <c r="C1604" s="68"/>
      <c r="D1604" s="17"/>
      <c r="E1604" s="17"/>
      <c r="F1604" s="17"/>
      <c r="G1604" s="17"/>
      <c r="H1604" s="16"/>
      <c r="I1604" s="14"/>
      <c r="J1604" s="14"/>
      <c r="K1604" s="59"/>
    </row>
    <row r="1605" spans="1:11" ht="19.899999999999999" customHeight="1">
      <c r="A1605" s="12"/>
      <c r="B1605" s="14"/>
      <c r="C1605" s="68"/>
      <c r="D1605" s="17"/>
      <c r="E1605" s="17"/>
      <c r="F1605" s="17"/>
      <c r="G1605" s="17"/>
      <c r="H1605" s="16"/>
      <c r="I1605" s="14"/>
      <c r="J1605" s="14"/>
      <c r="K1605" s="59"/>
    </row>
    <row r="1606" spans="1:11" ht="19.899999999999999" customHeight="1">
      <c r="A1606" s="12"/>
      <c r="B1606" s="14"/>
      <c r="C1606" s="68"/>
      <c r="D1606" s="17"/>
      <c r="E1606" s="17"/>
      <c r="F1606" s="17"/>
      <c r="G1606" s="17"/>
      <c r="H1606" s="16"/>
      <c r="I1606" s="14"/>
      <c r="J1606" s="14"/>
      <c r="K1606" s="59"/>
    </row>
    <row r="1607" spans="1:11" ht="19.899999999999999" customHeight="1">
      <c r="A1607" s="12"/>
      <c r="B1607" s="14"/>
      <c r="C1607" s="68"/>
      <c r="D1607" s="17"/>
      <c r="E1607" s="17"/>
      <c r="F1607" s="17"/>
      <c r="G1607" s="17"/>
      <c r="H1607" s="16"/>
      <c r="I1607" s="14"/>
      <c r="J1607" s="14"/>
      <c r="K1607" s="59"/>
    </row>
    <row r="1608" spans="1:11" ht="19.899999999999999" customHeight="1">
      <c r="A1608" s="12"/>
      <c r="B1608" s="14"/>
      <c r="C1608" s="68"/>
      <c r="D1608" s="17"/>
      <c r="E1608" s="17"/>
      <c r="F1608" s="17"/>
      <c r="G1608" s="17"/>
      <c r="H1608" s="16"/>
      <c r="I1608" s="14"/>
      <c r="J1608" s="14"/>
      <c r="K1608" s="59"/>
    </row>
    <row r="1609" spans="1:11" ht="19.899999999999999" customHeight="1">
      <c r="A1609" s="12"/>
      <c r="B1609" s="14"/>
      <c r="C1609" s="68"/>
      <c r="D1609" s="17"/>
      <c r="E1609" s="17"/>
      <c r="F1609" s="17"/>
      <c r="G1609" s="17"/>
      <c r="H1609" s="16"/>
      <c r="I1609" s="14"/>
      <c r="J1609" s="14"/>
      <c r="K1609" s="59"/>
    </row>
    <row r="1610" spans="1:11" ht="19.899999999999999" customHeight="1">
      <c r="A1610" s="12"/>
      <c r="B1610" s="14"/>
      <c r="C1610" s="68"/>
      <c r="D1610" s="17"/>
      <c r="E1610" s="17"/>
      <c r="F1610" s="17"/>
      <c r="G1610" s="17"/>
      <c r="H1610" s="16"/>
      <c r="I1610" s="14"/>
      <c r="J1610" s="14"/>
      <c r="K1610" s="59"/>
    </row>
    <row r="1611" spans="1:11" ht="19.899999999999999" customHeight="1">
      <c r="A1611" s="12"/>
      <c r="B1611" s="14"/>
      <c r="C1611" s="68"/>
      <c r="D1611" s="17"/>
      <c r="E1611" s="17"/>
      <c r="F1611" s="17"/>
      <c r="G1611" s="17"/>
      <c r="H1611" s="16"/>
      <c r="I1611" s="14"/>
      <c r="J1611" s="14"/>
      <c r="K1611" s="59"/>
    </row>
    <row r="1612" spans="1:11" ht="19.899999999999999" customHeight="1">
      <c r="A1612" s="12"/>
      <c r="B1612" s="14"/>
      <c r="C1612" s="68"/>
      <c r="D1612" s="17"/>
      <c r="E1612" s="17"/>
      <c r="F1612" s="17"/>
      <c r="G1612" s="17"/>
      <c r="H1612" s="16"/>
      <c r="I1612" s="14"/>
      <c r="J1612" s="14"/>
      <c r="K1612" s="59"/>
    </row>
    <row r="1613" spans="1:11" ht="19.899999999999999" customHeight="1">
      <c r="A1613" s="12"/>
      <c r="B1613" s="14"/>
      <c r="C1613" s="68"/>
      <c r="D1613" s="17"/>
      <c r="E1613" s="17"/>
      <c r="F1613" s="17"/>
      <c r="G1613" s="17"/>
      <c r="H1613" s="16"/>
      <c r="I1613" s="14"/>
      <c r="J1613" s="14"/>
      <c r="K1613" s="59"/>
    </row>
    <row r="1614" spans="1:11" ht="19.899999999999999" customHeight="1">
      <c r="A1614" s="12"/>
      <c r="B1614" s="14"/>
      <c r="C1614" s="68"/>
      <c r="D1614" s="17"/>
      <c r="E1614" s="17"/>
      <c r="F1614" s="17"/>
      <c r="G1614" s="17"/>
      <c r="H1614" s="16"/>
      <c r="I1614" s="14"/>
      <c r="J1614" s="14"/>
      <c r="K1614" s="59"/>
    </row>
    <row r="1615" spans="1:11" ht="19.899999999999999" customHeight="1">
      <c r="A1615" s="12"/>
      <c r="B1615" s="14"/>
      <c r="C1615" s="68"/>
      <c r="D1615" s="17"/>
      <c r="E1615" s="17"/>
      <c r="F1615" s="17"/>
      <c r="G1615" s="17"/>
      <c r="H1615" s="16"/>
      <c r="I1615" s="14"/>
      <c r="J1615" s="14"/>
      <c r="K1615" s="59"/>
    </row>
    <row r="1616" spans="1:11" ht="19.899999999999999" customHeight="1">
      <c r="A1616" s="12"/>
      <c r="B1616" s="14"/>
      <c r="C1616" s="68"/>
      <c r="D1616" s="17"/>
      <c r="E1616" s="17"/>
      <c r="F1616" s="17"/>
      <c r="G1616" s="17"/>
      <c r="H1616" s="16"/>
      <c r="I1616" s="14"/>
      <c r="J1616" s="14"/>
      <c r="K1616" s="59"/>
    </row>
    <row r="1617" spans="1:11" ht="19.899999999999999" customHeight="1">
      <c r="A1617" s="12"/>
      <c r="B1617" s="14"/>
      <c r="C1617" s="68"/>
      <c r="D1617" s="17"/>
      <c r="E1617" s="17"/>
      <c r="F1617" s="17"/>
      <c r="G1617" s="17"/>
      <c r="H1617" s="16"/>
      <c r="I1617" s="14"/>
      <c r="J1617" s="14"/>
      <c r="K1617" s="59"/>
    </row>
    <row r="1618" spans="1:11" ht="19.899999999999999" customHeight="1">
      <c r="A1618" s="12"/>
      <c r="B1618" s="14"/>
      <c r="C1618" s="68"/>
      <c r="D1618" s="17"/>
      <c r="E1618" s="17"/>
      <c r="F1618" s="17"/>
      <c r="G1618" s="17"/>
      <c r="H1618" s="16"/>
      <c r="I1618" s="14"/>
      <c r="J1618" s="14"/>
      <c r="K1618" s="59"/>
    </row>
    <row r="1619" spans="1:11" ht="19.899999999999999" customHeight="1">
      <c r="A1619" s="12"/>
      <c r="B1619" s="14"/>
      <c r="C1619" s="68"/>
      <c r="D1619" s="17"/>
      <c r="E1619" s="17"/>
      <c r="F1619" s="17"/>
      <c r="G1619" s="17"/>
      <c r="H1619" s="16"/>
      <c r="I1619" s="14"/>
      <c r="J1619" s="14"/>
      <c r="K1619" s="59"/>
    </row>
    <row r="1620" spans="1:11" ht="19.899999999999999" customHeight="1">
      <c r="A1620" s="12"/>
      <c r="B1620" s="14"/>
      <c r="C1620" s="68"/>
      <c r="D1620" s="17"/>
      <c r="E1620" s="17"/>
      <c r="F1620" s="17"/>
      <c r="G1620" s="17"/>
      <c r="H1620" s="16"/>
      <c r="I1620" s="14"/>
      <c r="J1620" s="14"/>
      <c r="K1620" s="59"/>
    </row>
    <row r="1621" spans="1:11" ht="19.899999999999999" customHeight="1">
      <c r="A1621" s="12"/>
      <c r="B1621" s="14"/>
      <c r="C1621" s="68"/>
      <c r="D1621" s="17"/>
      <c r="E1621" s="17"/>
      <c r="F1621" s="17"/>
      <c r="G1621" s="17"/>
      <c r="H1621" s="16"/>
      <c r="I1621" s="14"/>
      <c r="J1621" s="14"/>
      <c r="K1621" s="59"/>
    </row>
    <row r="1622" spans="1:11" ht="19.899999999999999" customHeight="1">
      <c r="A1622" s="12"/>
      <c r="B1622" s="14"/>
      <c r="C1622" s="68"/>
      <c r="D1622" s="17"/>
      <c r="E1622" s="17"/>
      <c r="F1622" s="17"/>
      <c r="G1622" s="17"/>
      <c r="H1622" s="16"/>
      <c r="I1622" s="14"/>
      <c r="J1622" s="14"/>
      <c r="K1622" s="59"/>
    </row>
    <row r="1623" spans="1:11" ht="19.899999999999999" customHeight="1">
      <c r="A1623" s="12"/>
      <c r="B1623" s="14"/>
      <c r="C1623" s="68"/>
      <c r="D1623" s="17"/>
      <c r="E1623" s="17"/>
      <c r="F1623" s="17"/>
      <c r="G1623" s="17"/>
      <c r="H1623" s="16"/>
      <c r="I1623" s="14"/>
      <c r="J1623" s="14"/>
      <c r="K1623" s="59"/>
    </row>
    <row r="1624" spans="1:11" ht="19.899999999999999" customHeight="1">
      <c r="A1624" s="12"/>
      <c r="B1624" s="14"/>
      <c r="C1624" s="68"/>
      <c r="D1624" s="17"/>
      <c r="E1624" s="17"/>
      <c r="F1624" s="17"/>
      <c r="G1624" s="17"/>
      <c r="H1624" s="16"/>
      <c r="I1624" s="14"/>
      <c r="J1624" s="14"/>
      <c r="K1624" s="59"/>
    </row>
    <row r="1625" spans="1:11" ht="19.899999999999999" customHeight="1">
      <c r="A1625" s="12"/>
      <c r="B1625" s="14"/>
      <c r="C1625" s="68"/>
      <c r="D1625" s="17"/>
      <c r="E1625" s="17"/>
      <c r="F1625" s="17"/>
      <c r="G1625" s="17"/>
      <c r="H1625" s="16"/>
      <c r="I1625" s="14"/>
      <c r="J1625" s="14"/>
      <c r="K1625" s="59"/>
    </row>
    <row r="1626" spans="1:11" ht="19.899999999999999" customHeight="1">
      <c r="A1626" s="12"/>
      <c r="B1626" s="14"/>
      <c r="C1626" s="68"/>
      <c r="D1626" s="17"/>
      <c r="E1626" s="17"/>
      <c r="F1626" s="17"/>
      <c r="G1626" s="17"/>
      <c r="H1626" s="16"/>
      <c r="I1626" s="14"/>
      <c r="J1626" s="14"/>
      <c r="K1626" s="59"/>
    </row>
    <row r="1627" spans="1:11" ht="19.899999999999999" customHeight="1">
      <c r="A1627" s="12"/>
      <c r="B1627" s="14"/>
      <c r="C1627" s="68"/>
      <c r="D1627" s="17"/>
      <c r="E1627" s="17"/>
      <c r="F1627" s="17"/>
      <c r="G1627" s="17"/>
      <c r="H1627" s="16"/>
      <c r="I1627" s="14"/>
      <c r="J1627" s="14"/>
      <c r="K1627" s="59"/>
    </row>
    <row r="1628" spans="1:11" ht="19.899999999999999" customHeight="1">
      <c r="A1628" s="12"/>
      <c r="B1628" s="14"/>
      <c r="C1628" s="68"/>
      <c r="D1628" s="17"/>
      <c r="E1628" s="17"/>
      <c r="F1628" s="17"/>
      <c r="G1628" s="17"/>
      <c r="H1628" s="16"/>
      <c r="I1628" s="14"/>
      <c r="J1628" s="14"/>
      <c r="K1628" s="59"/>
    </row>
    <row r="1629" spans="1:11" ht="19.899999999999999" customHeight="1">
      <c r="A1629" s="12"/>
      <c r="B1629" s="14"/>
      <c r="C1629" s="15"/>
      <c r="D1629" s="17"/>
      <c r="E1629" s="17"/>
      <c r="F1629" s="17"/>
      <c r="G1629" s="17"/>
      <c r="H1629" s="16"/>
      <c r="I1629" s="14"/>
      <c r="J1629" s="14"/>
      <c r="K1629" s="59"/>
    </row>
    <row r="1630" spans="1:11" ht="19.899999999999999" customHeight="1">
      <c r="A1630" s="12"/>
      <c r="B1630" s="14"/>
      <c r="C1630" s="15"/>
      <c r="D1630" s="17"/>
      <c r="E1630" s="17"/>
      <c r="F1630" s="17"/>
      <c r="G1630" s="17"/>
      <c r="H1630" s="16"/>
      <c r="I1630" s="14"/>
      <c r="J1630" s="14"/>
      <c r="K1630" s="59"/>
    </row>
    <row r="1631" spans="1:11" ht="19.899999999999999" customHeight="1">
      <c r="A1631" s="12"/>
      <c r="B1631" s="14"/>
      <c r="C1631" s="15"/>
      <c r="D1631" s="17"/>
      <c r="E1631" s="17"/>
      <c r="F1631" s="17"/>
      <c r="G1631" s="17"/>
      <c r="H1631" s="16"/>
      <c r="I1631" s="14"/>
      <c r="J1631" s="14"/>
      <c r="K1631" s="59"/>
    </row>
    <row r="1632" spans="1:11" ht="19.899999999999999" customHeight="1">
      <c r="A1632" s="12"/>
      <c r="B1632" s="14"/>
      <c r="C1632" s="15"/>
      <c r="D1632" s="17"/>
      <c r="E1632" s="17"/>
      <c r="F1632" s="17"/>
      <c r="G1632" s="17"/>
      <c r="H1632" s="16"/>
      <c r="I1632" s="14"/>
      <c r="J1632" s="14"/>
      <c r="K1632" s="59"/>
    </row>
    <row r="1633" spans="1:11" ht="19.899999999999999" customHeight="1">
      <c r="A1633" s="12"/>
      <c r="B1633" s="14"/>
      <c r="C1633" s="15"/>
      <c r="D1633" s="17"/>
      <c r="E1633" s="17"/>
      <c r="F1633" s="17"/>
      <c r="G1633" s="17"/>
      <c r="H1633" s="16"/>
      <c r="I1633" s="14"/>
      <c r="J1633" s="14"/>
      <c r="K1633" s="59"/>
    </row>
    <row r="1634" spans="1:11" ht="19.899999999999999" customHeight="1">
      <c r="A1634" s="12"/>
      <c r="B1634" s="14"/>
      <c r="C1634" s="15"/>
      <c r="D1634" s="17"/>
      <c r="E1634" s="17"/>
      <c r="F1634" s="17"/>
      <c r="G1634" s="17"/>
      <c r="H1634" s="16"/>
      <c r="I1634" s="14"/>
      <c r="J1634" s="14"/>
      <c r="K1634" s="59"/>
    </row>
    <row r="1635" spans="1:11" ht="19.899999999999999" customHeight="1">
      <c r="A1635" s="12"/>
      <c r="B1635" s="14"/>
      <c r="C1635" s="15"/>
      <c r="D1635" s="17"/>
      <c r="E1635" s="17"/>
      <c r="F1635" s="17"/>
      <c r="G1635" s="17"/>
      <c r="H1635" s="16"/>
      <c r="I1635" s="14"/>
      <c r="J1635" s="14"/>
      <c r="K1635" s="59"/>
    </row>
    <row r="1636" spans="1:11" ht="19.899999999999999" customHeight="1">
      <c r="A1636" s="12"/>
      <c r="B1636" s="14"/>
      <c r="C1636" s="15"/>
      <c r="D1636" s="17"/>
      <c r="E1636" s="17"/>
      <c r="F1636" s="17"/>
      <c r="G1636" s="17"/>
      <c r="H1636" s="16"/>
      <c r="I1636" s="14"/>
      <c r="J1636" s="14"/>
      <c r="K1636" s="59"/>
    </row>
    <row r="1637" spans="1:11" ht="19.899999999999999" customHeight="1">
      <c r="A1637" s="12"/>
      <c r="B1637" s="14"/>
      <c r="C1637" s="15"/>
      <c r="D1637" s="17"/>
      <c r="E1637" s="17"/>
      <c r="F1637" s="17"/>
      <c r="G1637" s="17"/>
      <c r="H1637" s="16"/>
      <c r="I1637" s="14"/>
      <c r="J1637" s="14"/>
      <c r="K1637" s="59"/>
    </row>
    <row r="1638" spans="1:11" ht="19.899999999999999" customHeight="1">
      <c r="A1638" s="12"/>
      <c r="B1638" s="14"/>
      <c r="C1638" s="15"/>
      <c r="D1638" s="17"/>
      <c r="E1638" s="17"/>
      <c r="F1638" s="17"/>
      <c r="G1638" s="17"/>
      <c r="H1638" s="16"/>
      <c r="I1638" s="14"/>
      <c r="J1638" s="14"/>
      <c r="K1638" s="59"/>
    </row>
    <row r="1639" spans="1:11" ht="19.899999999999999" customHeight="1">
      <c r="A1639" s="12"/>
      <c r="B1639" s="14"/>
      <c r="C1639" s="15"/>
      <c r="D1639" s="17"/>
      <c r="E1639" s="17"/>
      <c r="F1639" s="17"/>
      <c r="G1639" s="17"/>
      <c r="H1639" s="16"/>
      <c r="I1639" s="14"/>
      <c r="J1639" s="14"/>
      <c r="K1639" s="59"/>
    </row>
    <row r="1640" spans="1:11" ht="19.899999999999999" customHeight="1">
      <c r="A1640" s="12"/>
      <c r="B1640" s="14"/>
      <c r="C1640" s="15"/>
      <c r="D1640" s="17"/>
      <c r="E1640" s="17"/>
      <c r="F1640" s="17"/>
      <c r="G1640" s="17"/>
      <c r="H1640" s="16"/>
      <c r="I1640" s="14"/>
      <c r="J1640" s="14"/>
      <c r="K1640" s="59"/>
    </row>
    <row r="1641" spans="1:11" ht="19.899999999999999" customHeight="1">
      <c r="A1641" s="12"/>
      <c r="B1641" s="14"/>
      <c r="C1641" s="15"/>
      <c r="D1641" s="17"/>
      <c r="E1641" s="17"/>
      <c r="F1641" s="17"/>
      <c r="G1641" s="17"/>
      <c r="H1641" s="16"/>
      <c r="I1641" s="14"/>
      <c r="J1641" s="14"/>
      <c r="K1641" s="59"/>
    </row>
    <row r="1642" spans="1:11" ht="19.899999999999999" customHeight="1">
      <c r="A1642" s="12"/>
      <c r="B1642" s="14"/>
      <c r="C1642" s="15"/>
      <c r="D1642" s="17"/>
      <c r="E1642" s="17"/>
      <c r="F1642" s="17"/>
      <c r="G1642" s="17"/>
      <c r="H1642" s="16"/>
      <c r="I1642" s="14"/>
      <c r="J1642" s="14"/>
      <c r="K1642" s="59"/>
    </row>
    <row r="1643" spans="1:11" ht="19.899999999999999" customHeight="1">
      <c r="A1643" s="12"/>
      <c r="B1643" s="14"/>
      <c r="C1643" s="15"/>
      <c r="D1643" s="17"/>
      <c r="E1643" s="17"/>
      <c r="F1643" s="17"/>
      <c r="G1643" s="17"/>
      <c r="H1643" s="16"/>
      <c r="I1643" s="14"/>
      <c r="J1643" s="14"/>
      <c r="K1643" s="59"/>
    </row>
    <row r="1644" spans="1:11" ht="19.899999999999999" customHeight="1">
      <c r="A1644" s="12"/>
      <c r="B1644" s="14"/>
      <c r="C1644" s="15"/>
      <c r="D1644" s="17"/>
      <c r="E1644" s="17"/>
      <c r="F1644" s="17"/>
      <c r="G1644" s="17"/>
      <c r="H1644" s="16"/>
      <c r="I1644" s="14"/>
      <c r="J1644" s="14"/>
      <c r="K1644" s="59"/>
    </row>
    <row r="1645" spans="1:11" ht="19.899999999999999" customHeight="1">
      <c r="A1645" s="12"/>
      <c r="B1645" s="14"/>
      <c r="C1645" s="15"/>
      <c r="D1645" s="17"/>
      <c r="E1645" s="17"/>
      <c r="F1645" s="17"/>
      <c r="G1645" s="17"/>
      <c r="H1645" s="16"/>
      <c r="I1645" s="14"/>
      <c r="J1645" s="14"/>
      <c r="K1645" s="59"/>
    </row>
    <row r="1646" spans="1:11" ht="19.899999999999999" customHeight="1">
      <c r="A1646" s="12"/>
      <c r="B1646" s="14"/>
      <c r="C1646" s="15"/>
      <c r="D1646" s="17"/>
      <c r="E1646" s="17"/>
      <c r="F1646" s="17"/>
      <c r="G1646" s="17"/>
      <c r="H1646" s="16"/>
      <c r="I1646" s="14"/>
      <c r="J1646" s="14"/>
      <c r="K1646" s="59"/>
    </row>
    <row r="1647" spans="1:11" ht="19.899999999999999" customHeight="1">
      <c r="A1647" s="12"/>
      <c r="B1647" s="14"/>
      <c r="C1647" s="15"/>
      <c r="D1647" s="17"/>
      <c r="E1647" s="17"/>
      <c r="F1647" s="17"/>
      <c r="G1647" s="17"/>
      <c r="H1647" s="16"/>
      <c r="I1647" s="14"/>
      <c r="J1647" s="14"/>
      <c r="K1647" s="59"/>
    </row>
    <row r="1648" spans="1:11" ht="19.899999999999999" customHeight="1">
      <c r="A1648" s="12"/>
      <c r="B1648" s="14"/>
      <c r="C1648" s="15"/>
      <c r="D1648" s="17"/>
      <c r="E1648" s="17"/>
      <c r="F1648" s="17"/>
      <c r="G1648" s="17"/>
      <c r="H1648" s="16"/>
      <c r="I1648" s="14"/>
      <c r="J1648" s="14"/>
      <c r="K1648" s="59"/>
    </row>
    <row r="1649" spans="1:11" ht="19.899999999999999" customHeight="1">
      <c r="A1649" s="12"/>
      <c r="B1649" s="14"/>
      <c r="C1649" s="15"/>
      <c r="D1649" s="17"/>
      <c r="E1649" s="17"/>
      <c r="F1649" s="17"/>
      <c r="G1649" s="17"/>
      <c r="H1649" s="16"/>
      <c r="I1649" s="14"/>
      <c r="J1649" s="14"/>
      <c r="K1649" s="59"/>
    </row>
    <row r="1650" spans="1:11" ht="19.899999999999999" customHeight="1">
      <c r="A1650" s="12"/>
      <c r="B1650" s="14"/>
      <c r="C1650" s="15"/>
      <c r="D1650" s="17"/>
      <c r="E1650" s="17"/>
      <c r="F1650" s="17"/>
      <c r="G1650" s="17"/>
      <c r="H1650" s="16"/>
      <c r="I1650" s="14"/>
      <c r="J1650" s="14"/>
      <c r="K1650" s="59"/>
    </row>
    <row r="1651" spans="1:11" ht="19.899999999999999" customHeight="1">
      <c r="A1651" s="12"/>
      <c r="B1651" s="14"/>
      <c r="C1651" s="15"/>
      <c r="D1651" s="17"/>
      <c r="E1651" s="17"/>
      <c r="F1651" s="17"/>
      <c r="G1651" s="17"/>
      <c r="H1651" s="16"/>
      <c r="I1651" s="14"/>
      <c r="J1651" s="14"/>
      <c r="K1651" s="59"/>
    </row>
    <row r="1652" spans="1:11" ht="19.899999999999999" customHeight="1">
      <c r="A1652" s="12"/>
      <c r="B1652" s="14"/>
      <c r="C1652" s="15"/>
      <c r="D1652" s="17"/>
      <c r="E1652" s="17"/>
      <c r="F1652" s="17"/>
      <c r="G1652" s="17"/>
      <c r="H1652" s="16"/>
      <c r="I1652" s="14"/>
      <c r="J1652" s="14"/>
      <c r="K1652" s="59"/>
    </row>
    <row r="1653" spans="1:11" ht="19.899999999999999" customHeight="1">
      <c r="A1653" s="12"/>
      <c r="B1653" s="14"/>
      <c r="C1653" s="15"/>
      <c r="D1653" s="17"/>
      <c r="E1653" s="17"/>
      <c r="F1653" s="17"/>
      <c r="G1653" s="17"/>
      <c r="H1653" s="16"/>
      <c r="I1653" s="14"/>
      <c r="J1653" s="14"/>
      <c r="K1653" s="59"/>
    </row>
    <row r="1654" spans="1:11" ht="19.899999999999999" customHeight="1">
      <c r="A1654" s="12"/>
      <c r="B1654" s="14"/>
      <c r="C1654" s="15"/>
      <c r="D1654" s="17"/>
      <c r="E1654" s="17"/>
      <c r="F1654" s="17"/>
      <c r="G1654" s="17"/>
      <c r="H1654" s="16"/>
      <c r="I1654" s="14"/>
      <c r="J1654" s="14"/>
      <c r="K1654" s="59"/>
    </row>
    <row r="1655" spans="1:11" ht="19.899999999999999" customHeight="1">
      <c r="A1655" s="12"/>
      <c r="B1655" s="14"/>
      <c r="C1655" s="15"/>
      <c r="D1655" s="17"/>
      <c r="E1655" s="17"/>
      <c r="F1655" s="17"/>
      <c r="G1655" s="17"/>
      <c r="H1655" s="16"/>
      <c r="I1655" s="14"/>
      <c r="J1655" s="14"/>
      <c r="K1655" s="59"/>
    </row>
    <row r="1656" spans="1:11" ht="19.899999999999999" customHeight="1">
      <c r="A1656" s="12"/>
      <c r="B1656" s="14"/>
      <c r="C1656" s="15"/>
      <c r="D1656" s="17"/>
      <c r="E1656" s="17"/>
      <c r="F1656" s="17"/>
      <c r="G1656" s="17"/>
      <c r="H1656" s="16"/>
      <c r="I1656" s="14"/>
      <c r="J1656" s="14"/>
      <c r="K1656" s="59"/>
    </row>
    <row r="1657" spans="1:11" ht="19.899999999999999" customHeight="1">
      <c r="A1657" s="12"/>
      <c r="B1657" s="14"/>
      <c r="C1657" s="15"/>
      <c r="D1657" s="17"/>
      <c r="E1657" s="17"/>
      <c r="F1657" s="17"/>
      <c r="G1657" s="17"/>
      <c r="H1657" s="16"/>
      <c r="I1657" s="14"/>
      <c r="J1657" s="14"/>
      <c r="K1657" s="59"/>
    </row>
    <row r="1658" spans="1:11" ht="19.899999999999999" customHeight="1">
      <c r="A1658" s="12"/>
      <c r="B1658" s="14"/>
      <c r="C1658" s="15"/>
      <c r="D1658" s="17"/>
      <c r="E1658" s="17"/>
      <c r="F1658" s="17"/>
      <c r="G1658" s="17"/>
      <c r="H1658" s="16"/>
      <c r="I1658" s="14"/>
      <c r="J1658" s="14"/>
      <c r="K1658" s="59"/>
    </row>
    <row r="1659" spans="1:11" ht="19.899999999999999" customHeight="1">
      <c r="A1659" s="12"/>
      <c r="B1659" s="14"/>
      <c r="C1659" s="15"/>
      <c r="D1659" s="17"/>
      <c r="E1659" s="17"/>
      <c r="F1659" s="17"/>
      <c r="G1659" s="17"/>
      <c r="H1659" s="16"/>
      <c r="I1659" s="14"/>
      <c r="J1659" s="14"/>
      <c r="K1659" s="59"/>
    </row>
    <row r="1660" spans="1:11" ht="19.899999999999999" customHeight="1">
      <c r="A1660" s="12"/>
      <c r="B1660" s="14"/>
      <c r="C1660" s="15"/>
      <c r="D1660" s="17"/>
      <c r="E1660" s="17"/>
      <c r="F1660" s="17"/>
      <c r="G1660" s="17"/>
      <c r="H1660" s="16"/>
      <c r="I1660" s="14"/>
      <c r="J1660" s="14"/>
      <c r="K1660" s="59"/>
    </row>
    <row r="1661" spans="1:11" ht="19.899999999999999" customHeight="1">
      <c r="A1661" s="12"/>
      <c r="B1661" s="14"/>
      <c r="C1661" s="15"/>
      <c r="D1661" s="17"/>
      <c r="E1661" s="17"/>
      <c r="F1661" s="17"/>
      <c r="G1661" s="17"/>
      <c r="H1661" s="16"/>
      <c r="I1661" s="14"/>
      <c r="J1661" s="14"/>
      <c r="K1661" s="59"/>
    </row>
    <row r="1662" spans="1:11" ht="19.899999999999999" customHeight="1">
      <c r="A1662" s="12"/>
      <c r="B1662" s="14"/>
      <c r="C1662" s="15"/>
      <c r="D1662" s="17"/>
      <c r="E1662" s="17"/>
      <c r="F1662" s="17"/>
      <c r="G1662" s="17"/>
      <c r="H1662" s="16"/>
      <c r="I1662" s="14"/>
      <c r="J1662" s="14"/>
      <c r="K1662" s="59"/>
    </row>
    <row r="1663" spans="1:11" ht="19.899999999999999" customHeight="1">
      <c r="A1663" s="12"/>
      <c r="B1663" s="14"/>
      <c r="C1663" s="15"/>
      <c r="D1663" s="17"/>
      <c r="E1663" s="17"/>
      <c r="F1663" s="17"/>
      <c r="G1663" s="17"/>
      <c r="H1663" s="16"/>
      <c r="I1663" s="14"/>
      <c r="J1663" s="14"/>
      <c r="K1663" s="59"/>
    </row>
    <row r="1664" spans="1:11" ht="19.899999999999999" customHeight="1">
      <c r="A1664" s="12"/>
      <c r="B1664" s="14"/>
      <c r="C1664" s="15"/>
      <c r="D1664" s="17"/>
      <c r="E1664" s="17"/>
      <c r="F1664" s="17"/>
      <c r="G1664" s="17"/>
      <c r="H1664" s="16"/>
      <c r="I1664" s="14"/>
      <c r="J1664" s="14"/>
      <c r="K1664" s="59"/>
    </row>
    <row r="1665" spans="1:11" ht="19.899999999999999" customHeight="1">
      <c r="A1665" s="12"/>
      <c r="B1665" s="14"/>
      <c r="C1665" s="15"/>
      <c r="D1665" s="17"/>
      <c r="E1665" s="17"/>
      <c r="F1665" s="17"/>
      <c r="G1665" s="17"/>
      <c r="H1665" s="16"/>
      <c r="I1665" s="14"/>
      <c r="J1665" s="14"/>
      <c r="K1665" s="59"/>
    </row>
    <row r="1666" spans="1:11" ht="19.899999999999999" customHeight="1">
      <c r="A1666" s="12"/>
      <c r="B1666" s="14"/>
      <c r="C1666" s="15"/>
      <c r="D1666" s="17"/>
      <c r="E1666" s="17"/>
      <c r="F1666" s="17"/>
      <c r="G1666" s="17"/>
      <c r="H1666" s="16"/>
      <c r="I1666" s="14"/>
      <c r="J1666" s="14"/>
      <c r="K1666" s="59"/>
    </row>
    <row r="1667" spans="1:11" ht="19.899999999999999" customHeight="1">
      <c r="A1667" s="12"/>
      <c r="B1667" s="14"/>
      <c r="C1667" s="15"/>
      <c r="D1667" s="17"/>
      <c r="E1667" s="17"/>
      <c r="F1667" s="17"/>
      <c r="G1667" s="17"/>
      <c r="H1667" s="16"/>
      <c r="I1667" s="14"/>
      <c r="J1667" s="14"/>
      <c r="K1667" s="59"/>
    </row>
    <row r="1668" spans="1:11" ht="19.899999999999999" customHeight="1">
      <c r="A1668" s="12"/>
      <c r="B1668" s="14"/>
      <c r="C1668" s="15"/>
      <c r="D1668" s="17"/>
      <c r="E1668" s="17"/>
      <c r="F1668" s="17"/>
      <c r="G1668" s="17"/>
      <c r="H1668" s="16"/>
      <c r="I1668" s="14"/>
      <c r="J1668" s="14"/>
      <c r="K1668" s="59"/>
    </row>
    <row r="1669" spans="1:11" ht="19.899999999999999" customHeight="1">
      <c r="A1669" s="12"/>
      <c r="B1669" s="14"/>
      <c r="C1669" s="15"/>
      <c r="D1669" s="17"/>
      <c r="E1669" s="17"/>
      <c r="F1669" s="17"/>
      <c r="G1669" s="17"/>
      <c r="H1669" s="16"/>
      <c r="I1669" s="14"/>
      <c r="J1669" s="14"/>
      <c r="K1669" s="59"/>
    </row>
    <row r="1670" spans="1:11" ht="19.899999999999999" customHeight="1">
      <c r="A1670" s="12"/>
      <c r="B1670" s="14"/>
      <c r="C1670" s="15"/>
      <c r="D1670" s="17"/>
      <c r="E1670" s="17"/>
      <c r="F1670" s="17"/>
      <c r="G1670" s="17"/>
      <c r="H1670" s="16"/>
      <c r="I1670" s="14"/>
      <c r="J1670" s="14"/>
      <c r="K1670" s="59"/>
    </row>
    <row r="1671" spans="1:11" ht="19.899999999999999" customHeight="1">
      <c r="A1671" s="12"/>
      <c r="B1671" s="14"/>
      <c r="C1671" s="15"/>
      <c r="D1671" s="17"/>
      <c r="E1671" s="17"/>
      <c r="F1671" s="17"/>
      <c r="G1671" s="17"/>
      <c r="H1671" s="16"/>
      <c r="I1671" s="14"/>
      <c r="J1671" s="14"/>
      <c r="K1671" s="59"/>
    </row>
    <row r="1672" spans="1:11" ht="19.899999999999999" customHeight="1">
      <c r="A1672" s="12"/>
      <c r="B1672" s="14"/>
      <c r="C1672" s="15"/>
      <c r="D1672" s="17"/>
      <c r="E1672" s="17"/>
      <c r="F1672" s="17"/>
      <c r="G1672" s="17"/>
      <c r="H1672" s="16"/>
      <c r="I1672" s="14"/>
      <c r="J1672" s="14"/>
      <c r="K1672" s="59"/>
    </row>
    <row r="1673" spans="1:11" ht="19.899999999999999" customHeight="1">
      <c r="A1673" s="12"/>
      <c r="B1673" s="14"/>
      <c r="C1673" s="15"/>
      <c r="D1673" s="17"/>
      <c r="E1673" s="17"/>
      <c r="F1673" s="17"/>
      <c r="G1673" s="17"/>
      <c r="H1673" s="16"/>
      <c r="I1673" s="14"/>
      <c r="J1673" s="14"/>
      <c r="K1673" s="59"/>
    </row>
    <row r="1674" spans="1:11" ht="19.899999999999999" customHeight="1">
      <c r="A1674" s="12"/>
      <c r="B1674" s="14"/>
      <c r="C1674" s="15"/>
      <c r="D1674" s="17"/>
      <c r="E1674" s="17"/>
      <c r="F1674" s="17"/>
      <c r="G1674" s="17"/>
      <c r="H1674" s="16"/>
      <c r="I1674" s="14"/>
      <c r="J1674" s="14"/>
      <c r="K1674" s="59"/>
    </row>
    <row r="1675" spans="1:11" ht="19.899999999999999" customHeight="1">
      <c r="A1675" s="12"/>
      <c r="B1675" s="14"/>
      <c r="C1675" s="15"/>
      <c r="D1675" s="17"/>
      <c r="E1675" s="17"/>
      <c r="F1675" s="17"/>
      <c r="G1675" s="17"/>
      <c r="H1675" s="16"/>
      <c r="I1675" s="14"/>
      <c r="J1675" s="14"/>
      <c r="K1675" s="59"/>
    </row>
    <row r="1676" spans="1:11" ht="19.899999999999999" customHeight="1">
      <c r="A1676" s="12"/>
      <c r="B1676" s="14"/>
      <c r="C1676" s="15"/>
      <c r="D1676" s="17"/>
      <c r="E1676" s="17"/>
      <c r="F1676" s="17"/>
      <c r="G1676" s="17"/>
      <c r="H1676" s="16"/>
      <c r="I1676" s="14"/>
      <c r="J1676" s="14"/>
      <c r="K1676" s="59"/>
    </row>
    <row r="1677" spans="1:11" ht="19.899999999999999" customHeight="1">
      <c r="A1677" s="12"/>
      <c r="B1677" s="14"/>
      <c r="C1677" s="15"/>
      <c r="D1677" s="17"/>
      <c r="E1677" s="17"/>
      <c r="F1677" s="17"/>
      <c r="G1677" s="17"/>
      <c r="H1677" s="16"/>
      <c r="I1677" s="14"/>
      <c r="J1677" s="14"/>
      <c r="K1677" s="59"/>
    </row>
    <row r="1678" spans="1:11" ht="19.899999999999999" customHeight="1">
      <c r="A1678" s="12"/>
      <c r="B1678" s="14"/>
      <c r="C1678" s="15"/>
      <c r="D1678" s="17"/>
      <c r="E1678" s="17"/>
      <c r="F1678" s="17"/>
      <c r="G1678" s="17"/>
      <c r="H1678" s="16"/>
      <c r="I1678" s="14"/>
      <c r="J1678" s="14"/>
      <c r="K1678" s="59"/>
    </row>
    <row r="1679" spans="1:11" ht="19.899999999999999" customHeight="1">
      <c r="A1679" s="12"/>
      <c r="B1679" s="14"/>
      <c r="C1679" s="15"/>
      <c r="D1679" s="17"/>
      <c r="E1679" s="17"/>
      <c r="F1679" s="17"/>
      <c r="G1679" s="17"/>
      <c r="H1679" s="16"/>
      <c r="I1679" s="14"/>
      <c r="J1679" s="14"/>
      <c r="K1679" s="59"/>
    </row>
    <row r="1680" spans="1:11" ht="19.899999999999999" customHeight="1">
      <c r="A1680" s="12"/>
      <c r="B1680" s="14"/>
      <c r="C1680" s="15"/>
      <c r="D1680" s="17"/>
      <c r="E1680" s="17"/>
      <c r="F1680" s="17"/>
      <c r="G1680" s="17"/>
      <c r="H1680" s="16"/>
      <c r="I1680" s="14"/>
      <c r="J1680" s="14"/>
      <c r="K1680" s="59"/>
    </row>
    <row r="1681" spans="1:11" ht="19.899999999999999" customHeight="1">
      <c r="A1681" s="12"/>
      <c r="B1681" s="14"/>
      <c r="C1681" s="15"/>
      <c r="D1681" s="17"/>
      <c r="E1681" s="17"/>
      <c r="F1681" s="17"/>
      <c r="G1681" s="17"/>
      <c r="H1681" s="16"/>
      <c r="I1681" s="14"/>
      <c r="J1681" s="14"/>
      <c r="K1681" s="59"/>
    </row>
    <row r="1682" spans="1:11" ht="19.899999999999999" customHeight="1">
      <c r="A1682" s="12"/>
      <c r="B1682" s="14"/>
      <c r="C1682" s="15"/>
      <c r="D1682" s="17"/>
      <c r="E1682" s="17"/>
      <c r="F1682" s="17"/>
      <c r="G1682" s="17"/>
      <c r="H1682" s="16"/>
      <c r="I1682" s="14"/>
      <c r="J1682" s="14"/>
      <c r="K1682" s="59"/>
    </row>
    <row r="1683" spans="1:11" ht="19.899999999999999" customHeight="1">
      <c r="A1683" s="12"/>
      <c r="B1683" s="14"/>
      <c r="C1683" s="15"/>
      <c r="D1683" s="17"/>
      <c r="E1683" s="17"/>
      <c r="F1683" s="17"/>
      <c r="G1683" s="17"/>
      <c r="H1683" s="16"/>
      <c r="I1683" s="14"/>
      <c r="J1683" s="14"/>
      <c r="K1683" s="59"/>
    </row>
    <row r="1684" spans="1:11" ht="19.899999999999999" customHeight="1">
      <c r="A1684" s="12"/>
      <c r="B1684" s="14"/>
      <c r="C1684" s="15"/>
      <c r="D1684" s="17"/>
      <c r="E1684" s="17"/>
      <c r="F1684" s="17"/>
      <c r="G1684" s="17"/>
      <c r="H1684" s="16"/>
      <c r="I1684" s="14"/>
      <c r="J1684" s="14"/>
      <c r="K1684" s="59"/>
    </row>
    <row r="1685" spans="1:11" ht="19.899999999999999" customHeight="1">
      <c r="A1685" s="12"/>
      <c r="B1685" s="14"/>
      <c r="C1685" s="15"/>
      <c r="D1685" s="17"/>
      <c r="E1685" s="17"/>
      <c r="F1685" s="17"/>
      <c r="G1685" s="17"/>
      <c r="H1685" s="16"/>
      <c r="I1685" s="14"/>
      <c r="J1685" s="14"/>
      <c r="K1685" s="59"/>
    </row>
    <row r="1686" spans="1:11" ht="19.899999999999999" customHeight="1">
      <c r="A1686" s="12"/>
      <c r="B1686" s="14"/>
      <c r="C1686" s="15"/>
      <c r="D1686" s="17"/>
      <c r="E1686" s="17"/>
      <c r="F1686" s="17"/>
      <c r="G1686" s="17"/>
      <c r="H1686" s="16"/>
      <c r="I1686" s="14"/>
      <c r="J1686" s="14"/>
      <c r="K1686" s="59"/>
    </row>
    <row r="1687" spans="1:11" ht="19.899999999999999" customHeight="1">
      <c r="A1687" s="12"/>
      <c r="B1687" s="14"/>
      <c r="C1687" s="15"/>
      <c r="D1687" s="17"/>
      <c r="E1687" s="17"/>
      <c r="F1687" s="17"/>
      <c r="G1687" s="17"/>
      <c r="H1687" s="16"/>
      <c r="I1687" s="14"/>
      <c r="J1687" s="14"/>
      <c r="K1687" s="59"/>
    </row>
    <row r="1688" spans="1:11" ht="19.899999999999999" customHeight="1">
      <c r="A1688" s="12"/>
      <c r="B1688" s="14"/>
      <c r="C1688" s="15"/>
      <c r="D1688" s="17"/>
      <c r="E1688" s="17"/>
      <c r="F1688" s="17"/>
      <c r="G1688" s="17"/>
      <c r="H1688" s="16"/>
      <c r="I1688" s="14"/>
      <c r="J1688" s="14"/>
      <c r="K1688" s="59"/>
    </row>
    <row r="1689" spans="1:11" ht="19.899999999999999" customHeight="1">
      <c r="A1689" s="12"/>
      <c r="B1689" s="14"/>
      <c r="C1689" s="15"/>
      <c r="D1689" s="17"/>
      <c r="E1689" s="17"/>
      <c r="F1689" s="17"/>
      <c r="G1689" s="17"/>
      <c r="H1689" s="16"/>
      <c r="I1689" s="14"/>
      <c r="J1689" s="14"/>
      <c r="K1689" s="59"/>
    </row>
    <row r="1690" spans="1:11" ht="19.899999999999999" customHeight="1">
      <c r="A1690" s="12"/>
      <c r="B1690" s="14"/>
      <c r="C1690" s="15"/>
      <c r="D1690" s="17"/>
      <c r="E1690" s="17"/>
      <c r="F1690" s="17"/>
      <c r="G1690" s="17"/>
      <c r="H1690" s="16"/>
      <c r="I1690" s="14"/>
      <c r="J1690" s="14"/>
      <c r="K1690" s="59"/>
    </row>
    <row r="1691" spans="1:11" ht="19.899999999999999" customHeight="1">
      <c r="A1691" s="12"/>
      <c r="B1691" s="14"/>
      <c r="C1691" s="15"/>
      <c r="D1691" s="17"/>
      <c r="E1691" s="17"/>
      <c r="F1691" s="17"/>
      <c r="G1691" s="17"/>
      <c r="H1691" s="16"/>
      <c r="I1691" s="14"/>
      <c r="J1691" s="14"/>
      <c r="K1691" s="59"/>
    </row>
    <row r="1692" spans="1:11" ht="19.899999999999999" customHeight="1">
      <c r="A1692" s="12"/>
      <c r="B1692" s="14"/>
      <c r="C1692" s="15"/>
      <c r="D1692" s="17"/>
      <c r="E1692" s="17"/>
      <c r="F1692" s="17"/>
      <c r="G1692" s="17"/>
      <c r="H1692" s="16"/>
      <c r="I1692" s="14"/>
      <c r="J1692" s="14"/>
      <c r="K1692" s="59"/>
    </row>
    <row r="1693" spans="1:11" ht="19.899999999999999" customHeight="1">
      <c r="A1693" s="12"/>
      <c r="B1693" s="14"/>
      <c r="C1693" s="15"/>
      <c r="D1693" s="17"/>
      <c r="E1693" s="17"/>
      <c r="F1693" s="17"/>
      <c r="G1693" s="17"/>
      <c r="H1693" s="16"/>
      <c r="I1693" s="14"/>
      <c r="J1693" s="14"/>
      <c r="K1693" s="59"/>
    </row>
    <row r="1694" spans="1:11" ht="19.899999999999999" customHeight="1">
      <c r="A1694" s="12"/>
      <c r="B1694" s="14"/>
      <c r="C1694" s="15"/>
      <c r="D1694" s="17"/>
      <c r="E1694" s="17"/>
      <c r="F1694" s="17"/>
      <c r="G1694" s="17"/>
      <c r="H1694" s="16"/>
      <c r="I1694" s="14"/>
      <c r="J1694" s="14"/>
      <c r="K1694" s="59"/>
    </row>
    <row r="1695" spans="1:11" ht="19.899999999999999" customHeight="1">
      <c r="A1695" s="12"/>
      <c r="B1695" s="14"/>
      <c r="C1695" s="15"/>
      <c r="D1695" s="17"/>
      <c r="E1695" s="17"/>
      <c r="F1695" s="17"/>
      <c r="G1695" s="17"/>
      <c r="H1695" s="16"/>
      <c r="I1695" s="14"/>
      <c r="J1695" s="14"/>
      <c r="K1695" s="59"/>
    </row>
    <row r="1696" spans="1:11" ht="19.899999999999999" customHeight="1">
      <c r="A1696" s="12"/>
      <c r="B1696" s="14"/>
      <c r="C1696" s="15"/>
      <c r="D1696" s="17"/>
      <c r="E1696" s="17"/>
      <c r="F1696" s="17"/>
      <c r="G1696" s="17"/>
      <c r="H1696" s="16"/>
      <c r="I1696" s="14"/>
      <c r="J1696" s="14"/>
      <c r="K1696" s="59"/>
    </row>
    <row r="1697" spans="1:11" ht="19.899999999999999" customHeight="1">
      <c r="A1697" s="12"/>
      <c r="B1697" s="14"/>
      <c r="C1697" s="15"/>
      <c r="D1697" s="17"/>
      <c r="E1697" s="17"/>
      <c r="F1697" s="17"/>
      <c r="G1697" s="17"/>
      <c r="H1697" s="16"/>
      <c r="I1697" s="14"/>
      <c r="J1697" s="14"/>
      <c r="K1697" s="59"/>
    </row>
    <row r="1698" spans="1:11" ht="19.899999999999999" customHeight="1">
      <c r="A1698" s="12"/>
      <c r="B1698" s="14"/>
      <c r="C1698" s="15"/>
      <c r="D1698" s="17"/>
      <c r="E1698" s="17"/>
      <c r="F1698" s="17"/>
      <c r="G1698" s="17"/>
      <c r="H1698" s="16"/>
      <c r="I1698" s="14"/>
      <c r="J1698" s="14"/>
      <c r="K1698" s="59"/>
    </row>
    <row r="1699" spans="1:11" ht="19.899999999999999" customHeight="1">
      <c r="A1699" s="12"/>
      <c r="B1699" s="14"/>
      <c r="C1699" s="15"/>
      <c r="D1699" s="17"/>
      <c r="E1699" s="17"/>
      <c r="F1699" s="17"/>
      <c r="G1699" s="17"/>
      <c r="H1699" s="16"/>
      <c r="I1699" s="14"/>
      <c r="J1699" s="14"/>
      <c r="K1699" s="59"/>
    </row>
    <row r="1700" spans="1:11" ht="19.899999999999999" customHeight="1">
      <c r="A1700" s="12"/>
      <c r="B1700" s="14"/>
      <c r="C1700" s="15"/>
      <c r="D1700" s="17"/>
      <c r="E1700" s="17"/>
      <c r="F1700" s="17"/>
      <c r="G1700" s="17"/>
      <c r="H1700" s="16"/>
      <c r="I1700" s="14"/>
      <c r="J1700" s="14"/>
      <c r="K1700" s="59"/>
    </row>
    <row r="1701" spans="1:11" ht="19.899999999999999" customHeight="1">
      <c r="A1701" s="12"/>
      <c r="B1701" s="14"/>
      <c r="C1701" s="15"/>
      <c r="D1701" s="17"/>
      <c r="E1701" s="17"/>
      <c r="F1701" s="17"/>
      <c r="G1701" s="17"/>
      <c r="H1701" s="16"/>
      <c r="I1701" s="14"/>
      <c r="J1701" s="14"/>
      <c r="K1701" s="59"/>
    </row>
    <row r="1702" spans="1:11" ht="19.899999999999999" customHeight="1">
      <c r="A1702" s="12"/>
      <c r="B1702" s="14"/>
      <c r="C1702" s="15"/>
      <c r="D1702" s="17"/>
      <c r="E1702" s="17"/>
      <c r="F1702" s="17"/>
      <c r="G1702" s="17"/>
      <c r="H1702" s="16"/>
      <c r="I1702" s="14"/>
      <c r="J1702" s="14"/>
      <c r="K1702" s="59"/>
    </row>
    <row r="1703" spans="1:11" ht="19.899999999999999" customHeight="1">
      <c r="A1703" s="12"/>
      <c r="B1703" s="14"/>
      <c r="C1703" s="15"/>
      <c r="D1703" s="17"/>
      <c r="E1703" s="17"/>
      <c r="F1703" s="17"/>
      <c r="G1703" s="17"/>
      <c r="H1703" s="16"/>
      <c r="I1703" s="14"/>
      <c r="J1703" s="14"/>
      <c r="K1703" s="59"/>
    </row>
    <row r="1704" spans="1:11" ht="19.899999999999999" customHeight="1">
      <c r="A1704" s="12"/>
      <c r="B1704" s="14"/>
      <c r="C1704" s="15"/>
      <c r="D1704" s="17"/>
      <c r="E1704" s="17"/>
      <c r="F1704" s="17"/>
      <c r="G1704" s="17"/>
      <c r="H1704" s="16"/>
      <c r="I1704" s="14"/>
      <c r="J1704" s="14"/>
      <c r="K1704" s="59"/>
    </row>
    <row r="1705" spans="1:11" ht="19.899999999999999" customHeight="1">
      <c r="A1705" s="12"/>
      <c r="B1705" s="14"/>
      <c r="C1705" s="15"/>
      <c r="D1705" s="17"/>
      <c r="E1705" s="17"/>
      <c r="F1705" s="17"/>
      <c r="G1705" s="17"/>
      <c r="H1705" s="16"/>
      <c r="I1705" s="14"/>
      <c r="J1705" s="14"/>
      <c r="K1705" s="59"/>
    </row>
    <row r="1706" spans="1:11" ht="19.899999999999999" customHeight="1">
      <c r="A1706" s="12"/>
      <c r="B1706" s="14"/>
      <c r="C1706" s="15"/>
      <c r="D1706" s="17"/>
      <c r="E1706" s="17"/>
      <c r="F1706" s="17"/>
      <c r="G1706" s="17"/>
      <c r="H1706" s="16"/>
      <c r="I1706" s="14"/>
      <c r="J1706" s="14"/>
      <c r="K1706" s="59"/>
    </row>
    <row r="1707" spans="1:11" ht="19.899999999999999" customHeight="1">
      <c r="A1707" s="12"/>
      <c r="B1707" s="14"/>
      <c r="C1707" s="15"/>
      <c r="D1707" s="17"/>
      <c r="E1707" s="17"/>
      <c r="F1707" s="17"/>
      <c r="G1707" s="17"/>
      <c r="H1707" s="16"/>
      <c r="I1707" s="14"/>
      <c r="J1707" s="14"/>
      <c r="K1707" s="59"/>
    </row>
    <row r="1708" spans="1:11" ht="19.899999999999999" customHeight="1">
      <c r="A1708" s="12"/>
      <c r="B1708" s="14"/>
      <c r="C1708" s="15"/>
      <c r="D1708" s="17"/>
      <c r="E1708" s="17"/>
      <c r="F1708" s="17"/>
      <c r="G1708" s="17"/>
      <c r="H1708" s="16"/>
      <c r="I1708" s="14"/>
      <c r="J1708" s="14"/>
      <c r="K1708" s="59"/>
    </row>
    <row r="1709" spans="1:11" ht="19.899999999999999" customHeight="1">
      <c r="A1709" s="12"/>
      <c r="B1709" s="14"/>
      <c r="C1709" s="15"/>
      <c r="D1709" s="17"/>
      <c r="E1709" s="17"/>
      <c r="F1709" s="17"/>
      <c r="G1709" s="17"/>
      <c r="H1709" s="16"/>
      <c r="I1709" s="14"/>
      <c r="J1709" s="14"/>
      <c r="K1709" s="59"/>
    </row>
    <row r="1710" spans="1:11" ht="19.899999999999999" customHeight="1">
      <c r="A1710" s="12"/>
      <c r="B1710" s="14"/>
      <c r="C1710" s="15"/>
      <c r="D1710" s="17"/>
      <c r="E1710" s="17"/>
      <c r="F1710" s="17"/>
      <c r="G1710" s="17"/>
      <c r="H1710" s="16"/>
      <c r="I1710" s="14"/>
      <c r="J1710" s="14"/>
      <c r="K1710" s="59"/>
    </row>
    <row r="1711" spans="1:11" ht="19.899999999999999" customHeight="1">
      <c r="A1711" s="12"/>
      <c r="B1711" s="14"/>
      <c r="C1711" s="15"/>
      <c r="D1711" s="17"/>
      <c r="E1711" s="17"/>
      <c r="F1711" s="17"/>
      <c r="G1711" s="17"/>
      <c r="H1711" s="16"/>
      <c r="I1711" s="14"/>
      <c r="J1711" s="14"/>
      <c r="K1711" s="59"/>
    </row>
    <row r="1712" spans="1:11" ht="19.899999999999999" customHeight="1">
      <c r="A1712" s="12"/>
      <c r="B1712" s="14"/>
      <c r="C1712" s="15"/>
      <c r="D1712" s="17"/>
      <c r="E1712" s="17"/>
      <c r="F1712" s="17"/>
      <c r="G1712" s="17"/>
      <c r="H1712" s="16"/>
      <c r="I1712" s="14"/>
      <c r="J1712" s="14"/>
      <c r="K1712" s="59"/>
    </row>
    <row r="1713" spans="1:11" ht="19.899999999999999" customHeight="1">
      <c r="A1713" s="12"/>
      <c r="B1713" s="14"/>
      <c r="C1713" s="15"/>
      <c r="D1713" s="17"/>
      <c r="E1713" s="17"/>
      <c r="F1713" s="17"/>
      <c r="G1713" s="17"/>
      <c r="H1713" s="16"/>
      <c r="I1713" s="14"/>
      <c r="J1713" s="14"/>
      <c r="K1713" s="59"/>
    </row>
    <row r="1714" spans="1:11" ht="19.899999999999999" customHeight="1">
      <c r="A1714" s="12"/>
      <c r="B1714" s="14"/>
      <c r="C1714" s="15"/>
      <c r="D1714" s="17"/>
      <c r="E1714" s="17"/>
      <c r="F1714" s="17"/>
      <c r="G1714" s="17"/>
      <c r="H1714" s="16"/>
      <c r="I1714" s="14"/>
      <c r="J1714" s="14"/>
      <c r="K1714" s="59"/>
    </row>
    <row r="1715" spans="1:11" ht="19.899999999999999" customHeight="1">
      <c r="A1715" s="12"/>
      <c r="B1715" s="14"/>
      <c r="C1715" s="15"/>
      <c r="D1715" s="17"/>
      <c r="E1715" s="17"/>
      <c r="F1715" s="17"/>
      <c r="G1715" s="17"/>
      <c r="H1715" s="16"/>
      <c r="I1715" s="14"/>
      <c r="J1715" s="14"/>
      <c r="K1715" s="59"/>
    </row>
    <row r="1716" spans="1:11" ht="19.899999999999999" customHeight="1">
      <c r="A1716" s="12"/>
      <c r="B1716" s="14"/>
      <c r="C1716" s="15"/>
      <c r="D1716" s="17"/>
      <c r="E1716" s="17"/>
      <c r="F1716" s="17"/>
      <c r="G1716" s="17"/>
      <c r="H1716" s="16"/>
      <c r="I1716" s="14"/>
      <c r="J1716" s="14"/>
      <c r="K1716" s="59"/>
    </row>
    <row r="1717" spans="1:11" ht="19.899999999999999" customHeight="1">
      <c r="A1717" s="12"/>
      <c r="B1717" s="14"/>
      <c r="C1717" s="15"/>
      <c r="D1717" s="17"/>
      <c r="E1717" s="17"/>
      <c r="F1717" s="17"/>
      <c r="G1717" s="17"/>
      <c r="H1717" s="16"/>
      <c r="I1717" s="14"/>
      <c r="J1717" s="14"/>
      <c r="K1717" s="59"/>
    </row>
    <row r="1718" spans="1:11" ht="19.899999999999999" customHeight="1">
      <c r="A1718" s="12"/>
      <c r="B1718" s="14"/>
      <c r="C1718" s="15"/>
      <c r="D1718" s="17"/>
      <c r="E1718" s="17"/>
      <c r="F1718" s="17"/>
      <c r="G1718" s="17"/>
      <c r="H1718" s="16"/>
      <c r="I1718" s="14"/>
      <c r="J1718" s="14"/>
      <c r="K1718" s="59"/>
    </row>
    <row r="1719" spans="1:11" ht="19.899999999999999" customHeight="1">
      <c r="A1719" s="12"/>
      <c r="B1719" s="14"/>
      <c r="C1719" s="15"/>
      <c r="D1719" s="17"/>
      <c r="E1719" s="17"/>
      <c r="F1719" s="17"/>
      <c r="G1719" s="17"/>
      <c r="H1719" s="16"/>
      <c r="I1719" s="14"/>
      <c r="J1719" s="14"/>
      <c r="K1719" s="59"/>
    </row>
    <row r="1720" spans="1:11" ht="19.899999999999999" customHeight="1">
      <c r="A1720" s="12"/>
      <c r="B1720" s="14"/>
      <c r="C1720" s="15"/>
      <c r="D1720" s="17"/>
      <c r="E1720" s="17"/>
      <c r="F1720" s="17"/>
      <c r="G1720" s="17"/>
      <c r="H1720" s="16"/>
      <c r="I1720" s="14"/>
      <c r="J1720" s="14"/>
      <c r="K1720" s="59"/>
    </row>
    <row r="1721" spans="1:11" ht="19.899999999999999" customHeight="1">
      <c r="A1721" s="12"/>
      <c r="B1721" s="14"/>
      <c r="C1721" s="15"/>
      <c r="D1721" s="17"/>
      <c r="E1721" s="17"/>
      <c r="F1721" s="17"/>
      <c r="G1721" s="17"/>
      <c r="H1721" s="16"/>
      <c r="I1721" s="14"/>
      <c r="J1721" s="14"/>
      <c r="K1721" s="59"/>
    </row>
    <row r="1722" spans="1:11" ht="19.899999999999999" customHeight="1">
      <c r="A1722" s="12"/>
      <c r="B1722" s="14"/>
      <c r="C1722" s="15"/>
      <c r="D1722" s="17"/>
      <c r="E1722" s="17"/>
      <c r="F1722" s="17"/>
      <c r="G1722" s="17"/>
      <c r="H1722" s="16"/>
      <c r="I1722" s="14"/>
      <c r="J1722" s="14"/>
      <c r="K1722" s="59"/>
    </row>
    <row r="1723" spans="1:11" ht="19.899999999999999" customHeight="1">
      <c r="A1723" s="12"/>
      <c r="B1723" s="14"/>
      <c r="C1723" s="15"/>
      <c r="D1723" s="17"/>
      <c r="E1723" s="17"/>
      <c r="F1723" s="17"/>
      <c r="G1723" s="17"/>
      <c r="H1723" s="16"/>
      <c r="I1723" s="14"/>
      <c r="J1723" s="14"/>
      <c r="K1723" s="59"/>
    </row>
    <row r="1724" spans="1:11" ht="19.899999999999999" customHeight="1">
      <c r="A1724" s="12"/>
      <c r="B1724" s="14"/>
      <c r="C1724" s="15"/>
      <c r="D1724" s="17"/>
      <c r="E1724" s="17"/>
      <c r="F1724" s="17"/>
      <c r="G1724" s="17"/>
      <c r="H1724" s="16"/>
      <c r="I1724" s="14"/>
      <c r="J1724" s="14"/>
      <c r="K1724" s="59"/>
    </row>
    <row r="1725" spans="1:11" ht="19.899999999999999" customHeight="1">
      <c r="A1725" s="12"/>
      <c r="B1725" s="14"/>
      <c r="C1725" s="15"/>
      <c r="D1725" s="17"/>
      <c r="E1725" s="17"/>
      <c r="F1725" s="17"/>
      <c r="G1725" s="17"/>
      <c r="H1725" s="16"/>
      <c r="I1725" s="14"/>
      <c r="J1725" s="14"/>
      <c r="K1725" s="59"/>
    </row>
    <row r="1726" spans="1:11" ht="19.899999999999999" customHeight="1">
      <c r="A1726" s="12"/>
      <c r="B1726" s="14"/>
      <c r="C1726" s="15"/>
      <c r="D1726" s="17"/>
      <c r="E1726" s="17"/>
      <c r="F1726" s="17"/>
      <c r="G1726" s="17"/>
      <c r="H1726" s="16"/>
      <c r="I1726" s="14"/>
      <c r="J1726" s="14"/>
      <c r="K1726" s="59"/>
    </row>
    <row r="1727" spans="1:11" ht="19.899999999999999" customHeight="1">
      <c r="A1727" s="12"/>
      <c r="B1727" s="14"/>
      <c r="C1727" s="15"/>
      <c r="D1727" s="17"/>
      <c r="E1727" s="17"/>
      <c r="F1727" s="17"/>
      <c r="G1727" s="17"/>
      <c r="H1727" s="16"/>
      <c r="I1727" s="14"/>
      <c r="J1727" s="14"/>
      <c r="K1727" s="59"/>
    </row>
    <row r="1728" spans="1:11" ht="19.899999999999999" customHeight="1">
      <c r="A1728" s="12"/>
      <c r="B1728" s="14"/>
      <c r="C1728" s="15"/>
      <c r="D1728" s="17"/>
      <c r="E1728" s="17"/>
      <c r="F1728" s="17"/>
      <c r="G1728" s="17"/>
      <c r="H1728" s="16"/>
      <c r="I1728" s="14"/>
      <c r="J1728" s="14"/>
      <c r="K1728" s="59"/>
    </row>
    <row r="1729" spans="1:11" ht="19.899999999999999" customHeight="1">
      <c r="A1729" s="12"/>
      <c r="B1729" s="14"/>
      <c r="C1729" s="15"/>
      <c r="D1729" s="17"/>
      <c r="E1729" s="17"/>
      <c r="F1729" s="17"/>
      <c r="G1729" s="17"/>
      <c r="H1729" s="16"/>
      <c r="I1729" s="14"/>
      <c r="J1729" s="14"/>
      <c r="K1729" s="59"/>
    </row>
    <row r="1730" spans="1:11" ht="19.899999999999999" customHeight="1">
      <c r="A1730" s="12"/>
      <c r="B1730" s="14"/>
      <c r="C1730" s="15"/>
      <c r="D1730" s="17"/>
      <c r="E1730" s="17"/>
      <c r="F1730" s="17"/>
      <c r="G1730" s="17"/>
      <c r="H1730" s="16"/>
      <c r="I1730" s="14"/>
      <c r="J1730" s="14"/>
      <c r="K1730" s="59"/>
    </row>
    <row r="1731" spans="1:11" ht="19.899999999999999" customHeight="1">
      <c r="A1731" s="12"/>
      <c r="B1731" s="14"/>
      <c r="C1731" s="15"/>
      <c r="D1731" s="17"/>
      <c r="E1731" s="17"/>
      <c r="F1731" s="17"/>
      <c r="G1731" s="17"/>
      <c r="H1731" s="16"/>
      <c r="I1731" s="14"/>
      <c r="J1731" s="14"/>
      <c r="K1731" s="59"/>
    </row>
    <row r="1732" spans="1:11" ht="19.899999999999999" customHeight="1">
      <c r="A1732" s="12"/>
      <c r="B1732" s="14"/>
      <c r="C1732" s="15"/>
      <c r="D1732" s="17"/>
      <c r="E1732" s="17"/>
      <c r="F1732" s="17"/>
      <c r="G1732" s="17"/>
      <c r="H1732" s="16"/>
      <c r="I1732" s="14"/>
      <c r="J1732" s="14"/>
      <c r="K1732" s="59"/>
    </row>
    <row r="1733" spans="1:11" ht="19.899999999999999" customHeight="1">
      <c r="A1733" s="12"/>
      <c r="B1733" s="14"/>
      <c r="C1733" s="15"/>
      <c r="D1733" s="17"/>
      <c r="E1733" s="17"/>
      <c r="F1733" s="17"/>
      <c r="G1733" s="17"/>
      <c r="H1733" s="16"/>
      <c r="I1733" s="14"/>
      <c r="J1733" s="14"/>
      <c r="K1733" s="59"/>
    </row>
    <row r="1734" spans="1:11" ht="19.899999999999999" customHeight="1">
      <c r="A1734" s="12"/>
      <c r="B1734" s="14"/>
      <c r="C1734" s="15"/>
      <c r="D1734" s="17"/>
      <c r="E1734" s="17"/>
      <c r="F1734" s="17"/>
      <c r="G1734" s="17"/>
      <c r="H1734" s="16"/>
      <c r="I1734" s="14"/>
      <c r="J1734" s="14"/>
      <c r="K1734" s="59"/>
    </row>
    <row r="1735" spans="1:11" ht="19.899999999999999" customHeight="1">
      <c r="A1735" s="12"/>
      <c r="B1735" s="14"/>
      <c r="C1735" s="15"/>
      <c r="D1735" s="17"/>
      <c r="E1735" s="17"/>
      <c r="F1735" s="17"/>
      <c r="G1735" s="17"/>
      <c r="H1735" s="16"/>
      <c r="I1735" s="14"/>
      <c r="J1735" s="14"/>
      <c r="K1735" s="59"/>
    </row>
    <row r="1736" spans="1:11" ht="19.899999999999999" customHeight="1">
      <c r="A1736" s="12"/>
      <c r="B1736" s="14"/>
      <c r="C1736" s="15"/>
      <c r="D1736" s="17"/>
      <c r="E1736" s="17"/>
      <c r="F1736" s="17"/>
      <c r="G1736" s="17"/>
      <c r="H1736" s="16"/>
      <c r="I1736" s="14"/>
      <c r="J1736" s="14"/>
      <c r="K1736" s="59"/>
    </row>
    <row r="1737" spans="1:11" ht="19.899999999999999" customHeight="1">
      <c r="A1737" s="12"/>
      <c r="B1737" s="14"/>
      <c r="C1737" s="15"/>
      <c r="D1737" s="17"/>
      <c r="E1737" s="17"/>
      <c r="F1737" s="17"/>
      <c r="G1737" s="17"/>
      <c r="H1737" s="16"/>
      <c r="I1737" s="14"/>
      <c r="J1737" s="14"/>
      <c r="K1737" s="59"/>
    </row>
    <row r="1738" spans="1:11" ht="19.899999999999999" customHeight="1">
      <c r="A1738" s="12"/>
      <c r="B1738" s="14"/>
      <c r="C1738" s="15"/>
      <c r="D1738" s="17"/>
      <c r="E1738" s="17"/>
      <c r="F1738" s="17"/>
      <c r="G1738" s="17"/>
      <c r="H1738" s="16"/>
      <c r="I1738" s="14"/>
      <c r="J1738" s="14"/>
      <c r="K1738" s="59"/>
    </row>
    <row r="1739" spans="1:11" ht="19.899999999999999" customHeight="1">
      <c r="A1739" s="12"/>
      <c r="B1739" s="14"/>
      <c r="C1739" s="15"/>
      <c r="D1739" s="17"/>
      <c r="E1739" s="17"/>
      <c r="F1739" s="17"/>
      <c r="G1739" s="17"/>
      <c r="H1739" s="16"/>
      <c r="I1739" s="14"/>
      <c r="J1739" s="14"/>
      <c r="K1739" s="59"/>
    </row>
    <row r="1740" spans="1:11" ht="19.899999999999999" customHeight="1">
      <c r="A1740" s="12"/>
      <c r="B1740" s="14"/>
      <c r="C1740" s="15"/>
      <c r="D1740" s="17"/>
      <c r="E1740" s="17"/>
      <c r="F1740" s="17"/>
      <c r="G1740" s="17"/>
      <c r="H1740" s="16"/>
      <c r="I1740" s="14"/>
      <c r="J1740" s="14"/>
      <c r="K1740" s="59"/>
    </row>
    <row r="1741" spans="1:11" ht="19.899999999999999" customHeight="1">
      <c r="A1741" s="12"/>
      <c r="B1741" s="14"/>
      <c r="C1741" s="15"/>
      <c r="D1741" s="17"/>
      <c r="E1741" s="17"/>
      <c r="F1741" s="17"/>
      <c r="G1741" s="17"/>
      <c r="H1741" s="16"/>
      <c r="I1741" s="14"/>
      <c r="J1741" s="14"/>
      <c r="K1741" s="59"/>
    </row>
    <row r="1742" spans="1:11" ht="19.899999999999999" customHeight="1">
      <c r="A1742" s="12"/>
      <c r="B1742" s="14"/>
      <c r="C1742" s="15"/>
      <c r="D1742" s="17"/>
      <c r="E1742" s="17"/>
      <c r="F1742" s="17"/>
      <c r="G1742" s="17"/>
      <c r="H1742" s="16"/>
      <c r="I1742" s="14"/>
      <c r="J1742" s="14"/>
      <c r="K1742" s="59"/>
    </row>
    <row r="1743" spans="1:11" ht="19.899999999999999" customHeight="1">
      <c r="A1743" s="12"/>
      <c r="B1743" s="14"/>
      <c r="C1743" s="15"/>
      <c r="D1743" s="17"/>
      <c r="E1743" s="17"/>
      <c r="F1743" s="17"/>
      <c r="G1743" s="17"/>
      <c r="H1743" s="16"/>
      <c r="I1743" s="14"/>
      <c r="J1743" s="14"/>
      <c r="K1743" s="59"/>
    </row>
    <row r="1744" spans="1:11" ht="19.899999999999999" customHeight="1">
      <c r="A1744" s="12"/>
      <c r="B1744" s="14"/>
      <c r="C1744" s="15"/>
      <c r="D1744" s="17"/>
      <c r="E1744" s="17"/>
      <c r="F1744" s="17"/>
      <c r="G1744" s="17"/>
      <c r="H1744" s="16"/>
      <c r="I1744" s="14"/>
      <c r="J1744" s="14"/>
      <c r="K1744" s="59"/>
    </row>
    <row r="1745" spans="1:11" ht="19.899999999999999" customHeight="1">
      <c r="A1745" s="12"/>
      <c r="B1745" s="14"/>
      <c r="C1745" s="15"/>
      <c r="D1745" s="17"/>
      <c r="E1745" s="17"/>
      <c r="F1745" s="17"/>
      <c r="G1745" s="17"/>
      <c r="H1745" s="16"/>
      <c r="I1745" s="14"/>
      <c r="J1745" s="14"/>
      <c r="K1745" s="59"/>
    </row>
    <row r="1746" spans="1:11" ht="19.899999999999999" customHeight="1">
      <c r="A1746" s="12"/>
      <c r="B1746" s="14"/>
      <c r="C1746" s="15"/>
      <c r="D1746" s="17"/>
      <c r="E1746" s="17"/>
      <c r="F1746" s="17"/>
      <c r="G1746" s="17"/>
      <c r="H1746" s="16"/>
      <c r="I1746" s="14"/>
      <c r="J1746" s="14"/>
      <c r="K1746" s="59"/>
    </row>
    <row r="1747" spans="1:11" ht="19.899999999999999" customHeight="1">
      <c r="A1747" s="12"/>
      <c r="B1747" s="14"/>
      <c r="C1747" s="15"/>
      <c r="D1747" s="17"/>
      <c r="E1747" s="17"/>
      <c r="F1747" s="17"/>
      <c r="G1747" s="17"/>
      <c r="H1747" s="16"/>
      <c r="I1747" s="14"/>
      <c r="J1747" s="14"/>
      <c r="K1747" s="59"/>
    </row>
    <row r="1748" spans="1:11" ht="19.899999999999999" customHeight="1">
      <c r="A1748" s="12"/>
      <c r="B1748" s="14"/>
      <c r="C1748" s="15"/>
      <c r="D1748" s="17"/>
      <c r="E1748" s="17"/>
      <c r="F1748" s="17"/>
      <c r="G1748" s="17"/>
      <c r="H1748" s="16"/>
      <c r="I1748" s="14"/>
      <c r="J1748" s="14"/>
      <c r="K1748" s="59"/>
    </row>
    <row r="1749" spans="1:11" ht="19.899999999999999" customHeight="1">
      <c r="A1749" s="12"/>
      <c r="B1749" s="14"/>
      <c r="C1749" s="15"/>
      <c r="D1749" s="17"/>
      <c r="E1749" s="17"/>
      <c r="F1749" s="17"/>
      <c r="G1749" s="17"/>
      <c r="H1749" s="16"/>
      <c r="I1749" s="14"/>
      <c r="J1749" s="14"/>
      <c r="K1749" s="59"/>
    </row>
    <row r="1750" spans="1:11" ht="19.899999999999999" customHeight="1">
      <c r="A1750" s="12"/>
      <c r="B1750" s="14"/>
      <c r="C1750" s="15"/>
      <c r="D1750" s="17"/>
      <c r="E1750" s="17"/>
      <c r="F1750" s="17"/>
      <c r="G1750" s="17"/>
      <c r="H1750" s="16"/>
      <c r="I1750" s="14"/>
      <c r="J1750" s="14"/>
      <c r="K1750" s="59"/>
    </row>
    <row r="1751" spans="1:11" ht="19.899999999999999" customHeight="1">
      <c r="A1751" s="12"/>
      <c r="B1751" s="14"/>
      <c r="C1751" s="15"/>
      <c r="D1751" s="17"/>
      <c r="E1751" s="17"/>
      <c r="F1751" s="17"/>
      <c r="G1751" s="17"/>
      <c r="H1751" s="16"/>
      <c r="I1751" s="14"/>
      <c r="J1751" s="14"/>
      <c r="K1751" s="59"/>
    </row>
    <row r="1752" spans="1:11" ht="19.899999999999999" customHeight="1">
      <c r="A1752" s="12"/>
      <c r="B1752" s="14"/>
      <c r="C1752" s="15"/>
      <c r="D1752" s="17"/>
      <c r="E1752" s="17"/>
      <c r="F1752" s="17"/>
      <c r="G1752" s="17"/>
      <c r="H1752" s="16"/>
      <c r="I1752" s="14"/>
      <c r="J1752" s="14"/>
      <c r="K1752" s="59"/>
    </row>
    <row r="1753" spans="1:11" ht="19.899999999999999" customHeight="1">
      <c r="A1753" s="12"/>
      <c r="B1753" s="14"/>
      <c r="C1753" s="15"/>
      <c r="D1753" s="17"/>
      <c r="E1753" s="17"/>
      <c r="F1753" s="17"/>
      <c r="G1753" s="17"/>
      <c r="H1753" s="16"/>
      <c r="I1753" s="14"/>
      <c r="J1753" s="14"/>
      <c r="K1753" s="59"/>
    </row>
    <row r="1754" spans="1:11" ht="19.899999999999999" customHeight="1">
      <c r="A1754" s="12"/>
      <c r="B1754" s="14"/>
      <c r="C1754" s="15"/>
      <c r="D1754" s="17"/>
      <c r="E1754" s="17"/>
      <c r="F1754" s="17"/>
      <c r="G1754" s="17"/>
      <c r="H1754" s="16"/>
      <c r="I1754" s="14"/>
      <c r="J1754" s="14"/>
      <c r="K1754" s="59"/>
    </row>
    <row r="1755" spans="1:11" ht="19.899999999999999" customHeight="1">
      <c r="A1755" s="12"/>
      <c r="B1755" s="14"/>
      <c r="C1755" s="15"/>
      <c r="D1755" s="17"/>
      <c r="E1755" s="17"/>
      <c r="F1755" s="17"/>
      <c r="G1755" s="17"/>
      <c r="H1755" s="16"/>
      <c r="I1755" s="14"/>
      <c r="J1755" s="14"/>
      <c r="K1755" s="59"/>
    </row>
    <row r="1756" spans="1:11" ht="19.899999999999999" customHeight="1">
      <c r="A1756" s="12"/>
      <c r="B1756" s="14"/>
      <c r="C1756" s="15"/>
      <c r="D1756" s="17"/>
      <c r="E1756" s="17"/>
      <c r="F1756" s="17"/>
      <c r="G1756" s="17"/>
      <c r="H1756" s="16"/>
      <c r="I1756" s="14"/>
      <c r="J1756" s="14"/>
      <c r="K1756" s="59"/>
    </row>
    <row r="1757" spans="1:11" ht="19.899999999999999" customHeight="1">
      <c r="A1757" s="12"/>
      <c r="B1757" s="14"/>
      <c r="C1757" s="15"/>
      <c r="D1757" s="17"/>
      <c r="E1757" s="17"/>
      <c r="F1757" s="17"/>
      <c r="G1757" s="17"/>
      <c r="H1757" s="16"/>
      <c r="I1757" s="14"/>
      <c r="J1757" s="14"/>
      <c r="K1757" s="59"/>
    </row>
    <row r="1758" spans="1:11" ht="19.899999999999999" customHeight="1">
      <c r="A1758" s="12"/>
      <c r="B1758" s="14"/>
      <c r="C1758" s="15"/>
      <c r="D1758" s="17"/>
      <c r="E1758" s="17"/>
      <c r="F1758" s="17"/>
      <c r="G1758" s="17"/>
      <c r="H1758" s="16"/>
      <c r="I1758" s="14"/>
      <c r="J1758" s="14"/>
      <c r="K1758" s="59"/>
    </row>
    <row r="1759" spans="1:11" ht="19.899999999999999" customHeight="1">
      <c r="A1759" s="12"/>
      <c r="B1759" s="14"/>
      <c r="C1759" s="15"/>
      <c r="D1759" s="17"/>
      <c r="E1759" s="17"/>
      <c r="F1759" s="17"/>
      <c r="G1759" s="17"/>
      <c r="H1759" s="16"/>
      <c r="I1759" s="14"/>
      <c r="J1759" s="14"/>
      <c r="K1759" s="59"/>
    </row>
    <row r="1760" spans="1:11" ht="19.899999999999999" customHeight="1">
      <c r="A1760" s="12"/>
      <c r="B1760" s="14"/>
      <c r="C1760" s="15"/>
      <c r="D1760" s="17"/>
      <c r="E1760" s="17"/>
      <c r="F1760" s="17"/>
      <c r="G1760" s="17"/>
      <c r="H1760" s="16"/>
      <c r="I1760" s="14"/>
      <c r="J1760" s="14"/>
      <c r="K1760" s="59"/>
    </row>
    <row r="1761" spans="1:11" ht="19.899999999999999" customHeight="1">
      <c r="A1761" s="12"/>
      <c r="B1761" s="14"/>
      <c r="C1761" s="15"/>
      <c r="D1761" s="17"/>
      <c r="E1761" s="17"/>
      <c r="F1761" s="17"/>
      <c r="G1761" s="17"/>
      <c r="H1761" s="16"/>
      <c r="I1761" s="14"/>
      <c r="J1761" s="14"/>
      <c r="K1761" s="59"/>
    </row>
    <row r="1762" spans="1:11" ht="19.899999999999999" customHeight="1">
      <c r="A1762" s="12"/>
      <c r="B1762" s="14"/>
      <c r="C1762" s="15"/>
      <c r="D1762" s="17"/>
      <c r="E1762" s="17"/>
      <c r="F1762" s="17"/>
      <c r="G1762" s="17"/>
      <c r="H1762" s="16"/>
      <c r="I1762" s="14"/>
      <c r="J1762" s="14"/>
      <c r="K1762" s="59"/>
    </row>
    <row r="1763" spans="1:11" ht="19.899999999999999" customHeight="1">
      <c r="A1763" s="12"/>
      <c r="B1763" s="14"/>
      <c r="C1763" s="15"/>
      <c r="D1763" s="17"/>
      <c r="E1763" s="17"/>
      <c r="F1763" s="17"/>
      <c r="G1763" s="17"/>
      <c r="H1763" s="16"/>
      <c r="I1763" s="14"/>
      <c r="J1763" s="14"/>
      <c r="K1763" s="59"/>
    </row>
    <row r="1764" spans="1:11" ht="19.899999999999999" customHeight="1">
      <c r="A1764" s="12"/>
      <c r="B1764" s="14"/>
      <c r="C1764" s="15"/>
      <c r="D1764" s="17"/>
      <c r="E1764" s="17"/>
      <c r="F1764" s="17"/>
      <c r="G1764" s="17"/>
      <c r="H1764" s="16"/>
      <c r="I1764" s="14"/>
      <c r="J1764" s="14"/>
      <c r="K1764" s="59"/>
    </row>
    <row r="1765" spans="1:11" ht="19.899999999999999" customHeight="1">
      <c r="A1765" s="12"/>
      <c r="B1765" s="14"/>
      <c r="C1765" s="15"/>
      <c r="D1765" s="17"/>
      <c r="E1765" s="17"/>
      <c r="F1765" s="17"/>
      <c r="G1765" s="17"/>
      <c r="H1765" s="16"/>
      <c r="I1765" s="14"/>
      <c r="J1765" s="14"/>
      <c r="K1765" s="59"/>
    </row>
    <row r="1766" spans="1:11" ht="19.899999999999999" customHeight="1">
      <c r="A1766" s="12"/>
      <c r="B1766" s="14"/>
      <c r="C1766" s="15"/>
      <c r="D1766" s="17"/>
      <c r="E1766" s="17"/>
      <c r="F1766" s="17"/>
      <c r="G1766" s="17"/>
      <c r="H1766" s="16"/>
      <c r="I1766" s="14"/>
      <c r="J1766" s="14"/>
      <c r="K1766" s="59"/>
    </row>
    <row r="1767" spans="1:11" ht="19.899999999999999" customHeight="1">
      <c r="A1767" s="12"/>
      <c r="B1767" s="14"/>
      <c r="C1767" s="15"/>
      <c r="D1767" s="17"/>
      <c r="E1767" s="17"/>
      <c r="F1767" s="17"/>
      <c r="G1767" s="17"/>
      <c r="H1767" s="16"/>
      <c r="I1767" s="14"/>
      <c r="J1767" s="14"/>
      <c r="K1767" s="59"/>
    </row>
    <row r="1768" spans="1:11" ht="19.899999999999999" customHeight="1">
      <c r="A1768" s="12"/>
      <c r="B1768" s="14"/>
      <c r="C1768" s="15"/>
      <c r="D1768" s="17"/>
      <c r="E1768" s="17"/>
      <c r="F1768" s="17"/>
      <c r="G1768" s="17"/>
      <c r="H1768" s="16"/>
      <c r="I1768" s="14"/>
      <c r="J1768" s="14"/>
      <c r="K1768" s="59"/>
    </row>
    <row r="1769" spans="1:11" ht="19.899999999999999" customHeight="1">
      <c r="A1769" s="12"/>
      <c r="B1769" s="14"/>
      <c r="C1769" s="15"/>
      <c r="D1769" s="17"/>
      <c r="E1769" s="17"/>
      <c r="F1769" s="17"/>
      <c r="G1769" s="17"/>
      <c r="H1769" s="16"/>
      <c r="I1769" s="14"/>
      <c r="J1769" s="14"/>
      <c r="K1769" s="59"/>
    </row>
    <row r="1770" spans="1:11" ht="19.899999999999999" customHeight="1">
      <c r="A1770" s="12"/>
      <c r="B1770" s="14"/>
      <c r="C1770" s="15"/>
      <c r="D1770" s="17"/>
      <c r="E1770" s="17"/>
      <c r="F1770" s="17"/>
      <c r="G1770" s="17"/>
      <c r="H1770" s="16"/>
      <c r="I1770" s="14"/>
      <c r="J1770" s="14"/>
      <c r="K1770" s="59"/>
    </row>
    <row r="1771" spans="1:11" ht="19.899999999999999" customHeight="1">
      <c r="A1771" s="12"/>
      <c r="B1771" s="14"/>
      <c r="C1771" s="15"/>
      <c r="D1771" s="17"/>
      <c r="E1771" s="17"/>
      <c r="F1771" s="17"/>
      <c r="G1771" s="17"/>
      <c r="H1771" s="16"/>
      <c r="I1771" s="14"/>
      <c r="J1771" s="14"/>
      <c r="K1771" s="59"/>
    </row>
    <row r="1772" spans="1:11" ht="19.899999999999999" customHeight="1">
      <c r="A1772" s="12"/>
      <c r="B1772" s="14"/>
      <c r="C1772" s="15"/>
      <c r="D1772" s="17"/>
      <c r="E1772" s="17"/>
      <c r="F1772" s="17"/>
      <c r="G1772" s="17"/>
      <c r="H1772" s="16"/>
      <c r="I1772" s="14"/>
      <c r="J1772" s="14"/>
      <c r="K1772" s="59"/>
    </row>
    <row r="1773" spans="1:11" ht="19.899999999999999" customHeight="1">
      <c r="A1773" s="12"/>
      <c r="B1773" s="14"/>
      <c r="C1773" s="15"/>
      <c r="D1773" s="17"/>
      <c r="E1773" s="17"/>
      <c r="F1773" s="17"/>
      <c r="G1773" s="17"/>
      <c r="H1773" s="16"/>
      <c r="I1773" s="14"/>
      <c r="J1773" s="14"/>
      <c r="K1773" s="59"/>
    </row>
    <row r="1774" spans="1:11" ht="19.899999999999999" customHeight="1">
      <c r="A1774" s="12"/>
      <c r="B1774" s="14"/>
      <c r="C1774" s="15"/>
      <c r="D1774" s="17"/>
      <c r="E1774" s="17"/>
      <c r="F1774" s="17"/>
      <c r="G1774" s="17"/>
      <c r="H1774" s="16"/>
      <c r="I1774" s="14"/>
      <c r="J1774" s="14"/>
      <c r="K1774" s="59"/>
    </row>
    <row r="1775" spans="1:11" ht="19.899999999999999" customHeight="1">
      <c r="A1775" s="12"/>
      <c r="B1775" s="14"/>
      <c r="C1775" s="15"/>
      <c r="D1775" s="17"/>
      <c r="E1775" s="17"/>
      <c r="F1775" s="17"/>
      <c r="G1775" s="17"/>
      <c r="H1775" s="16"/>
      <c r="I1775" s="14"/>
      <c r="J1775" s="14"/>
      <c r="K1775" s="59"/>
    </row>
    <row r="1776" spans="1:11" ht="19.899999999999999" customHeight="1">
      <c r="A1776" s="12"/>
      <c r="B1776" s="14"/>
      <c r="C1776" s="15"/>
      <c r="D1776" s="17"/>
      <c r="E1776" s="17"/>
      <c r="F1776" s="17"/>
      <c r="G1776" s="17"/>
      <c r="H1776" s="16"/>
      <c r="I1776" s="14"/>
      <c r="J1776" s="14"/>
      <c r="K1776" s="59"/>
    </row>
    <row r="1777" spans="1:11" ht="19.899999999999999" customHeight="1">
      <c r="A1777" s="12"/>
      <c r="B1777" s="14"/>
      <c r="C1777" s="15"/>
      <c r="D1777" s="17"/>
      <c r="E1777" s="17"/>
      <c r="F1777" s="17"/>
      <c r="G1777" s="17"/>
      <c r="H1777" s="16"/>
      <c r="I1777" s="14"/>
      <c r="J1777" s="14"/>
      <c r="K1777" s="59"/>
    </row>
    <row r="1778" spans="1:11" ht="19.899999999999999" customHeight="1">
      <c r="A1778" s="12"/>
      <c r="B1778" s="14"/>
      <c r="C1778" s="15"/>
      <c r="D1778" s="17"/>
      <c r="E1778" s="17"/>
      <c r="F1778" s="17"/>
      <c r="G1778" s="17"/>
      <c r="H1778" s="16"/>
      <c r="I1778" s="14"/>
      <c r="J1778" s="14"/>
      <c r="K1778" s="59"/>
    </row>
    <row r="1779" spans="1:11" ht="19.899999999999999" customHeight="1">
      <c r="A1779" s="12"/>
      <c r="B1779" s="14"/>
      <c r="C1779" s="15"/>
      <c r="D1779" s="17"/>
      <c r="E1779" s="17"/>
      <c r="F1779" s="17"/>
      <c r="G1779" s="17"/>
      <c r="H1779" s="16"/>
      <c r="I1779" s="14"/>
      <c r="J1779" s="14"/>
      <c r="K1779" s="59"/>
    </row>
    <row r="1780" spans="1:11" ht="19.899999999999999" customHeight="1">
      <c r="A1780" s="12"/>
      <c r="B1780" s="14"/>
      <c r="C1780" s="15"/>
      <c r="D1780" s="17"/>
      <c r="E1780" s="17"/>
      <c r="F1780" s="17"/>
      <c r="G1780" s="17"/>
      <c r="H1780" s="16"/>
      <c r="I1780" s="14"/>
      <c r="J1780" s="14"/>
      <c r="K1780" s="59"/>
    </row>
    <row r="1781" spans="1:11" ht="19.899999999999999" customHeight="1">
      <c r="A1781" s="12"/>
      <c r="B1781" s="14"/>
      <c r="C1781" s="15"/>
      <c r="D1781" s="17"/>
      <c r="E1781" s="17"/>
      <c r="F1781" s="17"/>
      <c r="G1781" s="17"/>
      <c r="H1781" s="16"/>
      <c r="I1781" s="14"/>
      <c r="J1781" s="14"/>
      <c r="K1781" s="59"/>
    </row>
    <row r="1782" spans="1:11" ht="19.899999999999999" customHeight="1">
      <c r="A1782" s="12"/>
      <c r="B1782" s="14"/>
      <c r="C1782" s="15"/>
      <c r="D1782" s="17"/>
      <c r="E1782" s="17"/>
      <c r="F1782" s="17"/>
      <c r="G1782" s="17"/>
      <c r="H1782" s="16"/>
      <c r="I1782" s="14"/>
      <c r="J1782" s="14"/>
      <c r="K1782" s="59"/>
    </row>
    <row r="1783" spans="1:11" ht="19.899999999999999" customHeight="1">
      <c r="A1783" s="12"/>
      <c r="B1783" s="14"/>
      <c r="C1783" s="15"/>
      <c r="D1783" s="17"/>
      <c r="E1783" s="17"/>
      <c r="F1783" s="17"/>
      <c r="G1783" s="17"/>
      <c r="H1783" s="16"/>
      <c r="I1783" s="14"/>
      <c r="J1783" s="14"/>
      <c r="K1783" s="59"/>
    </row>
    <row r="1784" spans="1:11" ht="19.899999999999999" customHeight="1">
      <c r="A1784" s="12"/>
      <c r="B1784" s="14"/>
      <c r="C1784" s="15"/>
      <c r="D1784" s="17"/>
      <c r="E1784" s="17"/>
      <c r="F1784" s="17"/>
      <c r="G1784" s="17"/>
      <c r="H1784" s="16"/>
      <c r="I1784" s="14"/>
      <c r="J1784" s="14"/>
      <c r="K1784" s="59"/>
    </row>
    <row r="1785" spans="1:11" ht="19.899999999999999" customHeight="1">
      <c r="A1785" s="12"/>
      <c r="B1785" s="14"/>
      <c r="C1785" s="15"/>
      <c r="D1785" s="17"/>
      <c r="E1785" s="17"/>
      <c r="F1785" s="17"/>
      <c r="G1785" s="17"/>
      <c r="H1785" s="16"/>
      <c r="I1785" s="14"/>
      <c r="J1785" s="14"/>
      <c r="K1785" s="59"/>
    </row>
    <row r="1786" spans="1:11" ht="19.899999999999999" customHeight="1">
      <c r="A1786" s="12"/>
      <c r="B1786" s="14"/>
      <c r="C1786" s="15"/>
      <c r="D1786" s="17"/>
      <c r="E1786" s="17"/>
      <c r="F1786" s="17"/>
      <c r="G1786" s="17"/>
      <c r="H1786" s="16"/>
      <c r="I1786" s="14"/>
      <c r="J1786" s="14"/>
      <c r="K1786" s="59"/>
    </row>
    <row r="1787" spans="1:11" ht="19.899999999999999" customHeight="1">
      <c r="A1787" s="12"/>
      <c r="B1787" s="14"/>
      <c r="C1787" s="15"/>
      <c r="D1787" s="17"/>
      <c r="E1787" s="17"/>
      <c r="F1787" s="17"/>
      <c r="G1787" s="17"/>
      <c r="H1787" s="16"/>
      <c r="I1787" s="14"/>
      <c r="J1787" s="14"/>
      <c r="K1787" s="59"/>
    </row>
    <row r="1788" spans="1:11" ht="19.899999999999999" customHeight="1">
      <c r="A1788" s="12"/>
      <c r="B1788" s="14"/>
      <c r="C1788" s="15"/>
      <c r="D1788" s="17"/>
      <c r="E1788" s="17"/>
      <c r="F1788" s="17"/>
      <c r="G1788" s="17"/>
      <c r="H1788" s="16"/>
      <c r="I1788" s="14"/>
      <c r="J1788" s="14"/>
      <c r="K1788" s="59"/>
    </row>
    <row r="1789" spans="1:11" ht="19.899999999999999" customHeight="1">
      <c r="A1789" s="12"/>
      <c r="B1789" s="14"/>
      <c r="C1789" s="15"/>
      <c r="D1789" s="17"/>
      <c r="E1789" s="17"/>
      <c r="F1789" s="17"/>
      <c r="G1789" s="17"/>
      <c r="H1789" s="16"/>
      <c r="I1789" s="14"/>
      <c r="J1789" s="14"/>
      <c r="K1789" s="59"/>
    </row>
    <row r="1790" spans="1:11" ht="19.899999999999999" customHeight="1">
      <c r="A1790" s="12"/>
      <c r="B1790" s="14"/>
      <c r="C1790" s="15"/>
      <c r="D1790" s="17"/>
      <c r="E1790" s="17"/>
      <c r="F1790" s="17"/>
      <c r="G1790" s="17"/>
      <c r="H1790" s="16"/>
      <c r="I1790" s="14"/>
      <c r="J1790" s="14"/>
      <c r="K1790" s="59"/>
    </row>
    <row r="1791" spans="1:11" ht="19.899999999999999" customHeight="1">
      <c r="A1791" s="12"/>
      <c r="B1791" s="14"/>
      <c r="C1791" s="15"/>
      <c r="D1791" s="17"/>
      <c r="E1791" s="17"/>
      <c r="F1791" s="17"/>
      <c r="G1791" s="17"/>
      <c r="H1791" s="16"/>
      <c r="I1791" s="14"/>
      <c r="J1791" s="14"/>
      <c r="K1791" s="59"/>
    </row>
    <row r="1792" spans="1:11" ht="19.899999999999999" customHeight="1">
      <c r="A1792" s="12"/>
      <c r="B1792" s="14"/>
      <c r="C1792" s="15"/>
      <c r="D1792" s="17"/>
      <c r="E1792" s="17"/>
      <c r="F1792" s="17"/>
      <c r="G1792" s="17"/>
      <c r="H1792" s="16"/>
      <c r="I1792" s="14"/>
      <c r="J1792" s="14"/>
      <c r="K1792" s="59"/>
    </row>
    <row r="1793" spans="1:11" ht="19.899999999999999" customHeight="1">
      <c r="A1793" s="12"/>
      <c r="B1793" s="14"/>
      <c r="C1793" s="15"/>
      <c r="D1793" s="17"/>
      <c r="E1793" s="17"/>
      <c r="F1793" s="17"/>
      <c r="G1793" s="17"/>
      <c r="H1793" s="16"/>
      <c r="I1793" s="14"/>
      <c r="J1793" s="14"/>
      <c r="K1793" s="59"/>
    </row>
    <row r="1794" spans="1:11" ht="19.899999999999999" customHeight="1">
      <c r="A1794" s="12"/>
      <c r="B1794" s="14"/>
      <c r="C1794" s="15"/>
      <c r="D1794" s="17"/>
      <c r="E1794" s="17"/>
      <c r="F1794" s="17"/>
      <c r="G1794" s="17"/>
      <c r="H1794" s="16"/>
      <c r="I1794" s="14"/>
      <c r="J1794" s="14"/>
      <c r="K1794" s="59"/>
    </row>
    <row r="1795" spans="1:11" ht="19.899999999999999" customHeight="1">
      <c r="A1795" s="12"/>
      <c r="B1795" s="14"/>
      <c r="C1795" s="15"/>
      <c r="D1795" s="17"/>
      <c r="E1795" s="17"/>
      <c r="F1795" s="17"/>
      <c r="G1795" s="17"/>
      <c r="H1795" s="16"/>
      <c r="I1795" s="14"/>
      <c r="J1795" s="14"/>
      <c r="K1795" s="59"/>
    </row>
    <row r="1796" spans="1:11" ht="19.899999999999999" customHeight="1">
      <c r="A1796" s="12"/>
      <c r="B1796" s="14"/>
      <c r="C1796" s="15"/>
      <c r="D1796" s="17"/>
      <c r="E1796" s="17"/>
      <c r="F1796" s="17"/>
      <c r="G1796" s="17"/>
      <c r="H1796" s="16"/>
      <c r="I1796" s="14"/>
      <c r="J1796" s="14"/>
      <c r="K1796" s="59"/>
    </row>
    <row r="1797" spans="1:11" ht="19.899999999999999" customHeight="1">
      <c r="A1797" s="12"/>
      <c r="B1797" s="14"/>
      <c r="C1797" s="15"/>
      <c r="D1797" s="17"/>
      <c r="E1797" s="17"/>
      <c r="F1797" s="17"/>
      <c r="G1797" s="17"/>
      <c r="H1797" s="16"/>
      <c r="I1797" s="14"/>
      <c r="J1797" s="14"/>
      <c r="K1797" s="59"/>
    </row>
    <row r="1798" spans="1:11" ht="19.899999999999999" customHeight="1">
      <c r="A1798" s="12"/>
      <c r="B1798" s="14"/>
      <c r="C1798" s="15"/>
      <c r="D1798" s="17"/>
      <c r="E1798" s="17"/>
      <c r="F1798" s="17"/>
      <c r="G1798" s="17"/>
      <c r="H1798" s="16"/>
      <c r="I1798" s="14"/>
      <c r="J1798" s="14"/>
      <c r="K1798" s="59"/>
    </row>
    <row r="1799" spans="1:11" ht="19.899999999999999" customHeight="1">
      <c r="A1799" s="12"/>
      <c r="B1799" s="14"/>
      <c r="C1799" s="15"/>
      <c r="D1799" s="17"/>
      <c r="E1799" s="17"/>
      <c r="F1799" s="17"/>
      <c r="G1799" s="17"/>
      <c r="H1799" s="16"/>
      <c r="I1799" s="14"/>
      <c r="J1799" s="14"/>
      <c r="K1799" s="59"/>
    </row>
    <row r="1800" spans="1:11" ht="19.899999999999999" customHeight="1">
      <c r="A1800" s="12"/>
      <c r="B1800" s="14"/>
      <c r="C1800" s="15"/>
      <c r="D1800" s="17"/>
      <c r="E1800" s="17"/>
      <c r="F1800" s="17"/>
      <c r="G1800" s="17"/>
      <c r="H1800" s="16"/>
      <c r="I1800" s="14"/>
      <c r="J1800" s="14"/>
      <c r="K1800" s="59"/>
    </row>
    <row r="1801" spans="1:11" ht="19.899999999999999" customHeight="1">
      <c r="A1801" s="12"/>
      <c r="B1801" s="14"/>
      <c r="C1801" s="15"/>
      <c r="D1801" s="17"/>
      <c r="E1801" s="17"/>
      <c r="F1801" s="17"/>
      <c r="G1801" s="17"/>
      <c r="H1801" s="16"/>
      <c r="I1801" s="14"/>
      <c r="J1801" s="14"/>
      <c r="K1801" s="59"/>
    </row>
    <row r="1802" spans="1:11" ht="19.899999999999999" customHeight="1">
      <c r="A1802" s="12"/>
      <c r="B1802" s="14"/>
      <c r="C1802" s="15"/>
      <c r="D1802" s="17"/>
      <c r="E1802" s="17"/>
      <c r="F1802" s="17"/>
      <c r="G1802" s="17"/>
      <c r="H1802" s="16"/>
      <c r="I1802" s="14"/>
      <c r="J1802" s="14"/>
      <c r="K1802" s="59"/>
    </row>
    <row r="1803" spans="1:11" ht="19.899999999999999" customHeight="1">
      <c r="A1803" s="12"/>
      <c r="B1803" s="14"/>
      <c r="C1803" s="15"/>
      <c r="D1803" s="17"/>
      <c r="E1803" s="17"/>
      <c r="F1803" s="17"/>
      <c r="G1803" s="17"/>
      <c r="H1803" s="16"/>
      <c r="I1803" s="14"/>
      <c r="J1803" s="14"/>
      <c r="K1803" s="59"/>
    </row>
    <row r="1804" spans="1:11" ht="19.899999999999999" customHeight="1">
      <c r="A1804" s="12"/>
      <c r="B1804" s="14"/>
      <c r="C1804" s="15"/>
      <c r="D1804" s="17"/>
      <c r="E1804" s="17"/>
      <c r="F1804" s="17"/>
      <c r="G1804" s="17"/>
      <c r="H1804" s="16"/>
      <c r="I1804" s="14"/>
      <c r="J1804" s="14"/>
      <c r="K1804" s="59"/>
    </row>
    <row r="1805" spans="1:11" ht="19.899999999999999" customHeight="1">
      <c r="A1805" s="12"/>
      <c r="B1805" s="14"/>
      <c r="C1805" s="15"/>
      <c r="D1805" s="17"/>
      <c r="E1805" s="17"/>
      <c r="F1805" s="17"/>
      <c r="G1805" s="17"/>
      <c r="H1805" s="16"/>
      <c r="I1805" s="14"/>
      <c r="J1805" s="14"/>
      <c r="K1805" s="59"/>
    </row>
    <row r="1806" spans="1:11" ht="19.899999999999999" customHeight="1">
      <c r="A1806" s="12"/>
      <c r="B1806" s="14"/>
      <c r="C1806" s="15"/>
      <c r="D1806" s="17"/>
      <c r="E1806" s="17"/>
      <c r="F1806" s="17"/>
      <c r="G1806" s="17"/>
      <c r="H1806" s="16"/>
      <c r="I1806" s="14"/>
      <c r="J1806" s="14"/>
      <c r="K1806" s="59"/>
    </row>
    <row r="1807" spans="1:11" ht="19.899999999999999" customHeight="1">
      <c r="A1807" s="12"/>
      <c r="B1807" s="14"/>
      <c r="C1807" s="15"/>
      <c r="D1807" s="17"/>
      <c r="E1807" s="17"/>
      <c r="F1807" s="17"/>
      <c r="G1807" s="17"/>
      <c r="H1807" s="16"/>
      <c r="I1807" s="14"/>
      <c r="J1807" s="14"/>
      <c r="K1807" s="59"/>
    </row>
    <row r="1808" spans="1:11" ht="19.899999999999999" customHeight="1">
      <c r="A1808" s="12"/>
      <c r="B1808" s="14"/>
      <c r="C1808" s="15"/>
      <c r="D1808" s="17"/>
      <c r="E1808" s="17"/>
      <c r="F1808" s="17"/>
      <c r="G1808" s="17"/>
      <c r="H1808" s="16"/>
      <c r="I1808" s="14"/>
      <c r="J1808" s="14"/>
      <c r="K1808" s="59"/>
    </row>
    <row r="1809" spans="1:11" ht="19.899999999999999" customHeight="1">
      <c r="A1809" s="12"/>
      <c r="B1809" s="14"/>
      <c r="C1809" s="15"/>
      <c r="D1809" s="17"/>
      <c r="E1809" s="17"/>
      <c r="F1809" s="17"/>
      <c r="G1809" s="17"/>
      <c r="H1809" s="16"/>
      <c r="I1809" s="14"/>
      <c r="J1809" s="14"/>
      <c r="K1809" s="59"/>
    </row>
    <row r="1810" spans="1:11" ht="19.899999999999999" customHeight="1">
      <c r="A1810" s="12"/>
      <c r="B1810" s="14"/>
      <c r="C1810" s="15"/>
      <c r="D1810" s="17"/>
      <c r="E1810" s="17"/>
      <c r="F1810" s="17"/>
      <c r="G1810" s="17"/>
      <c r="H1810" s="16"/>
      <c r="I1810" s="14"/>
      <c r="J1810" s="14"/>
      <c r="K1810" s="59"/>
    </row>
    <row r="1811" spans="1:11" ht="19.899999999999999" customHeight="1">
      <c r="A1811" s="12"/>
      <c r="B1811" s="14"/>
      <c r="C1811" s="15"/>
      <c r="D1811" s="17"/>
      <c r="E1811" s="17"/>
      <c r="F1811" s="17"/>
      <c r="G1811" s="17"/>
      <c r="H1811" s="16"/>
      <c r="I1811" s="14"/>
      <c r="J1811" s="14"/>
      <c r="K1811" s="59"/>
    </row>
    <row r="1812" spans="1:11" ht="19.899999999999999" customHeight="1">
      <c r="A1812" s="12"/>
      <c r="B1812" s="14"/>
      <c r="C1812" s="15"/>
      <c r="D1812" s="17"/>
      <c r="E1812" s="17"/>
      <c r="F1812" s="17"/>
      <c r="G1812" s="17"/>
      <c r="H1812" s="16"/>
      <c r="I1812" s="14"/>
      <c r="J1812" s="14"/>
      <c r="K1812" s="59"/>
    </row>
    <row r="1813" spans="1:11" ht="19.899999999999999" customHeight="1">
      <c r="A1813" s="12"/>
      <c r="B1813" s="14"/>
      <c r="C1813" s="15"/>
      <c r="D1813" s="17"/>
      <c r="E1813" s="17"/>
      <c r="F1813" s="17"/>
      <c r="G1813" s="17"/>
      <c r="H1813" s="16"/>
      <c r="I1813" s="14"/>
      <c r="J1813" s="14"/>
      <c r="K1813" s="59"/>
    </row>
    <row r="1814" spans="1:11" ht="19.899999999999999" customHeight="1">
      <c r="A1814" s="12"/>
      <c r="B1814" s="14"/>
      <c r="C1814" s="15"/>
      <c r="D1814" s="17"/>
      <c r="E1814" s="17"/>
      <c r="F1814" s="17"/>
      <c r="G1814" s="17"/>
      <c r="H1814" s="16"/>
      <c r="I1814" s="14"/>
      <c r="J1814" s="14"/>
      <c r="K1814" s="59"/>
    </row>
    <row r="1815" spans="1:11" ht="19.899999999999999" customHeight="1">
      <c r="A1815" s="12"/>
      <c r="B1815" s="14"/>
      <c r="C1815" s="15"/>
      <c r="D1815" s="17"/>
      <c r="E1815" s="17"/>
      <c r="F1815" s="17"/>
      <c r="G1815" s="17"/>
      <c r="H1815" s="16"/>
      <c r="I1815" s="14"/>
      <c r="J1815" s="14"/>
      <c r="K1815" s="59"/>
    </row>
    <row r="1816" spans="1:11" ht="19.899999999999999" customHeight="1">
      <c r="A1816" s="12"/>
      <c r="B1816" s="14"/>
      <c r="C1816" s="15"/>
      <c r="D1816" s="17"/>
      <c r="E1816" s="17"/>
      <c r="F1816" s="17"/>
      <c r="G1816" s="17"/>
      <c r="H1816" s="16"/>
      <c r="I1816" s="14"/>
      <c r="J1816" s="14"/>
      <c r="K1816" s="59"/>
    </row>
    <row r="1817" spans="1:11" ht="19.899999999999999" customHeight="1">
      <c r="A1817" s="12"/>
      <c r="B1817" s="14"/>
      <c r="C1817" s="15"/>
      <c r="D1817" s="17"/>
      <c r="E1817" s="17"/>
      <c r="F1817" s="17"/>
      <c r="G1817" s="17"/>
      <c r="H1817" s="16"/>
      <c r="I1817" s="14"/>
      <c r="J1817" s="14"/>
      <c r="K1817" s="59"/>
    </row>
    <row r="1818" spans="1:11" ht="19.899999999999999" customHeight="1">
      <c r="A1818" s="12"/>
      <c r="B1818" s="14"/>
      <c r="C1818" s="15"/>
      <c r="D1818" s="17"/>
      <c r="E1818" s="17"/>
      <c r="F1818" s="17"/>
      <c r="G1818" s="17"/>
      <c r="H1818" s="16"/>
      <c r="I1818" s="14"/>
      <c r="J1818" s="14"/>
      <c r="K1818" s="59"/>
    </row>
    <row r="1819" spans="1:11" ht="19.899999999999999" customHeight="1">
      <c r="A1819" s="12"/>
      <c r="B1819" s="14"/>
      <c r="C1819" s="15"/>
      <c r="D1819" s="17"/>
      <c r="E1819" s="17"/>
      <c r="F1819" s="17"/>
      <c r="G1819" s="17"/>
      <c r="H1819" s="16"/>
      <c r="I1819" s="14"/>
      <c r="J1819" s="14"/>
      <c r="K1819" s="59"/>
    </row>
    <row r="1820" spans="1:11" ht="19.899999999999999" customHeight="1">
      <c r="A1820" s="12"/>
      <c r="B1820" s="14"/>
      <c r="C1820" s="15"/>
      <c r="D1820" s="17"/>
      <c r="E1820" s="17"/>
      <c r="F1820" s="17"/>
      <c r="G1820" s="17"/>
      <c r="H1820" s="16"/>
      <c r="I1820" s="14"/>
      <c r="J1820" s="14"/>
      <c r="K1820" s="59"/>
    </row>
    <row r="1821" spans="1:11" ht="19.899999999999999" customHeight="1">
      <c r="A1821" s="12"/>
      <c r="B1821" s="14"/>
      <c r="C1821" s="15"/>
      <c r="D1821" s="17"/>
      <c r="E1821" s="17"/>
      <c r="F1821" s="17"/>
      <c r="G1821" s="17"/>
      <c r="H1821" s="16"/>
      <c r="I1821" s="14"/>
      <c r="J1821" s="14"/>
      <c r="K1821" s="59"/>
    </row>
    <row r="1822" spans="1:11" ht="19.899999999999999" customHeight="1">
      <c r="A1822" s="12"/>
      <c r="B1822" s="14"/>
      <c r="C1822" s="15"/>
      <c r="D1822" s="17"/>
      <c r="E1822" s="17"/>
      <c r="F1822" s="17"/>
      <c r="G1822" s="17"/>
      <c r="H1822" s="16"/>
      <c r="I1822" s="14"/>
      <c r="J1822" s="14"/>
      <c r="K1822" s="59"/>
    </row>
    <row r="1823" spans="1:11" ht="19.899999999999999" customHeight="1">
      <c r="A1823" s="12"/>
      <c r="B1823" s="14"/>
      <c r="C1823" s="15"/>
      <c r="D1823" s="17"/>
      <c r="E1823" s="17"/>
      <c r="F1823" s="17"/>
      <c r="G1823" s="17"/>
      <c r="H1823" s="16"/>
      <c r="I1823" s="14"/>
      <c r="J1823" s="14"/>
      <c r="K1823" s="59"/>
    </row>
    <row r="1824" spans="1:11" ht="19.899999999999999" customHeight="1">
      <c r="A1824" s="12"/>
      <c r="B1824" s="14"/>
      <c r="C1824" s="15"/>
      <c r="D1824" s="17"/>
      <c r="E1824" s="17"/>
      <c r="F1824" s="17"/>
      <c r="G1824" s="17"/>
      <c r="H1824" s="16"/>
      <c r="I1824" s="14"/>
      <c r="J1824" s="14"/>
      <c r="K1824" s="59"/>
    </row>
    <row r="1825" spans="1:11" ht="19.899999999999999" customHeight="1">
      <c r="A1825" s="12"/>
      <c r="B1825" s="14"/>
      <c r="C1825" s="15"/>
      <c r="D1825" s="17"/>
      <c r="E1825" s="17"/>
      <c r="F1825" s="17"/>
      <c r="G1825" s="17"/>
      <c r="H1825" s="16"/>
      <c r="I1825" s="14"/>
      <c r="J1825" s="14"/>
      <c r="K1825" s="59"/>
    </row>
    <row r="1826" spans="1:11" ht="19.899999999999999" customHeight="1">
      <c r="A1826" s="12"/>
      <c r="B1826" s="14"/>
      <c r="C1826" s="15"/>
      <c r="D1826" s="17"/>
      <c r="E1826" s="17"/>
      <c r="F1826" s="17"/>
      <c r="G1826" s="17"/>
      <c r="H1826" s="16"/>
      <c r="I1826" s="14"/>
      <c r="J1826" s="14"/>
      <c r="K1826" s="59"/>
    </row>
    <row r="1827" spans="1:11" ht="19.899999999999999" customHeight="1">
      <c r="A1827" s="12"/>
      <c r="B1827" s="14"/>
      <c r="C1827" s="15"/>
      <c r="D1827" s="17"/>
      <c r="E1827" s="17"/>
      <c r="F1827" s="17"/>
      <c r="G1827" s="17"/>
      <c r="H1827" s="16"/>
      <c r="I1827" s="14"/>
      <c r="J1827" s="14"/>
      <c r="K1827" s="59"/>
    </row>
    <row r="1828" spans="1:11" ht="19.899999999999999" customHeight="1">
      <c r="A1828" s="12"/>
      <c r="B1828" s="14"/>
      <c r="C1828" s="15"/>
      <c r="D1828" s="17"/>
      <c r="E1828" s="17"/>
      <c r="F1828" s="17"/>
      <c r="G1828" s="17"/>
      <c r="H1828" s="16"/>
      <c r="I1828" s="14"/>
      <c r="J1828" s="14"/>
      <c r="K1828" s="59"/>
    </row>
    <row r="1829" spans="1:11" ht="19.899999999999999" customHeight="1">
      <c r="A1829" s="12"/>
      <c r="B1829" s="14"/>
      <c r="C1829" s="15"/>
      <c r="D1829" s="17"/>
      <c r="E1829" s="17"/>
      <c r="F1829" s="17"/>
      <c r="G1829" s="17"/>
      <c r="H1829" s="16"/>
      <c r="I1829" s="14"/>
      <c r="J1829" s="14"/>
      <c r="K1829" s="59"/>
    </row>
    <row r="1830" spans="1:11" ht="19.899999999999999" customHeight="1">
      <c r="A1830" s="12"/>
      <c r="B1830" s="14"/>
      <c r="C1830" s="15"/>
      <c r="D1830" s="17"/>
      <c r="E1830" s="17"/>
      <c r="F1830" s="17"/>
      <c r="G1830" s="17"/>
      <c r="H1830" s="16"/>
      <c r="I1830" s="14"/>
      <c r="J1830" s="14"/>
      <c r="K1830" s="59"/>
    </row>
    <row r="1831" spans="1:11" ht="19.899999999999999" customHeight="1">
      <c r="A1831" s="12"/>
      <c r="B1831" s="14"/>
      <c r="C1831" s="15"/>
      <c r="D1831" s="17"/>
      <c r="E1831" s="17"/>
      <c r="F1831" s="17"/>
      <c r="G1831" s="17"/>
      <c r="H1831" s="16"/>
      <c r="I1831" s="14"/>
      <c r="J1831" s="14"/>
      <c r="K1831" s="59"/>
    </row>
    <row r="1832" spans="1:11" ht="19.899999999999999" customHeight="1">
      <c r="A1832" s="12"/>
      <c r="B1832" s="14"/>
      <c r="C1832" s="15"/>
      <c r="D1832" s="17"/>
      <c r="E1832" s="17"/>
      <c r="F1832" s="17"/>
      <c r="G1832" s="17"/>
      <c r="H1832" s="16"/>
      <c r="I1832" s="14"/>
      <c r="J1832" s="14"/>
      <c r="K1832" s="59"/>
    </row>
    <row r="1833" spans="1:11" ht="19.899999999999999" customHeight="1">
      <c r="A1833" s="12"/>
      <c r="B1833" s="14"/>
      <c r="C1833" s="15"/>
      <c r="D1833" s="17"/>
      <c r="E1833" s="17"/>
      <c r="F1833" s="17"/>
      <c r="G1833" s="17"/>
      <c r="H1833" s="16"/>
      <c r="I1833" s="14"/>
      <c r="J1833" s="14"/>
      <c r="K1833" s="59"/>
    </row>
    <row r="1834" spans="1:11" ht="19.899999999999999" customHeight="1">
      <c r="A1834" s="12"/>
      <c r="B1834" s="14"/>
      <c r="C1834" s="15"/>
      <c r="D1834" s="17"/>
      <c r="E1834" s="17"/>
      <c r="F1834" s="17"/>
      <c r="G1834" s="17"/>
      <c r="H1834" s="16"/>
      <c r="I1834" s="14"/>
      <c r="J1834" s="14"/>
      <c r="K1834" s="59"/>
    </row>
    <row r="1835" spans="1:11" ht="19.899999999999999" customHeight="1">
      <c r="A1835" s="12"/>
      <c r="B1835" s="14"/>
      <c r="C1835" s="15"/>
      <c r="D1835" s="17"/>
      <c r="E1835" s="17"/>
      <c r="F1835" s="17"/>
      <c r="G1835" s="17"/>
      <c r="H1835" s="16"/>
      <c r="I1835" s="14"/>
      <c r="J1835" s="14"/>
      <c r="K1835" s="59"/>
    </row>
    <row r="1836" spans="1:11" ht="19.899999999999999" customHeight="1">
      <c r="A1836" s="12"/>
      <c r="B1836" s="14"/>
      <c r="C1836" s="15"/>
      <c r="D1836" s="17"/>
      <c r="E1836" s="17"/>
      <c r="F1836" s="17"/>
      <c r="G1836" s="17"/>
      <c r="H1836" s="16"/>
      <c r="I1836" s="14"/>
      <c r="J1836" s="14"/>
      <c r="K1836" s="59"/>
    </row>
    <row r="1837" spans="1:11" ht="19.899999999999999" customHeight="1">
      <c r="A1837" s="12"/>
      <c r="B1837" s="14"/>
      <c r="C1837" s="15"/>
      <c r="D1837" s="17"/>
      <c r="E1837" s="17"/>
      <c r="F1837" s="17"/>
      <c r="G1837" s="17"/>
      <c r="H1837" s="16"/>
      <c r="I1837" s="14"/>
      <c r="J1837" s="14"/>
      <c r="K1837" s="59"/>
    </row>
    <row r="1838" spans="1:11" ht="19.899999999999999" customHeight="1">
      <c r="A1838" s="12"/>
      <c r="B1838" s="14"/>
      <c r="C1838" s="15"/>
      <c r="D1838" s="17"/>
      <c r="E1838" s="17"/>
      <c r="F1838" s="17"/>
      <c r="G1838" s="17"/>
      <c r="H1838" s="16"/>
      <c r="I1838" s="14"/>
      <c r="J1838" s="14"/>
      <c r="K1838" s="59"/>
    </row>
    <row r="1839" spans="1:11" ht="19.899999999999999" customHeight="1">
      <c r="A1839" s="12"/>
      <c r="B1839" s="14"/>
      <c r="C1839" s="15"/>
      <c r="D1839" s="17"/>
      <c r="E1839" s="17"/>
      <c r="F1839" s="17"/>
      <c r="G1839" s="17"/>
      <c r="H1839" s="16"/>
      <c r="I1839" s="14"/>
      <c r="J1839" s="14"/>
      <c r="K1839" s="59"/>
    </row>
    <row r="1840" spans="1:11" ht="19.899999999999999" customHeight="1">
      <c r="A1840" s="12"/>
      <c r="B1840" s="14"/>
      <c r="C1840" s="15"/>
      <c r="D1840" s="17"/>
      <c r="E1840" s="17"/>
      <c r="F1840" s="17"/>
      <c r="G1840" s="17"/>
      <c r="H1840" s="16"/>
      <c r="I1840" s="14"/>
      <c r="J1840" s="14"/>
      <c r="K1840" s="59"/>
    </row>
    <row r="1841" spans="1:11" ht="19.899999999999999" customHeight="1">
      <c r="A1841" s="12"/>
      <c r="B1841" s="14"/>
      <c r="C1841" s="15"/>
      <c r="D1841" s="17"/>
      <c r="E1841" s="17"/>
      <c r="F1841" s="17"/>
      <c r="G1841" s="17"/>
      <c r="H1841" s="16"/>
      <c r="I1841" s="14"/>
      <c r="J1841" s="14"/>
      <c r="K1841" s="59"/>
    </row>
    <row r="1842" spans="1:11" ht="19.899999999999999" customHeight="1">
      <c r="A1842" s="12"/>
      <c r="B1842" s="14"/>
      <c r="C1842" s="15"/>
      <c r="D1842" s="17"/>
      <c r="E1842" s="17"/>
      <c r="F1842" s="17"/>
      <c r="G1842" s="17"/>
      <c r="H1842" s="16"/>
      <c r="I1842" s="14"/>
      <c r="J1842" s="14"/>
      <c r="K1842" s="59"/>
    </row>
    <row r="1843" spans="1:11" ht="19.899999999999999" customHeight="1">
      <c r="A1843" s="12"/>
      <c r="B1843" s="14"/>
      <c r="C1843" s="15"/>
      <c r="D1843" s="17"/>
      <c r="E1843" s="17"/>
      <c r="F1843" s="17"/>
      <c r="G1843" s="17"/>
      <c r="H1843" s="16"/>
      <c r="I1843" s="14"/>
      <c r="J1843" s="14"/>
      <c r="K1843" s="59"/>
    </row>
    <row r="1844" spans="1:11" ht="19.899999999999999" customHeight="1">
      <c r="A1844" s="12"/>
      <c r="B1844" s="14"/>
      <c r="C1844" s="15"/>
      <c r="D1844" s="17"/>
      <c r="E1844" s="17"/>
      <c r="F1844" s="17"/>
      <c r="G1844" s="17"/>
      <c r="H1844" s="16"/>
      <c r="I1844" s="14"/>
      <c r="J1844" s="14"/>
      <c r="K1844" s="59"/>
    </row>
    <row r="1845" spans="1:11" ht="19.899999999999999" customHeight="1">
      <c r="A1845" s="12"/>
      <c r="B1845" s="14"/>
      <c r="C1845" s="15"/>
      <c r="D1845" s="17"/>
      <c r="E1845" s="17"/>
      <c r="F1845" s="17"/>
      <c r="G1845" s="17"/>
      <c r="H1845" s="16"/>
      <c r="I1845" s="14"/>
      <c r="J1845" s="14"/>
      <c r="K1845" s="59"/>
    </row>
    <row r="1846" spans="1:11" ht="19.899999999999999" customHeight="1">
      <c r="A1846" s="12"/>
      <c r="B1846" s="14"/>
      <c r="C1846" s="15"/>
      <c r="D1846" s="17"/>
      <c r="E1846" s="17"/>
      <c r="F1846" s="17"/>
      <c r="G1846" s="17"/>
      <c r="H1846" s="16"/>
      <c r="I1846" s="14"/>
      <c r="J1846" s="14"/>
      <c r="K1846" s="59"/>
    </row>
    <row r="1847" spans="1:11" ht="19.899999999999999" customHeight="1">
      <c r="A1847" s="12"/>
      <c r="B1847" s="14"/>
      <c r="C1847" s="15"/>
      <c r="D1847" s="17"/>
      <c r="E1847" s="17"/>
      <c r="F1847" s="17"/>
      <c r="G1847" s="17"/>
      <c r="H1847" s="16"/>
      <c r="I1847" s="14"/>
      <c r="J1847" s="14"/>
      <c r="K1847" s="59"/>
    </row>
    <row r="1848" spans="1:11" ht="19.899999999999999" customHeight="1">
      <c r="A1848" s="12"/>
      <c r="B1848" s="14"/>
      <c r="C1848" s="15"/>
      <c r="D1848" s="17"/>
      <c r="E1848" s="17"/>
      <c r="F1848" s="17"/>
      <c r="G1848" s="17"/>
      <c r="H1848" s="16"/>
      <c r="I1848" s="14"/>
      <c r="J1848" s="14"/>
      <c r="K1848" s="59"/>
    </row>
    <row r="1849" spans="1:11" ht="19.899999999999999" customHeight="1">
      <c r="A1849" s="12"/>
      <c r="B1849" s="14"/>
      <c r="C1849" s="15"/>
      <c r="D1849" s="17"/>
      <c r="E1849" s="17"/>
      <c r="F1849" s="17"/>
      <c r="G1849" s="17"/>
      <c r="H1849" s="16"/>
      <c r="I1849" s="14"/>
      <c r="J1849" s="14"/>
      <c r="K1849" s="59"/>
    </row>
    <row r="1850" spans="1:11" ht="19.899999999999999" customHeight="1">
      <c r="A1850" s="12"/>
      <c r="B1850" s="14"/>
      <c r="C1850" s="15"/>
      <c r="D1850" s="17"/>
      <c r="E1850" s="17"/>
      <c r="F1850" s="17"/>
      <c r="G1850" s="17"/>
      <c r="H1850" s="16"/>
      <c r="I1850" s="14"/>
      <c r="J1850" s="14"/>
      <c r="K1850" s="59"/>
    </row>
    <row r="1851" spans="1:11" ht="19.899999999999999" customHeight="1">
      <c r="A1851" s="12"/>
      <c r="B1851" s="14"/>
      <c r="C1851" s="15"/>
      <c r="D1851" s="17"/>
      <c r="E1851" s="17"/>
      <c r="F1851" s="17"/>
      <c r="G1851" s="17"/>
      <c r="H1851" s="16"/>
      <c r="I1851" s="14"/>
      <c r="J1851" s="14"/>
      <c r="K1851" s="59"/>
    </row>
    <row r="1852" spans="1:11" ht="19.899999999999999" customHeight="1">
      <c r="A1852" s="12"/>
      <c r="B1852" s="14"/>
      <c r="C1852" s="15"/>
      <c r="D1852" s="17"/>
      <c r="E1852" s="17"/>
      <c r="F1852" s="17"/>
      <c r="G1852" s="17"/>
      <c r="H1852" s="16"/>
      <c r="I1852" s="14"/>
      <c r="J1852" s="14"/>
      <c r="K1852" s="59"/>
    </row>
    <row r="1853" spans="1:11" ht="19.899999999999999" customHeight="1">
      <c r="A1853" s="12"/>
      <c r="B1853" s="14"/>
      <c r="C1853" s="15"/>
      <c r="D1853" s="17"/>
      <c r="E1853" s="17"/>
      <c r="F1853" s="17"/>
      <c r="G1853" s="17"/>
      <c r="H1853" s="16"/>
      <c r="I1853" s="14"/>
      <c r="J1853" s="14"/>
      <c r="K1853" s="59"/>
    </row>
    <row r="1854" spans="1:11" ht="19.899999999999999" customHeight="1">
      <c r="A1854" s="12"/>
      <c r="B1854" s="14"/>
      <c r="C1854" s="15"/>
      <c r="D1854" s="17"/>
      <c r="E1854" s="17"/>
      <c r="F1854" s="17"/>
      <c r="G1854" s="17"/>
      <c r="H1854" s="16"/>
      <c r="I1854" s="14"/>
      <c r="J1854" s="14"/>
      <c r="K1854" s="59"/>
    </row>
    <row r="1855" spans="1:11" ht="19.899999999999999" customHeight="1">
      <c r="A1855" s="12"/>
      <c r="B1855" s="14"/>
      <c r="C1855" s="15"/>
      <c r="D1855" s="17"/>
      <c r="E1855" s="17"/>
      <c r="F1855" s="17"/>
      <c r="G1855" s="17"/>
      <c r="H1855" s="16"/>
      <c r="I1855" s="14"/>
      <c r="J1855" s="14"/>
      <c r="K1855" s="59"/>
    </row>
    <row r="1856" spans="1:11" ht="19.899999999999999" customHeight="1">
      <c r="A1856" s="12"/>
      <c r="B1856" s="14"/>
      <c r="C1856" s="15"/>
      <c r="D1856" s="17"/>
      <c r="E1856" s="17"/>
      <c r="F1856" s="17"/>
      <c r="G1856" s="17"/>
      <c r="H1856" s="16"/>
      <c r="I1856" s="14"/>
      <c r="J1856" s="14"/>
      <c r="K1856" s="59"/>
    </row>
    <row r="1857" spans="1:11" ht="19.899999999999999" customHeight="1">
      <c r="A1857" s="12"/>
      <c r="B1857" s="14"/>
      <c r="C1857" s="15"/>
      <c r="D1857" s="17"/>
      <c r="E1857" s="17"/>
      <c r="F1857" s="17"/>
      <c r="G1857" s="17"/>
      <c r="H1857" s="16"/>
      <c r="I1857" s="14"/>
      <c r="J1857" s="14"/>
      <c r="K1857" s="59"/>
    </row>
    <row r="1858" spans="1:11" ht="19.899999999999999" customHeight="1">
      <c r="A1858" s="12"/>
      <c r="B1858" s="14"/>
      <c r="C1858" s="15"/>
      <c r="D1858" s="17"/>
      <c r="E1858" s="17"/>
      <c r="F1858" s="17"/>
      <c r="G1858" s="17"/>
      <c r="H1858" s="16"/>
      <c r="I1858" s="14"/>
      <c r="J1858" s="14"/>
      <c r="K1858" s="59"/>
    </row>
    <row r="1859" spans="1:11" ht="19.899999999999999" customHeight="1">
      <c r="A1859" s="12"/>
      <c r="B1859" s="14"/>
      <c r="C1859" s="15"/>
      <c r="D1859" s="17"/>
      <c r="E1859" s="17"/>
      <c r="F1859" s="17"/>
      <c r="G1859" s="17"/>
      <c r="H1859" s="16"/>
      <c r="I1859" s="14"/>
      <c r="J1859" s="14"/>
      <c r="K1859" s="59"/>
    </row>
    <row r="1860" spans="1:11" ht="19.899999999999999" customHeight="1">
      <c r="A1860" s="12"/>
      <c r="B1860" s="14"/>
      <c r="C1860" s="15"/>
      <c r="D1860" s="17"/>
      <c r="E1860" s="17"/>
      <c r="F1860" s="17"/>
      <c r="G1860" s="17"/>
      <c r="H1860" s="16"/>
      <c r="I1860" s="14"/>
      <c r="J1860" s="14"/>
      <c r="K1860" s="59"/>
    </row>
    <row r="1861" spans="1:11" ht="19.899999999999999" customHeight="1">
      <c r="A1861" s="12"/>
      <c r="B1861" s="14"/>
      <c r="C1861" s="15"/>
      <c r="D1861" s="17"/>
      <c r="E1861" s="17"/>
      <c r="F1861" s="17"/>
      <c r="G1861" s="17"/>
      <c r="H1861" s="16"/>
      <c r="I1861" s="14"/>
      <c r="J1861" s="14"/>
      <c r="K1861" s="59"/>
    </row>
    <row r="1862" spans="1:11" ht="19.899999999999999" customHeight="1">
      <c r="A1862" s="12"/>
      <c r="B1862" s="14"/>
      <c r="C1862" s="15"/>
      <c r="D1862" s="17"/>
      <c r="E1862" s="17"/>
      <c r="F1862" s="17"/>
      <c r="G1862" s="17"/>
      <c r="H1862" s="16"/>
      <c r="I1862" s="14"/>
      <c r="J1862" s="14"/>
      <c r="K1862" s="59"/>
    </row>
    <row r="1863" spans="1:11" ht="19.899999999999999" customHeight="1">
      <c r="A1863" s="12"/>
      <c r="B1863" s="14"/>
      <c r="C1863" s="15"/>
      <c r="D1863" s="17"/>
      <c r="E1863" s="17"/>
      <c r="F1863" s="17"/>
      <c r="G1863" s="17"/>
      <c r="H1863" s="16"/>
      <c r="I1863" s="14"/>
      <c r="J1863" s="14"/>
      <c r="K1863" s="59"/>
    </row>
    <row r="1864" spans="1:11" ht="19.899999999999999" customHeight="1">
      <c r="A1864" s="12"/>
      <c r="B1864" s="14"/>
      <c r="C1864" s="15"/>
      <c r="D1864" s="17"/>
      <c r="E1864" s="17"/>
      <c r="F1864" s="17"/>
      <c r="G1864" s="17"/>
      <c r="H1864" s="16"/>
      <c r="I1864" s="14"/>
      <c r="J1864" s="14"/>
      <c r="K1864" s="59"/>
    </row>
    <row r="1865" spans="1:11" ht="19.899999999999999" customHeight="1">
      <c r="A1865" s="12"/>
      <c r="B1865" s="14"/>
      <c r="C1865" s="15"/>
      <c r="D1865" s="17"/>
      <c r="E1865" s="17"/>
      <c r="F1865" s="17"/>
      <c r="G1865" s="17"/>
      <c r="H1865" s="16"/>
      <c r="I1865" s="14"/>
      <c r="J1865" s="14"/>
      <c r="K1865" s="59"/>
    </row>
    <row r="1866" spans="1:11" ht="19.899999999999999" customHeight="1">
      <c r="A1866" s="12"/>
      <c r="B1866" s="14"/>
      <c r="C1866" s="15"/>
      <c r="D1866" s="17"/>
      <c r="E1866" s="17"/>
      <c r="F1866" s="17"/>
      <c r="G1866" s="17"/>
      <c r="H1866" s="16"/>
      <c r="I1866" s="14"/>
      <c r="J1866" s="14"/>
      <c r="K1866" s="59"/>
    </row>
    <row r="1867" spans="1:11" ht="19.899999999999999" customHeight="1">
      <c r="A1867" s="12"/>
      <c r="B1867" s="14"/>
      <c r="C1867" s="15"/>
      <c r="D1867" s="17"/>
      <c r="E1867" s="17"/>
      <c r="F1867" s="17"/>
      <c r="G1867" s="17"/>
      <c r="H1867" s="16"/>
      <c r="I1867" s="14"/>
      <c r="J1867" s="14"/>
      <c r="K1867" s="59"/>
    </row>
    <row r="1868" spans="1:11" ht="19.899999999999999" customHeight="1">
      <c r="A1868" s="12"/>
      <c r="B1868" s="14"/>
      <c r="C1868" s="15"/>
      <c r="D1868" s="17"/>
      <c r="E1868" s="17"/>
      <c r="F1868" s="17"/>
      <c r="G1868" s="17"/>
      <c r="H1868" s="16"/>
      <c r="I1868" s="14"/>
      <c r="J1868" s="14"/>
      <c r="K1868" s="59"/>
    </row>
    <row r="1869" spans="1:11" ht="19.899999999999999" customHeight="1">
      <c r="A1869" s="12"/>
      <c r="B1869" s="14"/>
      <c r="C1869" s="15"/>
      <c r="D1869" s="17"/>
      <c r="E1869" s="17"/>
      <c r="F1869" s="17"/>
      <c r="G1869" s="17"/>
      <c r="H1869" s="16"/>
      <c r="I1869" s="14"/>
      <c r="J1869" s="14"/>
      <c r="K1869" s="59"/>
    </row>
    <row r="1870" spans="1:11" ht="19.899999999999999" customHeight="1">
      <c r="A1870" s="12"/>
      <c r="B1870" s="14"/>
      <c r="C1870" s="15"/>
      <c r="D1870" s="17"/>
      <c r="E1870" s="17"/>
      <c r="F1870" s="17"/>
      <c r="G1870" s="17"/>
      <c r="H1870" s="16"/>
      <c r="I1870" s="14"/>
      <c r="J1870" s="14"/>
      <c r="K1870" s="59"/>
    </row>
    <row r="1871" spans="1:11" ht="19.899999999999999" customHeight="1">
      <c r="A1871" s="12"/>
      <c r="B1871" s="14"/>
      <c r="C1871" s="15"/>
      <c r="D1871" s="17"/>
      <c r="E1871" s="17"/>
      <c r="F1871" s="17"/>
      <c r="G1871" s="17"/>
      <c r="H1871" s="16"/>
      <c r="I1871" s="14"/>
      <c r="J1871" s="14"/>
      <c r="K1871" s="59"/>
    </row>
    <row r="1872" spans="1:11" ht="19.899999999999999" customHeight="1">
      <c r="A1872" s="12"/>
      <c r="B1872" s="14"/>
      <c r="C1872" s="15"/>
      <c r="D1872" s="17"/>
      <c r="E1872" s="17"/>
      <c r="F1872" s="17"/>
      <c r="G1872" s="17"/>
      <c r="H1872" s="16"/>
      <c r="I1872" s="14"/>
      <c r="J1872" s="14"/>
      <c r="K1872" s="59"/>
    </row>
    <row r="1873" spans="1:11" ht="19.899999999999999" customHeight="1">
      <c r="A1873" s="12"/>
      <c r="B1873" s="14"/>
      <c r="C1873" s="15"/>
      <c r="D1873" s="17"/>
      <c r="E1873" s="17"/>
      <c r="F1873" s="17"/>
      <c r="G1873" s="17"/>
      <c r="H1873" s="16"/>
      <c r="I1873" s="14"/>
      <c r="J1873" s="14"/>
      <c r="K1873" s="59"/>
    </row>
    <row r="1874" spans="1:11" ht="19.899999999999999" customHeight="1">
      <c r="A1874" s="12"/>
      <c r="B1874" s="14"/>
      <c r="C1874" s="15"/>
      <c r="D1874" s="17"/>
      <c r="E1874" s="17"/>
      <c r="F1874" s="17"/>
      <c r="G1874" s="17"/>
      <c r="H1874" s="16"/>
      <c r="I1874" s="14"/>
      <c r="J1874" s="14"/>
      <c r="K1874" s="59"/>
    </row>
    <row r="1875" spans="1:11" ht="19.899999999999999" customHeight="1">
      <c r="A1875" s="12"/>
      <c r="B1875" s="14"/>
      <c r="C1875" s="15"/>
      <c r="D1875" s="17"/>
      <c r="E1875" s="17"/>
      <c r="F1875" s="17"/>
      <c r="G1875" s="17"/>
      <c r="H1875" s="16"/>
      <c r="I1875" s="14"/>
      <c r="J1875" s="14"/>
      <c r="K1875" s="59"/>
    </row>
    <row r="1876" spans="1:11" ht="19.899999999999999" customHeight="1">
      <c r="A1876" s="12"/>
      <c r="B1876" s="14"/>
      <c r="C1876" s="15"/>
      <c r="D1876" s="17"/>
      <c r="E1876" s="17"/>
      <c r="F1876" s="17"/>
      <c r="G1876" s="17"/>
      <c r="H1876" s="16"/>
      <c r="I1876" s="14"/>
      <c r="J1876" s="14"/>
      <c r="K1876" s="59"/>
    </row>
    <row r="1877" spans="1:11" ht="19.899999999999999" customHeight="1">
      <c r="A1877" s="12"/>
      <c r="B1877" s="14"/>
      <c r="C1877" s="15"/>
      <c r="D1877" s="17"/>
      <c r="E1877" s="17"/>
      <c r="F1877" s="17"/>
      <c r="G1877" s="17"/>
      <c r="H1877" s="16"/>
      <c r="I1877" s="14"/>
      <c r="J1877" s="14"/>
      <c r="K1877" s="59"/>
    </row>
    <row r="1878" spans="1:11" ht="19.899999999999999" customHeight="1">
      <c r="A1878" s="12"/>
      <c r="B1878" s="14"/>
      <c r="C1878" s="15"/>
      <c r="D1878" s="17"/>
      <c r="E1878" s="17"/>
      <c r="F1878" s="17"/>
      <c r="G1878" s="17"/>
      <c r="H1878" s="16"/>
      <c r="I1878" s="14"/>
      <c r="J1878" s="14"/>
      <c r="K1878" s="59"/>
    </row>
    <row r="1879" spans="1:11" ht="19.899999999999999" customHeight="1">
      <c r="A1879" s="12"/>
      <c r="B1879" s="14"/>
      <c r="C1879" s="15"/>
      <c r="D1879" s="17"/>
      <c r="E1879" s="17"/>
      <c r="F1879" s="17"/>
      <c r="G1879" s="17"/>
      <c r="H1879" s="16"/>
      <c r="I1879" s="14"/>
      <c r="J1879" s="14"/>
      <c r="K1879" s="59"/>
    </row>
    <row r="1880" spans="1:11" ht="19.899999999999999" customHeight="1">
      <c r="A1880" s="12"/>
      <c r="B1880" s="14"/>
      <c r="C1880" s="15"/>
      <c r="D1880" s="17"/>
      <c r="E1880" s="17"/>
      <c r="F1880" s="17"/>
      <c r="G1880" s="17"/>
      <c r="H1880" s="16"/>
      <c r="I1880" s="14"/>
      <c r="J1880" s="14"/>
      <c r="K1880" s="59"/>
    </row>
    <row r="1881" spans="1:11" ht="19.899999999999999" customHeight="1">
      <c r="A1881" s="12"/>
      <c r="B1881" s="14"/>
      <c r="C1881" s="15"/>
      <c r="D1881" s="17"/>
      <c r="E1881" s="17"/>
      <c r="F1881" s="17"/>
      <c r="G1881" s="17"/>
      <c r="H1881" s="16"/>
      <c r="I1881" s="14"/>
      <c r="J1881" s="14"/>
      <c r="K1881" s="59"/>
    </row>
    <row r="1882" spans="1:11" ht="19.899999999999999" customHeight="1">
      <c r="A1882" s="12"/>
      <c r="B1882" s="14"/>
      <c r="C1882" s="15"/>
      <c r="D1882" s="17"/>
      <c r="E1882" s="17"/>
      <c r="F1882" s="17"/>
      <c r="G1882" s="17"/>
      <c r="H1882" s="16"/>
      <c r="I1882" s="14"/>
      <c r="J1882" s="14"/>
      <c r="K1882" s="59"/>
    </row>
    <row r="1883" spans="1:11" ht="19.899999999999999" customHeight="1">
      <c r="A1883" s="12"/>
      <c r="B1883" s="14"/>
      <c r="C1883" s="15"/>
      <c r="D1883" s="17"/>
      <c r="E1883" s="17"/>
      <c r="F1883" s="17"/>
      <c r="G1883" s="17"/>
      <c r="H1883" s="16"/>
      <c r="I1883" s="14"/>
      <c r="J1883" s="14"/>
      <c r="K1883" s="59"/>
    </row>
    <row r="1884" spans="1:11" ht="19.899999999999999" customHeight="1">
      <c r="A1884" s="12"/>
      <c r="B1884" s="14"/>
      <c r="C1884" s="15"/>
      <c r="D1884" s="17"/>
      <c r="E1884" s="17"/>
      <c r="F1884" s="17"/>
      <c r="G1884" s="17"/>
      <c r="H1884" s="16"/>
      <c r="I1884" s="14"/>
      <c r="J1884" s="14"/>
      <c r="K1884" s="59"/>
    </row>
    <row r="1885" spans="1:11" ht="19.899999999999999" customHeight="1">
      <c r="A1885" s="12"/>
      <c r="B1885" s="14"/>
      <c r="C1885" s="15"/>
      <c r="D1885" s="17"/>
      <c r="E1885" s="17"/>
      <c r="F1885" s="17"/>
      <c r="G1885" s="17"/>
      <c r="H1885" s="16"/>
      <c r="I1885" s="14"/>
      <c r="J1885" s="14"/>
      <c r="K1885" s="59"/>
    </row>
    <row r="1886" spans="1:11" ht="19.899999999999999" customHeight="1">
      <c r="A1886" s="12"/>
      <c r="B1886" s="14"/>
      <c r="C1886" s="15"/>
      <c r="D1886" s="17"/>
      <c r="E1886" s="17"/>
      <c r="F1886" s="17"/>
      <c r="G1886" s="17"/>
      <c r="H1886" s="16"/>
      <c r="I1886" s="14"/>
      <c r="J1886" s="14"/>
      <c r="K1886" s="59"/>
    </row>
    <row r="1887" spans="1:11" ht="19.899999999999999" customHeight="1">
      <c r="A1887" s="12"/>
      <c r="B1887" s="14"/>
      <c r="C1887" s="15"/>
      <c r="D1887" s="17"/>
      <c r="E1887" s="17"/>
      <c r="F1887" s="17"/>
      <c r="G1887" s="17"/>
      <c r="H1887" s="16"/>
      <c r="I1887" s="14"/>
      <c r="J1887" s="14"/>
      <c r="K1887" s="59"/>
    </row>
    <row r="1888" spans="1:11" ht="19.899999999999999" customHeight="1">
      <c r="A1888" s="12"/>
      <c r="B1888" s="14"/>
      <c r="C1888" s="15"/>
      <c r="D1888" s="17"/>
      <c r="E1888" s="17"/>
      <c r="F1888" s="17"/>
      <c r="G1888" s="17"/>
      <c r="H1888" s="16"/>
      <c r="I1888" s="14"/>
      <c r="J1888" s="14"/>
      <c r="K1888" s="59"/>
    </row>
    <row r="1889" spans="1:11" ht="19.899999999999999" customHeight="1">
      <c r="A1889" s="12"/>
      <c r="B1889" s="14"/>
      <c r="C1889" s="15"/>
      <c r="D1889" s="17"/>
      <c r="E1889" s="17"/>
      <c r="F1889" s="17"/>
      <c r="G1889" s="17"/>
      <c r="H1889" s="16"/>
      <c r="I1889" s="14"/>
      <c r="J1889" s="14"/>
      <c r="K1889" s="59"/>
    </row>
    <row r="1890" spans="1:11" ht="19.899999999999999" customHeight="1">
      <c r="A1890" s="12"/>
      <c r="B1890" s="14"/>
      <c r="C1890" s="15"/>
      <c r="D1890" s="17"/>
      <c r="E1890" s="17"/>
      <c r="F1890" s="17"/>
      <c r="G1890" s="17"/>
      <c r="H1890" s="16"/>
      <c r="I1890" s="14"/>
      <c r="J1890" s="14"/>
      <c r="K1890" s="59"/>
    </row>
    <row r="1891" spans="1:11" ht="19.899999999999999" customHeight="1">
      <c r="A1891" s="12"/>
      <c r="B1891" s="14"/>
      <c r="C1891" s="15"/>
      <c r="D1891" s="17"/>
      <c r="E1891" s="17"/>
      <c r="F1891" s="17"/>
      <c r="G1891" s="17"/>
      <c r="H1891" s="16"/>
      <c r="I1891" s="14"/>
      <c r="J1891" s="14"/>
      <c r="K1891" s="59"/>
    </row>
    <row r="1892" spans="1:11" ht="19.899999999999999" customHeight="1">
      <c r="A1892" s="12"/>
      <c r="B1892" s="14"/>
      <c r="C1892" s="15"/>
      <c r="D1892" s="17"/>
      <c r="E1892" s="17"/>
      <c r="F1892" s="17"/>
      <c r="G1892" s="17"/>
      <c r="H1892" s="16"/>
      <c r="I1892" s="14"/>
      <c r="J1892" s="14"/>
      <c r="K1892" s="59"/>
    </row>
    <row r="1893" spans="1:11" ht="19.899999999999999" customHeight="1">
      <c r="A1893" s="12"/>
      <c r="B1893" s="14"/>
      <c r="C1893" s="15"/>
      <c r="D1893" s="17"/>
      <c r="E1893" s="17"/>
      <c r="F1893" s="17"/>
      <c r="G1893" s="17"/>
      <c r="H1893" s="16"/>
      <c r="I1893" s="14"/>
      <c r="J1893" s="14"/>
      <c r="K1893" s="59"/>
    </row>
    <row r="1894" spans="1:11" ht="19.899999999999999" customHeight="1">
      <c r="A1894" s="12"/>
      <c r="B1894" s="14"/>
      <c r="C1894" s="15"/>
      <c r="D1894" s="17"/>
      <c r="E1894" s="17"/>
      <c r="F1894" s="17"/>
      <c r="G1894" s="17"/>
      <c r="H1894" s="16"/>
      <c r="I1894" s="14"/>
      <c r="J1894" s="14"/>
      <c r="K1894" s="59"/>
    </row>
    <row r="1895" spans="1:11" ht="19.899999999999999" customHeight="1">
      <c r="A1895" s="12"/>
      <c r="B1895" s="14"/>
      <c r="C1895" s="15"/>
      <c r="D1895" s="17"/>
      <c r="E1895" s="17"/>
      <c r="F1895" s="17"/>
      <c r="G1895" s="17"/>
      <c r="H1895" s="16"/>
      <c r="I1895" s="14"/>
      <c r="J1895" s="14"/>
      <c r="K1895" s="59"/>
    </row>
    <row r="1896" spans="1:11" ht="19.899999999999999" customHeight="1">
      <c r="A1896" s="12"/>
      <c r="B1896" s="14"/>
      <c r="C1896" s="15"/>
      <c r="D1896" s="17"/>
      <c r="E1896" s="17"/>
      <c r="F1896" s="17"/>
      <c r="G1896" s="17"/>
      <c r="H1896" s="16"/>
      <c r="I1896" s="14"/>
      <c r="J1896" s="14"/>
      <c r="K1896" s="59"/>
    </row>
    <row r="1897" spans="1:11" ht="19.899999999999999" customHeight="1">
      <c r="A1897" s="12"/>
      <c r="B1897" s="14"/>
      <c r="C1897" s="15"/>
      <c r="D1897" s="17"/>
      <c r="E1897" s="17"/>
      <c r="F1897" s="17"/>
      <c r="G1897" s="17"/>
      <c r="H1897" s="16"/>
      <c r="I1897" s="14"/>
      <c r="J1897" s="14"/>
      <c r="K1897" s="59"/>
    </row>
    <row r="1898" spans="1:11" ht="19.899999999999999" customHeight="1">
      <c r="A1898" s="12"/>
      <c r="B1898" s="14"/>
      <c r="C1898" s="15"/>
      <c r="D1898" s="17"/>
      <c r="E1898" s="17"/>
      <c r="F1898" s="17"/>
      <c r="G1898" s="17"/>
      <c r="H1898" s="16"/>
      <c r="I1898" s="14"/>
      <c r="J1898" s="14"/>
      <c r="K1898" s="59"/>
    </row>
    <row r="1899" spans="1:11" ht="19.899999999999999" customHeight="1">
      <c r="A1899" s="12"/>
      <c r="B1899" s="14"/>
      <c r="C1899" s="15"/>
      <c r="D1899" s="17"/>
      <c r="E1899" s="17"/>
      <c r="F1899" s="17"/>
      <c r="G1899" s="17"/>
      <c r="H1899" s="16"/>
      <c r="I1899" s="14"/>
      <c r="J1899" s="14"/>
      <c r="K1899" s="59"/>
    </row>
    <row r="1900" spans="1:11" ht="19.899999999999999" customHeight="1">
      <c r="A1900" s="12"/>
      <c r="B1900" s="14"/>
      <c r="C1900" s="15"/>
      <c r="D1900" s="17"/>
      <c r="E1900" s="17"/>
      <c r="F1900" s="17"/>
      <c r="G1900" s="17"/>
      <c r="H1900" s="16"/>
      <c r="I1900" s="14"/>
      <c r="J1900" s="14"/>
      <c r="K1900" s="59"/>
    </row>
    <row r="1901" spans="1:11" ht="19.899999999999999" customHeight="1">
      <c r="A1901" s="12"/>
      <c r="B1901" s="14"/>
      <c r="C1901" s="15"/>
      <c r="D1901" s="17"/>
      <c r="E1901" s="17"/>
      <c r="F1901" s="17"/>
      <c r="G1901" s="17"/>
      <c r="H1901" s="16"/>
      <c r="I1901" s="14"/>
      <c r="J1901" s="14"/>
      <c r="K1901" s="59"/>
    </row>
    <row r="1902" spans="1:11" ht="19.899999999999999" customHeight="1">
      <c r="A1902" s="12"/>
      <c r="B1902" s="14"/>
      <c r="C1902" s="15"/>
      <c r="D1902" s="17"/>
      <c r="E1902" s="17"/>
      <c r="F1902" s="17"/>
      <c r="G1902" s="17"/>
      <c r="H1902" s="16"/>
      <c r="I1902" s="14"/>
      <c r="J1902" s="14"/>
      <c r="K1902" s="59"/>
    </row>
    <row r="1903" spans="1:11" ht="19.899999999999999" customHeight="1">
      <c r="A1903" s="12"/>
      <c r="B1903" s="14"/>
      <c r="C1903" s="15"/>
      <c r="D1903" s="17"/>
      <c r="E1903" s="17"/>
      <c r="F1903" s="17"/>
      <c r="G1903" s="17"/>
      <c r="H1903" s="16"/>
      <c r="I1903" s="14"/>
      <c r="J1903" s="14"/>
      <c r="K1903" s="59"/>
    </row>
    <row r="1904" spans="1:11" ht="19.899999999999999" customHeight="1">
      <c r="A1904" s="12"/>
      <c r="B1904" s="14"/>
      <c r="C1904" s="15"/>
      <c r="D1904" s="17"/>
      <c r="E1904" s="17"/>
      <c r="F1904" s="17"/>
      <c r="G1904" s="17"/>
      <c r="H1904" s="16"/>
      <c r="I1904" s="14"/>
      <c r="J1904" s="14"/>
      <c r="K1904" s="59"/>
    </row>
    <row r="1905" spans="1:11" ht="19.899999999999999" customHeight="1">
      <c r="A1905" s="12"/>
      <c r="B1905" s="14"/>
      <c r="C1905" s="15"/>
      <c r="D1905" s="17"/>
      <c r="E1905" s="17"/>
      <c r="F1905" s="17"/>
      <c r="G1905" s="17"/>
      <c r="H1905" s="16"/>
      <c r="I1905" s="14"/>
      <c r="J1905" s="14"/>
      <c r="K1905" s="59"/>
    </row>
    <row r="1906" spans="1:11" ht="19.899999999999999" customHeight="1">
      <c r="A1906" s="12"/>
      <c r="B1906" s="14"/>
      <c r="C1906" s="15"/>
      <c r="D1906" s="17"/>
      <c r="E1906" s="17"/>
      <c r="F1906" s="17"/>
      <c r="G1906" s="17"/>
      <c r="H1906" s="16"/>
      <c r="I1906" s="14"/>
      <c r="J1906" s="14"/>
      <c r="K1906" s="59"/>
    </row>
    <row r="1907" spans="1:11" ht="19.899999999999999" customHeight="1">
      <c r="A1907" s="12"/>
      <c r="B1907" s="14"/>
      <c r="C1907" s="15"/>
      <c r="D1907" s="17"/>
      <c r="E1907" s="17"/>
      <c r="F1907" s="17"/>
      <c r="G1907" s="17"/>
      <c r="H1907" s="16"/>
      <c r="I1907" s="14"/>
      <c r="J1907" s="14"/>
      <c r="K1907" s="59"/>
    </row>
    <row r="1908" spans="1:11" ht="19.899999999999999" customHeight="1">
      <c r="A1908" s="12"/>
      <c r="B1908" s="14"/>
      <c r="C1908" s="15"/>
      <c r="D1908" s="17"/>
      <c r="E1908" s="17"/>
      <c r="F1908" s="17"/>
      <c r="G1908" s="17"/>
      <c r="H1908" s="16"/>
      <c r="I1908" s="14"/>
      <c r="J1908" s="14"/>
      <c r="K1908" s="59"/>
    </row>
    <row r="1909" spans="1:11" ht="19.899999999999999" customHeight="1">
      <c r="A1909" s="12"/>
      <c r="B1909" s="14"/>
      <c r="C1909" s="15"/>
      <c r="D1909" s="17"/>
      <c r="E1909" s="17"/>
      <c r="F1909" s="17"/>
      <c r="G1909" s="17"/>
      <c r="H1909" s="16"/>
      <c r="I1909" s="14"/>
      <c r="J1909" s="14"/>
      <c r="K1909" s="59"/>
    </row>
    <row r="1910" spans="1:11" ht="19.899999999999999" customHeight="1">
      <c r="A1910" s="12"/>
      <c r="B1910" s="14"/>
      <c r="C1910" s="15"/>
      <c r="D1910" s="17"/>
      <c r="E1910" s="17"/>
      <c r="F1910" s="17"/>
      <c r="G1910" s="17"/>
      <c r="H1910" s="16"/>
      <c r="I1910" s="14"/>
      <c r="J1910" s="14"/>
      <c r="K1910" s="59"/>
    </row>
    <row r="1911" spans="1:11" ht="19.899999999999999" customHeight="1">
      <c r="A1911" s="12"/>
      <c r="B1911" s="14"/>
      <c r="C1911" s="15"/>
      <c r="D1911" s="17"/>
      <c r="E1911" s="17"/>
      <c r="F1911" s="17"/>
      <c r="G1911" s="17"/>
      <c r="H1911" s="16"/>
      <c r="I1911" s="14"/>
      <c r="J1911" s="14"/>
      <c r="K1911" s="59"/>
    </row>
    <row r="1912" spans="1:11" ht="19.899999999999999" customHeight="1">
      <c r="A1912" s="12"/>
      <c r="B1912" s="14"/>
      <c r="C1912" s="15"/>
      <c r="D1912" s="17"/>
      <c r="E1912" s="17"/>
      <c r="F1912" s="17"/>
      <c r="G1912" s="17"/>
      <c r="H1912" s="16"/>
      <c r="I1912" s="14"/>
      <c r="J1912" s="14"/>
      <c r="K1912" s="59"/>
    </row>
    <row r="1913" spans="1:11" ht="19.899999999999999" customHeight="1">
      <c r="A1913" s="12"/>
      <c r="B1913" s="14"/>
      <c r="C1913" s="15"/>
      <c r="D1913" s="17"/>
      <c r="E1913" s="17"/>
      <c r="F1913" s="17"/>
      <c r="G1913" s="17"/>
      <c r="H1913" s="16"/>
      <c r="I1913" s="14"/>
      <c r="J1913" s="14"/>
      <c r="K1913" s="59"/>
    </row>
    <row r="1914" spans="1:11" ht="19.899999999999999" customHeight="1">
      <c r="A1914" s="12"/>
      <c r="B1914" s="14"/>
      <c r="C1914" s="15"/>
      <c r="D1914" s="17"/>
      <c r="E1914" s="17"/>
      <c r="F1914" s="17"/>
      <c r="G1914" s="17"/>
      <c r="H1914" s="16"/>
      <c r="I1914" s="14"/>
      <c r="J1914" s="14"/>
      <c r="K1914" s="59"/>
    </row>
    <row r="1915" spans="1:11" ht="19.899999999999999" customHeight="1">
      <c r="A1915" s="12"/>
      <c r="B1915" s="14"/>
      <c r="C1915" s="15"/>
      <c r="D1915" s="17"/>
      <c r="E1915" s="17"/>
      <c r="F1915" s="17"/>
      <c r="G1915" s="17"/>
      <c r="H1915" s="16"/>
      <c r="I1915" s="14"/>
      <c r="J1915" s="14"/>
      <c r="K1915" s="59"/>
    </row>
    <row r="1916" spans="1:11" ht="19.899999999999999" customHeight="1">
      <c r="A1916" s="12"/>
      <c r="B1916" s="14"/>
      <c r="C1916" s="15"/>
      <c r="D1916" s="17"/>
      <c r="E1916" s="17"/>
      <c r="F1916" s="17"/>
      <c r="G1916" s="17"/>
      <c r="H1916" s="16"/>
      <c r="I1916" s="14"/>
      <c r="J1916" s="14"/>
      <c r="K1916" s="59"/>
    </row>
    <row r="1917" spans="1:11" ht="19.899999999999999" customHeight="1">
      <c r="A1917" s="12"/>
      <c r="B1917" s="14"/>
      <c r="C1917" s="15"/>
      <c r="D1917" s="17"/>
      <c r="E1917" s="17"/>
      <c r="F1917" s="17"/>
      <c r="G1917" s="17"/>
      <c r="H1917" s="16"/>
      <c r="I1917" s="14"/>
      <c r="J1917" s="14"/>
      <c r="K1917" s="59"/>
    </row>
    <row r="1918" spans="1:11" ht="19.899999999999999" customHeight="1">
      <c r="A1918" s="12"/>
      <c r="B1918" s="14"/>
      <c r="C1918" s="15"/>
      <c r="D1918" s="17"/>
      <c r="E1918" s="17"/>
      <c r="F1918" s="17"/>
      <c r="G1918" s="17"/>
      <c r="H1918" s="16"/>
      <c r="I1918" s="14"/>
      <c r="J1918" s="14"/>
      <c r="K1918" s="59"/>
    </row>
    <row r="1919" spans="1:11" ht="19.899999999999999" customHeight="1">
      <c r="A1919" s="12"/>
      <c r="B1919" s="14"/>
      <c r="C1919" s="15"/>
      <c r="D1919" s="17"/>
      <c r="E1919" s="17"/>
      <c r="F1919" s="17"/>
      <c r="G1919" s="17"/>
      <c r="H1919" s="16"/>
      <c r="I1919" s="14"/>
      <c r="J1919" s="14"/>
      <c r="K1919" s="59"/>
    </row>
    <row r="1920" spans="1:11" ht="19.899999999999999" customHeight="1">
      <c r="A1920" s="12"/>
      <c r="B1920" s="14"/>
      <c r="C1920" s="15"/>
      <c r="D1920" s="17"/>
      <c r="E1920" s="17"/>
      <c r="F1920" s="17"/>
      <c r="G1920" s="17"/>
      <c r="H1920" s="16"/>
      <c r="I1920" s="14"/>
      <c r="J1920" s="14"/>
      <c r="K1920" s="59"/>
    </row>
    <row r="1921" spans="1:11" ht="19.899999999999999" customHeight="1">
      <c r="A1921" s="12"/>
      <c r="B1921" s="14"/>
      <c r="C1921" s="15"/>
      <c r="D1921" s="17"/>
      <c r="E1921" s="17"/>
      <c r="F1921" s="17"/>
      <c r="G1921" s="17"/>
      <c r="H1921" s="16"/>
      <c r="I1921" s="14"/>
      <c r="J1921" s="14"/>
      <c r="K1921" s="59"/>
    </row>
    <row r="1922" spans="1:11" ht="19.899999999999999" customHeight="1">
      <c r="A1922" s="12"/>
      <c r="B1922" s="14"/>
      <c r="C1922" s="15"/>
      <c r="D1922" s="17"/>
      <c r="E1922" s="17"/>
      <c r="F1922" s="17"/>
      <c r="G1922" s="17"/>
      <c r="H1922" s="16"/>
      <c r="I1922" s="14"/>
      <c r="J1922" s="14"/>
      <c r="K1922" s="59"/>
    </row>
    <row r="1923" spans="1:11" ht="19.899999999999999" customHeight="1">
      <c r="A1923" s="12"/>
      <c r="B1923" s="14"/>
      <c r="C1923" s="15"/>
      <c r="D1923" s="17"/>
      <c r="E1923" s="17"/>
      <c r="F1923" s="17"/>
      <c r="G1923" s="17"/>
      <c r="H1923" s="16"/>
      <c r="I1923" s="14"/>
      <c r="J1923" s="14"/>
      <c r="K1923" s="59"/>
    </row>
    <row r="1924" spans="1:11" ht="19.899999999999999" customHeight="1">
      <c r="A1924" s="12"/>
      <c r="B1924" s="14"/>
      <c r="C1924" s="15"/>
      <c r="D1924" s="17"/>
      <c r="E1924" s="17"/>
      <c r="F1924" s="17"/>
      <c r="G1924" s="17"/>
      <c r="H1924" s="16"/>
      <c r="I1924" s="14"/>
      <c r="J1924" s="14"/>
      <c r="K1924" s="59"/>
    </row>
    <row r="1925" spans="1:11" ht="19.899999999999999" customHeight="1">
      <c r="A1925" s="12"/>
      <c r="B1925" s="14"/>
      <c r="C1925" s="15"/>
      <c r="D1925" s="17"/>
      <c r="E1925" s="17"/>
      <c r="F1925" s="17"/>
      <c r="G1925" s="17"/>
      <c r="H1925" s="16"/>
      <c r="I1925" s="14"/>
      <c r="J1925" s="14"/>
      <c r="K1925" s="59"/>
    </row>
    <row r="1926" spans="1:11" ht="19.899999999999999" customHeight="1">
      <c r="A1926" s="12"/>
      <c r="B1926" s="14"/>
      <c r="C1926" s="15"/>
      <c r="D1926" s="17"/>
      <c r="E1926" s="17"/>
      <c r="F1926" s="17"/>
      <c r="G1926" s="17"/>
      <c r="H1926" s="16"/>
      <c r="I1926" s="14"/>
      <c r="J1926" s="14"/>
      <c r="K1926" s="59"/>
    </row>
    <row r="1927" spans="1:11" ht="19.899999999999999" customHeight="1">
      <c r="A1927" s="12"/>
      <c r="B1927" s="14"/>
      <c r="C1927" s="15"/>
      <c r="D1927" s="17"/>
      <c r="E1927" s="17"/>
      <c r="F1927" s="17"/>
      <c r="G1927" s="17"/>
      <c r="H1927" s="16"/>
      <c r="I1927" s="14"/>
      <c r="J1927" s="14"/>
      <c r="K1927" s="59"/>
    </row>
    <row r="1928" spans="1:11" ht="19.899999999999999" customHeight="1">
      <c r="A1928" s="12"/>
      <c r="B1928" s="14"/>
      <c r="C1928" s="15"/>
      <c r="D1928" s="17"/>
      <c r="E1928" s="17"/>
      <c r="F1928" s="17"/>
      <c r="G1928" s="17"/>
      <c r="H1928" s="16"/>
      <c r="I1928" s="14"/>
      <c r="J1928" s="14"/>
      <c r="K1928" s="59"/>
    </row>
    <row r="1929" spans="1:11" ht="19.899999999999999" customHeight="1">
      <c r="A1929" s="12"/>
      <c r="B1929" s="14"/>
      <c r="C1929" s="15"/>
      <c r="D1929" s="17"/>
      <c r="E1929" s="17"/>
      <c r="F1929" s="17"/>
      <c r="G1929" s="17"/>
      <c r="H1929" s="16"/>
      <c r="I1929" s="14"/>
      <c r="J1929" s="14"/>
      <c r="K1929" s="59"/>
    </row>
    <row r="1930" spans="1:11" ht="19.899999999999999" customHeight="1">
      <c r="A1930" s="12"/>
      <c r="B1930" s="14"/>
      <c r="C1930" s="15"/>
      <c r="D1930" s="17"/>
      <c r="E1930" s="17"/>
      <c r="F1930" s="17"/>
      <c r="G1930" s="17"/>
      <c r="H1930" s="16"/>
      <c r="I1930" s="14"/>
      <c r="J1930" s="14"/>
      <c r="K1930" s="59"/>
    </row>
    <row r="1931" spans="1:11" ht="19.899999999999999" customHeight="1">
      <c r="A1931" s="12"/>
      <c r="B1931" s="14"/>
      <c r="C1931" s="15"/>
      <c r="D1931" s="17"/>
      <c r="E1931" s="17"/>
      <c r="F1931" s="17"/>
      <c r="G1931" s="17"/>
      <c r="H1931" s="16"/>
      <c r="I1931" s="14"/>
      <c r="J1931" s="14"/>
      <c r="K1931" s="59"/>
    </row>
    <row r="1932" spans="1:11" ht="19.899999999999999" customHeight="1">
      <c r="A1932" s="12"/>
      <c r="B1932" s="14"/>
      <c r="C1932" s="15"/>
      <c r="D1932" s="17"/>
      <c r="E1932" s="17"/>
      <c r="F1932" s="17"/>
      <c r="G1932" s="17"/>
      <c r="H1932" s="16"/>
      <c r="I1932" s="14"/>
      <c r="J1932" s="14"/>
      <c r="K1932" s="59"/>
    </row>
    <row r="1933" spans="1:11" ht="19.899999999999999" customHeight="1">
      <c r="A1933" s="12"/>
      <c r="B1933" s="14"/>
      <c r="C1933" s="15"/>
      <c r="D1933" s="17"/>
      <c r="E1933" s="17"/>
      <c r="F1933" s="17"/>
      <c r="G1933" s="17"/>
      <c r="H1933" s="16"/>
      <c r="I1933" s="14"/>
      <c r="J1933" s="14"/>
      <c r="K1933" s="59"/>
    </row>
    <row r="1934" spans="1:11" ht="19.899999999999999" customHeight="1">
      <c r="A1934" s="12"/>
      <c r="B1934" s="14"/>
      <c r="C1934" s="15"/>
      <c r="D1934" s="17"/>
      <c r="E1934" s="17"/>
      <c r="F1934" s="17"/>
      <c r="G1934" s="17"/>
      <c r="H1934" s="16"/>
      <c r="I1934" s="14"/>
      <c r="J1934" s="14"/>
      <c r="K1934" s="59"/>
    </row>
    <row r="1935" spans="1:11" ht="19.899999999999999" customHeight="1">
      <c r="A1935" s="12"/>
      <c r="B1935" s="14"/>
      <c r="C1935" s="15"/>
      <c r="D1935" s="17"/>
      <c r="E1935" s="17"/>
      <c r="F1935" s="17"/>
      <c r="G1935" s="17"/>
      <c r="H1935" s="16"/>
      <c r="I1935" s="14"/>
      <c r="J1935" s="14"/>
      <c r="K1935" s="59"/>
    </row>
    <row r="1936" spans="1:11" ht="19.899999999999999" customHeight="1">
      <c r="A1936" s="12"/>
      <c r="B1936" s="14"/>
      <c r="C1936" s="15"/>
      <c r="D1936" s="17"/>
      <c r="E1936" s="17"/>
      <c r="F1936" s="17"/>
      <c r="G1936" s="17"/>
      <c r="H1936" s="16"/>
      <c r="I1936" s="14"/>
      <c r="J1936" s="14"/>
      <c r="K1936" s="59"/>
    </row>
    <row r="1937" spans="1:11" ht="19.899999999999999" customHeight="1">
      <c r="A1937" s="12"/>
      <c r="B1937" s="14"/>
      <c r="C1937" s="15"/>
      <c r="D1937" s="17"/>
      <c r="E1937" s="17"/>
      <c r="F1937" s="17"/>
      <c r="G1937" s="17"/>
      <c r="H1937" s="16"/>
      <c r="I1937" s="14"/>
      <c r="J1937" s="14"/>
      <c r="K1937" s="59"/>
    </row>
    <row r="1938" spans="1:11" ht="19.899999999999999" customHeight="1">
      <c r="A1938" s="12"/>
      <c r="B1938" s="14"/>
      <c r="C1938" s="15"/>
      <c r="D1938" s="17"/>
      <c r="E1938" s="17"/>
      <c r="F1938" s="17"/>
      <c r="G1938" s="17"/>
      <c r="H1938" s="16"/>
      <c r="I1938" s="14"/>
      <c r="J1938" s="14"/>
      <c r="K1938" s="59"/>
    </row>
    <row r="1939" spans="1:11" ht="19.899999999999999" customHeight="1">
      <c r="A1939" s="12"/>
      <c r="B1939" s="14"/>
      <c r="C1939" s="15"/>
      <c r="D1939" s="17"/>
      <c r="E1939" s="17"/>
      <c r="F1939" s="17"/>
      <c r="G1939" s="17"/>
      <c r="H1939" s="16"/>
      <c r="I1939" s="14"/>
      <c r="J1939" s="14"/>
      <c r="K1939" s="59"/>
    </row>
    <row r="1940" spans="1:11" ht="19.899999999999999" customHeight="1">
      <c r="A1940" s="12"/>
      <c r="B1940" s="14"/>
      <c r="C1940" s="15"/>
      <c r="D1940" s="17"/>
      <c r="E1940" s="17"/>
      <c r="F1940" s="17"/>
      <c r="G1940" s="17"/>
      <c r="H1940" s="16"/>
      <c r="I1940" s="14"/>
      <c r="J1940" s="14"/>
      <c r="K1940" s="59"/>
    </row>
    <row r="1941" spans="1:11" ht="19.899999999999999" customHeight="1">
      <c r="A1941" s="12"/>
      <c r="B1941" s="14"/>
      <c r="C1941" s="15"/>
      <c r="D1941" s="17"/>
      <c r="E1941" s="17"/>
      <c r="F1941" s="17"/>
      <c r="G1941" s="17"/>
      <c r="H1941" s="16"/>
      <c r="I1941" s="14"/>
      <c r="J1941" s="14"/>
      <c r="K1941" s="59"/>
    </row>
    <row r="1942" spans="1:11" ht="19.899999999999999" customHeight="1">
      <c r="A1942" s="12"/>
      <c r="B1942" s="14"/>
      <c r="C1942" s="15"/>
      <c r="D1942" s="17"/>
      <c r="E1942" s="17"/>
      <c r="F1942" s="17"/>
      <c r="G1942" s="17"/>
      <c r="H1942" s="16"/>
      <c r="I1942" s="14"/>
      <c r="J1942" s="14"/>
      <c r="K1942" s="59"/>
    </row>
    <row r="1943" spans="1:11" ht="19.899999999999999" customHeight="1">
      <c r="A1943" s="12"/>
      <c r="B1943" s="14"/>
      <c r="C1943" s="15"/>
      <c r="D1943" s="17"/>
      <c r="E1943" s="17"/>
      <c r="F1943" s="17"/>
      <c r="G1943" s="17"/>
      <c r="H1943" s="16"/>
      <c r="I1943" s="14"/>
      <c r="J1943" s="14"/>
      <c r="K1943" s="59"/>
    </row>
    <row r="1944" spans="1:11" ht="19.899999999999999" customHeight="1">
      <c r="A1944" s="12"/>
      <c r="B1944" s="14"/>
      <c r="C1944" s="15"/>
      <c r="D1944" s="17"/>
      <c r="E1944" s="17"/>
      <c r="F1944" s="17"/>
      <c r="G1944" s="17"/>
      <c r="H1944" s="16"/>
      <c r="I1944" s="14"/>
      <c r="J1944" s="14"/>
      <c r="K1944" s="59"/>
    </row>
    <row r="1945" spans="1:11" ht="19.899999999999999" customHeight="1">
      <c r="A1945" s="12"/>
      <c r="B1945" s="14"/>
      <c r="C1945" s="15"/>
      <c r="D1945" s="17"/>
      <c r="E1945" s="17"/>
      <c r="F1945" s="17"/>
      <c r="G1945" s="17"/>
      <c r="H1945" s="16"/>
      <c r="I1945" s="14"/>
      <c r="J1945" s="14"/>
      <c r="K1945" s="59"/>
    </row>
    <row r="1946" spans="1:11" ht="19.899999999999999" customHeight="1">
      <c r="A1946" s="12"/>
      <c r="B1946" s="14"/>
      <c r="C1946" s="15"/>
      <c r="D1946" s="17"/>
      <c r="E1946" s="17"/>
      <c r="F1946" s="17"/>
      <c r="G1946" s="17"/>
      <c r="H1946" s="16"/>
      <c r="I1946" s="14"/>
      <c r="J1946" s="14"/>
      <c r="K1946" s="59"/>
    </row>
    <row r="1947" spans="1:11" ht="19.899999999999999" customHeight="1">
      <c r="A1947" s="12"/>
      <c r="B1947" s="14"/>
      <c r="C1947" s="15"/>
      <c r="D1947" s="17"/>
      <c r="E1947" s="17"/>
      <c r="F1947" s="17"/>
      <c r="G1947" s="17"/>
      <c r="H1947" s="16"/>
      <c r="I1947" s="14"/>
      <c r="J1947" s="14"/>
      <c r="K1947" s="59"/>
    </row>
    <row r="1948" spans="1:11" ht="19.899999999999999" customHeight="1">
      <c r="A1948" s="12"/>
      <c r="B1948" s="14"/>
      <c r="C1948" s="15"/>
      <c r="D1948" s="17"/>
      <c r="E1948" s="17"/>
      <c r="F1948" s="17"/>
      <c r="G1948" s="17"/>
      <c r="H1948" s="16"/>
      <c r="I1948" s="14"/>
      <c r="J1948" s="14"/>
      <c r="K1948" s="59"/>
    </row>
    <row r="1949" spans="1:11" ht="19.899999999999999" customHeight="1">
      <c r="A1949" s="12"/>
      <c r="B1949" s="14"/>
      <c r="C1949" s="15"/>
      <c r="D1949" s="17"/>
      <c r="E1949" s="17"/>
      <c r="F1949" s="17"/>
      <c r="G1949" s="17"/>
      <c r="H1949" s="16"/>
      <c r="I1949" s="14"/>
      <c r="J1949" s="14"/>
      <c r="K1949" s="59"/>
    </row>
    <row r="1950" spans="1:11" ht="19.899999999999999" customHeight="1">
      <c r="A1950" s="12"/>
      <c r="B1950" s="14"/>
      <c r="C1950" s="15"/>
      <c r="D1950" s="17"/>
      <c r="E1950" s="17"/>
      <c r="F1950" s="17"/>
      <c r="G1950" s="17"/>
      <c r="H1950" s="16"/>
      <c r="I1950" s="14"/>
      <c r="J1950" s="14"/>
      <c r="K1950" s="59"/>
    </row>
    <row r="1951" spans="1:11" ht="19.899999999999999" customHeight="1">
      <c r="A1951" s="12"/>
      <c r="B1951" s="14"/>
      <c r="C1951" s="15"/>
      <c r="D1951" s="17"/>
      <c r="E1951" s="17"/>
      <c r="F1951" s="17"/>
      <c r="G1951" s="17"/>
      <c r="H1951" s="16"/>
      <c r="I1951" s="14"/>
      <c r="J1951" s="14"/>
      <c r="K1951" s="59"/>
    </row>
    <row r="1952" spans="1:11" ht="19.899999999999999" customHeight="1">
      <c r="A1952" s="12"/>
      <c r="B1952" s="14"/>
      <c r="C1952" s="15"/>
      <c r="D1952" s="17"/>
      <c r="E1952" s="17"/>
      <c r="F1952" s="17"/>
      <c r="G1952" s="17"/>
      <c r="H1952" s="16"/>
      <c r="I1952" s="14"/>
      <c r="J1952" s="14"/>
      <c r="K1952" s="59"/>
    </row>
    <row r="1953" spans="1:11" ht="19.899999999999999" customHeight="1">
      <c r="A1953" s="12"/>
      <c r="B1953" s="14"/>
      <c r="C1953" s="15"/>
      <c r="D1953" s="17"/>
      <c r="E1953" s="17"/>
      <c r="F1953" s="17"/>
      <c r="G1953" s="17"/>
      <c r="H1953" s="16"/>
      <c r="I1953" s="14"/>
      <c r="J1953" s="14"/>
      <c r="K1953" s="59"/>
    </row>
    <row r="1954" spans="1:11" ht="19.899999999999999" customHeight="1">
      <c r="A1954" s="12"/>
      <c r="B1954" s="14"/>
      <c r="C1954" s="15"/>
      <c r="D1954" s="17"/>
      <c r="E1954" s="17"/>
      <c r="F1954" s="17"/>
      <c r="G1954" s="17"/>
      <c r="H1954" s="16"/>
      <c r="I1954" s="14"/>
      <c r="J1954" s="14"/>
      <c r="K1954" s="59"/>
    </row>
    <row r="1955" spans="1:11" ht="19.899999999999999" customHeight="1">
      <c r="A1955" s="12"/>
      <c r="B1955" s="14"/>
      <c r="C1955" s="15"/>
      <c r="D1955" s="17"/>
      <c r="E1955" s="17"/>
      <c r="F1955" s="17"/>
      <c r="G1955" s="17"/>
      <c r="H1955" s="16"/>
      <c r="I1955" s="14"/>
      <c r="J1955" s="14"/>
      <c r="K1955" s="59"/>
    </row>
    <row r="1956" spans="1:11" ht="19.899999999999999" customHeight="1">
      <c r="A1956" s="12"/>
      <c r="B1956" s="14"/>
      <c r="C1956" s="15"/>
      <c r="D1956" s="17"/>
      <c r="E1956" s="17"/>
      <c r="F1956" s="17"/>
      <c r="G1956" s="17"/>
      <c r="H1956" s="16"/>
      <c r="I1956" s="14"/>
      <c r="J1956" s="14"/>
      <c r="K1956" s="59"/>
    </row>
    <row r="1957" spans="1:11" ht="19.899999999999999" customHeight="1">
      <c r="A1957" s="12"/>
      <c r="B1957" s="14"/>
      <c r="C1957" s="15"/>
      <c r="D1957" s="17"/>
      <c r="E1957" s="17"/>
      <c r="F1957" s="17"/>
      <c r="G1957" s="17"/>
      <c r="H1957" s="16"/>
      <c r="I1957" s="14"/>
      <c r="J1957" s="14"/>
      <c r="K1957" s="59"/>
    </row>
    <row r="1958" spans="1:11" ht="19.899999999999999" customHeight="1">
      <c r="A1958" s="12"/>
      <c r="B1958" s="14"/>
      <c r="C1958" s="15"/>
      <c r="D1958" s="17"/>
      <c r="E1958" s="17"/>
      <c r="F1958" s="17"/>
      <c r="G1958" s="17"/>
      <c r="H1958" s="16"/>
      <c r="I1958" s="14"/>
      <c r="J1958" s="14"/>
      <c r="K1958" s="59"/>
    </row>
    <row r="1959" spans="1:11" ht="19.899999999999999" customHeight="1">
      <c r="A1959" s="12"/>
      <c r="B1959" s="14"/>
      <c r="C1959" s="15"/>
      <c r="D1959" s="17"/>
      <c r="E1959" s="17"/>
      <c r="F1959" s="17"/>
      <c r="G1959" s="17"/>
      <c r="H1959" s="16"/>
      <c r="I1959" s="14"/>
      <c r="J1959" s="14"/>
      <c r="K1959" s="59"/>
    </row>
    <row r="1960" spans="1:11" ht="19.899999999999999" customHeight="1">
      <c r="A1960" s="12"/>
      <c r="B1960" s="14"/>
      <c r="C1960" s="15"/>
      <c r="D1960" s="17"/>
      <c r="E1960" s="17"/>
      <c r="F1960" s="17"/>
      <c r="G1960" s="17"/>
      <c r="H1960" s="16"/>
      <c r="I1960" s="14"/>
      <c r="J1960" s="14"/>
      <c r="K1960" s="59"/>
    </row>
    <row r="1961" spans="1:11" ht="19.899999999999999" customHeight="1">
      <c r="A1961" s="12"/>
      <c r="B1961" s="14"/>
      <c r="C1961" s="15"/>
      <c r="D1961" s="17"/>
      <c r="E1961" s="17"/>
      <c r="F1961" s="17"/>
      <c r="G1961" s="17"/>
      <c r="H1961" s="16"/>
      <c r="I1961" s="14"/>
      <c r="J1961" s="14"/>
      <c r="K1961" s="59"/>
    </row>
    <row r="1962" spans="1:11" ht="19.899999999999999" customHeight="1">
      <c r="A1962" s="12"/>
      <c r="B1962" s="14"/>
      <c r="C1962" s="15"/>
      <c r="D1962" s="17"/>
      <c r="E1962" s="17"/>
      <c r="F1962" s="17"/>
      <c r="G1962" s="17"/>
      <c r="H1962" s="16"/>
      <c r="I1962" s="14"/>
      <c r="J1962" s="14"/>
      <c r="K1962" s="59"/>
    </row>
    <row r="1963" spans="1:11" ht="19.899999999999999" customHeight="1">
      <c r="A1963" s="12"/>
      <c r="B1963" s="14"/>
      <c r="C1963" s="15"/>
      <c r="D1963" s="17"/>
      <c r="E1963" s="17"/>
      <c r="F1963" s="17"/>
      <c r="G1963" s="17"/>
      <c r="H1963" s="16"/>
      <c r="I1963" s="14"/>
      <c r="J1963" s="14"/>
      <c r="K1963" s="59"/>
    </row>
    <row r="1964" spans="1:11" ht="19.899999999999999" customHeight="1">
      <c r="A1964" s="12"/>
      <c r="B1964" s="14"/>
      <c r="C1964" s="15"/>
      <c r="D1964" s="17"/>
      <c r="E1964" s="17"/>
      <c r="F1964" s="17"/>
      <c r="G1964" s="17"/>
      <c r="H1964" s="16"/>
      <c r="I1964" s="14"/>
      <c r="J1964" s="14"/>
      <c r="K1964" s="59"/>
    </row>
    <row r="1965" spans="1:11" ht="19.899999999999999" customHeight="1">
      <c r="A1965" s="12"/>
      <c r="B1965" s="14"/>
      <c r="C1965" s="15"/>
      <c r="D1965" s="17"/>
      <c r="E1965" s="17"/>
      <c r="F1965" s="17"/>
      <c r="G1965" s="17"/>
      <c r="H1965" s="16"/>
      <c r="I1965" s="14"/>
      <c r="J1965" s="14"/>
      <c r="K1965" s="59"/>
    </row>
    <row r="1966" spans="1:11" ht="19.899999999999999" customHeight="1">
      <c r="A1966" s="12"/>
      <c r="B1966" s="14"/>
      <c r="C1966" s="15"/>
      <c r="D1966" s="17"/>
      <c r="E1966" s="17"/>
      <c r="F1966" s="17"/>
      <c r="G1966" s="17"/>
      <c r="H1966" s="16"/>
      <c r="I1966" s="14"/>
      <c r="J1966" s="14"/>
      <c r="K1966" s="59"/>
    </row>
    <row r="1967" spans="1:11" ht="19.899999999999999" customHeight="1">
      <c r="A1967" s="12"/>
      <c r="B1967" s="14"/>
      <c r="C1967" s="15"/>
      <c r="D1967" s="17"/>
      <c r="E1967" s="17"/>
      <c r="F1967" s="17"/>
      <c r="G1967" s="17"/>
      <c r="H1967" s="16"/>
      <c r="I1967" s="14"/>
      <c r="J1967" s="14"/>
      <c r="K1967" s="59"/>
    </row>
    <row r="1968" spans="1:11" ht="19.899999999999999" customHeight="1">
      <c r="A1968" s="12"/>
      <c r="B1968" s="14"/>
      <c r="C1968" s="15"/>
      <c r="D1968" s="17"/>
      <c r="E1968" s="17"/>
      <c r="F1968" s="17"/>
      <c r="G1968" s="17"/>
      <c r="H1968" s="16"/>
      <c r="I1968" s="14"/>
      <c r="J1968" s="14"/>
      <c r="K1968" s="59"/>
    </row>
    <row r="1969" spans="1:11" ht="19.899999999999999" customHeight="1">
      <c r="A1969" s="12"/>
      <c r="B1969" s="14"/>
      <c r="C1969" s="15"/>
      <c r="D1969" s="17"/>
      <c r="E1969" s="17"/>
      <c r="F1969" s="17"/>
      <c r="G1969" s="17"/>
      <c r="H1969" s="16"/>
      <c r="I1969" s="14"/>
      <c r="J1969" s="14"/>
      <c r="K1969" s="59"/>
    </row>
    <row r="1970" spans="1:11" ht="19.899999999999999" customHeight="1">
      <c r="A1970" s="12"/>
      <c r="B1970" s="14"/>
      <c r="C1970" s="15"/>
      <c r="D1970" s="17"/>
      <c r="E1970" s="17"/>
      <c r="F1970" s="17"/>
      <c r="G1970" s="17"/>
      <c r="H1970" s="16"/>
      <c r="I1970" s="14"/>
      <c r="J1970" s="14"/>
      <c r="K1970" s="59"/>
    </row>
    <row r="1971" spans="1:11" ht="19.899999999999999" customHeight="1">
      <c r="A1971" s="12"/>
      <c r="B1971" s="14"/>
      <c r="C1971" s="15"/>
      <c r="D1971" s="17"/>
      <c r="E1971" s="17"/>
      <c r="F1971" s="17"/>
      <c r="G1971" s="17"/>
      <c r="H1971" s="16"/>
      <c r="I1971" s="14"/>
      <c r="J1971" s="14"/>
      <c r="K1971" s="59"/>
    </row>
    <row r="1972" spans="1:11" ht="19.899999999999999" customHeight="1">
      <c r="A1972" s="12"/>
      <c r="B1972" s="14"/>
      <c r="C1972" s="15"/>
      <c r="D1972" s="17"/>
      <c r="E1972" s="17"/>
      <c r="F1972" s="17"/>
      <c r="G1972" s="17"/>
      <c r="H1972" s="16"/>
      <c r="I1972" s="14"/>
      <c r="J1972" s="14"/>
      <c r="K1972" s="59"/>
    </row>
    <row r="1973" spans="1:11" ht="19.899999999999999" customHeight="1">
      <c r="A1973" s="12"/>
      <c r="B1973" s="14"/>
      <c r="C1973" s="15"/>
      <c r="D1973" s="17"/>
      <c r="E1973" s="17"/>
      <c r="F1973" s="17"/>
      <c r="G1973" s="17"/>
      <c r="H1973" s="16"/>
      <c r="I1973" s="14"/>
      <c r="J1973" s="14"/>
      <c r="K1973" s="59"/>
    </row>
    <row r="1974" spans="1:11" ht="19.899999999999999" customHeight="1">
      <c r="A1974" s="12"/>
      <c r="B1974" s="14"/>
      <c r="C1974" s="15"/>
      <c r="D1974" s="17"/>
      <c r="E1974" s="17"/>
      <c r="F1974" s="17"/>
      <c r="G1974" s="17"/>
      <c r="H1974" s="16"/>
      <c r="I1974" s="14"/>
      <c r="J1974" s="14"/>
      <c r="K1974" s="59"/>
    </row>
    <row r="1975" spans="1:11" ht="19.899999999999999" customHeight="1">
      <c r="A1975" s="12"/>
      <c r="B1975" s="14"/>
      <c r="C1975" s="15"/>
      <c r="D1975" s="17"/>
      <c r="E1975" s="17"/>
      <c r="F1975" s="17"/>
      <c r="G1975" s="17"/>
      <c r="H1975" s="16"/>
      <c r="I1975" s="14"/>
      <c r="J1975" s="14"/>
      <c r="K1975" s="59"/>
    </row>
    <row r="1976" spans="1:11" ht="19.899999999999999" customHeight="1">
      <c r="A1976" s="12"/>
      <c r="B1976" s="14"/>
      <c r="C1976" s="15"/>
      <c r="D1976" s="17"/>
      <c r="E1976" s="17"/>
      <c r="F1976" s="17"/>
      <c r="G1976" s="17"/>
      <c r="H1976" s="16"/>
      <c r="I1976" s="14"/>
      <c r="J1976" s="14"/>
      <c r="K1976" s="59"/>
    </row>
    <row r="1977" spans="1:11" ht="19.899999999999999" customHeight="1">
      <c r="A1977" s="12"/>
      <c r="B1977" s="14"/>
      <c r="C1977" s="15"/>
      <c r="D1977" s="17"/>
      <c r="E1977" s="17"/>
      <c r="F1977" s="17"/>
      <c r="G1977" s="17"/>
      <c r="H1977" s="16"/>
      <c r="I1977" s="14"/>
      <c r="J1977" s="14"/>
      <c r="K1977" s="59"/>
    </row>
    <row r="1978" spans="1:11" ht="19.899999999999999" customHeight="1">
      <c r="A1978" s="12"/>
      <c r="B1978" s="14"/>
      <c r="C1978" s="15"/>
      <c r="D1978" s="17"/>
      <c r="E1978" s="17"/>
      <c r="F1978" s="17"/>
      <c r="G1978" s="17"/>
      <c r="H1978" s="16"/>
      <c r="I1978" s="14"/>
      <c r="J1978" s="14"/>
      <c r="K1978" s="59"/>
    </row>
    <row r="1979" spans="1:11" ht="19.899999999999999" customHeight="1">
      <c r="A1979" s="12"/>
      <c r="B1979" s="14"/>
      <c r="C1979" s="15"/>
      <c r="D1979" s="17"/>
      <c r="E1979" s="17"/>
      <c r="F1979" s="17"/>
      <c r="G1979" s="17"/>
      <c r="H1979" s="16"/>
      <c r="I1979" s="14"/>
      <c r="J1979" s="14"/>
      <c r="K1979" s="59"/>
    </row>
    <row r="1980" spans="1:11" ht="19.899999999999999" customHeight="1">
      <c r="A1980" s="12"/>
      <c r="B1980" s="14"/>
      <c r="C1980" s="15"/>
      <c r="D1980" s="17"/>
      <c r="E1980" s="17"/>
      <c r="F1980" s="17"/>
      <c r="G1980" s="17"/>
      <c r="H1980" s="16"/>
      <c r="I1980" s="14"/>
      <c r="J1980" s="14"/>
      <c r="K1980" s="59"/>
    </row>
    <row r="1981" spans="1:11" ht="19.899999999999999" customHeight="1">
      <c r="A1981" s="12"/>
      <c r="B1981" s="14"/>
      <c r="C1981" s="15"/>
      <c r="D1981" s="17"/>
      <c r="E1981" s="17"/>
      <c r="F1981" s="17"/>
      <c r="G1981" s="17"/>
      <c r="H1981" s="16"/>
      <c r="I1981" s="14"/>
      <c r="J1981" s="14"/>
      <c r="K1981" s="59"/>
    </row>
    <row r="1982" spans="1:11" ht="19.899999999999999" customHeight="1">
      <c r="A1982" s="12"/>
      <c r="B1982" s="14"/>
      <c r="C1982" s="15"/>
      <c r="D1982" s="17"/>
      <c r="E1982" s="17"/>
      <c r="F1982" s="17"/>
      <c r="G1982" s="17"/>
      <c r="H1982" s="16"/>
      <c r="I1982" s="14"/>
      <c r="J1982" s="14"/>
      <c r="K1982" s="59"/>
    </row>
    <row r="1983" spans="1:11" ht="19.899999999999999" customHeight="1">
      <c r="A1983" s="12"/>
      <c r="B1983" s="14"/>
      <c r="C1983" s="15"/>
      <c r="D1983" s="17"/>
      <c r="E1983" s="17"/>
      <c r="F1983" s="17"/>
      <c r="G1983" s="17"/>
      <c r="H1983" s="16"/>
      <c r="I1983" s="14"/>
      <c r="J1983" s="14"/>
      <c r="K1983" s="59"/>
    </row>
    <row r="1984" spans="1:11" ht="19.899999999999999" customHeight="1">
      <c r="A1984" s="12"/>
      <c r="B1984" s="14"/>
      <c r="C1984" s="15"/>
      <c r="D1984" s="17"/>
      <c r="E1984" s="17"/>
      <c r="F1984" s="17"/>
      <c r="G1984" s="17"/>
      <c r="H1984" s="16"/>
      <c r="I1984" s="14"/>
      <c r="J1984" s="14"/>
      <c r="K1984" s="59"/>
    </row>
    <row r="1985" spans="1:11" ht="19.899999999999999" customHeight="1">
      <c r="A1985" s="12"/>
      <c r="B1985" s="14"/>
      <c r="C1985" s="15"/>
      <c r="D1985" s="17"/>
      <c r="E1985" s="17"/>
      <c r="F1985" s="17"/>
      <c r="G1985" s="17"/>
      <c r="H1985" s="16"/>
      <c r="I1985" s="14"/>
      <c r="J1985" s="14"/>
      <c r="K1985" s="59"/>
    </row>
    <row r="1986" spans="1:11" ht="19.899999999999999" customHeight="1">
      <c r="A1986" s="12"/>
      <c r="B1986" s="14"/>
      <c r="C1986" s="15"/>
      <c r="D1986" s="17"/>
      <c r="E1986" s="17"/>
      <c r="F1986" s="17"/>
      <c r="G1986" s="17"/>
      <c r="H1986" s="16"/>
      <c r="I1986" s="14"/>
      <c r="J1986" s="14"/>
      <c r="K1986" s="59"/>
    </row>
    <row r="1987" spans="1:11" ht="19.899999999999999" customHeight="1">
      <c r="A1987" s="12"/>
      <c r="B1987" s="14"/>
      <c r="C1987" s="15"/>
      <c r="D1987" s="17"/>
      <c r="E1987" s="17"/>
      <c r="F1987" s="17"/>
      <c r="G1987" s="17"/>
      <c r="H1987" s="16"/>
      <c r="I1987" s="14"/>
      <c r="J1987" s="14"/>
      <c r="K1987" s="59"/>
    </row>
    <row r="1988" spans="1:11" ht="19.899999999999999" customHeight="1">
      <c r="A1988" s="12"/>
      <c r="B1988" s="14"/>
      <c r="C1988" s="15"/>
      <c r="D1988" s="17"/>
      <c r="E1988" s="17"/>
      <c r="F1988" s="17"/>
      <c r="G1988" s="17"/>
      <c r="H1988" s="16"/>
      <c r="I1988" s="14"/>
      <c r="J1988" s="14"/>
      <c r="K1988" s="59"/>
    </row>
  </sheetData>
  <mergeCells count="1">
    <mergeCell ref="A1:J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28B4-ACBE-4D30-9387-FD76F21C7F74}">
  <dimension ref="A1:N60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E6" sqref="E6"/>
    </sheetView>
  </sheetViews>
  <sheetFormatPr defaultColWidth="16.28515625" defaultRowHeight="19.899999999999999" customHeight="1"/>
  <cols>
    <col min="1" max="2" width="12" style="25" customWidth="1"/>
    <col min="3" max="3" width="12.28515625" style="25" customWidth="1"/>
    <col min="4" max="4" width="10.7109375" style="25" customWidth="1"/>
    <col min="5" max="9" width="16.28515625" style="25" customWidth="1"/>
    <col min="10" max="10" width="19.7109375" style="25" customWidth="1"/>
    <col min="11" max="11" width="16.28515625" style="25" customWidth="1"/>
    <col min="12" max="16384" width="16.28515625" style="25"/>
  </cols>
  <sheetData>
    <row r="1" spans="1:14" ht="10.7" customHeight="1"/>
    <row r="2" spans="1:14" ht="27.6" customHeight="1">
      <c r="A2" s="121" t="s">
        <v>14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4" ht="32.1" customHeight="1">
      <c r="A3" s="26" t="s">
        <v>2</v>
      </c>
      <c r="B3" s="2"/>
      <c r="C3" s="26" t="s">
        <v>3</v>
      </c>
      <c r="D3" s="26" t="s">
        <v>4</v>
      </c>
      <c r="E3" s="26" t="s">
        <v>5</v>
      </c>
      <c r="F3" s="26" t="s">
        <v>6</v>
      </c>
      <c r="G3" s="26" t="s">
        <v>7</v>
      </c>
      <c r="H3" s="26" t="s">
        <v>8</v>
      </c>
      <c r="I3" s="3" t="s">
        <v>1</v>
      </c>
      <c r="J3" s="26" t="s">
        <v>9</v>
      </c>
      <c r="K3" s="26" t="s">
        <v>2</v>
      </c>
    </row>
    <row r="4" spans="1:14" ht="20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4" ht="20.25" customHeight="1">
      <c r="A5" s="6">
        <v>0</v>
      </c>
      <c r="B5" s="7"/>
      <c r="C5" s="8">
        <f>M$7</f>
        <v>1</v>
      </c>
      <c r="D5" s="9">
        <v>0</v>
      </c>
      <c r="E5" s="9">
        <v>10</v>
      </c>
      <c r="F5" s="9">
        <v>0</v>
      </c>
      <c r="G5" s="9">
        <v>0</v>
      </c>
      <c r="H5" s="10">
        <f t="shared" ref="H5:H68" si="0">$A5/60</f>
        <v>0</v>
      </c>
      <c r="I5" s="9">
        <f>E5/data!$C$15*1000</f>
        <v>1.3539997616437234</v>
      </c>
      <c r="J5" s="9">
        <v>0</v>
      </c>
      <c r="K5" s="6">
        <v>0</v>
      </c>
    </row>
    <row r="6" spans="1:14" ht="20.100000000000001" customHeight="1" thickBot="1">
      <c r="A6" s="12">
        <f t="shared" ref="A6:A69" si="1">$A5+C5</f>
        <v>1</v>
      </c>
      <c r="B6" s="13"/>
      <c r="C6" s="14">
        <f t="shared" ref="C6:C69" si="2">M$7</f>
        <v>1</v>
      </c>
      <c r="D6" s="15">
        <v>0</v>
      </c>
      <c r="E6" s="15">
        <f>(D5/60+F6*data!$C$16+G6*data!$C$17-E5*(data!$C$18+data!$C$19+data!$C$20))*C5/60+E5</f>
        <v>9.8658153933730386</v>
      </c>
      <c r="F6" s="15">
        <f>F5+(data!$C$19*E5-data!$C$16*F5)*C5/60</f>
        <v>5.7910632958333812E-2</v>
      </c>
      <c r="G6" s="15">
        <f>G5+(data!$C$20*E5-data!$C$17*G5)*C5/60</f>
        <v>1.9834984864951135E-2</v>
      </c>
      <c r="H6" s="16">
        <f t="shared" si="0"/>
        <v>1.6666666666666666E-2</v>
      </c>
      <c r="I6" s="15">
        <f>E6/data!$C$15*1000</f>
        <v>1.335831169104807</v>
      </c>
      <c r="J6" s="15">
        <f>J5+data!$C$21*(I5-J5)/60*C5</f>
        <v>2.8223369737057019E-3</v>
      </c>
      <c r="K6" s="12">
        <f>A6</f>
        <v>1</v>
      </c>
    </row>
    <row r="7" spans="1:14" ht="20.100000000000001" customHeight="1" thickBot="1">
      <c r="A7" s="12">
        <f t="shared" si="1"/>
        <v>2</v>
      </c>
      <c r="B7" s="13"/>
      <c r="C7" s="14">
        <f t="shared" si="2"/>
        <v>1</v>
      </c>
      <c r="D7" s="9">
        <v>0</v>
      </c>
      <c r="E7" s="15">
        <f>(D6/60+F7*data!$C$16+G7*data!$C$17-E6*(data!$C$18+data!$C$19+data!$C$20))*C6/60+E6</f>
        <v>9.7334938720226294</v>
      </c>
      <c r="F7" s="15">
        <f>F6+(data!$C$19*E6-data!$C$16*F6)*C6/60</f>
        <v>0.1149830632281521</v>
      </c>
      <c r="G7" s="15">
        <f>G6+(data!$C$20*E6-data!$C$17*G6)*C6/60</f>
        <v>3.9402346853594922E-2</v>
      </c>
      <c r="H7" s="16">
        <f t="shared" si="0"/>
        <v>3.3333333333333333E-2</v>
      </c>
      <c r="I7" s="15">
        <f>E7/data!$C$15*1000</f>
        <v>1.3179148382679282</v>
      </c>
      <c r="J7" s="15">
        <f>J6+data!$C$21*(I6-J6)/60*C6</f>
        <v>5.6009195257680777E-3</v>
      </c>
      <c r="K7" s="12">
        <f t="shared" ref="K7:K70" si="3">A7</f>
        <v>2</v>
      </c>
      <c r="L7" s="37" t="s">
        <v>51</v>
      </c>
      <c r="M7" s="38">
        <v>1</v>
      </c>
      <c r="N7" s="38" t="s">
        <v>52</v>
      </c>
    </row>
    <row r="8" spans="1:14" ht="20.100000000000001" customHeight="1">
      <c r="A8" s="12">
        <f t="shared" si="1"/>
        <v>3</v>
      </c>
      <c r="B8" s="13"/>
      <c r="C8" s="14">
        <f t="shared" si="2"/>
        <v>1</v>
      </c>
      <c r="D8" s="15">
        <v>0</v>
      </c>
      <c r="E8" s="15">
        <f>(D7/60+F8*data!$C$16+G8*data!$C$17-E7*(data!$C$18+data!$C$19+data!$C$20))*C7/60+E7</f>
        <v>9.6030095325254958</v>
      </c>
      <c r="F8" s="15">
        <f>F7+(data!$C$19*E7-data!$C$16*F7)*C7/60</f>
        <v>0.17122896487073133</v>
      </c>
      <c r="G8" s="15">
        <f>G7+(data!$C$20*E7-data!$C$17*G7)*C7/60</f>
        <v>5.8705801198513693E-2</v>
      </c>
      <c r="H8" s="16">
        <f t="shared" si="0"/>
        <v>0.05</v>
      </c>
      <c r="I8" s="15">
        <f>E8/data!$C$15*1000</f>
        <v>1.3002472618101926</v>
      </c>
      <c r="J8" s="15">
        <f>J7+data!$C$21*(I7-J7)/60*C7</f>
        <v>8.3363646852844305E-3</v>
      </c>
      <c r="K8" s="12">
        <f t="shared" si="3"/>
        <v>3</v>
      </c>
    </row>
    <row r="9" spans="1:14" ht="20.100000000000001" customHeight="1">
      <c r="A9" s="12">
        <f t="shared" si="1"/>
        <v>4</v>
      </c>
      <c r="B9" s="13"/>
      <c r="C9" s="14">
        <f t="shared" si="2"/>
        <v>1</v>
      </c>
      <c r="D9" s="9">
        <v>0</v>
      </c>
      <c r="E9" s="15">
        <f>(D8/60+F9*data!$C$16+G9*data!$C$17-E8*(data!$C$18+data!$C$19+data!$C$20))*C8/60+E8</f>
        <v>9.4743368316276229</v>
      </c>
      <c r="F9" s="15">
        <f>F8+(data!$C$19*E8-data!$C$16*F8)*C8/60</f>
        <v>0.22665984961570923</v>
      </c>
      <c r="G9" s="15">
        <f>G8+(data!$C$20*E8-data!$C$17*G8)*C8/60</f>
        <v>7.774901147793864E-2</v>
      </c>
      <c r="H9" s="16">
        <f t="shared" si="0"/>
        <v>6.6666666666666666E-2</v>
      </c>
      <c r="I9" s="15">
        <f>E9/data!$C$15*1000</f>
        <v>1.2828249811756149</v>
      </c>
      <c r="J9" s="15">
        <f>J8+data!$C$21*(I8-J8)/60*C8</f>
        <v>1.1029280884370406E-2</v>
      </c>
      <c r="K9" s="12">
        <f t="shared" si="3"/>
        <v>4</v>
      </c>
    </row>
    <row r="10" spans="1:14" ht="20.100000000000001" customHeight="1">
      <c r="A10" s="12">
        <f t="shared" si="1"/>
        <v>5</v>
      </c>
      <c r="B10" s="13"/>
      <c r="C10" s="14">
        <f t="shared" si="2"/>
        <v>1</v>
      </c>
      <c r="D10" s="15">
        <v>0</v>
      </c>
      <c r="E10" s="15">
        <f>(D9/60+F10*data!$C$16+G10*data!$C$17-E9*(data!$C$18+data!$C$19+data!$C$20))*C9/60+E9</f>
        <v>9.3474505812363411</v>
      </c>
      <c r="F10" s="15">
        <f>F9+(data!$C$19*E9-data!$C$16*F9)*C9/60</f>
        <v>0.28128706911820694</v>
      </c>
      <c r="G10" s="15">
        <f>G9+(data!$C$20*E9-data!$C$17*G9)*C9/60</f>
        <v>9.6535590333967677E-2</v>
      </c>
      <c r="H10" s="16">
        <f t="shared" si="0"/>
        <v>8.3333333333333329E-2</v>
      </c>
      <c r="I10" s="15">
        <f>E10/data!$C$15*1000</f>
        <v>1.2656445858970489</v>
      </c>
      <c r="J10" s="15">
        <f>J9+data!$C$21*(I9-J9)/60*C9</f>
        <v>1.3680268077731818E-2</v>
      </c>
      <c r="K10" s="12">
        <f t="shared" si="3"/>
        <v>5</v>
      </c>
    </row>
    <row r="11" spans="1:14" ht="20.100000000000001" customHeight="1">
      <c r="A11" s="12">
        <f t="shared" si="1"/>
        <v>6</v>
      </c>
      <c r="B11" s="13"/>
      <c r="C11" s="14">
        <f t="shared" si="2"/>
        <v>1</v>
      </c>
      <c r="D11" s="9">
        <v>0</v>
      </c>
      <c r="E11" s="15">
        <f>(D10/60+F11*data!$C$16+G11*data!$C$17-E10*(data!$C$18+data!$C$19+data!$C$20))*C10/60+E10</f>
        <v>9.2223259434820388</v>
      </c>
      <c r="F11" s="15">
        <f>F10+(data!$C$19*E10-data!$C$16*F10)*C10/60</f>
        <v>0.33512181718456735</v>
      </c>
      <c r="G11" s="15">
        <f>G10+(data!$C$20*E10-data!$C$17*G10)*C10/60</f>
        <v>0.11506910018079711</v>
      </c>
      <c r="H11" s="16">
        <f t="shared" si="0"/>
        <v>0.1</v>
      </c>
      <c r="I11" s="15">
        <f>E11/data!$C$15*1000</f>
        <v>1.2487027129275405</v>
      </c>
      <c r="J11" s="15">
        <f>J10+data!$C$21*(I10-J10)/60*C10</f>
        <v>1.6289917860573842E-2</v>
      </c>
      <c r="K11" s="12">
        <f t="shared" si="3"/>
        <v>6</v>
      </c>
    </row>
    <row r="12" spans="1:14" ht="20.100000000000001" customHeight="1">
      <c r="A12" s="12">
        <f t="shared" si="1"/>
        <v>7</v>
      </c>
      <c r="B12" s="13"/>
      <c r="C12" s="14">
        <f t="shared" si="2"/>
        <v>1</v>
      </c>
      <c r="D12" s="15">
        <v>0</v>
      </c>
      <c r="E12" s="15">
        <f>(D11/60+F12*data!$C$16+G12*data!$C$17-E11*(data!$C$18+data!$C$19+data!$C$20))*C11/60+E11</f>
        <v>9.0989384258485426</v>
      </c>
      <c r="F12" s="15">
        <f>F11+(data!$C$19*E11-data!$C$16*F11)*C11/60</f>
        <v>0.38817513196714604</v>
      </c>
      <c r="G12" s="15">
        <f>G11+(data!$C$20*E11-data!$C$17*G11)*C11/60</f>
        <v>0.13335305390310564</v>
      </c>
      <c r="H12" s="16">
        <f t="shared" si="0"/>
        <v>0.11666666666666667</v>
      </c>
      <c r="I12" s="15">
        <f>E12/data!$C$15*1000</f>
        <v>1.2319960459809842</v>
      </c>
      <c r="J12" s="15">
        <f>J11+data!$C$21*(I11-J11)/60*C11</f>
        <v>1.8858813584870675E-2</v>
      </c>
      <c r="K12" s="12">
        <f t="shared" si="3"/>
        <v>7</v>
      </c>
    </row>
    <row r="13" spans="1:14" ht="20.100000000000001" customHeight="1">
      <c r="A13" s="12">
        <f t="shared" si="1"/>
        <v>8</v>
      </c>
      <c r="B13" s="13"/>
      <c r="C13" s="14">
        <f t="shared" si="2"/>
        <v>1</v>
      </c>
      <c r="D13" s="9">
        <v>0</v>
      </c>
      <c r="E13" s="15">
        <f>(D12/60+F13*data!$C$16+G13*data!$C$17-E12*(data!$C$18+data!$C$19+data!$C$20))*C12/60+E12</f>
        <v>8.977263876371202</v>
      </c>
      <c r="F13" s="15">
        <f>F12+(data!$C$19*E12-data!$C$16*F12)*C12/60</f>
        <v>0.4404578981285851</v>
      </c>
      <c r="G13" s="15">
        <f>G12+(data!$C$20*E12-data!$C$17*G12)*C12/60</f>
        <v>0.15139091554472792</v>
      </c>
      <c r="H13" s="16">
        <f t="shared" si="0"/>
        <v>0.13333333333333333</v>
      </c>
      <c r="I13" s="15">
        <f>E13/data!$C$15*1000</f>
        <v>1.2155213148819415</v>
      </c>
      <c r="J13" s="15">
        <f>J12+data!$C$21*(I12-J12)/60*C12</f>
        <v>2.1387530474018458E-2</v>
      </c>
      <c r="K13" s="12">
        <f t="shared" si="3"/>
        <v>8</v>
      </c>
    </row>
    <row r="14" spans="1:14" ht="20.100000000000001" customHeight="1">
      <c r="A14" s="12">
        <f t="shared" si="1"/>
        <v>9</v>
      </c>
      <c r="B14" s="13"/>
      <c r="C14" s="14">
        <f t="shared" si="2"/>
        <v>1</v>
      </c>
      <c r="D14" s="15">
        <v>0</v>
      </c>
      <c r="E14" s="15">
        <f>(D13/60+F14*data!$C$16+G14*data!$C$17-E13*(data!$C$18+data!$C$19+data!$C$20))*C13/60+E13</f>
        <v>8.8572784789017422</v>
      </c>
      <c r="F14" s="15">
        <f>F13+(data!$C$19*E13-data!$C$16*F13)*C13/60</f>
        <v>0.49198084897599398</v>
      </c>
      <c r="G14" s="15">
        <f>G13+(data!$C$20*E13-data!$C$17*G13)*C13/60</f>
        <v>0.1691861009877525</v>
      </c>
      <c r="H14" s="16">
        <f t="shared" si="0"/>
        <v>0.15</v>
      </c>
      <c r="I14" s="15">
        <f>E14/data!$C$15*1000</f>
        <v>1.199275294924504</v>
      </c>
      <c r="J14" s="15">
        <f>J13+data!$C$21*(I13-J13)/60*C13</f>
        <v>2.3876635735893981E-2</v>
      </c>
      <c r="K14" s="12">
        <f t="shared" si="3"/>
        <v>9</v>
      </c>
    </row>
    <row r="15" spans="1:14" ht="20.100000000000001" customHeight="1">
      <c r="A15" s="12">
        <f t="shared" si="1"/>
        <v>10</v>
      </c>
      <c r="B15" s="13"/>
      <c r="C15" s="14">
        <f t="shared" si="2"/>
        <v>1</v>
      </c>
      <c r="D15" s="9">
        <v>0</v>
      </c>
      <c r="E15" s="15">
        <f>(D14/60+F15*data!$C$16+G15*data!$C$17-E14*(data!$C$18+data!$C$19+data!$C$20))*C14/60+E14</f>
        <v>8.738958748438959</v>
      </c>
      <c r="F15" s="15">
        <f>F14+(data!$C$19*E14-data!$C$16*F14)*C14/60</f>
        <v>0.54275456856545612</v>
      </c>
      <c r="G15" s="15">
        <f>G14+(data!$C$20*E14-data!$C$17*G14)*C14/60</f>
        <v>0.18674197862217737</v>
      </c>
      <c r="H15" s="16">
        <f t="shared" si="0"/>
        <v>0.16666666666666666</v>
      </c>
      <c r="I15" s="15">
        <f>E15/data!$C$15*1000</f>
        <v>1.1832548062400681</v>
      </c>
      <c r="J15" s="15">
        <f>J14+data!$C$21*(I14-J14)/60*C14</f>
        <v>2.6326688674341261E-2</v>
      </c>
      <c r="K15" s="12">
        <f t="shared" si="3"/>
        <v>10</v>
      </c>
    </row>
    <row r="16" spans="1:14" ht="20.100000000000001" customHeight="1">
      <c r="A16" s="12">
        <f t="shared" si="1"/>
        <v>11</v>
      </c>
      <c r="B16" s="13"/>
      <c r="C16" s="14">
        <f t="shared" si="2"/>
        <v>1</v>
      </c>
      <c r="D16" s="15">
        <v>0</v>
      </c>
      <c r="E16" s="15">
        <f>(D15/60+F16*data!$C$16+G16*data!$C$17-E15*(data!$C$18+data!$C$19+data!$C$20))*C15/60+E15</f>
        <v>8.6222815265243362</v>
      </c>
      <c r="F16" s="15">
        <f>F15+(data!$C$19*E15-data!$C$16*F15)*C15/60</f>
        <v>0.59278949377727364</v>
      </c>
      <c r="G16" s="15">
        <f>G15+(data!$C$20*E15-data!$C$17*G15)*C15/60</f>
        <v>0.20406187000625436</v>
      </c>
      <c r="H16" s="16">
        <f t="shared" si="0"/>
        <v>0.18333333333333332</v>
      </c>
      <c r="I16" s="15">
        <f>E16/data!$C$15*1000</f>
        <v>1.1674567131739031</v>
      </c>
      <c r="J16" s="15">
        <f>J15+data!$C$21*(I15-J15)/60*C15</f>
        <v>2.8738240799107931E-2</v>
      </c>
      <c r="K16" s="12">
        <f t="shared" si="3"/>
        <v>11</v>
      </c>
    </row>
    <row r="17" spans="1:11" ht="20.100000000000001" customHeight="1">
      <c r="A17" s="12">
        <f t="shared" si="1"/>
        <v>12</v>
      </c>
      <c r="B17" s="13"/>
      <c r="C17" s="14">
        <f t="shared" si="2"/>
        <v>1</v>
      </c>
      <c r="D17" s="9">
        <v>0</v>
      </c>
      <c r="E17" s="15">
        <f>(D16/60+F17*data!$C$16+G17*data!$C$17-E16*(data!$C$18+data!$C$19+data!$C$20))*C16/60+E16</f>
        <v>8.5072239767016811</v>
      </c>
      <c r="F17" s="15">
        <f>F16+(data!$C$19*E16-data!$C$16*F16)*C16/60</f>
        <v>0.6420959163623573</v>
      </c>
      <c r="G17" s="15">
        <f>G16+(data!$C$20*E16-data!$C$17*G16)*C16/60</f>
        <v>0.22114905051765199</v>
      </c>
      <c r="H17" s="16">
        <f t="shared" si="0"/>
        <v>0.2</v>
      </c>
      <c r="I17" s="15">
        <f>E17/data!$C$15*1000</f>
        <v>1.1518779236703844</v>
      </c>
      <c r="J17" s="15">
        <f>J16+data!$C$21*(I16-J16)/60*C16</f>
        <v>3.111183593425295E-2</v>
      </c>
      <c r="K17" s="12">
        <f t="shared" si="3"/>
        <v>12</v>
      </c>
    </row>
    <row r="18" spans="1:11" ht="20.100000000000001" customHeight="1">
      <c r="A18" s="12">
        <f t="shared" si="1"/>
        <v>13</v>
      </c>
      <c r="B18" s="13"/>
      <c r="C18" s="14">
        <f t="shared" si="2"/>
        <v>1</v>
      </c>
      <c r="D18" s="15">
        <v>0</v>
      </c>
      <c r="E18" s="15">
        <f>(D17/60+F18*data!$C$16+G18*data!$C$17-E17*(data!$C$18+data!$C$19+data!$C$20))*C17/60+E17</f>
        <v>8.3937635800398951</v>
      </c>
      <c r="F18" s="15">
        <f>F17+(data!$C$19*E17-data!$C$16*F17)*C17/60</f>
        <v>0.69068398496016248</v>
      </c>
      <c r="G18" s="15">
        <f>G17+(data!$C$20*E17-data!$C$17*G17)*C17/60</f>
        <v>0.23800674999556412</v>
      </c>
      <c r="H18" s="16">
        <f t="shared" si="0"/>
        <v>0.21666666666666667</v>
      </c>
      <c r="I18" s="15">
        <f>E18/data!$C$15*1000</f>
        <v>1.1365153886667783</v>
      </c>
      <c r="J18" s="15">
        <f>J17+data!$C$21*(I17-J17)/60*C17</f>
        <v>3.3448010325046892E-2</v>
      </c>
      <c r="K18" s="12">
        <f t="shared" si="3"/>
        <v>13</v>
      </c>
    </row>
    <row r="19" spans="1:11" ht="20.100000000000001" customHeight="1">
      <c r="A19" s="12">
        <f t="shared" si="1"/>
        <v>14</v>
      </c>
      <c r="B19" s="13"/>
      <c r="C19" s="14">
        <f t="shared" si="2"/>
        <v>1</v>
      </c>
      <c r="D19" s="9">
        <v>0</v>
      </c>
      <c r="E19" s="15">
        <f>(D18/60+F19*data!$C$16+G19*data!$C$17-E18*(data!$C$18+data!$C$19+data!$C$20))*C18/60+E18</f>
        <v>8.2818781307179918</v>
      </c>
      <c r="F19" s="15">
        <f>F18+(data!$C$19*E18-data!$C$16*F18)*C18/60</f>
        <v>0.73856370708856722</v>
      </c>
      <c r="G19" s="15">
        <f>G18+(data!$C$20*E18-data!$C$17*G18)*C18/60</f>
        <v>0.25463815337389073</v>
      </c>
      <c r="H19" s="16">
        <f t="shared" si="0"/>
        <v>0.23333333333333334</v>
      </c>
      <c r="I19" s="15">
        <f>E19/data!$C$15*1000</f>
        <v>1.1213661014954526</v>
      </c>
      <c r="J19" s="15">
        <f>J18+data!$C$21*(I18-J18)/60*C18</f>
        <v>3.5747292743385797E-2</v>
      </c>
      <c r="K19" s="12">
        <f t="shared" si="3"/>
        <v>14</v>
      </c>
    </row>
    <row r="20" spans="1:11" ht="20.100000000000001" customHeight="1">
      <c r="A20" s="12">
        <f t="shared" si="1"/>
        <v>15</v>
      </c>
      <c r="B20" s="13"/>
      <c r="C20" s="14">
        <f t="shared" si="2"/>
        <v>1</v>
      </c>
      <c r="D20" s="15">
        <v>0</v>
      </c>
      <c r="E20" s="15">
        <f>(D19/60+F20*data!$C$16+G20*data!$C$17-E19*(data!$C$18+data!$C$19+data!$C$20))*C19/60+E19</f>
        <v>8.1715457316715128</v>
      </c>
      <c r="F20" s="15">
        <f>F19+(data!$C$19*E19-data!$C$16*F19)*C19/60</f>
        <v>0.78574495110608256</v>
      </c>
      <c r="G20" s="15">
        <f>G19+(data!$C$20*E19-data!$C$17*G19)*C19/60</f>
        <v>0.27104640130561453</v>
      </c>
      <c r="H20" s="16">
        <f t="shared" si="0"/>
        <v>0.25</v>
      </c>
      <c r="I20" s="15">
        <f>E20/data!$C$15*1000</f>
        <v>1.1064270972944015</v>
      </c>
      <c r="J20" s="15">
        <f>J19+data!$C$21*(I19-J19)/60*C19</f>
        <v>3.8010204591739226E-2</v>
      </c>
      <c r="K20" s="12">
        <f t="shared" si="3"/>
        <v>15</v>
      </c>
    </row>
    <row r="21" spans="1:11" ht="20.100000000000001" customHeight="1">
      <c r="A21" s="12">
        <f t="shared" si="1"/>
        <v>16</v>
      </c>
      <c r="B21" s="13"/>
      <c r="C21" s="14">
        <f t="shared" si="2"/>
        <v>1</v>
      </c>
      <c r="D21" s="9">
        <v>0</v>
      </c>
      <c r="E21" s="15">
        <f>(D20/60+F21*data!$C$16+G21*data!$C$17-E20*(data!$C$18+data!$C$19+data!$C$20))*C20/60+E20</f>
        <v>8.0627447902994636</v>
      </c>
      <c r="F21" s="15">
        <f>F20+(data!$C$19*E20-data!$C$16*F20)*C20/60</f>
        <v>0.83223744814677891</v>
      </c>
      <c r="G21" s="15">
        <f>G20+(data!$C$20*E20-data!$C$17*G20)*C20/60</f>
        <v>0.28723459077849617</v>
      </c>
      <c r="H21" s="16">
        <f t="shared" si="0"/>
        <v>0.26666666666666666</v>
      </c>
      <c r="I21" s="15">
        <f>E21/data!$C$15*1000</f>
        <v>1.0916954524259646</v>
      </c>
      <c r="J21" s="15">
        <f>J20+data!$C$21*(I20-J20)/60*C20</f>
        <v>4.0237260005652906E-2</v>
      </c>
      <c r="K21" s="12">
        <f t="shared" si="3"/>
        <v>16</v>
      </c>
    </row>
    <row r="22" spans="1:11" ht="20.100000000000001" customHeight="1">
      <c r="A22" s="12">
        <f t="shared" si="1"/>
        <v>17</v>
      </c>
      <c r="B22" s="13"/>
      <c r="C22" s="14">
        <f t="shared" si="2"/>
        <v>1</v>
      </c>
      <c r="D22" s="15">
        <v>0</v>
      </c>
      <c r="E22" s="15">
        <f>(D21/60+F22*data!$C$16+G22*data!$C$17-E21*(data!$C$18+data!$C$19+data!$C$20))*C21/60+E21</f>
        <v>7.9554540142309502</v>
      </c>
      <c r="F22" s="15">
        <f>F21+(data!$C$19*E21-data!$C$16*F21)*C21/60</f>
        <v>0.87805079402830932</v>
      </c>
      <c r="G22" s="15">
        <f>G21+(data!$C$20*E21-data!$C$17*G21)*C21/60</f>
        <v>0.30320577572220864</v>
      </c>
      <c r="H22" s="16">
        <f t="shared" si="0"/>
        <v>0.28333333333333333</v>
      </c>
      <c r="I22" s="15">
        <f>E22/data!$C$15*1000</f>
        <v>1.077168283903631</v>
      </c>
      <c r="J22" s="15">
        <f>J21+data!$C$21*(I21-J21)/60*C21</f>
        <v>4.2428965954826078E-2</v>
      </c>
      <c r="K22" s="12">
        <f t="shared" si="3"/>
        <v>17</v>
      </c>
    </row>
    <row r="23" spans="1:11" ht="20.100000000000001" customHeight="1">
      <c r="A23" s="12">
        <f t="shared" si="1"/>
        <v>18</v>
      </c>
      <c r="B23" s="13"/>
      <c r="C23" s="14">
        <f t="shared" si="2"/>
        <v>1</v>
      </c>
      <c r="D23" s="9">
        <v>0</v>
      </c>
      <c r="E23" s="15">
        <f>(D22/60+F23*data!$C$16+G23*data!$C$17-E22*(data!$C$18+data!$C$19+data!$C$20))*C22/60+E22</f>
        <v>7.8496524071506775</v>
      </c>
      <c r="F23" s="15">
        <f>F22+(data!$C$19*E22-data!$C$16*F22)*C22/60</f>
        <v>0.92319445113340248</v>
      </c>
      <c r="G23" s="15">
        <f>G22+(data!$C$20*E22-data!$C$17*G22)*C22/60</f>
        <v>0.31896296760702969</v>
      </c>
      <c r="H23" s="16">
        <f t="shared" si="0"/>
        <v>0.3</v>
      </c>
      <c r="I23" s="15">
        <f>E23/data!$C$15*1000</f>
        <v>1.0628427488268097</v>
      </c>
      <c r="J23" s="15">
        <f>J22+data!$C$21*(I22-J22)/60*C22</f>
        <v>4.4585822342783382E-2</v>
      </c>
      <c r="K23" s="12">
        <f t="shared" si="3"/>
        <v>18</v>
      </c>
    </row>
    <row r="24" spans="1:11" ht="20.100000000000001" customHeight="1">
      <c r="A24" s="12">
        <f t="shared" si="1"/>
        <v>19</v>
      </c>
      <c r="B24" s="13"/>
      <c r="C24" s="14">
        <f t="shared" si="2"/>
        <v>1</v>
      </c>
      <c r="D24" s="15">
        <v>0</v>
      </c>
      <c r="E24" s="15">
        <f>(D23/60+F24*data!$C$16+G24*data!$C$17-E23*(data!$C$18+data!$C$19+data!$C$20))*C23/60+E23</f>
        <v>7.7453192646824904</v>
      </c>
      <c r="F24" s="15">
        <f>F23+(data!$C$19*E23-data!$C$16*F23)*C23/60</f>
        <v>0.96767775026519476</v>
      </c>
      <c r="G24" s="15">
        <f>G23+(data!$C$20*E23-data!$C$17*G23)*C23/60</f>
        <v>0.33450913603420995</v>
      </c>
      <c r="H24" s="16">
        <f t="shared" si="0"/>
        <v>0.31666666666666665</v>
      </c>
      <c r="I24" s="15">
        <f>E24/data!$C$15*1000</f>
        <v>1.0487160438234631</v>
      </c>
      <c r="J24" s="15">
        <f>J23+data!$C$21*(I23-J23)/60*C23</f>
        <v>4.6708322105160738E-2</v>
      </c>
      <c r="K24" s="12">
        <f t="shared" si="3"/>
        <v>19</v>
      </c>
    </row>
    <row r="25" spans="1:11" ht="20.100000000000001" customHeight="1">
      <c r="A25" s="12">
        <f t="shared" si="1"/>
        <v>20</v>
      </c>
      <c r="B25" s="13"/>
      <c r="C25" s="14">
        <f t="shared" si="2"/>
        <v>1</v>
      </c>
      <c r="D25" s="9">
        <v>0</v>
      </c>
      <c r="E25" s="15">
        <f>(D24/60+F25*data!$C$16+G25*data!$C$17-E24*(data!$C$18+data!$C$19+data!$C$20))*C24/60+E24</f>
        <v>7.6424341703301506</v>
      </c>
      <c r="F25" s="15">
        <f>F24+(data!$C$19*E24-data!$C$16*F24)*C24/60</f>
        <v>1.0115098924767656</v>
      </c>
      <c r="G25" s="15">
        <f>G24+(data!$C$20*E24-data!$C$17*G24)*C24/60</f>
        <v>0.34984720931813224</v>
      </c>
      <c r="H25" s="16">
        <f t="shared" si="0"/>
        <v>0.33333333333333331</v>
      </c>
      <c r="I25" s="15">
        <f>E25/data!$C$15*1000</f>
        <v>1.0347854045004869</v>
      </c>
      <c r="J25" s="15">
        <f>J24+data!$C$21*(I24-J24)/60*C24</f>
        <v>4.8796951306624592E-2</v>
      </c>
      <c r="K25" s="12">
        <f t="shared" si="3"/>
        <v>20</v>
      </c>
    </row>
    <row r="26" spans="1:11" ht="20.100000000000001" customHeight="1">
      <c r="A26" s="12">
        <f t="shared" si="1"/>
        <v>21</v>
      </c>
      <c r="B26" s="13"/>
      <c r="C26" s="14">
        <f t="shared" si="2"/>
        <v>1</v>
      </c>
      <c r="D26" s="15">
        <v>0</v>
      </c>
      <c r="E26" s="15">
        <f>(D25/60+F26*data!$C$16+G26*data!$C$17-E25*(data!$C$18+data!$C$19+data!$C$20))*C25/60+E25</f>
        <v>7.5409769914745537</v>
      </c>
      <c r="F26" s="15">
        <f>F25+(data!$C$19*E25-data!$C$16*F25)*C25/60</f>
        <v>1.0546999508752333</v>
      </c>
      <c r="G26" s="15">
        <f>G25+(data!$C$20*E25-data!$C$17*G25)*C25/60</f>
        <v>0.36498007506037666</v>
      </c>
      <c r="H26" s="16">
        <f t="shared" si="0"/>
        <v>0.35</v>
      </c>
      <c r="I26" s="15">
        <f>E26/data!$C$15*1000</f>
        <v>1.0210481049017348</v>
      </c>
      <c r="J26" s="15">
        <f>J25+data!$C$21*(I25-J25)/60*C25</f>
        <v>5.0852189236443496E-2</v>
      </c>
      <c r="K26" s="12">
        <f t="shared" si="3"/>
        <v>21</v>
      </c>
    </row>
    <row r="27" spans="1:11" ht="20.100000000000001" customHeight="1">
      <c r="A27" s="12">
        <f t="shared" si="1"/>
        <v>22</v>
      </c>
      <c r="B27" s="13"/>
      <c r="C27" s="14">
        <f t="shared" si="2"/>
        <v>1</v>
      </c>
      <c r="D27" s="9">
        <v>0</v>
      </c>
      <c r="E27" s="15">
        <f>(D26/60+F27*data!$C$16+G27*data!$C$17-E26*(data!$C$18+data!$C$19+data!$C$20))*C26/60+E26</f>
        <v>7.4409278754266044</v>
      </c>
      <c r="F27" s="15">
        <f>F26+(data!$C$19*E26-data!$C$16*F26)*C26/60</f>
        <v>1.0972568724007676</v>
      </c>
      <c r="G27" s="15">
        <f>G26+(data!$C$20*E26-data!$C$17*G26)*C26/60</f>
        <v>0.37991058071580325</v>
      </c>
      <c r="H27" s="16">
        <f t="shared" si="0"/>
        <v>0.36666666666666664</v>
      </c>
      <c r="I27" s="15">
        <f>E27/data!$C$15*1000</f>
        <v>1.0075014569735758</v>
      </c>
      <c r="J27" s="15">
        <f>J26+data!$C$21*(I26-J26)/60*C26</f>
        <v>5.2874508502730719E-2</v>
      </c>
      <c r="K27" s="12">
        <f t="shared" si="3"/>
        <v>22</v>
      </c>
    </row>
    <row r="28" spans="1:11" ht="20.100000000000001" customHeight="1">
      <c r="A28" s="12">
        <f t="shared" si="1"/>
        <v>23</v>
      </c>
      <c r="B28" s="13"/>
      <c r="C28" s="14">
        <f t="shared" si="2"/>
        <v>1</v>
      </c>
      <c r="D28" s="15">
        <v>0</v>
      </c>
      <c r="E28" s="15">
        <f>(D27/60+F28*data!$C$16+G28*data!$C$17-E27*(data!$C$18+data!$C$19+data!$C$20))*C27/60+E27</f>
        <v>7.3422672455349742</v>
      </c>
      <c r="F28" s="15">
        <f>F27+(data!$C$19*E27-data!$C$16*F27)*C27/60</f>
        <v>1.1391894795808646</v>
      </c>
      <c r="G28" s="15">
        <f>G27+(data!$C$20*E27-data!$C$17*G27)*C27/60</f>
        <v>0.39464153415076392</v>
      </c>
      <c r="H28" s="16">
        <f t="shared" si="0"/>
        <v>0.38333333333333336</v>
      </c>
      <c r="I28" s="15">
        <f>E28/data!$C$15*1000</f>
        <v>0.99414281003788718</v>
      </c>
      <c r="J28" s="15">
        <f>J27+data!$C$21*(I27-J27)/60*C27</f>
        <v>5.4864375125376445E-2</v>
      </c>
      <c r="K28" s="12">
        <f t="shared" si="3"/>
        <v>23</v>
      </c>
    </row>
    <row r="29" spans="1:11" ht="20.100000000000001" customHeight="1">
      <c r="A29" s="12">
        <f t="shared" si="1"/>
        <v>24</v>
      </c>
      <c r="B29" s="13"/>
      <c r="C29" s="14">
        <f t="shared" si="2"/>
        <v>1</v>
      </c>
      <c r="D29" s="9">
        <v>0</v>
      </c>
      <c r="E29" s="15">
        <f>(D28/60+F29*data!$C$16+G29*data!$C$17-E28*(data!$C$18+data!$C$19+data!$C$20))*C28/60+E28</f>
        <v>7.2449757973479763</v>
      </c>
      <c r="F29" s="15">
        <f>F28+(data!$C$19*E28-data!$C$16*F28)*C28/60</f>
        <v>1.1805064722602308</v>
      </c>
      <c r="G29" s="15">
        <f>G28+(data!$C$20*E28-data!$C$17*G28)*C28/60</f>
        <v>0.40917570419355276</v>
      </c>
      <c r="H29" s="16">
        <f t="shared" si="0"/>
        <v>0.4</v>
      </c>
      <c r="I29" s="15">
        <f>E29/data!$C$15*1000</f>
        <v>0.98096955027237032</v>
      </c>
      <c r="J29" s="15">
        <f>J28+data!$C$21*(I28-J28)/60*C28</f>
        <v>5.6822248627687699E-2</v>
      </c>
      <c r="K29" s="12">
        <f t="shared" si="3"/>
        <v>24</v>
      </c>
    </row>
    <row r="30" spans="1:11" ht="20.100000000000001" customHeight="1">
      <c r="A30" s="12">
        <f t="shared" si="1"/>
        <v>25</v>
      </c>
      <c r="B30" s="13"/>
      <c r="C30" s="14">
        <f t="shared" si="2"/>
        <v>1</v>
      </c>
      <c r="D30" s="15">
        <v>0</v>
      </c>
      <c r="E30" s="15">
        <f>(D29/60+F30*data!$C$16+G30*data!$C$17-E29*(data!$C$18+data!$C$19+data!$C$20))*C29/60+E29</f>
        <v>7.1490344948288067</v>
      </c>
      <c r="F30" s="15">
        <f>F29+(data!$C$19*E29-data!$C$16*F29)*C29/60</f>
        <v>1.2212164293066137</v>
      </c>
      <c r="G30" s="15">
        <f>G29+(data!$C$20*E29-data!$C$17*G29)*C29/60</f>
        <v>0.42351582117720266</v>
      </c>
      <c r="H30" s="16">
        <f t="shared" si="0"/>
        <v>0.41666666666666669</v>
      </c>
      <c r="I30" s="15">
        <f>E30/data!$C$15*1000</f>
        <v>0.96797910019809597</v>
      </c>
      <c r="J30" s="15">
        <f>J29+data!$C$21*(I29-J29)/60*C29</f>
        <v>5.8748582126754038E-2</v>
      </c>
      <c r="K30" s="12">
        <f t="shared" si="3"/>
        <v>25</v>
      </c>
    </row>
    <row r="31" spans="1:11" ht="20.100000000000001" customHeight="1">
      <c r="A31" s="12">
        <f t="shared" si="1"/>
        <v>26</v>
      </c>
      <c r="B31" s="13"/>
      <c r="C31" s="14">
        <f t="shared" si="2"/>
        <v>1</v>
      </c>
      <c r="D31" s="9">
        <v>0</v>
      </c>
      <c r="E31" s="15">
        <f>(D30/60+F31*data!$C$16+G31*data!$C$17-E30*(data!$C$18+data!$C$19+data!$C$20))*C30/60+E30</f>
        <v>7.0544245666234122</v>
      </c>
      <c r="F31" s="15">
        <f>F30+(data!$C$19*E30-data!$C$16*F30)*C30/60</f>
        <v>1.2613278102929142</v>
      </c>
      <c r="G31" s="15">
        <f>G30+(data!$C$20*E30-data!$C$17*G30)*C30/60</f>
        <v>0.43766457747473464</v>
      </c>
      <c r="H31" s="16">
        <f t="shared" si="0"/>
        <v>0.43333333333333335</v>
      </c>
      <c r="I31" s="15">
        <f>E31/data!$C$15*1000</f>
        <v>0.9551689181741726</v>
      </c>
      <c r="J31" s="15">
        <f>J30+data!$C$21*(I30-J30)/60*C30</f>
        <v>6.064382242255667E-2</v>
      </c>
      <c r="K31" s="12">
        <f t="shared" si="3"/>
        <v>26</v>
      </c>
    </row>
    <row r="32" spans="1:11" ht="20.100000000000001" customHeight="1">
      <c r="A32" s="12">
        <f t="shared" si="1"/>
        <v>27</v>
      </c>
      <c r="B32" s="13"/>
      <c r="C32" s="14">
        <f t="shared" si="2"/>
        <v>1</v>
      </c>
      <c r="D32" s="15">
        <v>0</v>
      </c>
      <c r="E32" s="15">
        <f>(D31/60+F32*data!$C$16+G32*data!$C$17-E31*(data!$C$18+data!$C$19+data!$C$20))*C31/60+E31</f>
        <v>6.9611275023802515</v>
      </c>
      <c r="F32" s="15">
        <f>F31+(data!$C$19*E31-data!$C$16*F31)*C31/60</f>
        <v>1.3008489571559101</v>
      </c>
      <c r="G32" s="15">
        <f>G31+(data!$C$20*E31-data!$C$17*G31)*C31/60</f>
        <v>0.45162462802696512</v>
      </c>
      <c r="H32" s="16">
        <f t="shared" si="0"/>
        <v>0.45</v>
      </c>
      <c r="I32" s="15">
        <f>E32/data!$C$15*1000</f>
        <v>0.94253649789944272</v>
      </c>
      <c r="J32" s="15">
        <f>J31+data!$C$21*(I31-J31)/60*C31</f>
        <v>6.2508410085838489E-2</v>
      </c>
      <c r="K32" s="12">
        <f t="shared" si="3"/>
        <v>27</v>
      </c>
    </row>
    <row r="33" spans="1:11" ht="20.100000000000001" customHeight="1">
      <c r="A33" s="12">
        <f t="shared" si="1"/>
        <v>28</v>
      </c>
      <c r="B33" s="13"/>
      <c r="C33" s="14">
        <f t="shared" si="2"/>
        <v>1</v>
      </c>
      <c r="D33" s="9">
        <v>0</v>
      </c>
      <c r="E33" s="15">
        <f>(D32/60+F33*data!$C$16+G33*data!$C$17-E32*(data!$C$18+data!$C$19+data!$C$20))*C32/60+E32</f>
        <v>6.8691250491212239</v>
      </c>
      <c r="F33" s="15">
        <f>F32+(data!$C$19*E32-data!$C$16*F32)*C32/60</f>
        <v>1.3397880958319162</v>
      </c>
      <c r="G33" s="15">
        <f>G32+(data!$C$20*E32-data!$C$17*G32)*C32/60</f>
        <v>0.46539859086297414</v>
      </c>
      <c r="H33" s="16">
        <f t="shared" si="0"/>
        <v>0.46666666666666667</v>
      </c>
      <c r="I33" s="15">
        <f>E33/data!$C$15*1000</f>
        <v>0.93007936792110668</v>
      </c>
      <c r="J33" s="15">
        <f>J32+data!$C$21*(I32-J32)/60*C32</f>
        <v>6.4342779544752329E-2</v>
      </c>
      <c r="K33" s="12">
        <f t="shared" si="3"/>
        <v>28</v>
      </c>
    </row>
    <row r="34" spans="1:11" ht="20.100000000000001" customHeight="1">
      <c r="A34" s="12">
        <f t="shared" si="1"/>
        <v>29</v>
      </c>
      <c r="B34" s="13"/>
      <c r="C34" s="14">
        <f t="shared" si="2"/>
        <v>1</v>
      </c>
      <c r="D34" s="15">
        <v>0</v>
      </c>
      <c r="E34" s="15">
        <f>(D33/60+F34*data!$C$16+G34*data!$C$17-E33*(data!$C$18+data!$C$19+data!$C$20))*C33/60+E33</f>
        <v>6.7783992076630613</v>
      </c>
      <c r="F34" s="15">
        <f>F33+(data!$C$19*E33-data!$C$16*F33)*C33/60</f>
        <v>1.3781533378697015</v>
      </c>
      <c r="G34" s="15">
        <f>G33+(data!$C$20*E33-data!$C$17*G33)*C33/60</f>
        <v>0.47898904761333683</v>
      </c>
      <c r="H34" s="16">
        <f t="shared" si="0"/>
        <v>0.48333333333333334</v>
      </c>
      <c r="I34" s="15">
        <f>E34/data!$C$15*1000</f>
        <v>0.91779509115017877</v>
      </c>
      <c r="J34" s="15">
        <f>J33+data!$C$21*(I33-J33)/60*C33</f>
        <v>6.6147359170304246E-2</v>
      </c>
      <c r="K34" s="12">
        <f t="shared" si="3"/>
        <v>29</v>
      </c>
    </row>
    <row r="35" spans="1:11" ht="20.100000000000001" customHeight="1">
      <c r="A35" s="12">
        <f t="shared" si="1"/>
        <v>30</v>
      </c>
      <c r="B35" s="13"/>
      <c r="C35" s="14">
        <f t="shared" si="2"/>
        <v>1</v>
      </c>
      <c r="D35" s="9">
        <v>0</v>
      </c>
      <c r="E35" s="15">
        <f>(D34/60+F35*data!$C$16+G35*data!$C$17-E34*(data!$C$18+data!$C$19+data!$C$20))*C34/60+E34</f>
        <v>6.6889322290884774</v>
      </c>
      <c r="F35" s="15">
        <f>F34+(data!$C$19*E34-data!$C$16*F34)*C34/60</f>
        <v>1.4159526820209805</v>
      </c>
      <c r="G35" s="15">
        <f>G34+(data!$C$20*E34-data!$C$17*G34)*C34/60</f>
        <v>0.4923985440162188</v>
      </c>
      <c r="H35" s="16">
        <f t="shared" si="0"/>
        <v>0.5</v>
      </c>
      <c r="I35" s="15">
        <f>E35/data!$C$15*1000</f>
        <v>0.90568126438368168</v>
      </c>
      <c r="J35" s="15">
        <f>J34+data!$C$21*(I34-J34)/60*C34</f>
        <v>6.7922571360608808E-2</v>
      </c>
      <c r="K35" s="12">
        <f t="shared" si="3"/>
        <v>30</v>
      </c>
    </row>
    <row r="36" spans="1:11" ht="20.100000000000001" customHeight="1">
      <c r="A36" s="12">
        <f t="shared" si="1"/>
        <v>31</v>
      </c>
      <c r="B36" s="13"/>
      <c r="C36" s="14">
        <f t="shared" si="2"/>
        <v>1</v>
      </c>
      <c r="D36" s="15">
        <v>0</v>
      </c>
      <c r="E36" s="15">
        <f>(D35/60+F36*data!$C$16+G36*data!$C$17-E35*(data!$C$18+data!$C$19+data!$C$20))*C35/60+E35</f>
        <v>6.6007066112663839</v>
      </c>
      <c r="F36" s="15">
        <f>F35+(data!$C$19*E35-data!$C$16*F35)*C35/60</f>
        <v>1.4531940158087886</v>
      </c>
      <c r="G36" s="15">
        <f>G35+(data!$C$20*E35-data!$C$17*G35)*C35/60</f>
        <v>0.50562959041643474</v>
      </c>
      <c r="H36" s="16">
        <f t="shared" si="0"/>
        <v>0.51666666666666672</v>
      </c>
      <c r="I36" s="15">
        <f>E36/data!$C$15*1000</f>
        <v>0.89373551783348326</v>
      </c>
      <c r="J36" s="15">
        <f>J35+data!$C$21*(I35-J35)/60*C35</f>
        <v>6.9668832623972707E-2</v>
      </c>
      <c r="K36" s="12">
        <f t="shared" si="3"/>
        <v>31</v>
      </c>
    </row>
    <row r="37" spans="1:11" ht="20.100000000000001" customHeight="1">
      <c r="A37" s="12">
        <f t="shared" si="1"/>
        <v>32</v>
      </c>
      <c r="B37" s="13"/>
      <c r="C37" s="14">
        <f t="shared" si="2"/>
        <v>1</v>
      </c>
      <c r="D37" s="9">
        <v>0</v>
      </c>
      <c r="E37" s="15">
        <f>(D36/60+F37*data!$C$16+G37*data!$C$17-E36*(data!$C$18+data!$C$19+data!$C$20))*C36/60+E36</f>
        <v>6.5137050954204874</v>
      </c>
      <c r="F37" s="15">
        <f>F36+(data!$C$19*E36-data!$C$16*F36)*C36/60</f>
        <v>1.4898851170740512</v>
      </c>
      <c r="G37" s="15">
        <f>G36+(data!$C$20*E36-data!$C$17*G36)*C36/60</f>
        <v>0.5186846622575676</v>
      </c>
      <c r="H37" s="16">
        <f t="shared" si="0"/>
        <v>0.53333333333333333</v>
      </c>
      <c r="I37" s="15">
        <f>E37/data!$C$15*1000</f>
        <v>0.88195551466168465</v>
      </c>
      <c r="J37" s="15">
        <f>J36+data!$C$21*(I36-J36)/60*C36</f>
        <v>7.1386553660823138E-2</v>
      </c>
      <c r="K37" s="12">
        <f t="shared" si="3"/>
        <v>32</v>
      </c>
    </row>
    <row r="38" spans="1:11" ht="20.100000000000001" customHeight="1">
      <c r="A38" s="12">
        <f t="shared" si="1"/>
        <v>33</v>
      </c>
      <c r="B38" s="13"/>
      <c r="C38" s="14">
        <f t="shared" si="2"/>
        <v>1</v>
      </c>
      <c r="D38" s="15">
        <v>0</v>
      </c>
      <c r="E38" s="15">
        <f>(D37/60+F38*data!$C$16+G38*data!$C$17-E37*(data!$C$18+data!$C$19+data!$C$20))*C37/60+E37</f>
        <v>6.427910662745604</v>
      </c>
      <c r="F38" s="15">
        <f>F37+(data!$C$19*E37-data!$C$16*F37)*C37/60</f>
        <v>1.5260336555006484</v>
      </c>
      <c r="G38" s="15">
        <f>G37+(data!$C$20*E37-data!$C$17*G37)*C37/60</f>
        <v>0.53156620056724557</v>
      </c>
      <c r="H38" s="16">
        <f t="shared" si="0"/>
        <v>0.55000000000000004</v>
      </c>
      <c r="I38" s="15">
        <f>E38/data!$C$15*1000</f>
        <v>0.87033895052246957</v>
      </c>
      <c r="J38" s="15">
        <f>J37+data!$C$21*(I37-J37)/60*C37</f>
        <v>7.3076139444496938E-2</v>
      </c>
      <c r="K38" s="12">
        <f t="shared" si="3"/>
        <v>33</v>
      </c>
    </row>
    <row r="39" spans="1:11" ht="20.100000000000001" customHeight="1">
      <c r="A39" s="12">
        <f t="shared" si="1"/>
        <v>34</v>
      </c>
      <c r="B39" s="13"/>
      <c r="C39" s="14">
        <f t="shared" si="2"/>
        <v>1</v>
      </c>
      <c r="D39" s="9">
        <v>0</v>
      </c>
      <c r="E39" s="15">
        <f>(D38/60+F39*data!$C$16+G39*data!$C$17-E38*(data!$C$18+data!$C$19+data!$C$20))*C38/60+E38</f>
        <v>6.3433065310710157</v>
      </c>
      <c r="F39" s="15">
        <f>F38+(data!$C$19*E38-data!$C$16*F38)*C38/60</f>
        <v>1.5616471941192744</v>
      </c>
      <c r="G39" s="15">
        <f>G38+(data!$C$20*E38-data!$C$17*G38)*C38/60</f>
        <v>0.54427661243567116</v>
      </c>
      <c r="H39" s="16">
        <f t="shared" si="0"/>
        <v>0.56666666666666665</v>
      </c>
      <c r="I39" s="15">
        <f>E39/data!$C$15*1000</f>
        <v>0.85888355311032294</v>
      </c>
      <c r="J39" s="15">
        <f>J38+data!$C$21*(I38-J38)/60*C38</f>
        <v>7.4737989300906277E-2</v>
      </c>
      <c r="K39" s="12">
        <f t="shared" si="3"/>
        <v>34</v>
      </c>
    </row>
    <row r="40" spans="1:11" ht="20.100000000000001" customHeight="1">
      <c r="A40" s="12">
        <f t="shared" si="1"/>
        <v>35</v>
      </c>
      <c r="B40" s="13"/>
      <c r="C40" s="14">
        <f t="shared" si="2"/>
        <v>1</v>
      </c>
      <c r="D40" s="15">
        <v>0</v>
      </c>
      <c r="E40" s="15">
        <f>(D39/60+F40*data!$C$16+G40*data!$C$17-E39*(data!$C$18+data!$C$19+data!$C$20))*C39/60+E39</f>
        <v>6.259876151570225</v>
      </c>
      <c r="F40" s="15">
        <f>F39+(data!$C$19*E39-data!$C$16*F39)*C39/60</f>
        <v>1.5967331907903879</v>
      </c>
      <c r="G40" s="15">
        <f>G39+(data!$C$20*E39-data!$C$17*G39)*C39/60</f>
        <v>0.55681827148749719</v>
      </c>
      <c r="H40" s="16">
        <f t="shared" si="0"/>
        <v>0.58333333333333337</v>
      </c>
      <c r="I40" s="15">
        <f>E40/data!$C$15*1000</f>
        <v>0.84758708171453134</v>
      </c>
      <c r="J40" s="15">
        <f>J39+data!$C$21*(I39-J39)/60*C39</f>
        <v>7.6372496987096666E-2</v>
      </c>
      <c r="K40" s="12">
        <f t="shared" si="3"/>
        <v>35</v>
      </c>
    </row>
    <row r="41" spans="1:11" ht="20.100000000000001" customHeight="1">
      <c r="A41" s="12">
        <f t="shared" si="1"/>
        <v>36</v>
      </c>
      <c r="B41" s="13"/>
      <c r="C41" s="14">
        <f t="shared" si="2"/>
        <v>1</v>
      </c>
      <c r="D41" s="9">
        <v>0</v>
      </c>
      <c r="E41" s="15">
        <f>(D40/60+F41*data!$C$16+G41*data!$C$17-E40*(data!$C$18+data!$C$19+data!$C$20))*C40/60+E40</f>
        <v>6.1776032055164558</v>
      </c>
      <c r="F41" s="15">
        <f>F40+(data!$C$19*E40-data!$C$16*F40)*C40/60</f>
        <v>1.6312989996665408</v>
      </c>
      <c r="G41" s="15">
        <f>G40+(data!$C$20*E40-data!$C$17*G40)*C40/60</f>
        <v>0.56919351834714116</v>
      </c>
      <c r="H41" s="16">
        <f t="shared" si="0"/>
        <v>0.6</v>
      </c>
      <c r="I41" s="15">
        <f>E41/data!$C$15*1000</f>
        <v>0.83644732677987821</v>
      </c>
      <c r="J41" s="15">
        <f>J40+data!$C$21*(I40-J40)/60*C40</f>
        <v>7.7980050768712519E-2</v>
      </c>
      <c r="K41" s="12">
        <f t="shared" si="3"/>
        <v>36</v>
      </c>
    </row>
    <row r="42" spans="1:11" ht="20.100000000000001" customHeight="1">
      <c r="A42" s="12">
        <f t="shared" si="1"/>
        <v>37</v>
      </c>
      <c r="B42" s="13"/>
      <c r="C42" s="14">
        <f t="shared" si="2"/>
        <v>1</v>
      </c>
      <c r="D42" s="15">
        <v>0</v>
      </c>
      <c r="E42" s="15">
        <f>(D41/60+F42*data!$C$16+G42*data!$C$17-E41*(data!$C$18+data!$C$19+data!$C$20))*C41/60+E41</f>
        <v>6.096471601083266</v>
      </c>
      <c r="F42" s="15">
        <f>F41+(data!$C$19*E41-data!$C$16*F41)*C41/60</f>
        <v>1.665351872634377</v>
      </c>
      <c r="G42" s="15">
        <f>G41+(data!$C$20*E41-data!$C$17*G41)*C41/60</f>
        <v>0.58140466109762978</v>
      </c>
      <c r="H42" s="16">
        <f t="shared" si="0"/>
        <v>0.6166666666666667</v>
      </c>
      <c r="I42" s="15">
        <f>E42/data!$C$15*1000</f>
        <v>0.825462109473447</v>
      </c>
      <c r="J42" s="15">
        <f>J41+data!$C$21*(I41-J41)/60*C41</f>
        <v>7.9561033496385575E-2</v>
      </c>
      <c r="K42" s="12">
        <f t="shared" si="3"/>
        <v>37</v>
      </c>
    </row>
    <row r="43" spans="1:11" ht="20.100000000000001" customHeight="1">
      <c r="A43" s="12">
        <f t="shared" si="1"/>
        <v>38</v>
      </c>
      <c r="B43" s="13"/>
      <c r="C43" s="14">
        <f t="shared" si="2"/>
        <v>1</v>
      </c>
      <c r="D43" s="9">
        <v>0</v>
      </c>
      <c r="E43" s="15">
        <f>(D42/60+F43*data!$C$16+G43*data!$C$17-E42*(data!$C$18+data!$C$19+data!$C$20))*C42/60+E42</f>
        <v>6.0164654701896501</v>
      </c>
      <c r="F43" s="15">
        <f>F42+(data!$C$19*E42-data!$C$16*F42)*C42/60</f>
        <v>1.6988989607365785</v>
      </c>
      <c r="G43" s="15">
        <f>G42+(data!$C$20*E42-data!$C$17*G42)*C42/60</f>
        <v>0.59345397573306402</v>
      </c>
      <c r="H43" s="16">
        <f t="shared" si="0"/>
        <v>0.6333333333333333</v>
      </c>
      <c r="I43" s="15">
        <f>E43/data!$C$15*1000</f>
        <v>0.81462928125744771</v>
      </c>
      <c r="J43" s="15">
        <f>J42+data!$C$21*(I42-J42)/60*C42</f>
        <v>8.1115822681061114E-2</v>
      </c>
      <c r="K43" s="12">
        <f t="shared" si="3"/>
        <v>38</v>
      </c>
    </row>
    <row r="44" spans="1:11" ht="20.100000000000001" customHeight="1">
      <c r="A44" s="12">
        <f t="shared" si="1"/>
        <v>39</v>
      </c>
      <c r="B44" s="13"/>
      <c r="C44" s="14">
        <f t="shared" si="2"/>
        <v>1</v>
      </c>
      <c r="D44" s="15">
        <v>0</v>
      </c>
      <c r="E44" s="15">
        <f>(D43/60+F44*data!$C$16+G44*data!$C$17-E43*(data!$C$18+data!$C$19+data!$C$20))*C43/60+E43</f>
        <v>5.9375691653890028</v>
      </c>
      <c r="F44" s="15">
        <f>F43+(data!$C$19*E43-data!$C$16*F43)*C43/60</f>
        <v>1.7319473155740421</v>
      </c>
      <c r="G44" s="15">
        <f>G43+(data!$C$20*E43-data!$C$17*G43)*C43/60</f>
        <v>0.60534370660479253</v>
      </c>
      <c r="H44" s="16">
        <f t="shared" si="0"/>
        <v>0.65</v>
      </c>
      <c r="I44" s="15">
        <f>E44/data!$C$15*1000</f>
        <v>0.80394672346798302</v>
      </c>
      <c r="J44" s="15">
        <f>J43+data!$C$21*(I43-J43)/60*C43</f>
        <v>8.2644790568276755E-2</v>
      </c>
      <c r="K44" s="12">
        <f t="shared" si="3"/>
        <v>39</v>
      </c>
    </row>
    <row r="45" spans="1:11" ht="20.100000000000001" customHeight="1">
      <c r="A45" s="12">
        <f t="shared" si="1"/>
        <v>40</v>
      </c>
      <c r="B45" s="13"/>
      <c r="C45" s="14">
        <f t="shared" si="2"/>
        <v>1</v>
      </c>
      <c r="D45" s="9">
        <v>0</v>
      </c>
      <c r="E45" s="15">
        <f>(D44/60+F45*data!$C$16+G45*data!$C$17-E44*(data!$C$18+data!$C$19+data!$C$20))*C44/60+E44</f>
        <v>5.8597672568013435</v>
      </c>
      <c r="F45" s="15">
        <f>F44+(data!$C$19*E44-data!$C$16*F44)*C44/60</f>
        <v>1.7645038906885591</v>
      </c>
      <c r="G45" s="15">
        <f>G44+(data!$C$20*E44-data!$C$17*G44)*C44/60</f>
        <v>0.61707606686138128</v>
      </c>
      <c r="H45" s="16">
        <f t="shared" si="0"/>
        <v>0.66666666666666663</v>
      </c>
      <c r="I45" s="15">
        <f>E45/data!$C$15*1000</f>
        <v>0.79341234689967133</v>
      </c>
      <c r="J45" s="15">
        <f>J44+data!$C$21*(I44-J44)/60*C44</f>
        <v>8.4148304211408329E-2</v>
      </c>
      <c r="K45" s="12">
        <f t="shared" si="3"/>
        <v>40</v>
      </c>
    </row>
    <row r="46" spans="1:11" ht="20.100000000000001" customHeight="1">
      <c r="A46" s="12">
        <f t="shared" si="1"/>
        <v>41</v>
      </c>
      <c r="B46" s="13"/>
      <c r="C46" s="14">
        <f t="shared" si="2"/>
        <v>1</v>
      </c>
      <c r="D46" s="15">
        <v>0</v>
      </c>
      <c r="E46" s="15">
        <f>(D45/60+F46*data!$C$16+G46*data!$C$17-E45*(data!$C$18+data!$C$19+data!$C$20))*C45/60+E45</f>
        <v>5.7830445290881958</v>
      </c>
      <c r="F46" s="15">
        <f>F45+(data!$C$19*E45-data!$C$16*F45)*C45/60</f>
        <v>1.7965755429262691</v>
      </c>
      <c r="G46" s="15">
        <f>G45+(data!$C$20*E45-data!$C$17*G45)*C45/60</f>
        <v>0.62865323888246594</v>
      </c>
      <c r="H46" s="16">
        <f t="shared" si="0"/>
        <v>0.68333333333333335</v>
      </c>
      <c r="I46" s="15">
        <f>E46/data!$C$15*1000</f>
        <v>0.78302409139604556</v>
      </c>
      <c r="J46" s="15">
        <f>J45+data!$C$21*(I45-J45)/60*C45</f>
        <v>8.5626725543897303E-2</v>
      </c>
      <c r="K46" s="12">
        <f t="shared" si="3"/>
        <v>41</v>
      </c>
    </row>
    <row r="47" spans="1:11" ht="20.100000000000001" customHeight="1">
      <c r="A47" s="12">
        <f t="shared" si="1"/>
        <v>42</v>
      </c>
      <c r="B47" s="13"/>
      <c r="C47" s="14">
        <f t="shared" si="2"/>
        <v>1</v>
      </c>
      <c r="D47" s="9">
        <v>0</v>
      </c>
      <c r="E47" s="15">
        <f>(D46/60+F47*data!$C$16+G47*data!$C$17-E46*(data!$C$18+data!$C$19+data!$C$20))*C46/60+E46</f>
        <v>5.707385978469528</v>
      </c>
      <c r="F47" s="15">
        <f>F46+(data!$C$19*E46-data!$C$16*F46)*C46/60</f>
        <v>1.8281690337821572</v>
      </c>
      <c r="G47" s="15">
        <f>G46+(data!$C$20*E46-data!$C$17*G46)*C46/60</f>
        <v>0.64007737470657167</v>
      </c>
      <c r="H47" s="16">
        <f t="shared" si="0"/>
        <v>0.7</v>
      </c>
      <c r="I47" s="15">
        <f>E47/data!$C$15*1000</f>
        <v>0.77277992544564689</v>
      </c>
      <c r="J47" s="15">
        <f>J46+data!$C$21*(I46-J46)/60*C46</f>
        <v>8.7080411450473849E-2</v>
      </c>
      <c r="K47" s="12">
        <f t="shared" si="3"/>
        <v>42</v>
      </c>
    </row>
    <row r="48" spans="1:11" ht="20.100000000000001" customHeight="1">
      <c r="A48" s="12">
        <f t="shared" si="1"/>
        <v>43</v>
      </c>
      <c r="B48" s="13"/>
      <c r="C48" s="14">
        <f t="shared" si="2"/>
        <v>1</v>
      </c>
      <c r="D48" s="15">
        <v>0</v>
      </c>
      <c r="E48" s="15">
        <f>(D47/60+F48*data!$C$16+G48*data!$C$17-E47*(data!$C$18+data!$C$19+data!$C$20))*C47/60+E47</f>
        <v>5.63277680978217</v>
      </c>
      <c r="F48" s="15">
        <f>F47+(data!$C$19*E47-data!$C$16*F47)*C47/60</f>
        <v>1.8592910307258559</v>
      </c>
      <c r="G48" s="15">
        <f>G47+(data!$C$20*E47-data!$C$17*G47)*C47/60</f>
        <v>0.65135059645298432</v>
      </c>
      <c r="H48" s="16">
        <f t="shared" si="0"/>
        <v>0.71666666666666667</v>
      </c>
      <c r="I48" s="15">
        <f>E48/data!$C$15*1000</f>
        <v>0.7626778457837351</v>
      </c>
      <c r="J48" s="15">
        <f>J47+data!$C$21*(I47-J47)/60*C47</f>
        <v>8.8509713837389509E-2</v>
      </c>
      <c r="K48" s="12">
        <f t="shared" si="3"/>
        <v>43</v>
      </c>
    </row>
    <row r="49" spans="1:11" ht="20.100000000000001" customHeight="1">
      <c r="A49" s="12">
        <f t="shared" si="1"/>
        <v>44</v>
      </c>
      <c r="B49" s="13"/>
      <c r="C49" s="14">
        <f t="shared" si="2"/>
        <v>1</v>
      </c>
      <c r="D49" s="9">
        <v>0</v>
      </c>
      <c r="E49" s="15">
        <f>(D48/60+F49*data!$C$16+G49*data!$C$17-E48*(data!$C$18+data!$C$19+data!$C$20))*C48/60+E48</f>
        <v>5.5592024335791352</v>
      </c>
      <c r="F49" s="15">
        <f>F48+(data!$C$19*E48-data!$C$16*F48)*C48/60</f>
        <v>1.8899481085090126</v>
      </c>
      <c r="G49" s="15">
        <f>G48+(data!$C$20*E48-data!$C$17*G48)*C48/60</f>
        <v>0.66247499673775612</v>
      </c>
      <c r="H49" s="16">
        <f t="shared" si="0"/>
        <v>0.73333333333333328</v>
      </c>
      <c r="I49" s="15">
        <f>E49/data!$C$15*1000</f>
        <v>0.75271587699953557</v>
      </c>
      <c r="J49" s="15">
        <f>J48+data!$C$21*(I48-J48)/60*C48</f>
        <v>8.9914979701673267E-2</v>
      </c>
      <c r="K49" s="12">
        <f t="shared" si="3"/>
        <v>44</v>
      </c>
    </row>
    <row r="50" spans="1:11" ht="20.100000000000001" customHeight="1">
      <c r="A50" s="12">
        <f t="shared" si="1"/>
        <v>45</v>
      </c>
      <c r="B50" s="13"/>
      <c r="C50" s="14">
        <f t="shared" si="2"/>
        <v>1</v>
      </c>
      <c r="D50" s="15">
        <v>0</v>
      </c>
      <c r="E50" s="15">
        <f>(D49/60+F50*data!$C$16+G50*data!$C$17-E49*(data!$C$18+data!$C$19+data!$C$20))*C49/60+E49</f>
        <v>5.4866484632692698</v>
      </c>
      <c r="F50" s="15">
        <f>F49+(data!$C$19*E49-data!$C$16*F49)*C49/60</f>
        <v>1.9201467504544796</v>
      </c>
      <c r="G50" s="15">
        <f>G49+(data!$C$20*E49-data!$C$17*G49)*C49/60</f>
        <v>0.67345263908392661</v>
      </c>
      <c r="H50" s="16">
        <f t="shared" si="0"/>
        <v>0.75</v>
      </c>
      <c r="I50" s="15">
        <f>E50/data!$C$15*1000</f>
        <v>0.74289207114894928</v>
      </c>
      <c r="J50" s="15">
        <f>J49+data!$C$21*(I49-J49)/60*C49</f>
        <v>9.1296551199424605E-2</v>
      </c>
      <c r="K50" s="12">
        <f t="shared" si="3"/>
        <v>45</v>
      </c>
    </row>
    <row r="51" spans="1:11" ht="20.100000000000001" customHeight="1">
      <c r="A51" s="12">
        <f t="shared" si="1"/>
        <v>46</v>
      </c>
      <c r="B51" s="13"/>
      <c r="C51" s="14">
        <f t="shared" si="2"/>
        <v>1</v>
      </c>
      <c r="D51" s="9">
        <v>0</v>
      </c>
      <c r="E51" s="15">
        <f>(D50/60+F51*data!$C$16+G51*data!$C$17-E50*(data!$C$18+data!$C$19+data!$C$20))*C50/60+E50</f>
        <v>5.4151007122966766</v>
      </c>
      <c r="F51" s="15">
        <f>F50+(data!$C$19*E50-data!$C$16*F50)*C50/60</f>
        <v>1.9498933497275777</v>
      </c>
      <c r="G51" s="15">
        <f>G50+(data!$C$20*E50-data!$C$17*G50)*C50/60</f>
        <v>0.6842855583260401</v>
      </c>
      <c r="H51" s="16">
        <f t="shared" si="0"/>
        <v>0.76666666666666672</v>
      </c>
      <c r="I51" s="15">
        <f>E51/data!$C$15*1000</f>
        <v>0.73320450737264564</v>
      </c>
      <c r="J51" s="15">
        <f>J50+data!$C$21*(I50-J50)/60*C50</f>
        <v>9.2654765713156867E-2</v>
      </c>
      <c r="K51" s="12">
        <f t="shared" si="3"/>
        <v>46</v>
      </c>
    </row>
    <row r="52" spans="1:11" ht="20.100000000000001" customHeight="1">
      <c r="A52" s="12">
        <f t="shared" si="1"/>
        <v>47</v>
      </c>
      <c r="B52" s="13"/>
      <c r="C52" s="14">
        <f t="shared" si="2"/>
        <v>1</v>
      </c>
      <c r="D52" s="15">
        <v>0</v>
      </c>
      <c r="E52" s="15">
        <f>(D51/60+F52*data!$C$16+G52*data!$C$17-E51*(data!$C$18+data!$C$19+data!$C$20))*C51/60+E51</f>
        <v>5.344545191359356</v>
      </c>
      <c r="F52" s="15">
        <f>F51+(data!$C$19*E51-data!$C$16*F51)*C51/60</f>
        <v>1.9791942105896854</v>
      </c>
      <c r="G52" s="15">
        <f>G51+(data!$C$20*E51-data!$C$17*G51)*C51/60</f>
        <v>0.69497576100903824</v>
      </c>
      <c r="H52" s="16">
        <f t="shared" si="0"/>
        <v>0.78333333333333333</v>
      </c>
      <c r="I52" s="15">
        <f>E52/data!$C$15*1000</f>
        <v>0.72365129151946761</v>
      </c>
      <c r="J52" s="15">
        <f>J51+data!$C$21*(I51-J51)/60*C51</f>
        <v>9.3989955918204263E-2</v>
      </c>
      <c r="K52" s="12">
        <f t="shared" si="3"/>
        <v>47</v>
      </c>
    </row>
    <row r="53" spans="1:11" ht="20.100000000000001" customHeight="1">
      <c r="A53" s="12">
        <f t="shared" si="1"/>
        <v>48</v>
      </c>
      <c r="B53" s="13"/>
      <c r="C53" s="14">
        <f t="shared" si="2"/>
        <v>1</v>
      </c>
      <c r="D53" s="9">
        <v>0</v>
      </c>
      <c r="E53" s="15">
        <f>(D52/60+F53*data!$C$16+G53*data!$C$17-E52*(data!$C$18+data!$C$19+data!$C$20))*C52/60+E52</f>
        <v>5.2749681056665185</v>
      </c>
      <c r="F53" s="15">
        <f>F52+(data!$C$19*E52-data!$C$16*F52)*C52/60</f>
        <v>2.0080555496343955</v>
      </c>
      <c r="G53" s="15">
        <f>G52+(data!$C$20*E52-data!$C$17*G52)*C52/60</f>
        <v>0.70552522578160659</v>
      </c>
      <c r="H53" s="16">
        <f t="shared" si="0"/>
        <v>0.8</v>
      </c>
      <c r="I53" s="15">
        <f>E53/data!$C$15*1000</f>
        <v>0.71423055577507089</v>
      </c>
      <c r="J53" s="15">
        <f>J52+data!$C$21*(I52-J52)/60*C52</f>
        <v>9.5302449848205392E-2</v>
      </c>
      <c r="K53" s="12">
        <f t="shared" si="3"/>
        <v>48</v>
      </c>
    </row>
    <row r="54" spans="1:11" ht="20.100000000000001" customHeight="1">
      <c r="A54" s="12">
        <f t="shared" si="1"/>
        <v>49</v>
      </c>
      <c r="B54" s="13"/>
      <c r="C54" s="14">
        <f t="shared" si="2"/>
        <v>1</v>
      </c>
      <c r="D54" s="15">
        <v>0</v>
      </c>
      <c r="E54" s="15">
        <f>(D53/60+F54*data!$C$16+G54*data!$C$17-E53*(data!$C$18+data!$C$19+data!$C$20))*C53/60+E53</f>
        <v>5.2063558522340365</v>
      </c>
      <c r="F54" s="15">
        <f>F53+(data!$C$19*E53-data!$C$16*F53)*C53/60</f>
        <v>2.0364834970064862</v>
      </c>
      <c r="G54" s="15">
        <f>G53+(data!$C$20*E53-data!$C$17*G53)*C53/60</f>
        <v>0.7159359037840517</v>
      </c>
      <c r="H54" s="16">
        <f t="shared" si="0"/>
        <v>0.81666666666666665</v>
      </c>
      <c r="I54" s="15">
        <f>E54/data!$C$15*1000</f>
        <v>0.70494045829572893</v>
      </c>
      <c r="J54" s="15">
        <f>J53+data!$C$21*(I53-J53)/60*C53</f>
        <v>9.6592570959676216E-2</v>
      </c>
      <c r="K54" s="12">
        <f t="shared" si="3"/>
        <v>49</v>
      </c>
    </row>
    <row r="55" spans="1:11" ht="20.100000000000001" customHeight="1">
      <c r="A55" s="12">
        <f t="shared" si="1"/>
        <v>50</v>
      </c>
      <c r="B55" s="13"/>
      <c r="C55" s="14">
        <f t="shared" si="2"/>
        <v>1</v>
      </c>
      <c r="D55" s="9">
        <v>0</v>
      </c>
      <c r="E55" s="15">
        <f>(D54/60+F55*data!$C$16+G55*data!$C$17-E54*(data!$C$18+data!$C$19+data!$C$20))*C54/60+E54</f>
        <v>5.1386950172174952</v>
      </c>
      <c r="F55" s="15">
        <f>F54+(data!$C$19*E54-data!$C$16*F54)*C54/60</f>
        <v>2.0644840976039416</v>
      </c>
      <c r="G55" s="15">
        <f>G54+(data!$C$20*E54-data!$C$17*G54)*C54/60</f>
        <v>0.72620971903078524</v>
      </c>
      <c r="H55" s="16">
        <f t="shared" si="0"/>
        <v>0.83333333333333337</v>
      </c>
      <c r="I55" s="15">
        <f>E55/data!$C$15*1000</f>
        <v>0.69577918284722773</v>
      </c>
      <c r="J55" s="15">
        <f>J54+data!$C$21*(I54-J54)/60*C54</f>
        <v>9.7860638195685135E-2</v>
      </c>
      <c r="K55" s="12">
        <f t="shared" si="3"/>
        <v>50</v>
      </c>
    </row>
    <row r="56" spans="1:11" ht="20.100000000000001" customHeight="1">
      <c r="A56" s="12">
        <f t="shared" si="1"/>
        <v>51</v>
      </c>
      <c r="B56" s="13"/>
      <c r="C56" s="14">
        <f t="shared" si="2"/>
        <v>1</v>
      </c>
      <c r="D56" s="15">
        <v>0</v>
      </c>
      <c r="E56" s="15">
        <f>(D55/60+F56*data!$C$16+G56*data!$C$17-E55*(data!$C$18+data!$C$19+data!$C$20))*C55/60+E55</f>
        <v>5.0719723732823319</v>
      </c>
      <c r="F56" s="15">
        <f>F55+(data!$C$19*E55-data!$C$16*F55)*C55/60</f>
        <v>2.0920633122632584</v>
      </c>
      <c r="G56" s="15">
        <f>G55+(data!$C$20*E55-data!$C$17*G55)*C55/60</f>
        <v>0.73634856878748989</v>
      </c>
      <c r="H56" s="16">
        <f t="shared" si="0"/>
        <v>0.85</v>
      </c>
      <c r="I56" s="15">
        <f>E56/data!$C$15*1000</f>
        <v>0.6867449384487827</v>
      </c>
      <c r="J56" s="15">
        <f>J55+data!$C$21*(I55-J55)/60*C55</f>
        <v>9.9106966048642609E-2</v>
      </c>
      <c r="K56" s="12">
        <f t="shared" si="3"/>
        <v>51</v>
      </c>
    </row>
    <row r="57" spans="1:11" ht="20.100000000000001" customHeight="1">
      <c r="A57" s="12">
        <f t="shared" si="1"/>
        <v>52</v>
      </c>
      <c r="B57" s="13"/>
      <c r="C57" s="14">
        <f t="shared" si="2"/>
        <v>1</v>
      </c>
      <c r="D57" s="9">
        <v>0</v>
      </c>
      <c r="E57" s="15">
        <f>(D56/60+F57*data!$C$16+G57*data!$C$17-E56*(data!$C$18+data!$C$19+data!$C$20))*C56/60+E56</f>
        <v>5.0061748770105368</v>
      </c>
      <c r="F57" s="15">
        <f>F56+(data!$C$19*E56-data!$C$16*F56)*C56/60</f>
        <v>2.1192270189282736</v>
      </c>
      <c r="G57" s="15">
        <f>G56+(data!$C$20*E56-data!$C$17*G56)*C56/60</f>
        <v>0.74635432394304058</v>
      </c>
      <c r="H57" s="16">
        <f t="shared" si="0"/>
        <v>0.8666666666666667</v>
      </c>
      <c r="I57" s="15">
        <f>E57/data!$C$15*1000</f>
        <v>0.6778359590219063</v>
      </c>
      <c r="J57" s="15">
        <f>J56+data!$C$21*(I56-J56)/60*C56</f>
        <v>0.10033186462221767</v>
      </c>
      <c r="K57" s="12">
        <f t="shared" si="3"/>
        <v>52</v>
      </c>
    </row>
    <row r="58" spans="1:11" ht="20.100000000000001" customHeight="1">
      <c r="A58" s="12">
        <f t="shared" si="1"/>
        <v>53</v>
      </c>
      <c r="B58" s="13"/>
      <c r="C58" s="14">
        <f t="shared" si="2"/>
        <v>1</v>
      </c>
      <c r="D58" s="15">
        <v>0</v>
      </c>
      <c r="E58" s="15">
        <f>(D57/60+F58*data!$C$16+G58*data!$C$17-E57*(data!$C$18+data!$C$19+data!$C$20))*C57/60+E57</f>
        <v>4.9412896663434154</v>
      </c>
      <c r="F58" s="15">
        <f>F57+(data!$C$19*E57-data!$C$16*F57)*C57/60</f>
        <v>2.1459810138027389</v>
      </c>
      <c r="G58" s="15">
        <f>G57+(data!$C$20*E57-data!$C$17*G57)*C57/60</f>
        <v>0.75622882937625502</v>
      </c>
      <c r="H58" s="16">
        <f t="shared" si="0"/>
        <v>0.8833333333333333</v>
      </c>
      <c r="I58" s="15">
        <f>E58/data!$C$15*1000</f>
        <v>0.66905050304415781</v>
      </c>
      <c r="J58" s="15">
        <f>J57+data!$C$21*(I57-J57)/60*C57</f>
        <v>0.10153563969239346</v>
      </c>
      <c r="K58" s="12">
        <f t="shared" si="3"/>
        <v>53</v>
      </c>
    </row>
    <row r="59" spans="1:11" ht="20.100000000000001" customHeight="1">
      <c r="A59" s="12">
        <f t="shared" si="1"/>
        <v>54</v>
      </c>
      <c r="B59" s="13"/>
      <c r="C59" s="14">
        <f t="shared" si="2"/>
        <v>1</v>
      </c>
      <c r="D59" s="9">
        <v>0</v>
      </c>
      <c r="E59" s="15">
        <f>(D58/60+F59*data!$C$16+G59*data!$C$17-E58*(data!$C$18+data!$C$19+data!$C$20))*C58/60+E58</f>
        <v>4.877304058059905</v>
      </c>
      <c r="F59" s="15">
        <f>F58+(data!$C$19*E58-data!$C$16*F58)*C58/60</f>
        <v>2.17233101248687</v>
      </c>
      <c r="G59" s="15">
        <f>G58+(data!$C$20*E58-data!$C$17*G58)*C58/60</f>
        <v>0.76597390431754442</v>
      </c>
      <c r="H59" s="16">
        <f t="shared" si="0"/>
        <v>0.9</v>
      </c>
      <c r="I59" s="15">
        <f>E59/data!$C$15*1000</f>
        <v>0.66038685320770762</v>
      </c>
      <c r="J59" s="15">
        <f>J58+data!$C$21*(I58-J58)/60*C58</f>
        <v>0.10271859276767376</v>
      </c>
      <c r="K59" s="12">
        <f t="shared" si="3"/>
        <v>54</v>
      </c>
    </row>
    <row r="60" spans="1:11" ht="20.100000000000001" customHeight="1">
      <c r="A60" s="12">
        <f t="shared" si="1"/>
        <v>55</v>
      </c>
      <c r="B60" s="13"/>
      <c r="C60" s="14">
        <f t="shared" si="2"/>
        <v>1</v>
      </c>
      <c r="D60" s="15">
        <v>0</v>
      </c>
      <c r="E60" s="15">
        <f>(D59/60+F60*data!$C$16+G60*data!$C$17-E59*(data!$C$18+data!$C$19+data!$C$20))*C59/60+E59</f>
        <v>4.8142055452899557</v>
      </c>
      <c r="F60" s="15">
        <f>F59+(data!$C$19*E59-data!$C$16*F59)*C59/60</f>
        <v>2.1982826510980922</v>
      </c>
      <c r="G60" s="15">
        <f>G59+(data!$C$20*E59-data!$C$17*G59)*C59/60</f>
        <v>0.77559134270553598</v>
      </c>
      <c r="H60" s="16">
        <f t="shared" si="0"/>
        <v>0.91666666666666663</v>
      </c>
      <c r="I60" s="15">
        <f>E60/data!$C$15*1000</f>
        <v>0.65184331608264912</v>
      </c>
      <c r="J60" s="15">
        <f>J59+data!$C$21*(I59-J59)/60*C59</f>
        <v>0.1038810211484523</v>
      </c>
      <c r="K60" s="12">
        <f t="shared" si="3"/>
        <v>55</v>
      </c>
    </row>
    <row r="61" spans="1:11" ht="20.100000000000001" customHeight="1">
      <c r="A61" s="12">
        <f t="shared" si="1"/>
        <v>56</v>
      </c>
      <c r="B61" s="13"/>
      <c r="C61" s="14">
        <f t="shared" si="2"/>
        <v>1</v>
      </c>
      <c r="D61" s="9">
        <v>0</v>
      </c>
      <c r="E61" s="15">
        <f>(D60/60+F61*data!$C$16+G61*data!$C$17-E60*(data!$C$18+data!$C$19+data!$C$20))*C60/60+E60</f>
        <v>4.751981795062485</v>
      </c>
      <c r="F61" s="15">
        <f>F60+(data!$C$19*E60-data!$C$16*F60)*C60/60</f>
        <v>2.223841487376204</v>
      </c>
      <c r="G61" s="15">
        <f>G60+(data!$C$20*E60-data!$C$17*G60)*C60/60</f>
        <v>0.78508291353873649</v>
      </c>
      <c r="H61" s="16">
        <f t="shared" si="0"/>
        <v>0.93333333333333335</v>
      </c>
      <c r="I61" s="15">
        <f>E61/data!$C$15*1000</f>
        <v>0.64341822178499175</v>
      </c>
      <c r="J61" s="15">
        <f>J60+data!$C$21*(I60-J60)/60*C60</f>
        <v>0.10502321798555658</v>
      </c>
      <c r="K61" s="12">
        <f t="shared" si="3"/>
        <v>56</v>
      </c>
    </row>
    <row r="62" spans="1:11" ht="20.100000000000001" customHeight="1">
      <c r="A62" s="12">
        <f t="shared" si="1"/>
        <v>57</v>
      </c>
      <c r="B62" s="13"/>
      <c r="C62" s="14">
        <f t="shared" si="2"/>
        <v>1</v>
      </c>
      <c r="D62" s="15">
        <v>0</v>
      </c>
      <c r="E62" s="15">
        <f>(D61/60+F62*data!$C$16+G62*data!$C$17-E61*(data!$C$18+data!$C$19+data!$C$20))*C61/60+E61</f>
        <v>4.6906206458874271</v>
      </c>
      <c r="F62" s="15">
        <f>F61+(data!$C$19*E61-data!$C$16*F61)*C61/60</f>
        <v>2.2490130017731724</v>
      </c>
      <c r="G62" s="15">
        <f>G61+(data!$C$20*E61-data!$C$17*G61)*C61/60</f>
        <v>0.79445036122230628</v>
      </c>
      <c r="H62" s="16">
        <f t="shared" si="0"/>
        <v>0.95</v>
      </c>
      <c r="I62" s="15">
        <f>E62/data!$C$15*1000</f>
        <v>0.63510992364927032</v>
      </c>
      <c r="J62" s="15">
        <f>J61+data!$C$21*(I61-J61)/60*C61</f>
        <v>0.10614547233797751</v>
      </c>
      <c r="K62" s="12">
        <f t="shared" si="3"/>
        <v>57</v>
      </c>
    </row>
    <row r="63" spans="1:11" ht="20.100000000000001" customHeight="1">
      <c r="A63" s="12">
        <f t="shared" si="1"/>
        <v>58</v>
      </c>
      <c r="B63" s="13"/>
      <c r="C63" s="14">
        <f t="shared" si="2"/>
        <v>1</v>
      </c>
      <c r="D63" s="9">
        <v>0</v>
      </c>
      <c r="E63" s="15">
        <f>(D62/60+F63*data!$C$16+G63*data!$C$17-E62*(data!$C$18+data!$C$19+data!$C$20))*C62/60+E62</f>
        <v>4.6301101053713998</v>
      </c>
      <c r="F63" s="15">
        <f>F62+(data!$C$19*E62-data!$C$16*F62)*C62/60</f>
        <v>2.273802598527777</v>
      </c>
      <c r="G63" s="15">
        <f>G62+(data!$C$20*E62-data!$C$17*G62)*C62/60</f>
        <v>0.80369540591001165</v>
      </c>
      <c r="H63" s="16">
        <f t="shared" si="0"/>
        <v>0.96666666666666667</v>
      </c>
      <c r="I63" s="15">
        <f>E63/data!$C$15*1000</f>
        <v>0.62691679790570709</v>
      </c>
      <c r="J63" s="15">
        <f>J62+data!$C$21*(I62-J62)/60*C62</f>
        <v>0.10724806922979635</v>
      </c>
      <c r="K63" s="12">
        <f t="shared" si="3"/>
        <v>58</v>
      </c>
    </row>
    <row r="64" spans="1:11" ht="20.100000000000001" customHeight="1">
      <c r="A64" s="12">
        <f t="shared" si="1"/>
        <v>59</v>
      </c>
      <c r="B64" s="13"/>
      <c r="C64" s="14">
        <f t="shared" si="2"/>
        <v>1</v>
      </c>
      <c r="D64" s="15">
        <v>0</v>
      </c>
      <c r="E64" s="15">
        <f>(D63/60+F64*data!$C$16+G64*data!$C$17-E63*(data!$C$18+data!$C$19+data!$C$20))*C63/60+E63</f>
        <v>4.5704383478665287</v>
      </c>
      <c r="F64" s="15">
        <f>F63+(data!$C$19*E63-data!$C$16*F63)*C63/60</f>
        <v>2.2982156067253108</v>
      </c>
      <c r="G64" s="15">
        <f>G63+(data!$C$20*E63-data!$C$17*G63)*C63/60</f>
        <v>0.81281974384142286</v>
      </c>
      <c r="H64" s="16">
        <f t="shared" si="0"/>
        <v>0.98333333333333328</v>
      </c>
      <c r="I64" s="15">
        <f>E64/data!$C$15*1000</f>
        <v>0.6188372433618613</v>
      </c>
      <c r="J64" s="15">
        <f>J63+data!$C$21*(I63-J63)/60*C63</f>
        <v>0.10833128970632003</v>
      </c>
      <c r="K64" s="12">
        <f t="shared" si="3"/>
        <v>59</v>
      </c>
    </row>
    <row r="65" spans="1:11" ht="20.100000000000001" customHeight="1">
      <c r="A65" s="12">
        <f t="shared" si="1"/>
        <v>60</v>
      </c>
      <c r="B65" s="13"/>
      <c r="C65" s="14">
        <f t="shared" si="2"/>
        <v>1</v>
      </c>
      <c r="D65" s="9">
        <v>0</v>
      </c>
      <c r="E65" s="15">
        <f>(D64/60+F65*data!$C$16+G65*data!$C$17-E64*(data!$C$18+data!$C$19+data!$C$20))*C64/60+E64</f>
        <v>4.51159371215196</v>
      </c>
      <c r="F65" s="15">
        <f>F64+(data!$C$19*E64-data!$C$16*F64)*C64/60</f>
        <v>2.3222572813425475</v>
      </c>
      <c r="G65" s="15">
        <f>G64+(data!$C$20*E64-data!$C$17*G64)*C64/60</f>
        <v>0.8218250476744231</v>
      </c>
      <c r="H65" s="16">
        <f t="shared" si="0"/>
        <v>1</v>
      </c>
      <c r="I65" s="15">
        <f>E65/data!$C$15*1000</f>
        <v>0.61086968108870743</v>
      </c>
      <c r="J65" s="15">
        <f>J64+data!$C$21*(I64-J64)/60*C64</f>
        <v>0.1093954108894359</v>
      </c>
      <c r="K65" s="12">
        <f t="shared" si="3"/>
        <v>60</v>
      </c>
    </row>
    <row r="66" spans="1:11" ht="20.100000000000001" customHeight="1">
      <c r="A66" s="12">
        <f t="shared" si="1"/>
        <v>61</v>
      </c>
      <c r="B66" s="13"/>
      <c r="C66" s="14">
        <f t="shared" si="2"/>
        <v>1</v>
      </c>
      <c r="D66" s="15">
        <v>0</v>
      </c>
      <c r="E66" s="15">
        <f>(D65/60+F66*data!$C$16+G66*data!$C$17-E65*(data!$C$18+data!$C$19+data!$C$20))*C65/60+E65</f>
        <v>4.4535646991476101</v>
      </c>
      <c r="F66" s="15">
        <f>F65+(data!$C$19*E65-data!$C$16*F65)*C65/60</f>
        <v>2.3459328042781773</v>
      </c>
      <c r="G66" s="15">
        <f>G65+(data!$C$20*E65-data!$C$17*G65)*C65/60</f>
        <v>0.83071296681309481</v>
      </c>
      <c r="H66" s="16">
        <f t="shared" si="0"/>
        <v>1.0166666666666666</v>
      </c>
      <c r="I66" s="15">
        <f>E66/data!$C$15*1000</f>
        <v>0.60301255411107646</v>
      </c>
      <c r="J66" s="15">
        <f>J65+data!$C$21*(I65-J65)/60*C65</f>
        <v>0.11044070603219672</v>
      </c>
      <c r="K66" s="12">
        <f t="shared" si="3"/>
        <v>61</v>
      </c>
    </row>
    <row r="67" spans="1:11" ht="20.100000000000001" customHeight="1">
      <c r="A67" s="12">
        <f t="shared" si="1"/>
        <v>62</v>
      </c>
      <c r="B67" s="13"/>
      <c r="C67" s="14">
        <f t="shared" si="2"/>
        <v>1</v>
      </c>
      <c r="D67" s="9">
        <v>0</v>
      </c>
      <c r="E67" s="15">
        <f>(D66/60+F67*data!$C$16+G67*data!$C$17-E66*(data!$C$18+data!$C$19+data!$C$20))*C66/60+E66</f>
        <v>4.396339969659703</v>
      </c>
      <c r="F67" s="15">
        <f>F66+(data!$C$19*E66-data!$C$16*F66)*C66/60</f>
        <v>2.3692472853689175</v>
      </c>
      <c r="G67" s="15">
        <f>G66+(data!$C$20*E66-data!$C$17*G66)*C66/60</f>
        <v>0.839485127731046</v>
      </c>
      <c r="H67" s="16">
        <f t="shared" si="0"/>
        <v>1.0333333333333334</v>
      </c>
      <c r="I67" s="15">
        <f>E67/data!$C$15*1000</f>
        <v>0.59526432710240118</v>
      </c>
      <c r="J67" s="15">
        <f>J66+data!$C$21*(I66-J66)/60*C66</f>
        <v>0.11146744457264661</v>
      </c>
      <c r="K67" s="12">
        <f t="shared" si="3"/>
        <v>62</v>
      </c>
    </row>
    <row r="68" spans="1:11" ht="20.100000000000001" customHeight="1">
      <c r="A68" s="12">
        <f t="shared" si="1"/>
        <v>63</v>
      </c>
      <c r="B68" s="13"/>
      <c r="C68" s="14">
        <f t="shared" si="2"/>
        <v>1</v>
      </c>
      <c r="D68" s="15">
        <v>0</v>
      </c>
      <c r="E68" s="15">
        <f>(D67/60+F68*data!$C$16+G68*data!$C$17-E67*(data!$C$18+data!$C$19+data!$C$20))*C67/60+E67</f>
        <v>4.339908342157659</v>
      </c>
      <c r="F68" s="15">
        <f>F67+(data!$C$19*E67-data!$C$16*F67)*C67/60</f>
        <v>2.3922057633914937</v>
      </c>
      <c r="G68" s="15">
        <f>G67+(data!$C$20*E67-data!$C$17*G67)*C67/60</f>
        <v>0.84814313429024213</v>
      </c>
      <c r="H68" s="16">
        <f t="shared" si="0"/>
        <v>1.05</v>
      </c>
      <c r="I68" s="15">
        <f>E68/data!$C$15*1000</f>
        <v>0.58762348608370774</v>
      </c>
      <c r="J68" s="15">
        <f>J67+data!$C$21*(I67-J67)/60*C67</f>
        <v>0.11247589218689853</v>
      </c>
      <c r="K68" s="12">
        <f t="shared" si="3"/>
        <v>63</v>
      </c>
    </row>
    <row r="69" spans="1:11" ht="20.100000000000001" customHeight="1">
      <c r="A69" s="12">
        <f t="shared" si="1"/>
        <v>64</v>
      </c>
      <c r="B69" s="13"/>
      <c r="C69" s="14">
        <f t="shared" si="2"/>
        <v>1</v>
      </c>
      <c r="D69" s="9">
        <v>0</v>
      </c>
      <c r="E69" s="15">
        <f>(D68/60+F69*data!$C$16+G69*data!$C$17-E68*(data!$C$18+data!$C$19+data!$C$20))*C68/60+E68</f>
        <v>4.2842587905818892</v>
      </c>
      <c r="F69" s="15">
        <f>F68+(data!$C$19*E68-data!$C$16*F68)*C68/60</f>
        <v>2.4148132070506887</v>
      </c>
      <c r="G69" s="15">
        <f>G68+(data!$C$20*E68-data!$C$17*G68)*C68/60</f>
        <v>0.85668856805540372</v>
      </c>
      <c r="H69" s="16">
        <f t="shared" ref="H69:H132" si="4">$A69/60</f>
        <v>1.0666666666666667</v>
      </c>
      <c r="I69" s="15">
        <f>E69/data!$C$15*1000</f>
        <v>0.5800885381267904</v>
      </c>
      <c r="J69" s="15">
        <f>J68+data!$C$21*(I68-J68)/60*C68</f>
        <v>0.1134663108414737</v>
      </c>
      <c r="K69" s="12">
        <f t="shared" si="3"/>
        <v>64</v>
      </c>
    </row>
    <row r="70" spans="1:11" ht="20.100000000000001" customHeight="1">
      <c r="A70" s="12">
        <f t="shared" ref="A70:A133" si="5">$A69+C69</f>
        <v>65</v>
      </c>
      <c r="B70" s="13"/>
      <c r="C70" s="14">
        <f t="shared" ref="C70:C133" si="6">M$7</f>
        <v>1</v>
      </c>
      <c r="D70" s="15">
        <v>0</v>
      </c>
      <c r="E70" s="15">
        <f>(D69/60+F70*data!$C$16+G70*data!$C$17-E69*(data!$C$18+data!$C$19+data!$C$20))*C69/60+E69</f>
        <v>4.2293804421820758</v>
      </c>
      <c r="F70" s="15">
        <f>F69+(data!$C$19*E69-data!$C$16*F69)*C69/60</f>
        <v>2.4370745159536535</v>
      </c>
      <c r="G70" s="15">
        <f>G69+(data!$C$20*E69-data!$C$17*G69)*C69/60</f>
        <v>0.86512298860403325</v>
      </c>
      <c r="H70" s="16">
        <f t="shared" si="4"/>
        <v>1.0833333333333333</v>
      </c>
      <c r="I70" s="15">
        <f>E70/data!$C$15*1000</f>
        <v>0.57265801106151559</v>
      </c>
      <c r="J70" s="15">
        <f>J69+data!$C$21*(I69-J69)/60*C69</f>
        <v>0.11443895884491315</v>
      </c>
      <c r="K70" s="12">
        <f t="shared" si="3"/>
        <v>65</v>
      </c>
    </row>
    <row r="71" spans="1:11" ht="20.100000000000001" customHeight="1">
      <c r="A71" s="12">
        <f t="shared" si="5"/>
        <v>66</v>
      </c>
      <c r="B71" s="13"/>
      <c r="C71" s="14">
        <f t="shared" si="6"/>
        <v>1</v>
      </c>
      <c r="D71" s="9">
        <v>0</v>
      </c>
      <c r="E71" s="15">
        <f>(D70/60+F71*data!$C$16+G71*data!$C$17-E70*(data!$C$18+data!$C$19+data!$C$20))*C70/60+E70</f>
        <v>4.1752625753855055</v>
      </c>
      <c r="F71" s="15">
        <f>F70+(data!$C$19*E70-data!$C$16*F70)*C70/60</f>
        <v>2.4589945215706717</v>
      </c>
      <c r="G71" s="15">
        <f>G70+(data!$C$20*E70-data!$C$17*G70)*C70/60</f>
        <v>0.87344793383213104</v>
      </c>
      <c r="H71" s="16">
        <f t="shared" si="4"/>
        <v>1.1000000000000001</v>
      </c>
      <c r="I71" s="15">
        <f>E71/data!$C$15*1000</f>
        <v>0.56533045318719322</v>
      </c>
      <c r="J71" s="15">
        <f>J70+data!$C$21*(I70-J70)/60*C70</f>
        <v>0.11539409089867166</v>
      </c>
      <c r="K71" s="12">
        <f t="shared" ref="K71:K134" si="7">A71</f>
        <v>66</v>
      </c>
    </row>
    <row r="72" spans="1:11" ht="20.100000000000001" customHeight="1">
      <c r="A72" s="12">
        <f t="shared" si="5"/>
        <v>67</v>
      </c>
      <c r="B72" s="13"/>
      <c r="C72" s="14">
        <f t="shared" si="6"/>
        <v>1</v>
      </c>
      <c r="D72" s="15">
        <v>0</v>
      </c>
      <c r="E72" s="15">
        <f>(D71/60+F72*data!$C$16+G72*data!$C$17-E71*(data!$C$18+data!$C$19+data!$C$20))*C71/60+E71</f>
        <v>4.1218946176950437</v>
      </c>
      <c r="F72" s="15">
        <f>F71+(data!$C$19*E71-data!$C$16*F71)*C71/60</f>
        <v>2.480577988182564</v>
      </c>
      <c r="G72" s="15">
        <f>G71+(data!$C$20*E71-data!$C$17*G71)*C71/60</f>
        <v>0.88166492025566012</v>
      </c>
      <c r="H72" s="16">
        <f t="shared" si="4"/>
        <v>1.1166666666666667</v>
      </c>
      <c r="I72" s="15">
        <f>E72/data!$C$15*1000</f>
        <v>0.55810443298796353</v>
      </c>
      <c r="J72" s="15">
        <f>J71+data!$C$21*(I71-J71)/60*C71</f>
        <v>0.11633195814730392</v>
      </c>
      <c r="K72" s="12">
        <f t="shared" si="7"/>
        <v>67</v>
      </c>
    </row>
    <row r="73" spans="1:11" ht="20.100000000000001" customHeight="1">
      <c r="A73" s="12">
        <f t="shared" si="5"/>
        <v>68</v>
      </c>
      <c r="B73" s="13"/>
      <c r="C73" s="14">
        <f t="shared" si="6"/>
        <v>1</v>
      </c>
      <c r="D73" s="9">
        <v>0</v>
      </c>
      <c r="E73" s="15">
        <f>(D72/60+F73*data!$C$16+G73*data!$C$17-E72*(data!$C$18+data!$C$19+data!$C$20))*C72/60+E72</f>
        <v>4.0692661436163382</v>
      </c>
      <c r="F73" s="15">
        <f>F72+(data!$C$19*E72-data!$C$16*F72)*C72/60</f>
        <v>2.5018296138149214</v>
      </c>
      <c r="G73" s="15">
        <f>G72+(data!$C$20*E72-data!$C$17*G72)*C72/60</f>
        <v>0.88977544330781999</v>
      </c>
      <c r="H73" s="16">
        <f t="shared" si="4"/>
        <v>1.1333333333333333</v>
      </c>
      <c r="I73" s="15">
        <f>E73/data!$C$15*1000</f>
        <v>0.55097853885213943</v>
      </c>
      <c r="J73" s="15">
        <f>J72+data!$C$21*(I72-J72)/60*C72</f>
        <v>0.11725280822795285</v>
      </c>
      <c r="K73" s="12">
        <f t="shared" si="7"/>
        <v>68</v>
      </c>
    </row>
    <row r="74" spans="1:11" ht="20.100000000000001" customHeight="1">
      <c r="A74" s="12">
        <f t="shared" si="5"/>
        <v>69</v>
      </c>
      <c r="B74" s="13"/>
      <c r="C74" s="14">
        <f t="shared" si="6"/>
        <v>1</v>
      </c>
      <c r="D74" s="15">
        <v>0</v>
      </c>
      <c r="E74" s="15">
        <f>(D73/60+F74*data!$C$16+G74*data!$C$17-E73*(data!$C$18+data!$C$19+data!$C$20))*C73/60+E73</f>
        <v>4.0173668726138416</v>
      </c>
      <c r="F74" s="15">
        <f>F73+(data!$C$19*E73-data!$C$16*F73)*C73/60</f>
        <v>2.5227540311593462</v>
      </c>
      <c r="G74" s="15">
        <f>G73+(data!$C$20*E73-data!$C$17*G73)*C73/60</f>
        <v>0.89778097763218656</v>
      </c>
      <c r="H74" s="16">
        <f t="shared" si="4"/>
        <v>1.1499999999999999</v>
      </c>
      <c r="I74" s="15">
        <f>E74/data!$C$15*1000</f>
        <v>0.54395137879545319</v>
      </c>
      <c r="J74" s="15">
        <f>J73+data!$C$21*(I73-J73)/60*C73</f>
        <v>0.11815688531914975</v>
      </c>
      <c r="K74" s="12">
        <f t="shared" si="7"/>
        <v>69</v>
      </c>
    </row>
    <row r="75" spans="1:11" ht="20.100000000000001" customHeight="1">
      <c r="A75" s="12">
        <f t="shared" si="5"/>
        <v>70</v>
      </c>
      <c r="B75" s="13"/>
      <c r="C75" s="14">
        <f t="shared" si="6"/>
        <v>1</v>
      </c>
      <c r="D75" s="9">
        <v>0</v>
      </c>
      <c r="E75" s="15">
        <f>(D74/60+F75*data!$C$16+G75*data!$C$17-E74*(data!$C$18+data!$C$19+data!$C$20))*C74/60+E74</f>
        <v>3.9661866670952528</v>
      </c>
      <c r="F75" s="15">
        <f>F74+(data!$C$19*E74-data!$C$16*F74)*C74/60</f>
        <v>2.5433558084818855</v>
      </c>
      <c r="G75" s="15">
        <f>G74+(data!$C$20*E74-data!$C$17*G74)*C74/60</f>
        <v>0.90568297737177617</v>
      </c>
      <c r="H75" s="16">
        <f t="shared" si="4"/>
        <v>1.1666666666666667</v>
      </c>
      <c r="I75" s="15">
        <f>E75/data!$C$15*1000</f>
        <v>0.5370215801881485</v>
      </c>
      <c r="J75" s="15">
        <f>J74+data!$C$21*(I74-J74)/60*C74</f>
        <v>0.11904443018893583</v>
      </c>
      <c r="K75" s="12">
        <f t="shared" si="7"/>
        <v>70</v>
      </c>
    </row>
    <row r="76" spans="1:11" ht="20.100000000000001" customHeight="1">
      <c r="A76" s="12">
        <f t="shared" si="5"/>
        <v>71</v>
      </c>
      <c r="B76" s="13"/>
      <c r="C76" s="14">
        <f t="shared" si="6"/>
        <v>1</v>
      </c>
      <c r="D76" s="15">
        <v>0</v>
      </c>
      <c r="E76" s="15">
        <f>(D75/60+F76*data!$C$16+G76*data!$C$17-E75*(data!$C$18+data!$C$19+data!$C$20))*C75/60+E75</f>
        <v>3.915715530423987</v>
      </c>
      <c r="F76" s="15">
        <f>F75+(data!$C$19*E75-data!$C$16*F75)*C75/60</f>
        <v>2.5636394505188331</v>
      </c>
      <c r="G76" s="15">
        <f>G75+(data!$C$20*E75-data!$C$17*G75)*C75/60</f>
        <v>0.91348287645409043</v>
      </c>
      <c r="H76" s="16">
        <f t="shared" si="4"/>
        <v>1.1833333333333333</v>
      </c>
      <c r="I76" s="15">
        <f>E76/data!$C$15*1000</f>
        <v>0.53018778948587042</v>
      </c>
      <c r="J76" s="15">
        <f>J75+data!$C$21*(I75-J75)/60*C75</f>
        <v>0.11991568024231458</v>
      </c>
      <c r="K76" s="12">
        <f t="shared" si="7"/>
        <v>71</v>
      </c>
    </row>
    <row r="77" spans="1:11" ht="20.100000000000001" customHeight="1">
      <c r="A77" s="12">
        <f t="shared" si="5"/>
        <v>72</v>
      </c>
      <c r="B77" s="13"/>
      <c r="C77" s="14">
        <f t="shared" si="6"/>
        <v>1</v>
      </c>
      <c r="D77" s="9">
        <v>0</v>
      </c>
      <c r="E77" s="15">
        <f>(D76/60+F77*data!$C$16+G77*data!$C$17-E76*(data!$C$18+data!$C$19+data!$C$20))*C76/60+E76</f>
        <v>3.8659436049592784</v>
      </c>
      <c r="F77" s="15">
        <f>F76+(data!$C$19*E76-data!$C$16*F76)*C76/60</f>
        <v>2.5836093993600753</v>
      </c>
      <c r="G77" s="15">
        <f>G76+(data!$C$20*E76-data!$C$17*G76)*C76/60</f>
        <v>0.9211820888721981</v>
      </c>
      <c r="H77" s="16">
        <f t="shared" si="4"/>
        <v>1.2</v>
      </c>
      <c r="I77" s="15">
        <f>E77/data!$C$15*1000</f>
        <v>0.5234486719642939</v>
      </c>
      <c r="J77" s="15">
        <f>J76+data!$C$21*(I76-J76)/60*C76</f>
        <v>0.12077086956804431</v>
      </c>
      <c r="K77" s="12">
        <f t="shared" si="7"/>
        <v>72</v>
      </c>
    </row>
    <row r="78" spans="1:11" ht="20.100000000000001" customHeight="1">
      <c r="A78" s="12">
        <f t="shared" si="5"/>
        <v>73</v>
      </c>
      <c r="B78" s="13"/>
      <c r="C78" s="14">
        <f t="shared" si="6"/>
        <v>1</v>
      </c>
      <c r="D78" s="15">
        <v>0</v>
      </c>
      <c r="E78" s="15">
        <f>(D77/60+F78*data!$C$16+G78*data!$C$17-E77*(data!$C$18+data!$C$19+data!$C$20))*C77/60+E77</f>
        <v>3.8168611701235333</v>
      </c>
      <c r="F78" s="15">
        <f>F77+(data!$C$19*E77-data!$C$16*F77)*C77/60</f>
        <v>2.6032700353201554</v>
      </c>
      <c r="G78" s="15">
        <f>G77+(data!$C$20*E77-data!$C$17*G77)*C77/60</f>
        <v>0.9287820089619081</v>
      </c>
      <c r="H78" s="16">
        <f t="shared" si="4"/>
        <v>1.2166666666666666</v>
      </c>
      <c r="I78" s="15">
        <f>E78/data!$C$15*1000</f>
        <v>0.51680291145744472</v>
      </c>
      <c r="J78" s="15">
        <f>J77+data!$C$21*(I77-J77)/60*C77</f>
        <v>0.12161022898477997</v>
      </c>
      <c r="K78" s="12">
        <f t="shared" si="7"/>
        <v>73</v>
      </c>
    </row>
    <row r="79" spans="1:11" ht="20.100000000000001" customHeight="1">
      <c r="A79" s="12">
        <f t="shared" si="5"/>
        <v>74</v>
      </c>
      <c r="B79" s="13"/>
      <c r="C79" s="14">
        <f t="shared" si="6"/>
        <v>1</v>
      </c>
      <c r="D79" s="9">
        <v>0</v>
      </c>
      <c r="E79" s="15">
        <f>(D78/60+F79*data!$C$16+G79*data!$C$17-E78*(data!$C$18+data!$C$19+data!$C$20))*C78/60+E78</f>
        <v>3.7684586404965592</v>
      </c>
      <c r="F79" s="15">
        <f>F78+(data!$C$19*E78-data!$C$16*F78)*C78/60</f>
        <v>2.6226256777972248</v>
      </c>
      <c r="G79" s="15">
        <f>G78+(data!$C$20*E78-data!$C$17*G78)*C78/60</f>
        <v>0.93628401167508879</v>
      </c>
      <c r="H79" s="16">
        <f t="shared" si="4"/>
        <v>1.2333333333333334</v>
      </c>
      <c r="I79" s="15">
        <f>E79/data!$C$15*1000</f>
        <v>0.51024921009965718</v>
      </c>
      <c r="J79" s="15">
        <f>J78+data!$C$21*(I78-J78)/60*C78</f>
        <v>0.12243398608657333</v>
      </c>
      <c r="K79" s="12">
        <f t="shared" si="7"/>
        <v>74</v>
      </c>
    </row>
    <row r="80" spans="1:11" ht="20.100000000000001" customHeight="1">
      <c r="A80" s="12">
        <f t="shared" si="5"/>
        <v>75</v>
      </c>
      <c r="B80" s="13"/>
      <c r="C80" s="14">
        <f t="shared" si="6"/>
        <v>1</v>
      </c>
      <c r="D80" s="15">
        <v>0</v>
      </c>
      <c r="E80" s="15">
        <f>(D79/60+F80*data!$C$16+G80*data!$C$17-E79*(data!$C$18+data!$C$19+data!$C$20))*C79/60+E79</f>
        <v>3.7207265639362883</v>
      </c>
      <c r="F80" s="15">
        <f>F79+(data!$C$19*E79-data!$C$16*F79)*C79/60</f>
        <v>2.6416805861200539</v>
      </c>
      <c r="G80" s="15">
        <f>G79+(data!$C$20*E79-data!$C$17*G79)*C79/60</f>
        <v>0.94368945284918704</v>
      </c>
      <c r="H80" s="16">
        <f t="shared" si="4"/>
        <v>1.25</v>
      </c>
      <c r="I80" s="15">
        <f>E80/data!$C$15*1000</f>
        <v>0.50378628807112047</v>
      </c>
      <c r="J80" s="15">
        <f>J79+data!$C$21*(I79-J79)/60*C79</f>
        <v>0.12324236528774049</v>
      </c>
      <c r="K80" s="12">
        <f t="shared" si="7"/>
        <v>75</v>
      </c>
    </row>
    <row r="81" spans="1:11" ht="20.100000000000001" customHeight="1">
      <c r="A81" s="12">
        <f t="shared" si="5"/>
        <v>76</v>
      </c>
      <c r="B81" s="13"/>
      <c r="C81" s="14">
        <f t="shared" si="6"/>
        <v>1</v>
      </c>
      <c r="D81" s="9">
        <v>0</v>
      </c>
      <c r="E81" s="15">
        <f>(D80/60+F81*data!$C$16+G81*data!$C$17-E80*(data!$C$18+data!$C$19+data!$C$20))*C80/60+E80</f>
        <v>3.6736556197256327</v>
      </c>
      <c r="F81" s="15">
        <f>F80+(data!$C$19*E80-data!$C$16*F80)*C80/60</f>
        <v>2.6604389603832619</v>
      </c>
      <c r="G81" s="15">
        <f>G80+(data!$C$20*E80-data!$C$17*G80)*C80/60</f>
        <v>0.95099966947299996</v>
      </c>
      <c r="H81" s="16">
        <f t="shared" si="4"/>
        <v>1.2666666666666666</v>
      </c>
      <c r="I81" s="15">
        <f>E81/data!$C$15*1000</f>
        <v>0.4974128833469631</v>
      </c>
      <c r="J81" s="15">
        <f>J80+data!$C$21*(I80-J80)/60*C80</f>
        <v>0.12403558786710543</v>
      </c>
      <c r="K81" s="12">
        <f t="shared" si="7"/>
        <v>76</v>
      </c>
    </row>
    <row r="82" spans="1:11" ht="20.100000000000001" customHeight="1">
      <c r="A82" s="12">
        <f t="shared" si="5"/>
        <v>77</v>
      </c>
      <c r="B82" s="13"/>
      <c r="C82" s="14">
        <f t="shared" si="6"/>
        <v>1</v>
      </c>
      <c r="D82" s="15">
        <v>0</v>
      </c>
      <c r="E82" s="15">
        <f>(D81/60+F82*data!$C$16+G82*data!$C$17-E81*(data!$C$18+data!$C$19+data!$C$20))*C81/60+E81</f>
        <v>3.6272366167451069</v>
      </c>
      <c r="F82" s="15">
        <f>F81+(data!$C$19*E81-data!$C$16*F81)*C81/60</f>
        <v>2.6789049422709375</v>
      </c>
      <c r="G82" s="15">
        <f>G81+(data!$C$20*E81-data!$C$17*G81)*C81/60</f>
        <v>0.95821597994875096</v>
      </c>
      <c r="H82" s="16">
        <f t="shared" si="4"/>
        <v>1.2833333333333334</v>
      </c>
      <c r="I82" s="15">
        <f>E82/data!$C$15*1000</f>
        <v>0.49112775144982601</v>
      </c>
      <c r="J82" s="15">
        <f>J81+data!$C$21*(I81-J81)/60*C81</f>
        <v>0.12481387201162829</v>
      </c>
      <c r="K82" s="12">
        <f t="shared" si="7"/>
        <v>77</v>
      </c>
    </row>
    <row r="83" spans="1:11" ht="20.100000000000001" customHeight="1">
      <c r="A83" s="12">
        <f t="shared" si="5"/>
        <v>78</v>
      </c>
      <c r="B83" s="13"/>
      <c r="C83" s="14">
        <f t="shared" si="6"/>
        <v>1</v>
      </c>
      <c r="D83" s="9">
        <v>0</v>
      </c>
      <c r="E83" s="15">
        <f>(D82/60+F83*data!$C$16+G83*data!$C$17-E82*(data!$C$18+data!$C$19+data!$C$20))*C82/60+E82</f>
        <v>3.5814604916708581</v>
      </c>
      <c r="F83" s="15">
        <f>F82+(data!$C$19*E82-data!$C$16*F82)*C82/60</f>
        <v>2.6970826158688048</v>
      </c>
      <c r="G83" s="15">
        <f>G82+(data!$C$20*E82-data!$C$17*G82)*C82/60</f>
        <v>0.96533968435052186</v>
      </c>
      <c r="H83" s="16">
        <f t="shared" si="4"/>
        <v>1.3</v>
      </c>
      <c r="I83" s="15">
        <f>E83/data!$C$15*1000</f>
        <v>0.48492966520587538</v>
      </c>
      <c r="J83" s="15">
        <f>J82+data!$C$21*(I82-J82)/60*C82</f>
        <v>0.12557743285942705</v>
      </c>
      <c r="K83" s="12">
        <f t="shared" si="7"/>
        <v>78</v>
      </c>
    </row>
    <row r="84" spans="1:11" ht="20.100000000000001" customHeight="1">
      <c r="A84" s="12">
        <f t="shared" si="5"/>
        <v>79</v>
      </c>
      <c r="B84" s="13"/>
      <c r="C84" s="14">
        <f t="shared" si="6"/>
        <v>1</v>
      </c>
      <c r="D84" s="15">
        <v>0</v>
      </c>
      <c r="E84" s="15">
        <f>(D83/60+F84*data!$C$16+G84*data!$C$17-E83*(data!$C$18+data!$C$19+data!$C$20))*C83/60+E83</f>
        <v>3.5363183071977526</v>
      </c>
      <c r="F84" s="15">
        <f>F83+(data!$C$19*E83-data!$C$16*F83)*C83/60</f>
        <v>2.7149760084650967</v>
      </c>
      <c r="G84" s="15">
        <f>G83+(data!$C$20*E83-data!$C$17*G83)*C83/60</f>
        <v>0.97237206467909176</v>
      </c>
      <c r="H84" s="16">
        <f t="shared" si="4"/>
        <v>1.3166666666666667</v>
      </c>
      <c r="I84" s="15">
        <f>E84/data!$C$15*1000</f>
        <v>0.47881741450420923</v>
      </c>
      <c r="J84" s="15">
        <f>J83+data!$C$21*(I83-J83)/60*C83</f>
        <v>0.12632648254220086</v>
      </c>
      <c r="K84" s="12">
        <f t="shared" si="7"/>
        <v>79</v>
      </c>
    </row>
    <row r="85" spans="1:11" ht="20.100000000000001" customHeight="1">
      <c r="A85" s="12">
        <f t="shared" si="5"/>
        <v>80</v>
      </c>
      <c r="B85" s="13"/>
      <c r="C85" s="14">
        <f t="shared" si="6"/>
        <v>1</v>
      </c>
      <c r="D85" s="9">
        <v>0</v>
      </c>
      <c r="E85" s="15">
        <f>(D84/60+F85*data!$C$16+G85*data!$C$17-E84*(data!$C$18+data!$C$19+data!$C$20))*C84/60+E84</f>
        <v>3.4918012502871671</v>
      </c>
      <c r="F85" s="15">
        <f>F84+(data!$C$19*E84-data!$C$16*F84)*C84/60</f>
        <v>2.7325890913402948</v>
      </c>
      <c r="G85" s="15">
        <f>G84+(data!$C$20*E84-data!$C$17*G84)*C84/60</f>
        <v>0.97931438511323254</v>
      </c>
      <c r="H85" s="16">
        <f t="shared" si="4"/>
        <v>1.3333333333333333</v>
      </c>
      <c r="I85" s="15">
        <f>E85/data!$C$15*1000</f>
        <v>0.47278980605960796</v>
      </c>
      <c r="J85" s="15">
        <f>J84+data!$C$21*(I84-J84)/60*C84</f>
        <v>0.12706123022706353</v>
      </c>
      <c r="K85" s="12">
        <f t="shared" si="7"/>
        <v>80</v>
      </c>
    </row>
    <row r="86" spans="1:11" ht="20.100000000000001" customHeight="1">
      <c r="A86" s="12">
        <f t="shared" si="5"/>
        <v>81</v>
      </c>
      <c r="B86" s="13"/>
      <c r="C86" s="14">
        <f t="shared" si="6"/>
        <v>1</v>
      </c>
      <c r="D86" s="15">
        <v>0</v>
      </c>
      <c r="E86" s="15">
        <f>(D85/60+F86*data!$C$16+G86*data!$C$17-E85*(data!$C$18+data!$C$19+data!$C$20))*C85/60+E85</f>
        <v>3.4479006304391451</v>
      </c>
      <c r="F86" s="15">
        <f>F85+(data!$C$19*E85-data!$C$16*F85)*C85/60</f>
        <v>2.7499257805458854</v>
      </c>
      <c r="G86" s="15">
        <f>G85+(data!$C$20*E85-data!$C$17*G85)*C85/60</f>
        <v>0.98616789225751023</v>
      </c>
      <c r="H86" s="16">
        <f t="shared" si="4"/>
        <v>1.35</v>
      </c>
      <c r="I86" s="15">
        <f>E86/data!$C$15*1000</f>
        <v>0.46684566317858456</v>
      </c>
      <c r="J86" s="15">
        <f>J85+data!$C$21*(I85-J85)/60*C85</f>
        <v>0.12778188215779523</v>
      </c>
      <c r="K86" s="12">
        <f t="shared" si="7"/>
        <v>81</v>
      </c>
    </row>
    <row r="87" spans="1:11" ht="20.100000000000001" customHeight="1">
      <c r="A87" s="12">
        <f t="shared" si="5"/>
        <v>82</v>
      </c>
      <c r="B87" s="13"/>
      <c r="C87" s="14">
        <f t="shared" si="6"/>
        <v>1</v>
      </c>
      <c r="D87" s="9">
        <v>0</v>
      </c>
      <c r="E87" s="15">
        <f>(D86/60+F87*data!$C$16+G87*data!$C$17-E86*(data!$C$18+data!$C$19+data!$C$20))*C86/60+E86</f>
        <v>3.4046078779885782</v>
      </c>
      <c r="F87" s="15">
        <f>F86+(data!$C$19*E86-data!$C$16*F86)*C86/60</f>
        <v>2.7669899376722911</v>
      </c>
      <c r="G87" s="15">
        <f>G86+(data!$C$20*E86-data!$C$17*G86)*C86/60</f>
        <v>0.99293381538664083</v>
      </c>
      <c r="H87" s="16">
        <f t="shared" si="4"/>
        <v>1.3666666666666667</v>
      </c>
      <c r="I87" s="15">
        <f>E87/data!$C$15*1000</f>
        <v>0.46098382552868777</v>
      </c>
      <c r="J87" s="15">
        <f>J86+data!$C$21*(I86-J86)/60*C86</f>
        <v>0.12848864169552049</v>
      </c>
      <c r="K87" s="12">
        <f t="shared" si="7"/>
        <v>82</v>
      </c>
    </row>
    <row r="88" spans="1:11" ht="20.100000000000001" customHeight="1">
      <c r="A88" s="12">
        <f t="shared" si="5"/>
        <v>83</v>
      </c>
      <c r="B88" s="13"/>
      <c r="C88" s="14">
        <f t="shared" si="6"/>
        <v>1</v>
      </c>
      <c r="D88" s="15">
        <v>0</v>
      </c>
      <c r="E88" s="15">
        <f>(D87/60+F88*data!$C$16+G88*data!$C$17-E87*(data!$C$18+data!$C$19+data!$C$20))*C87/60+E87</f>
        <v>3.3619145424250751</v>
      </c>
      <c r="F88" s="15">
        <f>F87+(data!$C$19*E87-data!$C$16*F87)*C87/60</f>
        <v>2.7837853706061204</v>
      </c>
      <c r="G88" s="15">
        <f>G87+(data!$C$20*E87-data!$C$17*G87)*C87/60</f>
        <v>0.99961336668644873</v>
      </c>
      <c r="H88" s="16">
        <f t="shared" si="4"/>
        <v>1.3833333333333333</v>
      </c>
      <c r="I88" s="15">
        <f>E88/data!$C$15*1000</f>
        <v>0.45520314891101188</v>
      </c>
      <c r="J88" s="15">
        <f>J87+data!$C$21*(I87-J87)/60*C87</f>
        <v>0.12918170935882067</v>
      </c>
      <c r="K88" s="12">
        <f t="shared" si="7"/>
        <v>83</v>
      </c>
    </row>
    <row r="89" spans="1:11" ht="20.100000000000001" customHeight="1">
      <c r="A89" s="12">
        <f t="shared" si="5"/>
        <v>84</v>
      </c>
      <c r="B89" s="13"/>
      <c r="C89" s="14">
        <f t="shared" si="6"/>
        <v>1</v>
      </c>
      <c r="D89" s="9">
        <v>0</v>
      </c>
      <c r="E89" s="15">
        <f>(D88/60+F89*data!$C$16+G89*data!$C$17-E88*(data!$C$18+data!$C$19+data!$C$20))*C88/60+E88</f>
        <v>3.3198122907361958</v>
      </c>
      <c r="F89" s="15">
        <f>F88+(data!$C$19*E88-data!$C$16*F88)*C88/60</f>
        <v>2.8003158342768928</v>
      </c>
      <c r="G89" s="15">
        <f>G88+(data!$C$20*E88-data!$C$17*G88)*C88/60</f>
        <v>1.0062077414914743</v>
      </c>
      <c r="H89" s="16">
        <f t="shared" si="4"/>
        <v>1.4</v>
      </c>
      <c r="I89" s="15">
        <f>E89/data!$C$15*1000</f>
        <v>0.44950250503587119</v>
      </c>
      <c r="J89" s="15">
        <f>J88+data!$C$21*(I88-J88)/60*C88</f>
        <v>0.12986128286328855</v>
      </c>
      <c r="K89" s="12">
        <f t="shared" si="7"/>
        <v>84</v>
      </c>
    </row>
    <row r="90" spans="1:11" ht="20.100000000000001" customHeight="1">
      <c r="A90" s="12">
        <f t="shared" si="5"/>
        <v>85</v>
      </c>
      <c r="B90" s="13"/>
      <c r="C90" s="14">
        <f t="shared" si="6"/>
        <v>1</v>
      </c>
      <c r="D90" s="15">
        <v>0</v>
      </c>
      <c r="E90" s="15">
        <f>(D89/60+F90*data!$C$16+G90*data!$C$17-E89*(data!$C$18+data!$C$19+data!$C$20))*C89/60+E89</f>
        <v>3.2782929057737173</v>
      </c>
      <c r="F90" s="15">
        <f>F89+(data!$C$19*E89-data!$C$16*F89)*C89/60</f>
        <v>2.8165850313933776</v>
      </c>
      <c r="G90" s="15">
        <f>G89+(data!$C$20*E89-data!$C$17*G89)*C89/60</f>
        <v>1.0127181185192782</v>
      </c>
      <c r="H90" s="16">
        <f t="shared" si="4"/>
        <v>1.4166666666666667</v>
      </c>
      <c r="I90" s="15">
        <f>E90/data!$C$15*1000</f>
        <v>0.44388078130159225</v>
      </c>
      <c r="J90" s="15">
        <f>J89+data!$C$21*(I89-J89)/60*C89</f>
        <v>0.13052755716053288</v>
      </c>
      <c r="K90" s="12">
        <f t="shared" si="7"/>
        <v>85</v>
      </c>
    </row>
    <row r="91" spans="1:11" ht="20.100000000000001" customHeight="1">
      <c r="A91" s="12">
        <f t="shared" si="5"/>
        <v>86</v>
      </c>
      <c r="B91" s="13"/>
      <c r="C91" s="14">
        <f t="shared" si="6"/>
        <v>1</v>
      </c>
      <c r="D91" s="9">
        <v>0</v>
      </c>
      <c r="E91" s="15">
        <f>(D90/60+F91*data!$C$16+G91*data!$C$17-E90*(data!$C$18+data!$C$19+data!$C$20))*C90/60+E90</f>
        <v>3.2373482846426205</v>
      </c>
      <c r="F91" s="15">
        <f>F90+(data!$C$19*E90-data!$C$16*F90)*C90/60</f>
        <v>2.832596613169696</v>
      </c>
      <c r="G91" s="15">
        <f>G90+(data!$C$20*E90-data!$C$17*G90)*C90/60</f>
        <v>1.0191456601014874</v>
      </c>
      <c r="H91" s="16">
        <f t="shared" si="4"/>
        <v>1.4333333333333333</v>
      </c>
      <c r="I91" s="15">
        <f>E91/data!$C$15*1000</f>
        <v>0.43833688057638248</v>
      </c>
      <c r="J91" s="15">
        <f>J90+data!$C$21*(I90-J90)/60*C90</f>
        <v>0.1311807244766405</v>
      </c>
      <c r="K91" s="12">
        <f t="shared" si="7"/>
        <v>86</v>
      </c>
    </row>
    <row r="92" spans="1:11" ht="20.100000000000001" customHeight="1">
      <c r="A92" s="12">
        <f t="shared" si="5"/>
        <v>87</v>
      </c>
      <c r="B92" s="13"/>
      <c r="C92" s="14">
        <f t="shared" si="6"/>
        <v>1</v>
      </c>
      <c r="D92" s="15">
        <v>0</v>
      </c>
      <c r="E92" s="15">
        <f>(D91/60+F92*data!$C$16+G92*data!$C$17-E91*(data!$C$18+data!$C$19+data!$C$20))*C91/60+E91</f>
        <v>3.1969704371124728</v>
      </c>
      <c r="F92" s="15">
        <f>F91+(data!$C$19*E91-data!$C$16*F91)*C91/60</f>
        <v>2.8483541800413277</v>
      </c>
      <c r="G92" s="15">
        <f>G91+(data!$C$20*E91-data!$C$17*G91)*C91/60</f>
        <v>1.0254915124116297</v>
      </c>
      <c r="H92" s="16">
        <f t="shared" si="4"/>
        <v>1.45</v>
      </c>
      <c r="I92" s="15">
        <f>E92/data!$C$15*1000</f>
        <v>0.43286972098323179</v>
      </c>
      <c r="J92" s="15">
        <f>J91+data!$C$21*(I91-J91)/60*C91</f>
        <v>0.13182097435010373</v>
      </c>
      <c r="K92" s="12">
        <f t="shared" si="7"/>
        <v>87</v>
      </c>
    </row>
    <row r="93" spans="1:11" ht="20.100000000000001" customHeight="1">
      <c r="A93" s="12">
        <f t="shared" si="5"/>
        <v>88</v>
      </c>
      <c r="B93" s="13"/>
      <c r="C93" s="14">
        <f t="shared" si="6"/>
        <v>1</v>
      </c>
      <c r="D93" s="9">
        <v>0</v>
      </c>
      <c r="E93" s="15">
        <f>(D92/60+F93*data!$C$16+G93*data!$C$17-E92*(data!$C$18+data!$C$19+data!$C$20))*C92/60+E92</f>
        <v>3.1571514840509014</v>
      </c>
      <c r="F93" s="15">
        <f>F92+(data!$C$19*E92-data!$C$16*F92)*C92/60</f>
        <v>2.8638612823711598</v>
      </c>
      <c r="G93" s="15">
        <f>G92+(data!$C$20*E92-data!$C$17*G92)*C92/60</f>
        <v>1.0317568056897986</v>
      </c>
      <c r="H93" s="16">
        <f t="shared" si="4"/>
        <v>1.4666666666666666</v>
      </c>
      <c r="I93" s="15">
        <f>E93/data!$C$15*1000</f>
        <v>0.4274782356878048</v>
      </c>
      <c r="J93" s="15">
        <f>J92+data!$C$21*(I92-J92)/60*C92</f>
        <v>0.13244849366922012</v>
      </c>
      <c r="K93" s="12">
        <f t="shared" si="7"/>
        <v>88</v>
      </c>
    </row>
    <row r="94" spans="1:11" ht="20.100000000000001" customHeight="1">
      <c r="A94" s="12">
        <f t="shared" si="5"/>
        <v>89</v>
      </c>
      <c r="B94" s="13"/>
      <c r="C94" s="14">
        <f t="shared" si="6"/>
        <v>1</v>
      </c>
      <c r="D94" s="15">
        <v>0</v>
      </c>
      <c r="E94" s="15">
        <f>(D93/60+F94*data!$C$16+G94*data!$C$17-E93*(data!$C$18+data!$C$19+data!$C$20))*C93/60+E93</f>
        <v>3.1178836558788485</v>
      </c>
      <c r="F94" s="15">
        <f>F93+(data!$C$19*E93-data!$C$16*F93)*C93/60</f>
        <v>2.8791214211457214</v>
      </c>
      <c r="G94" s="15">
        <f>G93+(data!$C$20*E93-data!$C$17*G93)*C93/60</f>
        <v>1.0379426544641952</v>
      </c>
      <c r="H94" s="16">
        <f t="shared" si="4"/>
        <v>1.4833333333333334</v>
      </c>
      <c r="I94" s="15">
        <f>E94/data!$C$15*1000</f>
        <v>0.42216137268928217</v>
      </c>
      <c r="J94" s="15">
        <f>J93+data!$C$21*(I93-J93)/60*C93</f>
        <v>0.1330634667089724</v>
      </c>
      <c r="K94" s="12">
        <f t="shared" si="7"/>
        <v>89</v>
      </c>
    </row>
    <row r="95" spans="1:11" ht="20.100000000000001" customHeight="1">
      <c r="A95" s="12">
        <f t="shared" si="5"/>
        <v>90</v>
      </c>
      <c r="B95" s="13"/>
      <c r="C95" s="14">
        <f t="shared" si="6"/>
        <v>1</v>
      </c>
      <c r="D95" s="9">
        <v>0</v>
      </c>
      <c r="E95" s="15">
        <f>(D94/60+F95*data!$C$16+G95*data!$C$17-E94*(data!$C$18+data!$C$19+data!$C$20))*C94/60+E94</f>
        <v>3.0791592910473038</v>
      </c>
      <c r="F95" s="15">
        <f>F94+(data!$C$19*E94-data!$C$16*F94)*C94/60</f>
        <v>2.8941380486617354</v>
      </c>
      <c r="G95" s="15">
        <f>G94+(data!$C$20*E94-data!$C$17*G94)*C94/60</f>
        <v>1.0440501577695911</v>
      </c>
      <c r="H95" s="16">
        <f t="shared" si="4"/>
        <v>1.5</v>
      </c>
      <c r="I95" s="15">
        <f>E95/data!$C$15*1000</f>
        <v>0.41691809461411056</v>
      </c>
      <c r="J95" s="15">
        <f>J94+data!$C$21*(I94-J94)/60*C94</f>
        <v>0.13366607516739532</v>
      </c>
      <c r="K95" s="12">
        <f t="shared" si="7"/>
        <v>90</v>
      </c>
    </row>
    <row r="96" spans="1:11" ht="20.100000000000001" customHeight="1">
      <c r="A96" s="12">
        <f t="shared" si="5"/>
        <v>91</v>
      </c>
      <c r="B96" s="13"/>
      <c r="C96" s="14">
        <f t="shared" si="6"/>
        <v>1</v>
      </c>
      <c r="D96" s="15">
        <v>0</v>
      </c>
      <c r="E96" s="15">
        <f>(D95/60+F96*data!$C$16+G96*data!$C$17-E95*(data!$C$18+data!$C$19+data!$C$20))*C95/60+E95</f>
        <v>3.040970834535218</v>
      </c>
      <c r="F96" s="15">
        <f>F95+(data!$C$19*E95-data!$C$16*F95)*C95/60</f>
        <v>2.908914569203124</v>
      </c>
      <c r="G96" s="15">
        <f>G95+(data!$C$20*E95-data!$C$17*G95)*C95/60</f>
        <v>1.0500803993627512</v>
      </c>
      <c r="H96" s="16">
        <f t="shared" si="4"/>
        <v>1.5166666666666666</v>
      </c>
      <c r="I96" s="15">
        <f>E96/data!$C$15*1000</f>
        <v>0.41174737851261994</v>
      </c>
      <c r="J96" s="15">
        <f>J95+data!$C$21*(I95-J95)/60*C95</f>
        <v>0.1342564982014369</v>
      </c>
      <c r="K96" s="12">
        <f t="shared" si="7"/>
        <v>91</v>
      </c>
    </row>
    <row r="97" spans="1:11" ht="20.100000000000001" customHeight="1">
      <c r="A97" s="12">
        <f t="shared" si="5"/>
        <v>92</v>
      </c>
      <c r="B97" s="13"/>
      <c r="C97" s="14">
        <f t="shared" si="6"/>
        <v>1</v>
      </c>
      <c r="D97" s="9">
        <v>0</v>
      </c>
      <c r="E97" s="15">
        <f>(D96/60+F97*data!$C$16+G97*data!$C$17-E96*(data!$C$18+data!$C$19+data!$C$20))*C96/60+E96</f>
        <v>3.0033108363683021</v>
      </c>
      <c r="F97" s="15">
        <f>F96+(data!$C$19*E96-data!$C$16*F96)*C96/60</f>
        <v>2.9234543397086035</v>
      </c>
      <c r="G97" s="15">
        <f>G96+(data!$C$20*E96-data!$C$17*G96)*C96/60</f>
        <v>1.0560344479348631</v>
      </c>
      <c r="H97" s="16">
        <f t="shared" si="4"/>
        <v>1.5333333333333334</v>
      </c>
      <c r="I97" s="15">
        <f>E97/data!$C$15*1000</f>
        <v>0.40664821565846926</v>
      </c>
      <c r="J97" s="15">
        <f>J96+data!$C$21*(I96-J96)/60*C96</f>
        <v>0.13483491246232099</v>
      </c>
      <c r="K97" s="12">
        <f t="shared" si="7"/>
        <v>92</v>
      </c>
    </row>
    <row r="98" spans="1:11" ht="20.100000000000001" customHeight="1">
      <c r="A98" s="12">
        <f t="shared" si="5"/>
        <v>93</v>
      </c>
      <c r="B98" s="13"/>
      <c r="C98" s="14">
        <f t="shared" si="6"/>
        <v>1</v>
      </c>
      <c r="D98" s="15">
        <v>0</v>
      </c>
      <c r="E98" s="15">
        <f>(D97/60+F98*data!$C$16+G98*data!$C$17-E97*(data!$C$18+data!$C$19+data!$C$20))*C97/60+E97</f>
        <v>2.9661719501584201</v>
      </c>
      <c r="F98" s="15">
        <f>F97+(data!$C$19*E97-data!$C$16*F97)*C97/60</f>
        <v>2.9377606704299937</v>
      </c>
      <c r="G98" s="15">
        <f>G97+(data!$C$20*E97-data!$C$17*G97)*C97/60</f>
        <v>1.0619133573210116</v>
      </c>
      <c r="H98" s="16">
        <f t="shared" si="4"/>
        <v>1.55</v>
      </c>
      <c r="I98" s="15">
        <f>E98/data!$C$15*1000</f>
        <v>0.40161961135087987</v>
      </c>
      <c r="J98" s="15">
        <f>J97+data!$C$21*(I97-J97)/60*C97</f>
        <v>0.13540149213041802</v>
      </c>
      <c r="K98" s="12">
        <f t="shared" si="7"/>
        <v>93</v>
      </c>
    </row>
    <row r="99" spans="1:11" ht="20.100000000000001" customHeight="1">
      <c r="A99" s="12">
        <f t="shared" si="5"/>
        <v>94</v>
      </c>
      <c r="B99" s="13"/>
      <c r="C99" s="14">
        <f t="shared" si="6"/>
        <v>1</v>
      </c>
      <c r="D99" s="9">
        <v>0</v>
      </c>
      <c r="E99" s="15">
        <f>(D98/60+F99*data!$C$16+G99*data!$C$17-E98*(data!$C$18+data!$C$19+data!$C$20))*C98/60+E98</f>
        <v>2.9295469316632929</v>
      </c>
      <c r="F99" s="15">
        <f>F98+(data!$C$19*E98-data!$C$16*F98)*C98/60</f>
        <v>2.9518368255813749</v>
      </c>
      <c r="G99" s="15">
        <f>G98+(data!$C$20*E98-data!$C$17*G98)*C98/60</f>
        <v>1.0677181667067412</v>
      </c>
      <c r="H99" s="16">
        <f t="shared" si="4"/>
        <v>1.5666666666666667</v>
      </c>
      <c r="I99" s="15">
        <f>E99/data!$C$15*1000</f>
        <v>0.39666058471961996</v>
      </c>
      <c r="J99" s="15">
        <f>J98+data!$C$21*(I98-J98)/60*C98</f>
        <v>0.13595640894963087</v>
      </c>
      <c r="K99" s="12">
        <f t="shared" si="7"/>
        <v>94</v>
      </c>
    </row>
    <row r="100" spans="1:11" ht="20.100000000000001" customHeight="1">
      <c r="A100" s="12">
        <f t="shared" si="5"/>
        <v>95</v>
      </c>
      <c r="B100" s="13"/>
      <c r="C100" s="14">
        <f t="shared" si="6"/>
        <v>1</v>
      </c>
      <c r="D100" s="15">
        <v>0</v>
      </c>
      <c r="E100" s="15">
        <f>(D99/60+F100*data!$C$16+G100*data!$C$17-E99*(data!$C$18+data!$C$19+data!$C$20))*C99/60+E99</f>
        <v>2.8934286373662275</v>
      </c>
      <c r="F100" s="15">
        <f>F99+(data!$C$19*E99-data!$C$16*F99)*C99/60</f>
        <v>2.9656860239792198</v>
      </c>
      <c r="G100" s="15">
        <f>G99+(data!$C$20*E99-data!$C$17*G99)*C99/60</f>
        <v>1.0734499008317473</v>
      </c>
      <c r="H100" s="16">
        <f t="shared" si="4"/>
        <v>1.5833333333333333</v>
      </c>
      <c r="I100" s="15">
        <f>E100/data!$C$15*1000</f>
        <v>0.39177016853269953</v>
      </c>
      <c r="J100" s="15">
        <f>J99+data!$C$21*(I99-J99)/60*C99</f>
        <v>0.13649983226130255</v>
      </c>
      <c r="K100" s="12">
        <f t="shared" si="7"/>
        <v>95</v>
      </c>
    </row>
    <row r="101" spans="1:11" ht="20.100000000000001" customHeight="1">
      <c r="A101" s="12">
        <f t="shared" si="5"/>
        <v>96</v>
      </c>
      <c r="B101" s="13"/>
      <c r="C101" s="14">
        <f t="shared" si="6"/>
        <v>1</v>
      </c>
      <c r="D101" s="9">
        <v>0</v>
      </c>
      <c r="E101" s="15">
        <f>(D100/60+F101*data!$C$16+G101*data!$C$17-E100*(data!$C$18+data!$C$19+data!$C$20))*C100/60+E100</f>
        <v>2.8578100230755923</v>
      </c>
      <c r="F101" s="15">
        <f>F100+(data!$C$19*E100-data!$C$16*F100)*C100/60</f>
        <v>2.9793114396736238</v>
      </c>
      <c r="G101" s="15">
        <f>G100+(data!$C$20*E100-data!$C$17*G100)*C100/60</f>
        <v>1.0791095701907332</v>
      </c>
      <c r="H101" s="16">
        <f t="shared" si="4"/>
        <v>1.6</v>
      </c>
      <c r="I101" s="15">
        <f>E101/data!$C$15*1000</f>
        <v>0.38694740900673957</v>
      </c>
      <c r="J101" s="15">
        <f>J100+data!$C$21*(I100-J100)/60*C100</f>
        <v>0.13703192903765238</v>
      </c>
      <c r="K101" s="12">
        <f t="shared" si="7"/>
        <v>96</v>
      </c>
    </row>
    <row r="102" spans="1:11" ht="20.100000000000001" customHeight="1">
      <c r="A102" s="12">
        <f t="shared" si="5"/>
        <v>97</v>
      </c>
      <c r="B102" s="13"/>
      <c r="C102" s="14">
        <f t="shared" si="6"/>
        <v>1</v>
      </c>
      <c r="D102" s="15">
        <v>0</v>
      </c>
      <c r="E102" s="15">
        <f>(D101/60+F102*data!$C$16+G102*data!$C$17-E101*(data!$C$18+data!$C$19+data!$C$20))*C101/60+E101</f>
        <v>2.8226841425437694</v>
      </c>
      <c r="F102" s="15">
        <f>F101+(data!$C$19*E101-data!$C$16*F101)*C101/60</f>
        <v>2.9927162025707585</v>
      </c>
      <c r="G102" s="15">
        <f>G101+(data!$C$20*E101-data!$C$17*G101)*C101/60</f>
        <v>1.0846981712314758</v>
      </c>
      <c r="H102" s="16">
        <f t="shared" si="4"/>
        <v>1.6166666666666667</v>
      </c>
      <c r="I102" s="15">
        <f>E102/data!$C$15*1000</f>
        <v>0.38219136561997813</v>
      </c>
      <c r="J102" s="15">
        <f>J101+data!$C$21*(I101-J101)/60*C101</f>
        <v>0.13755286391474711</v>
      </c>
      <c r="K102" s="12">
        <f t="shared" si="7"/>
        <v>97</v>
      </c>
    </row>
    <row r="103" spans="1:11" ht="20.100000000000001" customHeight="1">
      <c r="A103" s="12">
        <f t="shared" si="5"/>
        <v>98</v>
      </c>
      <c r="B103" s="13"/>
      <c r="C103" s="14">
        <f t="shared" si="6"/>
        <v>1</v>
      </c>
      <c r="D103" s="9">
        <v>0</v>
      </c>
      <c r="E103" s="15">
        <f>(D102/60+F103*data!$C$16+G103*data!$C$17-E102*(data!$C$18+data!$C$19+data!$C$20))*C102/60+E102</f>
        <v>2.7880441461053072</v>
      </c>
      <c r="F103" s="15">
        <f>F102+(data!$C$19*E102-data!$C$16*F102)*C102/60</f>
        <v>3.0059033990466699</v>
      </c>
      <c r="G103" s="15">
        <f>G102+(data!$C$20*E102-data!$C$17*G102)*C102/60</f>
        <v>1.0902166865501375</v>
      </c>
      <c r="H103" s="16">
        <f t="shared" si="4"/>
        <v>1.6333333333333333</v>
      </c>
      <c r="I103" s="15">
        <f>E103/data!$C$15*1000</f>
        <v>0.37750111092787642</v>
      </c>
      <c r="J103" s="15">
        <f>J102+data!$C$21*(I102-J102)/60*C102</f>
        <v>0.13806279922501366</v>
      </c>
      <c r="K103" s="12">
        <f t="shared" si="7"/>
        <v>98</v>
      </c>
    </row>
    <row r="104" spans="1:11" ht="20.100000000000001" customHeight="1">
      <c r="A104" s="12">
        <f t="shared" si="5"/>
        <v>99</v>
      </c>
      <c r="B104" s="13"/>
      <c r="C104" s="14">
        <f t="shared" si="6"/>
        <v>1</v>
      </c>
      <c r="D104" s="15">
        <v>0</v>
      </c>
      <c r="E104" s="15">
        <f>(D103/60+F104*data!$C$16+G104*data!$C$17-E103*(data!$C$18+data!$C$19+data!$C$20))*C103/60+E103</f>
        <v>2.753883279334008</v>
      </c>
      <c r="F104" s="15">
        <f>F103+(data!$C$19*E103-data!$C$16*F103)*C103/60</f>
        <v>3.0188760725525441</v>
      </c>
      <c r="G104" s="15">
        <f>G103+(data!$C$20*E103-data!$C$17*G103)*C103/60</f>
        <v>1.0956660850838607</v>
      </c>
      <c r="H104" s="16">
        <f t="shared" si="4"/>
        <v>1.65</v>
      </c>
      <c r="I104" s="15">
        <f>E104/data!$C$15*1000</f>
        <v>0.37287573038128824</v>
      </c>
      <c r="J104" s="15">
        <f>J103+data!$C$21*(I103-J103)/60*C103</f>
        <v>0.13856189502929969</v>
      </c>
      <c r="K104" s="12">
        <f t="shared" si="7"/>
        <v>99</v>
      </c>
    </row>
    <row r="105" spans="1:11" ht="20.100000000000001" customHeight="1">
      <c r="A105" s="12">
        <f t="shared" si="5"/>
        <v>100</v>
      </c>
      <c r="B105" s="13"/>
      <c r="C105" s="14">
        <f t="shared" si="6"/>
        <v>1</v>
      </c>
      <c r="D105" s="9">
        <v>0</v>
      </c>
      <c r="E105" s="15">
        <f>(D104/60+F105*data!$C$16+G105*data!$C$17-E104*(data!$C$18+data!$C$19+data!$C$20))*C104/60+E104</f>
        <v>2.7201948817186898</v>
      </c>
      <c r="F105" s="15">
        <f>F104+(data!$C$19*E104-data!$C$16*F104)*C104/60</f>
        <v>3.0316372242115546</v>
      </c>
      <c r="G105" s="15">
        <f>G104+(data!$C$20*E104-data!$C$17*G104)*C104/60</f>
        <v>1.1010473223006869</v>
      </c>
      <c r="H105" s="16">
        <f t="shared" si="4"/>
        <v>1.6666666666666667</v>
      </c>
      <c r="I105" s="15">
        <f>E105/data!$C$15*1000</f>
        <v>0.36831432214715826</v>
      </c>
      <c r="J105" s="15">
        <f>J104+data!$C$21*(I104-J104)/60*C104</f>
        <v>0.13905030914848823</v>
      </c>
      <c r="K105" s="12">
        <f t="shared" si="7"/>
        <v>100</v>
      </c>
    </row>
    <row r="106" spans="1:11" ht="20.100000000000001" customHeight="1">
      <c r="A106" s="12">
        <f t="shared" si="5"/>
        <v>101</v>
      </c>
      <c r="B106" s="13"/>
      <c r="C106" s="14">
        <f t="shared" si="6"/>
        <v>1</v>
      </c>
      <c r="D106" s="15">
        <v>0</v>
      </c>
      <c r="E106" s="15">
        <f>(D105/60+F106*data!$C$16+G106*data!$C$17-E105*(data!$C$18+data!$C$19+data!$C$20))*C105/60+E105</f>
        <v>2.6869723853573597</v>
      </c>
      <c r="F106" s="15">
        <f>F105+(data!$C$19*E105-data!$C$16*F105)*C105/60</f>
        <v>3.0441898134074123</v>
      </c>
      <c r="G106" s="15">
        <f>G105+(data!$C$20*E105-data!$C$17*G105)*C105/60</f>
        <v>1.1063613403868331</v>
      </c>
      <c r="H106" s="16">
        <f t="shared" si="4"/>
        <v>1.6833333333333333</v>
      </c>
      <c r="I106" s="15">
        <f>E106/data!$C$15*1000</f>
        <v>0.36381599693171313</v>
      </c>
      <c r="J106" s="15">
        <f>J105+data!$C$21*(I105-J105)/60*C105</f>
        <v>0.1395281971946728</v>
      </c>
      <c r="K106" s="12">
        <f t="shared" si="7"/>
        <v>101</v>
      </c>
    </row>
    <row r="107" spans="1:11" ht="20.100000000000001" customHeight="1">
      <c r="A107" s="12">
        <f t="shared" si="5"/>
        <v>102</v>
      </c>
      <c r="B107" s="13"/>
      <c r="C107" s="14">
        <f t="shared" si="6"/>
        <v>1</v>
      </c>
      <c r="D107" s="9">
        <v>0</v>
      </c>
      <c r="E107" s="15">
        <f>(D106/60+F107*data!$C$16+G107*data!$C$17-E106*(data!$C$18+data!$C$19+data!$C$20))*C106/60+E106</f>
        <v>2.6542093136695435</v>
      </c>
      <c r="F107" s="15">
        <f>F106+(data!$C$19*E106-data!$C$16*F106)*C106/60</f>
        <v>3.0565367583647327</v>
      </c>
      <c r="G107" s="15">
        <f>G106+(data!$C$20*E106-data!$C$17*G106)*C106/60</f>
        <v>1.1116090684313646</v>
      </c>
      <c r="H107" s="16">
        <f t="shared" si="4"/>
        <v>1.7</v>
      </c>
      <c r="I107" s="15">
        <f>E107/data!$C$15*1000</f>
        <v>0.35937987780611125</v>
      </c>
      <c r="J107" s="15">
        <f>J106+data!$C$21*(I106-J106)/60*C106</f>
        <v>0.13999571260189894</v>
      </c>
      <c r="K107" s="12">
        <f t="shared" si="7"/>
        <v>102</v>
      </c>
    </row>
    <row r="108" spans="1:11" ht="20.100000000000001" customHeight="1">
      <c r="A108" s="12">
        <f t="shared" si="5"/>
        <v>103</v>
      </c>
      <c r="B108" s="13"/>
      <c r="C108" s="14">
        <f t="shared" si="6"/>
        <v>1</v>
      </c>
      <c r="D108" s="15">
        <v>0</v>
      </c>
      <c r="E108" s="15">
        <f>(D107/60+F108*data!$C$16+G108*data!$C$17-E107*(data!$C$18+data!$C$19+data!$C$20))*C107/60+E107</f>
        <v>2.6218992801265211</v>
      </c>
      <c r="F108" s="15">
        <f>F107+(data!$C$19*E107-data!$C$16*F107)*C107/60</f>
        <v>3.0686809367213317</v>
      </c>
      <c r="G108" s="15">
        <f>G107+(data!$C$20*E107-data!$C$17*G107)*C107/60</f>
        <v>1.1167914226083011</v>
      </c>
      <c r="H108" s="16">
        <f t="shared" si="4"/>
        <v>1.7166666666666666</v>
      </c>
      <c r="I108" s="15">
        <f>E108/data!$C$15*1000</f>
        <v>0.35500510003451591</v>
      </c>
      <c r="J108" s="15">
        <f>J107+data!$C$21*(I107-J107)/60*C107</f>
        <v>0.1404530066564782</v>
      </c>
      <c r="K108" s="12">
        <f t="shared" si="7"/>
        <v>103</v>
      </c>
    </row>
    <row r="109" spans="1:11" ht="20.100000000000001" customHeight="1">
      <c r="A109" s="12">
        <f t="shared" si="5"/>
        <v>104</v>
      </c>
      <c r="B109" s="13"/>
      <c r="C109" s="14">
        <f t="shared" si="6"/>
        <v>1</v>
      </c>
      <c r="D109" s="9">
        <v>0</v>
      </c>
      <c r="E109" s="15">
        <f>(D108/60+F109*data!$C$16+G109*data!$C$17-E108*(data!$C$18+data!$C$19+data!$C$20))*C108/60+E108</f>
        <v>2.590035986999216</v>
      </c>
      <c r="F109" s="15">
        <f>F108+(data!$C$19*E108-data!$C$16*F108)*C108/60</f>
        <v>3.0806251860925649</v>
      </c>
      <c r="G109" s="15">
        <f>G108+(data!$C$20*E108-data!$C$17*G108)*C108/60</f>
        <v>1.1219093063561898</v>
      </c>
      <c r="H109" s="16">
        <f t="shared" si="4"/>
        <v>1.7333333333333334</v>
      </c>
      <c r="I109" s="15">
        <f>E109/data!$C$15*1000</f>
        <v>0.35069081090456045</v>
      </c>
      <c r="J109" s="15">
        <f>J108+data!$C$21*(I108-J108)/60*C108</f>
        <v>0.14090022852688067</v>
      </c>
      <c r="K109" s="12">
        <f t="shared" si="7"/>
        <v>104</v>
      </c>
    </row>
    <row r="110" spans="1:11" ht="20.100000000000001" customHeight="1">
      <c r="A110" s="12">
        <f t="shared" si="5"/>
        <v>105</v>
      </c>
      <c r="B110" s="13"/>
      <c r="C110" s="14">
        <f t="shared" si="6"/>
        <v>1</v>
      </c>
      <c r="D110" s="15">
        <v>0</v>
      </c>
      <c r="E110" s="15">
        <f>(D109/60+F110*data!$C$16+G110*data!$C$17-E109*(data!$C$18+data!$C$19+data!$C$20))*C109/60+E109</f>
        <v>2.5586132241234938</v>
      </c>
      <c r="F110" s="15">
        <f>F109+(data!$C$19*E109-data!$C$16*F109)*C109/60</f>
        <v>3.0923723046278204</v>
      </c>
      <c r="G110" s="15">
        <f>G109+(data!$C$20*E109-data!$C$17*G109)*C109/60</f>
        <v>1.1269636105551812</v>
      </c>
      <c r="H110" s="16">
        <f t="shared" si="4"/>
        <v>1.75</v>
      </c>
      <c r="I110" s="15">
        <f>E110/data!$C$15*1000</f>
        <v>0.34643616956016887</v>
      </c>
      <c r="J110" s="15">
        <f>J109+data!$C$21*(I109-J109)/60*C109</f>
        <v>0.1413375252932117</v>
      </c>
      <c r="K110" s="12">
        <f t="shared" si="7"/>
        <v>105</v>
      </c>
    </row>
    <row r="111" spans="1:11" ht="20.100000000000001" customHeight="1">
      <c r="A111" s="12">
        <f t="shared" si="5"/>
        <v>106</v>
      </c>
      <c r="B111" s="13"/>
      <c r="C111" s="14">
        <f t="shared" si="6"/>
        <v>1</v>
      </c>
      <c r="D111" s="9">
        <v>0</v>
      </c>
      <c r="E111" s="15">
        <f>(D110/60+F111*data!$C$16+G111*data!$C$17-E110*(data!$C$18+data!$C$19+data!$C$20))*C110/60+E110</f>
        <v>2.5276248676826305</v>
      </c>
      <c r="F111" s="15">
        <f>F110+(data!$C$19*E110-data!$C$16*F110)*C110/60</f>
        <v>3.1039250515592745</v>
      </c>
      <c r="G111" s="15">
        <f>G110+(data!$C$20*E110-data!$C$17*G110)*C110/60</f>
        <v>1.1319552137016446</v>
      </c>
      <c r="H111" s="16">
        <f t="shared" si="4"/>
        <v>1.7666666666666666</v>
      </c>
      <c r="I111" s="15">
        <f>E111/data!$C$15*1000</f>
        <v>0.3422403468367029</v>
      </c>
      <c r="J111" s="15">
        <f>J110+data!$C$21*(I110-J110)/60*C110</f>
        <v>0.14176504197627879</v>
      </c>
      <c r="K111" s="12">
        <f t="shared" si="7"/>
        <v>106</v>
      </c>
    </row>
    <row r="112" spans="1:11" ht="20.100000000000001" customHeight="1">
      <c r="A112" s="12">
        <f t="shared" si="5"/>
        <v>107</v>
      </c>
      <c r="B112" s="13"/>
      <c r="C112" s="14">
        <f t="shared" si="6"/>
        <v>1</v>
      </c>
      <c r="D112" s="15">
        <v>0</v>
      </c>
      <c r="E112" s="15">
        <f>(D111/60+F112*data!$C$16+G112*data!$C$17-E111*(data!$C$18+data!$C$19+data!$C$20))*C111/60+E111</f>
        <v>2.4970648790067078</v>
      </c>
      <c r="F112" s="15">
        <f>F111+(data!$C$19*E111-data!$C$16*F111)*C111/60</f>
        <v>3.1152861477430145</v>
      </c>
      <c r="G112" s="15">
        <f>G111+(data!$C$20*E111-data!$C$17*G111)*C111/60</f>
        <v>1.1368849820803537</v>
      </c>
      <c r="H112" s="16">
        <f t="shared" si="4"/>
        <v>1.7833333333333334</v>
      </c>
      <c r="I112" s="15">
        <f>E112/data!$C$15*1000</f>
        <v>0.3381025250983995</v>
      </c>
      <c r="J112" s="15">
        <f>J111+data!$C$21*(I111-J111)/60*C111</f>
        <v>0.1421829215662542</v>
      </c>
      <c r="K112" s="12">
        <f t="shared" si="7"/>
        <v>107</v>
      </c>
    </row>
    <row r="113" spans="1:11" ht="20.100000000000001" customHeight="1">
      <c r="A113" s="12">
        <f t="shared" si="5"/>
        <v>108</v>
      </c>
      <c r="B113" s="13"/>
      <c r="C113" s="14">
        <f t="shared" si="6"/>
        <v>1</v>
      </c>
      <c r="D113" s="9">
        <v>0</v>
      </c>
      <c r="E113" s="15">
        <f>(D112/60+F113*data!$C$16+G113*data!$C$17-E112*(data!$C$18+data!$C$19+data!$C$20))*C112/60+E112</f>
        <v>2.466927303388704</v>
      </c>
      <c r="F113" s="15">
        <f>F112+(data!$C$19*E112-data!$C$16*F112)*C112/60</f>
        <v>3.1264582761926412</v>
      </c>
      <c r="G113" s="15">
        <f>G112+(data!$C$20*E112-data!$C$17*G112)*C112/60</f>
        <v>1.1417537699342788</v>
      </c>
      <c r="H113" s="16">
        <f t="shared" si="4"/>
        <v>1.8</v>
      </c>
      <c r="I113" s="15">
        <f>E113/data!$C$15*1000</f>
        <v>0.33402189807806987</v>
      </c>
      <c r="J113" s="15">
        <f>J112+data!$C$21*(I112-J112)/60*C112</f>
        <v>0.14259130505093906</v>
      </c>
      <c r="K113" s="12">
        <f t="shared" si="7"/>
        <v>108</v>
      </c>
    </row>
    <row r="114" spans="1:11" ht="20.100000000000001" customHeight="1">
      <c r="A114" s="12">
        <f t="shared" si="5"/>
        <v>109</v>
      </c>
      <c r="B114" s="13"/>
      <c r="C114" s="14">
        <f t="shared" si="6"/>
        <v>1</v>
      </c>
      <c r="D114" s="15">
        <v>0</v>
      </c>
      <c r="E114" s="15">
        <f>(D113/60+F114*data!$C$16+G114*data!$C$17-E113*(data!$C$18+data!$C$19+data!$C$20))*C113/60+E113</f>
        <v>2.4372062689170444</v>
      </c>
      <c r="F114" s="15">
        <f>F113+(data!$C$19*E113-data!$C$16*F113)*C113/60</f>
        <v>3.1374440826054495</v>
      </c>
      <c r="G114" s="15">
        <f>G113+(data!$C$20*E113-data!$C$17*G113)*C113/60</f>
        <v>1.146562419632019</v>
      </c>
      <c r="H114" s="16">
        <f t="shared" si="4"/>
        <v>1.8166666666666667</v>
      </c>
      <c r="I114" s="15">
        <f>E114/data!$C$15*1000</f>
        <v>0.32999767071902664</v>
      </c>
      <c r="J114" s="15">
        <f>J113+data!$C$21*(I113-J113)/60*C113</f>
        <v>0.14299033144363427</v>
      </c>
      <c r="K114" s="12">
        <f t="shared" si="7"/>
        <v>109</v>
      </c>
    </row>
    <row r="115" spans="1:11" ht="20.100000000000001" customHeight="1">
      <c r="A115" s="12">
        <f t="shared" si="5"/>
        <v>110</v>
      </c>
      <c r="B115" s="13"/>
      <c r="C115" s="14">
        <f t="shared" si="6"/>
        <v>1</v>
      </c>
      <c r="D115" s="9">
        <v>0</v>
      </c>
      <c r="E115" s="15">
        <f>(D114/60+F115*data!$C$16+G115*data!$C$17-E114*(data!$C$18+data!$C$19+data!$C$20))*C114/60+E114</f>
        <v>2.4078959853243851</v>
      </c>
      <c r="F115" s="15">
        <f>F114+(data!$C$19*E114-data!$C$16*F114)*C114/60</f>
        <v>3.1482461758812939</v>
      </c>
      <c r="G115" s="15">
        <f>G114+(data!$C$20*E114-data!$C$17*G114)*C114/60</f>
        <v>1.1513117618329047</v>
      </c>
      <c r="H115" s="16">
        <f t="shared" si="4"/>
        <v>1.8333333333333333</v>
      </c>
      <c r="I115" s="15">
        <f>E115/data!$C$15*1000</f>
        <v>0.32602905901920959</v>
      </c>
      <c r="J115" s="15">
        <f>J114+data!$C$21*(I114-J114)/60*C114</f>
        <v>0.14338013781062398</v>
      </c>
      <c r="K115" s="12">
        <f t="shared" si="7"/>
        <v>110</v>
      </c>
    </row>
    <row r="116" spans="1:11" ht="20.100000000000001" customHeight="1">
      <c r="A116" s="12">
        <f t="shared" si="5"/>
        <v>111</v>
      </c>
      <c r="B116" s="13"/>
      <c r="C116" s="14">
        <f t="shared" si="6"/>
        <v>1</v>
      </c>
      <c r="D116" s="15">
        <v>0</v>
      </c>
      <c r="E116" s="15">
        <f>(D115/60+F116*data!$C$16+G116*data!$C$17-E115*(data!$C$18+data!$C$19+data!$C$20))*C115/60+E115</f>
        <v>2.3789907428524044</v>
      </c>
      <c r="F116" s="15">
        <f>F115+(data!$C$19*E115-data!$C$16*F115)*C115/60</f>
        <v>3.1588671286342396</v>
      </c>
      <c r="G116" s="15">
        <f>G115+(data!$C$20*E115-data!$C$17*G115)*C115/60</f>
        <v>1.1560026156498062</v>
      </c>
      <c r="H116" s="16">
        <f t="shared" si="4"/>
        <v>1.85</v>
      </c>
      <c r="I116" s="15">
        <f>E116/data!$C$15*1000</f>
        <v>0.32211528987747795</v>
      </c>
      <c r="J116" s="15">
        <f>J115+data!$C$21*(I115-J115)/60*C115</f>
        <v>0.1437608592982767</v>
      </c>
      <c r="K116" s="12">
        <f t="shared" si="7"/>
        <v>111</v>
      </c>
    </row>
    <row r="117" spans="1:11" ht="20.100000000000001" customHeight="1">
      <c r="A117" s="12">
        <f t="shared" si="5"/>
        <v>112</v>
      </c>
      <c r="B117" s="13"/>
      <c r="C117" s="14">
        <f t="shared" si="6"/>
        <v>1</v>
      </c>
      <c r="D117" s="9">
        <v>0</v>
      </c>
      <c r="E117" s="15">
        <f>(D116/60+F117*data!$C$16+G117*data!$C$17-E116*(data!$C$18+data!$C$19+data!$C$20))*C116/60+E116</f>
        <v>2.3504849111323773</v>
      </c>
      <c r="F117" s="15">
        <f>F116+(data!$C$19*E116-data!$C$16*F116)*C116/60</f>
        <v>3.169309477697098</v>
      </c>
      <c r="G117" s="15">
        <f>G116+(data!$C$20*E116-data!$C$17*G116)*C116/60</f>
        <v>1.1606357888096774</v>
      </c>
      <c r="H117" s="16">
        <f t="shared" si="4"/>
        <v>1.8666666666666667</v>
      </c>
      <c r="I117" s="15">
        <f>E117/data!$C$15*1000</f>
        <v>0.3182556009420407</v>
      </c>
      <c r="J117" s="15">
        <f>J116+data!$C$21*(I116-J116)/60*C116</f>
        <v>0.14413262915976974</v>
      </c>
      <c r="K117" s="12">
        <f t="shared" si="7"/>
        <v>112</v>
      </c>
    </row>
    <row r="118" spans="1:11" ht="20.100000000000001" customHeight="1">
      <c r="A118" s="12">
        <f t="shared" si="5"/>
        <v>113</v>
      </c>
      <c r="B118" s="13"/>
      <c r="C118" s="14">
        <f t="shared" si="6"/>
        <v>1</v>
      </c>
      <c r="D118" s="15">
        <v>0</v>
      </c>
      <c r="E118" s="15">
        <f>(D117/60+F118*data!$C$16+G118*data!$C$17-E117*(data!$C$18+data!$C$19+data!$C$20))*C117/60+E117</f>
        <v>2.3223729380813163</v>
      </c>
      <c r="F118" s="15">
        <f>F117+(data!$C$19*E117-data!$C$16*F117)*C117/60</f>
        <v>3.1795757246189491</v>
      </c>
      <c r="G118" s="15">
        <f>G117+(data!$C$20*E117-data!$C$17*G117)*C117/60</f>
        <v>1.1652120778118673</v>
      </c>
      <c r="H118" s="16">
        <f t="shared" si="4"/>
        <v>1.8833333333333333</v>
      </c>
      <c r="I118" s="15">
        <f>E118/data!$C$15*1000</f>
        <v>0.3144492404609936</v>
      </c>
      <c r="J118" s="15">
        <f>J117+data!$C$21*(I117-J117)/60*C117</f>
        <v>0.14449557878144179</v>
      </c>
      <c r="K118" s="12">
        <f t="shared" si="7"/>
        <v>113</v>
      </c>
    </row>
    <row r="119" spans="1:11" ht="20.100000000000001" customHeight="1">
      <c r="A119" s="12">
        <f t="shared" si="5"/>
        <v>114</v>
      </c>
      <c r="B119" s="13"/>
      <c r="C119" s="14">
        <f t="shared" si="6"/>
        <v>1</v>
      </c>
      <c r="D119" s="9">
        <v>0</v>
      </c>
      <c r="E119" s="15">
        <f>(D118/60+F119*data!$C$16+G119*data!$C$17-E118*(data!$C$18+data!$C$19+data!$C$20))*C118/60+E118</f>
        <v>2.2946493488134587</v>
      </c>
      <c r="F119" s="15">
        <f>F118+(data!$C$19*E118-data!$C$16*F118)*C118/60</f>
        <v>3.1896683361557439</v>
      </c>
      <c r="G119" s="15">
        <f>G118+(data!$C$20*E118-data!$C$17*G118)*C118/60</f>
        <v>1.1697322680842308</v>
      </c>
      <c r="H119" s="16">
        <f t="shared" si="4"/>
        <v>1.9</v>
      </c>
      <c r="I119" s="15">
        <f>E119/data!$C$15*1000</f>
        <v>0.31069546713493479</v>
      </c>
      <c r="J119" s="15">
        <f>J118+data!$C$21*(I118-J118)/60*C118</f>
        <v>0.1448498377087791</v>
      </c>
      <c r="K119" s="12">
        <f t="shared" si="7"/>
        <v>114</v>
      </c>
    </row>
    <row r="120" spans="1:11" ht="20.100000000000001" customHeight="1">
      <c r="A120" s="12">
        <f t="shared" si="5"/>
        <v>115</v>
      </c>
      <c r="B120" s="13"/>
      <c r="C120" s="14">
        <f t="shared" si="6"/>
        <v>1</v>
      </c>
      <c r="D120" s="15">
        <v>0</v>
      </c>
      <c r="E120" s="15">
        <f>(D119/60+F120*data!$C$16+G120*data!$C$17-E119*(data!$C$18+data!$C$19+data!$C$20))*C119/60+E119</f>
        <v>2.2673087445668916</v>
      </c>
      <c r="F120" s="15">
        <f>F119+(data!$C$19*E119-data!$C$16*F119)*C119/60</f>
        <v>3.1995897447540878</v>
      </c>
      <c r="G120" s="15">
        <f>G119+(data!$C$20*E119-data!$C$17*G119)*C119/60</f>
        <v>1.1741971341370687</v>
      </c>
      <c r="H120" s="16">
        <f t="shared" si="4"/>
        <v>1.9166666666666667</v>
      </c>
      <c r="I120" s="15">
        <f>E120/data!$C$15*1000</f>
        <v>0.30699354997163009</v>
      </c>
      <c r="J120" s="15">
        <f>J119+data!$C$21*(I119-J119)/60*C119</f>
        <v>0.14519553367204036</v>
      </c>
      <c r="K120" s="12">
        <f t="shared" si="7"/>
        <v>115</v>
      </c>
    </row>
    <row r="121" spans="1:11" ht="20.100000000000001" customHeight="1">
      <c r="A121" s="12">
        <f t="shared" si="5"/>
        <v>116</v>
      </c>
      <c r="B121" s="13"/>
      <c r="C121" s="14">
        <f t="shared" si="6"/>
        <v>1</v>
      </c>
      <c r="D121" s="9">
        <v>0</v>
      </c>
      <c r="E121" s="15">
        <f>(D120/60+F121*data!$C$16+G121*data!$C$17-E120*(data!$C$18+data!$C$19+data!$C$20))*C120/60+E120</f>
        <v>2.2403458016450992</v>
      </c>
      <c r="F121" s="15">
        <f>F120+(data!$C$19*E120-data!$C$16*F120)*C120/60</f>
        <v>3.2093423490282951</v>
      </c>
      <c r="G121" s="15">
        <f>G120+(data!$C$20*E120-data!$C$17*G120)*C120/60</f>
        <v>1.1786074397149273</v>
      </c>
      <c r="H121" s="16">
        <f t="shared" si="4"/>
        <v>1.9333333333333333</v>
      </c>
      <c r="I121" s="15">
        <f>E121/data!$C$15*1000</f>
        <v>0.30334276814269806</v>
      </c>
      <c r="J121" s="15">
        <f>J120+data!$C$21*(I120-J120)/60*C120</f>
        <v>0.1455327926115251</v>
      </c>
      <c r="K121" s="12">
        <f t="shared" si="7"/>
        <v>116</v>
      </c>
    </row>
    <row r="122" spans="1:11" ht="20.100000000000001" customHeight="1">
      <c r="A122" s="12">
        <f t="shared" si="5"/>
        <v>117</v>
      </c>
      <c r="B122" s="13"/>
      <c r="C122" s="14">
        <f t="shared" si="6"/>
        <v>1</v>
      </c>
      <c r="D122" s="15">
        <v>0</v>
      </c>
      <c r="E122" s="15">
        <f>(D121/60+F122*data!$C$16+G122*data!$C$17-E121*(data!$C$18+data!$C$19+data!$C$20))*C121/60+E121</f>
        <v>2.2137552703732273</v>
      </c>
      <c r="F122" s="15">
        <f>F121+(data!$C$19*E121-data!$C$16*F121)*C121/60</f>
        <v>3.2189285142308113</v>
      </c>
      <c r="G122" s="15">
        <f>G121+(data!$C$20*E121-data!$C$17*G121)*C121/60</f>
        <v>1.1829639379462868</v>
      </c>
      <c r="H122" s="16">
        <f t="shared" si="4"/>
        <v>1.95</v>
      </c>
      <c r="I122" s="15">
        <f>E122/data!$C$15*1000</f>
        <v>0.29974241084228859</v>
      </c>
      <c r="J122" s="15">
        <f>J121+data!$C$21*(I121-J121)/60*C121</f>
        <v>0.14586173870249083</v>
      </c>
      <c r="K122" s="12">
        <f t="shared" si="7"/>
        <v>117</v>
      </c>
    </row>
    <row r="123" spans="1:11" ht="20.100000000000001" customHeight="1">
      <c r="A123" s="12">
        <f t="shared" si="5"/>
        <v>118</v>
      </c>
      <c r="B123" s="13"/>
      <c r="C123" s="14">
        <f t="shared" si="6"/>
        <v>1</v>
      </c>
      <c r="D123" s="9">
        <v>0</v>
      </c>
      <c r="E123" s="15">
        <f>(D122/60+F123*data!$C$16+G123*data!$C$17-E122*(data!$C$18+data!$C$19+data!$C$20))*C122/60+E122</f>
        <v>2.1875319740688624</v>
      </c>
      <c r="F123" s="15">
        <f>F122+(data!$C$19*E122-data!$C$16*F122)*C122/60</f>
        <v>3.2283505727160944</v>
      </c>
      <c r="G123" s="15">
        <f>G122+(data!$C$20*E122-data!$C$17*G122)*C122/60</f>
        <v>1.1872673714911692</v>
      </c>
      <c r="H123" s="16">
        <f t="shared" si="4"/>
        <v>1.9666666666666666</v>
      </c>
      <c r="I123" s="15">
        <f>E123/data!$C$15*1000</f>
        <v>0.29619177714772632</v>
      </c>
      <c r="J123" s="15">
        <f>J122+data!$C$21*(I122-J122)/60*C122</f>
        <v>0.14618249437972344</v>
      </c>
      <c r="K123" s="12">
        <f t="shared" si="7"/>
        <v>118</v>
      </c>
    </row>
    <row r="124" spans="1:11" ht="20.100000000000001" customHeight="1">
      <c r="A124" s="12">
        <f t="shared" si="5"/>
        <v>119</v>
      </c>
      <c r="B124" s="13"/>
      <c r="C124" s="14">
        <f t="shared" si="6"/>
        <v>1</v>
      </c>
      <c r="D124" s="15">
        <v>0</v>
      </c>
      <c r="E124" s="15">
        <f>(D123/60+F124*data!$C$16+G124*data!$C$17-E123*(data!$C$18+data!$C$19+data!$C$20))*C123/60+E123</f>
        <v>2.1616708080271185</v>
      </c>
      <c r="F124" s="15">
        <f>F123+(data!$C$19*E123-data!$C$16*F123)*C123/60</f>
        <v>3.2376108243980468</v>
      </c>
      <c r="G124" s="15">
        <f>G123+(data!$C$20*E123-data!$C$17*G123)*C123/60</f>
        <v>1.1915184726866934</v>
      </c>
      <c r="H124" s="16">
        <f t="shared" si="4"/>
        <v>1.9833333333333334</v>
      </c>
      <c r="I124" s="15">
        <f>E124/data!$C$15*1000</f>
        <v>0.29269017588209134</v>
      </c>
      <c r="J124" s="15">
        <f>J123+data!$C$21*(I123-J123)/60*C123</f>
        <v>0.14649518036176618</v>
      </c>
      <c r="K124" s="12">
        <f t="shared" si="7"/>
        <v>119</v>
      </c>
    </row>
    <row r="125" spans="1:11" ht="20.100000000000001" customHeight="1">
      <c r="A125" s="12">
        <f t="shared" si="5"/>
        <v>120</v>
      </c>
      <c r="B125" s="13"/>
      <c r="C125" s="14">
        <f t="shared" si="6"/>
        <v>1</v>
      </c>
      <c r="D125" s="9">
        <v>0</v>
      </c>
      <c r="E125" s="15">
        <f>(D124/60+F125*data!$C$16+G125*data!$C$17-E124*(data!$C$18+data!$C$19+data!$C$20))*C124/60+E124</f>
        <v>2.1361667385198388</v>
      </c>
      <c r="F125" s="15">
        <f>F124+(data!$C$19*E124-data!$C$16*F124)*C124/60</f>
        <v>3.2467115372010857</v>
      </c>
      <c r="G125" s="15">
        <f>G124+(data!$C$20*E124-data!$C$17*G124)*C124/60</f>
        <v>1.1957179636906063</v>
      </c>
      <c r="H125" s="16">
        <f t="shared" si="4"/>
        <v>2</v>
      </c>
      <c r="I125" s="15">
        <f>E125/data!$C$15*1000</f>
        <v>0.28923692547871116</v>
      </c>
      <c r="J125" s="15">
        <f>J124+data!$C$21*(I124-J124)/60*C124</f>
        <v>0.14679991567481146</v>
      </c>
      <c r="K125" s="12">
        <f t="shared" si="7"/>
        <v>120</v>
      </c>
    </row>
    <row r="126" spans="1:11" ht="20.100000000000001" customHeight="1">
      <c r="A126" s="12">
        <f t="shared" si="5"/>
        <v>121</v>
      </c>
      <c r="B126" s="13"/>
      <c r="C126" s="14">
        <f t="shared" si="6"/>
        <v>1</v>
      </c>
      <c r="D126" s="15">
        <v>0</v>
      </c>
      <c r="E126" s="15">
        <f>(D125/60+F126*data!$C$16+G126*data!$C$17-E125*(data!$C$18+data!$C$19+data!$C$20))*C125/60+E125</f>
        <v>2.1110148018087096</v>
      </c>
      <c r="F126" s="15">
        <f>F125+(data!$C$19*E125-data!$C$16*F125)*C125/60</f>
        <v>3.2556549475049423</v>
      </c>
      <c r="G126" s="15">
        <f>G125+(data!$C$20*E125-data!$C$17*G125)*C125/60</f>
        <v>1.1998665566228184</v>
      </c>
      <c r="H126" s="16">
        <f t="shared" si="4"/>
        <v>2.0166666666666666</v>
      </c>
      <c r="I126" s="15">
        <f>E126/data!$C$15*1000</f>
        <v>0.28583135384753644</v>
      </c>
      <c r="J126" s="15">
        <f>J125+data!$C$21*(I125-J125)/60*C125</f>
        <v>0.14709681767626057</v>
      </c>
      <c r="K126" s="12">
        <f t="shared" si="7"/>
        <v>121</v>
      </c>
    </row>
    <row r="127" spans="1:11" ht="20.100000000000001" customHeight="1">
      <c r="A127" s="12">
        <f t="shared" si="5"/>
        <v>122</v>
      </c>
      <c r="B127" s="13"/>
      <c r="C127" s="14">
        <f t="shared" si="6"/>
        <v>1</v>
      </c>
      <c r="D127" s="9">
        <v>0</v>
      </c>
      <c r="E127" s="15">
        <f>(D126/60+F127*data!$C$16+G127*data!$C$17-E126*(data!$C$18+data!$C$19+data!$C$20))*C126/60+E126</f>
        <v>2.0862101031720983</v>
      </c>
      <c r="F127" s="15">
        <f>F126+(data!$C$19*E126-data!$C$16*F126)*C126/60</f>
        <v>3.2644432605832767</v>
      </c>
      <c r="G127" s="15">
        <f>G126+(data!$C$20*E126-data!$C$17*G126)*C126/60</f>
        <v>1.2039649537049717</v>
      </c>
      <c r="H127" s="16">
        <f t="shared" si="4"/>
        <v>2.0333333333333332</v>
      </c>
      <c r="I127" s="15">
        <f>E127/data!$C$15*1000</f>
        <v>0.28247279824337485</v>
      </c>
      <c r="J127" s="15">
        <f>J126+data!$C$21*(I126-J126)/60*C126</f>
        <v>0.14738600207795555</v>
      </c>
      <c r="K127" s="12">
        <f t="shared" si="7"/>
        <v>122</v>
      </c>
    </row>
    <row r="128" spans="1:11" ht="20.100000000000001" customHeight="1">
      <c r="A128" s="12">
        <f t="shared" si="5"/>
        <v>123</v>
      </c>
      <c r="B128" s="13"/>
      <c r="C128" s="14">
        <f t="shared" si="6"/>
        <v>1</v>
      </c>
      <c r="D128" s="15">
        <v>0</v>
      </c>
      <c r="E128" s="15">
        <f>(D127/60+F128*data!$C$16+G128*data!$C$17-E127*(data!$C$18+data!$C$19+data!$C$20))*C127/60+E127</f>
        <v>2.0617478159454223</v>
      </c>
      <c r="F128" s="15">
        <f>F127+(data!$C$19*E127-data!$C$16*F127)*C127/60</f>
        <v>3.2730786510361938</v>
      </c>
      <c r="G128" s="15">
        <f>G127+(data!$C$20*E127-data!$C$17*G127)*C127/60</f>
        <v>1.2080138473980662</v>
      </c>
      <c r="H128" s="16">
        <f t="shared" si="4"/>
        <v>2.0499999999999998</v>
      </c>
      <c r="I128" s="15">
        <f>E128/data!$C$15*1000</f>
        <v>0.27916060513595692</v>
      </c>
      <c r="J128" s="15">
        <f>J127+data!$C$21*(I127-J127)/60*C127</f>
        <v>0.14766758296908825</v>
      </c>
      <c r="K128" s="12">
        <f t="shared" si="7"/>
        <v>123</v>
      </c>
    </row>
    <row r="129" spans="1:11" ht="20.100000000000001" customHeight="1">
      <c r="A129" s="12">
        <f t="shared" si="5"/>
        <v>124</v>
      </c>
      <c r="B129" s="13"/>
      <c r="C129" s="14">
        <f t="shared" si="6"/>
        <v>1</v>
      </c>
      <c r="D129" s="9">
        <v>0</v>
      </c>
      <c r="E129" s="15">
        <f>(D128/60+F129*data!$C$16+G129*data!$C$17-E128*(data!$C$18+data!$C$19+data!$C$20))*C128/60+E128</f>
        <v>2.0376231805748604</v>
      </c>
      <c r="F129" s="15">
        <f>F128+(data!$C$19*E128-data!$C$16*F128)*C128/60</f>
        <v>3.2815632632167451</v>
      </c>
      <c r="G129" s="15">
        <f>G128+(data!$C$20*E128-data!$C$17*G128)*C128/60</f>
        <v>1.2120139205381737</v>
      </c>
      <c r="H129" s="16">
        <f t="shared" si="4"/>
        <v>2.0666666666666669</v>
      </c>
      <c r="I129" s="15">
        <f>E129/data!$C$15*1000</f>
        <v>0.27589413008180863</v>
      </c>
      <c r="J129" s="15">
        <f>J128+data!$C$21*(I128-J128)/60*C128</f>
        <v>0.14794167283879053</v>
      </c>
      <c r="K129" s="12">
        <f t="shared" si="7"/>
        <v>124</v>
      </c>
    </row>
    <row r="130" spans="1:11" ht="20.100000000000001" customHeight="1">
      <c r="A130" s="12">
        <f t="shared" si="5"/>
        <v>125</v>
      </c>
      <c r="B130" s="13"/>
      <c r="C130" s="14">
        <f t="shared" si="6"/>
        <v>1</v>
      </c>
      <c r="D130" s="15">
        <v>0</v>
      </c>
      <c r="E130" s="15">
        <f>(D129/60+F130*data!$C$16+G130*data!$C$17-E129*(data!$C$18+data!$C$19+data!$C$20))*C129/60+E129</f>
        <v>2.013831503684222</v>
      </c>
      <c r="F130" s="15">
        <f>F129+(data!$C$19*E129-data!$C$16*F129)*C129/60</f>
        <v>3.2898992116515005</v>
      </c>
      <c r="G130" s="15">
        <f>G129+(data!$C$20*E129-data!$C$17*G129)*C129/60</f>
        <v>1.2159658464702641</v>
      </c>
      <c r="H130" s="16">
        <f t="shared" si="4"/>
        <v>2.0833333333333335</v>
      </c>
      <c r="I130" s="15">
        <f>E130/data!$C$15*1000</f>
        <v>0.27267273759790578</v>
      </c>
      <c r="J130" s="15">
        <f>J129+data!$C$21*(I129-J129)/60*C129</f>
        <v>0.14820838259841049</v>
      </c>
      <c r="K130" s="12">
        <f t="shared" si="7"/>
        <v>125</v>
      </c>
    </row>
    <row r="131" spans="1:11" ht="20.100000000000001" customHeight="1">
      <c r="A131" s="12">
        <f t="shared" si="5"/>
        <v>126</v>
      </c>
      <c r="B131" s="13"/>
      <c r="C131" s="14">
        <f t="shared" si="6"/>
        <v>1</v>
      </c>
      <c r="D131" s="9">
        <v>0</v>
      </c>
      <c r="E131" s="15">
        <f>(D130/60+F131*data!$C$16+G131*data!$C$17-E130*(data!$C$18+data!$C$19+data!$C$20))*C130/60+E130</f>
        <v>1.9903681571547909</v>
      </c>
      <c r="F131" s="15">
        <f>F130+(data!$C$19*E130-data!$C$16*F130)*C130/60</f>
        <v>3.2980885814552727</v>
      </c>
      <c r="G131" s="15">
        <f>G130+(data!$C$20*E130-data!$C$17*G130)*C130/60</f>
        <v>1.2198702891801712</v>
      </c>
      <c r="H131" s="16">
        <f t="shared" si="4"/>
        <v>2.1</v>
      </c>
      <c r="I131" s="15">
        <f>E131/data!$C$15*1000</f>
        <v>0.26949580103708431</v>
      </c>
      <c r="J131" s="15">
        <f>J130+data!$C$21*(I130-J130)/60*C130</f>
        <v>0.14846782160347874</v>
      </c>
      <c r="K131" s="12">
        <f t="shared" si="7"/>
        <v>126</v>
      </c>
    </row>
    <row r="132" spans="1:11" ht="20.100000000000001" customHeight="1">
      <c r="A132" s="12">
        <f t="shared" si="5"/>
        <v>127</v>
      </c>
      <c r="B132" s="13"/>
      <c r="C132" s="14">
        <f t="shared" si="6"/>
        <v>1</v>
      </c>
      <c r="D132" s="15">
        <v>0</v>
      </c>
      <c r="E132" s="15">
        <f>(D131/60+F132*data!$C$16+G132*data!$C$17-E131*(data!$C$18+data!$C$19+data!$C$20))*C131/60+E131</f>
        <v>1.9672285772179632</v>
      </c>
      <c r="F132" s="15">
        <f>F131+(data!$C$19*E131-data!$C$16*F131)*C131/60</f>
        <v>3.3061334287400741</v>
      </c>
      <c r="G132" s="15">
        <f>G131+(data!$C$20*E131-data!$C$17*G131)*C131/60</f>
        <v>1.2237279034247228</v>
      </c>
      <c r="H132" s="16">
        <f t="shared" si="4"/>
        <v>2.1166666666666667</v>
      </c>
      <c r="I132" s="15">
        <f>E132/data!$C$15*1000</f>
        <v>0.26636270246518429</v>
      </c>
      <c r="J132" s="15">
        <f>J131+data!$C$21*(I131-J131)/60*C131</f>
        <v>0.14872009767536939</v>
      </c>
      <c r="K132" s="12">
        <f t="shared" si="7"/>
        <v>127</v>
      </c>
    </row>
    <row r="133" spans="1:11" ht="20.100000000000001" customHeight="1">
      <c r="A133" s="12">
        <f t="shared" si="5"/>
        <v>128</v>
      </c>
      <c r="B133" s="13"/>
      <c r="C133" s="14">
        <f t="shared" si="6"/>
        <v>1</v>
      </c>
      <c r="D133" s="9">
        <v>0</v>
      </c>
      <c r="E133" s="15">
        <f>(D132/60+F133*data!$C$16+G133*data!$C$17-E132*(data!$C$18+data!$C$19+data!$C$20))*C132/60+E132</f>
        <v>1.9444082635605016</v>
      </c>
      <c r="F133" s="15">
        <f>F132+(data!$C$19*E132-data!$C$16*F132)*C132/60</f>
        <v>3.3140357810183891</v>
      </c>
      <c r="G133" s="15">
        <f>G132+(data!$C$20*E132-data!$C$17*G132)*C132/60</f>
        <v>1.2275393348600629</v>
      </c>
      <c r="H133" s="16">
        <f t="shared" ref="H133:H196" si="8">$A133/60</f>
        <v>2.1333333333333333</v>
      </c>
      <c r="I133" s="15">
        <f>E133/data!$C$15*1000</f>
        <v>0.26327283253990053</v>
      </c>
      <c r="J133" s="15">
        <f>J132+data!$C$21*(I132-J132)/60*C132</f>
        <v>0.14896531712265959</v>
      </c>
      <c r="K133" s="12">
        <f t="shared" si="7"/>
        <v>128</v>
      </c>
    </row>
    <row r="134" spans="1:11" ht="20.100000000000001" customHeight="1">
      <c r="A134" s="12">
        <f t="shared" ref="A134:A197" si="9">$A133+C133</f>
        <v>129</v>
      </c>
      <c r="B134" s="13"/>
      <c r="C134" s="14">
        <f t="shared" ref="C134:C197" si="10">M$7</f>
        <v>1</v>
      </c>
      <c r="D134" s="15">
        <v>0</v>
      </c>
      <c r="E134" s="15">
        <f>(D133/60+F134*data!$C$16+G134*data!$C$17-E133*(data!$C$18+data!$C$19+data!$C$20))*C133/60+E133</f>
        <v>1.9219027784422307</v>
      </c>
      <c r="F134" s="15">
        <f>F133+(data!$C$19*E133-data!$C$16*F133)*C133/60</f>
        <v>3.3217976376008371</v>
      </c>
      <c r="G134" s="15">
        <f>G133+(data!$C$20*E133-data!$C$17*G133)*C133/60</f>
        <v>1.2313052201681884</v>
      </c>
      <c r="H134" s="16">
        <f t="shared" si="8"/>
        <v>2.15</v>
      </c>
      <c r="I134" s="15">
        <f>E134/data!$C$15*1000</f>
        <v>0.26022559039131898</v>
      </c>
      <c r="J134" s="15">
        <f>J133+data!$C$21*(I133-J133)/60*C133</f>
        <v>0.14920358476219217</v>
      </c>
      <c r="K134" s="12">
        <f t="shared" si="7"/>
        <v>129</v>
      </c>
    </row>
    <row r="135" spans="1:11" ht="20.100000000000001" customHeight="1">
      <c r="A135" s="12">
        <f t="shared" si="9"/>
        <v>130</v>
      </c>
      <c r="B135" s="13"/>
      <c r="C135" s="14">
        <f t="shared" si="10"/>
        <v>1</v>
      </c>
      <c r="D135" s="9">
        <v>0</v>
      </c>
      <c r="E135" s="15">
        <f>(D134/60+F135*data!$C$16+G135*data!$C$17-E134*(data!$C$18+data!$C$19+data!$C$20))*C134/60+E134</f>
        <v>1.8997077458259997</v>
      </c>
      <c r="F135" s="15">
        <f>F134+(data!$C$19*E134-data!$C$16*F134)*C134/60</f>
        <v>3.3294209699883077</v>
      </c>
      <c r="G135" s="15">
        <f>G134+(data!$C$20*E134-data!$C$17*G134)*C134/60</f>
        <v>1.2350261871817267</v>
      </c>
      <c r="H135" s="16">
        <f t="shared" si="8"/>
        <v>2.1666666666666665</v>
      </c>
      <c r="I135" s="15">
        <f>E135/data!$C$15*1000</f>
        <v>0.25722038350411386</v>
      </c>
      <c r="J135" s="15">
        <f>J134+data!$C$21*(I134-J134)/60*C134</f>
        <v>0.14943500393984524</v>
      </c>
      <c r="K135" s="12">
        <f t="shared" ref="K135:K198" si="11">A135</f>
        <v>130</v>
      </c>
    </row>
    <row r="136" spans="1:11" ht="20.100000000000001" customHeight="1">
      <c r="A136" s="12">
        <f t="shared" si="9"/>
        <v>131</v>
      </c>
      <c r="B136" s="13"/>
      <c r="C136" s="14">
        <f t="shared" si="10"/>
        <v>1</v>
      </c>
      <c r="D136" s="15">
        <v>0</v>
      </c>
      <c r="E136" s="15">
        <f>(D135/60+F136*data!$C$16+G136*data!$C$17-E135*(data!$C$18+data!$C$19+data!$C$20))*C135/60+E135</f>
        <v>1.8778188505197424</v>
      </c>
      <c r="F136" s="15">
        <f>F135+(data!$C$19*E135-data!$C$16*F135)*C135/60</f>
        <v>3.3369077222586432</v>
      </c>
      <c r="G136" s="15">
        <f>G135+(data!$C$20*E135-data!$C$17*G135)*C135/60</f>
        <v>1.2387028550069787</v>
      </c>
      <c r="H136" s="16">
        <f t="shared" si="8"/>
        <v>2.1833333333333331</v>
      </c>
      <c r="I136" s="15">
        <f>E136/data!$C$15*1000</f>
        <v>0.25425662760138218</v>
      </c>
      <c r="J136" s="15">
        <f>J135+data!$C$21*(I135-J135)/60*C135</f>
        <v>0.14965967655101309</v>
      </c>
      <c r="K136" s="12">
        <f t="shared" si="11"/>
        <v>131</v>
      </c>
    </row>
    <row r="137" spans="1:11" ht="20.100000000000001" customHeight="1">
      <c r="A137" s="12">
        <f t="shared" si="9"/>
        <v>132</v>
      </c>
      <c r="B137" s="13"/>
      <c r="C137" s="14">
        <f t="shared" si="10"/>
        <v>1</v>
      </c>
      <c r="D137" s="9">
        <v>0</v>
      </c>
      <c r="E137" s="15">
        <f>(D136/60+F137*data!$C$16+G137*data!$C$17-E136*(data!$C$18+data!$C$19+data!$C$20))*C136/60+E136</f>
        <v>1.8562318373304669</v>
      </c>
      <c r="F137" s="15">
        <f>F136+(data!$C$19*E136-data!$C$16*F136)*C136/60</f>
        <v>3.3442598114479445</v>
      </c>
      <c r="G137" s="15">
        <f>G136+(data!$C$20*E136-data!$C$17*G136)*C136/60</f>
        <v>1.2423358341452506</v>
      </c>
      <c r="H137" s="16">
        <f t="shared" si="8"/>
        <v>2.2000000000000002</v>
      </c>
      <c r="I137" s="15">
        <f>E137/data!$C$15*1000</f>
        <v>0.25133374653009427</v>
      </c>
      <c r="J137" s="15">
        <f>J136+data!$C$21*(I136-J136)/60*C136</f>
        <v>0.14987770306080211</v>
      </c>
      <c r="K137" s="12">
        <f t="shared" si="11"/>
        <v>132</v>
      </c>
    </row>
    <row r="138" spans="1:11" ht="20.100000000000001" customHeight="1">
      <c r="A138" s="12">
        <f t="shared" si="9"/>
        <v>133</v>
      </c>
      <c r="B138" s="13"/>
      <c r="C138" s="14">
        <f t="shared" si="10"/>
        <v>1</v>
      </c>
      <c r="D138" s="15">
        <v>0</v>
      </c>
      <c r="E138" s="15">
        <f>(D137/60+F138*data!$C$16+G138*data!$C$17-E137*(data!$C$18+data!$C$19+data!$C$20))*C137/60+E137</f>
        <v>1.8349425102300081</v>
      </c>
      <c r="F138" s="15">
        <f>F137+(data!$C$19*E137-data!$C$16*F137)*C137/60</f>
        <v>3.3514791279265745</v>
      </c>
      <c r="G138" s="15">
        <f>G137+(data!$C$20*E137-data!$C$17*G137)*C137/60</f>
        <v>1.2459257266124988</v>
      </c>
      <c r="H138" s="16">
        <f t="shared" si="8"/>
        <v>2.2166666666666668</v>
      </c>
      <c r="I138" s="15">
        <f>E138/data!$C$15*1000</f>
        <v>0.24845117214813664</v>
      </c>
      <c r="J138" s="15">
        <f>J137+data!$C$21*(I137-J137)/60*C137</f>
        <v>0.15008918252394593</v>
      </c>
      <c r="K138" s="12">
        <f t="shared" si="11"/>
        <v>133</v>
      </c>
    </row>
    <row r="139" spans="1:11" ht="20.100000000000001" customHeight="1">
      <c r="A139" s="12">
        <f t="shared" si="9"/>
        <v>134</v>
      </c>
      <c r="B139" s="13"/>
      <c r="C139" s="14">
        <f t="shared" si="10"/>
        <v>1</v>
      </c>
      <c r="D139" s="9">
        <v>0</v>
      </c>
      <c r="E139" s="15">
        <f>(D138/60+F139*data!$C$16+G139*data!$C$17-E138*(data!$C$18+data!$C$19+data!$C$20))*C138/60+E138</f>
        <v>1.8139467315323798</v>
      </c>
      <c r="F139" s="15">
        <f>F138+(data!$C$19*E138-data!$C$16*F138)*C138/60</f>
        <v>3.3585675357699345</v>
      </c>
      <c r="G139" s="15">
        <f>G138+(data!$C$20*E138-data!$C$17*G138)*C138/60</f>
        <v>1.2494731260573115</v>
      </c>
      <c r="H139" s="16">
        <f t="shared" si="8"/>
        <v>2.2333333333333334</v>
      </c>
      <c r="I139" s="15">
        <f>E139/data!$C$15*1000</f>
        <v>0.24560834421292532</v>
      </c>
      <c r="J139" s="15">
        <f>J138+data!$C$21*(I138-J138)/60*C138</f>
        <v>0.15029421260444359</v>
      </c>
      <c r="K139" s="12">
        <f t="shared" si="11"/>
        <v>134</v>
      </c>
    </row>
    <row r="140" spans="1:11" ht="20.100000000000001" customHeight="1">
      <c r="A140" s="12">
        <f t="shared" si="9"/>
        <v>135</v>
      </c>
      <c r="B140" s="13"/>
      <c r="C140" s="14">
        <f t="shared" si="10"/>
        <v>1</v>
      </c>
      <c r="D140" s="15">
        <v>0</v>
      </c>
      <c r="E140" s="15">
        <f>(D139/60+F140*data!$C$16+G140*data!$C$17-E139*(data!$C$18+data!$C$19+data!$C$20))*C139/60+E139</f>
        <v>1.7932404210825654</v>
      </c>
      <c r="F140" s="15">
        <f>F139+(data!$C$19*E139-data!$C$16*F139)*C139/60</f>
        <v>3.365526873124085</v>
      </c>
      <c r="G140" s="15">
        <f>G139+(data!$C$20*E139-data!$C$17*G139)*C139/60</f>
        <v>1.2529786178772493</v>
      </c>
      <c r="H140" s="16">
        <f t="shared" si="8"/>
        <v>2.25</v>
      </c>
      <c r="I140" s="15">
        <f>E140/data!$C$15*1000</f>
        <v>0.24280471027156836</v>
      </c>
      <c r="J140" s="15">
        <f>J139+data!$C$21*(I139-J139)/60*C139</f>
        <v>0.15049288959492452</v>
      </c>
      <c r="K140" s="12">
        <f t="shared" si="11"/>
        <v>135</v>
      </c>
    </row>
    <row r="141" spans="1:11" ht="20.100000000000001" customHeight="1">
      <c r="A141" s="12">
        <f t="shared" si="9"/>
        <v>136</v>
      </c>
      <c r="B141" s="13"/>
      <c r="C141" s="14">
        <f t="shared" si="10"/>
        <v>1</v>
      </c>
      <c r="D141" s="9">
        <v>0</v>
      </c>
      <c r="E141" s="15">
        <f>(D140/60+F141*data!$C$16+G141*data!$C$17-E140*(data!$C$18+data!$C$19+data!$C$20))*C140/60+E140</f>
        <v>1.772819555456588</v>
      </c>
      <c r="F141" s="15">
        <f>F140+(data!$C$19*E140-data!$C$16*F140)*C140/60</f>
        <v>3.372358952566282</v>
      </c>
      <c r="G141" s="15">
        <f>G140+(data!$C$20*E140-data!$C$17*G140)*C140/60</f>
        <v>1.256442779333568</v>
      </c>
      <c r="H141" s="16">
        <f t="shared" si="8"/>
        <v>2.2666666666666666</v>
      </c>
      <c r="I141" s="15">
        <f>E141/data!$C$15*1000</f>
        <v>0.24003972555255515</v>
      </c>
      <c r="J141" s="15">
        <f>J140+data!$C$21*(I140-J140)/60*C140</f>
        <v>0.15068530843574432</v>
      </c>
      <c r="K141" s="12">
        <f t="shared" si="11"/>
        <v>136</v>
      </c>
    </row>
    <row r="142" spans="1:11" ht="20.100000000000001" customHeight="1">
      <c r="A142" s="12">
        <f t="shared" si="9"/>
        <v>137</v>
      </c>
      <c r="B142" s="13"/>
      <c r="C142" s="14">
        <f t="shared" si="10"/>
        <v>1</v>
      </c>
      <c r="D142" s="15">
        <v>0</v>
      </c>
      <c r="E142" s="15">
        <f>(D141/60+F142*data!$C$16+G142*data!$C$17-E141*(data!$C$18+data!$C$19+data!$C$20))*C141/60+E141</f>
        <v>1.7526801671727026</v>
      </c>
      <c r="F142" s="15">
        <f>F141+(data!$C$19*E141-data!$C$16*F141)*C141/60</f>
        <v>3.379065561460501</v>
      </c>
      <c r="G142" s="15">
        <f>G141+(data!$C$20*E141-data!$C$17*G141)*C141/60</f>
        <v>1.2598661796643476</v>
      </c>
      <c r="H142" s="16">
        <f t="shared" si="8"/>
        <v>2.2833333333333332</v>
      </c>
      <c r="I142" s="15">
        <f>E142/data!$C$15*1000</f>
        <v>0.23731285285895204</v>
      </c>
      <c r="J142" s="15">
        <f>J141+data!$C$21*(I141-J141)/60*C141</f>
        <v>0.15087156273381491</v>
      </c>
      <c r="K142" s="12">
        <f t="shared" si="11"/>
        <v>137</v>
      </c>
    </row>
    <row r="143" spans="1:11" ht="20.100000000000001" customHeight="1">
      <c r="A143" s="12">
        <f t="shared" si="9"/>
        <v>138</v>
      </c>
      <c r="B143" s="13"/>
      <c r="C143" s="14">
        <f t="shared" si="10"/>
        <v>1</v>
      </c>
      <c r="D143" s="9">
        <v>0</v>
      </c>
      <c r="E143" s="15">
        <f>(D142/60+F143*data!$C$16+G143*data!$C$17-E142*(data!$C$18+data!$C$19+data!$C$20))*C142/60+E142</f>
        <v>1.7328183439135565</v>
      </c>
      <c r="F143" s="15">
        <f>F142+(data!$C$19*E142-data!$C$16*F142)*C142/60</f>
        <v>3.385648462308017</v>
      </c>
      <c r="G143" s="15">
        <f>G142+(data!$C$20*E142-data!$C$17*G142)*C142/60</f>
        <v>1.2632493801960467</v>
      </c>
      <c r="H143" s="16">
        <f t="shared" si="8"/>
        <v>2.2999999999999998</v>
      </c>
      <c r="I143" s="15">
        <f>E143/data!$C$15*1000</f>
        <v>0.23462356246308269</v>
      </c>
      <c r="J143" s="15">
        <f>J142+data!$C$21*(I142-J142)/60*C142</f>
        <v>0.15105174478117275</v>
      </c>
      <c r="K143" s="12">
        <f t="shared" si="11"/>
        <v>138</v>
      </c>
    </row>
    <row r="144" spans="1:11" ht="20.100000000000001" customHeight="1">
      <c r="A144" s="12">
        <f t="shared" si="9"/>
        <v>139</v>
      </c>
      <c r="B144" s="13"/>
      <c r="C144" s="14">
        <f t="shared" si="10"/>
        <v>1</v>
      </c>
      <c r="D144" s="15">
        <v>0</v>
      </c>
      <c r="E144" s="15">
        <f>(D143/60+F144*data!$C$16+G144*data!$C$17-E143*(data!$C$18+data!$C$19+data!$C$20))*C143/60+E143</f>
        <v>1.7132302277591649</v>
      </c>
      <c r="F144" s="15">
        <f>F143+(data!$C$19*E143-data!$C$16*F143)*C143/60</f>
        <v>3.392109393093111</v>
      </c>
      <c r="G144" s="15">
        <f>G143+(data!$C$20*E143-data!$C$17*G143)*C143/60</f>
        <v>1.2665929344535067</v>
      </c>
      <c r="H144" s="16">
        <f t="shared" si="8"/>
        <v>2.3166666666666669</v>
      </c>
      <c r="I144" s="15">
        <f>E144/data!$C$15*1000</f>
        <v>0.23197133200267311</v>
      </c>
      <c r="J144" s="15">
        <f>J143+data!$C$21*(I143-J143)/60*C143</f>
        <v>0.15122594557328892</v>
      </c>
      <c r="K144" s="12">
        <f t="shared" si="11"/>
        <v>139</v>
      </c>
    </row>
    <row r="145" spans="1:11" ht="20.100000000000001" customHeight="1">
      <c r="A145" s="12">
        <f t="shared" si="9"/>
        <v>140</v>
      </c>
      <c r="B145" s="13"/>
      <c r="C145" s="14">
        <f t="shared" si="10"/>
        <v>1</v>
      </c>
      <c r="D145" s="9">
        <v>0</v>
      </c>
      <c r="E145" s="15">
        <f>(D144/60+F145*data!$C$16+G145*data!$C$17-E144*(data!$C$18+data!$C$19+data!$C$20))*C144/60+E144</f>
        <v>1.6939120144305515</v>
      </c>
      <c r="F145" s="15">
        <f>F144+(data!$C$19*E144-data!$C$16*F144)*C144/60</f>
        <v>3.3984500676239686</v>
      </c>
      <c r="G145" s="15">
        <f>G144+(data!$C$20*E144-data!$C$17*G144)*C144/60</f>
        <v>1.2698973882684266</v>
      </c>
      <c r="H145" s="16">
        <f t="shared" si="8"/>
        <v>2.3333333333333335</v>
      </c>
      <c r="I145" s="15">
        <f>E145/data!$C$15*1000</f>
        <v>0.22935564637844058</v>
      </c>
      <c r="J145" s="15">
        <f>J144+data!$C$21*(I144-J144)/60*C144</f>
        <v>0.15139425482712449</v>
      </c>
      <c r="K145" s="12">
        <f t="shared" si="11"/>
        <v>140</v>
      </c>
    </row>
    <row r="146" spans="1:11" ht="20.100000000000001" customHeight="1">
      <c r="A146" s="12">
        <f t="shared" si="9"/>
        <v>141</v>
      </c>
      <c r="B146" s="13"/>
      <c r="C146" s="14">
        <f t="shared" si="10"/>
        <v>1</v>
      </c>
      <c r="D146" s="15">
        <v>0</v>
      </c>
      <c r="E146" s="15">
        <f>(D145/60+F146*data!$C$16+G146*data!$C$17-E145*(data!$C$18+data!$C$19+data!$C$20))*C145/60+E145</f>
        <v>1.6748599525439061</v>
      </c>
      <c r="F146" s="15">
        <f>F145+(data!$C$19*E145-data!$C$16*F145)*C145/60</f>
        <v>3.4046721758688396</v>
      </c>
      <c r="G146" s="15">
        <f>G145+(data!$C$20*E145-data!$C$17*G145)*C145/60</f>
        <v>1.2731632798863282</v>
      </c>
      <c r="H146" s="16">
        <f t="shared" si="8"/>
        <v>2.35</v>
      </c>
      <c r="I146" s="15">
        <f>E146/data!$C$15*1000</f>
        <v>0.22677599765310666</v>
      </c>
      <c r="J146" s="15">
        <f>J145+data!$C$21*(I145-J145)/60*C145</f>
        <v>0.15155676099893481</v>
      </c>
      <c r="K146" s="12">
        <f t="shared" si="11"/>
        <v>141</v>
      </c>
    </row>
    <row r="147" spans="1:11" ht="20.100000000000001" customHeight="1">
      <c r="A147" s="12">
        <f t="shared" si="9"/>
        <v>142</v>
      </c>
      <c r="B147" s="13"/>
      <c r="C147" s="14">
        <f t="shared" si="10"/>
        <v>1</v>
      </c>
      <c r="D147" s="9">
        <v>0</v>
      </c>
      <c r="E147" s="15">
        <f>(D146/60+F147*data!$C$16+G147*data!$C$17-E146*(data!$C$18+data!$C$19+data!$C$20))*C146/60+E146</f>
        <v>1.6560703428751118</v>
      </c>
      <c r="F147" s="15">
        <f>F146+(data!$C$19*E146-data!$C$16*F146)*C146/60</f>
        <v>3.4107773842875226</v>
      </c>
      <c r="G147" s="15">
        <f>G146+(data!$C$20*E146-data!$C$17*G146)*C146/60</f>
        <v>1.2763911400720362</v>
      </c>
      <c r="H147" s="16">
        <f t="shared" si="8"/>
        <v>2.3666666666666667</v>
      </c>
      <c r="I147" s="15">
        <f>E147/data!$C$15*1000</f>
        <v>0.22423188495181406</v>
      </c>
      <c r="J147" s="15">
        <f>J146+data!$C$21*(I146-J146)/60*C146</f>
        <v>0.1517135513018262</v>
      </c>
      <c r="K147" s="12">
        <f t="shared" si="11"/>
        <v>142</v>
      </c>
    </row>
    <row r="148" spans="1:11" ht="20.100000000000001" customHeight="1">
      <c r="A148" s="12">
        <f t="shared" si="9"/>
        <v>143</v>
      </c>
      <c r="B148" s="13"/>
      <c r="C148" s="14">
        <f t="shared" si="10"/>
        <v>1</v>
      </c>
      <c r="D148" s="15">
        <v>0</v>
      </c>
      <c r="E148" s="15">
        <f>(D147/60+F148*data!$C$16+G148*data!$C$17-E147*(data!$C$18+data!$C$19+data!$C$20))*C147/60+E147</f>
        <v>1.6375395376344999</v>
      </c>
      <c r="F148" s="15">
        <f>F147+(data!$C$19*E147-data!$C$16*F147)*C147/60</f>
        <v>3.41676733615824</v>
      </c>
      <c r="G148" s="15">
        <f>G147+(data!$C$20*E147-data!$C$17*G147)*C147/60</f>
        <v>1.2795814922136899</v>
      </c>
      <c r="H148" s="16">
        <f t="shared" si="8"/>
        <v>2.3833333333333333</v>
      </c>
      <c r="I148" s="15">
        <f>E148/data!$C$15*1000</f>
        <v>0.22172281436392857</v>
      </c>
      <c r="J148" s="15">
        <f>J147+data!$C$21*(I147-J147)/60*C147</f>
        <v>0.1518647117230684</v>
      </c>
      <c r="K148" s="12">
        <f t="shared" si="11"/>
        <v>143</v>
      </c>
    </row>
    <row r="149" spans="1:11" ht="20.100000000000001" customHeight="1">
      <c r="A149" s="12">
        <f t="shared" si="9"/>
        <v>144</v>
      </c>
      <c r="B149" s="13"/>
      <c r="C149" s="14">
        <f t="shared" si="10"/>
        <v>1</v>
      </c>
      <c r="D149" s="9">
        <v>0</v>
      </c>
      <c r="E149" s="15">
        <f>(D148/60+F149*data!$C$16+G149*data!$C$17-E148*(data!$C$18+data!$C$19+data!$C$20))*C148/60+E148</f>
        <v>1.619263939751687</v>
      </c>
      <c r="F149" s="15">
        <f>F148+(data!$C$19*E148-data!$C$16*F148)*C148/60</f>
        <v>3.4226436518999703</v>
      </c>
      <c r="G149" s="15">
        <f>G148+(data!$C$20*E148-data!$C$17*G148)*C148/60</f>
        <v>1.282734852425309</v>
      </c>
      <c r="H149" s="16">
        <f t="shared" si="8"/>
        <v>2.4</v>
      </c>
      <c r="I149" s="15">
        <f>E149/data!$C$15*1000</f>
        <v>0.21924829884620606</v>
      </c>
      <c r="J149" s="15">
        <f>J148+data!$C$21*(I148-J148)/60*C148</f>
        <v>0.15201032704116629</v>
      </c>
      <c r="K149" s="12">
        <f t="shared" si="11"/>
        <v>144</v>
      </c>
    </row>
    <row r="150" spans="1:11" ht="20.100000000000001" customHeight="1">
      <c r="A150" s="12">
        <f t="shared" si="9"/>
        <v>145</v>
      </c>
      <c r="B150" s="13"/>
      <c r="C150" s="14">
        <f t="shared" si="10"/>
        <v>1</v>
      </c>
      <c r="D150" s="15">
        <v>0</v>
      </c>
      <c r="E150" s="15">
        <f>(D149/60+F150*data!$C$16+G150*data!$C$17-E149*(data!$C$18+data!$C$19+data!$C$20))*C149/60+E149</f>
        <v>1.6012400021703579</v>
      </c>
      <c r="F150" s="15">
        <f>F149+(data!$C$19*E149-data!$C$16*F149)*C149/60</f>
        <v>3.4284079293902967</v>
      </c>
      <c r="G150" s="15">
        <f>G149+(data!$C$20*E149-data!$C$17*G149)*C149/60</f>
        <v>1.2858517296479346</v>
      </c>
      <c r="H150" s="16">
        <f t="shared" si="8"/>
        <v>2.4166666666666665</v>
      </c>
      <c r="I150" s="15">
        <f>E150/data!$C$15*1000</f>
        <v>0.21680785812730596</v>
      </c>
      <c r="J150" s="15">
        <f>J149+data!$C$21*(I149-J149)/60*C149</f>
        <v>0.15215048084269428</v>
      </c>
      <c r="K150" s="12">
        <f t="shared" si="11"/>
        <v>145</v>
      </c>
    </row>
    <row r="151" spans="1:11" ht="20.100000000000001" customHeight="1">
      <c r="A151" s="12">
        <f t="shared" si="9"/>
        <v>146</v>
      </c>
      <c r="B151" s="13"/>
      <c r="C151" s="14">
        <f t="shared" si="10"/>
        <v>1</v>
      </c>
      <c r="D151" s="9">
        <v>0</v>
      </c>
      <c r="E151" s="15">
        <f>(D150/60+F151*data!$C$16+G151*data!$C$17-E150*(data!$C$18+data!$C$19+data!$C$20))*C150/60+E150</f>
        <v>1.5834642271528521</v>
      </c>
      <c r="F151" s="15">
        <f>F150+(data!$C$19*E150-data!$C$16*F150)*C150/60</f>
        <v>3.4340617442788361</v>
      </c>
      <c r="G151" s="15">
        <f>G150+(data!$C$20*E150-data!$C$17*G150)*C150/60</f>
        <v>1.2889326257493614</v>
      </c>
      <c r="H151" s="16">
        <f t="shared" si="8"/>
        <v>2.4333333333333331</v>
      </c>
      <c r="I151" s="15">
        <f>E151/data!$C$15*1000</f>
        <v>0.21440101861363242</v>
      </c>
      <c r="J151" s="15">
        <f>J150+data!$C$21*(I150-J150)/60*C150</f>
        <v>0.15228525553889635</v>
      </c>
      <c r="K151" s="12">
        <f t="shared" si="11"/>
        <v>146</v>
      </c>
    </row>
    <row r="152" spans="1:11" ht="20.100000000000001" customHeight="1">
      <c r="A152" s="12">
        <f t="shared" si="9"/>
        <v>147</v>
      </c>
      <c r="B152" s="13"/>
      <c r="C152" s="14">
        <f t="shared" si="10"/>
        <v>1</v>
      </c>
      <c r="D152" s="15">
        <v>0</v>
      </c>
      <c r="E152" s="15">
        <f>(D151/60+F152*data!$C$16+G152*data!$C$17-E151*(data!$C$18+data!$C$19+data!$C$20))*C151/60+E151</f>
        <v>1.5659331655944217</v>
      </c>
      <c r="F152" s="15">
        <f>F151+(data!$C$19*E151-data!$C$16*F151)*C151/60</f>
        <v>3.4396066502963119</v>
      </c>
      <c r="G152" s="15">
        <f>G151+(data!$C$20*E151-data!$C$17*G151)*C151/60</f>
        <v>1.2919780356224859</v>
      </c>
      <c r="H152" s="16">
        <f t="shared" si="8"/>
        <v>2.4500000000000002</v>
      </c>
      <c r="I152" s="15">
        <f>E152/data!$C$15*1000</f>
        <v>0.2120273132964848</v>
      </c>
      <c r="J152" s="15">
        <f>J151+data!$C$21*(I151-J151)/60*C151</f>
        <v>0.15241473238205544</v>
      </c>
      <c r="K152" s="12">
        <f t="shared" si="11"/>
        <v>147</v>
      </c>
    </row>
    <row r="153" spans="1:11" ht="20.100000000000001" customHeight="1">
      <c r="A153" s="12">
        <f t="shared" si="9"/>
        <v>148</v>
      </c>
      <c r="B153" s="13"/>
      <c r="C153" s="14">
        <f t="shared" si="10"/>
        <v>1</v>
      </c>
      <c r="D153" s="9">
        <v>0</v>
      </c>
      <c r="E153" s="15">
        <f>(D152/60+F153*data!$C$16+G153*data!$C$17-E152*(data!$C$18+data!$C$19+data!$C$20))*C152/60+E152</f>
        <v>1.5486434163470222</v>
      </c>
      <c r="F153" s="15">
        <f>F152+(data!$C$19*E152-data!$C$16*F152)*C152/60</f>
        <v>3.4450441795593267</v>
      </c>
      <c r="G153" s="15">
        <f>G152+(data!$C$20*E152-data!$C$17*G152)*C152/60</f>
        <v>1.2949884472822852</v>
      </c>
      <c r="H153" s="16">
        <f t="shared" si="8"/>
        <v>2.4666666666666668</v>
      </c>
      <c r="I153" s="15">
        <f>E153/data!$C$15*1000</f>
        <v>0.20968628166049894</v>
      </c>
      <c r="J153" s="15">
        <f>J152+data!$C$21*(I152-J152)/60*C152</f>
        <v>0.15253899148163502</v>
      </c>
      <c r="K153" s="12">
        <f t="shared" si="11"/>
        <v>148</v>
      </c>
    </row>
    <row r="154" spans="1:11" ht="20.100000000000001" customHeight="1">
      <c r="A154" s="12">
        <f t="shared" si="9"/>
        <v>149</v>
      </c>
      <c r="B154" s="13"/>
      <c r="C154" s="14">
        <f t="shared" si="10"/>
        <v>1</v>
      </c>
      <c r="D154" s="15">
        <v>0</v>
      </c>
      <c r="E154" s="15">
        <f>(D153/60+F154*data!$C$16+G154*data!$C$17-E153*(data!$C$18+data!$C$19+data!$C$20))*C153/60+E153</f>
        <v>1.5315916255525068</v>
      </c>
      <c r="F154" s="15">
        <f>F153+(data!$C$19*E153-data!$C$16*F153)*C153/60</f>
        <v>3.4503758428708995</v>
      </c>
      <c r="G154" s="15">
        <f>G153+(data!$C$20*E153-data!$C$17*G153)*C153/60</f>
        <v>1.2979643419614482</v>
      </c>
      <c r="H154" s="16">
        <f t="shared" si="8"/>
        <v>2.4833333333333334</v>
      </c>
      <c r="I154" s="15">
        <f>E154/data!$C$15*1000</f>
        <v>0.2073774695933617</v>
      </c>
      <c r="J154" s="15">
        <f>J153+data!$C$21*(I153-J153)/60*C153</f>
        <v>0.15265811182019631</v>
      </c>
      <c r="K154" s="12">
        <f t="shared" si="11"/>
        <v>149</v>
      </c>
    </row>
    <row r="155" spans="1:11" ht="20.100000000000001" customHeight="1">
      <c r="A155" s="12">
        <f t="shared" si="9"/>
        <v>150</v>
      </c>
      <c r="B155" s="13"/>
      <c r="C155" s="14">
        <f t="shared" si="10"/>
        <v>1</v>
      </c>
      <c r="D155" s="9">
        <v>0</v>
      </c>
      <c r="E155" s="15">
        <f>(D154/60+F155*data!$C$16+G155*data!$C$17-E154*(data!$C$18+data!$C$19+data!$C$20))*C154/60+E154</f>
        <v>1.5147744859850918</v>
      </c>
      <c r="F155" s="15">
        <f>F154+(data!$C$19*E154-data!$C$16*F154)*C154/60</f>
        <v>3.4556031300168235</v>
      </c>
      <c r="G155" s="15">
        <f>G154+(data!$C$20*E154-data!$C$17*G154)*C154/60</f>
        <v>1.3009061942046771</v>
      </c>
      <c r="H155" s="16">
        <f t="shared" si="8"/>
        <v>2.5</v>
      </c>
      <c r="I155" s="15">
        <f>E155/data!$C$15*1000</f>
        <v>0.20510042929678077</v>
      </c>
      <c r="J155" s="15">
        <f>J154+data!$C$21*(I154-J154)/60*C154</f>
        <v>0.15277217126909395</v>
      </c>
      <c r="K155" s="12">
        <f t="shared" si="11"/>
        <v>150</v>
      </c>
    </row>
    <row r="156" spans="1:11" ht="20.100000000000001" customHeight="1">
      <c r="A156" s="12">
        <f t="shared" si="9"/>
        <v>151</v>
      </c>
      <c r="B156" s="13"/>
      <c r="C156" s="14">
        <f t="shared" si="10"/>
        <v>1</v>
      </c>
      <c r="D156" s="15">
        <v>0</v>
      </c>
      <c r="E156" s="15">
        <f>(D155/60+F156*data!$C$16+G156*data!$C$17-E155*(data!$C$18+data!$C$19+data!$C$20))*C155/60+E155</f>
        <v>1.4981887364029638</v>
      </c>
      <c r="F156" s="15">
        <f>F155+(data!$C$19*E155-data!$C$16*F155)*C155/60</f>
        <v>3.4607275100579025</v>
      </c>
      <c r="G156" s="15">
        <f>G155+(data!$C$20*E155-data!$C$17*G155)*C155/60</f>
        <v>1.3038144719616778</v>
      </c>
      <c r="H156" s="16">
        <f t="shared" si="8"/>
        <v>2.5166666666666666</v>
      </c>
      <c r="I156" s="15">
        <f>E156/data!$C$15*1000</f>
        <v>0.20285471919869238</v>
      </c>
      <c r="J156" s="15">
        <f>J155+data!$C$21*(I155-J155)/60*C155</f>
        <v>0.15288124660395358</v>
      </c>
      <c r="K156" s="12">
        <f t="shared" si="11"/>
        <v>151</v>
      </c>
    </row>
    <row r="157" spans="1:11" ht="20.100000000000001" customHeight="1">
      <c r="A157" s="12">
        <f t="shared" si="9"/>
        <v>152</v>
      </c>
      <c r="B157" s="13"/>
      <c r="C157" s="14">
        <f t="shared" si="10"/>
        <v>1</v>
      </c>
      <c r="D157" s="9">
        <v>0</v>
      </c>
      <c r="E157" s="15">
        <f>(D156/60+F157*data!$C$16+G157*data!$C$17-E156*(data!$C$18+data!$C$19+data!$C$20))*C156/60+E156</f>
        <v>1.4818311609089043</v>
      </c>
      <c r="F157" s="15">
        <f>F156+(data!$C$19*E156-data!$C$16*F156)*C156/60</f>
        <v>3.4657504316181247</v>
      </c>
      <c r="G157" s="15">
        <f>G156+(data!$C$20*E156-data!$C$17*G156)*C156/60</f>
        <v>1.3066896366788563</v>
      </c>
      <c r="H157" s="16">
        <f t="shared" si="8"/>
        <v>2.5333333333333332</v>
      </c>
      <c r="I157" s="15">
        <f>E157/data!$C$15*1000</f>
        <v>0.20063990386668981</v>
      </c>
      <c r="J157" s="15">
        <f>J156+data!$C$21*(I156-J156)/60*C156</f>
        <v>0.15298541351993397</v>
      </c>
      <c r="K157" s="12">
        <f t="shared" si="11"/>
        <v>152</v>
      </c>
    </row>
    <row r="158" spans="1:11" ht="20.100000000000001" customHeight="1">
      <c r="A158" s="12">
        <f t="shared" si="9"/>
        <v>153</v>
      </c>
      <c r="B158" s="13"/>
      <c r="C158" s="14">
        <f t="shared" si="10"/>
        <v>1</v>
      </c>
      <c r="D158" s="15">
        <v>0</v>
      </c>
      <c r="E158" s="15">
        <f>(D157/60+F158*data!$C$16+G158*data!$C$17-E157*(data!$C$18+data!$C$19+data!$C$20))*C157/60+E157</f>
        <v>1.4656985883198024</v>
      </c>
      <c r="F158" s="15">
        <f>F157+(data!$C$19*E157-data!$C$16*F157)*C157/60</f>
        <v>3.4706733231688305</v>
      </c>
      <c r="G158" s="15">
        <f>G157+(data!$C$20*E157-data!$C$17*G157)*C157/60</f>
        <v>1.3095321433897418</v>
      </c>
      <c r="H158" s="16">
        <f t="shared" si="8"/>
        <v>2.5499999999999998</v>
      </c>
      <c r="I158" s="15">
        <f>E158/data!$C$15*1000</f>
        <v>0.1984555539226554</v>
      </c>
      <c r="J158" s="15">
        <f>J157+data!$C$21*(I157-J157)/60*C157</f>
        <v>0.15308474664677699</v>
      </c>
      <c r="K158" s="12">
        <f t="shared" si="11"/>
        <v>153</v>
      </c>
    </row>
    <row r="159" spans="1:11" ht="20.100000000000001" customHeight="1">
      <c r="A159" s="12">
        <f t="shared" si="9"/>
        <v>154</v>
      </c>
      <c r="B159" s="13"/>
      <c r="C159" s="14">
        <f t="shared" si="10"/>
        <v>1</v>
      </c>
      <c r="D159" s="9">
        <v>0</v>
      </c>
      <c r="E159" s="15">
        <f>(D158/60+F159*data!$C$16+G159*data!$C$17-E158*(data!$C$18+data!$C$19+data!$C$20))*C158/60+E158</f>
        <v>1.4497878915449351</v>
      </c>
      <c r="F159" s="15">
        <f>F158+(data!$C$19*E158-data!$C$16*F158)*C158/60</f>
        <v>3.4754975933089263</v>
      </c>
      <c r="G159" s="15">
        <f>G158+(data!$C$20*E158-data!$C$17*G158)*C158/60</f>
        <v>1.3123424408041511</v>
      </c>
      <c r="H159" s="16">
        <f t="shared" si="8"/>
        <v>2.5666666666666669</v>
      </c>
      <c r="I159" s="15">
        <f>E159/data!$C$15*1000</f>
        <v>0.19630124595857984</v>
      </c>
      <c r="J159" s="15">
        <f>J158+data!$C$21*(I158-J158)/60*C158</f>
        <v>0.15317931956364822</v>
      </c>
      <c r="K159" s="12">
        <f t="shared" si="11"/>
        <v>154</v>
      </c>
    </row>
    <row r="160" spans="1:11" ht="20.100000000000001" customHeight="1">
      <c r="A160" s="12">
        <f t="shared" si="9"/>
        <v>155</v>
      </c>
      <c r="B160" s="13"/>
      <c r="C160" s="14">
        <f t="shared" si="10"/>
        <v>1</v>
      </c>
      <c r="D160" s="15">
        <v>0</v>
      </c>
      <c r="E160" s="15">
        <f>(D159/60+F160*data!$C$16+G160*data!$C$17-E159*(data!$C$18+data!$C$19+data!$C$20))*C159/60+E159</f>
        <v>1.4340959869728918</v>
      </c>
      <c r="F160" s="15">
        <f>F159+(data!$C$19*E159-data!$C$16*F159)*C159/60</f>
        <v>3.4802246310412053</v>
      </c>
      <c r="G160" s="15">
        <f>G159+(data!$C$20*E159-data!$C$17*G159)*C159/60</f>
        <v>1.3151209713961141</v>
      </c>
      <c r="H160" s="16">
        <f t="shared" si="8"/>
        <v>2.5833333333333335</v>
      </c>
      <c r="I160" s="15">
        <f>E160/data!$C$15*1000</f>
        <v>0.19417656245355155</v>
      </c>
      <c r="J160" s="15">
        <f>J159+data!$C$21*(I159-J159)/60*C159</f>
        <v>0.15326920481377121</v>
      </c>
      <c r="K160" s="12">
        <f t="shared" si="11"/>
        <v>155</v>
      </c>
    </row>
    <row r="161" spans="1:11" ht="20.100000000000001" customHeight="1">
      <c r="A161" s="12">
        <f t="shared" si="9"/>
        <v>156</v>
      </c>
      <c r="B161" s="13"/>
      <c r="C161" s="14">
        <f t="shared" si="10"/>
        <v>1</v>
      </c>
      <c r="D161" s="9">
        <v>0</v>
      </c>
      <c r="E161" s="15">
        <f>(D160/60+F161*data!$C$16+G161*data!$C$17-E160*(data!$C$18+data!$C$19+data!$C$20))*C160/60+E160</f>
        <v>1.4186198338670233</v>
      </c>
      <c r="F161" s="15">
        <f>F160+(data!$C$19*E160-data!$C$16*F160)*C160/60</f>
        <v>3.4848558060448238</v>
      </c>
      <c r="G161" s="15">
        <f>G160+(data!$C$20*E160-data!$C$17*G160)*C160/60</f>
        <v>1.3178681714905762</v>
      </c>
      <c r="H161" s="16">
        <f t="shared" si="8"/>
        <v>2.6</v>
      </c>
      <c r="I161" s="15">
        <f>E161/data!$C$15*1000</f>
        <v>0.1920810916919008</v>
      </c>
      <c r="J161" s="15">
        <f>J160+data!$C$21*(I160-J160)/60*C160</f>
        <v>0.1533544739188582</v>
      </c>
      <c r="K161" s="12">
        <f t="shared" si="11"/>
        <v>156</v>
      </c>
    </row>
    <row r="162" spans="1:11" ht="20.100000000000001" customHeight="1">
      <c r="A162" s="12">
        <f t="shared" si="9"/>
        <v>157</v>
      </c>
      <c r="B162" s="13"/>
      <c r="C162" s="14">
        <f t="shared" si="10"/>
        <v>1</v>
      </c>
      <c r="D162" s="15">
        <v>0</v>
      </c>
      <c r="E162" s="15">
        <f>(D161/60+F162*data!$C$16+G162*data!$C$17-E161*(data!$C$18+data!$C$19+data!$C$20))*C161/60+E161</f>
        <v>1.4033564337692972</v>
      </c>
      <c r="F162" s="15">
        <f>F161+(data!$C$19*E161-data!$C$16*F161)*C161/60</f>
        <v>3.4893924689439912</v>
      </c>
      <c r="G162" s="15">
        <f>G161+(data!$C$20*E161-data!$C$17*G161)*C161/60</f>
        <v>1.3205844713488955</v>
      </c>
      <c r="H162" s="16">
        <f t="shared" si="8"/>
        <v>2.6166666666666667</v>
      </c>
      <c r="I162" s="15">
        <f>E162/data!$C$15*1000</f>
        <v>0.19001442768248139</v>
      </c>
      <c r="J162" s="15">
        <f>J161+data!$C$21*(I161-J161)/60*C161</f>
        <v>0.15343519739334002</v>
      </c>
      <c r="K162" s="12">
        <f t="shared" si="11"/>
        <v>157</v>
      </c>
    </row>
    <row r="163" spans="1:11" ht="20.100000000000001" customHeight="1">
      <c r="A163" s="12">
        <f t="shared" si="9"/>
        <v>158</v>
      </c>
      <c r="B163" s="13"/>
      <c r="C163" s="14">
        <f t="shared" si="10"/>
        <v>1</v>
      </c>
      <c r="D163" s="9">
        <v>0</v>
      </c>
      <c r="E163" s="15">
        <f>(D162/60+F163*data!$C$16+G163*data!$C$17-E162*(data!$C$18+data!$C$19+data!$C$20))*C162/60+E162</f>
        <v>1.3883028299124414</v>
      </c>
      <c r="F163" s="15">
        <f>F162+(data!$C$19*E162-data!$C$16*F162)*C162/60</f>
        <v>3.4938359515729212</v>
      </c>
      <c r="G163" s="15">
        <f>G162+(data!$C$20*E162-data!$C$17*G162)*C162/60</f>
        <v>1.3232702952531512</v>
      </c>
      <c r="H163" s="16">
        <f t="shared" si="8"/>
        <v>2.6333333333333333</v>
      </c>
      <c r="I163" s="15">
        <f>E163/data!$C$15*1000</f>
        <v>0.18797617007907522</v>
      </c>
      <c r="J163" s="15">
        <f>J162+data!$C$21*(I162-J162)/60*C162</f>
        <v>0.1535114447583982</v>
      </c>
      <c r="K163" s="12">
        <f t="shared" si="11"/>
        <v>158</v>
      </c>
    </row>
    <row r="164" spans="1:11" ht="20.100000000000001" customHeight="1">
      <c r="A164" s="12">
        <f t="shared" si="9"/>
        <v>159</v>
      </c>
      <c r="B164" s="13"/>
      <c r="C164" s="14">
        <f t="shared" si="10"/>
        <v>1</v>
      </c>
      <c r="D164" s="15">
        <v>0</v>
      </c>
      <c r="E164" s="15">
        <f>(D163/60+F164*data!$C$16+G164*data!$C$17-E163*(data!$C$18+data!$C$19+data!$C$20))*C163/60+E163</f>
        <v>1.3734561066402617</v>
      </c>
      <c r="F164" s="15">
        <f>F163+(data!$C$19*E163-data!$C$16*F163)*C163/60</f>
        <v>3.4981875672371019</v>
      </c>
      <c r="G164" s="15">
        <f>G163+(data!$C$20*E163-data!$C$17*G163)*C163/60</f>
        <v>1.3259260615892796</v>
      </c>
      <c r="H164" s="16">
        <f t="shared" si="8"/>
        <v>2.65</v>
      </c>
      <c r="I164" s="15">
        <f>E164/data!$C$15*1000</f>
        <v>0.18596592410190305</v>
      </c>
      <c r="J164" s="15">
        <f>J163+data!$C$21*(I163-J163)/60*C163</f>
        <v>0.15358328455580192</v>
      </c>
      <c r="K164" s="12">
        <f t="shared" si="11"/>
        <v>159</v>
      </c>
    </row>
    <row r="165" spans="1:11" ht="20.100000000000001" customHeight="1">
      <c r="A165" s="12">
        <f t="shared" si="9"/>
        <v>160</v>
      </c>
      <c r="B165" s="13"/>
      <c r="C165" s="14">
        <f t="shared" si="10"/>
        <v>1</v>
      </c>
      <c r="D165" s="9">
        <v>0</v>
      </c>
      <c r="E165" s="15">
        <f>(D164/60+F165*data!$C$16+G165*data!$C$17-E164*(data!$C$18+data!$C$19+data!$C$20))*C164/60+E164</f>
        <v>1.3588133888360205</v>
      </c>
      <c r="F165" s="15">
        <f>F164+(data!$C$19*E164-data!$C$16*F164)*C164/60</f>
        <v>3.502448610970931</v>
      </c>
      <c r="G165" s="15">
        <f>G164+(data!$C$20*E164-data!$C$17*G164)*C164/60</f>
        <v>1.3285521829290541</v>
      </c>
      <c r="H165" s="16">
        <f t="shared" si="8"/>
        <v>2.6666666666666665</v>
      </c>
      <c r="I165" s="15">
        <f>E165/data!$C$15*1000</f>
        <v>0.18398330046022718</v>
      </c>
      <c r="J165" s="15">
        <f>J164+data!$C$21*(I164-J164)/60*C164</f>
        <v>0.15365078436155238</v>
      </c>
      <c r="K165" s="12">
        <f t="shared" si="11"/>
        <v>160</v>
      </c>
    </row>
    <row r="166" spans="1:11" ht="20.100000000000001" customHeight="1">
      <c r="A166" s="12">
        <f t="shared" si="9"/>
        <v>161</v>
      </c>
      <c r="B166" s="13"/>
      <c r="C166" s="14">
        <f t="shared" si="10"/>
        <v>1</v>
      </c>
      <c r="D166" s="15">
        <v>0</v>
      </c>
      <c r="E166" s="15">
        <f>(D165/60+F166*data!$C$16+G166*data!$C$17-E165*(data!$C$18+data!$C$19+data!$C$20))*C165/60+E165</f>
        <v>1.3443718413587613</v>
      </c>
      <c r="F166" s="15">
        <f>F165+(data!$C$19*E165-data!$C$16*F165)*C165/60</f>
        <v>3.50662035979177</v>
      </c>
      <c r="G166" s="15">
        <f>G165+(data!$C$20*E165-data!$C$17*G165)*C165/60</f>
        <v>1.3311490661109255</v>
      </c>
      <c r="H166" s="16">
        <f t="shared" si="8"/>
        <v>2.6833333333333331</v>
      </c>
      <c r="I166" s="15">
        <f>E166/data!$C$15*1000</f>
        <v>0.18202791527602963</v>
      </c>
      <c r="J166" s="15">
        <f>J165+data!$C$21*(I165-J165)/60*C165</f>
        <v>0.15371401079933764</v>
      </c>
      <c r="K166" s="12">
        <f t="shared" si="11"/>
        <v>161</v>
      </c>
    </row>
    <row r="167" spans="1:11" ht="20.100000000000001" customHeight="1">
      <c r="A167" s="12">
        <f t="shared" si="9"/>
        <v>162</v>
      </c>
      <c r="B167" s="13"/>
      <c r="C167" s="14">
        <f t="shared" si="10"/>
        <v>1</v>
      </c>
      <c r="D167" s="9">
        <v>0</v>
      </c>
      <c r="E167" s="15">
        <f>(D166/60+F167*data!$C$16+G167*data!$C$17-E166*(data!$C$18+data!$C$19+data!$C$20))*C166/60+E166</f>
        <v>1.3301286684874727</v>
      </c>
      <c r="F167" s="15">
        <f>F166+(data!$C$19*E166-data!$C$16*F166)*C166/60</f>
        <v>3.5107040729504657</v>
      </c>
      <c r="G167" s="15">
        <f>G166+(data!$C$20*E166-data!$C$17*G166)*C166/60</f>
        <v>1.3337171123197384</v>
      </c>
      <c r="H167" s="16">
        <f t="shared" si="8"/>
        <v>2.7</v>
      </c>
      <c r="I167" s="15">
        <f>E167/data!$C$15*1000</f>
        <v>0.18009939000875211</v>
      </c>
      <c r="J167" s="15">
        <f>J166+data!$C$21*(I166-J166)/60*C166</f>
        <v>0.15377302955379998</v>
      </c>
      <c r="K167" s="12">
        <f t="shared" si="11"/>
        <v>162</v>
      </c>
    </row>
    <row r="168" spans="1:11" ht="20.100000000000001" customHeight="1">
      <c r="A168" s="12">
        <f t="shared" si="9"/>
        <v>163</v>
      </c>
      <c r="B168" s="13"/>
      <c r="C168" s="14">
        <f t="shared" si="10"/>
        <v>1</v>
      </c>
      <c r="D168" s="15">
        <v>0</v>
      </c>
      <c r="E168" s="15">
        <f>(D167/60+F168*data!$C$16+G168*data!$C$17-E167*(data!$C$18+data!$C$19+data!$C$20))*C167/60+E167</f>
        <v>1.3160811133729808</v>
      </c>
      <c r="F168" s="15">
        <f>F167+(data!$C$19*E167-data!$C$16*F167)*C167/60</f>
        <v>3.5147009921783865</v>
      </c>
      <c r="G168" s="15">
        <f>G167+(data!$C$20*E167-data!$C$17*G167)*C167/60</f>
        <v>1.3362567171653388</v>
      </c>
      <c r="H168" s="16">
        <f t="shared" si="8"/>
        <v>2.7166666666666668</v>
      </c>
      <c r="I168" s="15">
        <f>E168/data!$C$15*1000</f>
        <v>0.17819735138108223</v>
      </c>
      <c r="J168" s="15">
        <f>J167+data!$C$21*(I167-J167)/60*C167</f>
        <v>0.15382790538361912</v>
      </c>
      <c r="K168" s="12">
        <f t="shared" si="11"/>
        <v>163</v>
      </c>
    </row>
    <row r="169" spans="1:11" ht="20.100000000000001" customHeight="1">
      <c r="A169" s="12">
        <f t="shared" si="9"/>
        <v>164</v>
      </c>
      <c r="B169" s="13"/>
      <c r="C169" s="14">
        <f t="shared" si="10"/>
        <v>1</v>
      </c>
      <c r="D169" s="9">
        <v>0</v>
      </c>
      <c r="E169" s="15">
        <f>(D168/60+F169*data!$C$16+G169*data!$C$17-E168*(data!$C$18+data!$C$19+data!$C$20))*C168/60+E168</f>
        <v>1.3022264574974616</v>
      </c>
      <c r="F169" s="15">
        <f>F168+(data!$C$19*E168-data!$C$16*F168)*C168/60</f>
        <v>3.518612341931028</v>
      </c>
      <c r="G169" s="15">
        <f>G168+(data!$C$20*E168-data!$C$17*G168)*C168/60</f>
        <v>1.3387682707600888</v>
      </c>
      <c r="H169" s="16">
        <f t="shared" si="8"/>
        <v>2.7333333333333334</v>
      </c>
      <c r="I169" s="15">
        <f>E169/data!$C$15*1000</f>
        <v>0.17632143130577133</v>
      </c>
      <c r="J169" s="15">
        <f>J168+data!$C$21*(I168-J168)/60*C168</f>
        <v>0.15387870213441313</v>
      </c>
      <c r="K169" s="12">
        <f t="shared" si="11"/>
        <v>164</v>
      </c>
    </row>
    <row r="170" spans="1:11" ht="20.100000000000001" customHeight="1">
      <c r="A170" s="12">
        <f t="shared" si="9"/>
        <v>165</v>
      </c>
      <c r="B170" s="13"/>
      <c r="C170" s="14">
        <f t="shared" si="10"/>
        <v>1</v>
      </c>
      <c r="D170" s="15">
        <v>0</v>
      </c>
      <c r="E170" s="15">
        <f>(D169/60+F170*data!$C$16+G170*data!$C$17-E169*(data!$C$18+data!$C$19+data!$C$20))*C169/60+E169</f>
        <v>1.2885620201414691</v>
      </c>
      <c r="F170" s="15">
        <f>F169+(data!$C$19*E169-data!$C$16*F169)*C169/60</f>
        <v>3.5224393296282264</v>
      </c>
      <c r="G170" s="15">
        <f>G169+(data!$C$20*E169-data!$C$17*G169)*C169/60</f>
        <v>1.3412521577953036</v>
      </c>
      <c r="H170" s="16">
        <f t="shared" si="8"/>
        <v>2.75</v>
      </c>
      <c r="I170" s="15">
        <f>E170/data!$C$15*1000</f>
        <v>0.17447126681347036</v>
      </c>
      <c r="J170" s="15">
        <f>J169+data!$C$21*(I169-J169)/60*C169</f>
        <v>0.15392548275146012</v>
      </c>
      <c r="K170" s="12">
        <f t="shared" si="11"/>
        <v>165</v>
      </c>
    </row>
    <row r="171" spans="1:11" ht="20.100000000000001" customHeight="1">
      <c r="A171" s="12">
        <f t="shared" si="9"/>
        <v>166</v>
      </c>
      <c r="B171" s="13"/>
      <c r="C171" s="14">
        <f t="shared" si="10"/>
        <v>1</v>
      </c>
      <c r="D171" s="9">
        <v>0</v>
      </c>
      <c r="E171" s="15">
        <f>(D170/60+F171*data!$C$16+G171*data!$C$17-E170*(data!$C$18+data!$C$19+data!$C$20))*C170/60+E170</f>
        <v>1.2750851578583742</v>
      </c>
      <c r="F171" s="15">
        <f>F170+(data!$C$19*E170-data!$C$16*F170)*C170/60</f>
        <v>3.5261831458910362</v>
      </c>
      <c r="G171" s="15">
        <f>G170+(data!$C$20*E170-data!$C$17*G170)*C170/60</f>
        <v>1.3437087576166264</v>
      </c>
      <c r="H171" s="16">
        <f t="shared" si="8"/>
        <v>2.7666666666666666</v>
      </c>
      <c r="I171" s="15">
        <f>E171/data!$C$15*1000</f>
        <v>0.17264649998156881</v>
      </c>
      <c r="J171" s="15">
        <f>J170+data!$C$21*(I170-J170)/60*C170</f>
        <v>0.15396830929224295</v>
      </c>
      <c r="K171" s="12">
        <f t="shared" si="11"/>
        <v>166</v>
      </c>
    </row>
    <row r="172" spans="1:11" ht="20.100000000000001" customHeight="1">
      <c r="A172" s="12">
        <f t="shared" si="9"/>
        <v>167</v>
      </c>
      <c r="B172" s="13"/>
      <c r="C172" s="14">
        <f t="shared" si="10"/>
        <v>1</v>
      </c>
      <c r="D172" s="15">
        <v>0</v>
      </c>
      <c r="E172" s="15">
        <f>(D171/60+F172*data!$C$16+G172*data!$C$17-E171*(data!$C$18+data!$C$19+data!$C$20))*C171/60+E171</f>
        <v>1.2617932639561109</v>
      </c>
      <c r="F172" s="15">
        <f>F171+(data!$C$19*E171-data!$C$16*F171)*C171/60</f>
        <v>3.5298449647753114</v>
      </c>
      <c r="G172" s="15">
        <f>G171+(data!$C$20*E171-data!$C$17*G171)*C171/60</f>
        <v>1.3461384442983539</v>
      </c>
      <c r="H172" s="16">
        <f t="shared" si="8"/>
        <v>2.7833333333333332</v>
      </c>
      <c r="I172" s="15">
        <f>E172/data!$C$15*1000</f>
        <v>0.17084677786402297</v>
      </c>
      <c r="J172" s="15">
        <f>J171+data!$C$21*(I171-J171)/60*C171</f>
        <v>0.15400724293881937</v>
      </c>
      <c r="K172" s="12">
        <f t="shared" si="11"/>
        <v>167</v>
      </c>
    </row>
    <row r="173" spans="1:11" ht="20.100000000000001" customHeight="1">
      <c r="A173" s="12">
        <f t="shared" si="9"/>
        <v>168</v>
      </c>
      <c r="B173" s="13"/>
      <c r="C173" s="14">
        <f t="shared" si="10"/>
        <v>1</v>
      </c>
      <c r="D173" s="9">
        <v>0</v>
      </c>
      <c r="E173" s="15">
        <f>(D172/60+F173*data!$C$16+G173*data!$C$17-E172*(data!$C$18+data!$C$19+data!$C$20))*C172/60+E172</f>
        <v>1.2486837679861289</v>
      </c>
      <c r="F173" s="15">
        <f>F172+(data!$C$19*E172-data!$C$16*F172)*C172/60</f>
        <v>3.5334259440020408</v>
      </c>
      <c r="G173" s="15">
        <f>G172+(data!$C$20*E172-data!$C$17*G172)*C172/60</f>
        <v>1.348541586716729</v>
      </c>
      <c r="H173" s="16">
        <f t="shared" si="8"/>
        <v>2.8</v>
      </c>
      <c r="I173" s="15">
        <f>E173/data!$C$15*1000</f>
        <v>0.16907175242216049</v>
      </c>
      <c r="J173" s="15">
        <f>J172+data!$C$21*(I172-J172)/60*C172</f>
        <v>0.15404234401002023</v>
      </c>
      <c r="K173" s="12">
        <f t="shared" si="11"/>
        <v>168</v>
      </c>
    </row>
    <row r="174" spans="1:11" ht="20.100000000000001" customHeight="1">
      <c r="A174" s="12">
        <f t="shared" si="9"/>
        <v>169</v>
      </c>
      <c r="B174" s="13"/>
      <c r="C174" s="14">
        <f t="shared" si="10"/>
        <v>1</v>
      </c>
      <c r="D174" s="15">
        <v>0</v>
      </c>
      <c r="E174" s="15">
        <f>(D173/60+F174*data!$C$16+G174*data!$C$17-E173*(data!$C$18+data!$C$19+data!$C$20))*C173/60+E173</f>
        <v>1.2357541352394512</v>
      </c>
      <c r="F174" s="15">
        <f>F173+(data!$C$19*E173-data!$C$16*F173)*C173/60</f>
        <v>3.5369272251844781</v>
      </c>
      <c r="G174" s="15">
        <f>G173+(data!$C$20*E173-data!$C$17*G173)*C173/60</f>
        <v>1.3509185486222146</v>
      </c>
      <c r="H174" s="16">
        <f t="shared" si="8"/>
        <v>2.8166666666666669</v>
      </c>
      <c r="I174" s="15">
        <f>E174/data!$C$15*1000</f>
        <v>0.16732108045644623</v>
      </c>
      <c r="J174" s="15">
        <f>J173+data!$C$21*(I173-J173)/60*C173</f>
        <v>0.15407367197347793</v>
      </c>
      <c r="K174" s="12">
        <f t="shared" si="11"/>
        <v>169</v>
      </c>
    </row>
    <row r="175" spans="1:11" ht="20.100000000000001" customHeight="1">
      <c r="A175" s="12">
        <f t="shared" si="9"/>
        <v>170</v>
      </c>
      <c r="B175" s="13"/>
      <c r="C175" s="14">
        <f t="shared" si="10"/>
        <v>1</v>
      </c>
      <c r="D175" s="9">
        <v>0</v>
      </c>
      <c r="E175" s="15">
        <f>(D174/60+F175*data!$C$16+G175*data!$C$17-E174*(data!$C$18+data!$C$19+data!$C$20))*C174/60+E174</f>
        <v>1.2230018662497395</v>
      </c>
      <c r="F175" s="15">
        <f>F174+(data!$C$19*E174-data!$C$16*F174)*C174/60</f>
        <v>3.5403499340521174</v>
      </c>
      <c r="G175" s="15">
        <f>G174+(data!$C$20*E174-data!$C$17*G174)*C174/60</f>
        <v>1.3532696887107627</v>
      </c>
      <c r="H175" s="16">
        <f t="shared" si="8"/>
        <v>2.8333333333333335</v>
      </c>
      <c r="I175" s="15">
        <f>E175/data!$C$15*1000</f>
        <v>0.16559442353919762</v>
      </c>
      <c r="J175" s="15">
        <f>J174+data!$C$21*(I174-J174)/60*C174</f>
        <v>0.15410128545748761</v>
      </c>
      <c r="K175" s="12">
        <f t="shared" si="11"/>
        <v>170</v>
      </c>
    </row>
    <row r="176" spans="1:11" ht="20.100000000000001" customHeight="1">
      <c r="A176" s="12">
        <f t="shared" si="9"/>
        <v>171</v>
      </c>
      <c r="B176" s="13"/>
      <c r="C176" s="14">
        <f t="shared" si="10"/>
        <v>1</v>
      </c>
      <c r="D176" s="15">
        <v>0</v>
      </c>
      <c r="E176" s="15">
        <f>(D175/60+F176*data!$C$16+G176*data!$C$17-E175*(data!$C$18+data!$C$19+data!$C$20))*C175/60+E175</f>
        <v>1.2104244963032689</v>
      </c>
      <c r="F176" s="15">
        <f>F175+(data!$C$19*E175-data!$C$16*F175)*C175/60</f>
        <v>3.543695180671552</v>
      </c>
      <c r="G176" s="15">
        <f>G175+(data!$C$20*E175-data!$C$17*G175)*C175/60</f>
        <v>1.3555953606940918</v>
      </c>
      <c r="H176" s="16">
        <f t="shared" si="8"/>
        <v>2.85</v>
      </c>
      <c r="I176" s="15">
        <f>E176/data!$C$15*1000</f>
        <v>0.16389144794823501</v>
      </c>
      <c r="J176" s="15">
        <f>J175+data!$C$21*(I175-J175)/60*C175</f>
        <v>0.15412524226270338</v>
      </c>
      <c r="K176" s="12">
        <f t="shared" si="11"/>
        <v>171</v>
      </c>
    </row>
    <row r="177" spans="1:11" ht="20.100000000000001" customHeight="1">
      <c r="A177" s="12">
        <f t="shared" si="9"/>
        <v>172</v>
      </c>
      <c r="B177" s="13"/>
      <c r="C177" s="14">
        <f t="shared" si="10"/>
        <v>1</v>
      </c>
      <c r="D177" s="9">
        <v>0</v>
      </c>
      <c r="E177" s="15">
        <f>(D176/60+F177*data!$C$16+G177*data!$C$17-E176*(data!$C$18+data!$C$19+data!$C$20))*C176/60+E176</f>
        <v>1.1980195949557155</v>
      </c>
      <c r="F177" s="15">
        <f>F176+(data!$C$19*E176-data!$C$16*F176)*C176/60</f>
        <v>3.5469640596642624</v>
      </c>
      <c r="G177" s="15">
        <f>G176+(data!$C$20*E176-data!$C$17*G176)*C176/60</f>
        <v>1.3578959133689874</v>
      </c>
      <c r="H177" s="16">
        <f t="shared" si="8"/>
        <v>2.8666666666666667</v>
      </c>
      <c r="I177" s="15">
        <f>E177/data!$C$15*1000</f>
        <v>0.16221182460145489</v>
      </c>
      <c r="J177" s="15">
        <f>J176+data!$C$21*(I176-J176)/60*C176</f>
        <v>0.15414559937367187</v>
      </c>
      <c r="K177" s="12">
        <f t="shared" si="11"/>
        <v>172</v>
      </c>
    </row>
    <row r="178" spans="1:11" ht="20.100000000000001" customHeight="1">
      <c r="A178" s="12">
        <f t="shared" si="9"/>
        <v>173</v>
      </c>
      <c r="B178" s="13"/>
      <c r="C178" s="14">
        <f t="shared" si="10"/>
        <v>1</v>
      </c>
      <c r="D178" s="15">
        <v>0</v>
      </c>
      <c r="E178" s="15">
        <f>(D177/60+F178*data!$C$16+G178*data!$C$17-E177*(data!$C$18+data!$C$19+data!$C$20))*C177/60+E177</f>
        <v>1.1857847655556641</v>
      </c>
      <c r="F178" s="15">
        <f>F177+(data!$C$19*E177-data!$C$16*F177)*C177/60</f>
        <v>3.5501576504213772</v>
      </c>
      <c r="G178" s="15">
        <f>G177+(data!$C$20*E177-data!$C$17*G177)*C177/60</f>
        <v>1.3601716906856396</v>
      </c>
      <c r="H178" s="16">
        <f t="shared" si="8"/>
        <v>2.8833333333333333</v>
      </c>
      <c r="I178" s="15">
        <f>E178/data!$C$15*1000</f>
        <v>0.16055522899231275</v>
      </c>
      <c r="J178" s="15">
        <f>J177+data!$C$21*(I177-J177)/60*C177</f>
        <v>0.15416241297020528</v>
      </c>
      <c r="K178" s="12">
        <f t="shared" si="11"/>
        <v>173</v>
      </c>
    </row>
    <row r="179" spans="1:11" ht="20.100000000000001" customHeight="1">
      <c r="A179" s="12">
        <f t="shared" si="9"/>
        <v>174</v>
      </c>
      <c r="B179" s="13"/>
      <c r="C179" s="14">
        <f t="shared" si="10"/>
        <v>1</v>
      </c>
      <c r="D179" s="9">
        <v>0</v>
      </c>
      <c r="E179" s="15">
        <f>(D178/60+F179*data!$C$16+G179*data!$C$17-E178*(data!$C$18+data!$C$19+data!$C$20))*C178/60+E178</f>
        <v>1.1737176447747395</v>
      </c>
      <c r="F179" s="15">
        <f>F178+(data!$C$19*E178-data!$C$16*F178)*C178/60</f>
        <v>3.5532770173154469</v>
      </c>
      <c r="G179" s="15">
        <f>G178+(data!$C$20*E178-data!$C$17*G178)*C178/60</f>
        <v>1.3624230318150292</v>
      </c>
      <c r="H179" s="16">
        <f t="shared" si="8"/>
        <v>2.9</v>
      </c>
      <c r="I179" s="15">
        <f>E179/data!$C$15*1000</f>
        <v>0.15892134112620296</v>
      </c>
      <c r="J179" s="15">
        <f>J178+data!$C$21*(I178-J178)/60*C178</f>
        <v>0.15417573843859633</v>
      </c>
      <c r="K179" s="12">
        <f t="shared" si="11"/>
        <v>174</v>
      </c>
    </row>
    <row r="180" spans="1:11" ht="20.100000000000001" customHeight="1">
      <c r="A180" s="12">
        <f t="shared" si="9"/>
        <v>175</v>
      </c>
      <c r="B180" s="13"/>
      <c r="C180" s="14">
        <f t="shared" si="10"/>
        <v>1</v>
      </c>
      <c r="D180" s="15">
        <v>0</v>
      </c>
      <c r="E180" s="15">
        <f>(D179/60+F180*data!$C$16+G180*data!$C$17-E179*(data!$C$18+data!$C$19+data!$C$20))*C179/60+E179</f>
        <v>1.1618159021442722</v>
      </c>
      <c r="F180" s="15">
        <f>F179+(data!$C$19*E179-data!$C$16*F179)*C179/60</f>
        <v>3.5563232099092739</v>
      </c>
      <c r="G180" s="15">
        <f>G179+(data!$C$20*E179-data!$C$17*G179)*C179/60</f>
        <v>1.3646502712153781</v>
      </c>
      <c r="H180" s="16">
        <f t="shared" si="8"/>
        <v>2.9166666666666665</v>
      </c>
      <c r="I180" s="15">
        <f>E180/data!$C$15*1000</f>
        <v>0.1573098454577232</v>
      </c>
      <c r="J180" s="15">
        <f>J179+data!$C$21*(I179-J179)/60*C179</f>
        <v>0.15418563038267724</v>
      </c>
      <c r="K180" s="12">
        <f t="shared" si="11"/>
        <v>175</v>
      </c>
    </row>
    <row r="181" spans="1:11" ht="20.100000000000001" customHeight="1">
      <c r="A181" s="12">
        <f t="shared" si="9"/>
        <v>176</v>
      </c>
      <c r="B181" s="13"/>
      <c r="C181" s="14">
        <f t="shared" si="10"/>
        <v>1</v>
      </c>
      <c r="D181" s="9">
        <v>0</v>
      </c>
      <c r="E181" s="15">
        <f>(D180/60+F181*data!$C$16+G181*data!$C$17-E180*(data!$C$18+data!$C$19+data!$C$20))*C180/60+E180</f>
        <v>1.1500772395984065</v>
      </c>
      <c r="F181" s="15">
        <f>F180+(data!$C$19*E180-data!$C$16*F180)*C180/60</f>
        <v>3.5592972631618385</v>
      </c>
      <c r="G181" s="15">
        <f>G180+(data!$C$20*E180-data!$C$17*G180)*C180/60</f>
        <v>1.3668537386976751</v>
      </c>
      <c r="H181" s="16">
        <f t="shared" si="8"/>
        <v>2.9333333333333331</v>
      </c>
      <c r="I181" s="15">
        <f>E181/data!$C$15*1000</f>
        <v>0.15572043082881135</v>
      </c>
      <c r="J181" s="15">
        <f>J180+data!$C$21*(I180-J180)/60*C180</f>
        <v>0.15419214263472478</v>
      </c>
      <c r="K181" s="12">
        <f t="shared" si="11"/>
        <v>176</v>
      </c>
    </row>
    <row r="182" spans="1:11" ht="20.100000000000001" customHeight="1">
      <c r="A182" s="12">
        <f t="shared" si="9"/>
        <v>177</v>
      </c>
      <c r="B182" s="13"/>
      <c r="C182" s="14">
        <f t="shared" si="10"/>
        <v>1</v>
      </c>
      <c r="D182" s="15">
        <v>0</v>
      </c>
      <c r="E182" s="15">
        <f>(D181/60+F182*data!$C$16+G182*data!$C$17-E181*(data!$C$18+data!$C$19+data!$C$20))*C181/60+E181</f>
        <v>1.1384993910235603</v>
      </c>
      <c r="F182" s="15">
        <f>F181+(data!$C$19*E181-data!$C$16*F181)*C181/60</f>
        <v>3.5622001976313613</v>
      </c>
      <c r="G182" s="15">
        <f>G181+(data!$C$20*E181-data!$C$17*G181)*C181/60</f>
        <v>1.369033759490291</v>
      </c>
      <c r="H182" s="16">
        <f t="shared" si="8"/>
        <v>2.95</v>
      </c>
      <c r="I182" s="15">
        <f>E182/data!$C$15*1000</f>
        <v>0.15415279040774249</v>
      </c>
      <c r="J182" s="15">
        <f>J181+data!$C$21*(I181-J181)/60*C181</f>
        <v>0.15419532826621368</v>
      </c>
      <c r="K182" s="12">
        <f t="shared" si="11"/>
        <v>177</v>
      </c>
    </row>
    <row r="183" spans="1:11" ht="20.100000000000001" customHeight="1">
      <c r="A183" s="12">
        <f t="shared" si="9"/>
        <v>178</v>
      </c>
      <c r="B183" s="13"/>
      <c r="C183" s="14">
        <f t="shared" si="10"/>
        <v>1</v>
      </c>
      <c r="D183" s="9">
        <v>0</v>
      </c>
      <c r="E183" s="15">
        <f>(D182/60+F183*data!$C$16+G183*data!$C$17-E182*(data!$C$18+data!$C$19+data!$C$20))*C182/60+E182</f>
        <v>1.1270801218141508</v>
      </c>
      <c r="F183" s="15">
        <f>F182+(data!$C$19*E182-data!$C$16*F182)*C182/60</f>
        <v>3.5650330196755422</v>
      </c>
      <c r="G183" s="15">
        <f>G182+(data!$C$20*E182-data!$C$17*G182)*C182/60</f>
        <v>1.3711906543026946</v>
      </c>
      <c r="H183" s="16">
        <f t="shared" si="8"/>
        <v>2.9666666666666668</v>
      </c>
      <c r="I183" s="15">
        <f>E183/data!$C$15*1000</f>
        <v>0.1526066216289739</v>
      </c>
      <c r="J183" s="15">
        <f>J182+data!$C$21*(I182-J182)/60*C182</f>
        <v>0.15419523959842057</v>
      </c>
      <c r="K183" s="12">
        <f t="shared" si="11"/>
        <v>178</v>
      </c>
    </row>
    <row r="184" spans="1:11" ht="20.100000000000001" customHeight="1">
      <c r="A184" s="12">
        <f t="shared" si="9"/>
        <v>179</v>
      </c>
      <c r="B184" s="13"/>
      <c r="C184" s="14">
        <f t="shared" si="10"/>
        <v>1</v>
      </c>
      <c r="D184" s="15">
        <v>0</v>
      </c>
      <c r="E184" s="15">
        <f>(D183/60+F184*data!$C$16+G184*data!$C$17-E183*(data!$C$18+data!$C$19+data!$C$20))*C183/60+E183</f>
        <v>1.1158172284344967</v>
      </c>
      <c r="F184" s="15">
        <f>F183+(data!$C$19*E183-data!$C$16*F183)*C183/60</f>
        <v>3.5677967216490161</v>
      </c>
      <c r="G184" s="15">
        <f>G183+(data!$C$20*E183-data!$C$17*G183)*C183/60</f>
        <v>1.3733247393882835</v>
      </c>
      <c r="H184" s="16">
        <f t="shared" si="8"/>
        <v>2.9833333333333334</v>
      </c>
      <c r="I184" s="15">
        <f>E184/data!$C$15*1000</f>
        <v>0.15108162613382684</v>
      </c>
      <c r="J184" s="15">
        <f>J183+data!$C$21*(I183-J183)/60*C183</f>
        <v>0.15419192821288027</v>
      </c>
      <c r="K184" s="12">
        <f t="shared" si="11"/>
        <v>179</v>
      </c>
    </row>
    <row r="185" spans="1:11" ht="20.100000000000001" customHeight="1">
      <c r="A185" s="12">
        <f t="shared" si="9"/>
        <v>180</v>
      </c>
      <c r="B185" s="13"/>
      <c r="C185" s="14">
        <f t="shared" si="10"/>
        <v>1</v>
      </c>
      <c r="D185" s="9">
        <v>0</v>
      </c>
      <c r="E185" s="15">
        <f>(D184/60+F185*data!$C$16+G185*data!$C$17-E184*(data!$C$18+data!$C$19+data!$C$20))*C184/60+E184</f>
        <v>1.1047085379868113</v>
      </c>
      <c r="F185" s="15">
        <f>F184+(data!$C$19*E184-data!$C$16*F184)*C184/60</f>
        <v>3.5704922820980625</v>
      </c>
      <c r="G185" s="15">
        <f>G184+(data!$C$20*E184-data!$C$17*G184)*C184/60</f>
        <v>1.375436326606341</v>
      </c>
      <c r="H185" s="16">
        <f t="shared" si="8"/>
        <v>3</v>
      </c>
      <c r="I185" s="15">
        <f>E185/data!$C$15*1000</f>
        <v>0.14957750971199285</v>
      </c>
      <c r="J185" s="15">
        <f>J184+data!$C$21*(I184-J184)/60*C184</f>
        <v>0.15418544496169678</v>
      </c>
      <c r="K185" s="12">
        <f t="shared" si="11"/>
        <v>180</v>
      </c>
    </row>
    <row r="186" spans="1:11" ht="20.100000000000001" customHeight="1">
      <c r="A186" s="12">
        <f t="shared" si="9"/>
        <v>181</v>
      </c>
      <c r="B186" s="13"/>
      <c r="C186" s="14">
        <f t="shared" si="10"/>
        <v>1</v>
      </c>
      <c r="D186" s="15">
        <v>0</v>
      </c>
      <c r="E186" s="15">
        <f>(D185/60+F186*data!$C$16+G186*data!$C$17-E185*(data!$C$18+data!$C$19+data!$C$20))*C185/60+E185</f>
        <v>1.0937519077852043</v>
      </c>
      <c r="F186" s="15">
        <f>F185+(data!$C$19*E185-data!$C$16*F185)*C185/60</f>
        <v>3.5731206659526071</v>
      </c>
      <c r="G186" s="15">
        <f>G185+(data!$C$20*E185-data!$C$17*G185)*C185/60</f>
        <v>1.3775257234831311</v>
      </c>
      <c r="H186" s="16">
        <f t="shared" si="8"/>
        <v>3.0166666666666666</v>
      </c>
      <c r="I186" s="15">
        <f>E186/data!$C$15*1000</f>
        <v>0.14809398224385342</v>
      </c>
      <c r="J186" s="15">
        <f>J185+data!$C$21*(I185-J185)/60*C185</f>
        <v>0.15417583997771075</v>
      </c>
      <c r="K186" s="12">
        <f t="shared" si="11"/>
        <v>181</v>
      </c>
    </row>
    <row r="187" spans="1:11" ht="20.100000000000001" customHeight="1">
      <c r="A187" s="12">
        <f t="shared" si="9"/>
        <v>182</v>
      </c>
      <c r="B187" s="13"/>
      <c r="C187" s="14">
        <f t="shared" si="10"/>
        <v>1</v>
      </c>
      <c r="D187" s="9">
        <v>0</v>
      </c>
      <c r="E187" s="15">
        <f>(D186/60+F187*data!$C$16+G187*data!$C$17-E186*(data!$C$18+data!$C$19+data!$C$20))*C186/60+E186</f>
        <v>1.0829452249356044</v>
      </c>
      <c r="F187" s="15">
        <f>F186+(data!$C$19*E186-data!$C$16*F186)*C186/60</f>
        <v>3.5756828247155545</v>
      </c>
      <c r="G187" s="15">
        <f>G186+(data!$C$20*E186-data!$C$17*G186)*C186/60</f>
        <v>1.379593233272145</v>
      </c>
      <c r="H187" s="16">
        <f t="shared" si="8"/>
        <v>3.0333333333333332</v>
      </c>
      <c r="I187" s="15">
        <f>E187/data!$C$15*1000</f>
        <v>0.14663075764360167</v>
      </c>
      <c r="J187" s="15">
        <f>J186+data!$C$21*(I186-J186)/60*C186</f>
        <v>0.15416316268452554</v>
      </c>
      <c r="K187" s="12">
        <f t="shared" si="11"/>
        <v>182</v>
      </c>
    </row>
    <row r="188" spans="1:11" ht="20.100000000000001" customHeight="1">
      <c r="A188" s="12">
        <f t="shared" si="9"/>
        <v>183</v>
      </c>
      <c r="B188" s="13"/>
      <c r="C188" s="14">
        <f t="shared" si="10"/>
        <v>1</v>
      </c>
      <c r="D188" s="15">
        <v>0</v>
      </c>
      <c r="E188" s="15">
        <f>(D187/60+F188*data!$C$16+G188*data!$C$17-E187*(data!$C$18+data!$C$19+data!$C$20))*C187/60+E187</f>
        <v>1.0722864059215247</v>
      </c>
      <c r="F188" s="15">
        <f>F187+(data!$C$19*E187-data!$C$16*F187)*C187/60</f>
        <v>3.5781796966494892</v>
      </c>
      <c r="G188" s="15">
        <f>G187+(data!$C$20*E187-data!$C$17*G187)*C187/60</f>
        <v>1.381639155013509</v>
      </c>
      <c r="H188" s="16">
        <f t="shared" si="8"/>
        <v>3.05</v>
      </c>
      <c r="I188" s="15">
        <f>E188/data!$C$15*1000</f>
        <v>0.1451875538031549</v>
      </c>
      <c r="J188" s="15">
        <f>J187+data!$C$21*(I187-J187)/60*C187</f>
        <v>0.15414746180639383</v>
      </c>
      <c r="K188" s="12">
        <f t="shared" si="11"/>
        <v>183</v>
      </c>
    </row>
    <row r="189" spans="1:11" ht="20.100000000000001" customHeight="1">
      <c r="A189" s="12">
        <f t="shared" si="9"/>
        <v>184</v>
      </c>
      <c r="B189" s="13"/>
      <c r="C189" s="14">
        <f t="shared" si="10"/>
        <v>1</v>
      </c>
      <c r="D189" s="9">
        <v>0</v>
      </c>
      <c r="E189" s="15">
        <f>(D188/60+F189*data!$C$16+G189*data!$C$17-E188*(data!$C$18+data!$C$19+data!$C$20))*C188/60+E188</f>
        <v>1.0617733961955869</v>
      </c>
      <c r="F189" s="15">
        <f>F188+(data!$C$19*E188-data!$C$16*F188)*C188/60</f>
        <v>3.5806122069607782</v>
      </c>
      <c r="G189" s="15">
        <f>G188+(data!$C$20*E188-data!$C$17*G188)*C188/60</f>
        <v>1.3836637835925667</v>
      </c>
      <c r="H189" s="16">
        <f t="shared" si="8"/>
        <v>3.0666666666666669</v>
      </c>
      <c r="I189" s="15">
        <f>E189/data!$C$15*1000</f>
        <v>0.1437640925368471</v>
      </c>
      <c r="J189" s="15">
        <f>J188+data!$C$21*(I188-J188)/60*C188</f>
        <v>0.15412878537796681</v>
      </c>
      <c r="K189" s="12">
        <f t="shared" si="11"/>
        <v>184</v>
      </c>
    </row>
    <row r="190" spans="1:11" ht="20.100000000000001" customHeight="1">
      <c r="A190" s="12">
        <f t="shared" si="9"/>
        <v>185</v>
      </c>
      <c r="B190" s="13"/>
      <c r="C190" s="14">
        <f t="shared" si="10"/>
        <v>1</v>
      </c>
      <c r="D190" s="15">
        <v>0</v>
      </c>
      <c r="E190" s="15">
        <f>(D189/60+F190*data!$C$16+G190*data!$C$17-E189*(data!$C$18+data!$C$19+data!$C$20))*C189/60+E189</f>
        <v>1.0514041697767254</v>
      </c>
      <c r="F190" s="15">
        <f>F189+(data!$C$19*E189-data!$C$16*F189)*C189/60</f>
        <v>3.5829812679811162</v>
      </c>
      <c r="G190" s="15">
        <f>G189+(data!$C$20*E189-data!$C$17*G189)*C189/60</f>
        <v>1.3856674097976469</v>
      </c>
      <c r="H190" s="16">
        <f t="shared" si="8"/>
        <v>3.0833333333333335</v>
      </c>
      <c r="I190" s="15">
        <f>E190/data!$C$15*1000</f>
        <v>0.1423600995268903</v>
      </c>
      <c r="J190" s="15">
        <f>J189+data!$C$21*(I189-J189)/60*C189</f>
        <v>0.15410718075390759</v>
      </c>
      <c r="K190" s="12">
        <f t="shared" si="11"/>
        <v>185</v>
      </c>
    </row>
    <row r="191" spans="1:11" ht="20.100000000000001" customHeight="1">
      <c r="A191" s="12">
        <f t="shared" si="9"/>
        <v>186</v>
      </c>
      <c r="B191" s="13"/>
      <c r="C191" s="14">
        <f t="shared" si="10"/>
        <v>1</v>
      </c>
      <c r="D191" s="9">
        <v>0</v>
      </c>
      <c r="E191" s="15">
        <f>(D190/60+F191*data!$C$16+G191*data!$C$17-E190*(data!$C$18+data!$C$19+data!$C$20))*C190/60+E190</f>
        <v>1.0411767288529914</v>
      </c>
      <c r="F191" s="15">
        <f>F190+(data!$C$19*E190-data!$C$16*F190)*C190/60</f>
        <v>3.5852877793465456</v>
      </c>
      <c r="G191" s="15">
        <f>G190+(data!$C$20*E190-data!$C$17*G190)*C190/60</f>
        <v>1.3876503203770278</v>
      </c>
      <c r="H191" s="16">
        <f t="shared" si="8"/>
        <v>3.1</v>
      </c>
      <c r="I191" s="15">
        <f>E191/data!$C$15*1000</f>
        <v>0.1409753042695942</v>
      </c>
      <c r="J191" s="15">
        <f>J190+data!$C$21*(I190-J190)/60*C190</f>
        <v>0.15408269461837099</v>
      </c>
      <c r="K191" s="12">
        <f t="shared" si="11"/>
        <v>186</v>
      </c>
    </row>
    <row r="192" spans="1:11" ht="20.100000000000001" customHeight="1">
      <c r="A192" s="12">
        <f t="shared" si="9"/>
        <v>187</v>
      </c>
      <c r="B192" s="13"/>
      <c r="C192" s="14">
        <f t="shared" si="10"/>
        <v>1</v>
      </c>
      <c r="D192" s="15">
        <v>0</v>
      </c>
      <c r="E192" s="15">
        <f>(D191/60+F192*data!$C$16+G192*data!$C$17-E191*(data!$C$18+data!$C$19+data!$C$20))*C191/60+E191</f>
        <v>1.0310891033898808</v>
      </c>
      <c r="F192" s="15">
        <f>F191+(data!$C$19*E191-data!$C$16*F191)*C191/60</f>
        <v>3.587532628173987</v>
      </c>
      <c r="G192" s="15">
        <f>G191+(data!$C$20*E191-data!$C$17*G191)*C191/60</f>
        <v>1.3896127980951094</v>
      </c>
      <c r="H192" s="16">
        <f t="shared" si="8"/>
        <v>3.1166666666666667</v>
      </c>
      <c r="I192" s="15">
        <f>E192/data!$C$15*1000</f>
        <v>0.13960944002233391</v>
      </c>
      <c r="J192" s="15">
        <f>J191+data!$C$21*(I191-J191)/60*C191</f>
        <v>0.15405537299435146</v>
      </c>
      <c r="K192" s="12">
        <f t="shared" si="11"/>
        <v>187</v>
      </c>
    </row>
    <row r="193" spans="1:11" ht="20.100000000000001" customHeight="1">
      <c r="A193" s="12">
        <f t="shared" si="9"/>
        <v>188</v>
      </c>
      <c r="B193" s="13"/>
      <c r="C193" s="14">
        <f t="shared" si="10"/>
        <v>1</v>
      </c>
      <c r="D193" s="9">
        <v>0</v>
      </c>
      <c r="E193" s="15">
        <f>(D192/60+F193*data!$C$16+G193*data!$C$17-E192*(data!$C$18+data!$C$19+data!$C$20))*C192/60+E192</f>
        <v>1.0211393507441071</v>
      </c>
      <c r="F193" s="15">
        <f>F192+(data!$C$19*E192-data!$C$16*F192)*C192/60</f>
        <v>3.5897166892353152</v>
      </c>
      <c r="G193" s="15">
        <f>G192+(data!$C$20*E192-data!$C$17*G192)*C192/60</f>
        <v>1.3915551217878048</v>
      </c>
      <c r="H193" s="16">
        <f t="shared" si="8"/>
        <v>3.1333333333333333</v>
      </c>
      <c r="I193" s="15">
        <f>E193/data!$C$15*1000</f>
        <v>0.13826224375125476</v>
      </c>
      <c r="J193" s="15">
        <f>J192+data!$C$21*(I192-J192)/60*C192</f>
        <v>0.154025261252901</v>
      </c>
      <c r="K193" s="12">
        <f t="shared" si="11"/>
        <v>188</v>
      </c>
    </row>
    <row r="194" spans="1:11" ht="20.100000000000001" customHeight="1">
      <c r="A194" s="12">
        <f t="shared" si="9"/>
        <v>189</v>
      </c>
      <c r="B194" s="13"/>
      <c r="C194" s="14">
        <f t="shared" si="10"/>
        <v>1</v>
      </c>
      <c r="D194" s="15">
        <v>0</v>
      </c>
      <c r="E194" s="15">
        <f>(D193/60+F194*data!$C$16+G194*data!$C$17-E193*(data!$C$18+data!$C$19+data!$C$20))*C193/60+E193</f>
        <v>1.0113255552827449</v>
      </c>
      <c r="F194" s="15">
        <f>F193+(data!$C$19*E193-data!$C$16*F193)*C193/60</f>
        <v>3.5918408251290157</v>
      </c>
      <c r="G194" s="15">
        <f>G193+(data!$C$20*E193-data!$C$17*G193)*C193/60</f>
        <v>1.3934775664171617</v>
      </c>
      <c r="H194" s="16">
        <f t="shared" si="8"/>
        <v>3.15</v>
      </c>
      <c r="I194" s="15">
        <f>E194/data!$C$15*1000</f>
        <v>0.13693345607970428</v>
      </c>
      <c r="J194" s="15">
        <f>J193+data!$C$21*(I193-J193)/60*C193</f>
        <v>0.15399240412221876</v>
      </c>
      <c r="K194" s="12">
        <f t="shared" si="11"/>
        <v>189</v>
      </c>
    </row>
    <row r="195" spans="1:11" ht="20.100000000000001" customHeight="1">
      <c r="A195" s="12">
        <f t="shared" si="9"/>
        <v>190</v>
      </c>
      <c r="B195" s="13"/>
      <c r="C195" s="14">
        <f t="shared" si="10"/>
        <v>1</v>
      </c>
      <c r="D195" s="9">
        <v>0</v>
      </c>
      <c r="E195" s="15">
        <f>(D194/60+F195*data!$C$16+G195*data!$C$17-E194*(data!$C$18+data!$C$19+data!$C$20))*C194/60+E194</f>
        <v>1.0016458280076692</v>
      </c>
      <c r="F195" s="15">
        <f>F194+(data!$C$19*E194-data!$C$16*F194)*C194/60</f>
        <v>3.5939058864494533</v>
      </c>
      <c r="G195" s="15">
        <f>G194+(data!$C$20*E194-data!$C$17*G194)*C194/60</f>
        <v>1.3953804031252239</v>
      </c>
      <c r="H195" s="16">
        <f t="shared" si="8"/>
        <v>3.1666666666666665</v>
      </c>
      <c r="I195" s="15">
        <f>E195/data!$C$15*1000</f>
        <v>0.1356228212373814</v>
      </c>
      <c r="J195" s="15">
        <f>J194+data!$C$21*(I194-J194)/60*C194</f>
        <v>0.15395684569661428</v>
      </c>
      <c r="K195" s="12">
        <f t="shared" si="11"/>
        <v>190</v>
      </c>
    </row>
    <row r="196" spans="1:11" ht="20.100000000000001" customHeight="1">
      <c r="A196" s="12">
        <f t="shared" si="9"/>
        <v>191</v>
      </c>
      <c r="B196" s="13"/>
      <c r="C196" s="14">
        <f t="shared" si="10"/>
        <v>1</v>
      </c>
      <c r="D196" s="15">
        <v>0</v>
      </c>
      <c r="E196" s="15">
        <f>(D195/60+F196*data!$C$16+G196*data!$C$17-E195*(data!$C$18+data!$C$19+data!$C$20))*C195/60+E195</f>
        <v>0.99209830618521611</v>
      </c>
      <c r="F196" s="15">
        <f>F195+(data!$C$19*E195-data!$C$16*F195)*C195/60</f>
        <v>3.5959127119537881</v>
      </c>
      <c r="G196" s="15">
        <f>G195+(data!$C$20*E195-data!$C$17*G195)*C195/60</f>
        <v>1.3972638992871442</v>
      </c>
      <c r="H196" s="16">
        <f t="shared" si="8"/>
        <v>3.1833333333333331</v>
      </c>
      <c r="I196" s="15">
        <f>E196/data!$C$15*1000</f>
        <v>0.13433008701019242</v>
      </c>
      <c r="J196" s="15">
        <f>J195+data!$C$21*(I195-J195)/60*C195</f>
        <v>0.15391862944534604</v>
      </c>
      <c r="K196" s="12">
        <f t="shared" si="11"/>
        <v>191</v>
      </c>
    </row>
    <row r="197" spans="1:11" ht="20.100000000000001" customHeight="1">
      <c r="A197" s="12">
        <f t="shared" si="9"/>
        <v>192</v>
      </c>
      <c r="B197" s="13"/>
      <c r="C197" s="14">
        <f t="shared" si="10"/>
        <v>1</v>
      </c>
      <c r="D197" s="9">
        <v>0</v>
      </c>
      <c r="E197" s="15">
        <f>(D196/60+F197*data!$C$16+G197*data!$C$17-E196*(data!$C$18+data!$C$19+data!$C$20))*C196/60+E196</f>
        <v>0.98268115298099334</v>
      </c>
      <c r="F197" s="15">
        <f>F196+(data!$C$19*E196-data!$C$16*F196)*C196/60</f>
        <v>3.5978621287265695</v>
      </c>
      <c r="G197" s="15">
        <f>G196+(data!$C$20*E196-data!$C$17*G196)*C196/60</f>
        <v>1.3991283185635581</v>
      </c>
      <c r="H197" s="16">
        <f t="shared" ref="H197:H260" si="12">$A197/60</f>
        <v>3.2</v>
      </c>
      <c r="I197" s="15">
        <f>E197/data!$C$15*1000</f>
        <v>0.13305500469080442</v>
      </c>
      <c r="J197" s="15">
        <f>J196+data!$C$21*(I196-J196)/60*C196</f>
        <v>0.1538777982213371</v>
      </c>
      <c r="K197" s="12">
        <f t="shared" si="11"/>
        <v>192</v>
      </c>
    </row>
    <row r="198" spans="1:11" ht="20.100000000000001" customHeight="1">
      <c r="A198" s="12">
        <f t="shared" ref="A198:A261" si="13">$A197+C197</f>
        <v>193</v>
      </c>
      <c r="B198" s="13"/>
      <c r="C198" s="14">
        <f t="shared" ref="C198:C261" si="14">M$7</f>
        <v>1</v>
      </c>
      <c r="D198" s="15">
        <v>0</v>
      </c>
      <c r="E198" s="15">
        <f>(D197/60+F198*data!$C$16+G198*data!$C$17-E197*(data!$C$18+data!$C$19+data!$C$20))*C197/60+E197</f>
        <v>0.97339255709976802</v>
      </c>
      <c r="F198" s="15">
        <f>F197+(data!$C$19*E197-data!$C$16*F197)*C197/60</f>
        <v>3.5997549523420429</v>
      </c>
      <c r="G198" s="15">
        <f>G197+(data!$C$20*E197-data!$C$17*G197)*C197/60</f>
        <v>1.4009739209522307</v>
      </c>
      <c r="H198" s="16">
        <f t="shared" si="12"/>
        <v>3.2166666666666668</v>
      </c>
      <c r="I198" s="15">
        <f>E198/data!$C$15*1000</f>
        <v>0.13179732902988603</v>
      </c>
      <c r="J198" s="15">
        <f>J197+data!$C$21*(I197-J197)/60*C197</f>
        <v>0.15383439426976939</v>
      </c>
      <c r="K198" s="12">
        <f t="shared" si="11"/>
        <v>193</v>
      </c>
    </row>
    <row r="199" spans="1:11" ht="20.100000000000001" customHeight="1">
      <c r="A199" s="12">
        <f t="shared" si="13"/>
        <v>194</v>
      </c>
      <c r="B199" s="13"/>
      <c r="C199" s="14">
        <f t="shared" si="14"/>
        <v>1</v>
      </c>
      <c r="D199" s="9">
        <v>0</v>
      </c>
      <c r="E199" s="15">
        <f>(D198/60+F199*data!$C$16+G199*data!$C$17-E198*(data!$C$18+data!$C$19+data!$C$20))*C198/60+E198</f>
        <v>0.96423073243036217</v>
      </c>
      <c r="F199" s="15">
        <f>F198+(data!$C$19*E198-data!$C$16*F198)*C198/60</f>
        <v>3.6015919870241984</v>
      </c>
      <c r="G199" s="15">
        <f>G198+(data!$C$20*E198-data!$C$17*G198)*C198/60</f>
        <v>1.4028009628389844</v>
      </c>
      <c r="H199" s="16">
        <f t="shared" si="12"/>
        <v>3.2333333333333334</v>
      </c>
      <c r="I199" s="15">
        <f>E199/data!$C$15*1000</f>
        <v>0.13055681818802634</v>
      </c>
      <c r="J199" s="15">
        <f>J198+data!$C$21*(I198-J198)/60*C198</f>
        <v>0.15378845923655862</v>
      </c>
      <c r="K199" s="12">
        <f t="shared" ref="K199:K262" si="15">A199</f>
        <v>194</v>
      </c>
    </row>
    <row r="200" spans="1:11" ht="20.100000000000001" customHeight="1">
      <c r="A200" s="12">
        <f t="shared" si="13"/>
        <v>195</v>
      </c>
      <c r="B200" s="13"/>
      <c r="C200" s="14">
        <f t="shared" si="14"/>
        <v>1</v>
      </c>
      <c r="D200" s="15">
        <v>0</v>
      </c>
      <c r="E200" s="15">
        <f>(D199/60+F200*data!$C$16+G200*data!$C$17-E199*(data!$C$18+data!$C$19+data!$C$20))*C199/60+E199</f>
        <v>0.95519391769548512</v>
      </c>
      <c r="F200" s="15">
        <f>F199+(data!$C$19*E199-data!$C$16*F199)*C199/60</f>
        <v>3.603374025804595</v>
      </c>
      <c r="G200" s="15">
        <f>G199+(data!$C$20*E199-data!$C$17*G199)*C199/60</f>
        <v>1.4046096970479183</v>
      </c>
      <c r="H200" s="16">
        <f t="shared" si="12"/>
        <v>3.25</v>
      </c>
      <c r="I200" s="15">
        <f>E200/data!$C$15*1000</f>
        <v>0.12933323368832211</v>
      </c>
      <c r="J200" s="15">
        <f>J199+data!$C$21*(I199-J199)/60*C199</f>
        <v>0.15374003417671109</v>
      </c>
      <c r="K200" s="12">
        <f t="shared" si="15"/>
        <v>195</v>
      </c>
    </row>
    <row r="201" spans="1:11" ht="20.100000000000001" customHeight="1">
      <c r="A201" s="12">
        <f t="shared" si="13"/>
        <v>196</v>
      </c>
      <c r="B201" s="13"/>
      <c r="C201" s="14">
        <f t="shared" si="14"/>
        <v>1</v>
      </c>
      <c r="D201" s="9">
        <v>0</v>
      </c>
      <c r="E201" s="15">
        <f>(D200/60+F201*data!$C$16+G201*data!$C$17-E200*(data!$C$18+data!$C$19+data!$C$20))*C200/60+E200</f>
        <v>0.94628037610643512</v>
      </c>
      <c r="F201" s="15">
        <f>F200+(data!$C$19*E200-data!$C$16*F200)*C200/60</f>
        <v>3.6051018506779902</v>
      </c>
      <c r="G201" s="15">
        <f>G200+(data!$C$20*E200-data!$C$17*G200)*C200/60</f>
        <v>1.4064003728909302</v>
      </c>
      <c r="H201" s="16">
        <f t="shared" si="12"/>
        <v>3.2666666666666666</v>
      </c>
      <c r="I201" s="15">
        <f>E201/data!$C$15*1000</f>
        <v>0.12812634036962461</v>
      </c>
      <c r="J201" s="15">
        <f>J200+data!$C$21*(I200-J200)/60*C200</f>
        <v>0.15368915956256446</v>
      </c>
      <c r="K201" s="12">
        <f t="shared" si="15"/>
        <v>196</v>
      </c>
    </row>
    <row r="202" spans="1:11" ht="20.100000000000001" customHeight="1">
      <c r="A202" s="12">
        <f t="shared" si="13"/>
        <v>197</v>
      </c>
      <c r="B202" s="13"/>
      <c r="C202" s="14">
        <f t="shared" si="14"/>
        <v>1</v>
      </c>
      <c r="D202" s="15">
        <v>0</v>
      </c>
      <c r="E202" s="15">
        <f>(D201/60+F202*data!$C$16+G202*data!$C$17-E201*(data!$C$18+data!$C$19+data!$C$20))*C201/60+E201</f>
        <v>0.93748839502260173</v>
      </c>
      <c r="F202" s="15">
        <f>F201+(data!$C$19*E201-data!$C$16*F201)*C201/60</f>
        <v>3.6067762327558053</v>
      </c>
      <c r="G202" s="15">
        <f>G201+(data!$C$20*E201-data!$C$17*G201)*C201/60</f>
        <v>1.40817323621655</v>
      </c>
      <c r="H202" s="16">
        <f t="shared" si="12"/>
        <v>3.2833333333333332</v>
      </c>
      <c r="I202" s="15">
        <f>E202/data!$C$15*1000</f>
        <v>0.12693590634043594</v>
      </c>
      <c r="J202" s="15">
        <f>J201+data!$C$21*(I201-J201)/60*C201</f>
        <v>0.15363587529191378</v>
      </c>
      <c r="K202" s="12">
        <f t="shared" si="15"/>
        <v>197</v>
      </c>
    </row>
    <row r="203" spans="1:11" ht="20.100000000000001" customHeight="1">
      <c r="A203" s="12">
        <f t="shared" si="13"/>
        <v>198</v>
      </c>
      <c r="B203" s="13"/>
      <c r="C203" s="14">
        <f t="shared" si="14"/>
        <v>1</v>
      </c>
      <c r="D203" s="9">
        <v>0</v>
      </c>
      <c r="E203" s="15">
        <f>(D202/60+F203*data!$C$16+G203*data!$C$17-E202*(data!$C$18+data!$C$19+data!$C$20))*C202/60+E202</f>
        <v>0.92881628561570329</v>
      </c>
      <c r="F203" s="15">
        <f>F202+(data!$C$19*E202-data!$C$16*F202)*C202/60</f>
        <v>3.6083979324174575</v>
      </c>
      <c r="G203" s="15">
        <f>G202+(data!$C$20*E202-data!$C$17*G202)*C202/60</f>
        <v>1.4099285294580923</v>
      </c>
      <c r="H203" s="16">
        <f t="shared" si="12"/>
        <v>3.3</v>
      </c>
      <c r="I203" s="15">
        <f>E203/data!$C$15*1000</f>
        <v>0.12576170293344707</v>
      </c>
      <c r="J203" s="15">
        <f>J202+data!$C$21*(I202-J202)/60*C202</f>
        <v>0.15358022069602442</v>
      </c>
      <c r="K203" s="12">
        <f t="shared" si="15"/>
        <v>198</v>
      </c>
    </row>
    <row r="204" spans="1:11" ht="20.100000000000001" customHeight="1">
      <c r="A204" s="12">
        <f t="shared" si="13"/>
        <v>199</v>
      </c>
      <c r="B204" s="13"/>
      <c r="C204" s="14">
        <f t="shared" si="14"/>
        <v>1</v>
      </c>
      <c r="D204" s="15">
        <v>0</v>
      </c>
      <c r="E204" s="15">
        <f>(D203/60+F204*data!$C$16+G204*data!$C$17-E203*(data!$C$18+data!$C$19+data!$C$20))*C203/60+E203</f>
        <v>0.9202623825386923</v>
      </c>
      <c r="F204" s="15">
        <f>F203+(data!$C$19*E203-data!$C$16*F203)*C203/60</f>
        <v>3.6099676994595873</v>
      </c>
      <c r="G204" s="15">
        <f>G203+(data!$C$20*E203-data!$C$17*G203)*C203/60</f>
        <v>1.4116664916811426</v>
      </c>
      <c r="H204" s="16">
        <f t="shared" si="12"/>
        <v>3.3166666666666669</v>
      </c>
      <c r="I204" s="15">
        <f>E204/data!$C$15*1000</f>
        <v>0.12460350466070744</v>
      </c>
      <c r="J204" s="15">
        <f>J203+data!$C$21*(I203-J203)/60*C203</f>
        <v>0.15352223454753375</v>
      </c>
      <c r="K204" s="12">
        <f t="shared" si="15"/>
        <v>199</v>
      </c>
    </row>
    <row r="205" spans="1:11" ht="20.100000000000001" customHeight="1">
      <c r="A205" s="12">
        <f t="shared" si="13"/>
        <v>200</v>
      </c>
      <c r="B205" s="13"/>
      <c r="C205" s="14">
        <f t="shared" si="14"/>
        <v>1</v>
      </c>
      <c r="D205" s="9">
        <v>0</v>
      </c>
      <c r="E205" s="15">
        <f>(D204/60+F205*data!$C$16+G205*data!$C$17-E204*(data!$C$18+data!$C$19+data!$C$20))*C204/60+E204</f>
        <v>0.91182504359926453</v>
      </c>
      <c r="F205" s="15">
        <f>F204+(data!$C$19*E204-data!$C$16*F204)*C204/60</f>
        <v>3.6114862732432105</v>
      </c>
      <c r="G205" s="15">
        <f>G204+(data!$C$20*E204-data!$C$17*G204)*C204/60</f>
        <v>1.4133873586303802</v>
      </c>
      <c r="H205" s="16">
        <f t="shared" si="12"/>
        <v>3.3333333333333335</v>
      </c>
      <c r="I205" s="15">
        <f>E205/data!$C$15*1000</f>
        <v>0.12346108916941818</v>
      </c>
      <c r="J205" s="15">
        <f>J204+data!$C$21*(I204-J204)/60*C204</f>
        <v>0.15346195506824262</v>
      </c>
      <c r="K205" s="12">
        <f t="shared" si="15"/>
        <v>200</v>
      </c>
    </row>
    <row r="206" spans="1:11" ht="20.100000000000001" customHeight="1">
      <c r="A206" s="12">
        <f t="shared" si="13"/>
        <v>201</v>
      </c>
      <c r="B206" s="13"/>
      <c r="C206" s="14">
        <f t="shared" si="14"/>
        <v>1</v>
      </c>
      <c r="D206" s="15">
        <v>0</v>
      </c>
      <c r="E206" s="15">
        <f>(D205/60+F206*data!$C$16+G206*data!$C$17-E205*(data!$C$18+data!$C$19+data!$C$20))*C205/60+E205</f>
        <v>0.90350264943790826</v>
      </c>
      <c r="F206" s="15">
        <f>F205+(data!$C$19*E205-data!$C$16*F205)*C205/60</f>
        <v>3.6129543828388253</v>
      </c>
      <c r="G206" s="15">
        <f>G205+(data!$C$20*E205-data!$C$17*G205)*C205/60</f>
        <v>1.4150913627757522</v>
      </c>
      <c r="H206" s="16">
        <f t="shared" si="12"/>
        <v>3.35</v>
      </c>
      <c r="I206" s="15">
        <f>E206/data!$C$15*1000</f>
        <v>0.12233423719834002</v>
      </c>
      <c r="J206" s="15">
        <f>J205+data!$C$21*(I205-J205)/60*C205</f>
        <v>0.15339941993679868</v>
      </c>
      <c r="K206" s="12">
        <f t="shared" si="15"/>
        <v>201</v>
      </c>
    </row>
    <row r="207" spans="1:11" ht="20.100000000000001" customHeight="1">
      <c r="A207" s="12">
        <f t="shared" si="13"/>
        <v>202</v>
      </c>
      <c r="B207" s="13"/>
      <c r="C207" s="14">
        <f t="shared" si="14"/>
        <v>1</v>
      </c>
      <c r="D207" s="9">
        <v>0</v>
      </c>
      <c r="E207" s="15">
        <f>(D206/60+F207*data!$C$16+G207*data!$C$17-E206*(data!$C$18+data!$C$19+data!$C$20))*C206/60+E206</f>
        <v>0.89529360321042939</v>
      </c>
      <c r="F207" s="15">
        <f>F206+(data!$C$19*E206-data!$C$16*F206)*C206/60</f>
        <v>3.6143727471695013</v>
      </c>
      <c r="G207" s="15">
        <f>G206+(data!$C$20*E206-data!$C$17*G206)*C206/60</f>
        <v>1.4167787333580042</v>
      </c>
      <c r="H207" s="16">
        <f t="shared" si="12"/>
        <v>3.3666666666666667</v>
      </c>
      <c r="I207" s="15">
        <f>E207/data!$C$15*1000</f>
        <v>0.12122273253480716</v>
      </c>
      <c r="J207" s="15">
        <f>J206+data!$C$21*(I206-J206)/60*C206</f>
        <v>0.15333466629627274</v>
      </c>
      <c r="K207" s="12">
        <f t="shared" si="15"/>
        <v>202</v>
      </c>
    </row>
    <row r="208" spans="1:11" ht="20.100000000000001" customHeight="1">
      <c r="A208" s="12">
        <f t="shared" si="13"/>
        <v>203</v>
      </c>
      <c r="B208" s="13"/>
      <c r="C208" s="14">
        <f t="shared" si="14"/>
        <v>1</v>
      </c>
      <c r="D208" s="15">
        <v>0</v>
      </c>
      <c r="E208" s="15">
        <f>(D207/60+F208*data!$C$16+G208*data!$C$17-E207*(data!$C$18+data!$C$19+data!$C$20))*C207/60+E207</f>
        <v>0.8871963302748912</v>
      </c>
      <c r="F208" s="15">
        <f>F207+(data!$C$19*E207-data!$C$16*F207)*C207/60</f>
        <v>3.6157420751519789</v>
      </c>
      <c r="G208" s="15">
        <f>G207+(data!$C$20*E207-data!$C$17*G207)*C207/60</f>
        <v>1.4184496964335787</v>
      </c>
      <c r="H208" s="16">
        <f t="shared" si="12"/>
        <v>3.3833333333333333</v>
      </c>
      <c r="I208" s="15">
        <f>E208/data!$C$15*1000</f>
        <v>0.12012636197233888</v>
      </c>
      <c r="J208" s="15">
        <f>J207+data!$C$21*(I207-J207)/60*C207</f>
        <v>0.15326773076162969</v>
      </c>
      <c r="K208" s="12">
        <f t="shared" si="15"/>
        <v>203</v>
      </c>
    </row>
    <row r="209" spans="1:11" ht="20.100000000000001" customHeight="1">
      <c r="A209" s="12">
        <f t="shared" si="13"/>
        <v>204</v>
      </c>
      <c r="B209" s="13"/>
      <c r="C209" s="14">
        <f t="shared" si="14"/>
        <v>1</v>
      </c>
      <c r="D209" s="9">
        <v>0</v>
      </c>
      <c r="E209" s="15">
        <f>(D208/60+F209*data!$C$16+G209*data!$C$17-E208*(data!$C$18+data!$C$19+data!$C$20))*C208/60+E208</f>
        <v>0.87920927788290726</v>
      </c>
      <c r="F209" s="15">
        <f>F208+(data!$C$19*E208-data!$C$16*F208)*C208/60</f>
        <v>3.6170630658358061</v>
      </c>
      <c r="G209" s="15">
        <f>G208+(data!$C$20*E208-data!$C$17*G208)*C208/60</f>
        <v>1.4201044749188882</v>
      </c>
      <c r="H209" s="16">
        <f t="shared" si="12"/>
        <v>3.4</v>
      </c>
      <c r="I209" s="15">
        <f>E209/data!$C$15*1000</f>
        <v>0.11904491526884065</v>
      </c>
      <c r="J209" s="15">
        <f>J208+data!$C$21*(I208-J208)/60*C208</f>
        <v>0.15319864942709557</v>
      </c>
      <c r="K209" s="12">
        <f t="shared" si="15"/>
        <v>204</v>
      </c>
    </row>
    <row r="210" spans="1:11" ht="20.100000000000001" customHeight="1">
      <c r="A210" s="12">
        <f t="shared" si="13"/>
        <v>205</v>
      </c>
      <c r="B210" s="13"/>
      <c r="C210" s="14">
        <f t="shared" si="14"/>
        <v>1</v>
      </c>
      <c r="D210" s="15">
        <v>0</v>
      </c>
      <c r="E210" s="15">
        <f>(D209/60+F210*data!$C$16+G210*data!$C$17-E209*(data!$C$18+data!$C$19+data!$C$20))*C209/60+E209</f>
        <v>0.87133091487522585</v>
      </c>
      <c r="F210" s="15">
        <f>F209+(data!$C$19*E209-data!$C$16*F209)*C209/60</f>
        <v>3.6183364085405425</v>
      </c>
      <c r="G210" s="15">
        <f>G209+(data!$C$20*E209-data!$C$17*G209)*C209/60</f>
        <v>1.4217432886339747</v>
      </c>
      <c r="H210" s="16">
        <f t="shared" si="12"/>
        <v>3.4166666666666665</v>
      </c>
      <c r="I210" s="15">
        <f>E210/data!$C$15*1000</f>
        <v>0.11797818510538631</v>
      </c>
      <c r="J210" s="15">
        <f>J209+data!$C$21*(I209-J209)/60*C209</f>
        <v>0.15312745787342208</v>
      </c>
      <c r="K210" s="12">
        <f t="shared" si="15"/>
        <v>205</v>
      </c>
    </row>
    <row r="211" spans="1:11" ht="20.100000000000001" customHeight="1">
      <c r="A211" s="12">
        <f t="shared" si="13"/>
        <v>206</v>
      </c>
      <c r="B211" s="13"/>
      <c r="C211" s="14">
        <f t="shared" si="14"/>
        <v>1</v>
      </c>
      <c r="D211" s="9">
        <v>0</v>
      </c>
      <c r="E211" s="15">
        <f>(D210/60+F211*data!$C$16+G211*data!$C$17-E210*(data!$C$18+data!$C$19+data!$C$20))*C210/60+E210</f>
        <v>0.86355973138154807</v>
      </c>
      <c r="F211" s="15">
        <f>F210+(data!$C$19*E210-data!$C$16*F210)*C210/60</f>
        <v>3.6195627829910535</v>
      </c>
      <c r="G211" s="15">
        <f>G210+(data!$C$20*E210-data!$C$17*G210)*C210/60</f>
        <v>1.4233663543455595</v>
      </c>
      <c r="H211" s="16">
        <f t="shared" si="12"/>
        <v>3.4333333333333331</v>
      </c>
      <c r="I211" s="15">
        <f>E211/data!$C$15*1000</f>
        <v>0.11692596704557337</v>
      </c>
      <c r="J211" s="15">
        <f>J210+data!$C$21*(I210-J210)/60*C210</f>
        <v>0.15305419117505009</v>
      </c>
      <c r="K211" s="12">
        <f t="shared" si="15"/>
        <v>206</v>
      </c>
    </row>
    <row r="212" spans="1:11" ht="20.100000000000001" customHeight="1">
      <c r="A212" s="12">
        <f t="shared" si="13"/>
        <v>207</v>
      </c>
      <c r="B212" s="13"/>
      <c r="C212" s="14">
        <f t="shared" si="14"/>
        <v>1</v>
      </c>
      <c r="D212" s="15">
        <v>0</v>
      </c>
      <c r="E212" s="15">
        <f>(D211/60+F212*data!$C$16+G212*data!$C$17-E211*(data!$C$18+data!$C$19+data!$C$20))*C211/60+E211</f>
        <v>0.85589423852451918</v>
      </c>
      <c r="F212" s="15">
        <f>F211+(data!$C$19*E211-data!$C$16*F211)*C211/60</f>
        <v>3.6207428594509246</v>
      </c>
      <c r="G212" s="15">
        <f>G211+(data!$C$20*E211-data!$C$17*G211)*C211/60</f>
        <v>1.4249738858094965</v>
      </c>
      <c r="H212" s="16">
        <f t="shared" si="12"/>
        <v>3.45</v>
      </c>
      <c r="I212" s="15">
        <f>E212/data!$C$15*1000</f>
        <v>0.11588805949544351</v>
      </c>
      <c r="J212" s="15">
        <f>J211+data!$C$21*(I211-J211)/60*C211</f>
        <v>0.15297888390717349</v>
      </c>
      <c r="K212" s="12">
        <f t="shared" si="15"/>
        <v>207</v>
      </c>
    </row>
    <row r="213" spans="1:11" ht="20.100000000000001" customHeight="1">
      <c r="A213" s="12">
        <f t="shared" si="13"/>
        <v>208</v>
      </c>
      <c r="B213" s="13"/>
      <c r="C213" s="14">
        <f t="shared" si="14"/>
        <v>1</v>
      </c>
      <c r="D213" s="9">
        <v>0</v>
      </c>
      <c r="E213" s="15">
        <f>(D212/60+F213*data!$C$16+G213*data!$C$17-E212*(data!$C$18+data!$C$19+data!$C$20))*C212/60+E212</f>
        <v>0.84833296812783587</v>
      </c>
      <c r="F213" s="15">
        <f>F212+(data!$C$19*E212-data!$C$16*F212)*C212/60</f>
        <v>3.6218772988540202</v>
      </c>
      <c r="G213" s="15">
        <f>G212+(data!$C$20*E212-data!$C$17*G212)*C212/60</f>
        <v>1.4265660938126343</v>
      </c>
      <c r="H213" s="16">
        <f t="shared" si="12"/>
        <v>3.4666666666666668</v>
      </c>
      <c r="I213" s="15">
        <f>E213/data!$C$15*1000</f>
        <v>0.11486426366396021</v>
      </c>
      <c r="J213" s="15">
        <f>J212+data!$C$21*(I212-J212)/60*C212</f>
        <v>0.15290157015270475</v>
      </c>
      <c r="K213" s="12">
        <f t="shared" si="15"/>
        <v>208</v>
      </c>
    </row>
    <row r="214" spans="1:11" ht="20.100000000000001" customHeight="1">
      <c r="A214" s="12">
        <f t="shared" si="13"/>
        <v>209</v>
      </c>
      <c r="B214" s="13"/>
      <c r="C214" s="14">
        <f t="shared" si="14"/>
        <v>1</v>
      </c>
      <c r="D214" s="15">
        <v>0</v>
      </c>
      <c r="E214" s="15">
        <f>(D213/60+F214*data!$C$16+G214*data!$C$17-E213*(data!$C$18+data!$C$19+data!$C$20))*C213/60+E213</f>
        <v>0.84087447242841218</v>
      </c>
      <c r="F214" s="15">
        <f>F213+(data!$C$19*E213-data!$C$16*F213)*C213/60</f>
        <v>3.6229667529342131</v>
      </c>
      <c r="G214" s="15">
        <f>G213+(data!$C$20*E213-data!$C$17*G213)*C213/60</f>
        <v>1.4281431862140967</v>
      </c>
      <c r="H214" s="16">
        <f t="shared" si="12"/>
        <v>3.4833333333333334</v>
      </c>
      <c r="I214" s="15">
        <f>E214/data!$C$15*1000</f>
        <v>0.11385438352403617</v>
      </c>
      <c r="J214" s="15">
        <f>J213+data!$C$21*(I213-J213)/60*C213</f>
        <v>0.15282228350914359</v>
      </c>
      <c r="K214" s="12">
        <f t="shared" si="15"/>
        <v>209</v>
      </c>
    </row>
    <row r="215" spans="1:11" ht="20.100000000000001" customHeight="1">
      <c r="A215" s="12">
        <f t="shared" si="13"/>
        <v>210</v>
      </c>
      <c r="B215" s="13"/>
      <c r="C215" s="14">
        <f t="shared" si="14"/>
        <v>1</v>
      </c>
      <c r="D215" s="9">
        <v>0</v>
      </c>
      <c r="E215" s="15">
        <f>(D214/60+F215*data!$C$16+G215*data!$C$17-E214*(data!$C$18+data!$C$19+data!$C$20))*C214/60+E214</f>
        <v>0.8335173237925475</v>
      </c>
      <c r="F215" s="15">
        <f>F214+(data!$C$19*E214-data!$C$16*F214)*C214/60</f>
        <v>3.624011864353311</v>
      </c>
      <c r="G215" s="15">
        <f>G214+(data!$C$20*E214-data!$C$17*G214)*C214/60</f>
        <v>1.4297053679859888</v>
      </c>
      <c r="H215" s="16">
        <f t="shared" si="12"/>
        <v>3.5</v>
      </c>
      <c r="I215" s="15">
        <f>E215/data!$C$15*1000</f>
        <v>0.11285822577410234</v>
      </c>
      <c r="J215" s="15">
        <f>J214+data!$C$21*(I214-J214)/60*C214</f>
        <v>0.15274105709535005</v>
      </c>
      <c r="K215" s="12">
        <f t="shared" si="15"/>
        <v>210</v>
      </c>
    </row>
    <row r="216" spans="1:11" ht="20.100000000000001" customHeight="1">
      <c r="A216" s="12">
        <f t="shared" si="13"/>
        <v>211</v>
      </c>
      <c r="B216" s="13"/>
      <c r="C216" s="14">
        <f t="shared" si="14"/>
        <v>1</v>
      </c>
      <c r="D216" s="15">
        <v>0</v>
      </c>
      <c r="E216" s="15">
        <f>(D215/60+F216*data!$C$16+G216*data!$C$17-E215*(data!$C$18+data!$C$19+data!$C$20))*C215/60+E215</f>
        <v>0.82626011443604119</v>
      </c>
      <c r="F216" s="15">
        <f>F215+(data!$C$19*E215-data!$C$16*F215)*C215/60</f>
        <v>3.625013266827203</v>
      </c>
      <c r="G216" s="15">
        <f>G215+(data!$C$20*E215-data!$C$17*G215)*C215/60</f>
        <v>1.4312528412535368</v>
      </c>
      <c r="H216" s="16">
        <f t="shared" si="12"/>
        <v>3.5166666666666666</v>
      </c>
      <c r="I216" s="15">
        <f>E216/data!$C$15*1000</f>
        <v>0.11187559980021153</v>
      </c>
      <c r="J216" s="15">
        <f>J215+data!$C$21*(I215-J215)/60*C215</f>
        <v>0.15265792355822344</v>
      </c>
      <c r="K216" s="12">
        <f t="shared" si="15"/>
        <v>211</v>
      </c>
    </row>
    <row r="217" spans="1:11" ht="20.100000000000001" customHeight="1">
      <c r="A217" s="12">
        <f t="shared" si="13"/>
        <v>212</v>
      </c>
      <c r="B217" s="13"/>
      <c r="C217" s="14">
        <f t="shared" si="14"/>
        <v>1</v>
      </c>
      <c r="D217" s="9">
        <v>0</v>
      </c>
      <c r="E217" s="15">
        <f>(D216/60+F217*data!$C$16+G217*data!$C$17-E216*(data!$C$18+data!$C$19+data!$C$20))*C216/60+E216</f>
        <v>0.81910145614819863</v>
      </c>
      <c r="F217" s="15">
        <f>F216+(data!$C$19*E216-data!$C$16*F216)*C216/60</f>
        <v>3.625971585250253</v>
      </c>
      <c r="G217" s="15">
        <f>G216+(data!$C$20*E216-data!$C$17*G216)*C216/60</f>
        <v>1.4327858053346709</v>
      </c>
      <c r="H217" s="16">
        <f t="shared" si="12"/>
        <v>3.5333333333333332</v>
      </c>
      <c r="I217" s="15">
        <f>E217/data!$C$15*1000</f>
        <v>0.11090631763866876</v>
      </c>
      <c r="J217" s="15">
        <f>J216+data!$C$21*(I216-J216)/60*C216</f>
        <v>0.1525729150792883</v>
      </c>
      <c r="K217" s="12">
        <f t="shared" si="15"/>
        <v>212</v>
      </c>
    </row>
    <row r="218" spans="1:11" ht="20.100000000000001" customHeight="1">
      <c r="A218" s="12">
        <f t="shared" si="13"/>
        <v>213</v>
      </c>
      <c r="B218" s="13"/>
      <c r="C218" s="14">
        <f t="shared" si="14"/>
        <v>1</v>
      </c>
      <c r="D218" s="15">
        <v>0</v>
      </c>
      <c r="E218" s="15">
        <f>(D217/60+F218*data!$C$16+G218*data!$C$17-E217*(data!$C$18+data!$C$19+data!$C$20))*C217/60+E217</f>
        <v>0.81203998001967481</v>
      </c>
      <c r="F218" s="15">
        <f>F217+(data!$C$19*E217-data!$C$16*F217)*C217/60</f>
        <v>3.626887435817963</v>
      </c>
      <c r="G218" s="15">
        <f>G217+(data!$C$20*E217-data!$C$17*G217)*C217/60</f>
        <v>1.4343044567790566</v>
      </c>
      <c r="H218" s="16">
        <f t="shared" si="12"/>
        <v>3.55</v>
      </c>
      <c r="I218" s="15">
        <f>E218/data!$C$15*1000</f>
        <v>0.10995019393918136</v>
      </c>
      <c r="J218" s="15">
        <f>J217+data!$C$21*(I217-J217)/60*C217</f>
        <v>0.15248606338118872</v>
      </c>
      <c r="K218" s="12">
        <f t="shared" si="15"/>
        <v>213</v>
      </c>
    </row>
    <row r="219" spans="1:11" ht="20.100000000000001" customHeight="1">
      <c r="A219" s="12">
        <f t="shared" si="13"/>
        <v>214</v>
      </c>
      <c r="B219" s="13"/>
      <c r="C219" s="14">
        <f t="shared" si="14"/>
        <v>1</v>
      </c>
      <c r="D219" s="9">
        <v>0</v>
      </c>
      <c r="E219" s="15">
        <f>(D218/60+F219*data!$C$16+G219*data!$C$17-E218*(data!$C$18+data!$C$19+data!$C$20))*C218/60+E218</f>
        <v>0.80507433617410229</v>
      </c>
      <c r="F219" s="15">
        <f>F218+(data!$C$19*E218-data!$C$16*F218)*C218/60</f>
        <v>3.6277614261479312</v>
      </c>
      <c r="G219" s="15">
        <f>G218+(data!$C$20*E218-data!$C$17*G218)*C218/60</f>
        <v>1.4358089894065837</v>
      </c>
      <c r="H219" s="16">
        <f t="shared" si="12"/>
        <v>3.5666666666666669</v>
      </c>
      <c r="I219" s="15">
        <f>E219/data!$C$15*1000</f>
        <v>0.10900704592852133</v>
      </c>
      <c r="J219" s="15">
        <f>J218+data!$C$21*(I218-J218)/60*C218</f>
        <v>0.15239739973409239</v>
      </c>
      <c r="K219" s="12">
        <f t="shared" si="15"/>
        <v>214</v>
      </c>
    </row>
    <row r="220" spans="1:11" ht="20.100000000000001" customHeight="1">
      <c r="A220" s="12">
        <f t="shared" si="13"/>
        <v>215</v>
      </c>
      <c r="B220" s="13"/>
      <c r="C220" s="14">
        <f t="shared" si="14"/>
        <v>1</v>
      </c>
      <c r="D220" s="15">
        <v>0</v>
      </c>
      <c r="E220" s="15">
        <f>(D219/60+F220*data!$C$16+G220*data!$C$17-E219*(data!$C$18+data!$C$19+data!$C$20))*C219/60+E219</f>
        <v>0.79820319350345059</v>
      </c>
      <c r="F220" s="15">
        <f>F219+(data!$C$19*E219-data!$C$16*F219)*C219/60</f>
        <v>3.6285941553991279</v>
      </c>
      <c r="G220" s="15">
        <f>G219+(data!$C$20*E219-data!$C$17*G219)*C219/60</f>
        <v>1.4372995943453208</v>
      </c>
      <c r="H220" s="16">
        <f t="shared" si="12"/>
        <v>3.5833333333333335</v>
      </c>
      <c r="I220" s="15">
        <f>E220/data!$C$15*1000</f>
        <v>0.10807669337469308</v>
      </c>
      <c r="J220" s="15">
        <f>J219+data!$C$21*(I219-J219)/60*C219</f>
        <v>0.15230695496200544</v>
      </c>
      <c r="K220" s="12">
        <f t="shared" si="15"/>
        <v>215</v>
      </c>
    </row>
    <row r="221" spans="1:11" ht="20.100000000000001" customHeight="1">
      <c r="A221" s="12">
        <f t="shared" si="13"/>
        <v>216</v>
      </c>
      <c r="B221" s="13"/>
      <c r="C221" s="14">
        <f t="shared" si="14"/>
        <v>1</v>
      </c>
      <c r="D221" s="9">
        <v>0</v>
      </c>
      <c r="E221" s="15">
        <f>(D220/60+F221*data!$C$16+G221*data!$C$17-E220*(data!$C$18+data!$C$19+data!$C$20))*C220/60+E220</f>
        <v>0.79142523940706511</v>
      </c>
      <c r="F221" s="15">
        <f>F220+(data!$C$19*E220-data!$C$16*F220)*C220/60</f>
        <v>3.6293862143895139</v>
      </c>
      <c r="G221" s="15">
        <f>G220+(data!$C$20*E220-data!$C$17*G220)*C220/60</f>
        <v>1.4387764600689408</v>
      </c>
      <c r="H221" s="16">
        <f t="shared" si="12"/>
        <v>3.6</v>
      </c>
      <c r="I221" s="15">
        <f>E221/data!$C$15*1000</f>
        <v>0.10715895855159928</v>
      </c>
      <c r="J221" s="15">
        <f>J220+data!$C$21*(I220-J220)/60*C220</f>
        <v>0.15221475944899959</v>
      </c>
      <c r="K221" s="12">
        <f t="shared" si="15"/>
        <v>216</v>
      </c>
    </row>
    <row r="222" spans="1:11" ht="20.100000000000001" customHeight="1">
      <c r="A222" s="12">
        <f t="shared" si="13"/>
        <v>217</v>
      </c>
      <c r="B222" s="13"/>
      <c r="C222" s="14">
        <f t="shared" si="14"/>
        <v>1</v>
      </c>
      <c r="D222" s="15">
        <v>0</v>
      </c>
      <c r="E222" s="15">
        <f>(D221/60+F222*data!$C$16+G222*data!$C$17-E221*(data!$C$18+data!$C$19+data!$C$20))*C221/60+E221</f>
        <v>0.78473917953433447</v>
      </c>
      <c r="F222" s="15">
        <f>F221+(data!$C$19*E221-data!$C$16*F221)*C221/60</f>
        <v>3.6301381857120218</v>
      </c>
      <c r="G222" s="15">
        <f>G221+(data!$C$20*E221-data!$C$17*G221)*C221/60</f>
        <v>1.4402397724336269</v>
      </c>
      <c r="H222" s="16">
        <f t="shared" si="12"/>
        <v>3.6166666666666667</v>
      </c>
      <c r="I222" s="15">
        <f>E222/data!$C$15*1000</f>
        <v>0.10625366620419799</v>
      </c>
      <c r="J222" s="15">
        <f>J221+data!$C$21*(I221-J221)/60*C221</f>
        <v>0.15212084314535249</v>
      </c>
      <c r="K222" s="12">
        <f t="shared" si="15"/>
        <v>217</v>
      </c>
    </row>
    <row r="223" spans="1:11" ht="20.100000000000001" customHeight="1">
      <c r="A223" s="12">
        <f t="shared" si="13"/>
        <v>218</v>
      </c>
      <c r="B223" s="13"/>
      <c r="C223" s="14">
        <f t="shared" si="14"/>
        <v>1</v>
      </c>
      <c r="D223" s="9">
        <v>0</v>
      </c>
      <c r="E223" s="15">
        <f>(D222/60+F223*data!$C$16+G223*data!$C$17-E222*(data!$C$18+data!$C$19+data!$C$20))*C222/60+E222</f>
        <v>0.77814373753093646</v>
      </c>
      <c r="F223" s="15">
        <f>F222+(data!$C$19*E222-data!$C$16*F222)*C222/60</f>
        <v>3.6308506438489263</v>
      </c>
      <c r="G223" s="15">
        <f>G222+(data!$C$20*E222-data!$C$17*G222)*C222/60</f>
        <v>1.4416897147144656</v>
      </c>
      <c r="H223" s="16">
        <f t="shared" si="12"/>
        <v>3.6333333333333333</v>
      </c>
      <c r="I223" s="15">
        <f>E223/data!$C$15*1000</f>
        <v>0.1053606435141444</v>
      </c>
      <c r="J223" s="15">
        <f>J222+data!$C$21*(I222-J222)/60*C222</f>
        <v>0.15202523557360273</v>
      </c>
      <c r="K223" s="12">
        <f t="shared" si="15"/>
        <v>218</v>
      </c>
    </row>
    <row r="224" spans="1:11" ht="20.100000000000001" customHeight="1">
      <c r="A224" s="12">
        <f t="shared" si="13"/>
        <v>219</v>
      </c>
      <c r="B224" s="13"/>
      <c r="C224" s="14">
        <f t="shared" si="14"/>
        <v>1</v>
      </c>
      <c r="D224" s="15">
        <v>0</v>
      </c>
      <c r="E224" s="15">
        <f>(D223/60+F224*data!$C$16+G224*data!$C$17-E223*(data!$C$18+data!$C$19+data!$C$20))*C223/60+E223</f>
        <v>0.77163765478861157</v>
      </c>
      <c r="F224" s="15">
        <f>F223+(data!$C$19*E223-data!$C$16*F223)*C223/60</f>
        <v>3.6315241552846231</v>
      </c>
      <c r="G224" s="15">
        <f>G223+(data!$C$20*E223-data!$C$17*G223)*C223/60</f>
        <v>1.4431264676413329</v>
      </c>
      <c r="H224" s="16">
        <f t="shared" si="12"/>
        <v>3.65</v>
      </c>
      <c r="I224" s="15">
        <f>E224/data!$C$15*1000</f>
        <v>0.10447972006591018</v>
      </c>
      <c r="J224" s="15">
        <f>J223+data!$C$21*(I223-J223)/60*C223</f>
        <v>0.15192796583452065</v>
      </c>
      <c r="K224" s="12">
        <f t="shared" si="15"/>
        <v>219</v>
      </c>
    </row>
    <row r="225" spans="1:11" ht="20.100000000000001" customHeight="1">
      <c r="A225" s="12">
        <f t="shared" si="13"/>
        <v>220</v>
      </c>
      <c r="B225" s="13"/>
      <c r="C225" s="14">
        <f t="shared" si="14"/>
        <v>1</v>
      </c>
      <c r="D225" s="9">
        <v>0</v>
      </c>
      <c r="E225" s="15">
        <f>(D224/60+F225*data!$C$16+G225*data!$C$17-E224*(data!$C$18+data!$C$19+data!$C$20))*C224/60+E224</f>
        <v>0.76521969019841618</v>
      </c>
      <c r="F225" s="15">
        <f>F224+(data!$C$19*E224-data!$C$16*F224)*C224/60</f>
        <v>3.6321592786168404</v>
      </c>
      <c r="G225" s="15">
        <f>G224+(data!$C$20*E224-data!$C$17*G224)*C224/60</f>
        <v>1.4445502094342819</v>
      </c>
      <c r="H225" s="16">
        <f t="shared" si="12"/>
        <v>3.6666666666666665</v>
      </c>
      <c r="I225" s="15">
        <f>E225/data!$C$15*1000</f>
        <v>0.10361072781337394</v>
      </c>
      <c r="J225" s="15">
        <f>J224+data!$C$21*(I224-J224)/60*C224</f>
        <v>0.15182906261299595</v>
      </c>
      <c r="K225" s="12">
        <f t="shared" si="15"/>
        <v>220</v>
      </c>
    </row>
    <row r="226" spans="1:11" ht="20.100000000000001" customHeight="1">
      <c r="A226" s="12">
        <f t="shared" si="13"/>
        <v>221</v>
      </c>
      <c r="B226" s="13"/>
      <c r="C226" s="14">
        <f t="shared" si="14"/>
        <v>1</v>
      </c>
      <c r="D226" s="15">
        <v>0</v>
      </c>
      <c r="E226" s="15">
        <f>(D225/60+F226*data!$C$16+G226*data!$C$17-E225*(data!$C$18+data!$C$19+data!$C$20))*C225/60+E225</f>
        <v>0.7588886199074063</v>
      </c>
      <c r="F226" s="15">
        <f>F225+(data!$C$19*E225-data!$C$16*F225)*C225/60</f>
        <v>3.6327565646663031</v>
      </c>
      <c r="G226" s="15">
        <f>G225+(data!$C$20*E225-data!$C$17*G225)*C225/60</f>
        <v>1.4459611158384389</v>
      </c>
      <c r="H226" s="16">
        <f t="shared" si="12"/>
        <v>3.6833333333333331</v>
      </c>
      <c r="I226" s="15">
        <f>E226/data!$C$15*1000</f>
        <v>0.10275350104687622</v>
      </c>
      <c r="J226" s="15">
        <f>J225+data!$C$21*(I225-J225)/60*C225</f>
        <v>0.15172855418384357</v>
      </c>
      <c r="K226" s="12">
        <f t="shared" si="15"/>
        <v>221</v>
      </c>
    </row>
    <row r="227" spans="1:11" ht="20.100000000000001" customHeight="1">
      <c r="A227" s="12">
        <f t="shared" si="13"/>
        <v>222</v>
      </c>
      <c r="B227" s="13"/>
      <c r="C227" s="14">
        <f t="shared" si="14"/>
        <v>1</v>
      </c>
      <c r="D227" s="9">
        <v>0</v>
      </c>
      <c r="E227" s="15">
        <f>(D226/60+F227*data!$C$16+G227*data!$C$17-E226*(data!$C$18+data!$C$19+data!$C$20))*C226/60+E226</f>
        <v>0.75264323707870484</v>
      </c>
      <c r="F227" s="15">
        <f>F226+(data!$C$19*E226-data!$C$16*F226)*C226/60</f>
        <v>3.6333165565848744</v>
      </c>
      <c r="G227" s="15">
        <f>G226+(data!$C$20*E226-data!$C$17*G226)*C226/60</f>
        <v>1.4473593601584132</v>
      </c>
      <c r="H227" s="16">
        <f t="shared" si="12"/>
        <v>3.7</v>
      </c>
      <c r="I227" s="15">
        <f>E227/data!$C$15*1000</f>
        <v>0.10190787636073266</v>
      </c>
      <c r="J227" s="15">
        <f>J226+data!$C$21*(I226-J226)/60*C226</f>
        <v>0.15162646841752861</v>
      </c>
      <c r="K227" s="12">
        <f t="shared" si="15"/>
        <v>222</v>
      </c>
    </row>
    <row r="228" spans="1:11" ht="20.100000000000001" customHeight="1">
      <c r="A228" s="12">
        <f t="shared" si="13"/>
        <v>223</v>
      </c>
      <c r="B228" s="13"/>
      <c r="C228" s="14">
        <f t="shared" si="14"/>
        <v>1</v>
      </c>
      <c r="D228" s="15">
        <v>0</v>
      </c>
      <c r="E228" s="15">
        <f>(D227/60+F228*data!$C$16+G228*data!$C$17-E227*(data!$C$18+data!$C$19+data!$C$20))*C227/60+E227</f>
        <v>0.74648235165490473</v>
      </c>
      <c r="F228" s="15">
        <f>F227+(data!$C$19*E227-data!$C$16*F227)*C227/60</f>
        <v>3.6338397899621904</v>
      </c>
      <c r="G228" s="15">
        <f>G227+(data!$C$20*E227-data!$C$17*G227)*C227/60</f>
        <v>1.4487451132922295</v>
      </c>
      <c r="H228" s="16">
        <f t="shared" si="12"/>
        <v>3.7166666666666668</v>
      </c>
      <c r="I228" s="15">
        <f>E228/data!$C$15*1000</f>
        <v>0.1010736926211987</v>
      </c>
      <c r="J228" s="15">
        <f>J227+data!$C$21*(I227-J227)/60*C227</f>
        <v>0.15152283278581172</v>
      </c>
      <c r="K228" s="12">
        <f t="shared" si="15"/>
        <v>223</v>
      </c>
    </row>
    <row r="229" spans="1:11" ht="20.100000000000001" customHeight="1">
      <c r="A229" s="12">
        <f t="shared" si="13"/>
        <v>224</v>
      </c>
      <c r="B229" s="13"/>
      <c r="C229" s="14">
        <f t="shared" si="14"/>
        <v>1</v>
      </c>
      <c r="D229" s="9">
        <v>0</v>
      </c>
      <c r="E229" s="15">
        <f>(D228/60+F229*data!$C$16+G229*data!$C$17-E228*(data!$C$18+data!$C$19+data!$C$20))*C228/60+E228</f>
        <v>0.7404047901247619</v>
      </c>
      <c r="F229" s="15">
        <f>F228+(data!$C$19*E228-data!$C$16*F228)*C228/60</f>
        <v>3.6343267929308154</v>
      </c>
      <c r="G229" s="15">
        <f>G228+(data!$C$20*E228-data!$C$17*G228)*C228/60</f>
        <v>1.4501185437647881</v>
      </c>
      <c r="H229" s="16">
        <f t="shared" si="12"/>
        <v>3.7333333333333334</v>
      </c>
      <c r="I229" s="15">
        <f>E229/data!$C$15*1000</f>
        <v>0.10025079093487986</v>
      </c>
      <c r="J229" s="15">
        <f>J228+data!$C$21*(I228-J228)/60*C228</f>
        <v>0.15141767436731585</v>
      </c>
      <c r="K229" s="12">
        <f t="shared" si="15"/>
        <v>224</v>
      </c>
    </row>
    <row r="230" spans="1:11" ht="20.100000000000001" customHeight="1">
      <c r="A230" s="12">
        <f t="shared" si="13"/>
        <v>225</v>
      </c>
      <c r="B230" s="13"/>
      <c r="C230" s="14">
        <f t="shared" si="14"/>
        <v>1</v>
      </c>
      <c r="D230" s="15">
        <v>0</v>
      </c>
      <c r="E230" s="15">
        <f>(D229/60+F230*data!$C$16+G230*data!$C$17-E229*(data!$C$18+data!$C$19+data!$C$20))*C229/60+E229</f>
        <v>0.73440939529313198</v>
      </c>
      <c r="F230" s="15">
        <f>F229+(data!$C$19*E229-data!$C$16*F229)*C229/60</f>
        <v>3.6347780862699328</v>
      </c>
      <c r="G230" s="15">
        <f>G229+(data!$C$20*E229-data!$C$17*G229)*C229/60</f>
        <v>1.4514798177608594</v>
      </c>
      <c r="H230" s="16">
        <f t="shared" si="12"/>
        <v>3.75</v>
      </c>
      <c r="I230" s="15">
        <f>E230/data!$C$15*1000</f>
        <v>9.9439014617581173E-2</v>
      </c>
      <c r="J230" s="15">
        <f>J229+data!$C$21*(I229-J229)/60*C229</f>
        <v>0.15131101985301568</v>
      </c>
      <c r="K230" s="12">
        <f t="shared" si="15"/>
        <v>225</v>
      </c>
    </row>
    <row r="231" spans="1:11" ht="20.100000000000001" customHeight="1">
      <c r="A231" s="12">
        <f t="shared" si="13"/>
        <v>226</v>
      </c>
      <c r="B231" s="13"/>
      <c r="C231" s="14">
        <f t="shared" si="14"/>
        <v>1</v>
      </c>
      <c r="D231" s="9">
        <v>0</v>
      </c>
      <c r="E231" s="15">
        <f>(D230/60+F231*data!$C$16+G231*data!$C$17-E230*(data!$C$18+data!$C$19+data!$C$20))*C230/60+E230</f>
        <v>0.72849502605410621</v>
      </c>
      <c r="F231" s="15">
        <f>F230+(data!$C$19*E230-data!$C$16*F230)*C230/60</f>
        <v>3.6351941835075952</v>
      </c>
      <c r="G231" s="15">
        <f>G230+(data!$C$20*E230-data!$C$17*G230)*C230/60</f>
        <v>1.4528290991576205</v>
      </c>
      <c r="H231" s="16">
        <f t="shared" si="12"/>
        <v>3.7666666666666666</v>
      </c>
      <c r="I231" s="15">
        <f>E231/data!$C$15*1000</f>
        <v>9.8638209163589785E-2</v>
      </c>
      <c r="J231" s="15">
        <f>J230+data!$C$21*(I230-J230)/60*C230</f>
        <v>0.15120289555165059</v>
      </c>
      <c r="K231" s="12">
        <f t="shared" si="15"/>
        <v>226</v>
      </c>
    </row>
    <row r="232" spans="1:11" ht="20.100000000000001" customHeight="1">
      <c r="A232" s="12">
        <f t="shared" si="13"/>
        <v>227</v>
      </c>
      <c r="B232" s="13"/>
      <c r="C232" s="14">
        <f t="shared" si="14"/>
        <v>1</v>
      </c>
      <c r="D232" s="15">
        <v>0</v>
      </c>
      <c r="E232" s="15">
        <f>(D231/60+F232*data!$C$16+G232*data!$C$17-E231*(data!$C$18+data!$C$19+data!$C$20))*C231/60+E231</f>
        <v>0.72266055716730149</v>
      </c>
      <c r="F232" s="15">
        <f>F231+(data!$C$19*E231-data!$C$16*F231)*C231/60</f>
        <v>3.6355755910215519</v>
      </c>
      <c r="G232" s="15">
        <f>G231+(data!$C$20*E231-data!$C$17*G231)*C231/60</f>
        <v>1.4541665495567384</v>
      </c>
      <c r="H232" s="16">
        <f t="shared" si="12"/>
        <v>3.7833333333333332</v>
      </c>
      <c r="I232" s="15">
        <f>E232/data!$C$15*1000</f>
        <v>9.7848222215384639E-2</v>
      </c>
      <c r="J232" s="15">
        <f>J231+data!$C$21*(I231-J231)/60*C231</f>
        <v>0.15109332739506232</v>
      </c>
      <c r="K232" s="12">
        <f t="shared" si="15"/>
        <v>227</v>
      </c>
    </row>
    <row r="233" spans="1:11" ht="20.100000000000001" customHeight="1">
      <c r="A233" s="12">
        <f t="shared" si="13"/>
        <v>228</v>
      </c>
      <c r="B233" s="13"/>
      <c r="C233" s="14">
        <f t="shared" si="14"/>
        <v>1</v>
      </c>
      <c r="D233" s="9">
        <v>0</v>
      </c>
      <c r="E233" s="15">
        <f>(D232/60+F233*data!$C$16+G233*data!$C$17-E232*(data!$C$18+data!$C$19+data!$C$20))*C232/60+E232</f>
        <v>0.7169048790372613</v>
      </c>
      <c r="F233" s="15">
        <f>F232+(data!$C$19*E232-data!$C$16*F232)*C232/60</f>
        <v>3.6359228081386767</v>
      </c>
      <c r="G233" s="15">
        <f>G232+(data!$C$20*E232-data!$C$17*G232)*C232/60</f>
        <v>1.4554923283160082</v>
      </c>
      <c r="H233" s="16">
        <f t="shared" si="12"/>
        <v>3.8</v>
      </c>
      <c r="I233" s="15">
        <f>E233/data!$C$15*1000</f>
        <v>9.7068903533767403E-2</v>
      </c>
      <c r="J233" s="15">
        <f>J232+data!$C$21*(I232-J232)/60*C232</f>
        <v>0.15098234094345836</v>
      </c>
      <c r="K233" s="12">
        <f t="shared" si="15"/>
        <v>228</v>
      </c>
    </row>
    <row r="234" spans="1:11" ht="20.100000000000001" customHeight="1">
      <c r="A234" s="12">
        <f t="shared" si="13"/>
        <v>229</v>
      </c>
      <c r="B234" s="13"/>
      <c r="C234" s="14">
        <f t="shared" si="14"/>
        <v>1</v>
      </c>
      <c r="D234" s="15">
        <v>0</v>
      </c>
      <c r="E234" s="15">
        <f>(D233/60+F234*data!$C$16+G234*data!$C$17-E233*(data!$C$18+data!$C$19+data!$C$20))*C233/60+E233</f>
        <v>0.71122689749592349</v>
      </c>
      <c r="F234" s="15">
        <f>F233+(data!$C$19*E233-data!$C$16*F233)*C233/60</f>
        <v>3.6362363272330094</v>
      </c>
      <c r="G234" s="15">
        <f>G233+(data!$C$20*E233-data!$C$17*G233)*C233/60</f>
        <v>1.4568065925805505</v>
      </c>
      <c r="H234" s="16">
        <f t="shared" si="12"/>
        <v>3.8166666666666669</v>
      </c>
      <c r="I234" s="15">
        <f>E234/data!$C$15*1000</f>
        <v>9.6300104968408531E-2</v>
      </c>
      <c r="J234" s="15">
        <f>J233+data!$C$21*(I233-J233)/60*C233</f>
        <v>0.15086996139060216</v>
      </c>
      <c r="K234" s="12">
        <f t="shared" si="15"/>
        <v>229</v>
      </c>
    </row>
    <row r="235" spans="1:11" ht="20.100000000000001" customHeight="1">
      <c r="A235" s="12">
        <f t="shared" si="13"/>
        <v>230</v>
      </c>
      <c r="B235" s="13"/>
      <c r="C235" s="14">
        <f t="shared" si="14"/>
        <v>1</v>
      </c>
      <c r="D235" s="9">
        <v>0</v>
      </c>
      <c r="E235" s="15">
        <f>(D234/60+F235*data!$C$16+G235*data!$C$17-E234*(data!$C$18+data!$C$19+data!$C$20))*C234/60+E234</f>
        <v>0.70562553358811309</v>
      </c>
      <c r="F235" s="15">
        <f>F234+(data!$C$19*E234-data!$C$16*F234)*C234/60</f>
        <v>3.6365166338224384</v>
      </c>
      <c r="G235" s="15">
        <f>G234+(data!$C$20*E234-data!$C$17*G234)*C234/60</f>
        <v>1.4581094973135758</v>
      </c>
      <c r="H235" s="16">
        <f t="shared" si="12"/>
        <v>3.8333333333333335</v>
      </c>
      <c r="I235" s="15">
        <f>E235/data!$C$15*1000</f>
        <v>9.5541680428803025E-2</v>
      </c>
      <c r="J235" s="15">
        <f>J234+data!$C$21*(I234-J234)/60*C234</f>
        <v>0.15075621356893104</v>
      </c>
      <c r="K235" s="12">
        <f t="shared" si="15"/>
        <v>230</v>
      </c>
    </row>
    <row r="236" spans="1:11" ht="20.100000000000001" customHeight="1">
      <c r="A236" s="12">
        <f t="shared" si="13"/>
        <v>231</v>
      </c>
      <c r="B236" s="13"/>
      <c r="C236" s="14">
        <f t="shared" si="14"/>
        <v>1</v>
      </c>
      <c r="D236" s="15">
        <v>0</v>
      </c>
      <c r="E236" s="15">
        <f>(D235/60+F236*data!$C$16+G236*data!$C$17-E235*(data!$C$18+data!$C$19+data!$C$20))*C235/60+E235</f>
        <v>0.70009972336001713</v>
      </c>
      <c r="F236" s="15">
        <f>F235+(data!$C$19*E235-data!$C$16*F235)*C235/60</f>
        <v>3.636764206664036</v>
      </c>
      <c r="G236" s="15">
        <f>G235+(data!$C$20*E235-data!$C$17*G235)*C235/60</f>
        <v>1.4594011953267199</v>
      </c>
      <c r="H236" s="16">
        <f t="shared" si="12"/>
        <v>3.85</v>
      </c>
      <c r="I236" s="15">
        <f>E236/data!$C$15*1000</f>
        <v>9.479348585562998E-2</v>
      </c>
      <c r="J236" s="15">
        <f>J235+data!$C$21*(I235-J235)/60*C235</f>
        <v>0.15064112195460305</v>
      </c>
      <c r="K236" s="12">
        <f t="shared" si="15"/>
        <v>231</v>
      </c>
    </row>
    <row r="237" spans="1:11" ht="20.100000000000001" customHeight="1">
      <c r="A237" s="12">
        <f t="shared" si="13"/>
        <v>232</v>
      </c>
      <c r="B237" s="13"/>
      <c r="C237" s="14">
        <f t="shared" si="14"/>
        <v>1</v>
      </c>
      <c r="D237" s="9">
        <v>0</v>
      </c>
      <c r="E237" s="15">
        <f>(D236/60+F237*data!$C$16+G237*data!$C$17-E236*(data!$C$18+data!$C$19+data!$C$20))*C236/60+E236</f>
        <v>0.69464841765060148</v>
      </c>
      <c r="F237" s="15">
        <f>F236+(data!$C$19*E236-data!$C$16*F236)*C236/60</f>
        <v>3.6369795178480686</v>
      </c>
      <c r="G237" s="15">
        <f>G236+(data!$C$20*E236-data!$C$17*G236)*C236/60</f>
        <v>1.4606818373099593</v>
      </c>
      <c r="H237" s="16">
        <f t="shared" si="12"/>
        <v>3.8666666666666667</v>
      </c>
      <c r="I237" s="15">
        <f>E237/data!$C$15*1000</f>
        <v>9.4055379192510391E-2</v>
      </c>
      <c r="J237" s="15">
        <f>J236+data!$C$21*(I236-J236)/60*C236</f>
        <v>0.15052471067247339</v>
      </c>
      <c r="K237" s="12">
        <f t="shared" si="15"/>
        <v>232</v>
      </c>
    </row>
    <row r="238" spans="1:11" ht="20.100000000000001" customHeight="1">
      <c r="A238" s="12">
        <f t="shared" si="13"/>
        <v>233</v>
      </c>
      <c r="B238" s="13"/>
      <c r="C238" s="14">
        <f t="shared" si="14"/>
        <v>1</v>
      </c>
      <c r="D238" s="15">
        <v>0</v>
      </c>
      <c r="E238" s="15">
        <f>(D237/60+F238*data!$C$16+G238*data!$C$17-E237*(data!$C$18+data!$C$19+data!$C$20))*C237/60+E237</f>
        <v>0.68927058188592716</v>
      </c>
      <c r="F238" s="15">
        <f>F237+(data!$C$19*E237-data!$C$16*F237)*C237/60</f>
        <v>3.637163032890701</v>
      </c>
      <c r="G238" s="15">
        <f>G237+(data!$C$20*E237-data!$C$17*G237)*C237/60</f>
        <v>1.4619515718611087</v>
      </c>
      <c r="H238" s="16">
        <f t="shared" si="12"/>
        <v>3.8833333333333333</v>
      </c>
      <c r="I238" s="15">
        <f>E238/data!$C$15*1000</f>
        <v>9.3327220358157575E-2</v>
      </c>
      <c r="J238" s="15">
        <f>J237+data!$C$21*(I237-J237)/60*C237</f>
        <v>0.15040700350100175</v>
      </c>
      <c r="K238" s="12">
        <f t="shared" si="15"/>
        <v>233</v>
      </c>
    </row>
    <row r="239" spans="1:11" ht="20.100000000000001" customHeight="1">
      <c r="A239" s="12">
        <f t="shared" si="13"/>
        <v>234</v>
      </c>
      <c r="B239" s="13"/>
      <c r="C239" s="14">
        <f t="shared" si="14"/>
        <v>1</v>
      </c>
      <c r="D239" s="9">
        <v>0</v>
      </c>
      <c r="E239" s="15">
        <f>(D238/60+F239*data!$C$16+G239*data!$C$17-E238*(data!$C$18+data!$C$19+data!$C$20))*C238/60+E238</f>
        <v>0.68396519587632665</v>
      </c>
      <c r="F239" s="15">
        <f>F238+(data!$C$19*E238-data!$C$16*F238)*C238/60</f>
        <v>3.6373152108254105</v>
      </c>
      <c r="G239" s="15">
        <f>G238+(data!$C$20*E238-data!$C$17*G238)*C238/60</f>
        <v>1.4632105455149103</v>
      </c>
      <c r="H239" s="16">
        <f t="shared" si="12"/>
        <v>3.9</v>
      </c>
      <c r="I239" s="15">
        <f>E239/data!$C$15*1000</f>
        <v>9.2608871218914882E-2</v>
      </c>
      <c r="J239" s="15">
        <f>J238+data!$C$21*(I238-J238)/60*C238</f>
        <v>0.15028802387709134</v>
      </c>
      <c r="K239" s="12">
        <f t="shared" si="15"/>
        <v>234</v>
      </c>
    </row>
    <row r="240" spans="1:11" ht="20.100000000000001" customHeight="1">
      <c r="A240" s="12">
        <f t="shared" si="13"/>
        <v>235</v>
      </c>
      <c r="B240" s="13"/>
      <c r="C240" s="14">
        <f t="shared" si="14"/>
        <v>1</v>
      </c>
      <c r="D240" s="15">
        <v>0</v>
      </c>
      <c r="E240" s="15">
        <f>(D239/60+F240*data!$C$16+G240*data!$C$17-E239*(data!$C$18+data!$C$19+data!$C$20))*C239/60+E239</f>
        <v>0.67873125361640063</v>
      </c>
      <c r="F240" s="15">
        <f>F239+(data!$C$19*E239-data!$C$16*F239)*C239/60</f>
        <v>3.6374365042931305</v>
      </c>
      <c r="G240" s="15">
        <f>G239+(data!$C$20*E239-data!$C$17*G239)*C239/60</f>
        <v>1.464458902771717</v>
      </c>
      <c r="H240" s="16">
        <f t="shared" si="12"/>
        <v>3.9166666666666665</v>
      </c>
      <c r="I240" s="15">
        <f>E240/data!$C$15*1000</f>
        <v>9.1900195561675196E-2</v>
      </c>
      <c r="J240" s="15">
        <f>J239+data!$C$21*(I239-J239)/60*C239</f>
        <v>0.15016779490086052</v>
      </c>
      <c r="K240" s="12">
        <f t="shared" si="15"/>
        <v>235</v>
      </c>
    </row>
    <row r="241" spans="1:11" ht="20.100000000000001" customHeight="1">
      <c r="A241" s="12">
        <f t="shared" si="13"/>
        <v>236</v>
      </c>
      <c r="B241" s="13"/>
      <c r="C241" s="14">
        <f t="shared" si="14"/>
        <v>1</v>
      </c>
      <c r="D241" s="9">
        <v>0</v>
      </c>
      <c r="E241" s="15">
        <f>(D240/60+F241*data!$C$16+G241*data!$C$17-E240*(data!$C$18+data!$C$19+data!$C$20))*C240/60+E240</f>
        <v>0.67356776308779565</v>
      </c>
      <c r="F241" s="15">
        <f>F240+(data!$C$19*E240-data!$C$16*F240)*C240/60</f>
        <v>3.6375273596311399</v>
      </c>
      <c r="G241" s="15">
        <f>G240+(data!$C$20*E240-data!$C$17*G240)*C240/60</f>
        <v>1.4656967861257773</v>
      </c>
      <c r="H241" s="16">
        <f t="shared" si="12"/>
        <v>3.9333333333333331</v>
      </c>
      <c r="I241" s="15">
        <f>E241/data!$C$15*1000</f>
        <v>9.1201059067177112E-2</v>
      </c>
      <c r="J241" s="15">
        <f>J240+data!$C$21*(I240-J240)/60*C240</f>
        <v>0.15004633934034814</v>
      </c>
      <c r="K241" s="12">
        <f t="shared" si="15"/>
        <v>236</v>
      </c>
    </row>
    <row r="242" spans="1:11" ht="20.100000000000001" customHeight="1">
      <c r="A242" s="12">
        <f t="shared" si="13"/>
        <v>237</v>
      </c>
      <c r="B242" s="13"/>
      <c r="C242" s="14">
        <f t="shared" si="14"/>
        <v>1</v>
      </c>
      <c r="D242" s="15">
        <v>0</v>
      </c>
      <c r="E242" s="15">
        <f>(D241/60+F242*data!$C$16+G242*data!$C$17-E241*(data!$C$18+data!$C$19+data!$C$20))*C241/60+E241</f>
        <v>0.66847374606472343</v>
      </c>
      <c r="F242" s="15">
        <f>F241+(data!$C$19*E241-data!$C$16*F241)*C241/60</f>
        <v>3.6375882169607188</v>
      </c>
      <c r="G242" s="15">
        <f>G241+(data!$C$20*E241-data!$C$17*G241)*C241/60</f>
        <v>1.4669243360931274</v>
      </c>
      <c r="H242" s="16">
        <f t="shared" si="12"/>
        <v>3.95</v>
      </c>
      <c r="I242" s="15">
        <f>E242/data!$C$15*1000</f>
        <v>9.0511329283672226E-2</v>
      </c>
      <c r="J242" s="15">
        <f>J241+data!$C$21*(I241-J241)/60*C241</f>
        <v>0.14992367963615333</v>
      </c>
      <c r="K242" s="12">
        <f t="shared" si="15"/>
        <v>237</v>
      </c>
    </row>
    <row r="243" spans="1:11" ht="20.100000000000001" customHeight="1">
      <c r="A243" s="12">
        <f t="shared" si="13"/>
        <v>238</v>
      </c>
      <c r="B243" s="13"/>
      <c r="C243" s="14">
        <f t="shared" si="14"/>
        <v>1</v>
      </c>
      <c r="D243" s="9">
        <v>0</v>
      </c>
      <c r="E243" s="15">
        <f>(D242/60+F243*data!$C$16+G243*data!$C$17-E242*(data!$C$18+data!$C$19+data!$C$20))*C242/60+E242</f>
        <v>0.66344823792218499</v>
      </c>
      <c r="F243" s="15">
        <f>F242+(data!$C$19*E242-data!$C$16*F242)*C242/60</f>
        <v>3.6376195102735811</v>
      </c>
      <c r="G243" s="15">
        <f>G242+(data!$C$20*E242-data!$C$17*G242)*C242/60</f>
        <v>1.4681416912390957</v>
      </c>
      <c r="H243" s="16">
        <f t="shared" si="12"/>
        <v>3.9666666666666668</v>
      </c>
      <c r="I243" s="15">
        <f>E243/data!$C$15*1000</f>
        <v>8.9830875600958662E-2</v>
      </c>
      <c r="J243" s="15">
        <f>J242+data!$C$21*(I242-J242)/60*C242</f>
        <v>0.14979983790601079</v>
      </c>
      <c r="K243" s="12">
        <f t="shared" si="15"/>
        <v>238</v>
      </c>
    </row>
    <row r="244" spans="1:11" ht="20.100000000000001" customHeight="1">
      <c r="A244" s="12">
        <f t="shared" si="13"/>
        <v>239</v>
      </c>
      <c r="B244" s="13"/>
      <c r="C244" s="14">
        <f t="shared" si="14"/>
        <v>1</v>
      </c>
      <c r="D244" s="15">
        <v>0</v>
      </c>
      <c r="E244" s="15">
        <f>(D243/60+F244*data!$C$16+G244*data!$C$17-E243*(data!$C$18+data!$C$19+data!$C$20))*C243/60+E243</f>
        <v>0.65849028744686111</v>
      </c>
      <c r="F244" s="15">
        <f>F243+(data!$C$19*E243-data!$C$16*F243)*C243/60</f>
        <v>3.6376216675171111</v>
      </c>
      <c r="G244" s="15">
        <f>G243+(data!$C$20*E243-data!$C$17*G243)*C243/60</f>
        <v>1.4693489882054227</v>
      </c>
      <c r="H244" s="16">
        <f t="shared" si="12"/>
        <v>3.9833333333333334</v>
      </c>
      <c r="I244" s="15">
        <f>E244/data!$C$15*1000</f>
        <v>8.9159569224775678E-2</v>
      </c>
      <c r="J244" s="15">
        <f>J243+data!$C$21*(I243-J243)/60*C243</f>
        <v>0.14967483594930228</v>
      </c>
      <c r="K244" s="12">
        <f t="shared" si="15"/>
        <v>239</v>
      </c>
    </row>
    <row r="245" spans="1:11" ht="20.100000000000001" customHeight="1">
      <c r="A245" s="12">
        <f t="shared" si="13"/>
        <v>240</v>
      </c>
      <c r="B245" s="13"/>
      <c r="C245" s="14">
        <f t="shared" si="14"/>
        <v>1</v>
      </c>
      <c r="D245" s="9">
        <v>0</v>
      </c>
      <c r="E245" s="15">
        <f>(D244/60+F245*data!$C$16+G245*data!$C$17-E244*(data!$C$18+data!$C$19+data!$C$20))*C244/60+E244</f>
        <v>0.65359895665063195</v>
      </c>
      <c r="F245" s="15">
        <f>F244+(data!$C$19*E244-data!$C$16*F244)*C244/60</f>
        <v>3.6375951106784097</v>
      </c>
      <c r="G245" s="15">
        <f>G244+(data!$C$20*E244-data!$C$17*G244)*C244/60</f>
        <v>1.4705463617370071</v>
      </c>
      <c r="H245" s="16">
        <f t="shared" si="12"/>
        <v>4</v>
      </c>
      <c r="I245" s="15">
        <f>E245/data!$C$15*1000</f>
        <v>8.8497283151554196E-2</v>
      </c>
      <c r="J245" s="15">
        <f>J244+data!$C$21*(I244-J244)/60*C244</f>
        <v>0.1495486952515056</v>
      </c>
      <c r="K245" s="12">
        <f t="shared" si="15"/>
        <v>240</v>
      </c>
    </row>
    <row r="246" spans="1:11" ht="20.100000000000001" customHeight="1">
      <c r="A246" s="12">
        <f t="shared" si="13"/>
        <v>241</v>
      </c>
      <c r="B246" s="13"/>
      <c r="C246" s="14">
        <f t="shared" si="14"/>
        <v>1</v>
      </c>
      <c r="D246" s="15">
        <v>0</v>
      </c>
      <c r="E246" s="15">
        <f>(D245/60+F246*data!$C$16+G246*data!$C$17-E245*(data!$C$18+data!$C$19+data!$C$20))*C245/60+E245</f>
        <v>0.64877332058668979</v>
      </c>
      <c r="F246" s="15">
        <f>F245+(data!$C$19*E245-data!$C$16*F245)*C245/60</f>
        <v>3.6375402558671746</v>
      </c>
      <c r="G246" s="15">
        <f>G245+(data!$C$20*E245-data!$C$17*G245)*C245/60</f>
        <v>1.4717339447082776</v>
      </c>
      <c r="H246" s="16">
        <f t="shared" si="12"/>
        <v>4.0166666666666666</v>
      </c>
      <c r="I246" s="15">
        <f>E246/data!$C$15*1000</f>
        <v>8.7843892143518496E-2</v>
      </c>
      <c r="J246" s="15">
        <f>J245+data!$C$21*(I245-J245)/60*C245</f>
        <v>0.14942143698858135</v>
      </c>
      <c r="K246" s="12">
        <f t="shared" si="15"/>
        <v>241</v>
      </c>
    </row>
    <row r="247" spans="1:11" ht="20.100000000000001" customHeight="1">
      <c r="A247" s="12">
        <f t="shared" si="13"/>
        <v>242</v>
      </c>
      <c r="B247" s="13"/>
      <c r="C247" s="14">
        <f t="shared" si="14"/>
        <v>1</v>
      </c>
      <c r="D247" s="9">
        <v>0</v>
      </c>
      <c r="E247" s="15">
        <f>(D246/60+F247*data!$C$16+G247*data!$C$17-E246*(data!$C$18+data!$C$19+data!$C$20))*C246/60+E246</f>
        <v>0.6440124671682087</v>
      </c>
      <c r="F247" s="15">
        <f>F246+(data!$C$19*E246-data!$C$16*F246)*C246/60</f>
        <v>3.6374575133974276</v>
      </c>
      <c r="G247" s="15">
        <f>G246+(data!$C$20*E246-data!$C$17*G246)*C246/60</f>
        <v>1.4729118681491982</v>
      </c>
      <c r="H247" s="16">
        <f t="shared" si="12"/>
        <v>4.0333333333333332</v>
      </c>
      <c r="I247" s="15">
        <f>E247/data!$C$15*1000</f>
        <v>8.7199272704134065E-2</v>
      </c>
      <c r="J247" s="15">
        <f>J246+data!$C$21*(I246-J246)/60*C246</f>
        <v>0.14929308203129887</v>
      </c>
      <c r="K247" s="12">
        <f t="shared" si="15"/>
        <v>242</v>
      </c>
    </row>
    <row r="248" spans="1:11" ht="20.100000000000001" customHeight="1">
      <c r="A248" s="12">
        <f t="shared" si="13"/>
        <v>243</v>
      </c>
      <c r="B248" s="13"/>
      <c r="C248" s="14">
        <f t="shared" si="14"/>
        <v>1</v>
      </c>
      <c r="D248" s="15">
        <v>0</v>
      </c>
      <c r="E248" s="15">
        <f>(D247/60+F248*data!$C$16+G248*data!$C$17-E247*(data!$C$18+data!$C$19+data!$C$20))*C247/60+E247</f>
        <v>0.63931549698953538</v>
      </c>
      <c r="F248" s="15">
        <f>F247+(data!$C$19*E247-data!$C$16*F247)*C247/60</f>
        <v>3.6373472878681063</v>
      </c>
      <c r="G248" s="15">
        <f>G247+(data!$C$20*E247-data!$C$17*G247)*C247/60</f>
        <v>1.4740802612709134</v>
      </c>
      <c r="H248" s="16">
        <f t="shared" si="12"/>
        <v>4.05</v>
      </c>
      <c r="I248" s="15">
        <f>E248/data!$C$15*1000</f>
        <v>8.6563303053896937E-2</v>
      </c>
      <c r="J248" s="15">
        <f>J247+data!$C$21*(I247-J247)/60*C247</f>
        <v>0.14916365094950199</v>
      </c>
      <c r="K248" s="12">
        <f t="shared" si="15"/>
        <v>243</v>
      </c>
    </row>
    <row r="249" spans="1:11" ht="20.100000000000001" customHeight="1">
      <c r="A249" s="12">
        <f t="shared" si="13"/>
        <v>244</v>
      </c>
      <c r="B249" s="13"/>
      <c r="C249" s="14">
        <f t="shared" si="14"/>
        <v>1</v>
      </c>
      <c r="D249" s="9">
        <v>0</v>
      </c>
      <c r="E249" s="15">
        <f>(D248/60+F249*data!$C$16+G249*data!$C$17-E248*(data!$C$18+data!$C$19+data!$C$20))*C248/60+E248</f>
        <v>0.63468152314986592</v>
      </c>
      <c r="F249" s="15">
        <f>F248+(data!$C$19*E248-data!$C$16*F248)*C248/60</f>
        <v>3.6372099782425331</v>
      </c>
      <c r="G249" s="15">
        <f>G248+(data!$C$20*E248-data!$C$17*G248)*C248/60</f>
        <v>1.4752392514910357</v>
      </c>
      <c r="H249" s="16">
        <f t="shared" si="12"/>
        <v>4.0666666666666664</v>
      </c>
      <c r="I249" s="15">
        <f>E249/data!$C$15*1000</f>
        <v>8.593586310645937E-2</v>
      </c>
      <c r="J249" s="15">
        <f>J248+data!$C$21*(I248-J248)/60*C248</f>
        <v>0.14903316401631514</v>
      </c>
      <c r="K249" s="12">
        <f t="shared" si="15"/>
        <v>244</v>
      </c>
    </row>
    <row r="250" spans="1:11" ht="20.100000000000001" customHeight="1">
      <c r="A250" s="12">
        <f t="shared" si="13"/>
        <v>245</v>
      </c>
      <c r="B250" s="13"/>
      <c r="C250" s="14">
        <f t="shared" si="14"/>
        <v>1</v>
      </c>
      <c r="D250" s="15">
        <v>0</v>
      </c>
      <c r="E250" s="15">
        <f>(D249/60+F250*data!$C$16+G250*data!$C$17-E249*(data!$C$18+data!$C$19+data!$C$20))*C249/60+E249</f>
        <v>0.63010967107937499</v>
      </c>
      <c r="F250" s="15">
        <f>F249+(data!$C$19*E249-data!$C$16*F249)*C249/60</f>
        <v>3.6370459779267823</v>
      </c>
      <c r="G250" s="15">
        <f>G249+(data!$C$20*E249-data!$C$17*G249)*C249/60</f>
        <v>1.4763889644585815</v>
      </c>
      <c r="H250" s="16">
        <f t="shared" si="12"/>
        <v>4.083333333333333</v>
      </c>
      <c r="I250" s="15">
        <f>E250/data!$C$15*1000</f>
        <v>8.5316834445087864E-2</v>
      </c>
      <c r="J250" s="15">
        <f>J249+data!$C$21*(I249-J249)/60*C249</f>
        <v>0.14890164121229135</v>
      </c>
      <c r="K250" s="12">
        <f t="shared" si="15"/>
        <v>245</v>
      </c>
    </row>
    <row r="251" spans="1:11" ht="20.100000000000001" customHeight="1">
      <c r="A251" s="12">
        <f t="shared" si="13"/>
        <v>246</v>
      </c>
      <c r="B251" s="13"/>
      <c r="C251" s="14">
        <f t="shared" si="14"/>
        <v>1</v>
      </c>
      <c r="D251" s="9">
        <v>0</v>
      </c>
      <c r="E251" s="15">
        <f>(D250/60+F251*data!$C$16+G251*data!$C$17-E250*(data!$C$18+data!$C$19+data!$C$20))*C250/60+E250</f>
        <v>0.62559907836776152</v>
      </c>
      <c r="F251" s="15">
        <f>F250+(data!$C$19*E250-data!$C$16*F250)*C250/60</f>
        <v>3.6368556748469545</v>
      </c>
      <c r="G251" s="15">
        <f>G250+(data!$C$20*E250-data!$C$17*G250)*C250/60</f>
        <v>1.47752952407856</v>
      </c>
      <c r="H251" s="16">
        <f t="shared" si="12"/>
        <v>4.0999999999999996</v>
      </c>
      <c r="I251" s="15">
        <f>E251/data!$C$15*1000</f>
        <v>8.4706100299448209E-2</v>
      </c>
      <c r="J251" s="15">
        <f>J250+data!$C$21*(I250-J250)/60*C250</f>
        <v>0.14876910222950221</v>
      </c>
      <c r="K251" s="12">
        <f t="shared" si="15"/>
        <v>246</v>
      </c>
    </row>
    <row r="252" spans="1:11" ht="20.100000000000001" customHeight="1">
      <c r="A252" s="12">
        <f t="shared" si="13"/>
        <v>247</v>
      </c>
      <c r="B252" s="13"/>
      <c r="C252" s="14">
        <f t="shared" si="14"/>
        <v>1</v>
      </c>
      <c r="D252" s="15">
        <v>0</v>
      </c>
      <c r="E252" s="15">
        <f>(D251/60+F252*data!$C$16+G252*data!$C$17-E251*(data!$C$18+data!$C$19+data!$C$20))*C251/60+E251</f>
        <v>0.62114889459517941</v>
      </c>
      <c r="F252" s="15">
        <f>F251+(data!$C$19*E251-data!$C$16*F251)*C251/60</f>
        <v>3.6366394515253782</v>
      </c>
      <c r="G252" s="15">
        <f>G251+(data!$C$20*E251-data!$C$17*G251)*C251/60</f>
        <v>1.4786610525362214</v>
      </c>
      <c r="H252" s="16">
        <f t="shared" si="12"/>
        <v>4.1166666666666663</v>
      </c>
      <c r="I252" s="15">
        <f>E252/data!$C$15*1000</f>
        <v>8.4103545522713513E-2</v>
      </c>
      <c r="J252" s="15">
        <f>J251+data!$C$21*(I251-J251)/60*C251</f>
        <v>0.148635566475571</v>
      </c>
      <c r="K252" s="12">
        <f t="shared" si="15"/>
        <v>247</v>
      </c>
    </row>
    <row r="253" spans="1:11" ht="20.100000000000001" customHeight="1">
      <c r="A253" s="12">
        <f t="shared" si="13"/>
        <v>248</v>
      </c>
      <c r="B253" s="13"/>
      <c r="C253" s="14">
        <f t="shared" si="14"/>
        <v>1</v>
      </c>
      <c r="D253" s="9">
        <v>0</v>
      </c>
      <c r="E253" s="15">
        <f>(D252/60+F253*data!$C$16+G253*data!$C$17-E252*(data!$C$18+data!$C$19+data!$C$20))*C252/60+E252</f>
        <v>0.61675828116551845</v>
      </c>
      <c r="F253" s="15">
        <f>F252+(data!$C$19*E252-data!$C$16*F252)*C252/60</f>
        <v>3.6363976851557513</v>
      </c>
      <c r="G253" s="15">
        <f>G252+(data!$C$20*E252-data!$C$17*G252)*C252/60</f>
        <v>1.4797836703209672</v>
      </c>
      <c r="H253" s="16">
        <f t="shared" si="12"/>
        <v>4.1333333333333337</v>
      </c>
      <c r="I253" s="15">
        <f>E253/data!$C$15*1000</f>
        <v>8.350905656899045E-2</v>
      </c>
      <c r="J253" s="15">
        <f>J252+data!$C$21*(I252-J252)/60*C252</f>
        <v>0.1485010530776498</v>
      </c>
      <c r="K253" s="12">
        <f t="shared" si="15"/>
        <v>248</v>
      </c>
    </row>
    <row r="254" spans="1:11" ht="20.100000000000001" customHeight="1">
      <c r="A254" s="12">
        <f t="shared" si="13"/>
        <v>249</v>
      </c>
      <c r="B254" s="13"/>
      <c r="C254" s="14">
        <f t="shared" si="14"/>
        <v>1</v>
      </c>
      <c r="D254" s="15">
        <v>0</v>
      </c>
      <c r="E254" s="15">
        <f>(D253/60+F254*data!$C$16+G254*data!$C$17-E253*(data!$C$18+data!$C$19+data!$C$20))*C253/60+E253</f>
        <v>0.61242641114200325</v>
      </c>
      <c r="F254" s="15">
        <f>F253+(data!$C$19*E253-data!$C$16*F253)*C253/60</f>
        <v>3.6361307476772398</v>
      </c>
      <c r="G254" s="15">
        <f>G253+(data!$C$20*E253-data!$C$17*G253)*C253/60</f>
        <v>1.4808974962499275</v>
      </c>
      <c r="H254" s="16">
        <f t="shared" si="12"/>
        <v>4.1500000000000004</v>
      </c>
      <c r="I254" s="15">
        <f>E254/data!$C$15*1000</f>
        <v>8.2922521471059329E-2</v>
      </c>
      <c r="J254" s="15">
        <f>J253+data!$C$21*(I253-J253)/60*C253</f>
        <v>0.14836558088634108</v>
      </c>
      <c r="K254" s="12">
        <f t="shared" si="15"/>
        <v>249</v>
      </c>
    </row>
    <row r="255" spans="1:11" ht="20.100000000000001" customHeight="1">
      <c r="A255" s="12">
        <f t="shared" si="13"/>
        <v>250</v>
      </c>
      <c r="B255" s="13"/>
      <c r="C255" s="14">
        <f t="shared" si="14"/>
        <v>1</v>
      </c>
      <c r="D255" s="9">
        <v>0</v>
      </c>
      <c r="E255" s="15">
        <f>(D254/60+F255*data!$C$16+G255*data!$C$17-E254*(data!$C$18+data!$C$19+data!$C$20))*C254/60+E254</f>
        <v>0.60815246908507847</v>
      </c>
      <c r="F255" s="15">
        <f>F254+(data!$C$19*E254-data!$C$16*F254)*C254/60</f>
        <v>3.6358390058475423</v>
      </c>
      <c r="G255" s="15">
        <f>G254+(data!$C$20*E254-data!$C$17*G254)*C254/60</f>
        <v>1.4820026474912114</v>
      </c>
      <c r="H255" s="16">
        <f t="shared" si="12"/>
        <v>4.166666666666667</v>
      </c>
      <c r="I255" s="15">
        <f>E255/data!$C$15*1000</f>
        <v>8.2343829818423808E-2</v>
      </c>
      <c r="J255" s="15">
        <f>J254+data!$C$21*(I254-J254)/60*C254</f>
        <v>0.14822916847956491</v>
      </c>
      <c r="K255" s="12">
        <f t="shared" si="15"/>
        <v>250</v>
      </c>
    </row>
    <row r="256" spans="1:11" ht="20.100000000000001" customHeight="1">
      <c r="A256" s="12">
        <f t="shared" si="13"/>
        <v>251</v>
      </c>
      <c r="B256" s="13"/>
      <c r="C256" s="14">
        <f t="shared" si="14"/>
        <v>1</v>
      </c>
      <c r="D256" s="15">
        <v>0</v>
      </c>
      <c r="E256" s="15">
        <f>(D255/60+F256*data!$C$16+G256*data!$C$17-E255*(data!$C$18+data!$C$19+data!$C$20))*C255/60+E255</f>
        <v>0.60393565089254797</v>
      </c>
      <c r="F256" s="15">
        <f>F255+(data!$C$19*E255-data!$C$16*F255)*C255/60</f>
        <v>3.6355228213149413</v>
      </c>
      <c r="G256" s="15">
        <f>G255+(data!$C$20*E255-data!$C$17*G255)*C255/60</f>
        <v>1.4830992395868339</v>
      </c>
      <c r="H256" s="16">
        <f t="shared" si="12"/>
        <v>4.1833333333333336</v>
      </c>
      <c r="I256" s="15">
        <f>E256/data!$C$15*1000</f>
        <v>8.1772872735665678E-2</v>
      </c>
      <c r="J256" s="15">
        <f>J255+data!$C$21*(I255-J255)/60*C255</f>
        <v>0.14809183416637217</v>
      </c>
      <c r="K256" s="12">
        <f t="shared" si="15"/>
        <v>251</v>
      </c>
    </row>
    <row r="257" spans="1:11" ht="20.100000000000001" customHeight="1">
      <c r="A257" s="12">
        <f t="shared" si="13"/>
        <v>252</v>
      </c>
      <c r="B257" s="13"/>
      <c r="C257" s="14">
        <f t="shared" si="14"/>
        <v>1</v>
      </c>
      <c r="D257" s="9">
        <v>0</v>
      </c>
      <c r="E257" s="15">
        <f>(D256/60+F257*data!$C$16+G257*data!$C$17-E256*(data!$C$18+data!$C$19+data!$C$20))*C256/60+E256</f>
        <v>0.5997751636419365</v>
      </c>
      <c r="F257" s="15">
        <f>F256+(data!$C$19*E256-data!$C$16*F256)*C256/60</f>
        <v>3.6351825506893536</v>
      </c>
      <c r="G257" s="15">
        <f>G256+(data!$C$20*E256-data!$C$17*G256)*C256/60</f>
        <v>1.4841873864753232</v>
      </c>
      <c r="H257" s="16">
        <f t="shared" si="12"/>
        <v>4.2</v>
      </c>
      <c r="I257" s="15">
        <f>E257/data!$C$15*1000</f>
        <v>8.1209542861100714E-2</v>
      </c>
      <c r="J257" s="15">
        <f>J256+data!$C$21*(I256-J256)/60*C256</f>
        <v>0.14795359599070482</v>
      </c>
      <c r="K257" s="12">
        <f t="shared" si="15"/>
        <v>252</v>
      </c>
    </row>
    <row r="258" spans="1:11" ht="20.100000000000001" customHeight="1">
      <c r="A258" s="12">
        <f t="shared" si="13"/>
        <v>253</v>
      </c>
      <c r="B258" s="13"/>
      <c r="C258" s="14">
        <f t="shared" si="14"/>
        <v>1</v>
      </c>
      <c r="D258" s="15">
        <v>0</v>
      </c>
      <c r="E258" s="15">
        <f>(D257/60+F258*data!$C$16+G258*data!$C$17-E257*(data!$C$18+data!$C$19+data!$C$20))*C257/60+E257</f>
        <v>0.59567022543504378</v>
      </c>
      <c r="F258" s="15">
        <f>F257+(data!$C$19*E257-data!$C$16*F257)*C257/60</f>
        <v>3.6348185456123892</v>
      </c>
      <c r="G258" s="15">
        <f>G257+(data!$C$20*E257-data!$C$17*G257)*C257/60</f>
        <v>1.4852672005140155</v>
      </c>
      <c r="H258" s="16">
        <f t="shared" si="12"/>
        <v>4.2166666666666668</v>
      </c>
      <c r="I258" s="15">
        <f>E258/data!$C$15*1000</f>
        <v>8.0653734325731224E-2</v>
      </c>
      <c r="J258" s="15">
        <f>J257+data!$C$21*(I257-J257)/60*C257</f>
        <v>0.14781447173510379</v>
      </c>
      <c r="K258" s="12">
        <f t="shared" si="15"/>
        <v>253</v>
      </c>
    </row>
    <row r="259" spans="1:11" ht="20.100000000000001" customHeight="1">
      <c r="A259" s="12">
        <f t="shared" si="13"/>
        <v>254</v>
      </c>
      <c r="B259" s="13"/>
      <c r="C259" s="14">
        <f t="shared" si="14"/>
        <v>1</v>
      </c>
      <c r="D259" s="9">
        <v>0</v>
      </c>
      <c r="E259" s="15">
        <f>(D258/60+F259*data!$C$16+G259*data!$C$17-E258*(data!$C$18+data!$C$19+data!$C$20))*C258/60+E258</f>
        <v>0.59162006524465927</v>
      </c>
      <c r="F259" s="15">
        <f>F258+(data!$C$19*E258-data!$C$16*F258)*C258/60</f>
        <v>3.6344311528264392</v>
      </c>
      <c r="G259" s="15">
        <f>G258+(data!$C$20*E258-data!$C$17*G258)*C258/60</f>
        <v>1.4863387925010376</v>
      </c>
      <c r="H259" s="16">
        <f t="shared" si="12"/>
        <v>4.2333333333333334</v>
      </c>
      <c r="I259" s="15">
        <f>E259/data!$C$15*1000</f>
        <v>8.0105342732491272E-2</v>
      </c>
      <c r="J259" s="15">
        <f>J258+data!$C$21*(I258-J258)/60*C258</f>
        <v>0.14767447892436525</v>
      </c>
      <c r="K259" s="12">
        <f t="shared" si="15"/>
        <v>254</v>
      </c>
    </row>
    <row r="260" spans="1:11" ht="20.100000000000001" customHeight="1">
      <c r="A260" s="12">
        <f t="shared" si="13"/>
        <v>255</v>
      </c>
      <c r="B260" s="13"/>
      <c r="C260" s="14">
        <f t="shared" si="14"/>
        <v>1</v>
      </c>
      <c r="D260" s="15">
        <v>0</v>
      </c>
      <c r="E260" s="15">
        <f>(D259/60+F260*data!$C$16+G260*data!$C$17-E259*(data!$C$18+data!$C$19+data!$C$20))*C259/60+E259</f>
        <v>0.5876239227634088</v>
      </c>
      <c r="F260" s="15">
        <f>F259+(data!$C$19*E259-data!$C$16*F259)*C259/60</f>
        <v>3.6340207142428023</v>
      </c>
      <c r="G260" s="15">
        <f>G259+(data!$C$20*E259-data!$C$17*G259)*C259/60</f>
        <v>1.4874022716969852</v>
      </c>
      <c r="H260" s="16">
        <f t="shared" si="12"/>
        <v>4.25</v>
      </c>
      <c r="I260" s="15">
        <f>E260/data!$C$15*1000</f>
        <v>7.9564265135780521E-2</v>
      </c>
      <c r="J260" s="15">
        <f>J259+data!$C$21*(I259-J259)/60*C259</f>
        <v>0.14753363482914608</v>
      </c>
      <c r="K260" s="12">
        <f t="shared" si="15"/>
        <v>255</v>
      </c>
    </row>
    <row r="261" spans="1:11" ht="20.100000000000001" customHeight="1">
      <c r="A261" s="12">
        <f t="shared" si="13"/>
        <v>256</v>
      </c>
      <c r="B261" s="13"/>
      <c r="C261" s="14">
        <f t="shared" si="14"/>
        <v>1</v>
      </c>
      <c r="D261" s="9">
        <v>0</v>
      </c>
      <c r="E261" s="15">
        <f>(D260/60+F261*data!$C$16+G261*data!$C$17-E260*(data!$C$18+data!$C$19+data!$C$20))*C260/60+E260</f>
        <v>0.58368104825470279</v>
      </c>
      <c r="F261" s="15">
        <f>F260+(data!$C$19*E260-data!$C$16*F260)*C260/60</f>
        <v>3.6335875670088638</v>
      </c>
      <c r="G261" s="15">
        <f>G260+(data!$C$20*E260-data!$C$17*G260)*C260/60</f>
        <v>1.4884577458462995</v>
      </c>
      <c r="H261" s="16">
        <f t="shared" ref="H261:H324" si="16">$A261/60</f>
        <v>4.2666666666666666</v>
      </c>
      <c r="I261" s="15">
        <f>E261/data!$C$15*1000</f>
        <v>7.9030400021282615E-2</v>
      </c>
      <c r="J261" s="15">
        <f>J260+data!$C$21*(I260-J260)/60*C260</f>
        <v>0.14739195646951905</v>
      </c>
      <c r="K261" s="12">
        <f t="shared" si="15"/>
        <v>256</v>
      </c>
    </row>
    <row r="262" spans="1:11" ht="20.100000000000001" customHeight="1">
      <c r="A262" s="12">
        <f t="shared" ref="A262:A325" si="17">$A261+C261</f>
        <v>257</v>
      </c>
      <c r="B262" s="13"/>
      <c r="C262" s="14">
        <f t="shared" ref="C262:C325" si="18">M$7</f>
        <v>1</v>
      </c>
      <c r="D262" s="15">
        <v>0</v>
      </c>
      <c r="E262" s="15">
        <f>(D261/60+F262*data!$C$16+G262*data!$C$17-E261*(data!$C$18+data!$C$19+data!$C$20))*C261/60+E261</f>
        <v>0.57979070240575681</v>
      </c>
      <c r="F262" s="15">
        <f>F261+(data!$C$19*E261-data!$C$16*F261)*C261/60</f>
        <v>3.6331320435743395</v>
      </c>
      <c r="G262" s="15">
        <f>G261+(data!$C$20*E261-data!$C$17*G261)*C261/60</f>
        <v>1.4895053211983467</v>
      </c>
      <c r="H262" s="16">
        <f t="shared" si="16"/>
        <v>4.2833333333333332</v>
      </c>
      <c r="I262" s="15">
        <f>E262/data!$C$15*1000</f>
        <v>7.8503647286064168E-2</v>
      </c>
      <c r="J262" s="15">
        <f>J261+data!$C$21*(I261-J261)/60*C261</f>
        <v>0.14724946061847866</v>
      </c>
      <c r="K262" s="12">
        <f t="shared" si="15"/>
        <v>257</v>
      </c>
    </row>
    <row r="263" spans="1:11" ht="20.100000000000001" customHeight="1">
      <c r="A263" s="12">
        <f t="shared" si="17"/>
        <v>258</v>
      </c>
      <c r="B263" s="13"/>
      <c r="C263" s="14">
        <f t="shared" si="18"/>
        <v>1</v>
      </c>
      <c r="D263" s="9">
        <v>0</v>
      </c>
      <c r="E263" s="15">
        <f>(D262/60+F263*data!$C$16+G263*data!$C$17-E262*(data!$C$18+data!$C$19+data!$C$20))*C262/60+E262</f>
        <v>0.57595215618265572</v>
      </c>
      <c r="F263" s="15">
        <f>F262+(data!$C$19*E262-data!$C$16*F262)*C262/60</f>
        <v>3.6326544717566009</v>
      </c>
      <c r="G263" s="15">
        <f>G262+(data!$C$20*E262-data!$C$17*G262)*C262/60</f>
        <v>1.4905451025282039</v>
      </c>
      <c r="H263" s="16">
        <f t="shared" si="16"/>
        <v>4.3</v>
      </c>
      <c r="I263" s="15">
        <f>E263/data!$C$15*1000</f>
        <v>7.7983908218950432E-2</v>
      </c>
      <c r="J263" s="15">
        <f>J262+data!$C$21*(I262-J262)/60*C262</f>
        <v>0.14710616380539798</v>
      </c>
      <c r="K263" s="12">
        <f t="shared" ref="K263:K305" si="19">A263</f>
        <v>258</v>
      </c>
    </row>
    <row r="264" spans="1:11" ht="20.100000000000001" customHeight="1">
      <c r="A264" s="12">
        <f t="shared" si="17"/>
        <v>259</v>
      </c>
      <c r="B264" s="13"/>
      <c r="C264" s="14">
        <f t="shared" si="18"/>
        <v>1</v>
      </c>
      <c r="D264" s="15">
        <v>0</v>
      </c>
      <c r="E264" s="15">
        <f>(D263/60+F264*data!$C$16+G264*data!$C$17-E263*(data!$C$18+data!$C$19+data!$C$20))*C263/60+E263</f>
        <v>0.57216469068743325</v>
      </c>
      <c r="F264" s="15">
        <f>F263+(data!$C$19*E263-data!$C$16*F263)*C263/60</f>
        <v>3.63215517480509</v>
      </c>
      <c r="G264" s="15">
        <f>G263+(data!$C$20*E263-data!$C$17*G263)*C263/60</f>
        <v>1.4915771931571566</v>
      </c>
      <c r="H264" s="16">
        <f t="shared" si="16"/>
        <v>4.3166666666666664</v>
      </c>
      <c r="I264" s="15">
        <f>E264/data!$C$15*1000</f>
        <v>7.7471085481173929E-2</v>
      </c>
      <c r="J264" s="15">
        <f>J263+data!$C$21*(I263-J263)/60*C263</f>
        <v>0.14696208231943764</v>
      </c>
      <c r="K264" s="12">
        <f t="shared" si="19"/>
        <v>259</v>
      </c>
    </row>
    <row r="265" spans="1:11" ht="20.100000000000001" customHeight="1">
      <c r="A265" s="12">
        <f t="shared" si="17"/>
        <v>260</v>
      </c>
      <c r="B265" s="13"/>
      <c r="C265" s="14">
        <f t="shared" si="18"/>
        <v>1</v>
      </c>
      <c r="D265" s="9">
        <v>0</v>
      </c>
      <c r="E265" s="15">
        <f>(D264/60+F265*data!$C$16+G265*data!$C$17-E264*(data!$C$18+data!$C$19+data!$C$20))*C264/60+E264</f>
        <v>0.56842759701713874</v>
      </c>
      <c r="F265" s="15">
        <f>F264+(data!$C$19*E264-data!$C$16*F264)*C264/60</f>
        <v>3.6316344714648392</v>
      </c>
      <c r="G265" s="15">
        <f>G264+(data!$C$20*E264-data!$C$17*G264)*C264/60</f>
        <v>1.4926016949729113</v>
      </c>
      <c r="H265" s="16">
        <f t="shared" si="16"/>
        <v>4.333333333333333</v>
      </c>
      <c r="I265" s="15">
        <f>E265/data!$C$15*1000</f>
        <v>7.6965083087292024E-2</v>
      </c>
      <c r="J265" s="15">
        <f>J264+data!$C$21*(I264-J264)/60*C264</f>
        <v>0.14681723221290718</v>
      </c>
      <c r="K265" s="12">
        <f t="shared" si="19"/>
        <v>260</v>
      </c>
    </row>
    <row r="266" spans="1:11" ht="20.100000000000001" customHeight="1">
      <c r="A266" s="12">
        <f t="shared" si="17"/>
        <v>261</v>
      </c>
      <c r="B266" s="13"/>
      <c r="C266" s="14">
        <f t="shared" si="18"/>
        <v>1</v>
      </c>
      <c r="D266" s="15">
        <v>0</v>
      </c>
      <c r="E266" s="15">
        <f>(D265/60+F266*data!$C$16+G266*data!$C$17-E265*(data!$C$18+data!$C$19+data!$C$20))*C265/60+E265</f>
        <v>0.5647401761248636</v>
      </c>
      <c r="F266" s="15">
        <f>F265+(data!$C$19*E265-data!$C$16*F265)*C265/60</f>
        <v>3.631092676039108</v>
      </c>
      <c r="G266" s="15">
        <f>G265+(data!$C$20*E265-data!$C$17*G265)*C265/60</f>
        <v>1.4936187084495254</v>
      </c>
      <c r="H266" s="16">
        <f t="shared" si="16"/>
        <v>4.3499999999999996</v>
      </c>
      <c r="I266" s="15">
        <f>E266/data!$C$15*1000</f>
        <v>7.6465806386369961E-2</v>
      </c>
      <c r="J266" s="15">
        <f>J265+data!$C$21*(I265-J265)/60*C265</f>
        <v>0.14667162930457972</v>
      </c>
      <c r="K266" s="12">
        <f t="shared" si="19"/>
        <v>261</v>
      </c>
    </row>
    <row r="267" spans="1:11" ht="20.100000000000001" customHeight="1">
      <c r="A267" s="12">
        <f t="shared" si="17"/>
        <v>262</v>
      </c>
      <c r="B267" s="13"/>
      <c r="C267" s="14">
        <f t="shared" si="18"/>
        <v>1</v>
      </c>
      <c r="D267" s="9">
        <v>0</v>
      </c>
      <c r="E267" s="15">
        <f>(D266/60+F267*data!$C$16+G267*data!$C$17-E266*(data!$C$18+data!$C$19+data!$C$20))*C266/60+E266</f>
        <v>0.56110173868269952</v>
      </c>
      <c r="F267" s="15">
        <f>F266+(data!$C$19*E266-data!$C$16*F266)*C266/60</f>
        <v>3.6305300984511488</v>
      </c>
      <c r="G267" s="15">
        <f>G266+(data!$C$20*E266-data!$C$17*G266)*C266/60</f>
        <v>1.4946283326670626</v>
      </c>
      <c r="H267" s="16">
        <f t="shared" si="16"/>
        <v>4.3666666666666663</v>
      </c>
      <c r="I267" s="15">
        <f>E267/data!$C$15*1000</f>
        <v>7.5973162043425385E-2</v>
      </c>
      <c r="J267" s="15">
        <f>J266+data!$C$21*(I266-J266)/60*C266</f>
        <v>0.14652528918296037</v>
      </c>
      <c r="K267" s="12">
        <f t="shared" si="19"/>
        <v>262</v>
      </c>
    </row>
    <row r="268" spans="1:11" ht="20.100000000000001" customHeight="1">
      <c r="A268" s="12">
        <f t="shared" si="17"/>
        <v>263</v>
      </c>
      <c r="B268" s="13"/>
      <c r="C268" s="14">
        <f t="shared" si="18"/>
        <v>1</v>
      </c>
      <c r="D268" s="15">
        <v>0</v>
      </c>
      <c r="E268" s="15">
        <f>(D267/60+F268*data!$C$16+G268*data!$C$17-E267*(data!$C$18+data!$C$19+data!$C$20))*C267/60+E267</f>
        <v>0.55751160494660301</v>
      </c>
      <c r="F268" s="15">
        <f>F267+(data!$C$19*E267-data!$C$16*F267)*C267/60</f>
        <v>3.6299470443051143</v>
      </c>
      <c r="G268" s="15">
        <f>G267+(data!$C$20*E267-data!$C$17*G267)*C267/60</f>
        <v>1.4956306653309734</v>
      </c>
      <c r="H268" s="16">
        <f t="shared" si="16"/>
        <v>4.3833333333333337</v>
      </c>
      <c r="I268" s="15">
        <f>E268/data!$C$15*1000</f>
        <v>7.5487058021131009E-2</v>
      </c>
      <c r="J268" s="15">
        <f>J267+data!$C$21*(I267-J267)/60*C267</f>
        <v>0.14637822720950938</v>
      </c>
      <c r="K268" s="12">
        <f t="shared" si="19"/>
        <v>263</v>
      </c>
    </row>
    <row r="269" spans="1:11" ht="20.100000000000001" customHeight="1">
      <c r="A269" s="12">
        <f t="shared" si="17"/>
        <v>264</v>
      </c>
      <c r="B269" s="13"/>
      <c r="C269" s="14">
        <f t="shared" si="18"/>
        <v>1</v>
      </c>
      <c r="D269" s="9">
        <v>0</v>
      </c>
      <c r="E269" s="15">
        <f>(D268/60+F269*data!$C$16+G269*data!$C$17-E268*(data!$C$18+data!$C$19+data!$C$20))*C268/60+E268</f>
        <v>0.55396910462313842</v>
      </c>
      <c r="F269" s="15">
        <f>F268+(data!$C$19*E268-data!$C$16*F268)*C268/60</f>
        <v>3.6293438149461168</v>
      </c>
      <c r="G269" s="15">
        <f>G268+(data!$C$20*E268-data!$C$17*G268)*C268/60</f>
        <v>1.4966258027912058</v>
      </c>
      <c r="H269" s="16">
        <f t="shared" si="16"/>
        <v>4.4000000000000004</v>
      </c>
      <c r="I269" s="15">
        <f>E269/data!$C$15*1000</f>
        <v>7.5007403561771629E-2</v>
      </c>
      <c r="J269" s="15">
        <f>J268+data!$C$21*(I268-J268)/60*C268</f>
        <v>0.14623045852182018</v>
      </c>
      <c r="K269" s="12">
        <f t="shared" si="19"/>
        <v>264</v>
      </c>
    </row>
    <row r="270" spans="1:11" ht="20.100000000000001" customHeight="1">
      <c r="A270" s="12">
        <f t="shared" si="17"/>
        <v>265</v>
      </c>
      <c r="B270" s="13"/>
      <c r="C270" s="14">
        <f t="shared" si="18"/>
        <v>1</v>
      </c>
      <c r="D270" s="15">
        <v>0</v>
      </c>
      <c r="E270" s="15">
        <f>(D269/60+F270*data!$C$16+G270*data!$C$17-E269*(data!$C$18+data!$C$19+data!$C$20))*C269/60+E269</f>
        <v>0.55047357673807351</v>
      </c>
      <c r="F270" s="15">
        <f>F269+(data!$C$19*E269-data!$C$16*F269)*C269/60</f>
        <v>3.6287207075194532</v>
      </c>
      <c r="G270" s="15">
        <f>G269+(data!$C$20*E269-data!$C$17*G269)*C269/60</f>
        <v>1.4976138400610515</v>
      </c>
      <c r="H270" s="16">
        <f t="shared" si="16"/>
        <v>4.416666666666667</v>
      </c>
      <c r="I270" s="15">
        <f>E270/data!$C$15*1000</f>
        <v>7.453410916945194E-2</v>
      </c>
      <c r="J270" s="15">
        <f>J269+data!$C$21*(I269-J269)/60*C269</f>
        <v>0.14608199803675334</v>
      </c>
      <c r="K270" s="12">
        <f t="shared" si="19"/>
        <v>265</v>
      </c>
    </row>
    <row r="271" spans="1:11" ht="20.100000000000001" customHeight="1">
      <c r="A271" s="12">
        <f t="shared" si="17"/>
        <v>266</v>
      </c>
      <c r="B271" s="13"/>
      <c r="C271" s="14">
        <f t="shared" si="18"/>
        <v>1</v>
      </c>
      <c r="D271" s="9">
        <v>0</v>
      </c>
      <c r="E271" s="15">
        <f>(D270/60+F271*data!$C$16+G271*data!$C$17-E270*(data!$C$18+data!$C$19+data!$C$20))*C270/60+E270</f>
        <v>0.547024369506803</v>
      </c>
      <c r="F271" s="15">
        <f>F270+(data!$C$19*E270-data!$C$16*F270)*C270/60</f>
        <v>3.6280780150290073</v>
      </c>
      <c r="G271" s="15">
        <f>G270+(data!$C$20*E270-data!$C$17*G270)*C270/60</f>
        <v>1.4985948708357293</v>
      </c>
      <c r="H271" s="16">
        <f t="shared" si="16"/>
        <v>4.4333333333333336</v>
      </c>
      <c r="I271" s="15">
        <f>E271/data!$C$15*1000</f>
        <v>7.4067086592551928E-2</v>
      </c>
      <c r="J271" s="15">
        <f>J270+data!$C$21*(I270-J270)/60*C270</f>
        <v>0.14593286045352685</v>
      </c>
      <c r="K271" s="12">
        <f t="shared" si="19"/>
        <v>266</v>
      </c>
    </row>
    <row r="272" spans="1:11" ht="20.100000000000001" customHeight="1">
      <c r="A272" s="12">
        <f t="shared" si="17"/>
        <v>267</v>
      </c>
      <c r="B272" s="13"/>
      <c r="C272" s="14">
        <f t="shared" si="18"/>
        <v>1</v>
      </c>
      <c r="D272" s="15">
        <v>0</v>
      </c>
      <c r="E272" s="15">
        <f>(D271/60+F272*data!$C$16+G272*data!$C$17-E271*(data!$C$18+data!$C$19+data!$C$20))*C271/60+E271</f>
        <v>0.54362084020657286</v>
      </c>
      <c r="F272" s="15">
        <f>F271+(data!$C$19*E271-data!$C$16*F271)*C271/60</f>
        <v>3.6274160263948381</v>
      </c>
      <c r="G272" s="15">
        <f>G271+(data!$C$20*E271-data!$C$17*G271)*C271/60</f>
        <v>1.4995689875107099</v>
      </c>
      <c r="H272" s="16">
        <f t="shared" si="16"/>
        <v>4.45</v>
      </c>
      <c r="I272" s="15">
        <f>E272/data!$C$15*1000</f>
        <v>7.3606248806426022E-2</v>
      </c>
      <c r="J272" s="15">
        <f>J271+data!$C$21*(I271-J271)/60*C271</f>
        <v>0.14578306025676346</v>
      </c>
      <c r="K272" s="12">
        <f t="shared" si="19"/>
        <v>267</v>
      </c>
    </row>
    <row r="273" spans="1:11" ht="20.100000000000001" customHeight="1">
      <c r="A273" s="12">
        <f t="shared" si="17"/>
        <v>268</v>
      </c>
      <c r="B273" s="13"/>
      <c r="C273" s="14">
        <f t="shared" si="18"/>
        <v>1</v>
      </c>
      <c r="D273" s="9">
        <v>0</v>
      </c>
      <c r="E273" s="15">
        <f>(D272/60+F273*data!$C$16+G273*data!$C$17-E272*(data!$C$18+data!$C$19+data!$C$20))*C272/60+E272</f>
        <v>0.54026235505048192</v>
      </c>
      <c r="F273" s="15">
        <f>F272+(data!$C$19*E272-data!$C$16*F272)*C272/60</f>
        <v>3.6267350265099698</v>
      </c>
      <c r="G273" s="15">
        <f>G272+(data!$C$20*E272-data!$C$17*G272)*C272/60</f>
        <v>1.5005362811997869</v>
      </c>
      <c r="H273" s="16">
        <f t="shared" si="16"/>
        <v>4.4666666666666668</v>
      </c>
      <c r="I273" s="15">
        <f>E273/data!$C$15*1000</f>
        <v>7.3151509996342914E-2</v>
      </c>
      <c r="J273" s="15">
        <f>J272+data!$C$21*(I272-J272)/60*C272</f>
        <v>0.14563261171949549</v>
      </c>
      <c r="K273" s="12">
        <f t="shared" si="19"/>
        <v>268</v>
      </c>
    </row>
    <row r="274" spans="1:11" ht="20.100000000000001" customHeight="1">
      <c r="A274" s="12">
        <f t="shared" si="17"/>
        <v>269</v>
      </c>
      <c r="B274" s="13"/>
      <c r="C274" s="14">
        <f t="shared" si="18"/>
        <v>1</v>
      </c>
      <c r="D274" s="15">
        <v>0</v>
      </c>
      <c r="E274" s="15">
        <f>(D273/60+F274*data!$C$16+G274*data!$C$17-E273*(data!$C$18+data!$C$19+data!$C$20))*C273/60+E273</f>
        <v>0.536948289063235</v>
      </c>
      <c r="F274" s="15">
        <f>F273+(data!$C$19*E273-data!$C$16*F273)*C273/60</f>
        <v>3.6260352962963895</v>
      </c>
      <c r="G274" s="15">
        <f>G273+(data!$C$20*E273-data!$C$17*G273)*C273/60</f>
        <v>1.5014968417528951</v>
      </c>
      <c r="H274" s="16">
        <f t="shared" si="16"/>
        <v>4.4833333333333334</v>
      </c>
      <c r="I274" s="15">
        <f>E274/data!$C$15*1000</f>
        <v>7.2702785540662535E-2</v>
      </c>
      <c r="J274" s="15">
        <f>J273+data!$C$21*(I273-J273)/60*C273</f>
        <v>0.14548152890612789</v>
      </c>
      <c r="K274" s="12">
        <f t="shared" si="19"/>
        <v>269</v>
      </c>
    </row>
    <row r="275" spans="1:11" ht="20.100000000000001" customHeight="1">
      <c r="A275" s="12">
        <f t="shared" si="17"/>
        <v>270</v>
      </c>
      <c r="B275" s="13"/>
      <c r="C275" s="14">
        <f t="shared" si="18"/>
        <v>1</v>
      </c>
      <c r="D275" s="9">
        <v>0</v>
      </c>
      <c r="E275" s="15">
        <f>(D274/60+F275*data!$C$16+G275*data!$C$17-E274*(data!$C$18+data!$C$19+data!$C$20))*C274/60+E274</f>
        <v>0.53367802595862368</v>
      </c>
      <c r="F275" s="15">
        <f>F274+(data!$C$19*E274-data!$C$16*F274)*C274/60</f>
        <v>3.6253171127602686</v>
      </c>
      <c r="G275" s="15">
        <f>G274+(data!$C$20*E274-data!$C$17*G274)*C274/60</f>
        <v>1.5024507577736828</v>
      </c>
      <c r="H275" s="16">
        <f t="shared" si="16"/>
        <v>4.5</v>
      </c>
      <c r="I275" s="15">
        <f>E275/data!$C$15*1000</f>
        <v>7.2259991994246917E-2</v>
      </c>
      <c r="J275" s="15">
        <f>J274+data!$C$21*(I274-J274)/60*C274</f>
        <v>0.1453298256753601</v>
      </c>
      <c r="K275" s="12">
        <f t="shared" si="19"/>
        <v>270</v>
      </c>
    </row>
    <row r="276" spans="1:11" ht="20.100000000000001" customHeight="1">
      <c r="A276" s="12">
        <f t="shared" si="17"/>
        <v>271</v>
      </c>
      <c r="B276" s="13"/>
      <c r="C276" s="14">
        <f t="shared" si="18"/>
        <v>1</v>
      </c>
      <c r="D276" s="15">
        <v>0</v>
      </c>
      <c r="E276" s="15">
        <f>(D275/60+F276*data!$C$16+G276*data!$C$17-E275*(data!$C$18+data!$C$19+data!$C$20))*C275/60+E275</f>
        <v>0.53045095801871101</v>
      </c>
      <c r="F276" s="15">
        <f>F275+(data!$C$19*E275-data!$C$16*F275)*C275/60</f>
        <v>3.624580749046415</v>
      </c>
      <c r="G276" s="15">
        <f>G275+(data!$C$20*E275-data!$C$17*G275)*C275/60</f>
        <v>1.503398116636838</v>
      </c>
      <c r="H276" s="16">
        <f t="shared" si="16"/>
        <v>4.5166666666666666</v>
      </c>
      <c r="I276" s="15">
        <f>E276/data!$C$15*1000</f>
        <v>7.1823047072101937E-2</v>
      </c>
      <c r="J276" s="15">
        <f>J275+data!$C$21*(I275-J275)/60*C275</f>
        <v>0.14517751568306705</v>
      </c>
      <c r="K276" s="12">
        <f t="shared" si="19"/>
        <v>271</v>
      </c>
    </row>
    <row r="277" spans="1:11" ht="20.100000000000001" customHeight="1">
      <c r="A277" s="12">
        <f t="shared" si="17"/>
        <v>272</v>
      </c>
      <c r="B277" s="13"/>
      <c r="C277" s="14">
        <f t="shared" si="18"/>
        <v>1</v>
      </c>
      <c r="D277" s="9">
        <v>0</v>
      </c>
      <c r="E277" s="15">
        <f>(D276/60+F277*data!$C$16+G277*data!$C$17-E276*(data!$C$18+data!$C$19+data!$C$20))*C276/60+E276</f>
        <v>0.52726648597469528</v>
      </c>
      <c r="F277" s="15">
        <f>F276+(data!$C$19*E276-data!$C$16*F276)*C276/60</f>
        <v>3.623826474491969</v>
      </c>
      <c r="G277" s="15">
        <f>G276+(data!$C$20*E276-data!$C$17*G276)*C276/60</f>
        <v>1.504339004505175</v>
      </c>
      <c r="H277" s="16">
        <f t="shared" si="16"/>
        <v>4.5333333333333332</v>
      </c>
      <c r="I277" s="15">
        <f>E277/data!$C$15*1000</f>
        <v>7.1391869633246091E-2</v>
      </c>
      <c r="J277" s="15">
        <f>J276+data!$C$21*(I276-J276)/60*C276</f>
        <v>0.14502461238514039</v>
      </c>
      <c r="K277" s="12">
        <f t="shared" si="19"/>
        <v>272</v>
      </c>
    </row>
    <row r="278" spans="1:11" ht="20.100000000000001" customHeight="1">
      <c r="A278" s="12">
        <f t="shared" si="17"/>
        <v>273</v>
      </c>
      <c r="B278" s="13"/>
      <c r="C278" s="14">
        <f t="shared" si="18"/>
        <v>1</v>
      </c>
      <c r="D278" s="15">
        <v>0</v>
      </c>
      <c r="E278" s="15">
        <f>(D277/60+F278*data!$C$16+G278*data!$C$17-E277*(data!$C$18+data!$C$19+data!$C$20))*C277/60+E277</f>
        <v>0.52412401888943116</v>
      </c>
      <c r="F278" s="15">
        <f>F277+(data!$C$19*E277-data!$C$16*F277)*C277/60</f>
        <v>3.6230545546793516</v>
      </c>
      <c r="G278" s="15">
        <f>G277+(data!$C$20*E277-data!$C$17*G277)*C277/60</f>
        <v>1.5052735063464828</v>
      </c>
      <c r="H278" s="16">
        <f t="shared" si="16"/>
        <v>4.55</v>
      </c>
      <c r="I278" s="15">
        <f>E278/data!$C$15*1000</f>
        <v>7.0966379664804013E-2</v>
      </c>
      <c r="J278" s="15">
        <f>J277+data!$C$21*(I277-J277)/60*C277</f>
        <v>0.14487112904028976</v>
      </c>
      <c r="K278" s="12">
        <f t="shared" si="19"/>
        <v>273</v>
      </c>
    </row>
    <row r="279" spans="1:11" ht="20.100000000000001" customHeight="1">
      <c r="A279" s="12">
        <f t="shared" si="17"/>
        <v>274</v>
      </c>
      <c r="B279" s="13"/>
      <c r="C279" s="14">
        <f t="shared" si="18"/>
        <v>1</v>
      </c>
      <c r="D279" s="9">
        <v>0</v>
      </c>
      <c r="E279" s="15">
        <f>(D278/60+F279*data!$C$16+G279*data!$C$17-E278*(data!$C$18+data!$C$19+data!$C$20))*C278/60+E278</f>
        <v>0.52102297404158382</v>
      </c>
      <c r="F279" s="15">
        <f>F278+(data!$C$19*E278-data!$C$16*F278)*C278/60</f>
        <v>3.6222652514884772</v>
      </c>
      <c r="G279" s="15">
        <f>G278+(data!$C$20*E278-data!$C$17*G278)*C278/60</f>
        <v>1.5062017059501389</v>
      </c>
      <c r="H279" s="16">
        <f t="shared" si="16"/>
        <v>4.5666666666666664</v>
      </c>
      <c r="I279" s="15">
        <f>E279/data!$C$15*1000</f>
        <v>7.054649826632084E-2</v>
      </c>
      <c r="J279" s="15">
        <f>J278+data!$C$21*(I278-J278)/60*C278</f>
        <v>0.14471707871280545</v>
      </c>
      <c r="K279" s="12">
        <f t="shared" si="19"/>
        <v>274</v>
      </c>
    </row>
    <row r="280" spans="1:11" ht="20.100000000000001" customHeight="1">
      <c r="A280" s="12">
        <f t="shared" si="17"/>
        <v>275</v>
      </c>
      <c r="B280" s="13"/>
      <c r="C280" s="14">
        <f t="shared" si="18"/>
        <v>1</v>
      </c>
      <c r="D280" s="15">
        <v>0</v>
      </c>
      <c r="E280" s="15">
        <f>(D279/60+F280*data!$C$16+G280*data!$C$17-E279*(data!$C$18+data!$C$19+data!$C$20))*C279/60+E279</f>
        <v>0.5179627768113938</v>
      </c>
      <c r="F280" s="15">
        <f>F279+(data!$C$19*E279-data!$C$16*F279)*C279/60</f>
        <v>3.6214588231482412</v>
      </c>
      <c r="G280" s="15">
        <f>G279+(data!$C$20*E279-data!$C$17*G279)*C279/60</f>
        <v>1.5071236859434936</v>
      </c>
      <c r="H280" s="16">
        <f t="shared" si="16"/>
        <v>4.583333333333333</v>
      </c>
      <c r="I280" s="15">
        <f>E280/data!$C$15*1000</f>
        <v>7.0132147634294831E-2</v>
      </c>
      <c r="J280" s="15">
        <f>J279+data!$C$21*(I279-J279)/60*C279</f>
        <v>0.14456247427528235</v>
      </c>
      <c r="K280" s="12">
        <f t="shared" si="19"/>
        <v>275</v>
      </c>
    </row>
    <row r="281" spans="1:11" ht="20.100000000000001" customHeight="1">
      <c r="A281" s="12">
        <f t="shared" si="17"/>
        <v>276</v>
      </c>
      <c r="B281" s="13"/>
      <c r="C281" s="14">
        <f t="shared" si="18"/>
        <v>1</v>
      </c>
      <c r="D281" s="9">
        <v>0</v>
      </c>
      <c r="E281" s="15">
        <f>(D280/60+F281*data!$C$16+G281*data!$C$17-E280*(data!$C$18+data!$C$19+data!$C$20))*C280/60+E280</f>
        <v>0.51494286056803051</v>
      </c>
      <c r="F281" s="15">
        <f>F280+(data!$C$19*E280-data!$C$16*F280)*C280/60</f>
        <v>3.6206355242872901</v>
      </c>
      <c r="G281" s="15">
        <f>G280+(data!$C$20*E280-data!$C$17*G280)*C280/60</f>
        <v>1.5080395278080243</v>
      </c>
      <c r="H281" s="16">
        <f t="shared" si="16"/>
        <v>4.5999999999999996</v>
      </c>
      <c r="I281" s="15">
        <f>E281/data!$C$15*1000</f>
        <v>6.9723251046925033E-2</v>
      </c>
      <c r="J281" s="15">
        <f>J280+data!$C$21*(I280-J280)/60*C280</f>
        <v>0.1444073284113061</v>
      </c>
      <c r="K281" s="12">
        <f t="shared" si="19"/>
        <v>276</v>
      </c>
    </row>
    <row r="282" spans="1:11" ht="20.100000000000001" customHeight="1">
      <c r="A282" s="12">
        <f t="shared" si="17"/>
        <v>277</v>
      </c>
      <c r="B282" s="13"/>
      <c r="C282" s="14">
        <f t="shared" si="18"/>
        <v>1</v>
      </c>
      <c r="D282" s="15">
        <v>0</v>
      </c>
      <c r="E282" s="15">
        <f>(D281/60+F282*data!$C$16+G282*data!$C$17-E281*(data!$C$18+data!$C$19+data!$C$20))*C281/60+E281</f>
        <v>0.51196266655851164</v>
      </c>
      <c r="F282" s="15">
        <f>F281+(data!$C$19*E281-data!$C$16*F281)*C281/60</f>
        <v>3.6197956059840859</v>
      </c>
      <c r="G282" s="15">
        <f>G281+(data!$C$20*E281-data!$C$17*G281)*C281/60</f>
        <v>1.508949311895267</v>
      </c>
      <c r="H282" s="16">
        <f t="shared" si="16"/>
        <v>4.6166666666666663</v>
      </c>
      <c r="I282" s="15">
        <f>E282/data!$C$15*1000</f>
        <v>6.9319732849070975E-2</v>
      </c>
      <c r="J282" s="15">
        <f>J281+data!$C$21*(I281-J281)/60*C281</f>
        <v>0.14425165361810177</v>
      </c>
      <c r="K282" s="12">
        <f t="shared" si="19"/>
        <v>277</v>
      </c>
    </row>
    <row r="283" spans="1:11" ht="20.100000000000001" customHeight="1">
      <c r="A283" s="12">
        <f t="shared" si="17"/>
        <v>278</v>
      </c>
      <c r="B283" s="13"/>
      <c r="C283" s="14">
        <f t="shared" si="18"/>
        <v>1</v>
      </c>
      <c r="D283" s="9">
        <v>0</v>
      </c>
      <c r="E283" s="15">
        <f>(D282/60+F283*data!$C$16+G283*data!$C$17-E282*(data!$C$18+data!$C$19+data!$C$20))*C282/60+E282</f>
        <v>0.50902164379816772</v>
      </c>
      <c r="F283" s="15">
        <f>F282+(data!$C$19*E282-data!$C$16*F282)*C282/60</f>
        <v>3.6189393158162759</v>
      </c>
      <c r="G283" s="15">
        <f>G282+(data!$C$20*E282-data!$C$17*G282)*C282/60</f>
        <v>1.5098531174425258</v>
      </c>
      <c r="H283" s="16">
        <f t="shared" si="16"/>
        <v>4.6333333333333337</v>
      </c>
      <c r="I283" s="15">
        <f>E283/data!$C$15*1000</f>
        <v>6.8921518437421531E-2</v>
      </c>
      <c r="J283" s="15">
        <f>J282+data!$C$21*(I282-J282)/60*C282</f>
        <v>0.14409546220914576</v>
      </c>
      <c r="K283" s="12">
        <f t="shared" si="19"/>
        <v>278</v>
      </c>
    </row>
    <row r="284" spans="1:11" ht="20.100000000000001" customHeight="1">
      <c r="A284" s="12">
        <f t="shared" si="17"/>
        <v>279</v>
      </c>
      <c r="B284" s="13"/>
      <c r="C284" s="14">
        <f t="shared" si="18"/>
        <v>1</v>
      </c>
      <c r="D284" s="15">
        <v>0</v>
      </c>
      <c r="E284" s="15">
        <f>(D283/60+F284*data!$C$16+G284*data!$C$17-E283*(data!$C$18+data!$C$19+data!$C$20))*C283/60+E283</f>
        <v>0.50611924896262872</v>
      </c>
      <c r="F284" s="15">
        <f>F283+(data!$C$19*E283-data!$C$16*F283)*C283/60</f>
        <v>3.6180668979093746</v>
      </c>
      <c r="G284" s="15">
        <f>G283+(data!$C$20*E283-data!$C$17*G283)*C283/60</f>
        <v>1.5107510225883631</v>
      </c>
      <c r="H284" s="16">
        <f t="shared" si="16"/>
        <v>4.6500000000000004</v>
      </c>
      <c r="I284" s="15">
        <f>E284/data!$C$15*1000</f>
        <v>6.8528534245869965E-2</v>
      </c>
      <c r="J284" s="15">
        <f>J283+data!$C$21*(I283-J283)/60*C283</f>
        <v>0.1439387663167413</v>
      </c>
      <c r="K284" s="12">
        <f t="shared" si="19"/>
        <v>279</v>
      </c>
    </row>
    <row r="285" spans="1:11" ht="20.100000000000001" customHeight="1">
      <c r="A285" s="12">
        <f t="shared" si="17"/>
        <v>280</v>
      </c>
      <c r="B285" s="13"/>
      <c r="C285" s="14">
        <f t="shared" si="18"/>
        <v>1</v>
      </c>
      <c r="D285" s="9">
        <v>0</v>
      </c>
      <c r="E285" s="15">
        <f>(D284/60+F285*data!$C$16+G285*data!$C$17-E284*(data!$C$18+data!$C$19+data!$C$20))*C284/60+E284</f>
        <v>0.5032549462813134</v>
      </c>
      <c r="F285" s="15">
        <f>F284+(data!$C$19*E284-data!$C$16*F284)*C284/60</f>
        <v>3.6171785929847684</v>
      </c>
      <c r="G285" s="15">
        <f>G284+(data!$C$20*E284-data!$C$17*G284)*C284/60</f>
        <v>1.511643104387876</v>
      </c>
      <c r="H285" s="16">
        <f t="shared" si="16"/>
        <v>4.666666666666667</v>
      </c>
      <c r="I285" s="15">
        <f>E285/data!$C$15*1000</f>
        <v>6.8140707731092306E-2</v>
      </c>
      <c r="J285" s="15">
        <f>J284+data!$C$21*(I284-J284)/60*C284</f>
        <v>0.14378157789455798</v>
      </c>
      <c r="K285" s="12">
        <f t="shared" si="19"/>
        <v>280</v>
      </c>
    </row>
    <row r="286" spans="1:11" ht="20.100000000000001" customHeight="1">
      <c r="A286" s="12">
        <f t="shared" si="17"/>
        <v>281</v>
      </c>
      <c r="B286" s="13"/>
      <c r="C286" s="14">
        <f t="shared" si="18"/>
        <v>1</v>
      </c>
      <c r="D286" s="15">
        <v>0</v>
      </c>
      <c r="E286" s="15">
        <f>(D285/60+F286*data!$C$16+G286*data!$C$17-E285*(data!$C$18+data!$C$19+data!$C$20))*C285/60+E285</f>
        <v>0.50042820743239913</v>
      </c>
      <c r="F286" s="15">
        <f>F285+(data!$C$19*E285-data!$C$16*F285)*C285/60</f>
        <v>3.6162746384070541</v>
      </c>
      <c r="G286" s="15">
        <f>G285+(data!$C$20*E285-data!$C$17*G285)*C285/60</f>
        <v>1.5125294388277581</v>
      </c>
      <c r="H286" s="16">
        <f t="shared" si="16"/>
        <v>4.6833333333333336</v>
      </c>
      <c r="I286" s="15">
        <f>E286/data!$C$15*1000</f>
        <v>6.7757967358326412E-2</v>
      </c>
      <c r="J286" s="15">
        <f>J285+data!$C$21*(I285-J285)/60*C285</f>
        <v>0.14362390872013622</v>
      </c>
      <c r="K286" s="12">
        <f t="shared" si="19"/>
        <v>281</v>
      </c>
    </row>
    <row r="287" spans="1:11" ht="20.100000000000001" customHeight="1">
      <c r="A287" s="12">
        <f t="shared" si="17"/>
        <v>282</v>
      </c>
      <c r="B287" s="13"/>
      <c r="C287" s="14">
        <f t="shared" si="18"/>
        <v>1</v>
      </c>
      <c r="D287" s="9">
        <v>0</v>
      </c>
      <c r="E287" s="15">
        <f>(D286/60+F287*data!$C$16+G287*data!$C$17-E286*(data!$C$18+data!$C$19+data!$C$20))*C286/60+E286</f>
        <v>0.49763851143925236</v>
      </c>
      <c r="F287" s="15">
        <f>F286+(data!$C$19*E286-data!$C$16*F286)*C286/60</f>
        <v>3.6153552682307191</v>
      </c>
      <c r="G287" s="15">
        <f>G286+(data!$C$20*E286-data!$C$17*G286)*C286/60</f>
        <v>1.5134101008411547</v>
      </c>
      <c r="H287" s="16">
        <f t="shared" si="16"/>
        <v>4.7</v>
      </c>
      <c r="I287" s="15">
        <f>E287/data!$C$15*1000</f>
        <v>6.7380242587348496E-2</v>
      </c>
      <c r="J287" s="15">
        <f>J286+data!$C$21*(I286-J286)/60*C286</f>
        <v>0.14346577039735656</v>
      </c>
      <c r="K287" s="12">
        <f t="shared" si="19"/>
        <v>282</v>
      </c>
    </row>
    <row r="288" spans="1:11" ht="20.100000000000001" customHeight="1">
      <c r="A288" s="12">
        <f t="shared" si="17"/>
        <v>283</v>
      </c>
      <c r="B288" s="13"/>
      <c r="C288" s="14">
        <f t="shared" si="18"/>
        <v>1</v>
      </c>
      <c r="D288" s="15">
        <v>0</v>
      </c>
      <c r="E288" s="15">
        <f>(D287/60+F288*data!$C$16+G288*data!$C$17-E287*(data!$C$18+data!$C$19+data!$C$20))*C287/60+E287</f>
        <v>0.49488534456829891</v>
      </c>
      <c r="F288" s="15">
        <f>F287+(data!$C$19*E287-data!$C$16*F287)*C287/60</f>
        <v>3.614420713246171</v>
      </c>
      <c r="G288" s="15">
        <f>G287+(data!$C$20*E287-data!$C$17*G287)*C287/60</f>
        <v>1.514285164322309</v>
      </c>
      <c r="H288" s="16">
        <f t="shared" si="16"/>
        <v>4.7166666666666668</v>
      </c>
      <c r="I288" s="15">
        <f>E288/data!$C$15*1000</f>
        <v>6.7007463858644853E-2</v>
      </c>
      <c r="J288" s="15">
        <f>J287+data!$C$21*(I287-J287)/60*C287</f>
        <v>0.14330717435887469</v>
      </c>
      <c r="K288" s="12">
        <f t="shared" si="19"/>
        <v>283</v>
      </c>
    </row>
    <row r="289" spans="1:11" ht="20.100000000000001" customHeight="1">
      <c r="A289" s="12">
        <f t="shared" si="17"/>
        <v>284</v>
      </c>
      <c r="B289" s="13"/>
      <c r="C289" s="14">
        <f t="shared" si="18"/>
        <v>1</v>
      </c>
      <c r="D289" s="9">
        <v>0</v>
      </c>
      <c r="E289" s="15">
        <f>(D288/60+F289*data!$C$16+G289*data!$C$17-E288*(data!$C$18+data!$C$19+data!$C$20))*C288/60+E288</f>
        <v>0.49216820022831442</v>
      </c>
      <c r="F289" s="15">
        <f>F288+(data!$C$19*E288-data!$C$16*F288)*C288/60</f>
        <v>3.6134712010251286</v>
      </c>
      <c r="G289" s="15">
        <f>G288+(data!$C$20*E288-data!$C$17*G288)*C288/60</f>
        <v>1.5151547021410057</v>
      </c>
      <c r="H289" s="16">
        <f t="shared" si="16"/>
        <v>4.7333333333333334</v>
      </c>
      <c r="I289" s="15">
        <f>E289/data!$C$15*1000</f>
        <v>6.6639562579775796E-2</v>
      </c>
      <c r="J289" s="15">
        <f>J288+data!$C$21*(I288-J288)/60*C288</f>
        <v>0.14314813186852268</v>
      </c>
      <c r="K289" s="12">
        <f t="shared" si="19"/>
        <v>284</v>
      </c>
    </row>
    <row r="290" spans="1:11" ht="20.100000000000001" customHeight="1">
      <c r="A290" s="12">
        <f t="shared" si="17"/>
        <v>285</v>
      </c>
      <c r="B290" s="13"/>
      <c r="C290" s="14">
        <f t="shared" si="18"/>
        <v>1</v>
      </c>
      <c r="D290" s="15">
        <v>0</v>
      </c>
      <c r="E290" s="15">
        <f>(D289/60+F290*data!$C$16+G290*data!$C$17-E289*(data!$C$18+data!$C$19+data!$C$20))*C289/60+E289</f>
        <v>0.48948657887111519</v>
      </c>
      <c r="F290" s="15">
        <f>F289+(data!$C$19*E289-data!$C$16*F289)*C289/60</f>
        <v>3.6125069559653822</v>
      </c>
      <c r="G290" s="15">
        <f>G289+(data!$C$20*E289-data!$C$17*G289)*C289/60</f>
        <v>1.5160187861568137</v>
      </c>
      <c r="H290" s="16">
        <f t="shared" si="16"/>
        <v>4.75</v>
      </c>
      <c r="I290" s="15">
        <f>E290/data!$C$15*1000</f>
        <v>6.6276471111929164E-2</v>
      </c>
      <c r="J290" s="15">
        <f>J289+data!$C$21*(I289-J289)/60*C289</f>
        <v>0.14298865402367666</v>
      </c>
      <c r="K290" s="12">
        <f t="shared" si="19"/>
        <v>285</v>
      </c>
    </row>
    <row r="291" spans="1:11" ht="20.100000000000001" customHeight="1">
      <c r="A291" s="12">
        <f t="shared" si="17"/>
        <v>286</v>
      </c>
      <c r="B291" s="13"/>
      <c r="C291" s="14">
        <f t="shared" si="18"/>
        <v>1</v>
      </c>
      <c r="D291" s="9">
        <v>0</v>
      </c>
      <c r="E291" s="15">
        <f>(D290/60+F291*data!$C$16+G291*data!$C$17-E290*(data!$C$18+data!$C$19+data!$C$20))*C290/60+E290</f>
        <v>0.48683998789362964</v>
      </c>
      <c r="F291" s="15">
        <f>F290+(data!$C$19*E290-data!$C$16*F290)*C290/60</f>
        <v>3.6115281993349293</v>
      </c>
      <c r="G291" s="15">
        <f>G290+(data!$C$20*E290-data!$C$17*G290)*C290/60</f>
        <v>1.516877487233131</v>
      </c>
      <c r="H291" s="16">
        <f t="shared" si="16"/>
        <v>4.7666666666666666</v>
      </c>
      <c r="I291" s="15">
        <f>E291/data!$C$15*1000</f>
        <v>6.5918122756660771E-2</v>
      </c>
      <c r="J291" s="15">
        <f>J290+data!$C$21*(I290-J290)/60*C290</f>
        <v>0.14282875175759158</v>
      </c>
      <c r="K291" s="12">
        <f t="shared" si="19"/>
        <v>286</v>
      </c>
    </row>
    <row r="292" spans="1:11" ht="20.100000000000001" customHeight="1">
      <c r="A292" s="12">
        <f t="shared" si="17"/>
        <v>287</v>
      </c>
      <c r="B292" s="13"/>
      <c r="C292" s="14">
        <f t="shared" si="18"/>
        <v>1</v>
      </c>
      <c r="D292" s="15">
        <v>0</v>
      </c>
      <c r="E292" s="15">
        <f>(D291/60+F292*data!$C$16+G292*data!$C$17-E291*(data!$C$18+data!$C$19+data!$C$20))*C291/60+E291</f>
        <v>0.48422794154133164</v>
      </c>
      <c r="F292" s="15">
        <f>F291+(data!$C$19*E291-data!$C$16*F291)*C291/60</f>
        <v>3.6105351493154991</v>
      </c>
      <c r="G292" s="15">
        <f>G291+(data!$C$20*E291-data!$C$17*G291)*C291/60</f>
        <v>1.5177308752510337</v>
      </c>
      <c r="H292" s="16">
        <f t="shared" si="16"/>
        <v>4.7833333333333332</v>
      </c>
      <c r="I292" s="15">
        <f>E292/data!$C$15*1000</f>
        <v>6.5564451742819385E-2</v>
      </c>
      <c r="J292" s="15">
        <f>J291+data!$C$21*(I291-J291)/60*C291</f>
        <v>0.14266843584170341</v>
      </c>
      <c r="K292" s="12">
        <f t="shared" si="19"/>
        <v>287</v>
      </c>
    </row>
    <row r="293" spans="1:11" ht="20.100000000000001" customHeight="1">
      <c r="A293" s="12">
        <f t="shared" si="17"/>
        <v>288</v>
      </c>
      <c r="B293" s="13"/>
      <c r="C293" s="14">
        <f t="shared" si="18"/>
        <v>1</v>
      </c>
      <c r="D293" s="9">
        <v>0</v>
      </c>
      <c r="E293" s="15">
        <f>(D292/60+F293*data!$C$16+G293*data!$C$17-E292*(data!$C$18+data!$C$19+data!$C$20))*C292/60+E292</f>
        <v>0.48164996081301636</v>
      </c>
      <c r="F293" s="15">
        <f>F292+(data!$C$19*E292-data!$C$16*F292)*C292/60</f>
        <v>3.6095280210454703</v>
      </c>
      <c r="G293" s="15">
        <f>G292+(data!$C$20*E292-data!$C$17*G292)*C292/60</f>
        <v>1.5185790191229329</v>
      </c>
      <c r="H293" s="16">
        <f t="shared" si="16"/>
        <v>4.8</v>
      </c>
      <c r="I293" s="15">
        <f>E293/data!$C$15*1000</f>
        <v>6.5215393213653286E-2</v>
      </c>
      <c r="J293" s="15">
        <f>J292+data!$C$21*(I292-J292)/60*C292</f>
        <v>0.14250771688789937</v>
      </c>
      <c r="K293" s="12">
        <f t="shared" si="19"/>
        <v>288</v>
      </c>
    </row>
    <row r="294" spans="1:11" ht="20.100000000000001" customHeight="1">
      <c r="A294" s="12">
        <f t="shared" si="17"/>
        <v>289</v>
      </c>
      <c r="B294" s="13"/>
      <c r="C294" s="14">
        <f t="shared" si="18"/>
        <v>1</v>
      </c>
      <c r="D294" s="15">
        <v>0</v>
      </c>
      <c r="E294" s="15">
        <f>(D293/60+F294*data!$C$16+G294*data!$C$17-E293*(data!$C$18+data!$C$19+data!$C$20))*C293/60+E293</f>
        <v>0.47910557336690013</v>
      </c>
      <c r="F294" s="15">
        <f>F293+(data!$C$19*E293-data!$C$16*F293)*C293/60</f>
        <v>3.6085070266621928</v>
      </c>
      <c r="G294" s="15">
        <f>G293+(data!$C$20*E293-data!$C$17*G293)*C293/60</f>
        <v>1.5194219868060417</v>
      </c>
      <c r="H294" s="16">
        <f t="shared" si="16"/>
        <v>4.8166666666666664</v>
      </c>
      <c r="I294" s="15">
        <f>E294/data!$C$15*1000</f>
        <v>6.4870883214096217E-2</v>
      </c>
      <c r="J294" s="15">
        <f>J293+data!$C$21*(I293-J293)/60*C293</f>
        <v>0.14234660535075655</v>
      </c>
      <c r="K294" s="12">
        <f t="shared" si="19"/>
        <v>289</v>
      </c>
    </row>
    <row r="295" spans="1:11" ht="20.100000000000001" customHeight="1">
      <c r="A295" s="12">
        <f t="shared" si="17"/>
        <v>290</v>
      </c>
      <c r="B295" s="13"/>
      <c r="C295" s="14">
        <f t="shared" si="18"/>
        <v>1</v>
      </c>
      <c r="D295" s="9">
        <v>0</v>
      </c>
      <c r="E295" s="15">
        <f>(D294/60+F295*data!$C$16+G295*data!$C$17-E294*(data!$C$18+data!$C$19+data!$C$20))*C294/60+E294</f>
        <v>0.47659431342802616</v>
      </c>
      <c r="F295" s="15">
        <f>F294+(data!$C$19*E294-data!$C$16*F294)*C294/60</f>
        <v>3.607472375343721</v>
      </c>
      <c r="G295" s="15">
        <f>G294+(data!$C$20*E294-data!$C$17*G294)*C294/60</f>
        <v>1.5202598453156546</v>
      </c>
      <c r="H295" s="16">
        <f t="shared" si="16"/>
        <v>4.833333333333333</v>
      </c>
      <c r="I295" s="15">
        <f>E295/data!$C$15*1000</f>
        <v>6.4530858678230149E-2</v>
      </c>
      <c r="J295" s="15">
        <f>J294+data!$C$21*(I294-J294)/60*C294</f>
        <v>0.14218511152974922</v>
      </c>
      <c r="K295" s="12">
        <f t="shared" si="19"/>
        <v>290</v>
      </c>
    </row>
    <row r="296" spans="1:11" ht="20.100000000000001" customHeight="1">
      <c r="A296" s="12">
        <f t="shared" si="17"/>
        <v>291</v>
      </c>
      <c r="B296" s="13"/>
      <c r="C296" s="14">
        <f t="shared" si="18"/>
        <v>1</v>
      </c>
      <c r="D296" s="15">
        <v>0</v>
      </c>
      <c r="E296" s="15">
        <f>(D295/60+F296*data!$C$16+G296*data!$C$17-E295*(data!$C$18+data!$C$19+data!$C$20))*C295/60+E295</f>
        <v>0.47411572169695743</v>
      </c>
      <c r="F296" s="15">
        <f>F295+(data!$C$19*E295-data!$C$16*F295)*C295/60</f>
        <v>3.6064242733499654</v>
      </c>
      <c r="G296" s="15">
        <f>G295+(data!$C$20*E295-data!$C$17*G295)*C295/60</f>
        <v>1.5210926607382427</v>
      </c>
      <c r="H296" s="16">
        <f t="shared" si="16"/>
        <v>4.8499999999999996</v>
      </c>
      <c r="I296" s="15">
        <f>E296/data!$C$15*1000</f>
        <v>6.4195257416922211E-2</v>
      </c>
      <c r="J296" s="15">
        <f>J295+data!$C$21*(I295-J295)/60*C295</f>
        <v>0.14202324557142565</v>
      </c>
      <c r="K296" s="12">
        <f t="shared" si="19"/>
        <v>291</v>
      </c>
    </row>
    <row r="297" spans="1:11" ht="20.100000000000001" customHeight="1">
      <c r="A297" s="12">
        <f t="shared" si="17"/>
        <v>292</v>
      </c>
      <c r="B297" s="13"/>
      <c r="C297" s="14">
        <f t="shared" si="18"/>
        <v>1</v>
      </c>
      <c r="D297" s="9">
        <v>0</v>
      </c>
      <c r="E297" s="15">
        <f>(D296/60+F297*data!$C$16+G297*data!$C$17-E296*(data!$C$18+data!$C$19+data!$C$20))*C296/60+E296</f>
        <v>0.47166934525973936</v>
      </c>
      <c r="F297" s="15">
        <f>F296+(data!$C$19*E296-data!$C$16*F296)*C296/60</f>
        <v>3.6053629240632752</v>
      </c>
      <c r="G297" s="15">
        <f>G296+(data!$C$20*E296-data!$C$17*G296)*C296/60</f>
        <v>1.5219204982443664</v>
      </c>
      <c r="H297" s="16">
        <f t="shared" si="16"/>
        <v>4.8666666666666663</v>
      </c>
      <c r="I297" s="15">
        <f>E297/data!$C$15*1000</f>
        <v>6.3864018105633816E-2</v>
      </c>
      <c r="J297" s="15">
        <f>J296+data!$C$21*(I296-J296)/60*C296</f>
        <v>0.14186101747155441</v>
      </c>
      <c r="K297" s="12">
        <f t="shared" si="19"/>
        <v>292</v>
      </c>
    </row>
    <row r="298" spans="1:11" ht="20.100000000000001" customHeight="1">
      <c r="A298" s="12">
        <f t="shared" si="17"/>
        <v>293</v>
      </c>
      <c r="B298" s="13"/>
      <c r="C298" s="14">
        <f t="shared" si="18"/>
        <v>1</v>
      </c>
      <c r="D298" s="15">
        <v>0</v>
      </c>
      <c r="E298" s="15">
        <f>(D297/60+F298*data!$C$16+G298*data!$C$17-E297*(data!$C$18+data!$C$19+data!$C$20))*C297/60+E297</f>
        <v>0.46925473749911423</v>
      </c>
      <c r="F298" s="15">
        <f>F297+(data!$C$19*E297-data!$C$16*F297)*C297/60</f>
        <v>3.6042885280284525</v>
      </c>
      <c r="G298" s="15">
        <f>G297+(data!$C$20*E297-data!$C$17*G297)*C297/60</f>
        <v>1.5227434221014091</v>
      </c>
      <c r="H298" s="16">
        <f t="shared" si="16"/>
        <v>4.8833333333333337</v>
      </c>
      <c r="I298" s="15">
        <f>E298/data!$C$15*1000</f>
        <v>6.3537080272398863E-2</v>
      </c>
      <c r="J298" s="15">
        <f>J297+data!$C$21*(I297-J297)/60*C297</f>
        <v>0.14169843707724084</v>
      </c>
      <c r="K298" s="12">
        <f t="shared" si="19"/>
        <v>293</v>
      </c>
    </row>
    <row r="299" spans="1:11" ht="20.100000000000001" customHeight="1">
      <c r="A299" s="12">
        <f t="shared" si="17"/>
        <v>294</v>
      </c>
      <c r="B299" s="13"/>
      <c r="C299" s="14">
        <f t="shared" si="18"/>
        <v>1</v>
      </c>
      <c r="D299" s="9">
        <v>0</v>
      </c>
      <c r="E299" s="15">
        <f>(D298/60+F299*data!$C$16+G299*data!$C$17-E298*(data!$C$18+data!$C$19+data!$C$20))*C298/60+E298</f>
        <v>0.46687145800697022</v>
      </c>
      <c r="F299" s="15">
        <f>F298+(data!$C$19*E298-data!$C$16*F298)*C298/60</f>
        <v>3.6032012829922131</v>
      </c>
      <c r="G299" s="15">
        <f>G298+(data!$C$20*E298-data!$C$17*G298)*C298/60</f>
        <v>1.5235614956861334</v>
      </c>
      <c r="H299" s="16">
        <f t="shared" si="16"/>
        <v>4.9000000000000004</v>
      </c>
      <c r="I299" s="15">
        <f>E299/data!$C$15*1000</f>
        <v>6.3214384285969524E-2</v>
      </c>
      <c r="J299" s="15">
        <f>J298+data!$C$21*(I298-J298)/60*C298</f>
        <v>0.14153551408901408</v>
      </c>
      <c r="K299" s="12">
        <f t="shared" si="19"/>
        <v>294</v>
      </c>
    </row>
    <row r="300" spans="1:11" ht="20.100000000000001" customHeight="1">
      <c r="A300" s="12">
        <f t="shared" si="17"/>
        <v>295</v>
      </c>
      <c r="B300" s="13"/>
      <c r="C300" s="14">
        <f t="shared" si="18"/>
        <v>1</v>
      </c>
      <c r="D300" s="15">
        <v>0</v>
      </c>
      <c r="E300" s="15">
        <f>(D299/60+F300*data!$C$16+G300*data!$C$17-E299*(data!$C$18+data!$C$19+data!$C$20))*C299/60+E299</f>
        <v>0.46451907249800772</v>
      </c>
      <c r="F300" s="15">
        <f>F299+(data!$C$19*E299-data!$C$16*F299)*C299/60</f>
        <v>3.6021013839420983</v>
      </c>
      <c r="G300" s="15">
        <f>G299+(data!$C$20*E299-data!$C$17*G299)*C299/60</f>
        <v>1.5243747814970627</v>
      </c>
      <c r="H300" s="16">
        <f t="shared" si="16"/>
        <v>4.916666666666667</v>
      </c>
      <c r="I300" s="15">
        <f>E300/data!$C$15*1000</f>
        <v>6.289587134412658E-2</v>
      </c>
      <c r="J300" s="15">
        <f>J299+data!$C$21*(I299-J299)/60*C299</f>
        <v>0.14137225806288509</v>
      </c>
      <c r="K300" s="12">
        <f t="shared" si="19"/>
        <v>295</v>
      </c>
    </row>
    <row r="301" spans="1:11" ht="20.100000000000001" customHeight="1">
      <c r="A301" s="12">
        <f t="shared" si="17"/>
        <v>296</v>
      </c>
      <c r="B301" s="13"/>
      <c r="C301" s="14">
        <f t="shared" si="18"/>
        <v>1</v>
      </c>
      <c r="D301" s="9">
        <v>0</v>
      </c>
      <c r="E301" s="15">
        <f>(D300/60+F301*data!$C$16+G301*data!$C$17-E300*(data!$C$18+data!$C$19+data!$C$20))*C300/60+E300</f>
        <v>0.46219715272460615</v>
      </c>
      <c r="F301" s="15">
        <f>F300+(data!$C$19*E300-data!$C$16*F300)*C300/60</f>
        <v>3.6009890231448449</v>
      </c>
      <c r="G301" s="15">
        <f>G300+(data!$C$20*E300-data!$C$17*G300)*C300/60</f>
        <v>1.5251833411666909</v>
      </c>
      <c r="H301" s="16">
        <f t="shared" si="16"/>
        <v>4.9333333333333336</v>
      </c>
      <c r="I301" s="15">
        <f>E301/data!$C$15*1000</f>
        <v>6.2581483462152435E-2</v>
      </c>
      <c r="J301" s="15">
        <f>J300+data!$C$21*(I300-J300)/60*C300</f>
        <v>0.14120867841237592</v>
      </c>
      <c r="K301" s="12">
        <f t="shared" si="19"/>
        <v>296</v>
      </c>
    </row>
    <row r="302" spans="1:11" ht="20.100000000000001" customHeight="1">
      <c r="A302" s="12">
        <f t="shared" si="17"/>
        <v>297</v>
      </c>
      <c r="B302" s="13"/>
      <c r="C302" s="14">
        <f t="shared" si="18"/>
        <v>1</v>
      </c>
      <c r="D302" s="15">
        <v>0</v>
      </c>
      <c r="E302" s="15">
        <f>(D301/60+F302*data!$C$16+G302*data!$C$17-E301*(data!$C$18+data!$C$19+data!$C$20))*C301/60+E301</f>
        <v>0.45990527639287443</v>
      </c>
      <c r="F302" s="15">
        <f>F301+(data!$C$19*E301-data!$C$16*F301)*C301/60</f>
        <v>3.5998643901842211</v>
      </c>
      <c r="G302" s="15">
        <f>G301+(data!$C$20*E301-data!$C$17*G301)*C301/60</f>
        <v>1.525987235473522</v>
      </c>
      <c r="H302" s="16">
        <f t="shared" si="16"/>
        <v>4.95</v>
      </c>
      <c r="I302" s="15">
        <f>E302/data!$C$15*1000</f>
        <v>6.2271163461464267E-2</v>
      </c>
      <c r="J302" s="15">
        <f>J301+data!$C$21*(I301-J301)/60*C301</f>
        <v>0.14104478441052071</v>
      </c>
      <c r="K302" s="12">
        <f t="shared" si="19"/>
        <v>297</v>
      </c>
    </row>
    <row r="303" spans="1:11" ht="20.100000000000001" customHeight="1">
      <c r="A303" s="12">
        <f t="shared" si="17"/>
        <v>298</v>
      </c>
      <c r="B303" s="13"/>
      <c r="C303" s="14">
        <f t="shared" si="18"/>
        <v>1</v>
      </c>
      <c r="D303" s="9">
        <v>0</v>
      </c>
      <c r="E303" s="15">
        <f>(D302/60+F303*data!$C$16+G303*data!$C$17-E302*(data!$C$18+data!$C$19+data!$C$20))*C302/60+E302</f>
        <v>0.45764302707986854</v>
      </c>
      <c r="F303" s="15">
        <f>F302+(data!$C$19*E302-data!$C$16*F302)*C302/60</f>
        <v>3.5987276719983377</v>
      </c>
      <c r="G303" s="15">
        <f>G302+(data!$C$20*E302-data!$C$17*G302)*C302/60</f>
        <v>1.5267865243539431</v>
      </c>
      <c r="H303" s="16">
        <f t="shared" si="16"/>
        <v>4.9666666666666668</v>
      </c>
      <c r="I303" s="15">
        <f>E303/data!$C$15*1000</f>
        <v>6.1964854958405403E-2</v>
      </c>
      <c r="J303" s="15">
        <f>J302+data!$C$21*(I302-J302)/60*C302</f>
        <v>0.14088058519183894</v>
      </c>
      <c r="K303" s="12">
        <f t="shared" si="19"/>
        <v>298</v>
      </c>
    </row>
    <row r="304" spans="1:11" ht="20.100000000000001" customHeight="1">
      <c r="A304" s="12">
        <f t="shared" si="17"/>
        <v>299</v>
      </c>
      <c r="B304" s="13"/>
      <c r="C304" s="14">
        <f t="shared" si="18"/>
        <v>1</v>
      </c>
      <c r="D304" s="15">
        <v>0</v>
      </c>
      <c r="E304" s="15">
        <f>(D303/60+F304*data!$C$16+G304*data!$C$17-E303*(data!$C$18+data!$C$19+data!$C$20))*C303/60+E303</f>
        <v>0.45540999415196054</v>
      </c>
      <c r="F304" s="15">
        <f>F303+(data!$C$19*E303-data!$C$16*F303)*C303/60</f>
        <v>3.5975790529164398</v>
      </c>
      <c r="G304" s="15">
        <f>G303+(data!$C$20*E303-data!$C$17*G303)*C303/60</f>
        <v>1.5275812669139313</v>
      </c>
      <c r="H304" s="16">
        <f t="shared" si="16"/>
        <v>4.9833333333333334</v>
      </c>
      <c r="I304" s="15">
        <f>E304/data!$C$15*1000</f>
        <v>6.1662502353192407E-2</v>
      </c>
      <c r="J304" s="15">
        <f>J303+data!$C$21*(I303-J303)/60*C303</f>
        <v>0.1407160897542811</v>
      </c>
      <c r="K304" s="12">
        <f t="shared" si="19"/>
        <v>299</v>
      </c>
    </row>
    <row r="305" spans="1:11" ht="20.100000000000001" customHeight="1">
      <c r="A305" s="12">
        <f t="shared" si="17"/>
        <v>300</v>
      </c>
      <c r="B305" s="13"/>
      <c r="C305" s="14">
        <f t="shared" si="18"/>
        <v>1</v>
      </c>
      <c r="D305" s="9">
        <v>0</v>
      </c>
      <c r="E305" s="15">
        <f>(D304/60+F305*data!$C$16+G305*data!$C$17-E304*(data!$C$18+data!$C$19+data!$C$20))*C304/60+E304</f>
        <v>0.45320577268434226</v>
      </c>
      <c r="F305" s="15">
        <f>F304+(data!$C$19*E304-data!$C$16*F304)*C304/60</f>
        <v>3.5964187146951869</v>
      </c>
      <c r="G305" s="15">
        <f>G304+(data!$C$20*E304-data!$C$17*G304)*C304/60</f>
        <v>1.528371521440598</v>
      </c>
      <c r="H305" s="16">
        <f t="shared" si="16"/>
        <v>5</v>
      </c>
      <c r="I305" s="15">
        <f>E305/data!$C$15*1000</f>
        <v>6.1364050819015886E-2</v>
      </c>
      <c r="J305" s="15">
        <f>J304+data!$C$21*(I304-J304)/60*C304</f>
        <v>0.14055130696114729</v>
      </c>
      <c r="K305" s="12">
        <f t="shared" si="19"/>
        <v>300</v>
      </c>
    </row>
    <row r="306" spans="1:11" ht="20.100000000000001" customHeight="1">
      <c r="A306" s="12">
        <f t="shared" si="17"/>
        <v>301</v>
      </c>
      <c r="B306" s="13"/>
      <c r="C306" s="14">
        <f t="shared" si="18"/>
        <v>1</v>
      </c>
      <c r="D306" s="15">
        <v>0</v>
      </c>
      <c r="E306" s="15">
        <f>(D305/60+F306*data!$C$16+G306*data!$C$17-E305*(data!$C$18+data!$C$19+data!$C$20))*C305/60+E305</f>
        <v>0.45102996338164825</v>
      </c>
      <c r="F306" s="15">
        <f>F305+(data!$C$19*E305-data!$C$16*F305)*C305/60</f>
        <v>3.5952468365544292</v>
      </c>
      <c r="G306" s="15">
        <f>G305+(data!$C$20*E305-data!$C$17*G305)*C305/60</f>
        <v>1.5291573454135734</v>
      </c>
      <c r="H306" s="16">
        <f t="shared" si="16"/>
        <v>5.0166666666666666</v>
      </c>
      <c r="I306" s="15">
        <f>E306/data!$C$15*1000</f>
        <v>6.1069446291292899E-2</v>
      </c>
      <c r="J306" s="15">
        <f>J305+data!$C$21*(I305-J305)/60*C305</f>
        <v>0.14038624554297915</v>
      </c>
    </row>
    <row r="307" spans="1:11" ht="20.100000000000001" customHeight="1">
      <c r="A307" s="12">
        <f t="shared" si="17"/>
        <v>302</v>
      </c>
      <c r="B307" s="13"/>
      <c r="C307" s="14">
        <f t="shared" si="18"/>
        <v>1</v>
      </c>
      <c r="D307" s="9">
        <v>0</v>
      </c>
      <c r="E307" s="15">
        <f>(D306/60+F307*data!$C$16+G307*data!$C$17-E306*(data!$C$18+data!$C$19+data!$C$20))*C306/60+E306</f>
        <v>0.44888217249968265</v>
      </c>
      <c r="F307" s="15">
        <f>F306+(data!$C$19*E306-data!$C$16*F306)*C306/60</f>
        <v>3.5940635952124858</v>
      </c>
      <c r="G307" s="15">
        <f>G306+(data!$C$20*E306-data!$C$17*G306)*C306/60</f>
        <v>1.5299387955162322</v>
      </c>
      <c r="H307" s="16">
        <f t="shared" si="16"/>
        <v>5.0333333333333332</v>
      </c>
      <c r="I307" s="15">
        <f>E307/data!$C$15*1000</f>
        <v>6.07786354570687E-2</v>
      </c>
      <c r="J307" s="15">
        <f>J306+data!$C$21*(I306-J306)/60*C306</f>
        <v>0.14022091409942539</v>
      </c>
    </row>
    <row r="308" spans="1:11" ht="20.100000000000001" customHeight="1">
      <c r="A308" s="12">
        <f t="shared" si="17"/>
        <v>303</v>
      </c>
      <c r="B308" s="13"/>
      <c r="C308" s="14">
        <f t="shared" si="18"/>
        <v>1</v>
      </c>
      <c r="D308" s="15">
        <v>0</v>
      </c>
      <c r="E308" s="15">
        <f>(D307/60+F308*data!$C$16+G308*data!$C$17-E307*(data!$C$18+data!$C$19+data!$C$20))*C307/60+E307</f>
        <v>0.44676201176823427</v>
      </c>
      <c r="F308" s="15">
        <f>F307+(data!$C$19*E307-data!$C$16*F307)*C307/60</f>
        <v>3.5928691649209319</v>
      </c>
      <c r="G308" s="15">
        <f>G307+(data!$C$20*E307-data!$C$17*G307)*C307/60</f>
        <v>1.5307159276467632</v>
      </c>
      <c r="H308" s="16">
        <f t="shared" si="16"/>
        <v>5.05</v>
      </c>
      <c r="I308" s="15">
        <f>E308/data!$C$15*1000</f>
        <v>6.0491565744565948E-2</v>
      </c>
      <c r="J308" s="15">
        <f>J307+data!$C$21*(I307-J307)/60*C307</f>
        <v>0.14005532110108129</v>
      </c>
    </row>
    <row r="309" spans="1:11" ht="20.100000000000001" customHeight="1">
      <c r="A309" s="12">
        <f t="shared" si="17"/>
        <v>304</v>
      </c>
      <c r="B309" s="13"/>
      <c r="C309" s="14">
        <f t="shared" si="18"/>
        <v>1</v>
      </c>
      <c r="D309" s="9">
        <v>0</v>
      </c>
      <c r="E309" s="15">
        <f>(D308/60+F309*data!$C$16+G309*data!$C$17-E308*(data!$C$18+data!$C$19+data!$C$20))*C308/60+E308</f>
        <v>0.44466909831496471</v>
      </c>
      <c r="F309" s="15">
        <f>F308+(data!$C$19*E308-data!$C$16*F308)*C308/60</f>
        <v>3.5916637174989035</v>
      </c>
      <c r="G309" s="15">
        <f>G308+(data!$C$20*E308-data!$C$17*G308)*C308/60</f>
        <v>1.5314887969290847</v>
      </c>
      <c r="H309" s="16">
        <f t="shared" si="16"/>
        <v>5.0666666666666664</v>
      </c>
      <c r="I309" s="15">
        <f>E309/data!$C$15*1000</f>
        <v>6.0208185312879157E-2</v>
      </c>
      <c r="J309" s="15">
        <f>J308+data!$C$21*(I308-J308)/60*C308</f>
        <v>0.13988947489130282</v>
      </c>
    </row>
    <row r="310" spans="1:11" ht="20.100000000000001" customHeight="1">
      <c r="A310" s="12">
        <f t="shared" si="17"/>
        <v>305</v>
      </c>
      <c r="B310" s="13"/>
      <c r="C310" s="14">
        <f t="shared" si="18"/>
        <v>1</v>
      </c>
      <c r="D310" s="15">
        <v>0</v>
      </c>
      <c r="E310" s="15">
        <f>(D309/60+F310*data!$C$16+G310*data!$C$17-E309*(data!$C$18+data!$C$19+data!$C$20))*C309/60+E309</f>
        <v>0.44260305459035504</v>
      </c>
      <c r="F310" s="15">
        <f>F309+(data!$C$19*E309-data!$C$16*F309)*C309/60</f>
        <v>3.5904474223669238</v>
      </c>
      <c r="G310" s="15">
        <f>G309+(data!$C$20*E309-data!$C$17*G309)*C309/60</f>
        <v>1.5322574577236092</v>
      </c>
      <c r="H310" s="16">
        <f t="shared" si="16"/>
        <v>5.083333333333333</v>
      </c>
      <c r="I310" s="15">
        <f>E310/data!$C$15*1000</f>
        <v>5.9928443041812461E-2</v>
      </c>
      <c r="J310" s="15">
        <f>J309+data!$C$21*(I309-J309)/60*C309</f>
        <v>0.13972338368799514</v>
      </c>
    </row>
    <row r="311" spans="1:11" ht="20.100000000000001" customHeight="1">
      <c r="A311" s="12">
        <f t="shared" si="17"/>
        <v>306</v>
      </c>
      <c r="B311" s="13"/>
      <c r="C311" s="14">
        <f t="shared" si="18"/>
        <v>1</v>
      </c>
      <c r="D311" s="9">
        <v>0</v>
      </c>
      <c r="E311" s="15">
        <f>(D310/60+F311*data!$C$16+G311*data!$C$17-E310*(data!$C$18+data!$C$19+data!$C$20))*C310/60+E310</f>
        <v>0.44056350829369595</v>
      </c>
      <c r="F311" s="15">
        <f>F310+(data!$C$19*E310-data!$C$16*F310)*C310/60</f>
        <v>3.5892204465802617</v>
      </c>
      <c r="G311" s="15">
        <f>G310+(data!$C$20*E310-data!$C$17*G310)*C310/60</f>
        <v>1.533021963637857</v>
      </c>
      <c r="H311" s="16">
        <f t="shared" si="16"/>
        <v>5.0999999999999996</v>
      </c>
      <c r="I311" s="15">
        <f>E311/data!$C$15*1000</f>
        <v>5.9652288521858686E-2</v>
      </c>
      <c r="J311" s="15">
        <f>J310+data!$C$21*(I310-J310)/60*C310</f>
        <v>0.13955705558537643</v>
      </c>
    </row>
    <row r="312" spans="1:11" ht="20.100000000000001" customHeight="1">
      <c r="A312" s="12">
        <f t="shared" si="17"/>
        <v>307</v>
      </c>
      <c r="B312" s="13"/>
      <c r="C312" s="14">
        <f t="shared" si="18"/>
        <v>1</v>
      </c>
      <c r="D312" s="15">
        <v>0</v>
      </c>
      <c r="E312" s="15">
        <f>(D311/60+F312*data!$C$16+G312*data!$C$17-E311*(data!$C$18+data!$C$19+data!$C$20))*C311/60+E311</f>
        <v>0.43855009230010678</v>
      </c>
      <c r="F312" s="15">
        <f>F311+(data!$C$19*E311-data!$C$16*F311)*C311/60</f>
        <v>3.5879829548618232</v>
      </c>
      <c r="G312" s="15">
        <f>G311+(data!$C$20*E311-data!$C$17*G311)*C311/60</f>
        <v>1.5337823675369233</v>
      </c>
      <c r="H312" s="16">
        <f t="shared" si="16"/>
        <v>5.1166666666666663</v>
      </c>
      <c r="I312" s="15">
        <f>E312/data!$C$15*1000</f>
        <v>5.9379672044317745E-2</v>
      </c>
      <c r="J312" s="15">
        <f>J311+data!$C$21*(I311-J311)/60*C311</f>
        <v>0.13939049855571717</v>
      </c>
    </row>
    <row r="313" spans="1:11" ht="20.100000000000001" customHeight="1">
      <c r="A313" s="12">
        <f t="shared" si="17"/>
        <v>308</v>
      </c>
      <c r="B313" s="13"/>
      <c r="C313" s="14">
        <f t="shared" si="18"/>
        <v>1</v>
      </c>
      <c r="D313" s="9">
        <v>0</v>
      </c>
      <c r="E313" s="15">
        <f>(D312/60+F313*data!$C$16+G313*data!$C$17-E312*(data!$C$18+data!$C$19+data!$C$20))*C312/60+E312</f>
        <v>0.43656244458856963</v>
      </c>
      <c r="F313" s="15">
        <f>F312+(data!$C$19*E312-data!$C$16*F312)*C312/60</f>
        <v>3.5867351096345867</v>
      </c>
      <c r="G313" s="15">
        <f>G312+(data!$C$20*E312-data!$C$17*G312)*C312/60</f>
        <v>1.5345387215537993</v>
      </c>
      <c r="H313" s="16">
        <f t="shared" si="16"/>
        <v>5.1333333333333337</v>
      </c>
      <c r="I313" s="15">
        <f>E313/data!$C$15*1000</f>
        <v>5.9110544591552447E-2</v>
      </c>
      <c r="J313" s="15">
        <f>J312+data!$C$21*(I312-J312)/60*C312</f>
        <v>0.13922372045105508</v>
      </c>
    </row>
    <row r="314" spans="1:11" ht="20.100000000000001" customHeight="1">
      <c r="A314" s="12">
        <f t="shared" si="17"/>
        <v>309</v>
      </c>
      <c r="B314" s="13"/>
      <c r="C314" s="14">
        <f t="shared" si="18"/>
        <v>1</v>
      </c>
      <c r="D314" s="15">
        <v>0</v>
      </c>
      <c r="E314" s="15">
        <f>(D313/60+F314*data!$C$16+G314*data!$C$17-E313*(data!$C$18+data!$C$19+data!$C$20))*C313/60+E313</f>
        <v>0.4346002081709639</v>
      </c>
      <c r="F314" s="15">
        <f>F313+(data!$C$19*E313-data!$C$16*F313)*C313/60</f>
        <v>3.5854770710535893</v>
      </c>
      <c r="G314" s="15">
        <f>G313+(data!$C$20*E313-data!$C$17*G313)*C313/60</f>
        <v>1.5352910770995498</v>
      </c>
      <c r="H314" s="16">
        <f t="shared" si="16"/>
        <v>5.15</v>
      </c>
      <c r="I314" s="15">
        <f>E314/data!$C$15*1000</f>
        <v>5.8844857827379762E-2</v>
      </c>
      <c r="J314" s="15">
        <f>J313+data!$C$21*(I313-J313)/60*C313</f>
        <v>0.13905672900488616</v>
      </c>
    </row>
    <row r="315" spans="1:11" ht="20.100000000000001" customHeight="1">
      <c r="A315" s="12">
        <f t="shared" si="17"/>
        <v>310</v>
      </c>
      <c r="B315" s="13"/>
      <c r="C315" s="14">
        <f t="shared" si="18"/>
        <v>1</v>
      </c>
      <c r="D315" s="9">
        <v>0</v>
      </c>
      <c r="E315" s="15">
        <f>(D314/60+F315*data!$C$16+G315*data!$C$17-E314*(data!$C$18+data!$C$19+data!$C$20))*C314/60+E314</f>
        <v>0.43266303102208747</v>
      </c>
      <c r="F315" s="15">
        <f>F314+(data!$C$19*E314-data!$C$16*F314)*C314/60</f>
        <v>3.5842089970374653</v>
      </c>
      <c r="G315" s="15">
        <f>G314+(data!$C$20*E314-data!$C$17*G314)*C314/60</f>
        <v>1.5360394848733496</v>
      </c>
      <c r="H315" s="16">
        <f t="shared" si="16"/>
        <v>5.166666666666667</v>
      </c>
      <c r="I315" s="15">
        <f>E315/data!$C$15*1000</f>
        <v>5.8582564087595726E-2</v>
      </c>
      <c r="J315" s="15">
        <f>J314+data!$C$21*(I314-J314)/60*C314</f>
        <v>0.13888953183383232</v>
      </c>
    </row>
    <row r="316" spans="1:11" ht="20.100000000000001" customHeight="1">
      <c r="A316" s="12">
        <f t="shared" si="17"/>
        <v>311</v>
      </c>
      <c r="B316" s="13"/>
      <c r="C316" s="14">
        <f t="shared" si="18"/>
        <v>1</v>
      </c>
      <c r="D316" s="15">
        <v>0</v>
      </c>
      <c r="E316" s="15">
        <f>(D315/60+F316*data!$C$16+G316*data!$C$17-E315*(data!$C$18+data!$C$19+data!$C$20))*C315/60+E315</f>
        <v>0.43075056601065115</v>
      </c>
      <c r="F316" s="15">
        <f>F315+(data!$C$19*E315-data!$C$16*F315)*C315/60</f>
        <v>3.5829310432995483</v>
      </c>
      <c r="G316" s="15">
        <f>G315+(data!$C$20*E315-data!$C$17*G315)*C315/60</f>
        <v>1.53678399487238</v>
      </c>
      <c r="H316" s="16">
        <f t="shared" si="16"/>
        <v>5.1833333333333336</v>
      </c>
      <c r="I316" s="15">
        <f>E316/data!$C$15*1000</f>
        <v>5.8323616370632055E-2</v>
      </c>
      <c r="J316" s="15">
        <f>J315+data!$C$21*(I315-J315)/60*C315</f>
        <v>0.13872213643928569</v>
      </c>
    </row>
    <row r="317" spans="1:11" ht="20.100000000000001" customHeight="1">
      <c r="A317" s="12">
        <f t="shared" si="17"/>
        <v>312</v>
      </c>
      <c r="B317" s="13"/>
      <c r="C317" s="14">
        <f t="shared" si="18"/>
        <v>1</v>
      </c>
      <c r="D317" s="9">
        <v>0</v>
      </c>
      <c r="E317" s="15">
        <f>(D316/60+F317*data!$C$16+G317*data!$C$17-E316*(data!$C$18+data!$C$19+data!$C$20))*C316/60+E316</f>
        <v>0.42886247083123236</v>
      </c>
      <c r="F317" s="15">
        <f>F316+(data!$C$19*E316-data!$C$16*F316)*C316/60</f>
        <v>3.5816433633785398</v>
      </c>
      <c r="G317" s="15">
        <f>G316+(data!$C$20*E316-data!$C$17*G316)*C316/60</f>
        <v>1.5375246564015879</v>
      </c>
      <c r="H317" s="16">
        <f t="shared" si="16"/>
        <v>5.2</v>
      </c>
      <c r="I317" s="15">
        <f>E317/data!$C$15*1000</f>
        <v>5.8067968328342684E-2</v>
      </c>
      <c r="J317" s="15">
        <f>J316+data!$C$21*(I316-J316)/60*C316</f>
        <v>0.13855455020902999</v>
      </c>
    </row>
    <row r="318" spans="1:11" ht="20.100000000000001" customHeight="1">
      <c r="A318" s="12">
        <f t="shared" si="17"/>
        <v>313</v>
      </c>
      <c r="B318" s="13"/>
      <c r="C318" s="14">
        <f t="shared" si="18"/>
        <v>1</v>
      </c>
      <c r="D318" s="15">
        <v>0</v>
      </c>
      <c r="E318" s="15">
        <f>(D317/60+F318*data!$C$16+G318*data!$C$17-E317*(data!$C$18+data!$C$19+data!$C$20))*C317/60+E317</f>
        <v>0.42699840793717525</v>
      </c>
      <c r="F318" s="15">
        <f>F317+(data!$C$19*E317-data!$C$16*F317)*C317/60</f>
        <v>3.5803461086687518</v>
      </c>
      <c r="G318" s="15">
        <f>G317+(data!$C$20*E317-data!$C$17*G317)*C317/60</f>
        <v>1.5382615180833088</v>
      </c>
      <c r="H318" s="16">
        <f t="shared" si="16"/>
        <v>5.2166666666666668</v>
      </c>
      <c r="I318" s="15">
        <f>E318/data!$C$15*1000</f>
        <v>5.781557425691846E-2</v>
      </c>
      <c r="J318" s="15">
        <f>J317+data!$C$21*(I317-J317)/60*C317</f>
        <v>0.13838678041883942</v>
      </c>
    </row>
    <row r="319" spans="1:11" ht="20.100000000000001" customHeight="1">
      <c r="A319" s="12">
        <f t="shared" si="17"/>
        <v>314</v>
      </c>
      <c r="B319" s="13"/>
      <c r="C319" s="14">
        <f t="shared" si="18"/>
        <v>1</v>
      </c>
      <c r="D319" s="9">
        <v>0</v>
      </c>
      <c r="E319" s="15">
        <f>(D318/60+F319*data!$C$16+G319*data!$C$17-E318*(data!$C$18+data!$C$19+data!$C$20))*C318/60+E318</f>
        <v>0.42515804447442335</v>
      </c>
      <c r="F319" s="15">
        <f>F318+(data!$C$19*E318-data!$C$16*F318)*C318/60</f>
        <v>3.5790394284499278</v>
      </c>
      <c r="G319" s="15">
        <f>G318+(data!$C$20*E318-data!$C$17*G318)*C318/60</f>
        <v>1.5389946278667566</v>
      </c>
      <c r="H319" s="16">
        <f t="shared" si="16"/>
        <v>5.2333333333333334</v>
      </c>
      <c r="I319" s="15">
        <f>E319/data!$C$15*1000</f>
        <v>5.756638908792807E-2</v>
      </c>
      <c r="J319" s="15">
        <f>J318+data!$C$21*(I318-J318)/60*C318</f>
        <v>0.13821883423405518</v>
      </c>
    </row>
    <row r="320" spans="1:11" ht="20.100000000000001" customHeight="1">
      <c r="A320" s="12">
        <f t="shared" si="17"/>
        <v>315</v>
      </c>
      <c r="B320" s="13"/>
      <c r="C320" s="14">
        <f t="shared" si="18"/>
        <v>1</v>
      </c>
      <c r="D320" s="15">
        <v>0</v>
      </c>
      <c r="E320" s="15">
        <f>(D319/60+F320*data!$C$16+G320*data!$C$17-E319*(data!$C$18+data!$C$19+data!$C$20))*C319/60+E319</f>
        <v>0.42334105221627266</v>
      </c>
      <c r="F320" s="15">
        <f>F319+(data!$C$19*E319-data!$C$16*F319)*C319/60</f>
        <v>3.577723469916652</v>
      </c>
      <c r="G320" s="15">
        <f>G319+(data!$C$20*E319-data!$C$17*G319)*C319/60</f>
        <v>1.5397240330373811</v>
      </c>
      <c r="H320" s="16">
        <f t="shared" si="16"/>
        <v>5.25</v>
      </c>
      <c r="I320" s="15">
        <f>E320/data!$C$15*1000</f>
        <v>5.7320368379483622E-2</v>
      </c>
      <c r="J320" s="15">
        <f>J319+data!$C$21*(I319-J319)/60*C319</f>
        <v>0.13805071871114005</v>
      </c>
    </row>
    <row r="321" spans="1:10" ht="20.100000000000001" customHeight="1">
      <c r="A321" s="12">
        <f t="shared" si="17"/>
        <v>316</v>
      </c>
      <c r="B321" s="13"/>
      <c r="C321" s="14">
        <f t="shared" si="18"/>
        <v>1</v>
      </c>
      <c r="D321" s="9">
        <v>0</v>
      </c>
      <c r="E321" s="15">
        <f>(D320/60+F321*data!$C$16+G321*data!$C$17-E320*(data!$C$18+data!$C$19+data!$C$20))*C320/60+E320</f>
        <v>0.42154710749903179</v>
      </c>
      <c r="F321" s="15">
        <f>F320+(data!$C$19*E320-data!$C$16*F320)*C320/60</f>
        <v>3.5763983782073465</v>
      </c>
      <c r="G321" s="15">
        <f>G320+(data!$C$20*E320-data!$C$17*G320)*C320/60</f>
        <v>1.5404497802260959</v>
      </c>
      <c r="H321" s="16">
        <f t="shared" si="16"/>
        <v>5.2666666666666666</v>
      </c>
      <c r="I321" s="15">
        <f>E321/data!$C$15*1000</f>
        <v>5.7077468307529002E-2</v>
      </c>
      <c r="J321" s="15">
        <f>J320+data!$C$21*(I320-J320)/60*C320</f>
        <v>0.13788244079921144</v>
      </c>
    </row>
    <row r="322" spans="1:10" ht="20.100000000000001" customHeight="1">
      <c r="A322" s="12">
        <f t="shared" si="17"/>
        <v>317</v>
      </c>
      <c r="B322" s="13"/>
      <c r="C322" s="14">
        <f t="shared" si="18"/>
        <v>1</v>
      </c>
      <c r="D322" s="15">
        <v>0</v>
      </c>
      <c r="E322" s="15">
        <f>(D321/60+F322*data!$C$16+G322*data!$C$17-E321*(data!$C$18+data!$C$19+data!$C$20))*C321/60+E321</f>
        <v>0.41977589115857661</v>
      </c>
      <c r="F322" s="15">
        <f>F321+(data!$C$19*E321-data!$C$16*F321)*C321/60</f>
        <v>3.5750642964328661</v>
      </c>
      <c r="G322" s="15">
        <f>G321+(data!$C$20*E321-data!$C$17*G321)*C321/60</f>
        <v>1.5411719154183769</v>
      </c>
      <c r="H322" s="16">
        <f t="shared" si="16"/>
        <v>5.2833333333333332</v>
      </c>
      <c r="I322" s="15">
        <f>E322/data!$C$15*1000</f>
        <v>5.6837645657249428E-2</v>
      </c>
      <c r="J322" s="15">
        <f>J321+data!$C$21*(I321-J321)/60*C321</f>
        <v>0.13771400734155287</v>
      </c>
    </row>
    <row r="323" spans="1:10" ht="20.100000000000001" customHeight="1">
      <c r="A323" s="12">
        <f t="shared" si="17"/>
        <v>318</v>
      </c>
      <c r="B323" s="13"/>
      <c r="C323" s="14">
        <f t="shared" si="18"/>
        <v>1</v>
      </c>
      <c r="D323" s="9">
        <v>0</v>
      </c>
      <c r="E323" s="15">
        <f>(D322/60+F323*data!$C$16+G323*data!$C$17-E322*(data!$C$18+data!$C$19+data!$C$20))*C322/60+E322</f>
        <v>0.41802708846778719</v>
      </c>
      <c r="F323" s="15">
        <f>F322+(data!$C$19*E322-data!$C$16*F322)*C322/60</f>
        <v>3.5737213657046971</v>
      </c>
      <c r="G323" s="15">
        <f>G322+(data!$C$20*E322-data!$C$17*G322)*C322/60</f>
        <v>1.5418904839632352</v>
      </c>
      <c r="H323" s="16">
        <f t="shared" si="16"/>
        <v>5.3</v>
      </c>
      <c r="I323" s="15">
        <f>E323/data!$C$15*1000</f>
        <v>5.660085781460035E-2</v>
      </c>
      <c r="J323" s="15">
        <f>J322+data!$C$21*(I322-J322)/60*C322</f>
        <v>0.13754542507710454</v>
      </c>
    </row>
    <row r="324" spans="1:10" ht="20.100000000000001" customHeight="1">
      <c r="A324" s="12">
        <f t="shared" si="17"/>
        <v>319</v>
      </c>
      <c r="B324" s="13"/>
      <c r="C324" s="14">
        <f t="shared" si="18"/>
        <v>1</v>
      </c>
      <c r="D324" s="15">
        <v>0</v>
      </c>
      <c r="E324" s="15">
        <f>(D323/60+F324*data!$C$16+G324*data!$C$17-E323*(data!$C$18+data!$C$19+data!$C$20))*C323/60+E323</f>
        <v>0.41630038907485473</v>
      </c>
      <c r="F324" s="15">
        <f>F323+(data!$C$19*E323-data!$C$16*F323)*C323/60</f>
        <v>3.5723697251627615</v>
      </c>
      <c r="G324" s="15">
        <f>G323+(data!$C$20*E323-data!$C$17*G323)*C323/60</f>
        <v>1.542605530582065</v>
      </c>
      <c r="H324" s="16">
        <f t="shared" si="16"/>
        <v>5.3166666666666664</v>
      </c>
      <c r="I324" s="15">
        <f>E324/data!$C$15*1000</f>
        <v>5.6367062757954257E-2</v>
      </c>
      <c r="J324" s="15">
        <f>J323+data!$C$21*(I323-J323)/60*C323</f>
        <v>0.13737670064193314</v>
      </c>
    </row>
    <row r="325" spans="1:10" ht="20.100000000000001" customHeight="1">
      <c r="A325" s="12">
        <f t="shared" si="17"/>
        <v>320</v>
      </c>
      <c r="B325" s="13"/>
      <c r="C325" s="14">
        <f t="shared" si="18"/>
        <v>1</v>
      </c>
      <c r="D325" s="9">
        <v>0</v>
      </c>
      <c r="E325" s="15">
        <f>(D324/60+F325*data!$C$16+G325*data!$C$17-E324*(data!$C$18+data!$C$19+data!$C$20))*C324/60+E324</f>
        <v>0.41459548694244591</v>
      </c>
      <c r="F325" s="15">
        <f>F324+(data!$C$19*E324-data!$C$16*F324)*C324/60</f>
        <v>3.5710095120028376</v>
      </c>
      <c r="G325" s="15">
        <f>G324+(data!$C$20*E324-data!$C$17*G324)*C324/60</f>
        <v>1.5433170993773684</v>
      </c>
      <c r="H325" s="16">
        <f t="shared" ref="H325:H388" si="20">$A325/60</f>
        <v>5.333333333333333</v>
      </c>
      <c r="I325" s="15">
        <f>E325/data!$C$15*1000</f>
        <v>5.6136219049863517E-2</v>
      </c>
      <c r="J325" s="15">
        <f>J324+data!$C$21*(I324-J324)/60*C324</f>
        <v>0.13720784057068106</v>
      </c>
    </row>
    <row r="326" spans="1:10" ht="20.100000000000001" customHeight="1">
      <c r="A326" s="12">
        <f t="shared" ref="A326:A389" si="21">$A325+C325</f>
        <v>321</v>
      </c>
      <c r="B326" s="13"/>
      <c r="C326" s="14">
        <f t="shared" ref="C326:C389" si="22">M$7</f>
        <v>1</v>
      </c>
      <c r="D326" s="15">
        <v>0</v>
      </c>
      <c r="E326" s="15">
        <f>(D325/60+F326*data!$C$16+G326*data!$C$17-E325*(data!$C$18+data!$C$19+data!$C$20))*C325/60+E325</f>
        <v>0.4129120802877137</v>
      </c>
      <c r="F326" s="15">
        <f>F325+(data!$C$19*E325-data!$C$16*F325)*C325/60</f>
        <v>3.5696408615035957</v>
      </c>
      <c r="G326" s="15">
        <f>G325+(data!$C$20*E325-data!$C$17*G325)*C325/60</f>
        <v>1.5440252338413596</v>
      </c>
      <c r="H326" s="16">
        <f t="shared" si="20"/>
        <v>5.35</v>
      </c>
      <c r="I326" s="15">
        <f>E326/data!$C$15*1000</f>
        <v>5.590828582893783E-2</v>
      </c>
      <c r="J326" s="15">
        <f>J325+data!$C$21*(I325-J325)/60*C325</f>
        <v>0.13703885129799559</v>
      </c>
    </row>
    <row r="327" spans="1:10" ht="20.100000000000001" customHeight="1">
      <c r="A327" s="12">
        <f t="shared" si="21"/>
        <v>322</v>
      </c>
      <c r="B327" s="13"/>
      <c r="C327" s="14">
        <f t="shared" si="22"/>
        <v>1</v>
      </c>
      <c r="D327" s="9">
        <v>0</v>
      </c>
      <c r="E327" s="15">
        <f>(D326/60+F327*data!$C$16+G327*data!$C$17-E326*(data!$C$18+data!$C$19+data!$C$20))*C326/60+E326</f>
        <v>0.41124987152314163</v>
      </c>
      <c r="F327" s="15">
        <f>F326+(data!$C$19*E326-data!$C$16*F326)*C326/60</f>
        <v>3.5682639070532614</v>
      </c>
      <c r="G327" s="15">
        <f>G326+(data!$C$20*E326-data!$C$17*G326)*C326/60</f>
        <v>1.5447299768644476</v>
      </c>
      <c r="H327" s="16">
        <f t="shared" si="20"/>
        <v>5.3666666666666663</v>
      </c>
      <c r="I327" s="15">
        <f>E327/data!$C$15*1000</f>
        <v>5.5683222801834562E-2</v>
      </c>
      <c r="J327" s="15">
        <f>J326+data!$C$21*(I326-J326)/60*C326</f>
        <v>0.13686973915993805</v>
      </c>
    </row>
    <row r="328" spans="1:10" ht="20.100000000000001" customHeight="1">
      <c r="A328" s="12">
        <f t="shared" si="21"/>
        <v>323</v>
      </c>
      <c r="B328" s="13"/>
      <c r="C328" s="14">
        <f t="shared" si="22"/>
        <v>1</v>
      </c>
      <c r="D328" s="15">
        <v>0</v>
      </c>
      <c r="E328" s="15">
        <f>(D327/60+F328*data!$C$16+G328*data!$C$17-E327*(data!$C$18+data!$C$19+data!$C$20))*C327/60+E327</f>
        <v>0.40960856719821109</v>
      </c>
      <c r="F328" s="15">
        <f>F327+(data!$C$19*E327-data!$C$16*F327)*C327/60</f>
        <v>3.5668787801759056</v>
      </c>
      <c r="G328" s="15">
        <f>G327+(data!$C$20*E327-data!$C$17*G327)*C327/60</f>
        <v>1.5454313707436031</v>
      </c>
      <c r="H328" s="16">
        <f t="shared" si="20"/>
        <v>5.3833333333333337</v>
      </c>
      <c r="I328" s="15">
        <f>E328/data!$C$15*1000</f>
        <v>5.546099023536049E-2</v>
      </c>
      <c r="J328" s="15">
        <f>J327+data!$C$21*(I327-J327)/60*C327</f>
        <v>0.13670051039537337</v>
      </c>
    </row>
    <row r="329" spans="1:10" ht="20.100000000000001" customHeight="1">
      <c r="A329" s="12">
        <f t="shared" si="21"/>
        <v>324</v>
      </c>
      <c r="B329" s="13"/>
      <c r="C329" s="14">
        <f t="shared" si="22"/>
        <v>1</v>
      </c>
      <c r="D329" s="9">
        <v>0</v>
      </c>
      <c r="E329" s="15">
        <f>(D328/60+F329*data!$C$16+G329*data!$C$17-E328*(data!$C$18+data!$C$19+data!$C$20))*C328/60+E328</f>
        <v>0.40798787794187957</v>
      </c>
      <c r="F329" s="15">
        <f>F328+(data!$C$19*E328-data!$C$16*F328)*C328/60</f>
        <v>3.5654856105573707</v>
      </c>
      <c r="G329" s="15">
        <f>G328+(data!$C$20*E328-data!$C$17*G328)*C328/60</f>
        <v>1.5461294571906083</v>
      </c>
      <c r="H329" s="16">
        <f t="shared" si="20"/>
        <v>5.4</v>
      </c>
      <c r="I329" s="15">
        <f>E329/data!$C$15*1000</f>
        <v>5.5241548948683342E-2</v>
      </c>
      <c r="J329" s="15">
        <f>J328+data!$C$21*(I328-J328)/60*C328</f>
        <v>0.13653117114734029</v>
      </c>
    </row>
    <row r="330" spans="1:10" ht="20.100000000000001" customHeight="1">
      <c r="A330" s="12">
        <f t="shared" si="21"/>
        <v>325</v>
      </c>
      <c r="B330" s="13"/>
      <c r="C330" s="14">
        <f t="shared" si="22"/>
        <v>1</v>
      </c>
      <c r="D330" s="15">
        <v>0</v>
      </c>
      <c r="E330" s="15">
        <f>(D329/60+F330*data!$C$16+G330*data!$C$17-E329*(data!$C$18+data!$C$19+data!$C$20))*C329/60+E329</f>
        <v>0.40638751840585857</v>
      </c>
      <c r="F330" s="15">
        <f>F329+(data!$C$19*E329-data!$C$16*F329)*C329/60</f>
        <v>3.5640845260708347</v>
      </c>
      <c r="G330" s="15">
        <f>G329+(data!$C$20*E329-data!$C$17*G329)*C329/60</f>
        <v>1.5468242773401908</v>
      </c>
      <c r="H330" s="16">
        <f t="shared" si="20"/>
        <v>5.416666666666667</v>
      </c>
      <c r="I330" s="15">
        <f>E330/data!$C$15*1000</f>
        <v>5.5024860305651679E-2</v>
      </c>
      <c r="J330" s="15">
        <f>J329+data!$C$21*(I329-J329)/60*C329</f>
        <v>0.13636172746440248</v>
      </c>
    </row>
    <row r="331" spans="1:10" ht="20.100000000000001" customHeight="1">
      <c r="A331" s="12">
        <f t="shared" si="21"/>
        <v>326</v>
      </c>
      <c r="B331" s="13"/>
      <c r="C331" s="14">
        <f t="shared" si="22"/>
        <v>1</v>
      </c>
      <c r="D331" s="9">
        <v>0</v>
      </c>
      <c r="E331" s="15">
        <f>(D330/60+F331*data!$C$16+G331*data!$C$17-E330*(data!$C$18+data!$C$19+data!$C$20))*C330/60+E330</f>
        <v>0.40480720720868024</v>
      </c>
      <c r="F331" s="15">
        <f>F330+(data!$C$19*E330-data!$C$16*F330)*C330/60</f>
        <v>3.5626756528020218</v>
      </c>
      <c r="G331" s="15">
        <f>G330+(data!$C$20*E330-data!$C$17*G330)*C330/60</f>
        <v>1.5475158717580464</v>
      </c>
      <c r="H331" s="16">
        <f t="shared" si="20"/>
        <v>5.4333333333333336</v>
      </c>
      <c r="I331" s="15">
        <f>E331/data!$C$15*1000</f>
        <v>5.4810886207221438E-2</v>
      </c>
      <c r="J331" s="15">
        <f>J330+data!$C$21*(I330-J330)/60*C330</f>
        <v>0.13619218530198079</v>
      </c>
    </row>
    <row r="332" spans="1:10" ht="20.100000000000001" customHeight="1">
      <c r="A332" s="12">
        <f t="shared" si="21"/>
        <v>327</v>
      </c>
      <c r="B332" s="13"/>
      <c r="C332" s="14">
        <f t="shared" si="22"/>
        <v>1</v>
      </c>
      <c r="D332" s="15">
        <v>0</v>
      </c>
      <c r="E332" s="15">
        <f>(D331/60+F332*data!$C$16+G332*data!$C$17-E331*(data!$C$18+data!$C$19+data!$C$20))*C331/60+E331</f>
        <v>0.40324666688054189</v>
      </c>
      <c r="F332" s="15">
        <f>F331+(data!$C$19*E331-data!$C$16*F331)*C331/60</f>
        <v>3.5612591150740602</v>
      </c>
      <c r="G332" s="15">
        <f>G331+(data!$C$20*E331-data!$C$17*G331)*C331/60</f>
        <v>1.5482042804487492</v>
      </c>
      <c r="H332" s="16">
        <f t="shared" si="20"/>
        <v>5.45</v>
      </c>
      <c r="I332" s="15">
        <f>E332/data!$C$15*1000</f>
        <v>5.4599589083987959E-2</v>
      </c>
      <c r="J332" s="15">
        <f>J331+data!$C$21*(I331-J331)/60*C331</f>
        <v>0.13602255052366702</v>
      </c>
    </row>
    <row r="333" spans="1:10" ht="20.100000000000001" customHeight="1">
      <c r="A333" s="12">
        <f t="shared" si="21"/>
        <v>328</v>
      </c>
      <c r="B333" s="13"/>
      <c r="C333" s="14">
        <f t="shared" si="22"/>
        <v>1</v>
      </c>
      <c r="D333" s="9">
        <v>0</v>
      </c>
      <c r="E333" s="15">
        <f>(D332/60+F333*data!$C$16+G333*data!$C$17-E332*(data!$C$18+data!$C$19+data!$C$20))*C332/60+E332</f>
        <v>0.40170562380891722</v>
      </c>
      <c r="F333" s="15">
        <f>F332+(data!$C$19*E332-data!$C$16*F332)*C332/60</f>
        <v>3.5598350354719965</v>
      </c>
      <c r="G333" s="15">
        <f>G332+(data!$C$20*E332-data!$C$17*G332)*C332/60</f>
        <v>1.5488895428635516</v>
      </c>
      <c r="H333" s="16">
        <f t="shared" si="20"/>
        <v>5.4666666666666668</v>
      </c>
      <c r="I333" s="15">
        <f>E333/data!$C$15*1000</f>
        <v>5.4390931888821707E-2</v>
      </c>
      <c r="J333" s="15">
        <f>J332+data!$C$21*(I332-J332)/60*C332</f>
        <v>0.13585282890251929</v>
      </c>
    </row>
    <row r="334" spans="1:10" ht="20.100000000000001" customHeight="1">
      <c r="A334" s="12">
        <f t="shared" si="21"/>
        <v>329</v>
      </c>
      <c r="B334" s="13"/>
      <c r="C334" s="14">
        <f t="shared" si="22"/>
        <v>1</v>
      </c>
      <c r="D334" s="15">
        <v>0</v>
      </c>
      <c r="E334" s="15">
        <f>(D333/60+F334*data!$C$16+G334*data!$C$17-E333*(data!$C$18+data!$C$19+data!$C$20))*C333/60+E333</f>
        <v>0.40018380818492388</v>
      </c>
      <c r="F334" s="15">
        <f>F333+(data!$C$19*E333-data!$C$16*F333)*C333/60</f>
        <v>3.5584035348669669</v>
      </c>
      <c r="G334" s="15">
        <f>G333+(data!$C$20*E333-data!$C$17*G333)*C333/60</f>
        <v>1.5495716979080763</v>
      </c>
      <c r="H334" s="16">
        <f t="shared" si="20"/>
        <v>5.4833333333333334</v>
      </c>
      <c r="I334" s="15">
        <f>E334/data!$C$15*1000</f>
        <v>5.4184878089606439E-2</v>
      </c>
      <c r="J334" s="15">
        <f>J333+data!$C$21*(I333-J333)/60*C333</f>
        <v>0.13568302612233943</v>
      </c>
    </row>
    <row r="335" spans="1:10" ht="20.100000000000001" customHeight="1">
      <c r="A335" s="12">
        <f t="shared" si="21"/>
        <v>330</v>
      </c>
      <c r="B335" s="13"/>
      <c r="C335" s="14">
        <f t="shared" si="22"/>
        <v>1</v>
      </c>
      <c r="D335" s="9">
        <v>0</v>
      </c>
      <c r="E335" s="15">
        <f>(D334/60+F335*data!$C$16+G335*data!$C$17-E334*(data!$C$18+data!$C$19+data!$C$20))*C334/60+E334</f>
        <v>0.39868095395043668</v>
      </c>
      <c r="F335" s="15">
        <f>F334+(data!$C$19*E334-data!$C$16*F334)*C334/60</f>
        <v>3.5569647324400351</v>
      </c>
      <c r="G335" s="15">
        <f>G334+(data!$C$20*E334-data!$C$17*G334)*C334/60</f>
        <v>1.5502507839499011</v>
      </c>
      <c r="H335" s="16">
        <f t="shared" si="20"/>
        <v>5.5</v>
      </c>
      <c r="I335" s="15">
        <f>E335/data!$C$15*1000</f>
        <v>5.3981391662078347E-2</v>
      </c>
      <c r="J335" s="15">
        <f>J334+data!$C$21*(I334-J334)/60*C334</f>
        <v>0.13551314777893256</v>
      </c>
    </row>
    <row r="336" spans="1:10" ht="20.100000000000001" customHeight="1">
      <c r="A336" s="12">
        <f t="shared" si="21"/>
        <v>331</v>
      </c>
      <c r="B336" s="13"/>
      <c r="C336" s="14">
        <f t="shared" si="22"/>
        <v>1</v>
      </c>
      <c r="D336" s="15">
        <v>0</v>
      </c>
      <c r="E336" s="15">
        <f>(D335/60+F336*data!$C$16+G336*data!$C$17-E335*(data!$C$18+data!$C$19+data!$C$20))*C335/60+E335</f>
        <v>0.39719679874593633</v>
      </c>
      <c r="F336" s="15">
        <f>F335+(data!$C$19*E335-data!$C$16*F335)*C335/60</f>
        <v>3.555518745705696</v>
      </c>
      <c r="G336" s="15">
        <f>G335+(data!$C$20*E335-data!$C$17*G335)*C335/60</f>
        <v>1.5509268388260391</v>
      </c>
      <c r="H336" s="16">
        <f t="shared" si="20"/>
        <v>5.5166666666666666</v>
      </c>
      <c r="I336" s="15">
        <f>E336/data!$C$15*1000</f>
        <v>5.3780437082764775E-2</v>
      </c>
      <c r="J336" s="15">
        <f>J335+data!$C$21*(I335-J335)/60*C335</f>
        <v>0.13534319938134909</v>
      </c>
    </row>
    <row r="337" spans="1:10" ht="20.100000000000001" customHeight="1">
      <c r="A337" s="12">
        <f t="shared" si="21"/>
        <v>332</v>
      </c>
      <c r="B337" s="13"/>
      <c r="C337" s="14">
        <f t="shared" si="22"/>
        <v>1</v>
      </c>
      <c r="D337" s="9">
        <v>0</v>
      </c>
      <c r="E337" s="15">
        <f>(D336/60+F337*data!$C$16+G337*data!$C$17-E336*(data!$C$18+data!$C$19+data!$C$20))*C336/60+E336</f>
        <v>0.39573108385908312</v>
      </c>
      <c r="F337" s="15">
        <f>F336+(data!$C$19*E336-data!$C$16*F336)*C336/60</f>
        <v>3.5540656905350545</v>
      </c>
      <c r="G337" s="15">
        <f>G336+(data!$C$20*E336-data!$C$17*G336)*C336/60</f>
        <v>1.5515998998503127</v>
      </c>
      <c r="H337" s="16">
        <f t="shared" si="20"/>
        <v>5.5333333333333332</v>
      </c>
      <c r="I337" s="15">
        <f>E337/data!$C$15*1000</f>
        <v>5.3581979322021078E-2</v>
      </c>
      <c r="J337" s="15">
        <f>J336+data!$C$21*(I336-J336)/60*C336</f>
        <v>0.1351731863531094</v>
      </c>
    </row>
    <row r="338" spans="1:10" ht="20.100000000000001" customHeight="1">
      <c r="A338" s="12">
        <f t="shared" si="21"/>
        <v>333</v>
      </c>
      <c r="B338" s="13"/>
      <c r="C338" s="14">
        <f t="shared" si="22"/>
        <v>1</v>
      </c>
      <c r="D338" s="15">
        <v>0</v>
      </c>
      <c r="E338" s="15">
        <f>(D337/60+F338*data!$C$16+G338*data!$C$17-E337*(data!$C$18+data!$C$19+data!$C$20))*C337/60+E337</f>
        <v>0.39428355417400562</v>
      </c>
      <c r="F338" s="15">
        <f>F337+(data!$C$19*E337-data!$C$16*F337)*C337/60</f>
        <v>3.5526056811786808</v>
      </c>
      <c r="G338" s="15">
        <f>G337+(data!$C$20*E337-data!$C$17*G337)*C337/60</f>
        <v>1.5522700038206279</v>
      </c>
      <c r="H338" s="16">
        <f t="shared" si="20"/>
        <v>5.55</v>
      </c>
      <c r="I338" s="15">
        <f>E338/data!$C$15*1000</f>
        <v>5.3385983837164371E-2</v>
      </c>
      <c r="J338" s="15">
        <f>J337+data!$C$21*(I337-J337)/60*C337</f>
        <v>0.13500311403341153</v>
      </c>
    </row>
    <row r="339" spans="1:10" ht="20.100000000000001" customHeight="1">
      <c r="A339" s="12">
        <f t="shared" si="21"/>
        <v>334</v>
      </c>
      <c r="B339" s="13"/>
      <c r="C339" s="14">
        <f t="shared" si="22"/>
        <v>1</v>
      </c>
      <c r="D339" s="9">
        <v>0</v>
      </c>
      <c r="E339" s="15">
        <f>(D338/60+F339*data!$C$16+G339*data!$C$17-E338*(data!$C$18+data!$C$19+data!$C$20))*C338/60+E338</f>
        <v>0.39285395812129481</v>
      </c>
      <c r="F339" s="15">
        <f>F338+(data!$C$19*E338-data!$C$16*F338)*C338/60</f>
        <v>3.5511388302891489</v>
      </c>
      <c r="G339" s="15">
        <f>G338+(data!$C$20*E338-data!$C$17*G338)*C338/60</f>
        <v>1.552937187026145</v>
      </c>
      <c r="H339" s="16">
        <f t="shared" si="20"/>
        <v>5.5666666666666664</v>
      </c>
      <c r="I339" s="15">
        <f>E339/data!$C$15*1000</f>
        <v>5.3192416565702644E-2</v>
      </c>
      <c r="J339" s="15">
        <f>J338+data!$C$21*(I338-J338)/60*C338</f>
        <v>0.13483298767832194</v>
      </c>
    </row>
    <row r="340" spans="1:10" ht="20.100000000000001" customHeight="1">
      <c r="A340" s="12">
        <f t="shared" si="21"/>
        <v>335</v>
      </c>
      <c r="B340" s="13"/>
      <c r="C340" s="14">
        <f t="shared" si="22"/>
        <v>1</v>
      </c>
      <c r="D340" s="15">
        <v>0</v>
      </c>
      <c r="E340" s="15">
        <f>(D339/60+F340*data!$C$16+G340*data!$C$17-E339*(data!$C$18+data!$C$19+data!$C$20))*C339/60+E339</f>
        <v>0.39144204762869306</v>
      </c>
      <c r="F340" s="15">
        <f>F339+(data!$C$19*E339-data!$C$16*F339)*C339/60</f>
        <v>3.5496652489432607</v>
      </c>
      <c r="G340" s="15">
        <f>G339+(data!$C$20*E339-data!$C$17*G339)*C339/60</f>
        <v>1.5536014852543516</v>
      </c>
      <c r="H340" s="16">
        <f t="shared" si="20"/>
        <v>5.583333333333333</v>
      </c>
      <c r="I340" s="15">
        <f>E340/data!$C$15*1000</f>
        <v>5.3001243918658132E-2</v>
      </c>
      <c r="J340" s="15">
        <f>J339+data!$C$21*(I339-J339)/60*C339</f>
        <v>0.13466281246194978</v>
      </c>
    </row>
    <row r="341" spans="1:10" ht="20.100000000000001" customHeight="1">
      <c r="A341" s="12">
        <f t="shared" si="21"/>
        <v>336</v>
      </c>
      <c r="B341" s="13"/>
      <c r="C341" s="14">
        <f t="shared" si="22"/>
        <v>1</v>
      </c>
      <c r="D341" s="9">
        <v>0</v>
      </c>
      <c r="E341" s="15">
        <f>(D340/60+F341*data!$C$16+G341*data!$C$17-E340*(data!$C$18+data!$C$19+data!$C$20))*C340/60+E340</f>
        <v>0.39004757807246904</v>
      </c>
      <c r="F341" s="15">
        <f>F340+(data!$C$19*E340-data!$C$16*F340)*C340/60</f>
        <v>3.5481850466639626</v>
      </c>
      <c r="G341" s="15">
        <f>G340+(data!$C$20*E340-data!$C$17*G340)*C340/60</f>
        <v>1.5542629337980358</v>
      </c>
      <c r="H341" s="16">
        <f t="shared" si="20"/>
        <v>5.6</v>
      </c>
      <c r="I341" s="15">
        <f>E341/data!$C$15*1000</f>
        <v>5.281243277398346E-2</v>
      </c>
      <c r="J341" s="15">
        <f>J340+data!$C$21*(I340-J340)/60*C340</f>
        <v>0.13449259347760464</v>
      </c>
    </row>
    <row r="342" spans="1:10" ht="20.100000000000001" customHeight="1">
      <c r="A342" s="12">
        <f t="shared" si="21"/>
        <v>337</v>
      </c>
      <c r="B342" s="13"/>
      <c r="C342" s="14">
        <f t="shared" si="22"/>
        <v>1</v>
      </c>
      <c r="D342" s="15">
        <v>0</v>
      </c>
      <c r="E342" s="15">
        <f>(D341/60+F342*data!$C$16+G342*data!$C$17-E341*(data!$C$18+data!$C$19+data!$C$20))*C341/60+E341</f>
        <v>0.38867030822946874</v>
      </c>
      <c r="F342" s="15">
        <f>F341+(data!$C$19*E341-data!$C$16*F341)*C341/60</f>
        <v>3.5466983314419553</v>
      </c>
      <c r="G342" s="15">
        <f>G341+(data!$C$20*E341-data!$C$17*G341)*C341/60</f>
        <v>1.5549215674621626</v>
      </c>
      <c r="H342" s="16">
        <f t="shared" si="20"/>
        <v>5.6166666666666663</v>
      </c>
      <c r="I342" s="15">
        <f>E342/data!$C$15*1000</f>
        <v>5.2625950470069315E-2</v>
      </c>
      <c r="J342" s="15">
        <f>J341+data!$C$21*(I341-J341)/60*C341</f>
        <v>0.13432233573893843</v>
      </c>
    </row>
    <row r="343" spans="1:10" ht="20.100000000000001" customHeight="1">
      <c r="A343" s="12">
        <f t="shared" si="21"/>
        <v>338</v>
      </c>
      <c r="B343" s="13"/>
      <c r="C343" s="14">
        <f t="shared" si="22"/>
        <v>1</v>
      </c>
      <c r="D343" s="9">
        <v>0</v>
      </c>
      <c r="E343" s="15">
        <f>(D342/60+F343*data!$C$16+G343*data!$C$17-E342*(data!$C$18+data!$C$19+data!$C$20))*C342/60+E342</f>
        <v>0.38731000022983308</v>
      </c>
      <c r="F343" s="15">
        <f>F342+(data!$C$19*E342-data!$C$16*F342)*C342/60</f>
        <v>3.5452052097570053</v>
      </c>
      <c r="G343" s="15">
        <f>G342+(data!$C$20*E342-data!$C$17*G342)*C342/60</f>
        <v>1.5555774205706558</v>
      </c>
      <c r="H343" s="16">
        <f t="shared" si="20"/>
        <v>5.6333333333333337</v>
      </c>
      <c r="I343" s="15">
        <f>E343/data!$C$15*1000</f>
        <v>5.2441764799342441E-2</v>
      </c>
      <c r="J343" s="15">
        <f>J342+data!$C$21*(I342-J342)/60*C342</f>
        <v>0.13415204418107099</v>
      </c>
    </row>
    <row r="344" spans="1:10" ht="20.100000000000001" customHeight="1">
      <c r="A344" s="12">
        <f t="shared" si="21"/>
        <v>339</v>
      </c>
      <c r="B344" s="13"/>
      <c r="C344" s="14">
        <f t="shared" si="22"/>
        <v>1</v>
      </c>
      <c r="D344" s="15">
        <v>0</v>
      </c>
      <c r="E344" s="15">
        <f>(D343/60+F344*data!$C$16+G344*data!$C$17-E343*(data!$C$18+data!$C$19+data!$C$20))*C343/60+E343</f>
        <v>0.38596641951037286</v>
      </c>
      <c r="F344" s="15">
        <f>F343+(data!$C$19*E343-data!$C$16*F343)*C343/60</f>
        <v>3.5437057865989576</v>
      </c>
      <c r="G344" s="15">
        <f>G343+(data!$C$20*E343-data!$C$17*G343)*C343/60</f>
        <v>1.5562305269730845</v>
      </c>
      <c r="H344" s="16">
        <f t="shared" si="20"/>
        <v>5.65</v>
      </c>
      <c r="I344" s="15">
        <f>E344/data!$C$15*1000</f>
        <v>5.2259844001952618E-2</v>
      </c>
      <c r="J344" s="15">
        <f>J343+data!$C$21*(I343-J343)/60*C343</f>
        <v>0.13398172366170036</v>
      </c>
    </row>
    <row r="345" spans="1:10" ht="20.100000000000001" customHeight="1">
      <c r="A345" s="12">
        <f t="shared" si="21"/>
        <v>340</v>
      </c>
      <c r="B345" s="13"/>
      <c r="C345" s="14">
        <f t="shared" si="22"/>
        <v>1</v>
      </c>
      <c r="D345" s="9">
        <v>0</v>
      </c>
      <c r="E345" s="15">
        <f>(D344/60+F345*data!$C$16+G345*data!$C$17-E344*(data!$C$18+data!$C$19+data!$C$20))*C344/60+E344</f>
        <v>0.3846393347685923</v>
      </c>
      <c r="F345" s="15">
        <f>F344+(data!$C$19*E344-data!$C$16*F344)*C344/60</f>
        <v>3.5422001654884587</v>
      </c>
      <c r="G345" s="15">
        <f>G344+(data!$C$20*E344-data!$C$17*G344)*C344/60</f>
        <v>1.556880920051257</v>
      </c>
      <c r="H345" s="16">
        <f t="shared" si="20"/>
        <v>5.666666666666667</v>
      </c>
      <c r="I345" s="15">
        <f>E345/data!$C$15*1000</f>
        <v>5.2080156759547427E-2</v>
      </c>
      <c r="J345" s="15">
        <f>J344+data!$C$21*(I344-J344)/60*C344</f>
        <v>0.13381137896219727</v>
      </c>
    </row>
    <row r="346" spans="1:10" ht="20.100000000000001" customHeight="1">
      <c r="A346" s="12">
        <f t="shared" si="21"/>
        <v>341</v>
      </c>
      <c r="B346" s="13"/>
      <c r="C346" s="14">
        <f t="shared" si="22"/>
        <v>1</v>
      </c>
      <c r="D346" s="15">
        <v>0</v>
      </c>
      <c r="E346" s="15">
        <f>(D345/60+F346*data!$C$16+G346*data!$C$17-E345*(data!$C$18+data!$C$19+data!$C$20))*C345/60+E345</f>
        <v>0.38332851791735151</v>
      </c>
      <c r="F346" s="15">
        <f>F345+(data!$C$19*E345-data!$C$16*F345)*C345/60</f>
        <v>3.5406884484973906</v>
      </c>
      <c r="G346" s="15">
        <f>G345+(data!$C$20*E345-data!$C$17*G345)*C345/60</f>
        <v>1.5575286327257227</v>
      </c>
      <c r="H346" s="16">
        <f t="shared" si="20"/>
        <v>5.6833333333333336</v>
      </c>
      <c r="I346" s="15">
        <f>E346/data!$C$15*1000</f>
        <v>5.1902672189133567E-2</v>
      </c>
      <c r="J346" s="15">
        <f>J345+data!$C$21*(I345-J345)/60*C345</f>
        <v>0.13364101478868468</v>
      </c>
    </row>
    <row r="347" spans="1:10" ht="20.100000000000001" customHeight="1">
      <c r="A347" s="12">
        <f t="shared" si="21"/>
        <v>342</v>
      </c>
      <c r="B347" s="13"/>
      <c r="C347" s="14">
        <f t="shared" si="22"/>
        <v>1</v>
      </c>
      <c r="D347" s="9">
        <v>0</v>
      </c>
      <c r="E347" s="15">
        <f>(D346/60+F347*data!$C$16+G347*data!$C$17-E346*(data!$C$18+data!$C$19+data!$C$20))*C346/60+E346</f>
        <v>0.38203374404015966</v>
      </c>
      <c r="F347" s="15">
        <f>F346+(data!$C$19*E346-data!$C$16*F346)*C346/60</f>
        <v>3.5391707362690195</v>
      </c>
      <c r="G347" s="15">
        <f>G346+(data!$C$20*E346-data!$C$17*G346)*C346/60</f>
        <v>1.5581736974621847</v>
      </c>
      <c r="H347" s="16">
        <f t="shared" si="20"/>
        <v>5.7</v>
      </c>
      <c r="I347" s="15">
        <f>E347/data!$C$15*1000</f>
        <v>5.1727359837023534E-2</v>
      </c>
      <c r="J347" s="15">
        <f>J346+data!$C$21*(I346-J346)/60*C346</f>
        <v>0.13347063577310192</v>
      </c>
    </row>
    <row r="348" spans="1:10" ht="20.100000000000001" customHeight="1">
      <c r="A348" s="12">
        <f t="shared" si="21"/>
        <v>343</v>
      </c>
      <c r="B348" s="13"/>
      <c r="C348" s="14">
        <f t="shared" si="22"/>
        <v>1</v>
      </c>
      <c r="D348" s="15">
        <v>0</v>
      </c>
      <c r="E348" s="15">
        <f>(D347/60+F348*data!$C$16+G348*data!$C$17-E347*(data!$C$18+data!$C$19+data!$C$20))*C347/60+E347</f>
        <v>0.38075479134708945</v>
      </c>
      <c r="F348" s="15">
        <f>F347+(data!$C$19*E347-data!$C$16*F347)*C347/60</f>
        <v>3.5376471280378654</v>
      </c>
      <c r="G348" s="15">
        <f>G347+(data!$C$20*E347-data!$C$17*G347)*C347/60</f>
        <v>1.5588161462778214</v>
      </c>
      <c r="H348" s="16">
        <f t="shared" si="20"/>
        <v>5.7166666666666668</v>
      </c>
      <c r="I348" s="15">
        <f>E348/data!$C$15*1000</f>
        <v>5.1554189672866471E-2</v>
      </c>
      <c r="J348" s="15">
        <f>J347+data!$C$21*(I347-J347)/60*C347</f>
        <v>0.13330024647425437</v>
      </c>
    </row>
    <row r="349" spans="1:10" ht="20.100000000000001" customHeight="1">
      <c r="A349" s="12">
        <f t="shared" si="21"/>
        <v>344</v>
      </c>
      <c r="B349" s="13"/>
      <c r="C349" s="14">
        <f t="shared" si="22"/>
        <v>1</v>
      </c>
      <c r="D349" s="9">
        <v>0</v>
      </c>
      <c r="E349" s="15">
        <f>(D348/60+F349*data!$C$16+G349*data!$C$17-E348*(data!$C$18+data!$C$19+data!$C$20))*C348/60+E348</f>
        <v>0.37949144113130495</v>
      </c>
      <c r="F349" s="15">
        <f>F348+(data!$C$19*E348-data!$C$16*F348)*C348/60</f>
        <v>3.5361177216492967</v>
      </c>
      <c r="G349" s="15">
        <f>G348+(data!$C$20*E348-data!$C$17*G348)*C348/60</f>
        <v>1.5594560107475219</v>
      </c>
      <c r="H349" s="16">
        <f t="shared" si="20"/>
        <v>5.7333333333333334</v>
      </c>
      <c r="I349" s="15">
        <f>E349/data!$C$15*1000</f>
        <v>5.1383132083761995E-2</v>
      </c>
      <c r="J349" s="15">
        <f>J348+data!$C$21*(I348-J348)/60*C348</f>
        <v>0.1331298513788482</v>
      </c>
    </row>
    <row r="350" spans="1:10" ht="20.100000000000001" customHeight="1">
      <c r="A350" s="12">
        <f t="shared" si="21"/>
        <v>345</v>
      </c>
      <c r="B350" s="13"/>
      <c r="C350" s="14">
        <f t="shared" si="22"/>
        <v>1</v>
      </c>
      <c r="D350" s="15">
        <v>0</v>
      </c>
      <c r="E350" s="15">
        <f>(D349/60+F350*data!$C$16+G350*data!$C$17-E349*(data!$C$18+data!$C$19+data!$C$20))*C349/60+E349</f>
        <v>0.37824347772619343</v>
      </c>
      <c r="F350" s="15">
        <f>F349+(data!$C$19*E349-data!$C$16*F349)*C349/60</f>
        <v>3.5345826135788494</v>
      </c>
      <c r="G350" s="15">
        <f>G349+(data!$C$20*E349-data!$C$17*G349)*C349/60</f>
        <v>1.5600933220100341</v>
      </c>
      <c r="H350" s="16">
        <f t="shared" si="20"/>
        <v>5.75</v>
      </c>
      <c r="I350" s="15">
        <f>E350/data!$C$15*1000</f>
        <v>5.1214157868455887E-2</v>
      </c>
      <c r="J350" s="15">
        <f>J349+data!$C$21*(I349-J349)/60*C349</f>
        <v>0.13295945490251088</v>
      </c>
    </row>
    <row r="351" spans="1:10" ht="20.100000000000001" customHeight="1">
      <c r="A351" s="12">
        <f t="shared" si="21"/>
        <v>346</v>
      </c>
      <c r="B351" s="13"/>
      <c r="C351" s="14">
        <f t="shared" si="22"/>
        <v>1</v>
      </c>
      <c r="D351" s="9">
        <v>0</v>
      </c>
      <c r="E351" s="15">
        <f>(D350/60+F351*data!$C$16+G351*data!$C$17-E350*(data!$C$18+data!$C$19+data!$C$20))*C350/60+E350</f>
        <v>0.37701068846309366</v>
      </c>
      <c r="F351" s="15">
        <f>F350+(data!$C$19*E350-data!$C$16*F350)*C350/60</f>
        <v>3.5330418989512795</v>
      </c>
      <c r="G351" s="15">
        <f>G350+(data!$C$20*E350-data!$C$17*G350)*C350/60</f>
        <v>1.560728110774027</v>
      </c>
      <c r="H351" s="16">
        <f t="shared" si="20"/>
        <v>5.7666666666666666</v>
      </c>
      <c r="I351" s="15">
        <f>E351/data!$C$15*1000</f>
        <v>5.1047238231616485E-2</v>
      </c>
      <c r="J351" s="15">
        <f>J350+data!$C$21*(I350-J350)/60*C350</f>
        <v>0.13278906139079732</v>
      </c>
    </row>
    <row r="352" spans="1:10" ht="20.100000000000001" customHeight="1">
      <c r="A352" s="12">
        <f t="shared" si="21"/>
        <v>347</v>
      </c>
      <c r="B352" s="13"/>
      <c r="C352" s="14">
        <f t="shared" si="22"/>
        <v>1</v>
      </c>
      <c r="D352" s="15">
        <v>0</v>
      </c>
      <c r="E352" s="15">
        <f>(D351/60+F352*data!$C$16+G352*data!$C$17-E351*(data!$C$18+data!$C$19+data!$C$20))*C351/60+E351</f>
        <v>0.37579286362961173</v>
      </c>
      <c r="F352" s="15">
        <f>F351+(data!$C$19*E351-data!$C$16*F351)*C351/60</f>
        <v>3.5314956715593508</v>
      </c>
      <c r="G352" s="15">
        <f>G351+(data!$C$20*E351-data!$C$17*G351)*C351/60</f>
        <v>1.5613604073240686</v>
      </c>
      <c r="H352" s="16">
        <f t="shared" si="20"/>
        <v>5.7833333333333332</v>
      </c>
      <c r="I352" s="15">
        <f>E352/data!$C$15*1000</f>
        <v>5.0882344778190647E-2</v>
      </c>
      <c r="J352" s="15">
        <f>J351+data!$C$21*(I351-J351)/60*C351</f>
        <v>0.13261867512018219</v>
      </c>
    </row>
    <row r="353" spans="1:10" ht="20.100000000000001" customHeight="1">
      <c r="A353" s="12">
        <f t="shared" si="21"/>
        <v>348</v>
      </c>
      <c r="B353" s="13"/>
      <c r="C353" s="14">
        <f t="shared" si="22"/>
        <v>1</v>
      </c>
      <c r="D353" s="9">
        <v>0</v>
      </c>
      <c r="E353" s="15">
        <f>(D352/60+F353*data!$C$16+G353*data!$C$17-E352*(data!$C$18+data!$C$19+data!$C$20))*C352/60+E352</f>
        <v>0.37458979642851653</v>
      </c>
      <c r="F353" s="15">
        <f>F352+(data!$C$19*E352-data!$C$16*F352)*C352/60</f>
        <v>3.5299440238823605</v>
      </c>
      <c r="G353" s="15">
        <f>G352+(data!$C$20*E352-data!$C$17*G352)*C352/60</f>
        <v>1.5619902415265217</v>
      </c>
      <c r="H353" s="16">
        <f t="shared" si="20"/>
        <v>5.8</v>
      </c>
      <c r="I353" s="15">
        <f>E353/data!$C$15*1000</f>
        <v>5.0719449507838216E-2</v>
      </c>
      <c r="J353" s="15">
        <f>J352+data!$C$21*(I352-J352)/60*C352</f>
        <v>0.13244830029903806</v>
      </c>
    </row>
    <row r="354" spans="1:10" ht="20.100000000000001" customHeight="1">
      <c r="A354" s="12">
        <f t="shared" si="21"/>
        <v>349</v>
      </c>
      <c r="B354" s="13"/>
      <c r="C354" s="14">
        <f t="shared" si="22"/>
        <v>1</v>
      </c>
      <c r="D354" s="15">
        <v>0</v>
      </c>
      <c r="E354" s="15">
        <f>(D353/60+F354*data!$C$16+G354*data!$C$17-E353*(data!$C$18+data!$C$19+data!$C$20))*C353/60+E353</f>
        <v>0.37340128293720676</v>
      </c>
      <c r="F354" s="15">
        <f>F353+(data!$C$19*E353-data!$C$16*F353)*C353/60</f>
        <v>3.5283870471044083</v>
      </c>
      <c r="G354" s="15">
        <f>G353+(data!$C$20*E353-data!$C$17*G353)*C353/60</f>
        <v>1.5626176428353571</v>
      </c>
      <c r="H354" s="16">
        <f t="shared" si="20"/>
        <v>5.8166666666666664</v>
      </c>
      <c r="I354" s="15">
        <f>E354/data!$C$15*1000</f>
        <v>5.0558524809443846E-2</v>
      </c>
      <c r="J354" s="15">
        <f>J353+data!$C$21*(I353-J353)/60*C353</f>
        <v>0.13227794106860036</v>
      </c>
    </row>
    <row r="355" spans="1:10" ht="20.100000000000001" customHeight="1">
      <c r="A355" s="12">
        <f t="shared" si="21"/>
        <v>350</v>
      </c>
      <c r="B355" s="13"/>
      <c r="C355" s="14">
        <f t="shared" si="22"/>
        <v>1</v>
      </c>
      <c r="D355" s="9">
        <v>0</v>
      </c>
      <c r="E355" s="15">
        <f>(D354/60+F355*data!$C$16+G355*data!$C$17-E354*(data!$C$18+data!$C$19+data!$C$20))*C354/60+E354</f>
        <v>0.37222712206774156</v>
      </c>
      <c r="F355" s="15">
        <f>F354+(data!$C$19*E354-data!$C$16*F354)*C354/60</f>
        <v>3.5268248311324095</v>
      </c>
      <c r="G355" s="15">
        <f>G354+(data!$C$20*E354-data!$C$17*G354)*C354/60</f>
        <v>1.5632426402978852</v>
      </c>
      <c r="H355" s="16">
        <f t="shared" si="20"/>
        <v>5.833333333333333</v>
      </c>
      <c r="I355" s="15">
        <f>E355/data!$C$15*1000</f>
        <v>5.0399543455705118E-2</v>
      </c>
      <c r="J355" s="15">
        <f>J354+data!$C$21*(I354-J354)/60*C354</f>
        <v>0.1321076015039184</v>
      </c>
    </row>
    <row r="356" spans="1:10" ht="20.100000000000001" customHeight="1">
      <c r="A356" s="12">
        <f t="shared" si="21"/>
        <v>351</v>
      </c>
      <c r="B356" s="13"/>
      <c r="C356" s="14">
        <f t="shared" si="22"/>
        <v>1</v>
      </c>
      <c r="D356" s="15">
        <v>0</v>
      </c>
      <c r="E356" s="15">
        <f>(D355/60+F356*data!$C$16+G356*data!$C$17-E355*(data!$C$18+data!$C$19+data!$C$20))*C355/60+E355</f>
        <v>0.37106711552742683</v>
      </c>
      <c r="F356" s="15">
        <f>F355+(data!$C$19*E355-data!$C$16*F355)*C355/60</f>
        <v>3.5252574646138597</v>
      </c>
      <c r="G356" s="15">
        <f>G355+(data!$C$20*E355-data!$C$17*G355)*C355/60</f>
        <v>1.5638652625604093</v>
      </c>
      <c r="H356" s="16">
        <f t="shared" si="20"/>
        <v>5.85</v>
      </c>
      <c r="I356" s="15">
        <f>E356/data!$C$15*1000</f>
        <v>5.0242478597795986E-2</v>
      </c>
      <c r="J356" s="15">
        <f>J355+data!$C$21*(I355-J355)/60*C355</f>
        <v>0.13193728561479356</v>
      </c>
    </row>
    <row r="357" spans="1:10" ht="20.100000000000001" customHeight="1">
      <c r="A357" s="12">
        <f t="shared" si="21"/>
        <v>352</v>
      </c>
      <c r="B357" s="13"/>
      <c r="C357" s="14">
        <f t="shared" si="22"/>
        <v>1</v>
      </c>
      <c r="D357" s="9">
        <v>0</v>
      </c>
      <c r="E357" s="15">
        <f>(D356/60+F357*data!$C$16+G357*data!$C$17-E356*(data!$C$18+data!$C$19+data!$C$20))*C356/60+E356</f>
        <v>0.36992106777994954</v>
      </c>
      <c r="F357" s="15">
        <f>F356+(data!$C$19*E356-data!$C$16*F356)*C356/60</f>
        <v>3.5236850349543518</v>
      </c>
      <c r="G357" s="15">
        <f>G356+(data!$C$20*E356-data!$C$17*G356)*C356/60</f>
        <v>1.5644855378737994</v>
      </c>
      <c r="H357" s="16">
        <f t="shared" si="20"/>
        <v>5.8666666666666663</v>
      </c>
      <c r="I357" s="15">
        <f>E357/data!$C$15*1000</f>
        <v>5.0087303760104326E-2</v>
      </c>
      <c r="J357" s="15">
        <f>J356+data!$C$21*(I356-J356)/60*C356</f>
        <v>0.13176699734670413</v>
      </c>
    </row>
    <row r="358" spans="1:10" ht="20.100000000000001" customHeight="1">
      <c r="A358" s="12">
        <f t="shared" si="21"/>
        <v>353</v>
      </c>
      <c r="B358" s="13"/>
      <c r="C358" s="14">
        <f t="shared" si="22"/>
        <v>1</v>
      </c>
      <c r="D358" s="15">
        <v>0</v>
      </c>
      <c r="E358" s="15">
        <f>(D357/60+F358*data!$C$16+G358*data!$C$17-E357*(data!$C$18+data!$C$19+data!$C$20))*C357/60+E357</f>
        <v>0.3687887860070525</v>
      </c>
      <c r="F358" s="15">
        <f>F357+(data!$C$19*E357-data!$C$16*F357)*C357/60</f>
        <v>3.5221076283348496</v>
      </c>
      <c r="G358" s="15">
        <f>G357+(data!$C$20*E357-data!$C$17*G357)*C357/60</f>
        <v>1.5651034940989887</v>
      </c>
      <c r="H358" s="16">
        <f t="shared" si="20"/>
        <v>5.8833333333333337</v>
      </c>
      <c r="I358" s="15">
        <f>E358/data!$C$15*1000</f>
        <v>4.9933992835042719E-2</v>
      </c>
      <c r="J358" s="15">
        <f>J357+data!$C$21*(I357-J357)/60*C357</f>
        <v>0.1315967405817173</v>
      </c>
    </row>
    <row r="359" spans="1:10" ht="20.100000000000001" customHeight="1">
      <c r="A359" s="12">
        <f t="shared" si="21"/>
        <v>354</v>
      </c>
      <c r="B359" s="13"/>
      <c r="C359" s="14">
        <f t="shared" si="22"/>
        <v>1</v>
      </c>
      <c r="D359" s="9">
        <v>0</v>
      </c>
      <c r="E359" s="15">
        <f>(D358/60+F359*data!$C$16+G359*data!$C$17-E358*(data!$C$18+data!$C$19+data!$C$20))*C358/60+E358</f>
        <v>0.36767008007074214</v>
      </c>
      <c r="F359" s="15">
        <f>F358+(data!$C$19*E358-data!$C$16*F358)*C358/60</f>
        <v>3.52052532972872</v>
      </c>
      <c r="G359" s="15">
        <f>G358+(data!$C$20*E358-data!$C$17*G358)*C358/60</f>
        <v>1.5657191587123942</v>
      </c>
      <c r="H359" s="16">
        <f t="shared" si="20"/>
        <v>5.9</v>
      </c>
      <c r="I359" s="15">
        <f>E359/data!$C$15*1000</f>
        <v>4.9782520077931353E-2</v>
      </c>
      <c r="J359" s="15">
        <f>J358+data!$C$21*(I358-J358)/60*C358</f>
        <v>0.13142651913938849</v>
      </c>
    </row>
    <row r="360" spans="1:10" ht="20.100000000000001" customHeight="1">
      <c r="A360" s="12">
        <f t="shared" si="21"/>
        <v>355</v>
      </c>
      <c r="B360" s="13"/>
      <c r="C360" s="14">
        <f t="shared" si="22"/>
        <v>1</v>
      </c>
      <c r="D360" s="15">
        <v>0</v>
      </c>
      <c r="E360" s="15">
        <f>(D359/60+F360*data!$C$16+G360*data!$C$17-E359*(data!$C$18+data!$C$19+data!$C$20))*C359/60+E359</f>
        <v>0.36656476247602149</v>
      </c>
      <c r="F360" s="15">
        <f>F359+(data!$C$19*E359-data!$C$16*F359)*C359/60</f>
        <v>3.5189382229185298</v>
      </c>
      <c r="G360" s="15">
        <f>G359+(data!$C$20*E359-data!$C$17*G359)*C359/60</f>
        <v>1.5663325588112604</v>
      </c>
      <c r="H360" s="16">
        <f t="shared" si="20"/>
        <v>5.916666666666667</v>
      </c>
      <c r="I360" s="15">
        <f>E360/data!$C$15*1000</f>
        <v>4.9632860101952114E-2</v>
      </c>
      <c r="J360" s="15">
        <f>J359+data!$C$21*(I359-J359)/60*C359</f>
        <v>0.1312563367776482</v>
      </c>
    </row>
    <row r="361" spans="1:10" ht="20.100000000000001" customHeight="1">
      <c r="A361" s="12">
        <f t="shared" si="21"/>
        <v>356</v>
      </c>
      <c r="B361" s="13"/>
      <c r="C361" s="14">
        <f t="shared" si="22"/>
        <v>1</v>
      </c>
      <c r="D361" s="9">
        <v>0</v>
      </c>
      <c r="E361" s="15">
        <f>(D360/60+F361*data!$C$16+G361*data!$C$17-E360*(data!$C$18+data!$C$19+data!$C$20))*C360/60+E360</f>
        <v>0.3654726483341415</v>
      </c>
      <c r="F361" s="15">
        <f>F360+(data!$C$19*E360-data!$C$16*F360)*C360/60</f>
        <v>3.5173463905126088</v>
      </c>
      <c r="G361" s="15">
        <f>G360+(data!$C$20*E360-data!$C$17*G360)*C360/60</f>
        <v>1.566943721118931</v>
      </c>
      <c r="H361" s="16">
        <f t="shared" si="20"/>
        <v>5.9333333333333336</v>
      </c>
      <c r="I361" s="15">
        <f>E361/data!$C$15*1000</f>
        <v>4.9484987873172792E-2</v>
      </c>
      <c r="J361" s="15">
        <f>J360+data!$C$21*(I360-J360)/60*C360</f>
        <v>0.13108619719367623</v>
      </c>
    </row>
    <row r="362" spans="1:10" ht="20.100000000000001" customHeight="1">
      <c r="A362" s="12">
        <f t="shared" si="21"/>
        <v>357</v>
      </c>
      <c r="B362" s="13"/>
      <c r="C362" s="14">
        <f t="shared" si="22"/>
        <v>1</v>
      </c>
      <c r="D362" s="15">
        <v>0</v>
      </c>
      <c r="E362" s="15">
        <f>(D361/60+F362*data!$C$16+G362*data!$C$17-E361*(data!$C$18+data!$C$19+data!$C$20))*C361/60+E361</f>
        <v>0.36439355532636336</v>
      </c>
      <c r="F362" s="15">
        <f>F361+(data!$C$19*E361-data!$C$16*F361)*C361/60</f>
        <v>3.5157499139613821</v>
      </c>
      <c r="G362" s="15">
        <f>G361+(data!$C$20*E361-data!$C$17*G361)*C361/60</f>
        <v>1.567552671990045</v>
      </c>
      <c r="H362" s="16">
        <f t="shared" si="20"/>
        <v>5.95</v>
      </c>
      <c r="I362" s="15">
        <f>E362/data!$C$15*1000</f>
        <v>4.9338878705640493E-2</v>
      </c>
      <c r="J362" s="15">
        <f>J361+data!$C$21*(I361-J361)/60*C361</f>
        <v>0.13091610402476403</v>
      </c>
    </row>
    <row r="363" spans="1:10" ht="20.100000000000001" customHeight="1">
      <c r="A363" s="12">
        <f t="shared" si="21"/>
        <v>358</v>
      </c>
      <c r="B363" s="13"/>
      <c r="C363" s="14">
        <f t="shared" si="22"/>
        <v>1</v>
      </c>
      <c r="D363" s="9">
        <v>0</v>
      </c>
      <c r="E363" s="15">
        <f>(D362/60+F363*data!$C$16+G363*data!$C$17-E362*(data!$C$18+data!$C$19+data!$C$20))*C362/60+E362</f>
        <v>0.36332730366822463</v>
      </c>
      <c r="F363" s="15">
        <f>F362+(data!$C$19*E362-data!$C$16*F362)*C362/60</f>
        <v>3.5141488735734754</v>
      </c>
      <c r="G363" s="15">
        <f>G362+(data!$C$20*E362-data!$C$17*G362)*C362/60</f>
        <v>1.5681594374156622</v>
      </c>
      <c r="H363" s="16">
        <f t="shared" si="20"/>
        <v>5.9666666666666668</v>
      </c>
      <c r="I363" s="15">
        <f>E363/data!$C$15*1000</f>
        <v>4.9194508256543278E-2</v>
      </c>
      <c r="J363" s="15">
        <f>J362+data!$C$21*(I362-J362)/60*C362</f>
        <v>0.13074606084916482</v>
      </c>
    </row>
    <row r="364" spans="1:10" ht="20.100000000000001" customHeight="1">
      <c r="A364" s="12">
        <f t="shared" si="21"/>
        <v>359</v>
      </c>
      <c r="B364" s="13"/>
      <c r="C364" s="14">
        <f t="shared" si="22"/>
        <v>1</v>
      </c>
      <c r="D364" s="15">
        <v>0</v>
      </c>
      <c r="E364" s="15">
        <f>(D363/60+F364*data!$C$16+G364*data!$C$17-E363*(data!$C$18+data!$C$19+data!$C$20))*C363/60+E363</f>
        <v>0.36227371607430214</v>
      </c>
      <c r="F364" s="15">
        <f>F363+(data!$C$19*E363-data!$C$16*F363)*C363/60</f>
        <v>3.512543348531596</v>
      </c>
      <c r="G364" s="15">
        <f>G363+(data!$C$20*E363-data!$C$17*G363)*C363/60</f>
        <v>1.5687640430283167</v>
      </c>
      <c r="H364" s="16">
        <f t="shared" si="20"/>
        <v>5.9833333333333334</v>
      </c>
      <c r="I364" s="15">
        <f>E364/data!$C$15*1000</f>
        <v>4.90518525214391E-2</v>
      </c>
      <c r="J364" s="15">
        <f>J363+data!$C$21*(I363-J363)/60*C363</f>
        <v>0.1305760711869319</v>
      </c>
    </row>
    <row r="365" spans="1:10" ht="20.100000000000001" customHeight="1">
      <c r="A365" s="12">
        <f t="shared" si="21"/>
        <v>360</v>
      </c>
      <c r="B365" s="13"/>
      <c r="C365" s="14">
        <f t="shared" si="22"/>
        <v>1</v>
      </c>
      <c r="D365" s="9">
        <v>0</v>
      </c>
      <c r="E365" s="15">
        <f>(D364/60+F365*data!$C$16+G365*data!$C$17-E364*(data!$C$18+data!$C$19+data!$C$20))*C364/60+E364</f>
        <v>0.36123261772346504</v>
      </c>
      <c r="F365" s="15">
        <f>F364+(data!$C$19*E364-data!$C$16*F364)*C364/60</f>
        <v>3.5109334169081943</v>
      </c>
      <c r="G365" s="15">
        <f>G364+(data!$C$20*E364-data!$C$17*G364)*C364/60</f>
        <v>1.5693665141070006</v>
      </c>
      <c r="H365" s="16">
        <f t="shared" si="20"/>
        <v>6</v>
      </c>
      <c r="I365" s="15">
        <f>E365/data!$C$15*1000</f>
        <v>4.8910887829550991E-2</v>
      </c>
      <c r="J365" s="15">
        <f>J364+data!$C$21*(I364-J364)/60*C364</f>
        <v>0.13040613850074534</v>
      </c>
    </row>
    <row r="366" spans="1:10" ht="20.100000000000001" customHeight="1">
      <c r="A366" s="12">
        <f t="shared" si="21"/>
        <v>361</v>
      </c>
      <c r="B366" s="13"/>
      <c r="C366" s="14">
        <f t="shared" si="22"/>
        <v>1</v>
      </c>
      <c r="D366" s="15">
        <v>0</v>
      </c>
      <c r="E366" s="15">
        <f>(D365/60+F366*data!$C$16+G366*data!$C$17-E365*(data!$C$18+data!$C$19+data!$C$20))*C365/60+E365</f>
        <v>0.36020383622461077</v>
      </c>
      <c r="F366" s="15">
        <f>F365+(data!$C$19*E365-data!$C$16*F365)*C365/60</f>
        <v>3.5093191556809065</v>
      </c>
      <c r="G366" s="15">
        <f>G365+(data!$C$20*E365-data!$C$17*G365)*C365/60</f>
        <v>1.569966875582077</v>
      </c>
      <c r="H366" s="16">
        <f t="shared" si="20"/>
        <v>6.0166666666666666</v>
      </c>
      <c r="I366" s="15">
        <f>E366/data!$C$15*1000</f>
        <v>4.8771590839127778E-2</v>
      </c>
      <c r="J366" s="15">
        <f>J365+data!$C$21*(I365-J365)/60*C365</f>
        <v>0.13023626619672699</v>
      </c>
    </row>
    <row r="367" spans="1:10" ht="20.100000000000001" customHeight="1">
      <c r="A367" s="12">
        <f t="shared" si="21"/>
        <v>362</v>
      </c>
      <c r="B367" s="13"/>
      <c r="C367" s="14">
        <f t="shared" si="22"/>
        <v>1</v>
      </c>
      <c r="D367" s="9">
        <v>0</v>
      </c>
      <c r="E367" s="15">
        <f>(D366/60+F367*data!$C$16+G367*data!$C$17-E366*(data!$C$18+data!$C$19+data!$C$20))*C366/60+E366</f>
        <v>0.35918720158287759</v>
      </c>
      <c r="F367" s="15">
        <f>F366+(data!$C$19*E366-data!$C$16*F366)*C366/60</f>
        <v>3.5077006407477822</v>
      </c>
      <c r="G367" s="15">
        <f>G366+(data!$C$20*E366-data!$C$17*G366)*C366/60</f>
        <v>1.5705651520401274</v>
      </c>
      <c r="H367" s="16">
        <f t="shared" si="20"/>
        <v>6.0333333333333332</v>
      </c>
      <c r="I367" s="15">
        <f>E367/data!$C$15*1000</f>
        <v>4.8633938532869223E-2</v>
      </c>
      <c r="J367" s="15">
        <f>J366+data!$C$21*(I366-J366)/60*C366</f>
        <v>0.13006645762524424</v>
      </c>
    </row>
    <row r="368" spans="1:10" ht="20.100000000000001" customHeight="1">
      <c r="A368" s="12">
        <f t="shared" si="21"/>
        <v>363</v>
      </c>
      <c r="B368" s="13"/>
      <c r="C368" s="14">
        <f t="shared" si="22"/>
        <v>1</v>
      </c>
      <c r="D368" s="15">
        <v>0</v>
      </c>
      <c r="E368" s="15">
        <f>(D367/60+F368*data!$C$16+G368*data!$C$17-E367*(data!$C$18+data!$C$19+data!$C$20))*C367/60+E367</f>
        <v>0.35818254616632678</v>
      </c>
      <c r="F368" s="15">
        <f>F367+(data!$C$19*E367-data!$C$16*F367)*C367/60</f>
        <v>3.5060779469423013</v>
      </c>
      <c r="G368" s="15">
        <f>G367+(data!$C$20*E367-data!$C$17*G367)*C367/60</f>
        <v>1.5711613677287284</v>
      </c>
      <c r="H368" s="16">
        <f t="shared" si="20"/>
        <v>6.05</v>
      </c>
      <c r="I368" s="15">
        <f>E368/data!$C$15*1000</f>
        <v>4.8497908213414841E-2</v>
      </c>
      <c r="J368" s="15">
        <f>J367+data!$C$21*(I367-J367)/60*C367</f>
        <v>0.12989671608170261</v>
      </c>
    </row>
    <row r="369" spans="1:10" ht="20.100000000000001" customHeight="1">
      <c r="A369" s="12">
        <f t="shared" si="21"/>
        <v>364</v>
      </c>
      <c r="B369" s="13"/>
      <c r="C369" s="14">
        <f t="shared" si="22"/>
        <v>1</v>
      </c>
      <c r="D369" s="9">
        <v>0</v>
      </c>
      <c r="E369" s="15">
        <f>(D368/60+F369*data!$C$16+G369*data!$C$17-E368*(data!$C$18+data!$C$19+data!$C$20))*C368/60+E368</f>
        <v>0.3571897046730883</v>
      </c>
      <c r="F369" s="15">
        <f>F368+(data!$C$19*E368-data!$C$16*F368)*C368/60</f>
        <v>3.5044511480481817</v>
      </c>
      <c r="G369" s="15">
        <f>G368+(data!$C$20*E368-data!$C$17*G368)*C368/60</f>
        <v>1.5717555465611648</v>
      </c>
      <c r="H369" s="16">
        <f t="shared" si="20"/>
        <v>6.0666666666666664</v>
      </c>
      <c r="I369" s="15">
        <f>E369/data!$C$15*1000</f>
        <v>4.8363477498895351E-2</v>
      </c>
      <c r="J369" s="15">
        <f>J368+data!$C$21*(I368-J368)/60*C368</f>
        <v>0.12972704480732711</v>
      </c>
    </row>
    <row r="370" spans="1:10" ht="20.100000000000001" customHeight="1">
      <c r="A370" s="12">
        <f t="shared" si="21"/>
        <v>365</v>
      </c>
      <c r="B370" s="13"/>
      <c r="C370" s="14">
        <f t="shared" si="22"/>
        <v>1</v>
      </c>
      <c r="D370" s="15">
        <v>0</v>
      </c>
      <c r="E370" s="15">
        <f>(D369/60+F370*data!$C$16+G370*data!$C$17-E369*(data!$C$18+data!$C$19+data!$C$20))*C369/60+E369</f>
        <v>0.35620851409896309</v>
      </c>
      <c r="F370" s="15">
        <f>F369+(data!$C$19*E369-data!$C$16*F369)*C369/60</f>
        <v>3.5028203168139798</v>
      </c>
      <c r="G370" s="15">
        <f>G369+(data!$C$20*E369-data!$C$17*G369)*C369/60</f>
        <v>1.5723477121210758</v>
      </c>
      <c r="H370" s="16">
        <f t="shared" si="20"/>
        <v>6.083333333333333</v>
      </c>
      <c r="I370" s="15">
        <f>E370/data!$C$15*1000</f>
        <v>4.8230624318546092E-2</v>
      </c>
      <c r="J370" s="15">
        <f>J369+data!$C$21*(I369-J369)/60*C369</f>
        <v>0.1295574469899328</v>
      </c>
    </row>
    <row r="371" spans="1:10" ht="20.100000000000001" customHeight="1">
      <c r="A371" s="12">
        <f t="shared" si="21"/>
        <v>366</v>
      </c>
      <c r="B371" s="13"/>
      <c r="C371" s="14">
        <f t="shared" si="22"/>
        <v>1</v>
      </c>
      <c r="D371" s="9">
        <v>0</v>
      </c>
      <c r="E371" s="15">
        <f>(D370/60+F371*data!$C$16+G371*data!$C$17-E370*(data!$C$18+data!$C$19+data!$C$20))*C370/60+E370</f>
        <v>0.35523881370547583</v>
      </c>
      <c r="F371" s="15">
        <f>F370+(data!$C$19*E370-data!$C$16*F370)*C370/60</f>
        <v>3.5011855249674912</v>
      </c>
      <c r="G371" s="15">
        <f>G370+(data!$C$20*E370-data!$C$17*G370)*C370/60</f>
        <v>1.5729378876670363</v>
      </c>
      <c r="H371" s="16">
        <f t="shared" si="20"/>
        <v>6.1</v>
      </c>
      <c r="I371" s="15">
        <f>E371/data!$C$15*1000</f>
        <v>4.8099326908381326E-2</v>
      </c>
      <c r="J371" s="15">
        <f>J370+data!$C$21*(I370-J370)/60*C370</f>
        <v>0.12938792576468472</v>
      </c>
    </row>
    <row r="372" spans="1:10" ht="20.100000000000001" customHeight="1">
      <c r="A372" s="12">
        <f t="shared" si="21"/>
        <v>367</v>
      </c>
      <c r="B372" s="13"/>
      <c r="C372" s="14">
        <f t="shared" si="22"/>
        <v>1</v>
      </c>
      <c r="D372" s="15">
        <v>0</v>
      </c>
      <c r="E372" s="15">
        <f>(D371/60+F372*data!$C$16+G372*data!$C$17-E371*(data!$C$18+data!$C$19+data!$C$20))*C371/60+E371</f>
        <v>0.35428044498837213</v>
      </c>
      <c r="F372" s="15">
        <f>F371+(data!$C$19*E371-data!$C$16*F371)*C371/60</f>
        <v>3.4995468432299477</v>
      </c>
      <c r="G372" s="15">
        <f>G371+(data!$C$20*E371-data!$C$17*G371)*C371/60</f>
        <v>1.5735260961370758</v>
      </c>
      <c r="H372" s="16">
        <f t="shared" si="20"/>
        <v>6.1166666666666663</v>
      </c>
      <c r="I372" s="15">
        <f>E372/data!$C$15*1000</f>
        <v>4.7969563806928808E-2</v>
      </c>
      <c r="J372" s="15">
        <f>J371+data!$C$21*(I371-J371)/60*C371</f>
        <v>0.12921848421484697</v>
      </c>
    </row>
    <row r="373" spans="1:10" ht="20.100000000000001" customHeight="1">
      <c r="A373" s="12">
        <f t="shared" si="21"/>
        <v>368</v>
      </c>
      <c r="B373" s="13"/>
      <c r="C373" s="14">
        <f t="shared" si="22"/>
        <v>1</v>
      </c>
      <c r="D373" s="9">
        <v>0</v>
      </c>
      <c r="E373" s="15">
        <f>(D372/60+F373*data!$C$16+G373*data!$C$17-E372*(data!$C$18+data!$C$19+data!$C$20))*C372/60+E372</f>
        <v>0.35333325164655338</v>
      </c>
      <c r="F373" s="15">
        <f>F372+(data!$C$19*E372-data!$C$16*F372)*C372/60</f>
        <v>3.4979043413300186</v>
      </c>
      <c r="G373" s="15">
        <f>G372+(data!$C$20*E372-data!$C$17*G372)*C372/60</f>
        <v>1.5741123601531331</v>
      </c>
      <c r="H373" s="16">
        <f t="shared" si="20"/>
        <v>6.1333333333333337</v>
      </c>
      <c r="I373" s="15">
        <f>E373/data!$C$15*1000</f>
        <v>4.7841313851023498E-2</v>
      </c>
      <c r="J373" s="15">
        <f>J372+data!$C$21*(I372-J372)/60*C372</f>
        <v>0.1290491253725215</v>
      </c>
    </row>
    <row r="374" spans="1:10" ht="20.100000000000001" customHeight="1">
      <c r="A374" s="12">
        <f t="shared" si="21"/>
        <v>369</v>
      </c>
      <c r="B374" s="13"/>
      <c r="C374" s="14">
        <f t="shared" si="22"/>
        <v>1</v>
      </c>
      <c r="D374" s="15">
        <v>0</v>
      </c>
      <c r="E374" s="15">
        <f>(D373/60+F374*data!$C$16+G374*data!$C$17-E373*(data!$C$18+data!$C$19+data!$C$20))*C373/60+E373</f>
        <v>0.35239707955144384</v>
      </c>
      <c r="F374" s="15">
        <f>F373+(data!$C$19*E373-data!$C$16*F373)*C373/60</f>
        <v>3.4962580880176173</v>
      </c>
      <c r="G374" s="15">
        <f>G373+(data!$C$20*E373-data!$C$17*G373)*C373/60</f>
        <v>1.5746967020254494</v>
      </c>
      <c r="H374" s="16">
        <f t="shared" si="20"/>
        <v>6.15</v>
      </c>
      <c r="I374" s="15">
        <f>E374/data!$C$15*1000</f>
        <v>4.7714556171659921E-2</v>
      </c>
      <c r="J374" s="15">
        <f>J373+data!$C$21*(I373-J373)/60*C373</f>
        <v>0.12887985221937662</v>
      </c>
    </row>
    <row r="375" spans="1:10" ht="20.100000000000001" customHeight="1">
      <c r="A375" s="12">
        <f t="shared" si="21"/>
        <v>370</v>
      </c>
      <c r="B375" s="13"/>
      <c r="C375" s="14">
        <f t="shared" si="22"/>
        <v>1</v>
      </c>
      <c r="D375" s="9">
        <v>0</v>
      </c>
      <c r="E375" s="15">
        <f>(D374/60+F375*data!$C$16+G375*data!$C$17-E374*(data!$C$18+data!$C$19+data!$C$20))*C374/60+E374</f>
        <v>0.3514717767167837</v>
      </c>
      <c r="F375" s="15">
        <f>F374+(data!$C$19*E374-data!$C$16*F374)*C374/60</f>
        <v>3.4946081510775158</v>
      </c>
      <c r="G375" s="15">
        <f>G374+(data!$C$20*E374-data!$C$17*G374)*C374/60</f>
        <v>1.575279143756902</v>
      </c>
      <c r="H375" s="16">
        <f t="shared" si="20"/>
        <v>6.166666666666667</v>
      </c>
      <c r="I375" s="15">
        <f>E375/data!$C$15*1000</f>
        <v>4.7589270189902111E-2</v>
      </c>
      <c r="J375" s="15">
        <f>J374+data!$C$21*(I374-J374)/60*C374</f>
        <v>0.12871066768736522</v>
      </c>
    </row>
    <row r="376" spans="1:10" ht="20.100000000000001" customHeight="1">
      <c r="A376" s="12">
        <f t="shared" si="21"/>
        <v>371</v>
      </c>
      <c r="B376" s="13"/>
      <c r="C376" s="14">
        <f t="shared" si="22"/>
        <v>1</v>
      </c>
      <c r="D376" s="15">
        <v>0</v>
      </c>
      <c r="E376" s="15">
        <f>(D375/60+F376*data!$C$16+G376*data!$C$17-E375*(data!$C$18+data!$C$19+data!$C$20))*C375/60+E375</f>
        <v>0.35055719326884177</v>
      </c>
      <c r="F376" s="15">
        <f>F375+(data!$C$19*E375-data!$C$16*F375)*C375/60</f>
        <v>3.4929545973427696</v>
      </c>
      <c r="G376" s="15">
        <f>G375+(data!$C$20*E375-data!$C$17*G375)*C375/60</f>
        <v>1.5758597070472746</v>
      </c>
      <c r="H376" s="16">
        <f t="shared" si="20"/>
        <v>6.1833333333333336</v>
      </c>
      <c r="I376" s="15">
        <f>E376/data!$C$15*1000</f>
        <v>4.7465435612850437E-2</v>
      </c>
      <c r="J376" s="15">
        <f>J375+data!$C$21*(I375-J375)/60*C375</f>
        <v>0.12854157465943306</v>
      </c>
    </row>
    <row r="377" spans="1:10" ht="20.100000000000001" customHeight="1">
      <c r="A377" s="12">
        <f t="shared" si="21"/>
        <v>372</v>
      </c>
      <c r="B377" s="13"/>
      <c r="C377" s="14">
        <f t="shared" si="22"/>
        <v>1</v>
      </c>
      <c r="D377" s="9">
        <v>0</v>
      </c>
      <c r="E377" s="15">
        <f>(D376/60+F377*data!$C$16+G377*data!$C$17-E376*(data!$C$18+data!$C$19+data!$C$20))*C376/60+E376</f>
        <v>0.34965318141704271</v>
      </c>
      <c r="F377" s="15">
        <f>F376+(data!$C$19*E376-data!$C$16*F376)*C376/60</f>
        <v>3.4912974927079565</v>
      </c>
      <c r="G377" s="15">
        <f>G376+(data!$C$20*E376-data!$C$17*G376)*C376/60</f>
        <v>1.5764384132974707</v>
      </c>
      <c r="H377" s="16">
        <f t="shared" si="20"/>
        <v>6.2</v>
      </c>
      <c r="I377" s="15">
        <f>E377/data!$C$15*1000</f>
        <v>4.7343032429664533E-2</v>
      </c>
      <c r="J377" s="15">
        <f>J376+data!$C$21*(I376-J376)/60*C376</f>
        <v>0.12837257597021712</v>
      </c>
    </row>
    <row r="378" spans="1:10" ht="20.100000000000001" customHeight="1">
      <c r="A378" s="12">
        <f t="shared" si="21"/>
        <v>373</v>
      </c>
      <c r="B378" s="13"/>
      <c r="C378" s="14">
        <f t="shared" si="22"/>
        <v>1</v>
      </c>
      <c r="D378" s="15">
        <v>0</v>
      </c>
      <c r="E378" s="15">
        <f>(D377/60+F378*data!$C$16+G378*data!$C$17-E377*(data!$C$18+data!$C$19+data!$C$20))*C377/60+E377</f>
        <v>0.34875959542500262</v>
      </c>
      <c r="F378" s="15">
        <f>F377+(data!$C$19*E377-data!$C$16*F377)*C377/60</f>
        <v>3.4896369021422302</v>
      </c>
      <c r="G378" s="15">
        <f>G377+(data!$C$20*E377-data!$C$17*G377)*C377/60</f>
        <v>1.5770152836136679</v>
      </c>
      <c r="H378" s="16">
        <f t="shared" si="20"/>
        <v>6.2166666666666668</v>
      </c>
      <c r="I378" s="15">
        <f>E378/data!$C$15*1000</f>
        <v>4.7222040907641497E-2</v>
      </c>
      <c r="J378" s="15">
        <f>J377+data!$C$21*(I377-J377)/60*C377</f>
        <v>0.1282036744067343</v>
      </c>
    </row>
    <row r="379" spans="1:10" ht="20.100000000000001" customHeight="1">
      <c r="A379" s="12">
        <f t="shared" si="21"/>
        <v>374</v>
      </c>
      <c r="B379" s="13"/>
      <c r="C379" s="14">
        <f t="shared" si="22"/>
        <v>1</v>
      </c>
      <c r="D379" s="9">
        <v>0</v>
      </c>
      <c r="E379" s="15">
        <f>(D378/60+F379*data!$C$16+G379*data!$C$17-E378*(data!$C$18+data!$C$19+data!$C$20))*C378/60+E378</f>
        <v>0.3478762915819672</v>
      </c>
      <c r="F379" s="15">
        <f>F378+(data!$C$19*E378-data!$C$16*F378)*C378/60</f>
        <v>3.4879728897021933</v>
      </c>
      <c r="G379" s="15">
        <f>G378+(data!$C$20*E378-data!$C$17*G378)*C378/60</f>
        <v>1.5775903388114139</v>
      </c>
      <c r="H379" s="16">
        <f t="shared" si="20"/>
        <v>6.2333333333333334</v>
      </c>
      <c r="I379" s="15">
        <f>E379/data!$C$15*1000</f>
        <v>4.7102441588348601E-2</v>
      </c>
      <c r="J379" s="15">
        <f>J378+data!$C$21*(I378-J378)/60*C378</f>
        <v>0.12803487270906036</v>
      </c>
    </row>
    <row r="380" spans="1:10" ht="20.100000000000001" customHeight="1">
      <c r="A380" s="12">
        <f t="shared" si="21"/>
        <v>375</v>
      </c>
      <c r="B380" s="13"/>
      <c r="C380" s="14">
        <f t="shared" si="22"/>
        <v>1</v>
      </c>
      <c r="D380" s="15">
        <v>0</v>
      </c>
      <c r="E380" s="15">
        <f>(D379/60+F380*data!$C$16+G380*data!$C$17-E379*(data!$C$18+data!$C$19+data!$C$20))*C379/60+E379</f>
        <v>0.34700312817464701</v>
      </c>
      <c r="F380" s="15">
        <f>F379+(data!$C$19*E379-data!$C$16*F379)*C379/60</f>
        <v>3.4863055185445924</v>
      </c>
      <c r="G380" s="15">
        <f>G379+(data!$C$20*E379-data!$C$17*G379)*C379/60</f>
        <v>1.5781635994196654</v>
      </c>
      <c r="H380" s="16">
        <f t="shared" si="20"/>
        <v>6.25</v>
      </c>
      <c r="I380" s="15">
        <f>E380/data!$C$15*1000</f>
        <v>4.6984215283809846E-2</v>
      </c>
      <c r="J380" s="15">
        <f>J379+data!$C$21*(I379-J379)/60*C379</f>
        <v>0.12786617357099953</v>
      </c>
    </row>
    <row r="381" spans="1:10" ht="20.100000000000001" customHeight="1">
      <c r="A381" s="12">
        <f t="shared" si="21"/>
        <v>376</v>
      </c>
      <c r="B381" s="13"/>
      <c r="C381" s="14">
        <f t="shared" si="22"/>
        <v>1</v>
      </c>
      <c r="D381" s="9">
        <v>0</v>
      </c>
      <c r="E381" s="15">
        <f>(D380/60+F381*data!$C$16+G381*data!$C$17-E380*(data!$C$18+data!$C$19+data!$C$20))*C380/60+E380</f>
        <v>0.3461399654594447</v>
      </c>
      <c r="F381" s="15">
        <f>F380+(data!$C$19*E380-data!$C$16*F380)*C380/60</f>
        <v>3.4846348509388338</v>
      </c>
      <c r="G381" s="15">
        <f>G380+(data!$C$20*E380-data!$C$17*G380)*C380/60</f>
        <v>1.5787350856847724</v>
      </c>
      <c r="H381" s="16">
        <f t="shared" si="20"/>
        <v>6.2666666666666666</v>
      </c>
      <c r="I381" s="15">
        <f>E381/data!$C$15*1000</f>
        <v>4.6867343072745475E-2</v>
      </c>
      <c r="J381" s="15">
        <f>J380+data!$C$21*(I380-J380)/60*C380</f>
        <v>0.12769757964074466</v>
      </c>
    </row>
    <row r="382" spans="1:10" ht="20.100000000000001" customHeight="1">
      <c r="A382" s="12">
        <f t="shared" si="21"/>
        <v>377</v>
      </c>
      <c r="B382" s="13"/>
      <c r="C382" s="14">
        <f t="shared" si="22"/>
        <v>1</v>
      </c>
      <c r="D382" s="15">
        <v>0</v>
      </c>
      <c r="E382" s="15">
        <f>(D381/60+F382*data!$C$16+G382*data!$C$17-E381*(data!$C$18+data!$C$19+data!$C$20))*C381/60+E381</f>
        <v>0.34528666563506805</v>
      </c>
      <c r="F382" s="15">
        <f>F381+(data!$C$19*E381-data!$C$16*F381)*C381/60</f>
        <v>3.4829609482793273</v>
      </c>
      <c r="G382" s="15">
        <f>G381+(data!$C$20*E381-data!$C$17*G381)*C381/60</f>
        <v>1.5793048175744049</v>
      </c>
      <c r="H382" s="16">
        <f t="shared" si="20"/>
        <v>6.2833333333333332</v>
      </c>
      <c r="I382" s="15">
        <f>E382/data!$C$15*1000</f>
        <v>4.6751806296863811E-2</v>
      </c>
      <c r="J382" s="15">
        <f>J381+data!$C$21*(I381-J381)/60*C381</f>
        <v>0.12752909352152828</v>
      </c>
    </row>
    <row r="383" spans="1:10" ht="20.100000000000001" customHeight="1">
      <c r="A383" s="12">
        <f t="shared" si="21"/>
        <v>378</v>
      </c>
      <c r="B383" s="13"/>
      <c r="C383" s="14">
        <f t="shared" si="22"/>
        <v>1</v>
      </c>
      <c r="D383" s="9">
        <v>0</v>
      </c>
      <c r="E383" s="15">
        <f>(D382/60+F383*data!$C$16+G383*data!$C$17-E382*(data!$C$18+data!$C$19+data!$C$20))*C382/60+E382</f>
        <v>0.34444309281552388</v>
      </c>
      <c r="F383" s="15">
        <f>F382+(data!$C$19*E382-data!$C$16*F382)*C382/60</f>
        <v>3.4812838710976588</v>
      </c>
      <c r="G383" s="15">
        <f>G382+(data!$C$20*E382-data!$C$17*G382)*C382/60</f>
        <v>1.5798728147814265</v>
      </c>
      <c r="H383" s="16">
        <f t="shared" si="20"/>
        <v>6.3</v>
      </c>
      <c r="I383" s="15">
        <f>E383/data!$C$15*1000</f>
        <v>4.6637586557204624E-2</v>
      </c>
      <c r="J383" s="15">
        <f>J382+data!$C$21*(I382-J382)/60*C382</f>
        <v>0.12736071777226443</v>
      </c>
    </row>
    <row r="384" spans="1:10" ht="20.100000000000001" customHeight="1">
      <c r="A384" s="12">
        <f t="shared" si="21"/>
        <v>379</v>
      </c>
      <c r="B384" s="13"/>
      <c r="C384" s="14">
        <f t="shared" si="22"/>
        <v>1</v>
      </c>
      <c r="D384" s="15">
        <v>0</v>
      </c>
      <c r="E384" s="15">
        <f>(D383/60+F384*data!$C$16+G384*data!$C$17-E383*(data!$C$18+data!$C$19+data!$C$20))*C383/60+E383</f>
        <v>0.34360911300348757</v>
      </c>
      <c r="F384" s="15">
        <f>F383+(data!$C$19*E383-data!$C$16*F383)*C383/60</f>
        <v>3.4796036790745912</v>
      </c>
      <c r="G384" s="15">
        <f>G383+(data!$C$20*E383-data!$C$17*G383)*C383/60</f>
        <v>1.580439096727714</v>
      </c>
      <c r="H384" s="16">
        <f t="shared" si="20"/>
        <v>6.3166666666666664</v>
      </c>
      <c r="I384" s="15">
        <f>E384/data!$C$15*1000</f>
        <v>4.6524665710533333E-2</v>
      </c>
      <c r="J384" s="15">
        <f>J383+data!$C$21*(I383-J383)/60*C383</f>
        <v>0.12719245490818165</v>
      </c>
    </row>
    <row r="385" spans="1:10" ht="20.100000000000001" customHeight="1">
      <c r="A385" s="12">
        <f t="shared" si="21"/>
        <v>380</v>
      </c>
      <c r="B385" s="13"/>
      <c r="C385" s="14">
        <f t="shared" si="22"/>
        <v>1</v>
      </c>
      <c r="D385" s="9">
        <v>0</v>
      </c>
      <c r="E385" s="15">
        <f>(D384/60+F385*data!$C$16+G385*data!$C$17-E384*(data!$C$18+data!$C$19+data!$C$20))*C384/60+E384</f>
        <v>0.34278459406404277</v>
      </c>
      <c r="F385" s="15">
        <f>F384+(data!$C$19*E384-data!$C$16*F384)*C384/60</f>
        <v>3.477920431051901</v>
      </c>
      <c r="G385" s="15">
        <f>G384+(data!$C$20*E384-data!$C$17*G384)*C384/60</f>
        <v>1.5810036825679232</v>
      </c>
      <c r="H385" s="16">
        <f t="shared" si="20"/>
        <v>6.333333333333333</v>
      </c>
      <c r="I385" s="15">
        <f>E385/data!$C$15*1000</f>
        <v>4.6413025865785433E-2</v>
      </c>
      <c r="J385" s="15">
        <f>J384+data!$C$21*(I384-J384)/60*C384</f>
        <v>0.12702430740144707</v>
      </c>
    </row>
    <row r="386" spans="1:10" ht="20.100000000000001" customHeight="1">
      <c r="A386" s="12">
        <f t="shared" si="21"/>
        <v>381</v>
      </c>
      <c r="B386" s="13"/>
      <c r="C386" s="14">
        <f t="shared" si="22"/>
        <v>1</v>
      </c>
      <c r="D386" s="15">
        <v>0</v>
      </c>
      <c r="E386" s="15">
        <f>(D385/60+F386*data!$C$16+G386*data!$C$17-E385*(data!$C$18+data!$C$19+data!$C$20))*C385/60+E385</f>
        <v>0.3419694056987862</v>
      </c>
      <c r="F386" s="15">
        <f>F385+(data!$C$19*E385-data!$C$16*F385)*C385/60</f>
        <v>3.4762341850440492</v>
      </c>
      <c r="G386" s="15">
        <f>G385+(data!$C$20*E385-data!$C$17*G385)*C385/60</f>
        <v>1.5815665911932029</v>
      </c>
      <c r="H386" s="16">
        <f t="shared" si="20"/>
        <v>6.35</v>
      </c>
      <c r="I386" s="15">
        <f>E386/data!$C$15*1000</f>
        <v>4.6302649380560224E-2</v>
      </c>
      <c r="J386" s="15">
        <f>J385+data!$C$21*(I385-J385)/60*C385</f>
        <v>0.12685627768178176</v>
      </c>
    </row>
    <row r="387" spans="1:10" ht="20.100000000000001" customHeight="1">
      <c r="A387" s="12">
        <f t="shared" si="21"/>
        <v>382</v>
      </c>
      <c r="B387" s="13"/>
      <c r="C387" s="14">
        <f t="shared" si="22"/>
        <v>1</v>
      </c>
      <c r="D387" s="9">
        <v>0</v>
      </c>
      <c r="E387" s="15">
        <f>(D386/60+F387*data!$C$16+G387*data!$C$17-E386*(data!$C$18+data!$C$19+data!$C$20))*C386/60+E386</f>
        <v>0.34116341942029271</v>
      </c>
      <c r="F387" s="15">
        <f>F386+(data!$C$19*E386-data!$C$16*F386)*C386/60</f>
        <v>3.4745449982496894</v>
      </c>
      <c r="G387" s="15">
        <f>G386+(data!$C$20*E386-data!$C$17*G386)*C386/60</f>
        <v>1.5821278412348572</v>
      </c>
      <c r="H387" s="16">
        <f t="shared" si="20"/>
        <v>6.3666666666666663</v>
      </c>
      <c r="I387" s="15">
        <f>E387/data!$C$15*1000</f>
        <v>4.6193518857663395E-2</v>
      </c>
      <c r="J387" s="15">
        <f>J386+data!$C$21*(I386-J386)/60*C386</f>
        <v>0.1266883681370676</v>
      </c>
    </row>
    <row r="388" spans="1:10" ht="20.100000000000001" customHeight="1">
      <c r="A388" s="12">
        <f t="shared" si="21"/>
        <v>383</v>
      </c>
      <c r="B388" s="13"/>
      <c r="C388" s="14">
        <f t="shared" si="22"/>
        <v>1</v>
      </c>
      <c r="D388" s="15">
        <v>0</v>
      </c>
      <c r="E388" s="15">
        <f>(D387/60+F388*data!$C$16+G388*data!$C$17-E387*(data!$C$18+data!$C$19+data!$C$20))*C387/60+E387</f>
        <v>0.34036650852693517</v>
      </c>
      <c r="F388" s="15">
        <f>F387+(data!$C$19*E387-data!$C$16*F387)*C387/60</f>
        <v>3.4728529270630171</v>
      </c>
      <c r="G388" s="15">
        <f>G387+(data!$C$20*E387-data!$C$17*G387)*C387/60</f>
        <v>1.5826874510679567</v>
      </c>
      <c r="H388" s="16">
        <f t="shared" si="20"/>
        <v>6.3833333333333337</v>
      </c>
      <c r="I388" s="15">
        <f>E388/data!$C$15*1000</f>
        <v>4.6085617141697656E-2</v>
      </c>
      <c r="J388" s="15">
        <f>J387+data!$C$21*(I387-J387)/60*C387</f>
        <v>0.12652058111394557</v>
      </c>
    </row>
    <row r="389" spans="1:10" ht="20.100000000000001" customHeight="1">
      <c r="A389" s="12">
        <f t="shared" si="21"/>
        <v>384</v>
      </c>
      <c r="B389" s="13"/>
      <c r="C389" s="14">
        <f t="shared" si="22"/>
        <v>1</v>
      </c>
      <c r="D389" s="9">
        <v>0</v>
      </c>
      <c r="E389" s="15">
        <f>(D388/60+F389*data!$C$16+G389*data!$C$17-E388*(data!$C$18+data!$C$19+data!$C$20))*C388/60+E388</f>
        <v>0.33957854807805449</v>
      </c>
      <c r="F389" s="15">
        <f>F388+(data!$C$19*E388-data!$C$16*F388)*C388/60</f>
        <v>3.47115802708496</v>
      </c>
      <c r="G389" s="15">
        <f>G388+(data!$C$20*E388-data!$C$17*G388)*C388/60</f>
        <v>1.5832454388149</v>
      </c>
      <c r="H389" s="16">
        <f t="shared" ref="H389:H452" si="23">$A389/60</f>
        <v>6.4</v>
      </c>
      <c r="I389" s="15">
        <f>E389/data!$C$15*1000</f>
        <v>4.5978927315700739E-2</v>
      </c>
      <c r="J389" s="15">
        <f>J388+data!$C$21*(I388-J388)/60*C388</f>
        <v>0.12635291891840575</v>
      </c>
    </row>
    <row r="390" spans="1:10" ht="20.100000000000001" customHeight="1">
      <c r="A390" s="12">
        <f t="shared" ref="A390:A453" si="24">$A389+C389</f>
        <v>385</v>
      </c>
      <c r="B390" s="13"/>
      <c r="C390" s="14">
        <f t="shared" ref="C390:C453" si="25">M$7</f>
        <v>1</v>
      </c>
      <c r="D390" s="15">
        <v>0</v>
      </c>
      <c r="E390" s="15">
        <f>(D389/60+F390*data!$C$16+G390*data!$C$17-E389*(data!$C$18+data!$C$19+data!$C$20))*C389/60+E389</f>
        <v>0.33879941486947501</v>
      </c>
      <c r="F390" s="15">
        <f>F389+(data!$C$19*E389-data!$C$16*F389)*C389/60</f>
        <v>3.4694603531342136</v>
      </c>
      <c r="G390" s="15">
        <f>G389+(data!$C$20*E389-data!$C$17*G389)*C389/60</f>
        <v>1.5838018223489243</v>
      </c>
      <c r="H390" s="16">
        <f t="shared" si="23"/>
        <v>6.416666666666667</v>
      </c>
      <c r="I390" s="15">
        <f>E390/data!$C$15*1000</f>
        <v>4.5873432697830209E-2</v>
      </c>
      <c r="J390" s="15">
        <f>J389+data!$C$21*(I389-J389)/60*C389</f>
        <v>0.12618538381636907</v>
      </c>
    </row>
    <row r="391" spans="1:10" ht="20.100000000000001" customHeight="1">
      <c r="A391" s="12">
        <f t="shared" si="24"/>
        <v>386</v>
      </c>
      <c r="B391" s="13"/>
      <c r="C391" s="14">
        <f t="shared" si="25"/>
        <v>1</v>
      </c>
      <c r="D391" s="9">
        <v>0</v>
      </c>
      <c r="E391" s="15">
        <f>(D390/60+F391*data!$C$16+G391*data!$C$17-E390*(data!$C$18+data!$C$19+data!$C$20))*C390/60+E390</f>
        <v>0.33802898740936033</v>
      </c>
      <c r="F391" s="15">
        <f>F390+(data!$C$19*E390-data!$C$16*F390)*C390/60</f>
        <v>3.4677599592581232</v>
      </c>
      <c r="G391" s="15">
        <f>G390+(data!$C$20*E390-data!$C$17*G390)*C390/60</f>
        <v>1.5843566192975693</v>
      </c>
      <c r="H391" s="16">
        <f t="shared" si="23"/>
        <v>6.4333333333333336</v>
      </c>
      <c r="I391" s="15">
        <f>E391/data!$C$15*1000</f>
        <v>4.5769116838094301E-2</v>
      </c>
      <c r="J391" s="15">
        <f>J390+data!$C$21*(I390-J390)/60*C390</f>
        <v>0.12601797803426085</v>
      </c>
    </row>
    <row r="392" spans="1:10" ht="20.100000000000001" customHeight="1">
      <c r="A392" s="12">
        <f t="shared" si="24"/>
        <v>387</v>
      </c>
      <c r="B392" s="13"/>
      <c r="C392" s="14">
        <f t="shared" si="25"/>
        <v>1</v>
      </c>
      <c r="D392" s="15">
        <v>0</v>
      </c>
      <c r="E392" s="15">
        <f>(D391/60+F392*data!$C$16+G392*data!$C$17-E391*(data!$C$18+data!$C$19+data!$C$20))*C391/60+E391</f>
        <v>0.3372671458944046</v>
      </c>
      <c r="F392" s="15">
        <f>F391+(data!$C$19*E391-data!$C$16*F391)*C391/60</f>
        <v>3.4660568987434144</v>
      </c>
      <c r="G392" s="15">
        <f>G391+(data!$C$20*E391-data!$C$17*G391)*C391/60</f>
        <v>1.5849098470460909</v>
      </c>
      <c r="H392" s="16">
        <f t="shared" si="23"/>
        <v>6.45</v>
      </c>
      <c r="I392" s="15">
        <f>E392/data!$C$15*1000</f>
        <v>4.566596351512827E-2</v>
      </c>
      <c r="J392" s="15">
        <f>J391+data!$C$21*(I391-J391)/60*C391</f>
        <v>0.12585070375957652</v>
      </c>
    </row>
    <row r="393" spans="1:10" ht="20.100000000000001" customHeight="1">
      <c r="A393" s="12">
        <f t="shared" si="24"/>
        <v>388</v>
      </c>
      <c r="B393" s="13"/>
      <c r="C393" s="14">
        <f t="shared" si="25"/>
        <v>1</v>
      </c>
      <c r="D393" s="9">
        <v>0</v>
      </c>
      <c r="E393" s="15">
        <f>(D392/60+F393*data!$C$16+G393*data!$C$17-E392*(data!$C$18+data!$C$19+data!$C$20))*C392/60+E392</f>
        <v>0.3365137721863552</v>
      </c>
      <c r="F393" s="15">
        <f>F392+(data!$C$19*E392-data!$C$16*F392)*C392/60</f>
        <v>3.4643512241267733</v>
      </c>
      <c r="G393" s="15">
        <f>G392+(data!$C$20*E392-data!$C$17*G392)*C392/60</f>
        <v>1.5854615227408291</v>
      </c>
      <c r="H393" s="16">
        <f t="shared" si="23"/>
        <v>6.4666666666666668</v>
      </c>
      <c r="I393" s="15">
        <f>E393/data!$C$15*1000</f>
        <v>4.5563956733015512E-2</v>
      </c>
      <c r="J393" s="15">
        <f>J392+data!$C$21*(I392-J392)/60*C392</f>
        <v>0.12568356314143922</v>
      </c>
    </row>
    <row r="394" spans="1:10" ht="20.100000000000001" customHeight="1">
      <c r="A394" s="12">
        <f t="shared" si="24"/>
        <v>389</v>
      </c>
      <c r="B394" s="13"/>
      <c r="C394" s="14">
        <f t="shared" si="25"/>
        <v>1</v>
      </c>
      <c r="D394" s="15">
        <v>0</v>
      </c>
      <c r="E394" s="15">
        <f>(D393/60+F394*data!$C$16+G394*data!$C$17-E393*(data!$C$18+data!$C$19+data!$C$20))*C393/60+E393</f>
        <v>0.33576874978886168</v>
      </c>
      <c r="F394" s="15">
        <f>F393+(data!$C$19*E393-data!$C$16*F393)*C393/60</f>
        <v>3.4626429872052822</v>
      </c>
      <c r="G394" s="15">
        <f>G393+(data!$C$20*E393-data!$C$17*G393)*C393/60</f>
        <v>1.5860116632925276</v>
      </c>
      <c r="H394" s="16">
        <f t="shared" si="23"/>
        <v>6.4833333333333334</v>
      </c>
      <c r="I394" s="15">
        <f>E394/data!$C$15*1000</f>
        <v>4.5463080718152971E-2</v>
      </c>
      <c r="J394" s="15">
        <f>J393+data!$C$21*(I393-J393)/60*C393</f>
        <v>0.12551655829114977</v>
      </c>
    </row>
    <row r="395" spans="1:10" ht="20.100000000000001" customHeight="1">
      <c r="A395" s="12">
        <f t="shared" si="24"/>
        <v>390</v>
      </c>
      <c r="B395" s="13"/>
      <c r="C395" s="14">
        <f t="shared" si="25"/>
        <v>1</v>
      </c>
      <c r="D395" s="9">
        <v>0</v>
      </c>
      <c r="E395" s="15">
        <f>(D394/60+F395*data!$C$16+G395*data!$C$17-E394*(data!$C$18+data!$C$19+data!$C$20))*C394/60+E394</f>
        <v>0.33503196382464651</v>
      </c>
      <c r="F395" s="15">
        <f>F394+(data!$C$19*E394-data!$C$16*F394)*C394/60</f>
        <v>3.4609322390467083</v>
      </c>
      <c r="G395" s="15">
        <f>G394+(data!$C$20*E394-data!$C$17*G394)*C394/60</f>
        <v>1.5865602853796084</v>
      </c>
      <c r="H395" s="16">
        <f t="shared" si="23"/>
        <v>6.5</v>
      </c>
      <c r="I395" s="15">
        <f>E395/data!$C$15*1000</f>
        <v>4.5363319916159987E-2</v>
      </c>
      <c r="J395" s="15">
        <f>J394+data!$C$21*(I394-J394)/60*C394</f>
        <v>0.12534969128272896</v>
      </c>
    </row>
    <row r="396" spans="1:10" ht="20.100000000000001" customHeight="1">
      <c r="A396" s="12">
        <f t="shared" si="24"/>
        <v>391</v>
      </c>
      <c r="B396" s="13"/>
      <c r="C396" s="14">
        <f t="shared" si="25"/>
        <v>1</v>
      </c>
      <c r="D396" s="15">
        <v>0</v>
      </c>
      <c r="E396" s="15">
        <f>(D395/60+F396*data!$C$16+G396*data!$C$17-E395*(data!$C$18+data!$C$19+data!$C$20))*C395/60+E395</f>
        <v>0.33430330101299344</v>
      </c>
      <c r="F396" s="15">
        <f>F395+(data!$C$19*E395-data!$C$16*F395)*C395/60</f>
        <v>3.459219029999649</v>
      </c>
      <c r="G396" s="15">
        <f>G395+(data!$C$20*E395-data!$C$17*G395)*C395/60</f>
        <v>1.5871074054514003</v>
      </c>
      <c r="H396" s="16">
        <f t="shared" si="23"/>
        <v>6.5166666666666666</v>
      </c>
      <c r="I396" s="15">
        <f>E396/data!$C$15*1000</f>
        <v>4.5264658988830302E-2</v>
      </c>
      <c r="J396" s="15">
        <f>J395+data!$C$21*(I395-J395)/60*C395</f>
        <v>0.12518296415345209</v>
      </c>
    </row>
    <row r="397" spans="1:10" ht="20.100000000000001" customHeight="1">
      <c r="A397" s="12">
        <f t="shared" si="24"/>
        <v>392</v>
      </c>
      <c r="B397" s="13"/>
      <c r="C397" s="14">
        <f t="shared" si="25"/>
        <v>1</v>
      </c>
      <c r="D397" s="9">
        <v>0</v>
      </c>
      <c r="E397" s="15">
        <f>(D396/60+F397*data!$C$16+G397*data!$C$17-E396*(data!$C$18+data!$C$19+data!$C$20))*C396/60+E396</f>
        <v>0.3335826496475488</v>
      </c>
      <c r="F397" s="15">
        <f>F396+(data!$C$19*E396-data!$C$16*F396)*C396/60</f>
        <v>3.4575034097035373</v>
      </c>
      <c r="G397" s="15">
        <f>G396+(data!$C$20*E396-data!$C$17*G396)*C396/60</f>
        <v>1.5876530397313224</v>
      </c>
      <c r="H397" s="16">
        <f t="shared" si="23"/>
        <v>6.5333333333333332</v>
      </c>
      <c r="I397" s="15">
        <f>E397/data!$C$15*1000</f>
        <v>4.5167082811126275E-2</v>
      </c>
      <c r="J397" s="15">
        <f>J396+data!$C$21*(I396-J396)/60*C396</f>
        <v>0.12501637890437628</v>
      </c>
    </row>
    <row r="398" spans="1:10" ht="20.100000000000001" customHeight="1">
      <c r="A398" s="12">
        <f t="shared" si="24"/>
        <v>393</v>
      </c>
      <c r="B398" s="13"/>
      <c r="C398" s="14">
        <f t="shared" si="25"/>
        <v>1</v>
      </c>
      <c r="D398" s="15">
        <v>0</v>
      </c>
      <c r="E398" s="15">
        <f>(D397/60+F398*data!$C$16+G398*data!$C$17-E397*(data!$C$18+data!$C$19+data!$C$20))*C397/60+E397</f>
        <v>0.33286989957443147</v>
      </c>
      <c r="F398" s="15">
        <f>F397+(data!$C$19*E397-data!$C$16*F397)*C397/60</f>
        <v>3.4557854270985078</v>
      </c>
      <c r="G398" s="15">
        <f>G397+(data!$C$20*E397-data!$C$17*G397)*C397/60</f>
        <v>1.5881972042200243</v>
      </c>
      <c r="H398" s="16">
        <f t="shared" si="23"/>
        <v>6.55</v>
      </c>
      <c r="I398" s="15">
        <f>E398/data!$C$15*1000</f>
        <v>4.5070576468215037E-2</v>
      </c>
      <c r="J398" s="15">
        <f>J397+data!$C$21*(I397-J397)/60*C397</f>
        <v>0.12484993750086025</v>
      </c>
    </row>
    <row r="399" spans="1:10" ht="20.100000000000001" customHeight="1">
      <c r="A399" s="12">
        <f t="shared" si="24"/>
        <v>394</v>
      </c>
      <c r="B399" s="13"/>
      <c r="C399" s="14">
        <f t="shared" si="25"/>
        <v>1</v>
      </c>
      <c r="D399" s="9">
        <v>0</v>
      </c>
      <c r="E399" s="15">
        <f>(D398/60+F399*data!$C$16+G399*data!$C$17-E398*(data!$C$18+data!$C$19+data!$C$20))*C398/60+E398</f>
        <v>0.33216494217064707</v>
      </c>
      <c r="F399" s="15">
        <f>F398+(data!$C$19*E398-data!$C$16*F398)*C398/60</f>
        <v>3.4540651304351253</v>
      </c>
      <c r="G399" s="15">
        <f>G398+(data!$C$20*E398-data!$C$17*G398)*C398/60</f>
        <v>1.5887399146984806</v>
      </c>
      <c r="H399" s="16">
        <f t="shared" si="23"/>
        <v>6.5666666666666664</v>
      </c>
      <c r="I399" s="15">
        <f>E399/data!$C$15*1000</f>
        <v>4.4975125252545732E-2</v>
      </c>
      <c r="J399" s="15">
        <f>J398+data!$C$21*(I398-J398)/60*C398</f>
        <v>0.1246836418730769</v>
      </c>
    </row>
    <row r="400" spans="1:10" ht="20.100000000000001" customHeight="1">
      <c r="A400" s="12">
        <f t="shared" si="24"/>
        <v>395</v>
      </c>
      <c r="B400" s="13"/>
      <c r="C400" s="14">
        <f t="shared" si="25"/>
        <v>1</v>
      </c>
      <c r="D400" s="15">
        <v>0</v>
      </c>
      <c r="E400" s="15">
        <f>(D399/60+F400*data!$C$16+G400*data!$C$17-E399*(data!$C$18+data!$C$19+data!$C$20))*C399/60+E399</f>
        <v>0.33146767032280255</v>
      </c>
      <c r="F400" s="15">
        <f>F399+(data!$C$19*E399-data!$C$16*F399)*C399/60</f>
        <v>3.4523425672839783</v>
      </c>
      <c r="G400" s="15">
        <f>G399+(data!$C$20*E399-data!$C$17*G399)*C399/60</f>
        <v>1.5892811867310452</v>
      </c>
      <c r="H400" s="16">
        <f t="shared" si="23"/>
        <v>6.583333333333333</v>
      </c>
      <c r="I400" s="15">
        <f>E400/data!$C$15*1000</f>
        <v>4.4880714660967491E-2</v>
      </c>
      <c r="J400" s="15">
        <f>J399+data!$C$21*(I399-J399)/60*C399</f>
        <v>0.12451749391651873</v>
      </c>
    </row>
    <row r="401" spans="1:10" ht="20.100000000000001" customHeight="1">
      <c r="A401" s="12">
        <f t="shared" si="24"/>
        <v>396</v>
      </c>
      <c r="B401" s="13"/>
      <c r="C401" s="14">
        <f t="shared" si="25"/>
        <v>1</v>
      </c>
      <c r="D401" s="9">
        <v>0</v>
      </c>
      <c r="E401" s="15">
        <f>(D400/60+F401*data!$C$16+G401*data!$C$17-E400*(data!$C$18+data!$C$19+data!$C$20))*C400/60+E400</f>
        <v>0.3307779784061165</v>
      </c>
      <c r="F401" s="15">
        <f>F400+(data!$C$19*E400-data!$C$16*F400)*C400/60</f>
        <v>3.4506177845451385</v>
      </c>
      <c r="G401" s="15">
        <f>G400+(data!$C$20*E400-data!$C$17*G400)*C400/60</f>
        <v>1.5898210356684608</v>
      </c>
      <c r="H401" s="16">
        <f t="shared" si="23"/>
        <v>6.6</v>
      </c>
      <c r="I401" s="15">
        <f>E401/data!$C$15*1000</f>
        <v>4.4787330391887439E-2</v>
      </c>
      <c r="J401" s="15">
        <f>J400+data!$C$21*(I400-J400)/60*C400</f>
        <v>0.12435149549249616</v>
      </c>
    </row>
    <row r="402" spans="1:10" ht="20.100000000000001" customHeight="1">
      <c r="A402" s="12">
        <f t="shared" si="24"/>
        <v>397</v>
      </c>
      <c r="B402" s="13"/>
      <c r="C402" s="14">
        <f t="shared" si="25"/>
        <v>1</v>
      </c>
      <c r="D402" s="15">
        <v>0</v>
      </c>
      <c r="E402" s="15">
        <f>(D401/60+F402*data!$C$16+G402*data!$C$17-E401*(data!$C$18+data!$C$19+data!$C$20))*C401/60+E401</f>
        <v>0.33009576226372145</v>
      </c>
      <c r="F402" s="15">
        <f>F401+(data!$C$19*E401-data!$C$16*F401)*C401/60</f>
        <v>3.4488908284574897</v>
      </c>
      <c r="G402" s="15">
        <f>G401+(data!$C$20*E401-data!$C$17*G401)*C401/60</f>
        <v>1.5903594766508269</v>
      </c>
      <c r="H402" s="16">
        <f t="shared" si="23"/>
        <v>6.6166666666666663</v>
      </c>
      <c r="I402" s="15">
        <f>E402/data!$C$15*1000</f>
        <v>4.46949583424682E-2</v>
      </c>
      <c r="J402" s="15">
        <f>J401+data!$C$21*(I401-J401)/60*C401</f>
        <v>0.12418564842862898</v>
      </c>
    </row>
    <row r="403" spans="1:10" ht="20.100000000000001" customHeight="1">
      <c r="A403" s="12">
        <f t="shared" si="24"/>
        <v>398</v>
      </c>
      <c r="B403" s="13"/>
      <c r="C403" s="14">
        <f t="shared" si="25"/>
        <v>1</v>
      </c>
      <c r="D403" s="9">
        <v>0</v>
      </c>
      <c r="E403" s="15">
        <f>(D402/60+F403*data!$C$16+G403*data!$C$17-E402*(data!$C$18+data!$C$19+data!$C$20))*C402/60+E402</f>
        <v>0.32942091918625399</v>
      </c>
      <c r="F403" s="15">
        <f>F402+(data!$C$19*E402-data!$C$16*F402)*C402/60</f>
        <v>3.4471617446079263</v>
      </c>
      <c r="G403" s="15">
        <f>G402+(data!$C$20*E402-data!$C$17*G402)*C402/60</f>
        <v>1.590896524610528</v>
      </c>
      <c r="H403" s="16">
        <f t="shared" si="23"/>
        <v>6.6333333333333337</v>
      </c>
      <c r="I403" s="15">
        <f>E403/data!$C$15*1000</f>
        <v>4.4603584605864416E-2</v>
      </c>
      <c r="J403" s="15">
        <f>J402+data!$C$21*(I402-J402)/60*C402</f>
        <v>0.12401995451933079</v>
      </c>
    </row>
    <row r="404" spans="1:10" ht="20.100000000000001" customHeight="1">
      <c r="A404" s="12">
        <f t="shared" si="24"/>
        <v>399</v>
      </c>
      <c r="B404" s="13"/>
      <c r="C404" s="14">
        <f t="shared" si="25"/>
        <v>1</v>
      </c>
      <c r="D404" s="15">
        <v>0</v>
      </c>
      <c r="E404" s="15">
        <f>(D403/60+F404*data!$C$16+G404*data!$C$17-E403*(data!$C$18+data!$C$19+data!$C$20))*C403/60+E403</f>
        <v>0.32875334789172844</v>
      </c>
      <c r="F404" s="15">
        <f>F403+(data!$C$19*E403-data!$C$16*F403)*C403/60</f>
        <v>3.445430577940424</v>
      </c>
      <c r="G404" s="15">
        <f>G403+(data!$C$20*E403-data!$C$17*G403)*C403/60</f>
        <v>1.5914321942751197</v>
      </c>
      <c r="H404" s="16">
        <f t="shared" si="23"/>
        <v>6.65</v>
      </c>
      <c r="I404" s="15">
        <f>E404/data!$C$15*1000</f>
        <v>4.4513195468497635E-2</v>
      </c>
      <c r="J404" s="15">
        <f>J403+data!$C$21*(I403-J403)/60*C403</f>
        <v>0.12385441552628683</v>
      </c>
    </row>
    <row r="405" spans="1:10" ht="20.100000000000001" customHeight="1">
      <c r="A405" s="12">
        <f t="shared" si="24"/>
        <v>400</v>
      </c>
      <c r="B405" s="13"/>
      <c r="C405" s="14">
        <f t="shared" si="25"/>
        <v>1</v>
      </c>
      <c r="D405" s="9">
        <v>0</v>
      </c>
      <c r="E405" s="15">
        <f>(D404/60+F405*data!$C$16+G405*data!$C$17-E404*(data!$C$18+data!$C$19+data!$C$20))*C404/60+E404</f>
        <v>0.32809294850569065</v>
      </c>
      <c r="F405" s="15">
        <f>F404+(data!$C$19*E404-data!$C$16*F404)*C404/60</f>
        <v>3.4436973727649849</v>
      </c>
      <c r="G405" s="15">
        <f>G404+(data!$C$20*E404-data!$C$17*G404)*C404/60</f>
        <v>1.5919665001701748</v>
      </c>
      <c r="H405" s="16">
        <f t="shared" si="23"/>
        <v>6.666666666666667</v>
      </c>
      <c r="I405" s="15">
        <f>E405/data!$C$15*1000</f>
        <v>4.4423777407369157E-2</v>
      </c>
      <c r="J405" s="15">
        <f>J404+data!$C$21*(I404-J404)/60*C404</f>
        <v>0.12368903317892499</v>
      </c>
    </row>
    <row r="406" spans="1:10" ht="20.100000000000001" customHeight="1">
      <c r="A406" s="12">
        <f t="shared" si="24"/>
        <v>401</v>
      </c>
      <c r="B406" s="13"/>
      <c r="C406" s="14">
        <f t="shared" si="25"/>
        <v>1</v>
      </c>
      <c r="D406" s="15">
        <v>0</v>
      </c>
      <c r="E406" s="15">
        <f>(D405/60+F406*data!$C$16+G406*data!$C$17-E405*(data!$C$18+data!$C$19+data!$C$20))*C405/60+E405</f>
        <v>0.3274396225416476</v>
      </c>
      <c r="F406" s="15">
        <f>F405+(data!$C$19*E405-data!$C$16*F405)*C405/60</f>
        <v>3.4419621727664578</v>
      </c>
      <c r="G406" s="15">
        <f>G405+(data!$C$20*E405-data!$C$17*G405)*C405/60</f>
        <v>1.5924994566220902</v>
      </c>
      <c r="H406" s="16">
        <f t="shared" si="23"/>
        <v>6.6833333333333336</v>
      </c>
      <c r="I406" s="15">
        <f>E406/data!$C$15*1000</f>
        <v>4.4335317087410155E-2</v>
      </c>
      <c r="J406" s="15">
        <f>J405+data!$C$21*(I405-J405)/60*C405</f>
        <v>0.12352380917488032</v>
      </c>
    </row>
    <row r="407" spans="1:10" ht="20.100000000000001" customHeight="1">
      <c r="A407" s="12">
        <f t="shared" si="24"/>
        <v>402</v>
      </c>
      <c r="B407" s="13"/>
      <c r="C407" s="14">
        <f t="shared" si="25"/>
        <v>1</v>
      </c>
      <c r="D407" s="9">
        <v>0</v>
      </c>
      <c r="E407" s="15">
        <f>(D406/60+F407*data!$C$16+G407*data!$C$17-E406*(data!$C$18+data!$C$19+data!$C$20))*C406/60+E406</f>
        <v>0.32679327288176907</v>
      </c>
      <c r="F407" s="15">
        <f>F406+(data!$C$19*E406-data!$C$16*F406)*C406/60</f>
        <v>3.4402250210132359</v>
      </c>
      <c r="G407" s="15">
        <f>G406+(data!$C$20*E406-data!$C$17*G406)*C406/60</f>
        <v>1.5930310777608552</v>
      </c>
      <c r="H407" s="16">
        <f t="shared" si="23"/>
        <v>6.7</v>
      </c>
      <c r="I407" s="15">
        <f>E407/data!$C$15*1000</f>
        <v>4.424780135886875E-2</v>
      </c>
      <c r="J407" s="15">
        <f>J406+data!$C$21*(I406-J406)/60*C406</f>
        <v>0.12335874518045306</v>
      </c>
    </row>
    <row r="408" spans="1:10" ht="20.100000000000001" customHeight="1">
      <c r="A408" s="12">
        <f t="shared" si="24"/>
        <v>403</v>
      </c>
      <c r="B408" s="13"/>
      <c r="C408" s="14">
        <f t="shared" si="25"/>
        <v>1</v>
      </c>
      <c r="D408" s="15">
        <v>0</v>
      </c>
      <c r="E408" s="15">
        <f>(D407/60+F408*data!$C$16+G408*data!$C$17-E407*(data!$C$18+data!$C$19+data!$C$20))*C407/60+E407</f>
        <v>0.32615380375785785</v>
      </c>
      <c r="F408" s="15">
        <f>F407+(data!$C$19*E407-data!$C$16*F407)*C407/60</f>
        <v>3.4384859599658331</v>
      </c>
      <c r="G408" s="15">
        <f>G407+(data!$C$20*E407-data!$C$17*G407)*C407/60</f>
        <v>1.5935613775227797</v>
      </c>
      <c r="H408" s="16">
        <f t="shared" si="23"/>
        <v>6.7166666666666668</v>
      </c>
      <c r="I408" s="15">
        <f>E408/data!$C$15*1000</f>
        <v>4.4161217254733327E-2</v>
      </c>
      <c r="J408" s="15">
        <f>J407+data!$C$21*(I407-J407)/60*C407</f>
        <v>0.1231938428310602</v>
      </c>
    </row>
    <row r="409" spans="1:10" ht="20.100000000000001" customHeight="1">
      <c r="A409" s="12">
        <f t="shared" si="24"/>
        <v>404</v>
      </c>
      <c r="B409" s="13"/>
      <c r="C409" s="14">
        <f t="shared" si="25"/>
        <v>1</v>
      </c>
      <c r="D409" s="9">
        <v>0</v>
      </c>
      <c r="E409" s="15">
        <f>(D408/60+F409*data!$C$16+G409*data!$C$17-E408*(data!$C$18+data!$C$19+data!$C$20))*C408/60+E408</f>
        <v>0.32552112073258421</v>
      </c>
      <c r="F409" s="15">
        <f>F408+(data!$C$19*E408-data!$C$16*F408)*C408/60</f>
        <v>3.4367450314853416</v>
      </c>
      <c r="G409" s="15">
        <f>G408+(data!$C$20*E408-data!$C$17*G408)*C408/60</f>
        <v>1.5940903696531867</v>
      </c>
      <c r="H409" s="16">
        <f t="shared" si="23"/>
        <v>6.7333333333333334</v>
      </c>
      <c r="I409" s="15">
        <f>E409/data!$C$15*1000</f>
        <v>4.4075551988191672E-2</v>
      </c>
      <c r="J409" s="15">
        <f>J408+data!$C$21*(I408-J408)/60*C408</f>
        <v>0.1230291037316808</v>
      </c>
    </row>
    <row r="410" spans="1:10" ht="20.100000000000001" customHeight="1">
      <c r="A410" s="12">
        <f t="shared" si="24"/>
        <v>405</v>
      </c>
      <c r="B410" s="13"/>
      <c r="C410" s="14">
        <f t="shared" si="25"/>
        <v>1</v>
      </c>
      <c r="D410" s="15">
        <v>0</v>
      </c>
      <c r="E410" s="15">
        <f>(D409/60+F410*data!$C$16+G410*data!$C$17-E409*(data!$C$18+data!$C$19+data!$C$20))*C409/60+E409</f>
        <v>0.32489513068098169</v>
      </c>
      <c r="F410" s="15">
        <f>F409+(data!$C$19*E409-data!$C$16*F409)*C409/60</f>
        <v>3.4350022768417725</v>
      </c>
      <c r="G410" s="15">
        <f>G409+(data!$C$20*E409-data!$C$17*G409)*C409/60</f>
        <v>1.5946180677090656</v>
      </c>
      <c r="H410" s="16">
        <f t="shared" si="23"/>
        <v>6.75</v>
      </c>
      <c r="I410" s="15">
        <f>E410/data!$C$15*1000</f>
        <v>4.3990792950125555E-2</v>
      </c>
      <c r="J410" s="15">
        <f>J409+data!$C$21*(I409-J409)/60*C409</f>
        <v>0.12286452945729502</v>
      </c>
    </row>
    <row r="411" spans="1:10" ht="20.100000000000001" customHeight="1">
      <c r="A411" s="12">
        <f t="shared" si="24"/>
        <v>406</v>
      </c>
      <c r="B411" s="13"/>
      <c r="C411" s="14">
        <f t="shared" si="25"/>
        <v>1</v>
      </c>
      <c r="D411" s="9">
        <v>0</v>
      </c>
      <c r="E411" s="15">
        <f>(D410/60+F411*data!$C$16+G411*data!$C$17-E410*(data!$C$18+data!$C$19+data!$C$20))*C410/60+E410</f>
        <v>0.32427574177219975</v>
      </c>
      <c r="F411" s="15">
        <f>F410+(data!$C$19*E410-data!$C$16*F410)*C410/60</f>
        <v>3.433257736722279</v>
      </c>
      <c r="G411" s="15">
        <f>G410+(data!$C$20*E410-data!$C$17*G410)*C410/60</f>
        <v>1.5951444850616887</v>
      </c>
      <c r="H411" s="16">
        <f t="shared" si="23"/>
        <v>6.7666666666666666</v>
      </c>
      <c r="I411" s="15">
        <f>E411/data!$C$15*1000</f>
        <v>4.3906927706640009E-2</v>
      </c>
      <c r="J411" s="15">
        <f>J410+data!$C$21*(I410-J410)/60*C410</f>
        <v>0.12270012155331705</v>
      </c>
    </row>
    <row r="412" spans="1:10" ht="20.100000000000001" customHeight="1">
      <c r="A412" s="12">
        <f t="shared" si="24"/>
        <v>407</v>
      </c>
      <c r="B412" s="13"/>
      <c r="C412" s="14">
        <f t="shared" si="25"/>
        <v>1</v>
      </c>
      <c r="D412" s="15">
        <v>0</v>
      </c>
      <c r="E412" s="15">
        <f>(D411/60+F412*data!$C$16+G412*data!$C$17-E411*(data!$C$18+data!$C$19+data!$C$20))*C411/60+E411</f>
        <v>0.32366286345151063</v>
      </c>
      <c r="F412" s="15">
        <f>F411+(data!$C$19*E411-data!$C$16*F411)*C411/60</f>
        <v>3.4315114512392659</v>
      </c>
      <c r="G412" s="15">
        <f>G411+(data!$C$20*E411-data!$C$17*G411)*C411/60</f>
        <v>1.595669634899193</v>
      </c>
      <c r="H412" s="16">
        <f t="shared" si="23"/>
        <v>6.7833333333333332</v>
      </c>
      <c r="I412" s="15">
        <f>E412/data!$C$15*1000</f>
        <v>4.3823943996627035E-2</v>
      </c>
      <c r="J412" s="15">
        <f>J411+data!$C$21*(I411-J411)/60*C411</f>
        <v>0.12253588153602202</v>
      </c>
    </row>
    <row r="413" spans="1:10" ht="20.100000000000001" customHeight="1">
      <c r="A413" s="12">
        <f t="shared" si="24"/>
        <v>408</v>
      </c>
      <c r="B413" s="13"/>
      <c r="C413" s="14">
        <f t="shared" si="25"/>
        <v>1</v>
      </c>
      <c r="D413" s="9">
        <v>0</v>
      </c>
      <c r="E413" s="15">
        <f>(D412/60+F413*data!$C$16+G413*data!$C$17-E412*(data!$C$18+data!$C$19+data!$C$20))*C412/60+E412</f>
        <v>0.32305640642256583</v>
      </c>
      <c r="F413" s="15">
        <f>F412+(data!$C$19*E412-data!$C$16*F412)*C412/60</f>
        <v>3.4297634599383873</v>
      </c>
      <c r="G413" s="15">
        <f>G412+(data!$C$20*E412-data!$C$17*G412)*C412/60</f>
        <v>1.5961935302291241</v>
      </c>
      <c r="H413" s="16">
        <f t="shared" si="23"/>
        <v>6.8</v>
      </c>
      <c r="I413" s="15">
        <f>E413/data!$C$15*1000</f>
        <v>4.3741829729363191E-2</v>
      </c>
      <c r="J413" s="15">
        <f>J412+data!$C$21*(I412-J412)/60*C412</f>
        <v>0.12237181089296684</v>
      </c>
    </row>
    <row r="414" spans="1:10" ht="20.100000000000001" customHeight="1">
      <c r="A414" s="12">
        <f t="shared" si="24"/>
        <v>409</v>
      </c>
      <c r="B414" s="13"/>
      <c r="C414" s="14">
        <f t="shared" si="25"/>
        <v>1</v>
      </c>
      <c r="D414" s="15">
        <v>0</v>
      </c>
      <c r="E414" s="15">
        <f>(D413/60+F414*data!$C$16+G414*data!$C$17-E413*(data!$C$18+data!$C$19+data!$C$20))*C413/60+E413</f>
        <v>0.32245628262989989</v>
      </c>
      <c r="F414" s="15">
        <f>F413+(data!$C$19*E413-data!$C$16*F413)*C413/60</f>
        <v>3.428013801806431</v>
      </c>
      <c r="G414" s="15">
        <f>G413+(data!$C$20*E413-data!$C$17*G413)*C413/60</f>
        <v>1.5967161838809458</v>
      </c>
      <c r="H414" s="16">
        <f t="shared" si="23"/>
        <v>6.8166666666666664</v>
      </c>
      <c r="I414" s="15">
        <f>E414/data!$C$15*1000</f>
        <v>4.3660572982140551E-2</v>
      </c>
      <c r="J414" s="15">
        <f>J413+data!$C$21*(I413-J413)/60*C413</f>
        <v>0.12220791108340526</v>
      </c>
    </row>
    <row r="415" spans="1:10" ht="20.100000000000001" customHeight="1">
      <c r="A415" s="12">
        <f t="shared" si="24"/>
        <v>410</v>
      </c>
      <c r="B415" s="13"/>
      <c r="C415" s="14">
        <f t="shared" si="25"/>
        <v>1</v>
      </c>
      <c r="D415" s="9">
        <v>0</v>
      </c>
      <c r="E415" s="15">
        <f>(D414/60+F415*data!$C$16+G415*data!$C$17-E414*(data!$C$18+data!$C$19+data!$C$20))*C414/60+E414</f>
        <v>0.32186240524167686</v>
      </c>
      <c r="F415" s="15">
        <f>F414+(data!$C$19*E414-data!$C$16*F414)*C414/60</f>
        <v>3.4262625152790958</v>
      </c>
      <c r="G415" s="15">
        <f>G414+(data!$C$20*E414-data!$C$17*G414)*C414/60</f>
        <v>1.5972376085085145</v>
      </c>
      <c r="H415" s="16">
        <f t="shared" si="23"/>
        <v>6.833333333333333</v>
      </c>
      <c r="I415" s="15">
        <f>E415/data!$C$15*1000</f>
        <v>4.3580161997930592E-2</v>
      </c>
      <c r="J415" s="15">
        <f>J414+data!$C$21*(I414-J414)/60*C414</f>
        <v>0.1220441835386971</v>
      </c>
    </row>
    <row r="416" spans="1:10" ht="20.100000000000001" customHeight="1">
      <c r="A416" s="12">
        <f t="shared" si="24"/>
        <v>411</v>
      </c>
      <c r="B416" s="13"/>
      <c r="C416" s="14">
        <f t="shared" si="25"/>
        <v>1</v>
      </c>
      <c r="D416" s="15">
        <v>0</v>
      </c>
      <c r="E416" s="15">
        <f>(D415/60+F416*data!$C$16+G416*data!$C$17-E415*(data!$C$18+data!$C$19+data!$C$20))*C415/60+E415</f>
        <v>0.32127468863267722</v>
      </c>
      <c r="F416" s="15">
        <f>F415+(data!$C$19*E415-data!$C$16*F415)*C415/60</f>
        <v>3.424509638248658</v>
      </c>
      <c r="G416" s="15">
        <f>G415+(data!$C$20*E415-data!$C$17*G415)*C415/60</f>
        <v>1.5977578165925195</v>
      </c>
      <c r="H416" s="16">
        <f t="shared" si="23"/>
        <v>6.85</v>
      </c>
      <c r="I416" s="15">
        <f>E416/data!$C$15*1000</f>
        <v>4.3500585183080635E-2</v>
      </c>
      <c r="J416" s="15">
        <f>J415+data!$C$21*(I415-J415)/60*C415</f>
        <v>0.1218806296627117</v>
      </c>
    </row>
    <row r="417" spans="1:10" ht="20.100000000000001" customHeight="1">
      <c r="A417" s="12">
        <f t="shared" si="24"/>
        <v>412</v>
      </c>
      <c r="B417" s="13"/>
      <c r="C417" s="14">
        <f t="shared" si="25"/>
        <v>1</v>
      </c>
      <c r="D417" s="9">
        <v>0</v>
      </c>
      <c r="E417" s="15">
        <f>(D416/60+F417*data!$C$16+G417*data!$C$17-E416*(data!$C$18+data!$C$19+data!$C$20))*C416/60+E416</f>
        <v>0.32069304836752088</v>
      </c>
      <c r="F417" s="15">
        <f>F416+(data!$C$19*E416-data!$C$16*F416)*C416/60</f>
        <v>3.4227552080715338</v>
      </c>
      <c r="G417" s="15">
        <f>G416+(data!$C$20*E416-data!$C$17*G416)*C416/60</f>
        <v>1.5982768204428888</v>
      </c>
      <c r="H417" s="16">
        <f t="shared" si="23"/>
        <v>6.8666666666666663</v>
      </c>
      <c r="I417" s="15">
        <f>E417/data!$C$15*1000</f>
        <v>4.3421831105042233E-2</v>
      </c>
      <c r="J417" s="15">
        <f>J416+data!$C$21*(I416-J416)/60*C416</f>
        <v>0.12171725083222577</v>
      </c>
    </row>
    <row r="418" spans="1:10" ht="20.100000000000001" customHeight="1">
      <c r="A418" s="12">
        <f t="shared" si="24"/>
        <v>413</v>
      </c>
      <c r="B418" s="13"/>
      <c r="C418" s="14">
        <f t="shared" si="25"/>
        <v>1</v>
      </c>
      <c r="D418" s="15">
        <v>0</v>
      </c>
      <c r="E418" s="15">
        <f>(D417/60+F418*data!$C$16+G418*data!$C$17-E417*(data!$C$18+data!$C$19+data!$C$20))*C417/60+E417</f>
        <v>0.3201174011841238</v>
      </c>
      <c r="F418" s="15">
        <f>F417+(data!$C$19*E417-data!$C$16*F417)*C417/60</f>
        <v>3.4209992615757345</v>
      </c>
      <c r="G418" s="15">
        <f>G417+(data!$C$20*E417-data!$C$17*G417)*C417/60</f>
        <v>1.5987946322011619</v>
      </c>
      <c r="H418" s="16">
        <f t="shared" si="23"/>
        <v>6.8833333333333337</v>
      </c>
      <c r="I418" s="15">
        <f>E418/data!$C$15*1000</f>
        <v>4.3343888490131176E-2</v>
      </c>
      <c r="J418" s="15">
        <f>J417+data!$C$21*(I417-J417)/60*C417</f>
        <v>0.12155404839731576</v>
      </c>
    </row>
    <row r="419" spans="1:10" ht="20.100000000000001" customHeight="1">
      <c r="A419" s="12">
        <f t="shared" si="24"/>
        <v>414</v>
      </c>
      <c r="B419" s="13"/>
      <c r="C419" s="14">
        <f t="shared" si="25"/>
        <v>1</v>
      </c>
      <c r="D419" s="9">
        <v>0</v>
      </c>
      <c r="E419" s="15">
        <f>(D418/60+F419*data!$C$16+G419*data!$C$17-E418*(data!$C$18+data!$C$19+data!$C$20))*C418/60+E418</f>
        <v>0.31954766497738452</v>
      </c>
      <c r="F419" s="15">
        <f>F418+(data!$C$19*E418-data!$C$16*F418)*C418/60</f>
        <v>3.4192418350682199</v>
      </c>
      <c r="G419" s="15">
        <f>G418+(data!$C$20*E418-data!$C$17*G418)*C418/60</f>
        <v>1.59931126384283</v>
      </c>
      <c r="H419" s="16">
        <f t="shared" si="23"/>
        <v>6.9</v>
      </c>
      <c r="I419" s="15">
        <f>E419/data!$C$15*1000</f>
        <v>4.3266746221318701E-2</v>
      </c>
      <c r="J419" s="15">
        <f>J418+data!$C$21*(I418-J418)/60*C418</f>
        <v>0.12139102368174454</v>
      </c>
    </row>
    <row r="420" spans="1:10" ht="20.100000000000001" customHeight="1">
      <c r="A420" s="12">
        <f t="shared" si="24"/>
        <v>415</v>
      </c>
      <c r="B420" s="13"/>
      <c r="C420" s="14">
        <f t="shared" si="25"/>
        <v>1</v>
      </c>
      <c r="D420" s="15">
        <v>0</v>
      </c>
      <c r="E420" s="15">
        <f>(D419/60+F420*data!$C$16+G420*data!$C$17-E419*(data!$C$18+data!$C$19+data!$C$20))*C419/60+E419</f>
        <v>0.31898375878309732</v>
      </c>
      <c r="F420" s="15">
        <f>F419+(data!$C$19*E419-data!$C$16*F419)*C419/60</f>
        <v>3.4174829643421472</v>
      </c>
      <c r="G420" s="15">
        <f>G419+(data!$C$20*E419-data!$C$17*G419)*C419/60</f>
        <v>1.5998267271796418</v>
      </c>
      <c r="H420" s="16">
        <f t="shared" si="23"/>
        <v>6.916666666666667</v>
      </c>
      <c r="I420" s="15">
        <f>E420/data!$C$15*1000</f>
        <v>4.3190393336053269E-2</v>
      </c>
      <c r="J420" s="15">
        <f>J419+data!$C$21*(I419-J419)/60*C419</f>
        <v>0.12122817798334284</v>
      </c>
    </row>
    <row r="421" spans="1:10" ht="20.100000000000001" customHeight="1">
      <c r="A421" s="12">
        <f t="shared" si="24"/>
        <v>416</v>
      </c>
      <c r="B421" s="13"/>
      <c r="C421" s="14">
        <f t="shared" si="25"/>
        <v>1</v>
      </c>
      <c r="D421" s="9">
        <v>0</v>
      </c>
      <c r="E421" s="15">
        <f>(D420/60+F421*data!$C$16+G421*data!$C$17-E420*(data!$C$18+data!$C$19+data!$C$20))*C420/60+E420</f>
        <v>0.31842560276208948</v>
      </c>
      <c r="F421" s="15">
        <f>F420+(data!$C$19*E420-data!$C$16*F420)*C420/60</f>
        <v>3.4157226846840216</v>
      </c>
      <c r="G421" s="15">
        <f>G420+(data!$C$20*E420-data!$C$17*G420)*C420/60</f>
        <v>1.6003410338618804</v>
      </c>
      <c r="H421" s="16">
        <f t="shared" si="23"/>
        <v>6.9333333333333336</v>
      </c>
      <c r="I421" s="15">
        <f>E421/data!$C$15*1000</f>
        <v>4.3114819024112808E-2</v>
      </c>
      <c r="J421" s="15">
        <f>J420+data!$C$21*(I420-J420)/60*C420</f>
        <v>0.12106551257438534</v>
      </c>
    </row>
    <row r="422" spans="1:10" ht="20.100000000000001" customHeight="1">
      <c r="A422" s="12">
        <f t="shared" si="24"/>
        <v>417</v>
      </c>
      <c r="B422" s="13"/>
      <c r="C422" s="14">
        <f t="shared" si="25"/>
        <v>1</v>
      </c>
      <c r="D422" s="15">
        <v>0</v>
      </c>
      <c r="E422" s="15">
        <f>(D421/60+F422*data!$C$16+G422*data!$C$17-E421*(data!$C$18+data!$C$19+data!$C$20))*C421/60+E421</f>
        <v>0.31787311818457864</v>
      </c>
      <c r="F422" s="15">
        <f>F421+(data!$C$19*E421-data!$C$16*F421)*C421/60</f>
        <v>3.4139610308807455</v>
      </c>
      <c r="G422" s="15">
        <f>G421+(data!$C$20*E421-data!$C$17*G421)*C421/60</f>
        <v>1.6008541953806052</v>
      </c>
      <c r="H422" s="16">
        <f t="shared" si="23"/>
        <v>6.95</v>
      </c>
      <c r="I422" s="15">
        <f>E422/data!$C$15*1000</f>
        <v>4.3040012625486658E-2</v>
      </c>
      <c r="J422" s="15">
        <f>J421+data!$C$21*(I421-J421)/60*C421</f>
        <v>0.12090302870196143</v>
      </c>
    </row>
    <row r="423" spans="1:10" ht="20.100000000000001" customHeight="1">
      <c r="A423" s="12">
        <f t="shared" si="24"/>
        <v>418</v>
      </c>
      <c r="B423" s="13"/>
      <c r="C423" s="14">
        <f t="shared" si="25"/>
        <v>1</v>
      </c>
      <c r="D423" s="9">
        <v>0</v>
      </c>
      <c r="E423" s="15">
        <f>(D422/60+F423*data!$C$16+G423*data!$C$17-E422*(data!$C$18+data!$C$19+data!$C$20))*C422/60+E422</f>
        <v>0.31732622741474803</v>
      </c>
      <c r="F423" s="15">
        <f>F422+(data!$C$19*E422-data!$C$16*F422)*C422/60</f>
        <v>3.4121980372265712</v>
      </c>
      <c r="G423" s="15">
        <f>G422+(data!$C$20*E422-data!$C$17*G422)*C422/60</f>
        <v>1.6013662230698651</v>
      </c>
      <c r="H423" s="16">
        <f t="shared" si="23"/>
        <v>6.9666666666666668</v>
      </c>
      <c r="I423" s="15">
        <f>E423/data!$C$15*1000</f>
        <v>4.2965963628287078E-2</v>
      </c>
      <c r="J423" s="15">
        <f>J422+data!$C$21*(I422-J422)/60*C422</f>
        <v>0.12074072758834077</v>
      </c>
    </row>
    <row r="424" spans="1:10" ht="20.100000000000001" customHeight="1">
      <c r="A424" s="12">
        <f t="shared" si="24"/>
        <v>419</v>
      </c>
      <c r="B424" s="13"/>
      <c r="C424" s="14">
        <f t="shared" si="25"/>
        <v>1</v>
      </c>
      <c r="D424" s="15">
        <v>0</v>
      </c>
      <c r="E424" s="15">
        <f>(D423/60+F424*data!$C$16+G424*data!$C$17-E423*(data!$C$18+data!$C$19+data!$C$20))*C423/60+E423</f>
        <v>0.3167848538955359</v>
      </c>
      <c r="F424" s="15">
        <f>F423+(data!$C$19*E423-data!$C$16*F423)*C423/60</f>
        <v>3.4104337375299547</v>
      </c>
      <c r="G424" s="15">
        <f>G423+(data!$C$20*E423-data!$C$17*G423)*C423/60</f>
        <v>1.6018771281088795</v>
      </c>
      <c r="H424" s="16">
        <f t="shared" si="23"/>
        <v>6.9833333333333334</v>
      </c>
      <c r="I424" s="15">
        <f>E424/data!$C$15*1000</f>
        <v>4.289266166668973E-2</v>
      </c>
      <c r="J424" s="15">
        <f>J423+data!$C$21*(I423-J423)/60*C423</f>
        <v>0.12057861043133387</v>
      </c>
    </row>
    <row r="425" spans="1:10" ht="20.100000000000001" customHeight="1">
      <c r="A425" s="12">
        <f t="shared" si="24"/>
        <v>420</v>
      </c>
      <c r="B425" s="13"/>
      <c r="C425" s="14">
        <f t="shared" si="25"/>
        <v>1</v>
      </c>
      <c r="D425" s="9">
        <v>0</v>
      </c>
      <c r="E425" s="15">
        <f>(D424/60+F425*data!$C$16+G425*data!$C$17-E424*(data!$C$18+data!$C$19+data!$C$20))*C424/60+E424</f>
        <v>0.3162489221336367</v>
      </c>
      <c r="F425" s="15">
        <f>F424+(data!$C$19*E424-data!$C$16*F424)*C424/60</f>
        <v>3.4086681651203175</v>
      </c>
      <c r="G425" s="15">
        <f>G424+(data!$C$20*E424-data!$C$17*G424)*C424/60</f>
        <v>1.6023869215241899</v>
      </c>
      <c r="H425" s="16">
        <f t="shared" si="23"/>
        <v>7</v>
      </c>
      <c r="I425" s="15">
        <f>E425/data!$C$15*1000</f>
        <v>4.2820096518902846E-2</v>
      </c>
      <c r="J425" s="15">
        <f>J424+data!$C$21*(I424-J424)/60*C424</f>
        <v>0.12041667840464748</v>
      </c>
    </row>
    <row r="426" spans="1:10" ht="20.100000000000001" customHeight="1">
      <c r="A426" s="12">
        <f t="shared" si="24"/>
        <v>421</v>
      </c>
      <c r="B426" s="13"/>
      <c r="C426" s="14">
        <f t="shared" si="25"/>
        <v>1</v>
      </c>
      <c r="D426" s="15">
        <v>0</v>
      </c>
      <c r="E426" s="15">
        <f>(D425/60+F426*data!$C$16+G426*data!$C$17-E425*(data!$C$18+data!$C$19+data!$C$20))*C425/60+E425</f>
        <v>0.31571835768471052</v>
      </c>
      <c r="F426" s="15">
        <f>F425+(data!$C$19*E425-data!$C$16*F425)*C425/60</f>
        <v>3.4069013528547112</v>
      </c>
      <c r="G426" s="15">
        <f>G425+(data!$C$20*E425-data!$C$17*G425)*C425/60</f>
        <v>1.6028956141917807</v>
      </c>
      <c r="H426" s="16">
        <f t="shared" si="23"/>
        <v>7.0166666666666666</v>
      </c>
      <c r="I426" s="15">
        <f>E426/data!$C$15*1000</f>
        <v>4.2748258105164576E-2</v>
      </c>
      <c r="J426" s="15">
        <f>J425+data!$C$21*(I425-J425)/60*C425</f>
        <v>0.12025493265823504</v>
      </c>
    </row>
    <row r="427" spans="1:10" ht="20.100000000000001" customHeight="1">
      <c r="A427" s="12">
        <f t="shared" si="24"/>
        <v>422</v>
      </c>
      <c r="B427" s="13"/>
      <c r="C427" s="14">
        <f t="shared" si="25"/>
        <v>1</v>
      </c>
      <c r="D427" s="9">
        <v>0</v>
      </c>
      <c r="E427" s="15">
        <f>(D426/60+F427*data!$C$16+G427*data!$C$17-E426*(data!$C$18+data!$C$19+data!$C$20))*C426/60+E426</f>
        <v>0.3151930871387984</v>
      </c>
      <c r="F427" s="15">
        <f>F426+(data!$C$19*E426-data!$C$16*F426)*C426/60</f>
        <v>3.4051333331243914</v>
      </c>
      <c r="G427" s="15">
        <f>G426+(data!$C$20*E426-data!$C$17*G426)*C426/60</f>
        <v>1.6034032168391712</v>
      </c>
      <c r="H427" s="16">
        <f t="shared" si="23"/>
        <v>7.0333333333333332</v>
      </c>
      <c r="I427" s="15">
        <f>E427/data!$C$15*1000</f>
        <v>4.2677136485768236E-2</v>
      </c>
      <c r="J427" s="15">
        <f>J426+data!$C$21*(I426-J426)/60*C426</f>
        <v>0.12009337431864232</v>
      </c>
    </row>
    <row r="428" spans="1:10" ht="20.100000000000001" customHeight="1">
      <c r="A428" s="12">
        <f t="shared" si="24"/>
        <v>423</v>
      </c>
      <c r="B428" s="13"/>
      <c r="C428" s="14">
        <f t="shared" si="25"/>
        <v>1</v>
      </c>
      <c r="D428" s="15">
        <v>0</v>
      </c>
      <c r="E428" s="15">
        <f>(D427/60+F428*data!$C$16+G428*data!$C$17-E427*(data!$C$18+data!$C$19+data!$C$20))*C427/60+E427</f>
        <v>0.31467303810594044</v>
      </c>
      <c r="F428" s="15">
        <f>F427+(data!$C$19*E427-data!$C$16*F427)*C427/60</f>
        <v>3.4033641378612991</v>
      </c>
      <c r="G428" s="15">
        <f>G427+(data!$C$20*E427-data!$C$17*G427)*C427/60</f>
        <v>1.6039097400474782</v>
      </c>
      <c r="H428" s="16">
        <f t="shared" si="23"/>
        <v>7.05</v>
      </c>
      <c r="I428" s="15">
        <f>E428/data!$C$15*1000</f>
        <v>4.260672185911496E-2</v>
      </c>
      <c r="J428" s="15">
        <f>J427+data!$C$21*(I427-J427)/60*C427</f>
        <v>0.11993200448934807</v>
      </c>
    </row>
    <row r="429" spans="1:10" ht="20.100000000000001" customHeight="1">
      <c r="A429" s="12">
        <f t="shared" si="24"/>
        <v>424</v>
      </c>
      <c r="B429" s="13"/>
      <c r="C429" s="14">
        <f t="shared" si="25"/>
        <v>1</v>
      </c>
      <c r="D429" s="9">
        <v>0</v>
      </c>
      <c r="E429" s="15">
        <f>(D428/60+F429*data!$C$16+G429*data!$C$17-E428*(data!$C$18+data!$C$19+data!$C$20))*C428/60+E428</f>
        <v>0.31415813920199365</v>
      </c>
      <c r="F429" s="15">
        <f>F428+(data!$C$19*E428-data!$C$16*F428)*C428/60</f>
        <v>3.4015937985444533</v>
      </c>
      <c r="G429" s="15">
        <f>G428+(data!$C$20*E428-data!$C$17*G428)*C428/60</f>
        <v>1.6044151942534504</v>
      </c>
      <c r="H429" s="16">
        <f t="shared" si="23"/>
        <v>7.0666666666666664</v>
      </c>
      <c r="I429" s="15">
        <f>E429/data!$C$15*1000</f>
        <v>4.2537004559793506E-2</v>
      </c>
      <c r="J429" s="15">
        <f>J428+data!$C$21*(I428-J428)/60*C428</f>
        <v>0.11977082425110001</v>
      </c>
    </row>
    <row r="430" spans="1:10" ht="20.100000000000001" customHeight="1">
      <c r="A430" s="12">
        <f t="shared" si="24"/>
        <v>425</v>
      </c>
      <c r="B430" s="13"/>
      <c r="C430" s="14">
        <f t="shared" si="25"/>
        <v>1</v>
      </c>
      <c r="D430" s="15">
        <v>0</v>
      </c>
      <c r="E430" s="15">
        <f>(D429/60+F430*data!$C$16+G430*data!$C$17-E429*(data!$C$18+data!$C$19+data!$C$20))*C429/60+E429</f>
        <v>0.31364832003464721</v>
      </c>
      <c r="F430" s="15">
        <f>F429+(data!$C$19*E429-data!$C$16*F429)*C429/60</f>
        <v>3.3998223462062529</v>
      </c>
      <c r="G430" s="15">
        <f>G429+(data!$C$20*E429-data!$C$17*G429)*C429/60</f>
        <v>1.6049195897514732</v>
      </c>
      <c r="H430" s="16">
        <f t="shared" si="23"/>
        <v>7.083333333333333</v>
      </c>
      <c r="I430" s="15">
        <f>E430/data!$C$15*1000</f>
        <v>4.2467975056686653E-2</v>
      </c>
      <c r="J430" s="15">
        <f>J429+data!$C$21*(I429-J429)/60*C429</f>
        <v>0.11960983466224612</v>
      </c>
    </row>
    <row r="431" spans="1:10" ht="20.100000000000001" customHeight="1">
      <c r="A431" s="12">
        <f t="shared" si="24"/>
        <v>426</v>
      </c>
      <c r="B431" s="13"/>
      <c r="C431" s="14">
        <f t="shared" si="25"/>
        <v>1</v>
      </c>
      <c r="D431" s="9">
        <v>0</v>
      </c>
      <c r="E431" s="15">
        <f>(D430/60+F431*data!$C$16+G431*data!$C$17-E430*(data!$C$18+data!$C$19+data!$C$20))*C430/60+E430</f>
        <v>0.31314351118963218</v>
      </c>
      <c r="F431" s="15">
        <f>F430+(data!$C$19*E430-data!$C$16*F430)*C430/60</f>
        <v>3.3980498114386921</v>
      </c>
      <c r="G431" s="15">
        <f>G430+(data!$C$20*E430-data!$C$17*G430)*C430/60</f>
        <v>1.6054229366955477</v>
      </c>
      <c r="H431" s="16">
        <f t="shared" si="23"/>
        <v>7.1</v>
      </c>
      <c r="I431" s="15">
        <f>E431/data!$C$15*1000</f>
        <v>4.2399623951104061E-2</v>
      </c>
      <c r="J431" s="15">
        <f>J430+data!$C$21*(I430-J430)/60*C430</f>
        <v>0.1194490367590612</v>
      </c>
    </row>
    <row r="432" spans="1:10" ht="20.100000000000001" customHeight="1">
      <c r="A432" s="12">
        <f t="shared" si="24"/>
        <v>427</v>
      </c>
      <c r="B432" s="13"/>
      <c r="C432" s="14">
        <f t="shared" si="25"/>
        <v>1</v>
      </c>
      <c r="D432" s="15">
        <v>0</v>
      </c>
      <c r="E432" s="15">
        <f>(D431/60+F432*data!$C$16+G432*data!$C$17-E431*(data!$C$18+data!$C$19+data!$C$20))*C431/60+E431</f>
        <v>0.31264364421712282</v>
      </c>
      <c r="F432" s="15">
        <f>F431+(data!$C$19*E431-data!$C$16*F431)*C431/60</f>
        <v>3.39627622439949</v>
      </c>
      <c r="G432" s="15">
        <f>G431+(data!$C$20*E431-data!$C$17*G431)*C431/60</f>
        <v>1.60592524510124</v>
      </c>
      <c r="H432" s="16">
        <f t="shared" si="23"/>
        <v>7.1166666666666663</v>
      </c>
      <c r="I432" s="15">
        <f>E432/data!$C$15*1000</f>
        <v>4.2331941974940931E-2</v>
      </c>
      <c r="J432" s="15">
        <f>J431+data!$C$21*(I431-J431)/60*C431</f>
        <v>0.11928843155606897</v>
      </c>
    </row>
    <row r="433" spans="1:10" ht="20.100000000000001" customHeight="1">
      <c r="A433" s="12">
        <f t="shared" si="24"/>
        <v>428</v>
      </c>
      <c r="B433" s="13"/>
      <c r="C433" s="14">
        <f t="shared" si="25"/>
        <v>1</v>
      </c>
      <c r="D433" s="9">
        <v>0</v>
      </c>
      <c r="E433" s="15">
        <f>(D432/60+F433*data!$C$16+G433*data!$C$17-E432*(data!$C$18+data!$C$19+data!$C$20))*C432/60+E432</f>
        <v>0.31214865161832711</v>
      </c>
      <c r="F433" s="15">
        <f>F432+(data!$C$19*E432-data!$C$16*F432)*C432/60</f>
        <v>3.3945016148181333</v>
      </c>
      <c r="G433" s="15">
        <f>G432+(data!$C$20*E432-data!$C$17*G432)*C432/60</f>
        <v>1.6064265248476051</v>
      </c>
      <c r="H433" s="16">
        <f t="shared" si="23"/>
        <v>7.1333333333333337</v>
      </c>
      <c r="I433" s="15">
        <f>E433/data!$C$15*1000</f>
        <v>4.2264919988862455E-2</v>
      </c>
      <c r="J433" s="15">
        <f>J432+data!$C$21*(I432-J432)/60*C432</f>
        <v>0.11912802004635958</v>
      </c>
    </row>
    <row r="434" spans="1:10" ht="20.100000000000001" customHeight="1">
      <c r="A434" s="12">
        <f t="shared" si="24"/>
        <v>429</v>
      </c>
      <c r="B434" s="13"/>
      <c r="C434" s="14">
        <f t="shared" si="25"/>
        <v>1</v>
      </c>
      <c r="D434" s="15">
        <v>0</v>
      </c>
      <c r="E434" s="15">
        <f>(D433/60+F434*data!$C$16+G434*data!$C$17-E433*(data!$C$18+data!$C$19+data!$C$20))*C433/60+E433</f>
        <v>0.31165846683226356</v>
      </c>
      <c r="F434" s="15">
        <f>F433+(data!$C$19*E433-data!$C$16*F433)*C433/60</f>
        <v>3.3927260120018357</v>
      </c>
      <c r="G434" s="15">
        <f>G433+(data!$C$20*E433-data!$C$17*G433)*C433/60</f>
        <v>1.606926785679083</v>
      </c>
      <c r="H434" s="16">
        <f t="shared" si="23"/>
        <v>7.15</v>
      </c>
      <c r="I434" s="15">
        <f>E434/data!$C$15*1000</f>
        <v>4.2198548980513312E-2</v>
      </c>
      <c r="J434" s="15">
        <f>J433+data!$C$21*(I433-J433)/60*C433</f>
        <v>0.11896780320190271</v>
      </c>
    </row>
    <row r="435" spans="1:10" ht="20.100000000000001" customHeight="1">
      <c r="A435" s="12">
        <f t="shared" si="24"/>
        <v>430</v>
      </c>
      <c r="B435" s="13"/>
      <c r="C435" s="14">
        <f t="shared" si="25"/>
        <v>1</v>
      </c>
      <c r="D435" s="9">
        <v>0</v>
      </c>
      <c r="E435" s="15">
        <f>(D434/60+F435*data!$C$16+G435*data!$C$17-E434*(data!$C$18+data!$C$19+data!$C$20))*C434/60+E434</f>
        <v>0.31117302422272214</v>
      </c>
      <c r="F435" s="15">
        <f>F434+(data!$C$19*E434-data!$C$16*F434)*C434/60</f>
        <v>3.3909494448414157</v>
      </c>
      <c r="G435" s="15">
        <f>G434+(data!$C$20*E434-data!$C$17*G434)*C434/60</f>
        <v>1.607426037207369</v>
      </c>
      <c r="H435" s="16">
        <f t="shared" si="23"/>
        <v>7.166666666666667</v>
      </c>
      <c r="I435" s="15">
        <f>E435/data!$C$15*1000</f>
        <v>4.2132820062752228E-2</v>
      </c>
      <c r="J435" s="15">
        <f>J434+data!$C$21*(I434-J434)/60*C434</f>
        <v>0.11880778197385626</v>
      </c>
    </row>
    <row r="436" spans="1:10" ht="20.100000000000001" customHeight="1">
      <c r="A436" s="12">
        <f t="shared" si="24"/>
        <v>431</v>
      </c>
      <c r="B436" s="13"/>
      <c r="C436" s="14">
        <f t="shared" si="25"/>
        <v>1</v>
      </c>
      <c r="D436" s="15">
        <v>0</v>
      </c>
      <c r="E436" s="15">
        <f>(D435/60+F436*data!$C$16+G436*data!$C$17-E435*(data!$C$18+data!$C$19+data!$C$20))*C435/60+E435</f>
        <v>0.31069225906540621</v>
      </c>
      <c r="F436" s="15">
        <f>F435+(data!$C$19*E435-data!$C$16*F435)*C435/60</f>
        <v>3.3891719418170907</v>
      </c>
      <c r="G436" s="15">
        <f>G435+(data!$C$20*E435-data!$C$17*G435)*C435/60</f>
        <v>1.6079242889132579</v>
      </c>
      <c r="H436" s="16">
        <f t="shared" si="23"/>
        <v>7.1833333333333336</v>
      </c>
      <c r="I436" s="15">
        <f>E436/data!$C$15*1000</f>
        <v>4.206772447191099E-2</v>
      </c>
      <c r="J436" s="15">
        <f>J435+data!$C$21*(I435-J435)/60*C435</f>
        <v>0.11864795729287074</v>
      </c>
    </row>
    <row r="437" spans="1:10" ht="20.100000000000001" customHeight="1">
      <c r="A437" s="12">
        <f t="shared" si="24"/>
        <v>432</v>
      </c>
      <c r="B437" s="13"/>
      <c r="C437" s="14">
        <f t="shared" si="25"/>
        <v>1</v>
      </c>
      <c r="D437" s="9">
        <v>0</v>
      </c>
      <c r="E437" s="15">
        <f>(D436/60+F437*data!$C$16+G437*data!$C$17-E436*(data!$C$18+data!$C$19+data!$C$20))*C436/60+E436</f>
        <v>0.31021610753525353</v>
      </c>
      <c r="F437" s="15">
        <f>F436+(data!$C$19*E436-data!$C$16*F436)*C436/60</f>
        <v>3.3873935310041912</v>
      </c>
      <c r="G437" s="15">
        <f>G436+(data!$C$20*E436-data!$C$17*G436)*C436/60</f>
        <v>1.608421550148462</v>
      </c>
      <c r="H437" s="16">
        <f t="shared" si="23"/>
        <v>7.2</v>
      </c>
      <c r="I437" s="15">
        <f>E437/data!$C$15*1000</f>
        <v>4.2003253566077689E-2</v>
      </c>
      <c r="J437" s="15">
        <f>J436+data!$C$21*(I436-J436)/60*C436</f>
        <v>0.1184883300693894</v>
      </c>
    </row>
    <row r="438" spans="1:10" ht="20.100000000000001" customHeight="1">
      <c r="A438" s="12">
        <f t="shared" si="24"/>
        <v>433</v>
      </c>
      <c r="B438" s="13"/>
      <c r="C438" s="14">
        <f t="shared" si="25"/>
        <v>1</v>
      </c>
      <c r="D438" s="15">
        <v>0</v>
      </c>
      <c r="E438" s="15">
        <f>(D437/60+F438*data!$C$16+G438*data!$C$17-E437*(data!$C$18+data!$C$19+data!$C$20))*C437/60+E437</f>
        <v>0.30974450669393333</v>
      </c>
      <c r="F438" s="15">
        <f>F437+(data!$C$19*E437-data!$C$16*F437)*C437/60</f>
        <v>3.3856142400787967</v>
      </c>
      <c r="G438" s="15">
        <f>G437+(data!$C$20*E437-data!$C$17*G437)*C437/60</f>
        <v>1.608917830137405</v>
      </c>
      <c r="H438" s="16">
        <f t="shared" si="23"/>
        <v>7.2166666666666668</v>
      </c>
      <c r="I438" s="15">
        <f>E438/data!$C$15*1000</f>
        <v>4.1939398823403841E-2</v>
      </c>
      <c r="J438" s="15">
        <f>J437+data!$C$21*(I437-J437)/60*C437</f>
        <v>0.11832890119394414</v>
      </c>
    </row>
    <row r="439" spans="1:10" ht="20.100000000000001" customHeight="1">
      <c r="A439" s="12">
        <f t="shared" si="24"/>
        <v>434</v>
      </c>
      <c r="B439" s="13"/>
      <c r="C439" s="14">
        <f t="shared" si="25"/>
        <v>1</v>
      </c>
      <c r="D439" s="9">
        <v>0</v>
      </c>
      <c r="E439" s="15">
        <f>(D438/60+F439*data!$C$16+G439*data!$C$17-E438*(data!$C$18+data!$C$19+data!$C$20))*C438/60+E438</f>
        <v>0.30927739447751729</v>
      </c>
      <c r="F439" s="15">
        <f>F438+(data!$C$19*E438-data!$C$16*F438)*C438/60</f>
        <v>3.3838340963232909</v>
      </c>
      <c r="G439" s="15">
        <f>G438+(data!$C$20*E438-data!$C$17*G438)*C438/60</f>
        <v>1.6094131379789895</v>
      </c>
      <c r="H439" s="16">
        <f t="shared" si="23"/>
        <v>7.2333333333333334</v>
      </c>
      <c r="I439" s="15">
        <f>E439/data!$C$15*1000</f>
        <v>4.1876151840435021E-2</v>
      </c>
      <c r="J439" s="15">
        <f>J438+data!$C$21*(I438-J438)/60*C438</f>
        <v>0.11816967153744729</v>
      </c>
    </row>
    <row r="440" spans="1:10" ht="20.100000000000001" customHeight="1">
      <c r="A440" s="12">
        <f t="shared" si="24"/>
        <v>435</v>
      </c>
      <c r="B440" s="13"/>
      <c r="C440" s="14">
        <f t="shared" si="25"/>
        <v>1</v>
      </c>
      <c r="D440" s="15">
        <v>0</v>
      </c>
      <c r="E440" s="15">
        <f>(D439/60+F440*data!$C$16+G440*data!$C$17-E439*(data!$C$18+data!$C$19+data!$C$20))*C439/60+E439</f>
        <v>0.30881470968432201</v>
      </c>
      <c r="F440" s="15">
        <f>F439+(data!$C$19*E439-data!$C$16*F439)*C439/60</f>
        <v>3.3820531266318423</v>
      </c>
      <c r="G440" s="15">
        <f>G439+(data!$C$20*E439-data!$C$17*G439)*C439/60</f>
        <v>1.6099074826483413</v>
      </c>
      <c r="H440" s="16">
        <f t="shared" si="23"/>
        <v>7.25</v>
      </c>
      <c r="I440" s="15">
        <f>E440/data!$C$15*1000</f>
        <v>4.1813504330464761E-2</v>
      </c>
      <c r="J440" s="15">
        <f>J439+data!$C$21*(I439-J439)/60*C439</f>
        <v>0.11801064195147924</v>
      </c>
    </row>
    <row r="441" spans="1:10" ht="20.100000000000001" customHeight="1">
      <c r="A441" s="12">
        <f t="shared" si="24"/>
        <v>436</v>
      </c>
      <c r="B441" s="13"/>
      <c r="C441" s="14">
        <f t="shared" si="25"/>
        <v>1</v>
      </c>
      <c r="D441" s="9">
        <v>0</v>
      </c>
      <c r="E441" s="15">
        <f>(D440/60+F441*data!$C$16+G441*data!$C$17-E440*(data!$C$18+data!$C$19+data!$C$20))*C440/60+E440</f>
        <v>0.30835639196292047</v>
      </c>
      <c r="F441" s="15">
        <f>F440+(data!$C$19*E440-data!$C$16*F440)*C440/60</f>
        <v>3.3802713575158063</v>
      </c>
      <c r="G441" s="15">
        <f>G440+(data!$C$20*E440-data!$C$17*G440)*C440/60</f>
        <v>1.610400872998528</v>
      </c>
      <c r="H441" s="16">
        <f t="shared" si="23"/>
        <v>7.2666666666666666</v>
      </c>
      <c r="I441" s="15">
        <f>E441/data!$C$15*1000</f>
        <v>4.1751448121911283E-2</v>
      </c>
      <c r="J441" s="15">
        <f>J440+data!$C$21*(I440-J440)/60*C440</f>
        <v>0.11785181326857219</v>
      </c>
    </row>
    <row r="442" spans="1:10" ht="20.100000000000001" customHeight="1">
      <c r="A442" s="12">
        <f t="shared" si="24"/>
        <v>437</v>
      </c>
      <c r="B442" s="13"/>
      <c r="C442" s="14">
        <f t="shared" si="25"/>
        <v>1</v>
      </c>
      <c r="D442" s="15">
        <v>0</v>
      </c>
      <c r="E442" s="15">
        <f>(D441/60+F442*data!$C$16+G442*data!$C$17-E441*(data!$C$18+data!$C$19+data!$C$20))*C441/60+E441</f>
        <v>0.30790238180032015</v>
      </c>
      <c r="F442" s="15">
        <f>F441+(data!$C$19*E441-data!$C$16*F441)*C441/60</f>
        <v>3.3784888151090544</v>
      </c>
      <c r="G442" s="15">
        <f>G441+(data!$C$20*E441-data!$C$17*G441)*C441/60</f>
        <v>1.6108933177622557</v>
      </c>
      <c r="H442" s="16">
        <f t="shared" si="23"/>
        <v>7.2833333333333332</v>
      </c>
      <c r="I442" s="15">
        <f>E442/data!$C$15*1000</f>
        <v>4.1689975156716817E-2</v>
      </c>
      <c r="J442" s="15">
        <f>J441+data!$C$21*(I441-J441)/60*C441</f>
        <v>0.11769318630248973</v>
      </c>
    </row>
    <row r="443" spans="1:10" ht="20.100000000000001" customHeight="1">
      <c r="A443" s="12">
        <f t="shared" si="24"/>
        <v>438</v>
      </c>
      <c r="B443" s="13"/>
      <c r="C443" s="14">
        <f t="shared" si="25"/>
        <v>1</v>
      </c>
      <c r="D443" s="9">
        <v>0</v>
      </c>
      <c r="E443" s="15">
        <f>(D442/60+F443*data!$C$16+G443*data!$C$17-E442*(data!$C$18+data!$C$19+data!$C$20))*C442/60+E442</f>
        <v>0.3074526205103057</v>
      </c>
      <c r="F443" s="15">
        <f>F442+(data!$C$19*E442-data!$C$16*F442)*C442/60</f>
        <v>3.3767055251732265</v>
      </c>
      <c r="G443" s="15">
        <f>G442+(data!$C$20*E442-data!$C$17*G442)*C442/60</f>
        <v>1.6113848255535401</v>
      </c>
      <c r="H443" s="16">
        <f t="shared" si="23"/>
        <v>7.3</v>
      </c>
      <c r="I443" s="15">
        <f>E443/data!$C$15*1000</f>
        <v>4.1629077488769206E-2</v>
      </c>
      <c r="J443" s="15">
        <f>J442+data!$C$21*(I442-J442)/60*C442</f>
        <v>0.11753476184850263</v>
      </c>
    </row>
    <row r="444" spans="1:10" ht="20.100000000000001" customHeight="1">
      <c r="A444" s="12">
        <f t="shared" si="24"/>
        <v>439</v>
      </c>
      <c r="B444" s="13"/>
      <c r="C444" s="14">
        <f t="shared" si="25"/>
        <v>1</v>
      </c>
      <c r="D444" s="15">
        <v>0</v>
      </c>
      <c r="E444" s="15">
        <f>(D443/60+F444*data!$C$16+G444*data!$C$17-E443*(data!$C$18+data!$C$19+data!$C$20))*C443/60+E443</f>
        <v>0.30700705022194336</v>
      </c>
      <c r="F444" s="15">
        <f>F443+(data!$C$19*E443-data!$C$16*F443)*C443/60</f>
        <v>3.3749215131029136</v>
      </c>
      <c r="G444" s="15">
        <f>G443+(data!$C$20*E443-data!$C$17*G443)*C443/60</f>
        <v>1.6118754048693553</v>
      </c>
      <c r="H444" s="16">
        <f t="shared" si="23"/>
        <v>7.3166666666666664</v>
      </c>
      <c r="I444" s="15">
        <f>E444/data!$C$15*1000</f>
        <v>4.1568747282345393E-2</v>
      </c>
      <c r="J444" s="15">
        <f>J443+data!$C$21*(I443-J443)/60*C443</f>
        <v>0.11737654068366074</v>
      </c>
    </row>
    <row r="445" spans="1:10" ht="20.100000000000001" customHeight="1">
      <c r="A445" s="12">
        <f t="shared" si="24"/>
        <v>440</v>
      </c>
      <c r="B445" s="13"/>
      <c r="C445" s="14">
        <f t="shared" si="25"/>
        <v>1</v>
      </c>
      <c r="D445" s="9">
        <v>0</v>
      </c>
      <c r="E445" s="15">
        <f>(D444/60+F445*data!$C$16+G445*data!$C$17-E444*(data!$C$18+data!$C$19+data!$C$20))*C444/60+E444</f>
        <v>0.3065656138682456</v>
      </c>
      <c r="F445" s="15">
        <f>F444+(data!$C$19*E444-data!$C$16*F444)*C444/60</f>
        <v>3.3731368039307643</v>
      </c>
      <c r="G445" s="15">
        <f>G444+(data!$C$20*E444-data!$C$17*G444)*C444/60</f>
        <v>1.6123650640912597</v>
      </c>
      <c r="H445" s="16">
        <f t="shared" si="23"/>
        <v>7.333333333333333</v>
      </c>
      <c r="I445" s="15">
        <f>E445/data!$C$15*1000</f>
        <v>4.150897681057663E-2</v>
      </c>
      <c r="J445" s="15">
        <f>J444+data!$C$21*(I444-J444)/60*C444</f>
        <v>0.11721852356706107</v>
      </c>
    </row>
    <row r="446" spans="1:10" ht="20.100000000000001" customHeight="1">
      <c r="A446" s="12">
        <f t="shared" si="24"/>
        <v>441</v>
      </c>
      <c r="B446" s="13"/>
      <c r="C446" s="14">
        <f t="shared" si="25"/>
        <v>1</v>
      </c>
      <c r="D446" s="15">
        <v>0</v>
      </c>
      <c r="E446" s="15">
        <f>(D445/60+F446*data!$C$16+G446*data!$C$17-E445*(data!$C$18+data!$C$19+data!$C$20))*C445/60+E445</f>
        <v>0.30612825517499309</v>
      </c>
      <c r="F446" s="15">
        <f>F445+(data!$C$19*E445-data!$C$16*F445)*C445/60</f>
        <v>3.3713514223325256</v>
      </c>
      <c r="G446" s="15">
        <f>G445+(data!$C$20*E445-data!$C$17*G445)*C445/60</f>
        <v>1.612853811486999</v>
      </c>
      <c r="H446" s="16">
        <f t="shared" si="23"/>
        <v>7.35</v>
      </c>
      <c r="I446" s="15">
        <f>E446/data!$C$15*1000</f>
        <v>4.1449758453934955E-2</v>
      </c>
      <c r="J446" s="15">
        <f>J445+data!$C$21*(I445-J445)/60*C445</f>
        <v>0.11706071124011211</v>
      </c>
    </row>
    <row r="447" spans="1:10" ht="20.100000000000001" customHeight="1">
      <c r="A447" s="12">
        <f t="shared" si="24"/>
        <v>442</v>
      </c>
      <c r="B447" s="13"/>
      <c r="C447" s="14">
        <f t="shared" si="25"/>
        <v>1</v>
      </c>
      <c r="D447" s="9">
        <v>0</v>
      </c>
      <c r="E447" s="15">
        <f>(D446/60+F447*data!$C$16+G447*data!$C$17-E446*(data!$C$18+data!$C$19+data!$C$20))*C446/60+E446</f>
        <v>0.30569491864971221</v>
      </c>
      <c r="F447" s="15">
        <f>F446+(data!$C$19*E446-data!$C$16*F446)*C446/60</f>
        <v>3.3695653926320075</v>
      </c>
      <c r="G447" s="15">
        <f>G446+(data!$C$20*E446-data!$C$17*G446)*C446/60</f>
        <v>1.6133416552120874</v>
      </c>
      <c r="H447" s="16">
        <f t="shared" si="23"/>
        <v>7.3666666666666663</v>
      </c>
      <c r="I447" s="15">
        <f>E447/data!$C$15*1000</f>
        <v>4.1391084698740775E-2</v>
      </c>
      <c r="J447" s="15">
        <f>J446+data!$C$21*(I446-J446)/60*C446</f>
        <v>0.11690310442679444</v>
      </c>
    </row>
    <row r="448" spans="1:10" ht="20.100000000000001" customHeight="1">
      <c r="A448" s="12">
        <f t="shared" si="24"/>
        <v>443</v>
      </c>
      <c r="B448" s="13"/>
      <c r="C448" s="14">
        <f t="shared" si="25"/>
        <v>1</v>
      </c>
      <c r="D448" s="15">
        <v>0</v>
      </c>
      <c r="E448" s="15">
        <f>(D447/60+F448*data!$C$16+G448*data!$C$17-E447*(data!$C$18+data!$C$19+data!$C$20))*C447/60+E447</f>
        <v>0.30526554957080582</v>
      </c>
      <c r="F448" s="15">
        <f>F447+(data!$C$19*E447-data!$C$16*F447)*C447/60</f>
        <v>3.3677787388059839</v>
      </c>
      <c r="G448" s="15">
        <f>G447+(data!$C$20*E447-data!$C$17*G447)*C447/60</f>
        <v>1.6138286033113662</v>
      </c>
      <c r="H448" s="16">
        <f t="shared" si="23"/>
        <v>7.3833333333333337</v>
      </c>
      <c r="I448" s="15">
        <f>E448/data!$C$15*1000</f>
        <v>4.1332948135691133E-2</v>
      </c>
      <c r="J448" s="15">
        <f>J447+data!$C$21*(I447-J447)/60*C447</f>
        <v>0.11674570383391771</v>
      </c>
    </row>
    <row r="449" spans="1:10" ht="20.100000000000001" customHeight="1">
      <c r="A449" s="12">
        <f t="shared" si="24"/>
        <v>444</v>
      </c>
      <c r="B449" s="13"/>
      <c r="C449" s="14">
        <f t="shared" si="25"/>
        <v>1</v>
      </c>
      <c r="D449" s="9">
        <v>0</v>
      </c>
      <c r="E449" s="15">
        <f>(D448/60+F449*data!$C$16+G449*data!$C$17-E448*(data!$C$18+data!$C$19+data!$C$20))*C448/60+E448</f>
        <v>0.3048400939768352</v>
      </c>
      <c r="F449" s="15">
        <f>F448+(data!$C$19*E448-data!$C$16*F448)*C448/60</f>
        <v>3.365991484489022</v>
      </c>
      <c r="G449" s="15">
        <f>G448+(data!$C$20*E448-data!$C$17*G448)*C448/60</f>
        <v>1.6143146637205412</v>
      </c>
      <c r="H449" s="16">
        <f t="shared" si="23"/>
        <v>7.4</v>
      </c>
      <c r="I449" s="15">
        <f>E449/data!$C$15*1000</f>
        <v>4.1275341458408506E-2</v>
      </c>
      <c r="J449" s="15">
        <f>J448+data!$C$21*(I448-J448)/60*C448</f>
        <v>0.11658851015137395</v>
      </c>
    </row>
    <row r="450" spans="1:10" ht="20.100000000000001" customHeight="1">
      <c r="A450" s="12">
        <f t="shared" si="24"/>
        <v>445</v>
      </c>
      <c r="B450" s="13"/>
      <c r="C450" s="14">
        <f t="shared" si="25"/>
        <v>1</v>
      </c>
      <c r="D450" s="15">
        <v>0</v>
      </c>
      <c r="E450" s="15">
        <f>(D449/60+F450*data!$C$16+G450*data!$C$17-E449*(data!$C$18+data!$C$19+data!$C$20))*C449/60+E449</f>
        <v>0.30441849865595089</v>
      </c>
      <c r="F450" s="15">
        <f>F449+(data!$C$19*E449-data!$C$16*F449)*C449/60</f>
        <v>3.3642036529782455</v>
      </c>
      <c r="G450" s="15">
        <f>G449+(data!$C$20*E449-data!$C$17*G449)*C449/60</f>
        <v>1.6147998442676985</v>
      </c>
      <c r="H450" s="16">
        <f t="shared" si="23"/>
        <v>7.416666666666667</v>
      </c>
      <c r="I450" s="15">
        <f>E450/data!$C$15*1000</f>
        <v>4.1218257462009758E-2</v>
      </c>
      <c r="J450" s="15">
        <f>J449+data!$C$21*(I449-J449)/60*C449</f>
        <v>0.11643152405238745</v>
      </c>
    </row>
    <row r="451" spans="1:10" ht="20.100000000000001" customHeight="1">
      <c r="A451" s="12">
        <f t="shared" si="24"/>
        <v>446</v>
      </c>
      <c r="B451" s="13"/>
      <c r="C451" s="14">
        <f t="shared" si="25"/>
        <v>1</v>
      </c>
      <c r="D451" s="9">
        <v>0</v>
      </c>
      <c r="E451" s="15">
        <f>(D450/60+F451*data!$C$16+G451*data!$C$17-E450*(data!$C$18+data!$C$19+data!$C$20))*C450/60+E450</f>
        <v>0.3040007111354705</v>
      </c>
      <c r="F451" s="15">
        <f>F450+(data!$C$19*E450-data!$C$16*F450)*C450/60</f>
        <v>3.3624152672380334</v>
      </c>
      <c r="G451" s="15">
        <f>G450+(data!$C$20*E450-data!$C$17*G450)*C450/60</f>
        <v>1.615284152674799</v>
      </c>
      <c r="H451" s="16">
        <f t="shared" si="23"/>
        <v>7.4333333333333336</v>
      </c>
      <c r="I451" s="15">
        <f>E451/data!$C$15*1000</f>
        <v>4.1161689041694947E-2</v>
      </c>
      <c r="J451" s="15">
        <f>J450+data!$C$21*(I450-J450)/60*C450</f>
        <v>0.11627474619376102</v>
      </c>
    </row>
    <row r="452" spans="1:10" ht="20.100000000000001" customHeight="1">
      <c r="A452" s="12">
        <f t="shared" si="24"/>
        <v>447</v>
      </c>
      <c r="B452" s="13"/>
      <c r="C452" s="14">
        <f t="shared" si="25"/>
        <v>1</v>
      </c>
      <c r="D452" s="15">
        <v>0</v>
      </c>
      <c r="E452" s="15">
        <f>(D451/60+F452*data!$C$16+G452*data!$C$17-E451*(data!$C$18+data!$C$19+data!$C$20))*C451/60+E451</f>
        <v>0.30358667967160169</v>
      </c>
      <c r="F452" s="15">
        <f>F451+(data!$C$19*E451-data!$C$16*F451)*C451/60</f>
        <v>3.3606263499046496</v>
      </c>
      <c r="G452" s="15">
        <f>G451+(data!$C$20*E451-data!$C$17*G451)*C451/60</f>
        <v>1.6157675965591529</v>
      </c>
      <c r="H452" s="16">
        <f t="shared" si="23"/>
        <v>7.45</v>
      </c>
      <c r="I452" s="15">
        <f>E452/data!$C$15*1000</f>
        <v>4.1105629191355811E-2</v>
      </c>
      <c r="J452" s="15">
        <f>J451+data!$C$21*(I451-J451)/60*C451</f>
        <v>0.11611817721611882</v>
      </c>
    </row>
    <row r="453" spans="1:10" ht="20.100000000000001" customHeight="1">
      <c r="A453" s="12">
        <f t="shared" si="24"/>
        <v>448</v>
      </c>
      <c r="B453" s="13"/>
      <c r="C453" s="14">
        <f t="shared" si="25"/>
        <v>1</v>
      </c>
      <c r="D453" s="9">
        <v>0</v>
      </c>
      <c r="E453" s="15">
        <f>(D452/60+F453*data!$C$16+G453*data!$C$17-E452*(data!$C$18+data!$C$19+data!$C$20))*C452/60+E452</f>
        <v>0.30317635323930764</v>
      </c>
      <c r="F453" s="15">
        <f>F452+(data!$C$19*E452-data!$C$16*F452)*C452/60</f>
        <v>3.3588369232908115</v>
      </c>
      <c r="G453" s="15">
        <f>G452+(data!$C$20*E452-data!$C$17*G452)*C452/60</f>
        <v>1.6162501834348728</v>
      </c>
      <c r="H453" s="16">
        <f t="shared" ref="H453:H516" si="26">$A453/60</f>
        <v>7.4666666666666668</v>
      </c>
      <c r="I453" s="15">
        <f>E453/data!$C$15*1000</f>
        <v>4.1050071002203585E-2</v>
      </c>
      <c r="J453" s="15">
        <f>J452+data!$C$21*(I452-J452)/60*C452</f>
        <v>0.11596181774414584</v>
      </c>
    </row>
    <row r="454" spans="1:10" ht="20.100000000000001" customHeight="1">
      <c r="A454" s="12">
        <f t="shared" ref="A454:A517" si="27">$A453+C453</f>
        <v>449</v>
      </c>
      <c r="B454" s="13"/>
      <c r="C454" s="14">
        <f t="shared" ref="C454:C517" si="28">M$7</f>
        <v>1</v>
      </c>
      <c r="D454" s="15">
        <v>0</v>
      </c>
      <c r="E454" s="15">
        <f>(D453/60+F454*data!$C$16+G454*data!$C$17-E453*(data!$C$18+data!$C$19+data!$C$20))*C453/60+E453</f>
        <v>0.30276968152231382</v>
      </c>
      <c r="F454" s="15">
        <f>F453+(data!$C$19*E453-data!$C$16*F453)*C453/60</f>
        <v>3.3570470093901941</v>
      </c>
      <c r="G454" s="15">
        <f>G453+(data!$C$20*E453-data!$C$17*G453)*C453/60</f>
        <v>1.6167319207143074</v>
      </c>
      <c r="H454" s="16">
        <f t="shared" si="26"/>
        <v>7.4833333333333334</v>
      </c>
      <c r="I454" s="15">
        <f>E454/data!$C$15*1000</f>
        <v>4.0995007661415894E-2</v>
      </c>
      <c r="J454" s="15">
        <f>J453+data!$C$21*(I453-J453)/60*C453</f>
        <v>0.11580566838682395</v>
      </c>
    </row>
    <row r="455" spans="1:10" ht="20.100000000000001" customHeight="1">
      <c r="A455" s="12">
        <f t="shared" si="27"/>
        <v>450</v>
      </c>
      <c r="B455" s="13"/>
      <c r="C455" s="14">
        <f t="shared" si="28"/>
        <v>1</v>
      </c>
      <c r="D455" s="9">
        <v>0</v>
      </c>
      <c r="E455" s="15">
        <f>(D454/60+F455*data!$C$16+G455*data!$C$17-E454*(data!$C$18+data!$C$19+data!$C$20))*C454/60+E454</f>
        <v>0.30236661490325334</v>
      </c>
      <c r="F455" s="15">
        <f>F454+(data!$C$19*E454-data!$C$16*F454)*C454/60</f>
        <v>3.3552566298818705</v>
      </c>
      <c r="G455" s="15">
        <f>G454+(data!$C$20*E454-data!$C$17*G454)*C454/60</f>
        <v>1.6172128157094541</v>
      </c>
      <c r="H455" s="16">
        <f t="shared" si="26"/>
        <v>7.5</v>
      </c>
      <c r="I455" s="15">
        <f>E455/data!$C$15*1000</f>
        <v>4.094043245080245E-2</v>
      </c>
      <c r="J455" s="15">
        <f>J454+data!$C$21*(I454-J454)/60*C454</f>
        <v>0.1156497297376647</v>
      </c>
    </row>
    <row r="456" spans="1:10" ht="20.100000000000001" customHeight="1">
      <c r="A456" s="12">
        <f t="shared" si="27"/>
        <v>451</v>
      </c>
      <c r="B456" s="13"/>
      <c r="C456" s="14">
        <f t="shared" si="28"/>
        <v>1</v>
      </c>
      <c r="D456" s="15">
        <v>0</v>
      </c>
      <c r="E456" s="15">
        <f>(D455/60+F456*data!$C$16+G456*data!$C$17-E455*(data!$C$18+data!$C$19+data!$C$20))*C455/60+E455</f>
        <v>0.30196710445394964</v>
      </c>
      <c r="F456" s="15">
        <f>F455+(data!$C$19*E455-data!$C$16*F455)*C455/60</f>
        <v>3.3534658061346918</v>
      </c>
      <c r="G456" s="15">
        <f>G455+(data!$C$20*E455-data!$C$17*G455)*C455/60</f>
        <v>1.6176928756333537</v>
      </c>
      <c r="H456" s="16">
        <f t="shared" si="26"/>
        <v>7.5166666666666666</v>
      </c>
      <c r="I456" s="15">
        <f>E456/data!$C$15*1000</f>
        <v>4.088633874548931E-2</v>
      </c>
      <c r="J456" s="15">
        <f>J455+data!$C$21*(I455-J455)/60*C455</f>
        <v>0.1154940023749388</v>
      </c>
    </row>
    <row r="457" spans="1:10" ht="20.100000000000001" customHeight="1">
      <c r="A457" s="12">
        <f t="shared" si="27"/>
        <v>452</v>
      </c>
      <c r="B457" s="13"/>
      <c r="C457" s="14">
        <f t="shared" si="28"/>
        <v>1</v>
      </c>
      <c r="D457" s="9">
        <v>0</v>
      </c>
      <c r="E457" s="15">
        <f>(D456/60+F457*data!$C$16+G457*data!$C$17-E456*(data!$C$18+data!$C$19+data!$C$20))*C456/60+E456</f>
        <v>0.3015711019258342</v>
      </c>
      <c r="F457" s="15">
        <f>F456+(data!$C$19*E456-data!$C$16*F456)*C456/60</f>
        <v>3.351674559211606</v>
      </c>
      <c r="G457" s="15">
        <f>G456+(data!$C$20*E456-data!$C$17*G456)*C456/60</f>
        <v>1.6181721076014639</v>
      </c>
      <c r="H457" s="16">
        <f t="shared" si="26"/>
        <v>7.5333333333333332</v>
      </c>
      <c r="I457" s="15">
        <f>E457/data!$C$15*1000</f>
        <v>4.0832720012621448E-2</v>
      </c>
      <c r="J457" s="15">
        <f>J456+data!$C$21*(I456-J456)/60*C456</f>
        <v>0.1153384868619024</v>
      </c>
    </row>
    <row r="458" spans="1:10" ht="20.100000000000001" customHeight="1">
      <c r="A458" s="12">
        <f t="shared" si="27"/>
        <v>453</v>
      </c>
      <c r="B458" s="13"/>
      <c r="C458" s="14">
        <f t="shared" si="28"/>
        <v>1</v>
      </c>
      <c r="D458" s="15">
        <v>0</v>
      </c>
      <c r="E458" s="15">
        <f>(D457/60+F458*data!$C$16+G458*data!$C$17-E457*(data!$C$18+data!$C$19+data!$C$20))*C457/60+E457</f>
        <v>0.30117855974049729</v>
      </c>
      <c r="F458" s="15">
        <f>F457+(data!$C$19*E457-data!$C$16*F457)*C457/60</f>
        <v>3.3498829098739162</v>
      </c>
      <c r="G458" s="15">
        <f>G457+(data!$C$20*E457-data!$C$17*G457)*C457/60</f>
        <v>1.6186505186330149</v>
      </c>
      <c r="H458" s="16">
        <f t="shared" si="26"/>
        <v>7.55</v>
      </c>
      <c r="I458" s="15">
        <f>E458/data!$C$15*1000</f>
        <v>4.0779569810083321E-2</v>
      </c>
      <c r="J458" s="15">
        <f>J457+data!$C$21*(I457-J457)/60*C457</f>
        <v>0.1151831837470202</v>
      </c>
    </row>
    <row r="459" spans="1:10" ht="20.100000000000001" customHeight="1">
      <c r="A459" s="12">
        <f t="shared" si="27"/>
        <v>454</v>
      </c>
      <c r="B459" s="13"/>
      <c r="C459" s="14">
        <f t="shared" si="28"/>
        <v>1</v>
      </c>
      <c r="D459" s="9">
        <v>0</v>
      </c>
      <c r="E459" s="15">
        <f>(D458/60+F459*data!$C$16+G459*data!$C$17-E458*(data!$C$18+data!$C$19+data!$C$20))*C458/60+E458</f>
        <v>0.30078943098037048</v>
      </c>
      <c r="F459" s="15">
        <f>F458+(data!$C$19*E458-data!$C$16*F458)*C458/60</f>
        <v>3.3480908785854799</v>
      </c>
      <c r="G459" s="15">
        <f>G458+(data!$C$20*E458-data!$C$17*G458)*C458/60</f>
        <v>1.6191281156523458</v>
      </c>
      <c r="H459" s="16">
        <f t="shared" si="26"/>
        <v>7.5666666666666664</v>
      </c>
      <c r="I459" s="15">
        <f>E459/data!$C$15*1000</f>
        <v>4.0726881785237277E-2</v>
      </c>
      <c r="J459" s="15">
        <f>J458+data!$C$21*(I458-J458)/60*C458</f>
        <v>0.11502809356418545</v>
      </c>
    </row>
    <row r="460" spans="1:10" ht="20.100000000000001" customHeight="1">
      <c r="A460" s="12">
        <f t="shared" si="27"/>
        <v>455</v>
      </c>
      <c r="B460" s="13"/>
      <c r="C460" s="14">
        <f t="shared" si="28"/>
        <v>1</v>
      </c>
      <c r="D460" s="15">
        <v>0</v>
      </c>
      <c r="E460" s="15">
        <f>(D459/60+F460*data!$C$16+G460*data!$C$17-E459*(data!$C$18+data!$C$19+data!$C$20))*C459/60+E459</f>
        <v>0.30040366937953827</v>
      </c>
      <c r="F460" s="15">
        <f>F459+(data!$C$19*E459-data!$C$16*F459)*C459/60</f>
        <v>3.3462984855168503</v>
      </c>
      <c r="G460" s="15">
        <f>G459+(data!$C$20*E459-data!$C$17*G459)*C459/60</f>
        <v>1.6196049054902224</v>
      </c>
      <c r="H460" s="16">
        <f t="shared" si="26"/>
        <v>7.583333333333333</v>
      </c>
      <c r="I460" s="15">
        <f>E460/data!$C$15*1000</f>
        <v>4.0674649673679467E-2</v>
      </c>
      <c r="J460" s="15">
        <f>J459+data!$C$21*(I459-J459)/60*C459</f>
        <v>0.11487321683293678</v>
      </c>
    </row>
    <row r="461" spans="1:10" ht="20.100000000000001" customHeight="1">
      <c r="A461" s="12">
        <f t="shared" si="27"/>
        <v>456</v>
      </c>
      <c r="B461" s="13"/>
      <c r="C461" s="14">
        <f t="shared" si="28"/>
        <v>1</v>
      </c>
      <c r="D461" s="9">
        <v>0</v>
      </c>
      <c r="E461" s="15">
        <f>(D460/60+F461*data!$C$16+G461*data!$C$17-E460*(data!$C$18+data!$C$19+data!$C$20))*C460/60+E460</f>
        <v>0.3000212293146779</v>
      </c>
      <c r="F461" s="15">
        <f>F460+(data!$C$19*E460-data!$C$16*F460)*C460/60</f>
        <v>3.3445057505493594</v>
      </c>
      <c r="G461" s="15">
        <f>G460+(data!$C$20*E460-data!$C$17*G460)*C460/60</f>
        <v>1.6200808948851364</v>
      </c>
      <c r="H461" s="16">
        <f t="shared" si="26"/>
        <v>7.6</v>
      </c>
      <c r="I461" s="15">
        <f>E461/data!$C$15*1000</f>
        <v>4.0622867298013073E-2</v>
      </c>
      <c r="J461" s="15">
        <f>J460+data!$C$21*(I460-J460)/60*C460</f>
        <v>0.11471855405867208</v>
      </c>
    </row>
    <row r="462" spans="1:10" ht="20.100000000000001" customHeight="1">
      <c r="A462" s="12">
        <f t="shared" si="27"/>
        <v>457</v>
      </c>
      <c r="B462" s="13"/>
      <c r="C462" s="14">
        <f t="shared" si="28"/>
        <v>1</v>
      </c>
      <c r="D462" s="15">
        <v>0</v>
      </c>
      <c r="E462" s="15">
        <f>(D461/60+F462*data!$C$16+G462*data!$C$17-E461*(data!$C$18+data!$C$19+data!$C$20))*C461/60+E461</f>
        <v>0.29964206579612473</v>
      </c>
      <c r="F462" s="15">
        <f>F461+(data!$C$19*E461-data!$C$16*F461)*C461/60</f>
        <v>3.3427126932791444</v>
      </c>
      <c r="G462" s="15">
        <f>G461+(data!$C$20*E461-data!$C$17*G461)*C461/60</f>
        <v>1.620556090484587</v>
      </c>
      <c r="H462" s="16">
        <f t="shared" si="26"/>
        <v>7.6166666666666663</v>
      </c>
      <c r="I462" s="15">
        <f>E462/data!$C$15*1000</f>
        <v>4.0571528566638572E-2</v>
      </c>
      <c r="J462" s="15">
        <f>J461+data!$C$21*(I461-J461)/60*C461</f>
        <v>0.11456410573285934</v>
      </c>
    </row>
    <row r="463" spans="1:10" ht="20.100000000000001" customHeight="1">
      <c r="A463" s="12">
        <f t="shared" si="27"/>
        <v>458</v>
      </c>
      <c r="B463" s="13"/>
      <c r="C463" s="14">
        <f t="shared" si="28"/>
        <v>1</v>
      </c>
      <c r="D463" s="9">
        <v>0</v>
      </c>
      <c r="E463" s="15">
        <f>(D462/60+F463*data!$C$16+G463*data!$C$17-E462*(data!$C$18+data!$C$19+data!$C$20))*C462/60+E462</f>
        <v>0.29926613445906231</v>
      </c>
      <c r="F463" s="15">
        <f>F462+(data!$C$19*E462-data!$C$16*F462)*C462/60</f>
        <v>3.3409193330211191</v>
      </c>
      <c r="G463" s="15">
        <f>G462+(data!$C$20*E462-data!$C$17*G462)*C462/60</f>
        <v>1.6210304988463449</v>
      </c>
      <c r="H463" s="16">
        <f t="shared" si="26"/>
        <v>7.6333333333333337</v>
      </c>
      <c r="I463" s="15">
        <f>E463/data!$C$15*1000</f>
        <v>4.0520627472560883E-2</v>
      </c>
      <c r="J463" s="15">
        <f>J462+data!$C$21*(I462-J462)/60*C462</f>
        <v>0.1144098723332445</v>
      </c>
    </row>
    <row r="464" spans="1:10" ht="20.100000000000001" customHeight="1">
      <c r="A464" s="12">
        <f t="shared" si="27"/>
        <v>459</v>
      </c>
      <c r="B464" s="13"/>
      <c r="C464" s="14">
        <f t="shared" si="28"/>
        <v>1</v>
      </c>
      <c r="D464" s="15">
        <v>0</v>
      </c>
      <c r="E464" s="15">
        <f>(D463/60+F464*data!$C$16+G464*data!$C$17-E463*(data!$C$18+data!$C$19+data!$C$20))*C463/60+E463</f>
        <v>0.29889339155483435</v>
      </c>
      <c r="F464" s="15">
        <f>F463+(data!$C$19*E463-data!$C$16*F463)*C463/60</f>
        <v>3.3391256888128886</v>
      </c>
      <c r="G464" s="15">
        <f>G463+(data!$C$20*E463-data!$C$17*G463)*C463/60</f>
        <v>1.6215041264396974</v>
      </c>
      <c r="H464" s="16">
        <f t="shared" si="26"/>
        <v>7.65</v>
      </c>
      <c r="I464" s="15">
        <f>E464/data!$C$15*1000</f>
        <v>4.0470158092212979E-2</v>
      </c>
      <c r="J464" s="15">
        <f>J463+data!$C$21*(I463-J463)/60*C463</f>
        <v>0.11425585432405641</v>
      </c>
    </row>
    <row r="465" spans="1:10" ht="20.100000000000001" customHeight="1">
      <c r="A465" s="12">
        <f t="shared" si="27"/>
        <v>460</v>
      </c>
      <c r="B465" s="13"/>
      <c r="C465" s="14">
        <f t="shared" si="28"/>
        <v>1</v>
      </c>
      <c r="D465" s="9">
        <v>0</v>
      </c>
      <c r="E465" s="15">
        <f>(D464/60+F465*data!$C$16+G465*data!$C$17-E464*(data!$C$18+data!$C$19+data!$C$20))*C464/60+E464</f>
        <v>0.29852379394237816</v>
      </c>
      <c r="F465" s="15">
        <f>F464+(data!$C$19*E464-data!$C$16*F464)*C464/60</f>
        <v>3.3373317794186104</v>
      </c>
      <c r="G465" s="15">
        <f>G464+(data!$C$20*E464-data!$C$17*G464)*C464/60</f>
        <v>1.6219769796466781</v>
      </c>
      <c r="H465" s="16">
        <f t="shared" si="26"/>
        <v>7.666666666666667</v>
      </c>
      <c r="I465" s="15">
        <f>E465/data!$C$15*1000</f>
        <v>4.0420114584296001E-2</v>
      </c>
      <c r="J465" s="15">
        <f>J464+data!$C$21*(I464-J464)/60*C464</f>
        <v>0.11410205215620894</v>
      </c>
    </row>
    <row r="466" spans="1:10" ht="20.100000000000001" customHeight="1">
      <c r="A466" s="12">
        <f t="shared" si="27"/>
        <v>461</v>
      </c>
      <c r="B466" s="13"/>
      <c r="C466" s="14">
        <f t="shared" si="28"/>
        <v>1</v>
      </c>
      <c r="D466" s="15">
        <v>0</v>
      </c>
      <c r="E466" s="15">
        <f>(D465/60+F466*data!$C$16+G466*data!$C$17-E465*(data!$C$18+data!$C$19+data!$C$20))*C465/60+E465</f>
        <v>0.29815729907977667</v>
      </c>
      <c r="F466" s="15">
        <f>F465+(data!$C$19*E465-data!$C$16*F465)*C465/60</f>
        <v>3.3355376233328013</v>
      </c>
      <c r="G466" s="15">
        <f>G465+(data!$C$20*E465-data!$C$17*G465)*C465/60</f>
        <v>1.6224490647632779</v>
      </c>
      <c r="H466" s="16">
        <f t="shared" si="26"/>
        <v>7.6833333333333336</v>
      </c>
      <c r="I466" s="15">
        <f>E466/data!$C$15*1000</f>
        <v>4.0370491188635393E-2</v>
      </c>
      <c r="J466" s="15">
        <f>J465+data!$C$21*(I465-J465)/60*C465</f>
        <v>0.1139484662675002</v>
      </c>
    </row>
    <row r="467" spans="1:10" ht="20.100000000000001" customHeight="1">
      <c r="A467" s="12">
        <f t="shared" si="27"/>
        <v>462</v>
      </c>
      <c r="B467" s="13"/>
      <c r="C467" s="14">
        <f t="shared" si="28"/>
        <v>1</v>
      </c>
      <c r="D467" s="9">
        <v>0</v>
      </c>
      <c r="E467" s="15">
        <f>(D466/60+F467*data!$C$16+G467*data!$C$17-E466*(data!$C$18+data!$C$19+data!$C$20))*C466/60+E466</f>
        <v>0.29779386501592825</v>
      </c>
      <c r="F467" s="15">
        <f>F466+(data!$C$19*E466-data!$C$16*F466)*C466/60</f>
        <v>3.3337432387840931</v>
      </c>
      <c r="G467" s="15">
        <f>G466+(data!$C$20*E466-data!$C$17*G466)*C466/60</f>
        <v>1.6229203880006398</v>
      </c>
      <c r="H467" s="16">
        <f t="shared" si="26"/>
        <v>7.7</v>
      </c>
      <c r="I467" s="15">
        <f>E467/data!$C$15*1000</f>
        <v>4.0321282225052997E-2</v>
      </c>
      <c r="J467" s="15">
        <f>J466+data!$C$21*(I466-J466)/60*C466</f>
        <v>0.11379509708280892</v>
      </c>
    </row>
    <row r="468" spans="1:10" ht="20.100000000000001" customHeight="1">
      <c r="A468" s="12">
        <f t="shared" si="27"/>
        <v>463</v>
      </c>
      <c r="B468" s="13"/>
      <c r="C468" s="14">
        <f t="shared" si="28"/>
        <v>1</v>
      </c>
      <c r="D468" s="15">
        <v>0</v>
      </c>
      <c r="E468" s="15">
        <f>(D467/60+F468*data!$C$16+G468*data!$C$17-E467*(data!$C$18+data!$C$19+data!$C$20))*C467/60+E467</f>
        <v>0.29743345038233204</v>
      </c>
      <c r="F468" s="15">
        <f>F467+(data!$C$19*E467-data!$C$16*F467)*C467/60</f>
        <v>3.331948643738933</v>
      </c>
      <c r="G468" s="15">
        <f>G467+(data!$C$20*E467-data!$C$17*G467)*C467/60</f>
        <v>1.6233909554862374</v>
      </c>
      <c r="H468" s="16">
        <f t="shared" si="26"/>
        <v>7.7166666666666668</v>
      </c>
      <c r="I468" s="15">
        <f>E468/data!$C$15*1000</f>
        <v>4.0272482092254779E-2</v>
      </c>
      <c r="J468" s="15">
        <f>J467+data!$C$21*(I467-J467)/60*C467</f>
        <v>0.11364194501428823</v>
      </c>
    </row>
    <row r="469" spans="1:10" ht="20.100000000000001" customHeight="1">
      <c r="A469" s="12">
        <f t="shared" si="27"/>
        <v>464</v>
      </c>
      <c r="B469" s="13"/>
      <c r="C469" s="14">
        <f t="shared" si="28"/>
        <v>1</v>
      </c>
      <c r="D469" s="9">
        <v>0</v>
      </c>
      <c r="E469" s="15">
        <f>(D468/60+F469*data!$C$16+G469*data!$C$17-E468*(data!$C$18+data!$C$19+data!$C$20))*C468/60+E468</f>
        <v>0.29707601438498782</v>
      </c>
      <c r="F469" s="15">
        <f>F468+(data!$C$19*E468-data!$C$16*F468)*C468/60</f>
        <v>3.3301538559052348</v>
      </c>
      <c r="G469" s="15">
        <f>G468+(data!$C$20*E468-data!$C$17*G468)*C468/60</f>
        <v>1.6238607732650363</v>
      </c>
      <c r="H469" s="16">
        <f t="shared" si="26"/>
        <v>7.7333333333333334</v>
      </c>
      <c r="I469" s="15">
        <f>E469/data!$C$15*1000</f>
        <v>4.0224085266734086E-2</v>
      </c>
      <c r="J469" s="15">
        <f>J468+data!$C$21*(I468-J468)/60*C468</f>
        <v>0.11348901046155654</v>
      </c>
    </row>
    <row r="470" spans="1:10" ht="20.100000000000001" customHeight="1">
      <c r="A470" s="12">
        <f t="shared" si="27"/>
        <v>465</v>
      </c>
      <c r="B470" s="13"/>
      <c r="C470" s="14">
        <f t="shared" si="28"/>
        <v>1</v>
      </c>
      <c r="D470" s="15">
        <v>0</v>
      </c>
      <c r="E470" s="15">
        <f>(D469/60+F470*data!$C$16+G470*data!$C$17-E469*(data!$C$18+data!$C$19+data!$C$20))*C469/60+E469</f>
        <v>0.2967215167964084</v>
      </c>
      <c r="F470" s="15">
        <f>F469+(data!$C$19*E469-data!$C$16*F469)*C469/60</f>
        <v>3.32835889273598</v>
      </c>
      <c r="G470" s="15">
        <f>G469+(data!$C$20*E469-data!$C$17*G469)*C469/60</f>
        <v>1.62432984730064</v>
      </c>
      <c r="H470" s="16">
        <f t="shared" si="26"/>
        <v>7.75</v>
      </c>
      <c r="I470" s="15">
        <f>E470/data!$C$15*1000</f>
        <v>4.0176086301690103E-2</v>
      </c>
      <c r="J470" s="15">
        <f>J469+data!$C$21*(I469-J469)/60*C469</f>
        <v>0.11333629381188587</v>
      </c>
    </row>
    <row r="471" spans="1:10" ht="20.100000000000001" customHeight="1">
      <c r="A471" s="12">
        <f t="shared" si="27"/>
        <v>466</v>
      </c>
      <c r="B471" s="13"/>
      <c r="C471" s="14">
        <f t="shared" si="28"/>
        <v>1</v>
      </c>
      <c r="D471" s="9">
        <v>0</v>
      </c>
      <c r="E471" s="15">
        <f>(D470/60+F471*data!$C$16+G471*data!$C$17-E470*(data!$C$18+data!$C$19+data!$C$20))*C470/60+E470</f>
        <v>0.29636991794774292</v>
      </c>
      <c r="F471" s="15">
        <f>F470+(data!$C$19*E470-data!$C$16*F470)*C470/60</f>
        <v>3.3265637714327658</v>
      </c>
      <c r="G471" s="15">
        <f>G470+(data!$C$20*E470-data!$C$17*G470)*C470/60</f>
        <v>1.6247981834764194</v>
      </c>
      <c r="H471" s="16">
        <f t="shared" si="26"/>
        <v>7.7666666666666666</v>
      </c>
      <c r="I471" s="15">
        <f>E471/data!$C$15*1000</f>
        <v>4.012847982596137E-2</v>
      </c>
      <c r="J471" s="15">
        <f>J470+data!$C$21*(I470-J470)/60*C470</f>
        <v>0.11318379544038738</v>
      </c>
    </row>
    <row r="472" spans="1:10" ht="20.100000000000001" customHeight="1">
      <c r="A472" s="12">
        <f t="shared" si="27"/>
        <v>467</v>
      </c>
      <c r="B472" s="13"/>
      <c r="C472" s="14">
        <f t="shared" si="28"/>
        <v>1</v>
      </c>
      <c r="D472" s="15">
        <v>0</v>
      </c>
      <c r="E472" s="15">
        <f>(D471/60+F472*data!$C$16+G472*data!$C$17-E471*(data!$C$18+data!$C$19+data!$C$20))*C471/60+E471</f>
        <v>0.29602117872100991</v>
      </c>
      <c r="F472" s="15">
        <f>F471+(data!$C$19*E471-data!$C$16*F471)*C471/60</f>
        <v>3.3247685089493064</v>
      </c>
      <c r="G472" s="15">
        <f>G471+(data!$C$20*E471-data!$C$17*G471)*C471/60</f>
        <v>1.6252657875966268</v>
      </c>
      <c r="H472" s="16">
        <f t="shared" si="26"/>
        <v>7.7833333333333332</v>
      </c>
      <c r="I472" s="15">
        <f>E472/data!$C$15*1000</f>
        <v>4.0081260542974145E-2</v>
      </c>
      <c r="J472" s="15">
        <f>J471+data!$C$21*(I471-J471)/60*C471</f>
        <v>0.1130315157101945</v>
      </c>
    </row>
    <row r="473" spans="1:10" ht="20.100000000000001" customHeight="1">
      <c r="A473" s="12">
        <f t="shared" si="27"/>
        <v>468</v>
      </c>
      <c r="B473" s="13"/>
      <c r="C473" s="14">
        <f t="shared" si="28"/>
        <v>1</v>
      </c>
      <c r="D473" s="9">
        <v>0</v>
      </c>
      <c r="E473" s="15">
        <f>(D472/60+F473*data!$C$16+G473*data!$C$17-E472*(data!$C$18+data!$C$19+data!$C$20))*C472/60+E472</f>
        <v>0.29567526054143806</v>
      </c>
      <c r="F473" s="15">
        <f>F472+(data!$C$19*E472-data!$C$16*F472)*C472/60</f>
        <v>3.322973121994885</v>
      </c>
      <c r="G473" s="15">
        <f>G472+(data!$C$20*E472-data!$C$17*G472)*C472/60</f>
        <v>1.6257326653874948</v>
      </c>
      <c r="H473" s="16">
        <f t="shared" si="26"/>
        <v>7.8</v>
      </c>
      <c r="I473" s="15">
        <f>E473/data!$C$15*1000</f>
        <v>4.0034423229705296E-2</v>
      </c>
      <c r="J473" s="15">
        <f>J472+data!$C$21*(I472-J472)/60*C472</f>
        <v>0.11287945497264329</v>
      </c>
    </row>
    <row r="474" spans="1:10" ht="20.100000000000001" customHeight="1">
      <c r="A474" s="12">
        <f t="shared" si="27"/>
        <v>469</v>
      </c>
      <c r="B474" s="13"/>
      <c r="C474" s="14">
        <f t="shared" si="28"/>
        <v>1</v>
      </c>
      <c r="D474" s="15">
        <v>0</v>
      </c>
      <c r="E474" s="15">
        <f>(D473/60+F474*data!$C$16+G474*data!$C$17-E473*(data!$C$18+data!$C$19+data!$C$20))*C473/60+E473</f>
        <v>0.29533212536991382</v>
      </c>
      <c r="F474" s="15">
        <f>F473+(data!$C$19*E473-data!$C$16*F473)*C473/60</f>
        <v>3.3211776270377578</v>
      </c>
      <c r="G474" s="15">
        <f>G473+(data!$C$20*E473-data!$C$17*G473)*C473/60</f>
        <v>1.6261988224983193</v>
      </c>
      <c r="H474" s="16">
        <f t="shared" si="26"/>
        <v>7.8166666666666664</v>
      </c>
      <c r="I474" s="15">
        <f>E474/data!$C$15*1000</f>
        <v>3.998796273565975E-2</v>
      </c>
      <c r="J474" s="15">
        <f>J473+data!$C$21*(I473-J473)/60*C473</f>
        <v>0.11272761356745037</v>
      </c>
    </row>
    <row r="475" spans="1:10" ht="20.100000000000001" customHeight="1">
      <c r="A475" s="12">
        <f t="shared" si="27"/>
        <v>470</v>
      </c>
      <c r="B475" s="13"/>
      <c r="C475" s="14">
        <f t="shared" si="28"/>
        <v>1</v>
      </c>
      <c r="D475" s="9">
        <v>0</v>
      </c>
      <c r="E475" s="15">
        <f>(D474/60+F475*data!$C$16+G475*data!$C$17-E474*(data!$C$18+data!$C$19+data!$C$20))*C474/60+E474</f>
        <v>0.29499173569553377</v>
      </c>
      <c r="F475" s="15">
        <f>F474+(data!$C$19*E474-data!$C$16*F474)*C474/60</f>
        <v>3.3193820403085086</v>
      </c>
      <c r="G475" s="15">
        <f>G474+(data!$C$20*E474-data!$C$17*G474)*C474/60</f>
        <v>1.6266642645025269</v>
      </c>
      <c r="H475" s="16">
        <f t="shared" si="26"/>
        <v>7.833333333333333</v>
      </c>
      <c r="I475" s="15">
        <f>E475/data!$C$15*1000</f>
        <v>3.9941873981862094E-2</v>
      </c>
      <c r="J475" s="15">
        <f>J474+data!$C$21*(I474-J474)/60*C474</f>
        <v>0.11257599182288833</v>
      </c>
    </row>
    <row r="476" spans="1:10" ht="20.100000000000001" customHeight="1">
      <c r="A476" s="12">
        <f t="shared" si="27"/>
        <v>471</v>
      </c>
      <c r="B476" s="13"/>
      <c r="C476" s="14">
        <f t="shared" si="28"/>
        <v>1</v>
      </c>
      <c r="D476" s="15">
        <v>0</v>
      </c>
      <c r="E476" s="15">
        <f>(D475/60+F476*data!$C$16+G476*data!$C$17-E475*(data!$C$18+data!$C$19+data!$C$20))*C475/60+E475</f>
        <v>0.29465405452826066</v>
      </c>
      <c r="F476" s="15">
        <f>F475+(data!$C$19*E475-data!$C$16*F475)*C475/60</f>
        <v>3.3175863778033614</v>
      </c>
      <c r="G476" s="15">
        <f>G475+(data!$C$20*E475-data!$C$17*G475)*C475/60</f>
        <v>1.6271289968987297</v>
      </c>
      <c r="H476" s="16">
        <f t="shared" si="26"/>
        <v>7.85</v>
      </c>
      <c r="I476" s="15">
        <f>E476/data!$C$15*1000</f>
        <v>3.989615195986216E-2</v>
      </c>
      <c r="J476" s="15">
        <f>J475+data!$C$21*(I475-J475)/60*C475</f>
        <v>0.11242459005595865</v>
      </c>
    </row>
    <row r="477" spans="1:10" ht="20.100000000000001" customHeight="1">
      <c r="A477" s="12">
        <f t="shared" si="27"/>
        <v>472</v>
      </c>
      <c r="B477" s="13"/>
      <c r="C477" s="14">
        <f t="shared" si="28"/>
        <v>1</v>
      </c>
      <c r="D477" s="9">
        <v>0</v>
      </c>
      <c r="E477" s="15">
        <f>(D476/60+F477*data!$C$16+G477*data!$C$17-E476*(data!$C$18+data!$C$19+data!$C$20))*C476/60+E476</f>
        <v>0.29431904539168136</v>
      </c>
      <c r="F477" s="15">
        <f>F476+(data!$C$19*E476-data!$C$16*F476)*C476/60</f>
        <v>3.3157906552874423</v>
      </c>
      <c r="G477" s="15">
        <f>G476+(data!$C$20*E476-data!$C$17*G476)*C476/60</f>
        <v>1.6275930251117627</v>
      </c>
      <c r="H477" s="16">
        <f t="shared" si="26"/>
        <v>7.8666666666666663</v>
      </c>
      <c r="I477" s="15">
        <f>E477/data!$C$15*1000</f>
        <v>3.9850791730754474E-2</v>
      </c>
      <c r="J477" s="15">
        <f>J476+data!$C$21*(I476-J476)/60*C476</f>
        <v>0.1122734085725622</v>
      </c>
    </row>
    <row r="478" spans="1:10" ht="20.100000000000001" customHeight="1">
      <c r="A478" s="12">
        <f t="shared" si="27"/>
        <v>473</v>
      </c>
      <c r="B478" s="13"/>
      <c r="C478" s="14">
        <f t="shared" si="28"/>
        <v>1</v>
      </c>
      <c r="D478" s="15">
        <v>0</v>
      </c>
      <c r="E478" s="15">
        <f>(D477/60+F478*data!$C$16+G478*data!$C$17-E477*(data!$C$18+data!$C$19+data!$C$20))*C477/60+E477</f>
        <v>0.29398667231586584</v>
      </c>
      <c r="F478" s="15">
        <f>F477+(data!$C$19*E477-data!$C$16*F477)*C477/60</f>
        <v>3.3139948882979979</v>
      </c>
      <c r="G478" s="15">
        <f>G477+(data!$C$20*E477-data!$C$17*G477)*C477/60</f>
        <v>1.6280563544937088</v>
      </c>
      <c r="H478" s="16">
        <f t="shared" si="26"/>
        <v>7.8833333333333337</v>
      </c>
      <c r="I478" s="15">
        <f>E478/data!$C$15*1000</f>
        <v>3.9805788424211369E-2</v>
      </c>
      <c r="J478" s="15">
        <f>J477+data!$C$21*(I477-J477)/60*C477</f>
        <v>0.11212244766766734</v>
      </c>
    </row>
    <row r="479" spans="1:10" ht="20.100000000000001" customHeight="1">
      <c r="A479" s="12">
        <f t="shared" si="27"/>
        <v>474</v>
      </c>
      <c r="B479" s="13"/>
      <c r="C479" s="14">
        <f t="shared" si="28"/>
        <v>1</v>
      </c>
      <c r="D479" s="9">
        <v>0</v>
      </c>
      <c r="E479" s="15">
        <f>(D478/60+F479*data!$C$16+G479*data!$C$17-E478*(data!$C$18+data!$C$19+data!$C$20))*C478/60+E478</f>
        <v>0.29365689983032522</v>
      </c>
      <c r="F479" s="15">
        <f>F478+(data!$C$19*E478-data!$C$16*F478)*C478/60</f>
        <v>3.3121990921475697</v>
      </c>
      <c r="G479" s="15">
        <f>G478+(data!$C$20*E478-data!$C$17*G478)*C478/60</f>
        <v>1.6285189903249082</v>
      </c>
      <c r="H479" s="16">
        <f t="shared" si="26"/>
        <v>7.9</v>
      </c>
      <c r="I479" s="15">
        <f>E479/data!$C$15*1000</f>
        <v>3.9761137237529505E-2</v>
      </c>
      <c r="J479" s="15">
        <f>J478+data!$C$21*(I478-J478)/60*C478</f>
        <v>0.11197170762547567</v>
      </c>
    </row>
    <row r="480" spans="1:10" ht="20.100000000000001" customHeight="1">
      <c r="A480" s="12">
        <f t="shared" si="27"/>
        <v>475</v>
      </c>
      <c r="B480" s="13"/>
      <c r="C480" s="14">
        <f t="shared" si="28"/>
        <v>1</v>
      </c>
      <c r="D480" s="15">
        <v>0</v>
      </c>
      <c r="E480" s="15">
        <f>(D479/60+F480*data!$C$16+G480*data!$C$17-E479*(data!$C$18+data!$C$19+data!$C$20))*C479/60+E479</f>
        <v>0.29332969295706773</v>
      </c>
      <c r="F480" s="15">
        <f>F479+(data!$C$19*E479-data!$C$16*F479)*C479/60</f>
        <v>3.3104032819271234</v>
      </c>
      <c r="G480" s="15">
        <f>G479+(data!$C$20*E479-data!$C$17*G479)*C479/60</f>
        <v>1.6289809378149549</v>
      </c>
      <c r="H480" s="16">
        <f t="shared" si="26"/>
        <v>7.916666666666667</v>
      </c>
      <c r="I480" s="15">
        <f>E480/data!$C$15*1000</f>
        <v>3.9716833434689625E-2</v>
      </c>
      <c r="J480" s="15">
        <f>J479+data!$C$21*(I479-J479)/60*C479</f>
        <v>0.11182118871958542</v>
      </c>
    </row>
    <row r="481" spans="1:10" ht="20.100000000000001" customHeight="1">
      <c r="A481" s="12">
        <f t="shared" si="27"/>
        <v>476</v>
      </c>
      <c r="B481" s="13"/>
      <c r="C481" s="14">
        <f t="shared" si="28"/>
        <v>1</v>
      </c>
      <c r="D481" s="9">
        <v>0</v>
      </c>
      <c r="E481" s="15">
        <f>(D480/60+F481*data!$C$16+G481*data!$C$17-E480*(data!$C$18+data!$C$19+data!$C$20))*C480/60+E480</f>
        <v>0.29300501720375133</v>
      </c>
      <c r="F481" s="15">
        <f>F480+(data!$C$19*E480-data!$C$16*F480)*C480/60</f>
        <v>3.3086074725091348</v>
      </c>
      <c r="G481" s="15">
        <f>G480+(data!$C$20*E480-data!$C$17*G480)*C480/60</f>
        <v>1.6294422021036785</v>
      </c>
      <c r="H481" s="16">
        <f t="shared" si="26"/>
        <v>7.9333333333333336</v>
      </c>
      <c r="I481" s="15">
        <f>E481/data!$C$15*1000</f>
        <v>3.9672872345429433E-2</v>
      </c>
      <c r="J481" s="15">
        <f>J480+data!$C$21*(I480-J480)/60*C480</f>
        <v>0.11167089121315253</v>
      </c>
    </row>
    <row r="482" spans="1:10" ht="20.100000000000001" customHeight="1">
      <c r="A482" s="12">
        <f t="shared" si="27"/>
        <v>477</v>
      </c>
      <c r="B482" s="13"/>
      <c r="C482" s="14">
        <f t="shared" si="28"/>
        <v>1</v>
      </c>
      <c r="D482" s="15">
        <v>0</v>
      </c>
      <c r="E482" s="15">
        <f>(D481/60+F482*data!$C$16+G482*data!$C$17-E481*(data!$C$18+data!$C$19+data!$C$20))*C481/60+E481</f>
        <v>0.2926828385569315</v>
      </c>
      <c r="F482" s="15">
        <f>F481+(data!$C$19*E481-data!$C$16*F481)*C481/60</f>
        <v>3.3068116785506323</v>
      </c>
      <c r="G482" s="15">
        <f>G481+(data!$C$20*E481-data!$C$17*G481)*C481/60</f>
        <v>1.6299027882621127</v>
      </c>
      <c r="H482" s="16">
        <f t="shared" si="26"/>
        <v>7.95</v>
      </c>
      <c r="I482" s="15">
        <f>E482/data!$C$15*1000</f>
        <v>3.9629249364329357E-2</v>
      </c>
      <c r="J482" s="15">
        <f>J481+data!$C$21*(I481-J481)/60*C481</f>
        <v>0.11152081535904954</v>
      </c>
    </row>
    <row r="483" spans="1:10" ht="20.100000000000001" customHeight="1">
      <c r="A483" s="12">
        <f t="shared" si="27"/>
        <v>478</v>
      </c>
      <c r="B483" s="13"/>
      <c r="C483" s="14">
        <f t="shared" si="28"/>
        <v>1</v>
      </c>
      <c r="D483" s="9">
        <v>0</v>
      </c>
      <c r="E483" s="15">
        <f>(D482/60+F483*data!$C$16+G483*data!$C$17-E482*(data!$C$18+data!$C$19+data!$C$20))*C482/60+E482</f>
        <v>0.29236312347540272</v>
      </c>
      <c r="F483" s="15">
        <f>F482+(data!$C$19*E482-data!$C$16*F482)*C482/60</f>
        <v>3.3050159144961988</v>
      </c>
      <c r="G483" s="15">
        <f>G482+(data!$C$20*E482-data!$C$17*G482)*C482/60</f>
        <v>1.6303627012934503</v>
      </c>
      <c r="H483" s="16">
        <f t="shared" si="26"/>
        <v>7.9666666666666668</v>
      </c>
      <c r="I483" s="15">
        <f>E483/data!$C$15*1000</f>
        <v>3.9585959949910973E-2</v>
      </c>
      <c r="J483" s="15">
        <f>J482+data!$C$21*(I482-J482)/60*C482</f>
        <v>0.1113709614000221</v>
      </c>
    </row>
    <row r="484" spans="1:10" ht="20.100000000000001" customHeight="1">
      <c r="A484" s="12">
        <f t="shared" si="27"/>
        <v>479</v>
      </c>
      <c r="B484" s="13"/>
      <c r="C484" s="14">
        <f t="shared" si="28"/>
        <v>1</v>
      </c>
      <c r="D484" s="15">
        <v>0</v>
      </c>
      <c r="E484" s="15">
        <f>(D483/60+F484*data!$C$16+G484*data!$C$17-E483*(data!$C$18+data!$C$19+data!$C$20))*C483/60+E483</f>
        <v>0.29204583888363295</v>
      </c>
      <c r="F484" s="15">
        <f>F483+(data!$C$19*E483-data!$C$16*F483)*C483/60</f>
        <v>3.3032201945809292</v>
      </c>
      <c r="G484" s="15">
        <f>G483+(data!$C$20*E483-data!$C$17*G483)*C483/60</f>
        <v>1.630821946133985</v>
      </c>
      <c r="H484" s="16">
        <f t="shared" si="26"/>
        <v>7.9833333333333334</v>
      </c>
      <c r="I484" s="15">
        <f>E484/data!$C$15*1000</f>
        <v>3.9542999623748021E-2</v>
      </c>
      <c r="J484" s="15">
        <f>J483+data!$C$21*(I483-J483)/60*C483</f>
        <v>0.11122132956884348</v>
      </c>
    </row>
    <row r="485" spans="1:10" ht="20.100000000000001" customHeight="1">
      <c r="A485" s="12">
        <f t="shared" si="27"/>
        <v>480</v>
      </c>
      <c r="B485" s="13"/>
      <c r="C485" s="14">
        <f t="shared" si="28"/>
        <v>1</v>
      </c>
      <c r="D485" s="9">
        <v>0</v>
      </c>
      <c r="E485" s="15">
        <f>(D484/60+F485*data!$C$16+G485*data!$C$17-E484*(data!$C$18+data!$C$19+data!$C$20))*C484/60+E484</f>
        <v>0.29173095216528894</v>
      </c>
      <c r="F485" s="15">
        <f>F484+(data!$C$19*E484-data!$C$16*F484)*C484/60</f>
        <v>3.3014245328333502</v>
      </c>
      <c r="G485" s="15">
        <f>G484+(data!$C$20*E484-data!$C$17*G484)*C484/60</f>
        <v>1.6312805276540399</v>
      </c>
      <c r="H485" s="16">
        <f t="shared" si="26"/>
        <v>8</v>
      </c>
      <c r="I485" s="15">
        <f>E485/data!$C$15*1000</f>
        <v>3.9500363969589766E-2</v>
      </c>
      <c r="J485" s="15">
        <f>J484+data!$C$21*(I484-J484)/60*C484</f>
        <v>0.11107192008846667</v>
      </c>
    </row>
    <row r="486" spans="1:10" ht="20.100000000000001" customHeight="1">
      <c r="A486" s="12">
        <f t="shared" si="27"/>
        <v>481</v>
      </c>
      <c r="B486" s="13"/>
      <c r="C486" s="14">
        <f t="shared" si="28"/>
        <v>1</v>
      </c>
      <c r="D486" s="15">
        <v>0</v>
      </c>
      <c r="E486" s="15">
        <f>(D485/60+F486*data!$C$16+G486*data!$C$17-E485*(data!$C$18+data!$C$19+data!$C$20))*C485/60+E485</f>
        <v>0.29141843115685195</v>
      </c>
      <c r="F486" s="15">
        <f>F485+(data!$C$19*E485-data!$C$16*F485)*C485/60</f>
        <v>3.2996289430782961</v>
      </c>
      <c r="G486" s="15">
        <f>G485+(data!$C$20*E485-data!$C$17*G485)*C485/60</f>
        <v>1.631738450658883</v>
      </c>
      <c r="H486" s="16">
        <f t="shared" si="26"/>
        <v>8.0166666666666675</v>
      </c>
      <c r="I486" s="15">
        <f>E486/data!$C$15*1000</f>
        <v>3.9458048632496537E-2</v>
      </c>
      <c r="J486" s="15">
        <f>J485+data!$C$21*(I485-J485)/60*C485</f>
        <v>0.11092273317217451</v>
      </c>
    </row>
    <row r="487" spans="1:10" ht="20.100000000000001" customHeight="1">
      <c r="A487" s="12">
        <f t="shared" si="27"/>
        <v>482</v>
      </c>
      <c r="B487" s="13"/>
      <c r="C487" s="14">
        <f t="shared" si="28"/>
        <v>1</v>
      </c>
      <c r="D487" s="9">
        <v>0</v>
      </c>
      <c r="E487" s="15">
        <f>(D486/60+F487*data!$C$16+G487*data!$C$17-E486*(data!$C$18+data!$C$19+data!$C$20))*C486/60+E486</f>
        <v>0.29110824414132197</v>
      </c>
      <c r="F487" s="15">
        <f>F486+(data!$C$19*E486-data!$C$16*F486)*C486/60</f>
        <v>3.2978334389397461</v>
      </c>
      <c r="G487" s="15">
        <f>G486+(data!$C$20*E486-data!$C$17*G486)*C486/60</f>
        <v>1.6321957198896306</v>
      </c>
      <c r="H487" s="16">
        <f t="shared" si="26"/>
        <v>8.0333333333333332</v>
      </c>
      <c r="I487" s="15">
        <f>E487/data!$C$15*1000</f>
        <v>3.9416049317987277E-2</v>
      </c>
      <c r="J487" s="15">
        <f>J486+data!$C$21*(I486-J486)/60*C486</f>
        <v>0.11077376902372761</v>
      </c>
    </row>
    <row r="488" spans="1:10" ht="20.100000000000001" customHeight="1">
      <c r="A488" s="12">
        <f t="shared" si="27"/>
        <v>483</v>
      </c>
      <c r="B488" s="13"/>
      <c r="C488" s="14">
        <f t="shared" si="28"/>
        <v>1</v>
      </c>
      <c r="D488" s="15">
        <v>0</v>
      </c>
      <c r="E488" s="15">
        <f>(D487/60+F488*data!$C$16+G488*data!$C$17-E487*(data!$C$18+data!$C$19+data!$C$20))*C487/60+E487</f>
        <v>0.29080035984200958</v>
      </c>
      <c r="F488" s="15">
        <f>F487+(data!$C$19*E487-data!$C$16*F487)*C487/60</f>
        <v>3.2960380338436237</v>
      </c>
      <c r="G488" s="15">
        <f>G487+(data!$C$20*E487-data!$C$17*G487)*C487/60</f>
        <v>1.6326523400241375</v>
      </c>
      <c r="H488" s="16">
        <f t="shared" si="26"/>
        <v>8.0500000000000007</v>
      </c>
      <c r="I488" s="15">
        <f>E488/data!$C$15*1000</f>
        <v>3.9374361791198999E-2</v>
      </c>
      <c r="J488" s="15">
        <f>J487+data!$C$21*(I487-J487)/60*C487</f>
        <v>0.1106250278375103</v>
      </c>
    </row>
    <row r="489" spans="1:10" ht="20.100000000000001" customHeight="1">
      <c r="A489" s="12">
        <f t="shared" si="27"/>
        <v>484</v>
      </c>
      <c r="B489" s="13"/>
      <c r="C489" s="14">
        <f t="shared" si="28"/>
        <v>1</v>
      </c>
      <c r="D489" s="9">
        <v>0</v>
      </c>
      <c r="E489" s="15">
        <f>(D488/60+F489*data!$C$16+G489*data!$C$17-E488*(data!$C$18+data!$C$19+data!$C$20))*C488/60+E488</f>
        <v>0.29049474741641418</v>
      </c>
      <c r="F489" s="15">
        <f>F488+(data!$C$19*E488-data!$C$16*F488)*C488/60</f>
        <v>3.2942427410205535</v>
      </c>
      <c r="G489" s="15">
        <f>G488+(data!$C$20*E488-data!$C$17*G488)*C488/60</f>
        <v>1.6331083156778747</v>
      </c>
      <c r="H489" s="16">
        <f t="shared" si="26"/>
        <v>8.0666666666666664</v>
      </c>
      <c r="I489" s="15">
        <f>E489/data!$C$15*1000</f>
        <v>3.933298187605784E-2</v>
      </c>
      <c r="J489" s="15">
        <f>J488+data!$C$21*(I488-J488)/60*C488</f>
        <v>0.11047650979867435</v>
      </c>
    </row>
    <row r="490" spans="1:10" ht="20.100000000000001" customHeight="1">
      <c r="A490" s="12">
        <f t="shared" si="27"/>
        <v>485</v>
      </c>
      <c r="B490" s="13"/>
      <c r="C490" s="14">
        <f t="shared" si="28"/>
        <v>1</v>
      </c>
      <c r="D490" s="15">
        <v>0</v>
      </c>
      <c r="E490" s="15">
        <f>(D489/60+F490*data!$C$16+G490*data!$C$17-E489*(data!$C$18+data!$C$19+data!$C$20))*C489/60+E489</f>
        <v>0.29019137645018728</v>
      </c>
      <c r="F490" s="15">
        <f>F489+(data!$C$19*E489-data!$C$16*F489)*C489/60</f>
        <v>3.2924475735085834</v>
      </c>
      <c r="G490" s="15">
        <f>G489+(data!$C$20*E489-data!$C$17*G489)*C489/60</f>
        <v>1.6335636514047962</v>
      </c>
      <c r="H490" s="16">
        <f t="shared" si="26"/>
        <v>8.0833333333333339</v>
      </c>
      <c r="I490" s="15">
        <f>E490/data!$C$15*1000</f>
        <v>3.9291905454461755E-2</v>
      </c>
      <c r="J490" s="15">
        <f>J489+data!$C$21*(I489-J489)/60*C489</f>
        <v>0.11032821508328082</v>
      </c>
    </row>
    <row r="491" spans="1:10" ht="20.100000000000001" customHeight="1">
      <c r="A491" s="12">
        <f t="shared" si="27"/>
        <v>486</v>
      </c>
      <c r="B491" s="13"/>
      <c r="C491" s="14">
        <f t="shared" si="28"/>
        <v>1</v>
      </c>
      <c r="D491" s="9">
        <v>0</v>
      </c>
      <c r="E491" s="15">
        <f>(D490/60+F491*data!$C$16+G491*data!$C$17-E490*(data!$C$18+data!$C$19+data!$C$20))*C490/60+E490</f>
        <v>0.28989021695117961</v>
      </c>
      <c r="F491" s="15">
        <f>F490+(data!$C$19*E490-data!$C$16*F490)*C490/60</f>
        <v>3.2906525441558663</v>
      </c>
      <c r="G491" s="15">
        <f>G490+(data!$C$20*E490-data!$C$17*G490)*C490/60</f>
        <v>1.6340183516981917</v>
      </c>
      <c r="H491" s="16">
        <f t="shared" si="26"/>
        <v>8.1</v>
      </c>
      <c r="I491" s="15">
        <f>E491/data!$C$15*1000</f>
        <v>3.9251128465474447E-2</v>
      </c>
      <c r="J491" s="15">
        <f>J490+data!$C$21*(I490-J490)/60*C490</f>
        <v>0.11018014385843981</v>
      </c>
    </row>
    <row r="492" spans="1:10" ht="20.100000000000001" customHeight="1">
      <c r="A492" s="12">
        <f t="shared" si="27"/>
        <v>487</v>
      </c>
      <c r="B492" s="13"/>
      <c r="C492" s="14">
        <f t="shared" si="28"/>
        <v>1</v>
      </c>
      <c r="D492" s="15">
        <v>0</v>
      </c>
      <c r="E492" s="15">
        <f>(D491/60+F492*data!$C$16+G492*data!$C$17-E491*(data!$C$18+data!$C$19+data!$C$20))*C491/60+E491</f>
        <v>0.28959123934357134</v>
      </c>
      <c r="F492" s="15">
        <f>F491+(data!$C$19*E491-data!$C$16*F491)*C491/60</f>
        <v>3.2888576656233068</v>
      </c>
      <c r="G492" s="15">
        <f>G491+(data!$C$20*E491-data!$C$17*G491)*C491/60</f>
        <v>1.6344724209915289</v>
      </c>
      <c r="H492" s="16">
        <f t="shared" si="26"/>
        <v>8.1166666666666671</v>
      </c>
      <c r="I492" s="15">
        <f>E492/data!$C$15*1000</f>
        <v>3.9210646904530598E-2</v>
      </c>
      <c r="J492" s="15">
        <f>J491+data!$C$21*(I491-J491)/60*C491</f>
        <v>0.1100322962824483</v>
      </c>
    </row>
    <row r="493" spans="1:10" ht="20.100000000000001" customHeight="1">
      <c r="A493" s="12">
        <f t="shared" si="27"/>
        <v>488</v>
      </c>
      <c r="B493" s="13"/>
      <c r="C493" s="14">
        <f t="shared" si="28"/>
        <v>1</v>
      </c>
      <c r="D493" s="9">
        <v>0</v>
      </c>
      <c r="E493" s="15">
        <f>(D492/60+F493*data!$C$16+G493*data!$C$17-E492*(data!$C$18+data!$C$19+data!$C$20))*C492/60+E492</f>
        <v>0.28929441446208354</v>
      </c>
      <c r="F493" s="15">
        <f>F492+(data!$C$19*E492-data!$C$16*F492)*C492/60</f>
        <v>3.2870629503871682</v>
      </c>
      <c r="G493" s="15">
        <f>G492+(data!$C$20*E492-data!$C$17*G492)*C492/60</f>
        <v>1.6349258636592843</v>
      </c>
      <c r="H493" s="16">
        <f t="shared" si="26"/>
        <v>8.1333333333333329</v>
      </c>
      <c r="I493" s="15">
        <f>E493/data!$C$15*1000</f>
        <v>3.9170456822652161E-2</v>
      </c>
      <c r="J493" s="15">
        <f>J492+data!$C$21*(I492-J492)/60*C492</f>
        <v>0.10988467250492602</v>
      </c>
    </row>
    <row r="494" spans="1:10" ht="20.100000000000001" customHeight="1">
      <c r="A494" s="12">
        <f t="shared" si="27"/>
        <v>489</v>
      </c>
      <c r="B494" s="13"/>
      <c r="C494" s="14">
        <f t="shared" si="28"/>
        <v>1</v>
      </c>
      <c r="D494" s="15">
        <v>0</v>
      </c>
      <c r="E494" s="15">
        <f>(D493/60+F494*data!$C$16+G494*data!$C$17-E493*(data!$C$18+data!$C$19+data!$C$20))*C493/60+E493</f>
        <v>0.28899971354627035</v>
      </c>
      <c r="F494" s="15">
        <f>F493+(data!$C$19*E493-data!$C$16*F493)*C493/60</f>
        <v>3.2852684107416463</v>
      </c>
      <c r="G494" s="15">
        <f>G493+(data!$C$20*E493-data!$C$17*G493)*C493/60</f>
        <v>1.6353786840177611</v>
      </c>
      <c r="H494" s="16">
        <f t="shared" si="26"/>
        <v>8.15</v>
      </c>
      <c r="I494" s="15">
        <f>E494/data!$C$15*1000</f>
        <v>3.9130554325675436E-2</v>
      </c>
      <c r="J494" s="15">
        <f>J493+data!$C$21*(I493-J493)/60*C493</f>
        <v>0.1097372726669494</v>
      </c>
    </row>
    <row r="495" spans="1:10" ht="20.100000000000001" customHeight="1">
      <c r="A495" s="12">
        <f t="shared" si="27"/>
        <v>490</v>
      </c>
      <c r="B495" s="13"/>
      <c r="C495" s="14">
        <f t="shared" si="28"/>
        <v>1</v>
      </c>
      <c r="D495" s="9">
        <v>0</v>
      </c>
      <c r="E495" s="15">
        <f>(D494/60+F495*data!$C$16+G495*data!$C$17-E494*(data!$C$18+data!$C$19+data!$C$20))*C494/60+E494</f>
        <v>0.28870710823489037</v>
      </c>
      <c r="F495" s="15">
        <f>F494+(data!$C$19*E494-data!$C$16*F494)*C494/60</f>
        <v>3.2834740588014055</v>
      </c>
      <c r="G495" s="15">
        <f>G494+(data!$C$20*E494-data!$C$17*G494)*C494/60</f>
        <v>1.6358308863258966</v>
      </c>
      <c r="H495" s="16">
        <f t="shared" si="26"/>
        <v>8.1666666666666661</v>
      </c>
      <c r="I495" s="15">
        <f>E495/data!$C$15*1000</f>
        <v>3.909093557348902E-2</v>
      </c>
      <c r="J495" s="15">
        <f>J494+data!$C$21*(I494-J494)/60*C494</f>
        <v>0.10959009690118361</v>
      </c>
    </row>
    <row r="496" spans="1:10" ht="20.100000000000001" customHeight="1">
      <c r="A496" s="12">
        <f t="shared" si="27"/>
        <v>491</v>
      </c>
      <c r="B496" s="13"/>
      <c r="C496" s="14">
        <f t="shared" si="28"/>
        <v>1</v>
      </c>
      <c r="D496" s="15">
        <v>0</v>
      </c>
      <c r="E496" s="15">
        <f>(D495/60+F496*data!$C$16+G496*data!$C$17-E495*(data!$C$18+data!$C$19+data!$C$20))*C495/60+E495</f>
        <v>0.28841657056035647</v>
      </c>
      <c r="F496" s="15">
        <f>F495+(data!$C$19*E495-data!$C$16*F495)*C495/60</f>
        <v>3.2816799065040794</v>
      </c>
      <c r="G496" s="15">
        <f>G495+(data!$C$20*E495-data!$C$17*G495)*C495/60</f>
        <v>1.6362824747860587</v>
      </c>
      <c r="H496" s="16">
        <f t="shared" si="26"/>
        <v>8.1833333333333336</v>
      </c>
      <c r="I496" s="15">
        <f>E496/data!$C$15*1000</f>
        <v>3.9051596779282279E-2</v>
      </c>
      <c r="J496" s="15">
        <f>J495+data!$C$21*(I495-J495)/60*C495</f>
        <v>0.10944314533201284</v>
      </c>
    </row>
    <row r="497" spans="1:10" ht="20.100000000000001" customHeight="1">
      <c r="A497" s="12">
        <f t="shared" si="27"/>
        <v>492</v>
      </c>
      <c r="B497" s="13"/>
      <c r="C497" s="14">
        <f t="shared" si="28"/>
        <v>1</v>
      </c>
      <c r="D497" s="9">
        <v>0</v>
      </c>
      <c r="E497" s="15">
        <f>(D496/60+F497*data!$C$16+G497*data!$C$17-E496*(data!$C$18+data!$C$19+data!$C$20))*C496/60+E496</f>
        <v>0.2881280729432627</v>
      </c>
      <c r="F497" s="15">
        <f>F496+(data!$C$19*E496-data!$C$16*F496)*C496/60</f>
        <v>3.2798859656127388</v>
      </c>
      <c r="G497" s="15">
        <f>G496+(data!$C$20*E496-data!$C$17*G496)*C496/60</f>
        <v>1.6367334535448306</v>
      </c>
      <c r="H497" s="16">
        <f t="shared" si="26"/>
        <v>8.1999999999999993</v>
      </c>
      <c r="I497" s="15">
        <f>E497/data!$C$15*1000</f>
        <v>3.9012534208804302E-2</v>
      </c>
      <c r="J497" s="15">
        <f>J496+data!$C$21*(I496-J496)/60*C496</f>
        <v>0.10929641807566857</v>
      </c>
    </row>
    <row r="498" spans="1:10" ht="20.100000000000001" customHeight="1">
      <c r="A498" s="12">
        <f t="shared" si="27"/>
        <v>493</v>
      </c>
      <c r="B498" s="13"/>
      <c r="C498" s="14">
        <f t="shared" si="28"/>
        <v>1</v>
      </c>
      <c r="D498" s="15">
        <v>0</v>
      </c>
      <c r="E498" s="15">
        <f>(D497/60+F498*data!$C$16+G498*data!$C$17-E497*(data!$C$18+data!$C$19+data!$C$20))*C497/60+E497</f>
        <v>0.2878415881869873</v>
      </c>
      <c r="F498" s="15">
        <f>F497+(data!$C$19*E497-data!$C$16*F497)*C497/60</f>
        <v>3.2780922477183227</v>
      </c>
      <c r="G498" s="15">
        <f>G497+(data!$C$20*E497-data!$C$17*G497)*C497/60</f>
        <v>1.6371838266937846</v>
      </c>
      <c r="H498" s="16">
        <f t="shared" si="26"/>
        <v>8.2166666666666668</v>
      </c>
      <c r="I498" s="15">
        <f>E498/data!$C$15*1000</f>
        <v>3.8973744179633153E-2</v>
      </c>
      <c r="J498" s="15">
        <f>J497+data!$C$21*(I497-J497)/60*C497</f>
        <v>0.10914991524035619</v>
      </c>
    </row>
    <row r="499" spans="1:10" ht="20.100000000000001" customHeight="1">
      <c r="A499" s="12">
        <f t="shared" si="27"/>
        <v>494</v>
      </c>
      <c r="B499" s="13"/>
      <c r="C499" s="14">
        <f t="shared" si="28"/>
        <v>1</v>
      </c>
      <c r="D499" s="9">
        <v>0</v>
      </c>
      <c r="E499" s="15">
        <f>(D498/60+F499*data!$C$16+G499*data!$C$17-E498*(data!$C$18+data!$C$19+data!$C$20))*C498/60+E498</f>
        <v>0.28755708947237058</v>
      </c>
      <c r="F499" s="15">
        <f>F498+(data!$C$19*E498-data!$C$16*F498)*C498/60</f>
        <v>3.2762987642420374</v>
      </c>
      <c r="G499" s="15">
        <f>G498+(data!$C$20*E498-data!$C$17*G498)*C498/60</f>
        <v>1.6376335982702461</v>
      </c>
      <c r="H499" s="16">
        <f t="shared" si="26"/>
        <v>8.2333333333333325</v>
      </c>
      <c r="I499" s="15">
        <f>E499/data!$C$15*1000</f>
        <v>3.8935223060455257E-2</v>
      </c>
      <c r="J499" s="15">
        <f>J498+data!$C$21*(I498-J498)/60*C498</f>
        <v>0.10900363692637974</v>
      </c>
    </row>
    <row r="500" spans="1:10" ht="20.100000000000001" customHeight="1">
      <c r="A500" s="12">
        <f t="shared" si="27"/>
        <v>495</v>
      </c>
      <c r="B500" s="13"/>
      <c r="C500" s="14">
        <f t="shared" si="28"/>
        <v>1</v>
      </c>
      <c r="D500" s="15">
        <v>0</v>
      </c>
      <c r="E500" s="15">
        <f>(D499/60+F500*data!$C$16+G500*data!$C$17-E499*(data!$C$18+data!$C$19+data!$C$20))*C499/60+E499</f>
        <v>0.28727455035246713</v>
      </c>
      <c r="F500" s="15">
        <f>F499+(data!$C$19*E499-data!$C$16*F499)*C499/60</f>
        <v>3.2745055264377214</v>
      </c>
      <c r="G500" s="15">
        <f>G499+(data!$C$20*E499-data!$C$17*G499)*C499/60</f>
        <v>1.6380827722580458</v>
      </c>
      <c r="H500" s="16">
        <f t="shared" si="26"/>
        <v>8.25</v>
      </c>
      <c r="I500" s="15">
        <f>E500/data!$C$15*1000</f>
        <v>3.8896967270354833E-2</v>
      </c>
      <c r="J500" s="15">
        <f>J499+data!$C$21*(I499-J499)/60*C499</f>
        <v>0.10885758322626488</v>
      </c>
    </row>
    <row r="501" spans="1:10" ht="20.100000000000001" customHeight="1">
      <c r="A501" s="12">
        <f t="shared" si="27"/>
        <v>496</v>
      </c>
      <c r="B501" s="13"/>
      <c r="C501" s="14">
        <f t="shared" si="28"/>
        <v>1</v>
      </c>
      <c r="D501" s="9">
        <v>0</v>
      </c>
      <c r="E501" s="15">
        <f>(D500/60+F501*data!$C$16+G501*data!$C$17-E500*(data!$C$18+data!$C$19+data!$C$20))*C500/60+E500</f>
        <v>0.28699394474737083</v>
      </c>
      <c r="F501" s="15">
        <f>F500+(data!$C$19*E500-data!$C$16*F500)*C500/60</f>
        <v>3.2727125453941772</v>
      </c>
      <c r="G501" s="15">
        <f>G500+(data!$C$20*E500-data!$C$17*G500)*C500/60</f>
        <v>1.6385313525882621</v>
      </c>
      <c r="H501" s="16">
        <f t="shared" si="26"/>
        <v>8.2666666666666675</v>
      </c>
      <c r="I501" s="15">
        <f>E501/data!$C$15*1000</f>
        <v>3.8858973278113197E-2</v>
      </c>
      <c r="J501" s="15">
        <f>J500+data!$C$21*(I500-J500)/60*C500</f>
        <v>0.10871175422488021</v>
      </c>
    </row>
    <row r="502" spans="1:10" ht="20.100000000000001" customHeight="1">
      <c r="A502" s="12">
        <f t="shared" si="27"/>
        <v>497</v>
      </c>
      <c r="B502" s="13"/>
      <c r="C502" s="14">
        <f t="shared" si="28"/>
        <v>1</v>
      </c>
      <c r="D502" s="15">
        <v>0</v>
      </c>
      <c r="E502" s="15">
        <f>(D501/60+F502*data!$C$16+G502*data!$C$17-E501*(data!$C$18+data!$C$19+data!$C$20))*C501/60+E501</f>
        <v>0.28671524693911177</v>
      </c>
      <c r="F502" s="15">
        <f>F501+(data!$C$19*E501-data!$C$16*F501)*C501/60</f>
        <v>3.2709198320374724</v>
      </c>
      <c r="G502" s="15">
        <f>G501+(data!$C$20*E501-data!$C$17*G501)*C501/60</f>
        <v>1.6389793431399531</v>
      </c>
      <c r="H502" s="16">
        <f t="shared" si="26"/>
        <v>8.2833333333333332</v>
      </c>
      <c r="I502" s="15">
        <f>E502/data!$C$15*1000</f>
        <v>3.8821237601517858E-2</v>
      </c>
      <c r="J502" s="15">
        <f>J501+data!$C$21*(I501-J501)/60*C501</f>
        <v>0.10856614999955679</v>
      </c>
    </row>
    <row r="503" spans="1:10" ht="20.100000000000001" customHeight="1">
      <c r="A503" s="12">
        <f t="shared" si="27"/>
        <v>498</v>
      </c>
      <c r="B503" s="13"/>
      <c r="C503" s="14">
        <f t="shared" si="28"/>
        <v>1</v>
      </c>
      <c r="D503" s="9">
        <v>0</v>
      </c>
      <c r="E503" s="15">
        <f>(D502/60+F503*data!$C$16+G503*data!$C$17-E502*(data!$C$18+data!$C$19+data!$C$20))*C502/60+E502</f>
        <v>0.28643843156662413</v>
      </c>
      <c r="F503" s="15">
        <f>F502+(data!$C$19*E502-data!$C$16*F502)*C502/60</f>
        <v>3.2691273971332051</v>
      </c>
      <c r="G503" s="15">
        <f>G502+(data!$C$20*E502-data!$C$17*G502)*C502/60</f>
        <v>1.6394267477408782</v>
      </c>
      <c r="H503" s="16">
        <f t="shared" si="26"/>
        <v>8.3000000000000007</v>
      </c>
      <c r="I503" s="15">
        <f>E503/data!$C$15*1000</f>
        <v>3.8783756806681106E-2</v>
      </c>
      <c r="J503" s="15">
        <f>J502+data!$C$21*(I502-J502)/60*C502</f>
        <v>0.10842077062020603</v>
      </c>
    </row>
    <row r="504" spans="1:10" ht="20.100000000000001" customHeight="1">
      <c r="A504" s="12">
        <f t="shared" si="27"/>
        <v>499</v>
      </c>
      <c r="B504" s="13"/>
      <c r="C504" s="14">
        <f t="shared" si="28"/>
        <v>1</v>
      </c>
      <c r="D504" s="15">
        <v>0</v>
      </c>
      <c r="E504" s="15">
        <f>(D503/60+F504*data!$C$16+G504*data!$C$17-E503*(data!$C$18+data!$C$19+data!$C$20))*C503/60+E503</f>
        <v>0.28616347362078415</v>
      </c>
      <c r="F504" s="15">
        <f>F503+(data!$C$19*E503-data!$C$16*F503)*C503/60</f>
        <v>3.2673352512887428</v>
      </c>
      <c r="G504" s="15">
        <f>G503+(data!$C$20*E503-data!$C$17*G503)*C503/60</f>
        <v>1.6398735701682099</v>
      </c>
      <c r="H504" s="16">
        <f t="shared" si="26"/>
        <v>8.3166666666666664</v>
      </c>
      <c r="I504" s="15">
        <f>E504/data!$C$15*1000</f>
        <v>3.8746527507368164E-2</v>
      </c>
      <c r="J504" s="15">
        <f>J503+data!$C$21*(I503-J503)/60*C503</f>
        <v>0.10827561614943583</v>
      </c>
    </row>
    <row r="505" spans="1:10" ht="20.100000000000001" customHeight="1">
      <c r="A505" s="12">
        <f t="shared" si="27"/>
        <v>500</v>
      </c>
      <c r="B505" s="13"/>
      <c r="C505" s="14">
        <f t="shared" si="28"/>
        <v>1</v>
      </c>
      <c r="D505" s="9">
        <v>0</v>
      </c>
      <c r="E505" s="15">
        <f>(D504/60+F505*data!$C$16+G505*data!$C$17-E504*(data!$C$18+data!$C$19+data!$C$20))*C504/60+E504</f>
        <v>0.28589034843951694</v>
      </c>
      <c r="F505" s="15">
        <f>F504+(data!$C$19*E504-data!$C$16*F504)*C504/60</f>
        <v>3.2655434049554262</v>
      </c>
      <c r="G505" s="15">
        <f>G504+(data!$C$20*E504-data!$C$17*G504)*C504/60</f>
        <v>1.6403198141492357</v>
      </c>
      <c r="H505" s="16">
        <f t="shared" si="26"/>
        <v>8.3333333333333339</v>
      </c>
      <c r="I505" s="15">
        <f>E505/data!$C$15*1000</f>
        <v>3.8709546364334692E-2</v>
      </c>
      <c r="J505" s="15">
        <f>J504+data!$C$21*(I504-J504)/60*C504</f>
        <v>0.1081306866426652</v>
      </c>
    </row>
    <row r="506" spans="1:10" ht="20.100000000000001" customHeight="1">
      <c r="A506" s="12">
        <f t="shared" si="27"/>
        <v>501</v>
      </c>
      <c r="B506" s="13"/>
      <c r="C506" s="14">
        <f t="shared" si="28"/>
        <v>1</v>
      </c>
      <c r="D506" s="15">
        <v>0</v>
      </c>
      <c r="E506" s="15">
        <f>(D505/60+F506*data!$C$16+G506*data!$C$17-E505*(data!$C$18+data!$C$19+data!$C$20))*C505/60+E505</f>
        <v>0.28561903170297137</v>
      </c>
      <c r="F506" s="15">
        <f>F505+(data!$C$19*E505-data!$C$16*F505)*C505/60</f>
        <v>3.2637518684307429</v>
      </c>
      <c r="G506" s="15">
        <f>G505+(data!$C$20*E505-data!$C$17*G505)*C505/60</f>
        <v>1.6407654833620497</v>
      </c>
      <c r="H506" s="16">
        <f t="shared" si="26"/>
        <v>8.35</v>
      </c>
      <c r="I506" s="15">
        <f>E506/data!$C$15*1000</f>
        <v>3.8672810084673423E-2</v>
      </c>
      <c r="J506" s="15">
        <f>J505+data!$C$21*(I505-J505)/60*C505</f>
        <v>0.10798598214823717</v>
      </c>
    </row>
    <row r="507" spans="1:10" ht="20.100000000000001" customHeight="1">
      <c r="A507" s="12">
        <f t="shared" si="27"/>
        <v>502</v>
      </c>
      <c r="B507" s="13"/>
      <c r="C507" s="14">
        <f t="shared" si="28"/>
        <v>1</v>
      </c>
      <c r="D507" s="9">
        <v>0</v>
      </c>
      <c r="E507" s="15">
        <f>(D506/60+F507*data!$C$16+G507*data!$C$17-E506*(data!$C$18+data!$C$19+data!$C$20))*C506/60+E506</f>
        <v>0.28534949942876225</v>
      </c>
      <c r="F507" s="15">
        <f>F506+(data!$C$19*E506-data!$C$16*F506)*C506/60</f>
        <v>3.2619606518604733</v>
      </c>
      <c r="G507" s="15">
        <f>G506+(data!$C$20*E506-data!$C$17*G506)*C506/60</f>
        <v>1.6412105814362361</v>
      </c>
      <c r="H507" s="16">
        <f t="shared" si="26"/>
        <v>8.3666666666666671</v>
      </c>
      <c r="I507" s="15">
        <f>E507/data!$C$15*1000</f>
        <v>3.8636315421169985E-2</v>
      </c>
      <c r="J507" s="15">
        <f>J506+data!$C$21*(I506-J506)/60*C506</f>
        <v>0.10784150270753007</v>
      </c>
    </row>
    <row r="508" spans="1:10" ht="20.100000000000001" customHeight="1">
      <c r="A508" s="12">
        <f t="shared" si="27"/>
        <v>503</v>
      </c>
      <c r="B508" s="13"/>
      <c r="C508" s="14">
        <f t="shared" si="28"/>
        <v>1</v>
      </c>
      <c r="D508" s="15">
        <v>0</v>
      </c>
      <c r="E508" s="15">
        <f>(D507/60+F508*data!$C$16+G508*data!$C$17-E507*(data!$C$18+data!$C$19+data!$C$20))*C507/60+E507</f>
        <v>0.28508172796727826</v>
      </c>
      <c r="F508" s="15">
        <f>F507+(data!$C$19*E507-data!$C$16*F507)*C507/60</f>
        <v>3.2601697652408044</v>
      </c>
      <c r="G508" s="15">
        <f>G507+(data!$C$20*E507-data!$C$17*G507)*C507/60</f>
        <v>1.6416551119535407</v>
      </c>
      <c r="H508" s="16">
        <f t="shared" si="26"/>
        <v>8.3833333333333329</v>
      </c>
      <c r="I508" s="15">
        <f>E508/data!$C$15*1000</f>
        <v>3.8600059171667554E-2</v>
      </c>
      <c r="J508" s="15">
        <f>J507+data!$C$21*(I507-J507)/60*C507</f>
        <v>0.1076972483550674</v>
      </c>
    </row>
    <row r="509" spans="1:10" ht="20.100000000000001" customHeight="1">
      <c r="A509" s="12">
        <f t="shared" si="27"/>
        <v>504</v>
      </c>
      <c r="B509" s="13"/>
      <c r="C509" s="14">
        <f t="shared" si="28"/>
        <v>1</v>
      </c>
      <c r="D509" s="9">
        <v>0</v>
      </c>
      <c r="E509" s="15">
        <f>(D508/60+F509*data!$C$16+G509*data!$C$17-E508*(data!$C$18+data!$C$19+data!$C$20))*C508/60+E508</f>
        <v>0.28481569399705553</v>
      </c>
      <c r="F509" s="15">
        <f>F508+(data!$C$19*E508-data!$C$16*F508)*C508/60</f>
        <v>3.2583792184204143</v>
      </c>
      <c r="G509" s="15">
        <f>G508+(data!$C$20*E508-data!$C$17*G508)*C508/60</f>
        <v>1.6420990784485359</v>
      </c>
      <c r="H509" s="16">
        <f t="shared" si="26"/>
        <v>8.4</v>
      </c>
      <c r="I509" s="15">
        <f>E509/data!$C$15*1000</f>
        <v>3.8564038178440486E-2</v>
      </c>
      <c r="J509" s="15">
        <f>J508+data!$C$21*(I508-J508)/60*C508</f>
        <v>0.10755321911862595</v>
      </c>
    </row>
    <row r="510" spans="1:10" ht="20.100000000000001" customHeight="1">
      <c r="A510" s="12">
        <f t="shared" si="27"/>
        <v>505</v>
      </c>
      <c r="B510" s="13"/>
      <c r="C510" s="14">
        <f t="shared" si="28"/>
        <v>1</v>
      </c>
      <c r="D510" s="15">
        <v>0</v>
      </c>
      <c r="E510" s="15">
        <f>(D509/60+F510*data!$C$16+G510*data!$C$17-E509*(data!$C$18+data!$C$19+data!$C$20))*C509/60+E509</f>
        <v>0.28455137452021528</v>
      </c>
      <c r="F510" s="15">
        <f>F509+(data!$C$19*E509-data!$C$16*F509)*C509/60</f>
        <v>3.256589021102529</v>
      </c>
      <c r="G510" s="15">
        <f>G509+(data!$C$20*E509-data!$C$17*G509)*C509/60</f>
        <v>1.6425424844092738</v>
      </c>
      <c r="H510" s="16">
        <f t="shared" si="26"/>
        <v>8.4166666666666661</v>
      </c>
      <c r="I510" s="15">
        <f>E510/data!$C$15*1000</f>
        <v>3.8528249327576536E-2</v>
      </c>
      <c r="J510" s="15">
        <f>J509+data!$C$21*(I509-J509)/60*C509</f>
        <v>0.10740941501934252</v>
      </c>
    </row>
    <row r="511" spans="1:10" ht="20.100000000000001" customHeight="1">
      <c r="A511" s="12">
        <f t="shared" si="27"/>
        <v>506</v>
      </c>
      <c r="B511" s="13"/>
      <c r="C511" s="14">
        <f t="shared" si="28"/>
        <v>1</v>
      </c>
      <c r="D511" s="9">
        <v>0</v>
      </c>
      <c r="E511" s="15">
        <f>(D510/60+F511*data!$C$16+G511*data!$C$17-E510*(data!$C$18+data!$C$19+data!$C$20))*C510/60+E510</f>
        <v>0.28428874685796501</v>
      </c>
      <c r="F511" s="15">
        <f>F510+(data!$C$19*E510-data!$C$16*F510)*C510/60</f>
        <v>3.2547991828469489</v>
      </c>
      <c r="G511" s="15">
        <f>G510+(data!$C$20*E510-data!$C$17*G510)*C510/60</f>
        <v>1.6429853332779327</v>
      </c>
      <c r="H511" s="16">
        <f t="shared" si="26"/>
        <v>8.4333333333333336</v>
      </c>
      <c r="I511" s="15">
        <f>E511/data!$C$15*1000</f>
        <v>3.8492689548367744E-2</v>
      </c>
      <c r="J511" s="15">
        <f>J510+data!$C$21*(I510-J510)/60*C510</f>
        <v>0.10726583607181907</v>
      </c>
    </row>
    <row r="512" spans="1:10" ht="20.100000000000001" customHeight="1">
      <c r="A512" s="12">
        <f t="shared" si="27"/>
        <v>507</v>
      </c>
      <c r="B512" s="13"/>
      <c r="C512" s="14">
        <f t="shared" si="28"/>
        <v>1</v>
      </c>
      <c r="D512" s="15">
        <v>0</v>
      </c>
      <c r="E512" s="15">
        <f>(D511/60+F512*data!$C$16+G512*data!$C$17-E511*(data!$C$18+data!$C$19+data!$C$20))*C511/60+E511</f>
        <v>0.28402778864616218</v>
      </c>
      <c r="F512" s="15">
        <f>F511+(data!$C$19*E511-data!$C$16*F511)*C511/60</f>
        <v>3.2530097130720494</v>
      </c>
      <c r="G512" s="15">
        <f>G511+(data!$C$20*E511-data!$C$17*G511)*C511/60</f>
        <v>1.6434276284514526</v>
      </c>
      <c r="H512" s="16">
        <f t="shared" si="26"/>
        <v>8.4499999999999993</v>
      </c>
      <c r="I512" s="15">
        <f>E512/data!$C$15*1000</f>
        <v>3.8457355812709738E-2</v>
      </c>
      <c r="J512" s="15">
        <f>J511+data!$C$21*(I511-J511)/60*C511</f>
        <v>0.10712248228422638</v>
      </c>
    </row>
    <row r="513" spans="1:10" ht="20.100000000000001" customHeight="1">
      <c r="A513" s="12">
        <f t="shared" si="27"/>
        <v>508</v>
      </c>
      <c r="B513" s="13"/>
      <c r="C513" s="14">
        <f t="shared" si="28"/>
        <v>1</v>
      </c>
      <c r="D513" s="9">
        <v>0</v>
      </c>
      <c r="E513" s="15">
        <f>(D512/60+F513*data!$C$16+G513*data!$C$17-E512*(data!$C$18+data!$C$19+data!$C$20))*C512/60+E512</f>
        <v>0.28376847783093972</v>
      </c>
      <c r="F513" s="15">
        <f>F512+(data!$C$19*E512-data!$C$16*F512)*C512/60</f>
        <v>3.2512206210567509</v>
      </c>
      <c r="G513" s="15">
        <f>G512+(data!$C$20*E512-data!$C$17*G512)*C512/60</f>
        <v>1.6438693732821625</v>
      </c>
      <c r="H513" s="16">
        <f t="shared" si="26"/>
        <v>8.4666666666666668</v>
      </c>
      <c r="I513" s="15">
        <f>E513/data!$C$15*1000</f>
        <v>3.842224513450946E-2</v>
      </c>
      <c r="J513" s="15">
        <f>J512+data!$C$21*(I512-J512)/60*C512</f>
        <v>0.10697935365840633</v>
      </c>
    </row>
    <row r="514" spans="1:10" ht="20.100000000000001" customHeight="1">
      <c r="A514" s="12">
        <f t="shared" si="27"/>
        <v>509</v>
      </c>
      <c r="B514" s="13"/>
      <c r="C514" s="14">
        <f t="shared" si="28"/>
        <v>1</v>
      </c>
      <c r="D514" s="15">
        <v>0</v>
      </c>
      <c r="E514" s="15">
        <f>(D513/60+F514*data!$C$16+G514*data!$C$17-E513*(data!$C$18+data!$C$19+data!$C$20))*C513/60+E513</f>
        <v>0.28351079266439211</v>
      </c>
      <c r="F514" s="15">
        <f>F513+(data!$C$19*E513-data!$C$16*F513)*C513/60</f>
        <v>3.2494319159424641</v>
      </c>
      <c r="G514" s="15">
        <f>G513+(data!$C$20*E513-data!$C$17*G513)*C513/60</f>
        <v>1.6443105710784001</v>
      </c>
      <c r="H514" s="16">
        <f t="shared" si="26"/>
        <v>8.4833333333333325</v>
      </c>
      <c r="I514" s="15">
        <f>E514/data!$C$15*1000</f>
        <v>3.8387354569101001E-2</v>
      </c>
      <c r="J514" s="15">
        <f>J513+data!$C$21*(I513-J513)/60*C513</f>
        <v>0.10683645018997259</v>
      </c>
    </row>
    <row r="515" spans="1:10" ht="20.100000000000001" customHeight="1">
      <c r="A515" s="12">
        <f t="shared" si="27"/>
        <v>510</v>
      </c>
      <c r="B515" s="13"/>
      <c r="C515" s="14">
        <f t="shared" si="28"/>
        <v>1</v>
      </c>
      <c r="D515" s="9">
        <v>0</v>
      </c>
      <c r="E515" s="15">
        <f>(D514/60+F515*data!$C$16+G515*data!$C$17-E514*(data!$C$18+data!$C$19+data!$C$20))*C514/60+E514</f>
        <v>0.28325471170032168</v>
      </c>
      <c r="F515" s="15">
        <f>F514+(data!$C$19*E514-data!$C$16*F514)*C514/60</f>
        <v>3.2476436067350059</v>
      </c>
      <c r="G515" s="15">
        <f>G514+(data!$C$20*E514-data!$C$17*G514)*C514/60</f>
        <v>1.6447512251051208</v>
      </c>
      <c r="H515" s="16">
        <f t="shared" si="26"/>
        <v>8.5</v>
      </c>
      <c r="I515" s="15">
        <f>E515/data!$C$15*1000</f>
        <v>3.8352681212669708E-2</v>
      </c>
      <c r="J515" s="15">
        <f>J514+data!$C$21*(I514-J514)/60*C514</f>
        <v>0.10669377186840998</v>
      </c>
    </row>
    <row r="516" spans="1:10" ht="20.100000000000001" customHeight="1">
      <c r="A516" s="12">
        <f t="shared" si="27"/>
        <v>511</v>
      </c>
      <c r="B516" s="13"/>
      <c r="C516" s="14">
        <f t="shared" si="28"/>
        <v>1</v>
      </c>
      <c r="D516" s="15">
        <v>0</v>
      </c>
      <c r="E516" s="15">
        <f>(D515/60+F516*data!$C$16+G516*data!$C$17-E515*(data!$C$18+data!$C$19+data!$C$20))*C515/60+E515</f>
        <v>0.28300021379004398</v>
      </c>
      <c r="F516" s="15">
        <f>F515+(data!$C$19*E515-data!$C$16*F515)*C515/60</f>
        <v>3.2458557023064905</v>
      </c>
      <c r="G516" s="15">
        <f>G515+(data!$C$20*E515-data!$C$17*G515)*C515/60</f>
        <v>1.6451913385845005</v>
      </c>
      <c r="H516" s="16">
        <f t="shared" si="26"/>
        <v>8.5166666666666675</v>
      </c>
      <c r="I516" s="15">
        <f>E516/data!$C$15*1000</f>
        <v>3.8318222201684224E-2</v>
      </c>
      <c r="J516" s="15">
        <f>J515+data!$C$21*(I515-J515)/60*C515</f>
        <v>0.10655131867717239</v>
      </c>
    </row>
    <row r="517" spans="1:10" ht="20.100000000000001" customHeight="1">
      <c r="A517" s="12">
        <f t="shared" si="27"/>
        <v>512</v>
      </c>
      <c r="B517" s="13"/>
      <c r="C517" s="14">
        <f t="shared" si="28"/>
        <v>1</v>
      </c>
      <c r="D517" s="9">
        <v>0</v>
      </c>
      <c r="E517" s="15">
        <f>(D516/60+F517*data!$C$16+G517*data!$C$17-E516*(data!$C$18+data!$C$19+data!$C$20))*C516/60+E516</f>
        <v>0.28274727807825134</v>
      </c>
      <c r="F517" s="15">
        <f>F516+(data!$C$19*E516-data!$C$16*F516)*C516/60</f>
        <v>3.2440682113971935</v>
      </c>
      <c r="G517" s="15">
        <f>G516+(data!$C$20*E516-data!$C$17*G516)*C516/60</f>
        <v>1.6456309146965276</v>
      </c>
      <c r="H517" s="16">
        <f t="shared" ref="H517:H580" si="29">$A517/60</f>
        <v>8.5333333333333332</v>
      </c>
      <c r="I517" s="15">
        <f>E517/data!$C$15*1000</f>
        <v>3.828397471233639E-2</v>
      </c>
      <c r="J517" s="15">
        <f>J516+data!$C$21*(I516-J516)/60*C516</f>
        <v>0.10640909059377937</v>
      </c>
    </row>
    <row r="518" spans="1:10" ht="20.100000000000001" customHeight="1">
      <c r="A518" s="12">
        <f t="shared" ref="A518:A581" si="30">$A517+C517</f>
        <v>513</v>
      </c>
      <c r="B518" s="13"/>
      <c r="C518" s="14">
        <f t="shared" ref="C518:C581" si="31">M$7</f>
        <v>1</v>
      </c>
      <c r="D518" s="15">
        <v>0</v>
      </c>
      <c r="E518" s="15">
        <f>(D517/60+F518*data!$C$16+G518*data!$C$17-E517*(data!$C$18+data!$C$19+data!$C$20))*C517/60+E517</f>
        <v>0.28249588399893416</v>
      </c>
      <c r="F518" s="15">
        <f>F517+(data!$C$19*E517-data!$C$16*F517)*C517/60</f>
        <v>3.2422811426173896</v>
      </c>
      <c r="G518" s="15">
        <f>G517+(data!$C$20*E517-data!$C$17*G517)*C517/60</f>
        <v>1.6460699565795889</v>
      </c>
      <c r="H518" s="16">
        <f t="shared" si="29"/>
        <v>8.5500000000000007</v>
      </c>
      <c r="I518" s="15">
        <f>E518/data!$C$15*1000</f>
        <v>3.8249935959988976E-2</v>
      </c>
      <c r="J518" s="15">
        <f>J517+data!$C$21*(I517-J517)/60*C517</f>
        <v>0.10626708758991121</v>
      </c>
    </row>
    <row r="519" spans="1:10" ht="20.100000000000001" customHeight="1">
      <c r="A519" s="12">
        <f t="shared" si="30"/>
        <v>514</v>
      </c>
      <c r="B519" s="13"/>
      <c r="C519" s="14">
        <f t="shared" si="31"/>
        <v>1</v>
      </c>
      <c r="D519" s="9">
        <v>0</v>
      </c>
      <c r="E519" s="15">
        <f>(D518/60+F519*data!$C$16+G519*data!$C$17-E518*(data!$C$18+data!$C$19+data!$C$20))*C518/60+E518</f>
        <v>0.28224601127135879</v>
      </c>
      <c r="F519" s="15">
        <f>F518+(data!$C$19*E518-data!$C$16*F518)*C518/60</f>
        <v>3.2404945044491651</v>
      </c>
      <c r="G519" s="15">
        <f>G518+(data!$C$20*E518-data!$C$17*G518)*C518/60</f>
        <v>1.6465084673310464</v>
      </c>
      <c r="H519" s="16">
        <f t="shared" si="29"/>
        <v>8.5666666666666664</v>
      </c>
      <c r="I519" s="15">
        <f>E519/data!$C$15*1000</f>
        <v>3.8216103198631148E-2</v>
      </c>
      <c r="J519" s="15">
        <f>J518+data!$C$21*(I518-J518)/60*C518</f>
        <v>0.10612530963150284</v>
      </c>
    </row>
    <row r="520" spans="1:10" ht="20.100000000000001" customHeight="1">
      <c r="A520" s="12">
        <f t="shared" si="30"/>
        <v>515</v>
      </c>
      <c r="B520" s="13"/>
      <c r="C520" s="14">
        <f t="shared" si="31"/>
        <v>1</v>
      </c>
      <c r="D520" s="15">
        <v>0</v>
      </c>
      <c r="E520" s="15">
        <f>(D519/60+F520*data!$C$16+G520*data!$C$17-E519*(data!$C$18+data!$C$19+data!$C$20))*C519/60+E519</f>
        <v>0.28199763989610138</v>
      </c>
      <c r="F520" s="15">
        <f>F519+(data!$C$19*E519-data!$C$16*F519)*C519/60</f>
        <v>3.2387083052482053</v>
      </c>
      <c r="G520" s="15">
        <f>G519+(data!$C$20*E519-data!$C$17*G519)*C519/60</f>
        <v>1.6469464500078062</v>
      </c>
      <c r="H520" s="16">
        <f t="shared" si="29"/>
        <v>8.5833333333333339</v>
      </c>
      <c r="I520" s="15">
        <f>E520/data!$C$15*1000</f>
        <v>3.8182473720341378E-2</v>
      </c>
      <c r="J520" s="15">
        <f>J519+data!$C$21*(I519-J519)/60*C519</f>
        <v>0.10598375667883626</v>
      </c>
    </row>
    <row r="521" spans="1:10" ht="20.100000000000001" customHeight="1">
      <c r="A521" s="12">
        <f t="shared" si="30"/>
        <v>516</v>
      </c>
      <c r="B521" s="13"/>
      <c r="C521" s="14">
        <f t="shared" si="31"/>
        <v>1</v>
      </c>
      <c r="D521" s="9">
        <v>0</v>
      </c>
      <c r="E521" s="15">
        <f>(D520/60+F521*data!$C$16+G521*data!$C$17-E520*(data!$C$18+data!$C$19+data!$C$20))*C520/60+E520</f>
        <v>0.28175075015113682</v>
      </c>
      <c r="F521" s="15">
        <f>F520+(data!$C$19*E520-data!$C$16*F520)*C520/60</f>
        <v>3.2369225532455581</v>
      </c>
      <c r="G521" s="15">
        <f>G520+(data!$C$20*E520-data!$C$17*G520)*C520/60</f>
        <v>1.6473839076268788</v>
      </c>
      <c r="H521" s="16">
        <f t="shared" si="29"/>
        <v>8.6</v>
      </c>
      <c r="I521" s="15">
        <f>E521/data!$C$15*1000</f>
        <v>3.8149044854757952E-2</v>
      </c>
      <c r="J521" s="15">
        <f>J520+data!$C$21*(I520-J520)/60*C520</f>
        <v>0.1058424286866318</v>
      </c>
    </row>
    <row r="522" spans="1:10" ht="20.100000000000001" customHeight="1">
      <c r="A522" s="12">
        <f t="shared" si="30"/>
        <v>517</v>
      </c>
      <c r="B522" s="13"/>
      <c r="C522" s="14">
        <f t="shared" si="31"/>
        <v>1</v>
      </c>
      <c r="D522" s="15">
        <v>0</v>
      </c>
      <c r="E522" s="15">
        <f>(D521/60+F522*data!$C$16+G522*data!$C$17-E521*(data!$C$18+data!$C$19+data!$C$20))*C521/60+E521</f>
        <v>0.28150532258798205</v>
      </c>
      <c r="F522" s="15">
        <f>F521+(data!$C$19*E521-data!$C$16*F521)*C521/60</f>
        <v>3.2351372565493701</v>
      </c>
      <c r="G522" s="15">
        <f>G521+(data!$C$20*E521-data!$C$17*G521)*C521/60</f>
        <v>1.6478208431659336</v>
      </c>
      <c r="H522" s="16">
        <f t="shared" si="29"/>
        <v>8.6166666666666671</v>
      </c>
      <c r="I522" s="15">
        <f>E522/data!$C$15*1000</f>
        <v>3.8115813968556719E-2</v>
      </c>
      <c r="J522" s="15">
        <f>J521+data!$C$21*(I521-J521)/60*C521</f>
        <v>0.10570132560413789</v>
      </c>
    </row>
    <row r="523" spans="1:10" ht="20.100000000000001" customHeight="1">
      <c r="A523" s="12">
        <f t="shared" si="30"/>
        <v>518</v>
      </c>
      <c r="B523" s="13"/>
      <c r="C523" s="14">
        <f t="shared" si="31"/>
        <v>1</v>
      </c>
      <c r="D523" s="9">
        <v>0</v>
      </c>
      <c r="E523" s="15">
        <f>(D522/60+F523*data!$C$16+G523*data!$C$17-E522*(data!$C$18+data!$C$19+data!$C$20))*C522/60+E522</f>
        <v>0.2812613380278931</v>
      </c>
      <c r="F523" s="15">
        <f>F522+(data!$C$19*E522-data!$C$16*F522)*C522/60</f>
        <v>3.2333524231466022</v>
      </c>
      <c r="G523" s="15">
        <f>G522+(data!$C$20*E522-data!$C$17*G522)*C522/60</f>
        <v>1.6482572595638427</v>
      </c>
      <c r="H523" s="16">
        <f t="shared" si="29"/>
        <v>8.6333333333333329</v>
      </c>
      <c r="I523" s="15">
        <f>E523/data!$C$15*1000</f>
        <v>3.8082778464936198E-2</v>
      </c>
      <c r="J523" s="15">
        <f>J522+data!$C$21*(I522-J522)/60*C522</f>
        <v>0.10556044737521977</v>
      </c>
    </row>
    <row r="524" spans="1:10" ht="20.100000000000001" customHeight="1">
      <c r="A524" s="12">
        <f t="shared" si="30"/>
        <v>519</v>
      </c>
      <c r="B524" s="13"/>
      <c r="C524" s="14">
        <f t="shared" si="31"/>
        <v>1</v>
      </c>
      <c r="D524" s="15">
        <v>0</v>
      </c>
      <c r="E524" s="15">
        <f>(D523/60+F524*data!$C$16+G524*data!$C$17-E523*(data!$C$18+data!$C$19+data!$C$20))*C523/60+E523</f>
        <v>0.28101877755811494</v>
      </c>
      <c r="F524" s="15">
        <f>F523+(data!$C$19*E523-data!$C$16*F523)*C523/60</f>
        <v>3.2315680609047184</v>
      </c>
      <c r="G524" s="15">
        <f>G523+(data!$C$20*E523-data!$C$17*G523)*C523/60</f>
        <v>1.6486931597212207</v>
      </c>
      <c r="H524" s="16">
        <f t="shared" si="29"/>
        <v>8.65</v>
      </c>
      <c r="I524" s="15">
        <f>E524/data!$C$15*1000</f>
        <v>3.8049935783109813E-2</v>
      </c>
      <c r="J524" s="15">
        <f>J523+data!$C$21*(I523-J523)/60*C523</f>
        <v>0.1054197939384468</v>
      </c>
    </row>
    <row r="525" spans="1:10" ht="20.100000000000001" customHeight="1">
      <c r="A525" s="12">
        <f t="shared" si="30"/>
        <v>520</v>
      </c>
      <c r="B525" s="13"/>
      <c r="C525" s="14">
        <f t="shared" si="31"/>
        <v>1</v>
      </c>
      <c r="D525" s="9">
        <v>0</v>
      </c>
      <c r="E525" s="15">
        <f>(D524/60+F525*data!$C$16+G525*data!$C$17-E524*(data!$C$18+data!$C$19+data!$C$20))*C524/60+E524</f>
        <v>0.2807776225281835</v>
      </c>
      <c r="F525" s="15">
        <f>F524+(data!$C$19*E524-data!$C$16*F524)*C524/60</f>
        <v>3.2297841775733529</v>
      </c>
      <c r="G525" s="15">
        <f>G524+(data!$C$20*E524-data!$C$17*G524)*C524/60</f>
        <v>1.6491285465009531</v>
      </c>
      <c r="H525" s="16">
        <f t="shared" si="29"/>
        <v>8.6666666666666661</v>
      </c>
      <c r="I525" s="15">
        <f>E525/data!$C$15*1000</f>
        <v>3.8017283397805184E-2</v>
      </c>
      <c r="J525" s="15">
        <f>J524+data!$C$21*(I524-J524)/60*C524</f>
        <v>0.10527936522717858</v>
      </c>
    </row>
    <row r="526" spans="1:10" ht="20.100000000000001" customHeight="1">
      <c r="A526" s="12">
        <f t="shared" si="30"/>
        <v>521</v>
      </c>
      <c r="B526" s="13"/>
      <c r="C526" s="14">
        <f t="shared" si="31"/>
        <v>1</v>
      </c>
      <c r="D526" s="15">
        <v>0</v>
      </c>
      <c r="E526" s="15">
        <f>(D525/60+F526*data!$C$16+G526*data!$C$17-E525*(data!$C$18+data!$C$19+data!$C$20))*C525/60+E525</f>
        <v>0.280537854546279</v>
      </c>
      <c r="F526" s="15">
        <f>F525+(data!$C$19*E525-data!$C$16*F525)*C525/60</f>
        <v>3.2280007807859534</v>
      </c>
      <c r="G526" s="15">
        <f>G525+(data!$C$20*E525-data!$C$17*G525)*C525/60</f>
        <v>1.649563422728721</v>
      </c>
      <c r="H526" s="16">
        <f t="shared" si="29"/>
        <v>8.6833333333333336</v>
      </c>
      <c r="I526" s="15">
        <f>E526/data!$C$15*1000</f>
        <v>3.7984818818770333E-2</v>
      </c>
      <c r="J526" s="15">
        <f>J525+data!$C$21*(I525-J525)/60*C525</f>
        <v>0.10513916116964979</v>
      </c>
    </row>
    <row r="527" spans="1:10" ht="20.100000000000001" customHeight="1">
      <c r="A527" s="12">
        <f t="shared" si="30"/>
        <v>522</v>
      </c>
      <c r="B527" s="13"/>
      <c r="C527" s="14">
        <f t="shared" si="31"/>
        <v>1</v>
      </c>
      <c r="D527" s="9">
        <v>0</v>
      </c>
      <c r="E527" s="15">
        <f>(D526/60+F527*data!$C$16+G527*data!$C$17-E526*(data!$C$18+data!$C$19+data!$C$20))*C526/60+E526</f>
        <v>0.28029945547563012</v>
      </c>
      <c r="F527" s="15">
        <f>F526+(data!$C$19*E526-data!$C$16*F526)*C526/60</f>
        <v>3.2262178780614015</v>
      </c>
      <c r="G527" s="15">
        <f>G526+(data!$C$20*E526-data!$C$17*G526)*C526/60</f>
        <v>1.6499977911935162</v>
      </c>
      <c r="H527" s="16">
        <f t="shared" si="29"/>
        <v>8.6999999999999993</v>
      </c>
      <c r="I527" s="15">
        <f>E527/data!$C$15*1000</f>
        <v>3.7952539590286861E-2</v>
      </c>
      <c r="J527" s="15">
        <f>J526+data!$C$21*(I526-J526)/60*C526</f>
        <v>0.10499918168905395</v>
      </c>
    </row>
    <row r="528" spans="1:10" ht="20.100000000000001" customHeight="1">
      <c r="A528" s="12">
        <f t="shared" si="30"/>
        <v>523</v>
      </c>
      <c r="B528" s="13"/>
      <c r="C528" s="14">
        <f t="shared" si="31"/>
        <v>1</v>
      </c>
      <c r="D528" s="15">
        <v>0</v>
      </c>
      <c r="E528" s="15">
        <f>(D527/60+F528*data!$C$16+G528*data!$C$17-E527*(data!$C$18+data!$C$19+data!$C$20))*C527/60+E527</f>
        <v>0.28006240743096816</v>
      </c>
      <c r="F528" s="15">
        <f>F527+(data!$C$19*E527-data!$C$16*F527)*C527/60</f>
        <v>3.2244354768056103</v>
      </c>
      <c r="G528" s="15">
        <f>G527+(data!$C$20*E527-data!$C$17*G527)*C527/60</f>
        <v>1.6504316546481497</v>
      </c>
      <c r="H528" s="16">
        <f t="shared" si="29"/>
        <v>8.7166666666666668</v>
      </c>
      <c r="I528" s="15">
        <f>E528/data!$C$15*1000</f>
        <v>3.7920443290689825E-2</v>
      </c>
      <c r="J528" s="15">
        <f>J527+data!$C$21*(I527-J527)/60*C527</f>
        <v>0.10485942670362586</v>
      </c>
    </row>
    <row r="529" spans="1:10" ht="20.100000000000001" customHeight="1">
      <c r="A529" s="12">
        <f t="shared" si="30"/>
        <v>524</v>
      </c>
      <c r="B529" s="13"/>
      <c r="C529" s="14">
        <f t="shared" si="31"/>
        <v>1</v>
      </c>
      <c r="D529" s="9">
        <v>0</v>
      </c>
      <c r="E529" s="15">
        <f>(D528/60+F529*data!$C$16+G529*data!$C$17-E528*(data!$C$18+data!$C$19+data!$C$20))*C528/60+E528</f>
        <v>0.27982669277503036</v>
      </c>
      <c r="F529" s="15">
        <f>F528+(data!$C$19*E528-data!$C$16*F528)*C528/60</f>
        <v>3.2226535843131003</v>
      </c>
      <c r="G529" s="15">
        <f>G528+(data!$C$20*E528-data!$C$17*G528)*C528/60</f>
        <v>1.6508650158097533</v>
      </c>
      <c r="H529" s="16">
        <f t="shared" si="29"/>
        <v>8.7333333333333325</v>
      </c>
      <c r="I529" s="15">
        <f>E529/data!$C$15*1000</f>
        <v>3.7888527531894256E-2</v>
      </c>
      <c r="J529" s="15">
        <f>J528+data!$C$21*(I528-J528)/60*C528</f>
        <v>0.10471989612672292</v>
      </c>
    </row>
    <row r="530" spans="1:10" ht="20.100000000000001" customHeight="1">
      <c r="A530" s="12">
        <f t="shared" si="30"/>
        <v>525</v>
      </c>
      <c r="B530" s="13"/>
      <c r="C530" s="14">
        <f t="shared" si="31"/>
        <v>1</v>
      </c>
      <c r="D530" s="15">
        <v>0</v>
      </c>
      <c r="E530" s="15">
        <f>(D529/60+F530*data!$C$16+G530*data!$C$17-E529*(data!$C$18+data!$C$19+data!$C$20))*C529/60+E529</f>
        <v>0.27959229411511211</v>
      </c>
      <c r="F530" s="15">
        <f>F529+(data!$C$19*E529-data!$C$16*F529)*C529/60</f>
        <v>3.2208722077685539</v>
      </c>
      <c r="G530" s="15">
        <f>G529+(data!$C$20*E529-data!$C$17*G529)*C529/60</f>
        <v>1.6512978773602744</v>
      </c>
      <c r="H530" s="16">
        <f t="shared" si="29"/>
        <v>8.75</v>
      </c>
      <c r="I530" s="15">
        <f>E530/data!$C$15*1000</f>
        <v>3.7856789958928362E-2</v>
      </c>
      <c r="J530" s="15">
        <f>J529+data!$C$21*(I529-J529)/60*C529</f>
        <v>0.1045805898669053</v>
      </c>
    </row>
    <row r="531" spans="1:10" ht="20.100000000000001" customHeight="1">
      <c r="A531" s="12">
        <f t="shared" si="30"/>
        <v>526</v>
      </c>
      <c r="B531" s="13"/>
      <c r="C531" s="14">
        <f t="shared" si="31"/>
        <v>1</v>
      </c>
      <c r="D531" s="9">
        <v>0</v>
      </c>
      <c r="E531" s="15">
        <f>(D530/60+F531*data!$C$16+G531*data!$C$17-E530*(data!$C$18+data!$C$19+data!$C$20))*C530/60+E530</f>
        <v>0.27935919429966671</v>
      </c>
      <c r="F531" s="15">
        <f>F530+(data!$C$19*E530-data!$C$16*F530)*C530/60</f>
        <v>3.2190913542483464</v>
      </c>
      <c r="G531" s="15">
        <f>G530+(data!$C$20*E530-data!$C$17*G530)*C530/60</f>
        <v>1.6517302419469635</v>
      </c>
      <c r="H531" s="16">
        <f t="shared" si="29"/>
        <v>8.7666666666666675</v>
      </c>
      <c r="I531" s="15">
        <f>E531/data!$C$15*1000</f>
        <v>3.7825228249473132E-2</v>
      </c>
      <c r="J531" s="15">
        <f>J530+data!$C$21*(I530-J530)/60*C530</f>
        <v>0.10444150782801498</v>
      </c>
    </row>
    <row r="532" spans="1:10" ht="20.100000000000001" customHeight="1">
      <c r="A532" s="12">
        <f t="shared" si="30"/>
        <v>527</v>
      </c>
      <c r="B532" s="13"/>
      <c r="C532" s="14">
        <f t="shared" si="31"/>
        <v>1</v>
      </c>
      <c r="D532" s="15">
        <v>0</v>
      </c>
      <c r="E532" s="15">
        <f>(D531/60+F532*data!$C$16+G532*data!$C$17-E531*(data!$C$18+data!$C$19+data!$C$20))*C531/60+E531</f>
        <v>0.27912737641495278</v>
      </c>
      <c r="F532" s="15">
        <f>F531+(data!$C$19*E531-data!$C$16*F531)*C531/60</f>
        <v>3.2173110307220578</v>
      </c>
      <c r="G532" s="15">
        <f>G531+(data!$C$20*E531-data!$C$17*G531)*C531/60</f>
        <v>1.6521621121828549</v>
      </c>
      <c r="H532" s="16">
        <f t="shared" si="29"/>
        <v>8.7833333333333332</v>
      </c>
      <c r="I532" s="15">
        <f>E532/data!$C$15*1000</f>
        <v>3.7793840113408389E-2</v>
      </c>
      <c r="J532" s="15">
        <f>J531+data!$C$21*(I531-J531)/60*C531</f>
        <v>0.10430264990925361</v>
      </c>
    </row>
    <row r="533" spans="1:10" ht="20.100000000000001" customHeight="1">
      <c r="A533" s="12">
        <f t="shared" si="30"/>
        <v>528</v>
      </c>
      <c r="B533" s="13"/>
      <c r="C533" s="14">
        <f t="shared" si="31"/>
        <v>1</v>
      </c>
      <c r="D533" s="9">
        <v>0</v>
      </c>
      <c r="E533" s="15">
        <f>(D532/60+F533*data!$C$16+G533*data!$C$17-E532*(data!$C$18+data!$C$19+data!$C$20))*C532/60+E532</f>
        <v>0.27889682378172803</v>
      </c>
      <c r="F533" s="15">
        <f>F532+(data!$C$19*E532-data!$C$16*F532)*C532/60</f>
        <v>3.2155312440539627</v>
      </c>
      <c r="G533" s="15">
        <f>G532+(data!$C$20*E532-data!$C$17*G532)*C532/60</f>
        <v>1.6525934906472413</v>
      </c>
      <c r="H533" s="16">
        <f t="shared" si="29"/>
        <v>8.8000000000000007</v>
      </c>
      <c r="I533" s="15">
        <f>E533/data!$C$15*1000</f>
        <v>3.7762623292365127E-2</v>
      </c>
      <c r="J533" s="15">
        <f>J532+data!$C$21*(I532-J532)/60*C532</f>
        <v>0.10416401600525935</v>
      </c>
    </row>
    <row r="534" spans="1:10" ht="20.100000000000001" customHeight="1">
      <c r="A534" s="12">
        <f t="shared" si="30"/>
        <v>529</v>
      </c>
      <c r="B534" s="13"/>
      <c r="C534" s="14">
        <f t="shared" si="31"/>
        <v>1</v>
      </c>
      <c r="D534" s="15">
        <v>0</v>
      </c>
      <c r="E534" s="15">
        <f>(D533/60+F534*data!$C$16+G534*data!$C$17-E533*(data!$C$18+data!$C$19+data!$C$20))*C533/60+E533</f>
        <v>0.27866751995198924</v>
      </c>
      <c r="F534" s="15">
        <f>F533+(data!$C$19*E533-data!$C$16*F533)*C533/60</f>
        <v>3.2137520010044986</v>
      </c>
      <c r="G534" s="15">
        <f>G533+(data!$C$20*E533-data!$C$17*G533)*C533/60</f>
        <v>1.6530243798861413</v>
      </c>
      <c r="H534" s="16">
        <f t="shared" si="29"/>
        <v>8.8166666666666664</v>
      </c>
      <c r="I534" s="15">
        <f>E534/data!$C$15*1000</f>
        <v>3.7731575559284095E-2</v>
      </c>
      <c r="J534" s="15">
        <f>J533+data!$C$21*(I533-J533)/60*C533</f>
        <v>0.10402560600618251</v>
      </c>
    </row>
    <row r="535" spans="1:10" ht="20.100000000000001" customHeight="1">
      <c r="A535" s="12">
        <f t="shared" si="30"/>
        <v>530</v>
      </c>
      <c r="B535" s="13"/>
      <c r="C535" s="14">
        <f t="shared" si="31"/>
        <v>1</v>
      </c>
      <c r="D535" s="9">
        <v>0</v>
      </c>
      <c r="E535" s="15">
        <f>(D534/60+F535*data!$C$16+G535*data!$C$17-E534*(data!$C$18+data!$C$19+data!$C$20))*C534/60+E534</f>
        <v>0.27843944870575732</v>
      </c>
      <c r="F535" s="15">
        <f>F534+(data!$C$19*E534-data!$C$16*F534)*C534/60</f>
        <v>3.2119733082317152</v>
      </c>
      <c r="G535" s="15">
        <f>G534+(data!$C$20*E534-data!$C$17*G534)*C534/60</f>
        <v>1.6534547824127603</v>
      </c>
      <c r="H535" s="16">
        <f t="shared" si="29"/>
        <v>8.8333333333333339</v>
      </c>
      <c r="I535" s="15">
        <f>E535/data!$C$15*1000</f>
        <v>3.7700694717980515E-2</v>
      </c>
      <c r="J535" s="15">
        <f>J534+data!$C$21*(I534-J534)/60*C534</f>
        <v>0.1038874197977602</v>
      </c>
    </row>
    <row r="536" spans="1:10" ht="20.100000000000001" customHeight="1">
      <c r="A536" s="12">
        <f t="shared" si="30"/>
        <v>531</v>
      </c>
      <c r="B536" s="13"/>
      <c r="C536" s="14">
        <f t="shared" si="31"/>
        <v>1</v>
      </c>
      <c r="D536" s="15">
        <v>0</v>
      </c>
      <c r="E536" s="15">
        <f>(D535/60+F536*data!$C$16+G536*data!$C$17-E535*(data!$C$18+data!$C$19+data!$C$20))*C535/60+E535</f>
        <v>0.27821259404790716</v>
      </c>
      <c r="F536" s="15">
        <f>F535+(data!$C$19*E535-data!$C$16*F535)*C535/60</f>
        <v>3.2101951722927033</v>
      </c>
      <c r="G536" s="15">
        <f>G535+(data!$C$20*E535-data!$C$17*G535)*C535/60</f>
        <v>1.653884700707946</v>
      </c>
      <c r="H536" s="16">
        <f t="shared" si="29"/>
        <v>8.85</v>
      </c>
      <c r="I536" s="15">
        <f>E536/data!$C$15*1000</f>
        <v>3.7669978602714822E-2</v>
      </c>
      <c r="J536" s="15">
        <f>J535+data!$C$21*(I535-J535)/60*C535</f>
        <v>0.1037494572613899</v>
      </c>
    </row>
    <row r="537" spans="1:10" ht="20.100000000000001" customHeight="1">
      <c r="A537" s="12">
        <f t="shared" si="30"/>
        <v>532</v>
      </c>
      <c r="B537" s="13"/>
      <c r="C537" s="14">
        <f t="shared" si="31"/>
        <v>1</v>
      </c>
      <c r="D537" s="9">
        <v>0</v>
      </c>
      <c r="E537" s="15">
        <f>(D536/60+F537*data!$C$16+G537*data!$C$17-E536*(data!$C$18+data!$C$19+data!$C$20))*C536/60+E536</f>
        <v>0.27798694020504167</v>
      </c>
      <c r="F537" s="15">
        <f>F536+(data!$C$19*E536-data!$C$16*F536)*C536/60</f>
        <v>3.2084175996450033</v>
      </c>
      <c r="G537" s="15">
        <f>G536+(data!$C$20*E536-data!$C$17*G536)*C536/60</f>
        <v>1.6543141372206354</v>
      </c>
      <c r="H537" s="16">
        <f t="shared" si="29"/>
        <v>8.8666666666666671</v>
      </c>
      <c r="I537" s="15">
        <f>E537/data!$C$15*1000</f>
        <v>3.7639425077769434E-2</v>
      </c>
      <c r="J537" s="15">
        <f>J536+data!$C$21*(I536-J536)/60*C536</f>
        <v>0.10361171827420192</v>
      </c>
    </row>
    <row r="538" spans="1:10" ht="20.100000000000001" customHeight="1">
      <c r="A538" s="12">
        <f t="shared" si="30"/>
        <v>533</v>
      </c>
      <c r="B538" s="13"/>
      <c r="C538" s="14">
        <f t="shared" si="31"/>
        <v>1</v>
      </c>
      <c r="D538" s="15">
        <v>0</v>
      </c>
      <c r="E538" s="15">
        <f>(D537/60+F538*data!$C$16+G538*data!$C$17-E537*(data!$C$18+data!$C$19+data!$C$20))*C537/60+E537</f>
        <v>0.27776247162240914</v>
      </c>
      <c r="F538" s="15">
        <f>F537+(data!$C$19*E537-data!$C$16*F537)*C537/60</f>
        <v>3.2066405966479934</v>
      </c>
      <c r="G538" s="15">
        <f>G537+(data!$C$20*E537-data!$C$17*G537)*C537/60</f>
        <v>1.6547430943682981</v>
      </c>
      <c r="H538" s="16">
        <f t="shared" si="29"/>
        <v>8.8833333333333329</v>
      </c>
      <c r="I538" s="15">
        <f>E538/data!$C$15*1000</f>
        <v>3.7609032037031344E-2</v>
      </c>
      <c r="J538" s="15">
        <f>J537+data!$C$21*(I537-J537)/60*C537</f>
        <v>0.10347420270913091</v>
      </c>
    </row>
    <row r="539" spans="1:10" ht="20.100000000000001" customHeight="1">
      <c r="A539" s="12">
        <f t="shared" si="30"/>
        <v>534</v>
      </c>
      <c r="B539" s="13"/>
      <c r="C539" s="14">
        <f t="shared" si="31"/>
        <v>1</v>
      </c>
      <c r="D539" s="9">
        <v>0</v>
      </c>
      <c r="E539" s="15">
        <f>(D538/60+F539*data!$C$16+G539*data!$C$17-E538*(data!$C$18+data!$C$19+data!$C$20))*C538/60+E538</f>
        <v>0.2775391729608635</v>
      </c>
      <c r="F539" s="15">
        <f>F538+(data!$C$19*E538-data!$C$16*F538)*C538/60</f>
        <v>3.204864169564261</v>
      </c>
      <c r="G539" s="15">
        <f>G538+(data!$C$20*E538-data!$C$17*G538)*C538/60</f>
        <v>1.6551715745373721</v>
      </c>
      <c r="H539" s="16">
        <f t="shared" si="29"/>
        <v>8.9</v>
      </c>
      <c r="I539" s="15">
        <f>E539/data!$C$15*1000</f>
        <v>3.7578797403580527E-2</v>
      </c>
      <c r="J539" s="15">
        <f>J538+data!$C$21*(I538-J538)/60*C538</f>
        <v>0.10333691043498631</v>
      </c>
    </row>
    <row r="540" spans="1:10" ht="20.100000000000001" customHeight="1">
      <c r="A540" s="12">
        <f t="shared" si="30"/>
        <v>535</v>
      </c>
      <c r="B540" s="13"/>
      <c r="C540" s="14">
        <f t="shared" si="31"/>
        <v>1</v>
      </c>
      <c r="D540" s="15">
        <v>0</v>
      </c>
      <c r="E540" s="15">
        <f>(D539/60+F540*data!$C$16+G540*data!$C$17-E539*(data!$C$18+data!$C$19+data!$C$20))*C539/60+E539</f>
        <v>0.27731702909386691</v>
      </c>
      <c r="F540" s="15">
        <f>F539+(data!$C$19*E539-data!$C$16*F539)*C539/60</f>
        <v>3.2030883245609525</v>
      </c>
      <c r="G540" s="15">
        <f>G539+(data!$C$20*E539-data!$C$17*G539)*C539/60</f>
        <v>1.6555995800836933</v>
      </c>
      <c r="H540" s="16">
        <f t="shared" si="29"/>
        <v>8.9166666666666661</v>
      </c>
      <c r="I540" s="15">
        <f>E540/data!$C$15*1000</f>
        <v>3.7548719129284133E-2</v>
      </c>
      <c r="J540" s="15">
        <f>J539+data!$C$21*(I539-J539)/60*C539</f>
        <v>0.10319984131652181</v>
      </c>
    </row>
    <row r="541" spans="1:10" ht="20.100000000000001" customHeight="1">
      <c r="A541" s="12">
        <f t="shared" si="30"/>
        <v>536</v>
      </c>
      <c r="B541" s="13"/>
      <c r="C541" s="14">
        <f t="shared" si="31"/>
        <v>1</v>
      </c>
      <c r="D541" s="9">
        <v>0</v>
      </c>
      <c r="E541" s="15">
        <f>(D540/60+F541*data!$C$16+G541*data!$C$17-E540*(data!$C$18+data!$C$19+data!$C$20))*C540/60+E540</f>
        <v>0.27709602510453396</v>
      </c>
      <c r="F541" s="15">
        <f>F540+(data!$C$19*E540-data!$C$16*F540)*C540/60</f>
        <v>3.201313067711105</v>
      </c>
      <c r="G541" s="15">
        <f>G540+(data!$C$20*E540-data!$C$17*G540)*C540/60</f>
        <v>1.6560271133329203</v>
      </c>
      <c r="H541" s="16">
        <f t="shared" si="29"/>
        <v>8.9333333333333336</v>
      </c>
      <c r="I541" s="15">
        <f>E541/data!$C$15*1000</f>
        <v>3.7518795194396215E-2</v>
      </c>
      <c r="J541" s="15">
        <f>J540+data!$C$21*(I540-J540)/60*C540</f>
        <v>0.10306299521450377</v>
      </c>
    </row>
    <row r="542" spans="1:10" ht="20.100000000000001" customHeight="1">
      <c r="A542" s="12">
        <f t="shared" si="30"/>
        <v>537</v>
      </c>
      <c r="B542" s="13"/>
      <c r="C542" s="14">
        <f t="shared" si="31"/>
        <v>1</v>
      </c>
      <c r="D542" s="15">
        <v>0</v>
      </c>
      <c r="E542" s="15">
        <f>(D541/60+F542*data!$C$16+G542*data!$C$17-E541*(data!$C$18+data!$C$19+data!$C$20))*C541/60+E541</f>
        <v>0.27687614628271695</v>
      </c>
      <c r="F542" s="15">
        <f>F541+(data!$C$19*E541-data!$C$16*F541)*C541/60</f>
        <v>3.1995384049949607</v>
      </c>
      <c r="G542" s="15">
        <f>G541+(data!$C$20*E541-data!$C$17*G541)*C541/60</f>
        <v>1.6564541765809513</v>
      </c>
      <c r="H542" s="16">
        <f t="shared" si="29"/>
        <v>8.9499999999999993</v>
      </c>
      <c r="I542" s="15">
        <f>E542/data!$C$15*1000</f>
        <v>3.7489023607163142E-2</v>
      </c>
      <c r="J542" s="15">
        <f>J541+data!$C$21*(I541-J541)/60*C541</f>
        <v>0.10292637198577871</v>
      </c>
    </row>
    <row r="543" spans="1:10" ht="20.100000000000001" customHeight="1">
      <c r="A543" s="12">
        <f t="shared" si="30"/>
        <v>538</v>
      </c>
      <c r="B543" s="13"/>
      <c r="C543" s="14">
        <f t="shared" si="31"/>
        <v>1</v>
      </c>
      <c r="D543" s="9">
        <v>0</v>
      </c>
      <c r="E543" s="15">
        <f>(D542/60+F543*data!$C$16+G543*data!$C$17-E542*(data!$C$18+data!$C$19+data!$C$20))*C542/60+E542</f>
        <v>0.27665737812213187</v>
      </c>
      <c r="F543" s="15">
        <f>F542+(data!$C$19*E542-data!$C$16*F542)*C542/60</f>
        <v>3.1977643423012618</v>
      </c>
      <c r="G543" s="15">
        <f>G542+(data!$C$20*E542-data!$C$17*G542)*C542/60</f>
        <v>1.6568807720943375</v>
      </c>
      <c r="H543" s="16">
        <f t="shared" si="29"/>
        <v>8.9666666666666668</v>
      </c>
      <c r="I543" s="15">
        <f>E543/data!$C$15*1000</f>
        <v>3.74594024034344E-2</v>
      </c>
      <c r="J543" s="15">
        <f>J542+data!$C$21*(I542-J542)/60*C542</f>
        <v>0.1027899714833399</v>
      </c>
    </row>
    <row r="544" spans="1:10" ht="20.100000000000001" customHeight="1">
      <c r="A544" s="12">
        <f t="shared" si="30"/>
        <v>539</v>
      </c>
      <c r="B544" s="13"/>
      <c r="C544" s="14">
        <f t="shared" si="31"/>
        <v>1</v>
      </c>
      <c r="D544" s="15">
        <v>0</v>
      </c>
      <c r="E544" s="15">
        <f>(D543/60+F544*data!$C$16+G544*data!$C$17-E543*(data!$C$18+data!$C$19+data!$C$20))*C543/60+E543</f>
        <v>0.27643970631752396</v>
      </c>
      <c r="F544" s="15">
        <f>F543+(data!$C$19*E543-data!$C$16*F543)*C543/60</f>
        <v>3.1959908854285266</v>
      </c>
      <c r="G544" s="15">
        <f>G543+(data!$C$20*E543-data!$C$17*G543)*C543/60</f>
        <v>1.6573069021106892</v>
      </c>
      <c r="H544" s="16">
        <f t="shared" si="29"/>
        <v>8.9833333333333325</v>
      </c>
      <c r="I544" s="15">
        <f>E544/data!$C$15*1000</f>
        <v>3.742992964627883E-2</v>
      </c>
      <c r="J544" s="15">
        <f>J543+data!$C$21*(I543-J543)/60*C543</f>
        <v>0.10265379355639284</v>
      </c>
    </row>
    <row r="545" spans="1:10" ht="20.100000000000001" customHeight="1">
      <c r="A545" s="12">
        <f t="shared" si="30"/>
        <v>540</v>
      </c>
      <c r="B545" s="13"/>
      <c r="C545" s="14">
        <f t="shared" si="31"/>
        <v>1</v>
      </c>
      <c r="D545" s="9">
        <v>0</v>
      </c>
      <c r="E545" s="15">
        <f>(D544/60+F545*data!$C$16+G545*data!$C$17-E544*(data!$C$18+data!$C$19+data!$C$20))*C544/60+E544</f>
        <v>0.27622311676187317</v>
      </c>
      <c r="F545" s="15">
        <f>F544+(data!$C$19*E544-data!$C$16*F544)*C544/60</f>
        <v>3.1942180400863105</v>
      </c>
      <c r="G545" s="15">
        <f>G544+(data!$C$20*E544-data!$C$17*G544)*C544/60</f>
        <v>1.6577325688390763</v>
      </c>
      <c r="H545" s="16">
        <f t="shared" si="29"/>
        <v>9</v>
      </c>
      <c r="I545" s="15">
        <f>E545/data!$C$15*1000</f>
        <v>3.7400603425606263E-2</v>
      </c>
      <c r="J545" s="15">
        <f>J544+data!$C$21*(I544-J544)/60*C544</f>
        <v>0.10251783805041993</v>
      </c>
    </row>
    <row r="546" spans="1:10" ht="20.100000000000001" customHeight="1">
      <c r="A546" s="12">
        <f t="shared" si="30"/>
        <v>541</v>
      </c>
      <c r="B546" s="13"/>
      <c r="C546" s="14">
        <f t="shared" si="31"/>
        <v>1</v>
      </c>
      <c r="D546" s="15">
        <v>0</v>
      </c>
      <c r="E546" s="15">
        <f>(D545/60+F546*data!$C$16+G546*data!$C$17-E545*(data!$C$18+data!$C$19+data!$C$20))*C545/60+E545</f>
        <v>0.27600759554363802</v>
      </c>
      <c r="F546" s="15">
        <f>F545+(data!$C$19*E545-data!$C$16*F545)*C545/60</f>
        <v>3.1924458118964472</v>
      </c>
      <c r="G546" s="15">
        <f>G545+(data!$C$20*E545-data!$C$17*G545)*C545/60</f>
        <v>1.6581577744604241</v>
      </c>
      <c r="H546" s="16">
        <f t="shared" si="29"/>
        <v>9.0166666666666675</v>
      </c>
      <c r="I546" s="15">
        <f>E546/data!$C$15*1000</f>
        <v>3.737142185779431E-2</v>
      </c>
      <c r="J546" s="15">
        <f>J545+data!$C$21*(I545-J545)/60*C545</f>
        <v>0.10238210480724419</v>
      </c>
    </row>
    <row r="547" spans="1:10" ht="20.100000000000001" customHeight="1">
      <c r="A547" s="12">
        <f t="shared" si="30"/>
        <v>542</v>
      </c>
      <c r="B547" s="13"/>
      <c r="C547" s="14">
        <f t="shared" si="31"/>
        <v>1</v>
      </c>
      <c r="D547" s="9">
        <v>0</v>
      </c>
      <c r="E547" s="15">
        <f>(D546/60+F547*data!$C$16+G547*data!$C$17-E546*(data!$C$18+data!$C$19+data!$C$20))*C546/60+E546</f>
        <v>0.27579312894403823</v>
      </c>
      <c r="F547" s="15">
        <f>F546+(data!$C$19*E546-data!$C$16*F546)*C546/60</f>
        <v>3.1906742063942728</v>
      </c>
      <c r="G547" s="15">
        <f>G546+(data!$C$20*E546-data!$C$17*G546)*C546/60</f>
        <v>1.6585825211279033</v>
      </c>
      <c r="H547" s="16">
        <f t="shared" si="29"/>
        <v>9.0333333333333332</v>
      </c>
      <c r="I547" s="15">
        <f>E547/data!$C$15*1000</f>
        <v>3.7342383085320438E-2</v>
      </c>
      <c r="J547" s="15">
        <f>J546+data!$C$21*(I546-J546)/60*C546</f>
        <v>0.10224659366509203</v>
      </c>
    </row>
    <row r="548" spans="1:10" ht="20.100000000000001" customHeight="1">
      <c r="A548" s="12">
        <f t="shared" si="30"/>
        <v>543</v>
      </c>
      <c r="B548" s="13"/>
      <c r="C548" s="14">
        <f t="shared" si="31"/>
        <v>1</v>
      </c>
      <c r="D548" s="15">
        <v>0</v>
      </c>
      <c r="E548" s="15">
        <f>(D547/60+F548*data!$C$16+G548*data!$C$17-E547*(data!$C$18+data!$C$19+data!$C$20))*C547/60+E547</f>
        <v>0.27557970343437466</v>
      </c>
      <c r="F548" s="15">
        <f>F547+(data!$C$19*E547-data!$C$16*F547)*C547/60</f>
        <v>3.1889032290298345</v>
      </c>
      <c r="G548" s="15">
        <f>G547+(data!$C$20*E547-data!$C$17*G547)*C547/60</f>
        <v>1.6590068109673135</v>
      </c>
      <c r="H548" s="16">
        <f t="shared" si="29"/>
        <v>9.0500000000000007</v>
      </c>
      <c r="I548" s="15">
        <f>E548/data!$C$15*1000</f>
        <v>3.7313485276399119E-2</v>
      </c>
      <c r="J548" s="15">
        <f>J547+data!$C$21*(I547-J547)/60*C547</f>
        <v>0.10211130445865518</v>
      </c>
    </row>
    <row r="549" spans="1:10" ht="20.100000000000001" customHeight="1">
      <c r="A549" s="12">
        <f t="shared" si="30"/>
        <v>544</v>
      </c>
      <c r="B549" s="13"/>
      <c r="C549" s="14">
        <f t="shared" si="31"/>
        <v>1</v>
      </c>
      <c r="D549" s="9">
        <v>0</v>
      </c>
      <c r="E549" s="15">
        <f>(D548/60+F549*data!$C$16+G549*data!$C$17-E548*(data!$C$18+data!$C$19+data!$C$20))*C548/60+E548</f>
        <v>0.27536730567338691</v>
      </c>
      <c r="F549" s="15">
        <f>F548+(data!$C$19*E548-data!$C$16*F548)*C548/60</f>
        <v>3.1871328851690803</v>
      </c>
      <c r="G549" s="15">
        <f>G548+(data!$C$20*E548-data!$C$17*G548)*C548/60</f>
        <v>1.6594306460774635</v>
      </c>
      <c r="H549" s="16">
        <f t="shared" si="29"/>
        <v>9.0666666666666664</v>
      </c>
      <c r="I549" s="15">
        <f>E549/data!$C$15*1000</f>
        <v>3.7284726624624023E-2</v>
      </c>
      <c r="J549" s="15">
        <f>J548+data!$C$21*(I548-J548)/60*C548</f>
        <v>0.10197623701915168</v>
      </c>
    </row>
    <row r="550" spans="1:10" ht="20.100000000000001" customHeight="1">
      <c r="A550" s="12">
        <f t="shared" si="30"/>
        <v>545</v>
      </c>
      <c r="B550" s="13"/>
      <c r="C550" s="14">
        <f t="shared" si="31"/>
        <v>1</v>
      </c>
      <c r="D550" s="15">
        <v>0</v>
      </c>
      <c r="E550" s="15">
        <f>(D549/60+F550*data!$C$16+G550*data!$C$17-E549*(data!$C$18+data!$C$19+data!$C$20))*C549/60+E549</f>
        <v>0.27515592250464749</v>
      </c>
      <c r="F550" s="15">
        <f>F549+(data!$C$19*E549-data!$C$16*F549)*C549/60</f>
        <v>3.1853631800950337</v>
      </c>
      <c r="G550" s="15">
        <f>G549+(data!$C$20*E549-data!$C$17*G549)*C549/60</f>
        <v>1.6598540285305436</v>
      </c>
      <c r="H550" s="16">
        <f t="shared" si="29"/>
        <v>9.0833333333333339</v>
      </c>
      <c r="I550" s="15">
        <f>E550/data!$C$15*1000</f>
        <v>3.7256105348615148E-2</v>
      </c>
      <c r="J550" s="15">
        <f>J549+data!$C$21*(I549-J549)/60*C549</f>
        <v>0.10184139117438602</v>
      </c>
    </row>
    <row r="551" spans="1:10" ht="20.100000000000001" customHeight="1">
      <c r="A551" s="12">
        <f t="shared" si="30"/>
        <v>546</v>
      </c>
      <c r="B551" s="13"/>
      <c r="C551" s="14">
        <f t="shared" si="31"/>
        <v>1</v>
      </c>
      <c r="D551" s="9">
        <v>0</v>
      </c>
      <c r="E551" s="15">
        <f>(D550/60+F551*data!$C$16+G551*data!$C$17-E550*(data!$C$18+data!$C$19+data!$C$20))*C550/60+E550</f>
        <v>0.2749455409539921</v>
      </c>
      <c r="F551" s="15">
        <f>F550+(data!$C$19*E550-data!$C$16*F550)*C550/60</f>
        <v>3.1835941190089523</v>
      </c>
      <c r="G551" s="15">
        <f>G550+(data!$C$20*E550-data!$C$17*G550)*C550/60</f>
        <v>1.6602769603724958</v>
      </c>
      <c r="H551" s="16">
        <f t="shared" si="29"/>
        <v>9.1</v>
      </c>
      <c r="I551" s="15">
        <f>E551/data!$C$15*1000</f>
        <v>3.7227619691670988E-2</v>
      </c>
      <c r="J551" s="15">
        <f>J550+data!$C$21*(I550-J550)/60*C550</f>
        <v>0.10170676674880848</v>
      </c>
    </row>
    <row r="552" spans="1:10" ht="20.100000000000001" customHeight="1">
      <c r="A552" s="12">
        <f t="shared" si="30"/>
        <v>547</v>
      </c>
      <c r="B552" s="13"/>
      <c r="C552" s="14">
        <f t="shared" si="31"/>
        <v>1</v>
      </c>
      <c r="D552" s="15">
        <v>0</v>
      </c>
      <c r="E552" s="15">
        <f>(D551/60+F552*data!$C$16+G552*data!$C$17-E551*(data!$C$18+data!$C$19+data!$C$20))*C551/60+E551</f>
        <v>0.27473614822698594</v>
      </c>
      <c r="F552" s="15">
        <f>F551+(data!$C$19*E551-data!$C$16*F551)*C551/60</f>
        <v>3.1818257070314684</v>
      </c>
      <c r="G552" s="15">
        <f>G551+(data!$C$20*E551-data!$C$17*G551)*C551/60</f>
        <v>1.660699443623376</v>
      </c>
      <c r="H552" s="16">
        <f t="shared" si="29"/>
        <v>9.1166666666666671</v>
      </c>
      <c r="I552" s="15">
        <f>E552/data!$C$15*1000</f>
        <v>3.7199267921425361E-2</v>
      </c>
      <c r="J552" s="15">
        <f>J551+data!$C$21*(I551-J551)/60*C551</f>
        <v>0.10157236356357346</v>
      </c>
    </row>
    <row r="553" spans="1:10" ht="20.100000000000001" customHeight="1">
      <c r="A553" s="12">
        <f t="shared" si="30"/>
        <v>548</v>
      </c>
      <c r="B553" s="13"/>
      <c r="C553" s="14">
        <f t="shared" si="31"/>
        <v>1</v>
      </c>
      <c r="D553" s="9">
        <v>0</v>
      </c>
      <c r="E553" s="15">
        <f>(D552/60+F553*data!$C$16+G553*data!$C$17-E552*(data!$C$18+data!$C$19+data!$C$20))*C552/60+E552</f>
        <v>0.27452773170642497</v>
      </c>
      <c r="F553" s="15">
        <f>F552+(data!$C$19*E552-data!$C$16*F552)*C552/60</f>
        <v>3.1800579492037162</v>
      </c>
      <c r="G553" s="15">
        <f>G552+(data!$C$20*E552-data!$C$17*G552)*C552/60</f>
        <v>1.6611214802777128</v>
      </c>
      <c r="H553" s="16">
        <f t="shared" si="29"/>
        <v>9.1333333333333329</v>
      </c>
      <c r="I553" s="15">
        <f>E553/data!$C$15*1000</f>
        <v>3.717104832950914E-2</v>
      </c>
      <c r="J553" s="15">
        <f>J552+data!$C$21*(I552-J552)/60*C552</f>
        <v>0.10143818143659719</v>
      </c>
    </row>
    <row r="554" spans="1:10" ht="20.100000000000001" customHeight="1">
      <c r="A554" s="12">
        <f t="shared" si="30"/>
        <v>549</v>
      </c>
      <c r="B554" s="13"/>
      <c r="C554" s="14">
        <f t="shared" si="31"/>
        <v>1</v>
      </c>
      <c r="D554" s="15">
        <v>0</v>
      </c>
      <c r="E554" s="15">
        <f>(D553/60+F554*data!$C$16+G554*data!$C$17-E553*(data!$C$18+data!$C$19+data!$C$20))*C553/60+E553</f>
        <v>0.27432027894987204</v>
      </c>
      <c r="F554" s="15">
        <f>F553+(data!$C$19*E553-data!$C$16*F553)*C553/60</f>
        <v>3.1782908504884406</v>
      </c>
      <c r="G554" s="15">
        <f>G553+(data!$C$20*E553-data!$C$17*G553)*C553/60</f>
        <v>1.661543072304861</v>
      </c>
      <c r="H554" s="16">
        <f t="shared" si="29"/>
        <v>9.15</v>
      </c>
      <c r="I554" s="15">
        <f>E554/data!$C$15*1000</f>
        <v>3.7142959231216646E-2</v>
      </c>
      <c r="J554" s="15">
        <f>J553+data!$C$21*(I553-J553)/60*C553</f>
        <v>0.1013042201826144</v>
      </c>
    </row>
    <row r="555" spans="1:10" ht="20.100000000000001" customHeight="1">
      <c r="A555" s="12">
        <f t="shared" si="30"/>
        <v>550</v>
      </c>
      <c r="B555" s="13"/>
      <c r="C555" s="14">
        <f t="shared" si="31"/>
        <v>1</v>
      </c>
      <c r="D555" s="9">
        <v>0</v>
      </c>
      <c r="E555" s="15">
        <f>(D554/60+F555*data!$C$16+G555*data!$C$17-E554*(data!$C$18+data!$C$19+data!$C$20))*C554/60+E554</f>
        <v>0.27411377768722733</v>
      </c>
      <c r="F555" s="15">
        <f>F554+(data!$C$19*E554-data!$C$16*F554)*C554/60</f>
        <v>3.1765244157710932</v>
      </c>
      <c r="G555" s="15">
        <f>G554+(data!$C$20*E554-data!$C$17*G554)*C554/60</f>
        <v>1.6619642216493504</v>
      </c>
      <c r="H555" s="16">
        <f t="shared" si="29"/>
        <v>9.1666666666666661</v>
      </c>
      <c r="I555" s="15">
        <f>E555/data!$C$15*1000</f>
        <v>3.7114998965176636E-2</v>
      </c>
      <c r="J555" s="15">
        <f>J554+data!$C$21*(I554-J554)/60*C554</f>
        <v>0.10117047961323433</v>
      </c>
    </row>
    <row r="556" spans="1:10" ht="20.100000000000001" customHeight="1">
      <c r="A556" s="12">
        <f t="shared" si="30"/>
        <v>551</v>
      </c>
      <c r="B556" s="13"/>
      <c r="C556" s="14">
        <f t="shared" si="31"/>
        <v>1</v>
      </c>
      <c r="D556" s="15">
        <v>0</v>
      </c>
      <c r="E556" s="15">
        <f>(D555/60+F556*data!$C$16+G556*data!$C$17-E555*(data!$C$18+data!$C$19+data!$C$20))*C555/60+E555</f>
        <v>0.27390821581833247</v>
      </c>
      <c r="F556" s="15">
        <f>F555+(data!$C$19*E555-data!$C$16*F555)*C555/60</f>
        <v>3.1747586498609115</v>
      </c>
      <c r="G556" s="15">
        <f>G555+(data!$C$20*E555-data!$C$17*G555)*C555/60</f>
        <v>1.6623849302312292</v>
      </c>
      <c r="H556" s="16">
        <f t="shared" si="29"/>
        <v>9.1833333333333336</v>
      </c>
      <c r="I556" s="15">
        <f>E556/data!$C$15*1000</f>
        <v>3.7087165893027969E-2</v>
      </c>
      <c r="J556" s="15">
        <f>J555+data!$C$21*(I555-J555)/60*C555</f>
        <v>0.10103695953699589</v>
      </c>
    </row>
    <row r="557" spans="1:10" ht="20.100000000000001" customHeight="1">
      <c r="A557" s="12">
        <f t="shared" si="30"/>
        <v>552</v>
      </c>
      <c r="B557" s="13"/>
      <c r="C557" s="14">
        <f t="shared" si="31"/>
        <v>1</v>
      </c>
      <c r="D557" s="9">
        <v>0</v>
      </c>
      <c r="E557" s="15">
        <f>(D556/60+F557*data!$C$16+G557*data!$C$17-E556*(data!$C$18+data!$C$19+data!$C$20))*C556/60+E556</f>
        <v>0.27370358141060802</v>
      </c>
      <c r="F557" s="15">
        <f>F556+(data!$C$19*E556-data!$C$16*F556)*C556/60</f>
        <v>3.1729935574919836</v>
      </c>
      <c r="G557" s="15">
        <f>G556+(data!$C$20*E556-data!$C$17*G556)*C556/60</f>
        <v>1.6628051999464024</v>
      </c>
      <c r="H557" s="16">
        <f t="shared" si="29"/>
        <v>9.1999999999999993</v>
      </c>
      <c r="I557" s="15">
        <f>E557/data!$C$15*1000</f>
        <v>3.7059458399099666E-2</v>
      </c>
      <c r="J557" s="15">
        <f>J556+data!$C$21*(I556-J556)/60*C556</f>
        <v>0.10090365975942199</v>
      </c>
    </row>
    <row r="558" spans="1:10" ht="20.100000000000001" customHeight="1">
      <c r="A558" s="12">
        <f t="shared" si="30"/>
        <v>553</v>
      </c>
      <c r="B558" s="13"/>
      <c r="C558" s="14">
        <f t="shared" si="31"/>
        <v>1</v>
      </c>
      <c r="D558" s="15">
        <v>0</v>
      </c>
      <c r="E558" s="15">
        <f>(D557/60+F558*data!$C$16+G558*data!$C$17-E557*(data!$C$18+data!$C$19+data!$C$20))*C557/60+E557</f>
        <v>0.27349986269672372</v>
      </c>
      <c r="F558" s="15">
        <f>F557+(data!$C$19*E557-data!$C$16*F557)*C557/60</f>
        <v>3.1712291433242981</v>
      </c>
      <c r="G558" s="15">
        <f>G557+(data!$C$20*E557-data!$C$17*G557)*C557/60</f>
        <v>1.6632250326669666</v>
      </c>
      <c r="H558" s="16">
        <f t="shared" si="29"/>
        <v>9.2166666666666668</v>
      </c>
      <c r="I558" s="15">
        <f>E558/data!$C$15*1000</f>
        <v>3.7031874890095497E-2</v>
      </c>
      <c r="J558" s="15">
        <f>J557+data!$C$21*(I557-J557)/60*C557</f>
        <v>0.10077058008307316</v>
      </c>
    </row>
    <row r="559" spans="1:10" ht="20.100000000000001" customHeight="1">
      <c r="A559" s="12">
        <f t="shared" si="30"/>
        <v>554</v>
      </c>
      <c r="B559" s="13"/>
      <c r="C559" s="14">
        <f t="shared" si="31"/>
        <v>1</v>
      </c>
      <c r="D559" s="9">
        <v>0</v>
      </c>
      <c r="E559" s="15">
        <f>(D558/60+F559*data!$C$16+G559*data!$C$17-E558*(data!$C$18+data!$C$19+data!$C$20))*C558/60+E558</f>
        <v>0.27329704807230121</v>
      </c>
      <c r="F559" s="15">
        <f>F558+(data!$C$19*E558-data!$C$16*F558)*C558/60</f>
        <v>3.169465411944778</v>
      </c>
      <c r="G559" s="15">
        <f>G558+(data!$C$20*E558-data!$C$17*G558)*C558/60</f>
        <v>1.6636444302415399</v>
      </c>
      <c r="H559" s="16">
        <f t="shared" si="29"/>
        <v>9.2333333333333325</v>
      </c>
      <c r="I559" s="15">
        <f>E559/data!$C$15*1000</f>
        <v>3.7004413794782906E-2</v>
      </c>
      <c r="J559" s="15">
        <f>J558+data!$C$21*(I558-J558)/60*C558</f>
        <v>0.10063772030760032</v>
      </c>
    </row>
    <row r="560" spans="1:10" ht="20.100000000000001" customHeight="1">
      <c r="A560" s="12">
        <f t="shared" si="30"/>
        <v>555</v>
      </c>
      <c r="B560" s="13"/>
      <c r="C560" s="14">
        <f t="shared" si="31"/>
        <v>1</v>
      </c>
      <c r="D560" s="15">
        <v>0</v>
      </c>
      <c r="E560" s="15">
        <f>(D559/60+F560*data!$C$16+G560*data!$C$17-E559*(data!$C$18+data!$C$19+data!$C$20))*C559/60+E559</f>
        <v>0.27309512609364883</v>
      </c>
      <c r="F560" s="15">
        <f>F559+(data!$C$19*E559-data!$C$16*F559)*C559/60</f>
        <v>3.1677023678683045</v>
      </c>
      <c r="G560" s="15">
        <f>G559+(data!$C$20*E559-data!$C$17*G559)*C559/60</f>
        <v>1.6640633944955854</v>
      </c>
      <c r="H560" s="16">
        <f t="shared" si="29"/>
        <v>9.25</v>
      </c>
      <c r="I560" s="15">
        <f>E560/data!$C$15*1000</f>
        <v>3.6977073563686305E-2</v>
      </c>
      <c r="J560" s="15">
        <f>J559+data!$C$21*(I559-J559)/60*C559</f>
        <v>0.10050508022979687</v>
      </c>
    </row>
    <row r="561" spans="1:10" ht="20.100000000000001" customHeight="1">
      <c r="A561" s="12">
        <f t="shared" si="30"/>
        <v>556</v>
      </c>
      <c r="B561" s="13"/>
      <c r="C561" s="14">
        <f t="shared" si="31"/>
        <v>1</v>
      </c>
      <c r="D561" s="9">
        <v>0</v>
      </c>
      <c r="E561" s="15">
        <f>(D560/60+F561*data!$C$16+G561*data!$C$17-E560*(data!$C$18+data!$C$19+data!$C$20))*C560/60+E560</f>
        <v>0.27289408547552763</v>
      </c>
      <c r="F561" s="15">
        <f>F560+(data!$C$19*E560-data!$C$16*F560)*C560/60</f>
        <v>3.1659400155387201</v>
      </c>
      <c r="G561" s="15">
        <f>G560+(data!$C$20*E560-data!$C$17*G560)*C560/60</f>
        <v>1.6644819272317333</v>
      </c>
      <c r="H561" s="16">
        <f t="shared" si="29"/>
        <v>9.2666666666666675</v>
      </c>
      <c r="I561" s="15">
        <f>E561/data!$C$15*1000</f>
        <v>3.694985266878463E-2</v>
      </c>
      <c r="J561" s="15">
        <f>J560+data!$C$21*(I560-J560)/60*C560</f>
        <v>0.10037265964365</v>
      </c>
    </row>
    <row r="562" spans="1:10" ht="20.100000000000001" customHeight="1">
      <c r="A562" s="12">
        <f t="shared" si="30"/>
        <v>557</v>
      </c>
      <c r="B562" s="13"/>
      <c r="C562" s="14">
        <f t="shared" si="31"/>
        <v>1</v>
      </c>
      <c r="D562" s="15">
        <v>0</v>
      </c>
      <c r="E562" s="15">
        <f>(D561/60+F562*data!$C$16+G562*data!$C$17-E561*(data!$C$18+data!$C$19+data!$C$20))*C561/60+E561</f>
        <v>0.27269391508894858</v>
      </c>
      <c r="F562" s="15">
        <f>F561+(data!$C$19*E561-data!$C$16*F561)*C561/60</f>
        <v>3.1641783593298234</v>
      </c>
      <c r="G562" s="15">
        <f>G561+(data!$C$20*E561-data!$C$17*G561)*C561/60</f>
        <v>1.6649000302300958</v>
      </c>
      <c r="H562" s="16">
        <f t="shared" si="29"/>
        <v>9.2833333333333332</v>
      </c>
      <c r="I562" s="15">
        <f>E562/data!$C$15*1000</f>
        <v>3.6922749603213005E-2</v>
      </c>
      <c r="J562" s="15">
        <f>J561+data!$C$21*(I561-J561)/60*C561</f>
        <v>0.10024045834039123</v>
      </c>
    </row>
    <row r="563" spans="1:10" ht="20.100000000000001" customHeight="1">
      <c r="A563" s="12">
        <f t="shared" si="30"/>
        <v>558</v>
      </c>
      <c r="B563" s="13"/>
      <c r="C563" s="14">
        <f t="shared" si="31"/>
        <v>1</v>
      </c>
      <c r="D563" s="9">
        <v>0</v>
      </c>
      <c r="E563" s="15">
        <f>(D562/60+F563*data!$C$16+G563*data!$C$17-E562*(data!$C$18+data!$C$19+data!$C$20))*C562/60+E562</f>
        <v>0.27249460395900044</v>
      </c>
      <c r="F563" s="15">
        <f>F562+(data!$C$19*E562-data!$C$16*F562)*C562/60</f>
        <v>3.1624174035463475</v>
      </c>
      <c r="G563" s="15">
        <f>G562+(data!$C$20*E562-data!$C$17*G562)*C562/60</f>
        <v>1.6653177052485792</v>
      </c>
      <c r="H563" s="16">
        <f t="shared" si="29"/>
        <v>9.3000000000000007</v>
      </c>
      <c r="I563" s="15">
        <f>E563/data!$C$15*1000</f>
        <v>3.6895762880968734E-2</v>
      </c>
      <c r="J563" s="15">
        <f>J562+data!$C$21*(I562-J562)/60*C562</f>
        <v>0.10010847610854628</v>
      </c>
    </row>
    <row r="564" spans="1:10" ht="20.100000000000001" customHeight="1">
      <c r="A564" s="12">
        <f t="shared" si="30"/>
        <v>559</v>
      </c>
      <c r="B564" s="13"/>
      <c r="C564" s="14">
        <f t="shared" si="31"/>
        <v>1</v>
      </c>
      <c r="D564" s="15">
        <v>0</v>
      </c>
      <c r="E564" s="15">
        <f>(D563/60+F564*data!$C$16+G564*data!$C$17-E563*(data!$C$18+data!$C$19+data!$C$20))*C563/60+E563</f>
        <v>0.27229614126270779</v>
      </c>
      <c r="F564" s="15">
        <f>F563+(data!$C$19*E563-data!$C$16*F563)*C563/60</f>
        <v>3.1606571524249243</v>
      </c>
      <c r="G564" s="15">
        <f>G563+(data!$C$20*E563-data!$C$17*G563)*C563/60</f>
        <v>1.6657349540231909</v>
      </c>
      <c r="H564" s="16">
        <f t="shared" si="29"/>
        <v>9.3166666666666664</v>
      </c>
      <c r="I564" s="15">
        <f>E564/data!$C$15*1000</f>
        <v>3.6868891036621193E-2</v>
      </c>
      <c r="J564" s="15">
        <f>J563+data!$C$21*(I563-J563)/60*C563</f>
        <v>9.9976712733984188E-2</v>
      </c>
    </row>
    <row r="565" spans="1:10" ht="20.100000000000001" customHeight="1">
      <c r="A565" s="12">
        <f t="shared" si="30"/>
        <v>560</v>
      </c>
      <c r="B565" s="13"/>
      <c r="C565" s="14">
        <f t="shared" si="31"/>
        <v>1</v>
      </c>
      <c r="D565" s="9">
        <v>0</v>
      </c>
      <c r="E565" s="15">
        <f>(D564/60+F565*data!$C$16+G565*data!$C$17-E564*(data!$C$18+data!$C$19+data!$C$20))*C564/60+E564</f>
        <v>0.27209851632691895</v>
      </c>
      <c r="F565" s="15">
        <f>F564+(data!$C$19*E564-data!$C$16*F564)*C564/60</f>
        <v>3.1588976101350377</v>
      </c>
      <c r="G565" s="15">
        <f>G564+(data!$C$20*E564-data!$C$17*G564)*C564/60</f>
        <v>1.6661517782683424</v>
      </c>
      <c r="H565" s="16">
        <f t="shared" si="29"/>
        <v>9.3333333333333339</v>
      </c>
      <c r="I565" s="15">
        <f>E565/data!$C$15*1000</f>
        <v>3.6842132625025899E-2</v>
      </c>
      <c r="J565" s="15">
        <f>J564+data!$C$21*(I564-J564)/60*C564</f>
        <v>9.984516799996572E-2</v>
      </c>
    </row>
    <row r="566" spans="1:10" ht="20.100000000000001" customHeight="1">
      <c r="A566" s="12">
        <f t="shared" si="30"/>
        <v>561</v>
      </c>
      <c r="B566" s="13"/>
      <c r="C566" s="14">
        <f t="shared" si="31"/>
        <v>1</v>
      </c>
      <c r="D566" s="15">
        <v>0</v>
      </c>
      <c r="E566" s="15">
        <f>(D565/60+F566*data!$C$16+G566*data!$C$17-E565*(data!$C$18+data!$C$19+data!$C$20))*C565/60+E565</f>
        <v>0.27190171862622298</v>
      </c>
      <c r="F566" s="15">
        <f>F565+(data!$C$19*E565-data!$C$16*F565)*C565/60</f>
        <v>3.1571387807799605</v>
      </c>
      <c r="G566" s="15">
        <f>G565+(data!$C$20*E565-data!$C$17*G565)*C565/60</f>
        <v>1.6665681796771481</v>
      </c>
      <c r="H566" s="16">
        <f t="shared" si="29"/>
        <v>9.35</v>
      </c>
      <c r="I566" s="15">
        <f>E566/data!$C$15*1000</f>
        <v>3.6815486221042464E-2</v>
      </c>
      <c r="J566" s="15">
        <f>J565+data!$C$21*(I565-J565)/60*C565</f>
        <v>9.9713841687191107E-2</v>
      </c>
    </row>
    <row r="567" spans="1:10" ht="20.100000000000001" customHeight="1">
      <c r="A567" s="12">
        <f t="shared" si="30"/>
        <v>562</v>
      </c>
      <c r="B567" s="13"/>
      <c r="C567" s="14">
        <f t="shared" si="31"/>
        <v>1</v>
      </c>
      <c r="D567" s="9">
        <v>0</v>
      </c>
      <c r="E567" s="15">
        <f>(D566/60+F567*data!$C$16+G567*data!$C$17-E566*(data!$C$18+data!$C$19+data!$C$20))*C566/60+E566</f>
        <v>0.27170573778089596</v>
      </c>
      <c r="F567" s="15">
        <f>F566+(data!$C$19*E566-data!$C$16*F566)*C566/60</f>
        <v>3.1553806683976817</v>
      </c>
      <c r="G567" s="15">
        <f>G566+(data!$C$20*E566-data!$C$17*G566)*C566/60</f>
        <v>1.6669841599217203</v>
      </c>
      <c r="H567" s="16">
        <f t="shared" si="29"/>
        <v>9.3666666666666671</v>
      </c>
      <c r="I567" s="15">
        <f>E567/data!$C$15*1000</f>
        <v>3.6788950419256512E-2</v>
      </c>
      <c r="J567" s="15">
        <f>J566+data!$C$21*(I566-J566)/60*C566</f>
        <v>9.958273357384706E-2</v>
      </c>
    </row>
    <row r="568" spans="1:10" ht="20.100000000000001" customHeight="1">
      <c r="A568" s="12">
        <f t="shared" si="30"/>
        <v>563</v>
      </c>
      <c r="B568" s="13"/>
      <c r="C568" s="14">
        <f t="shared" si="31"/>
        <v>1</v>
      </c>
      <c r="D568" s="15">
        <v>0</v>
      </c>
      <c r="E568" s="15">
        <f>(D567/60+F568*data!$C$16+G568*data!$C$17-E567*(data!$C$18+data!$C$19+data!$C$20))*C567/60+E567</f>
        <v>0.27151056355487574</v>
      </c>
      <c r="F568" s="15">
        <f>F567+(data!$C$19*E567-data!$C$16*F567)*C567/60</f>
        <v>3.1536232769618175</v>
      </c>
      <c r="G568" s="15">
        <f>G567+(data!$C$20*E567-data!$C$17*G567)*C567/60</f>
        <v>1.667399720653459</v>
      </c>
      <c r="H568" s="16">
        <f t="shared" si="29"/>
        <v>9.3833333333333329</v>
      </c>
      <c r="I568" s="15">
        <f>E568/data!$C$15*1000</f>
        <v>3.6762523833705478E-2</v>
      </c>
      <c r="J568" s="15">
        <f>J567+data!$C$21*(I567-J567)/60*C567</f>
        <v>9.9451843435653151E-2</v>
      </c>
    </row>
    <row r="569" spans="1:10" ht="20.100000000000001" customHeight="1">
      <c r="A569" s="12">
        <f t="shared" si="30"/>
        <v>564</v>
      </c>
      <c r="B569" s="13"/>
      <c r="C569" s="14">
        <f t="shared" si="31"/>
        <v>1</v>
      </c>
      <c r="D569" s="9">
        <v>0</v>
      </c>
      <c r="E569" s="15">
        <f>(D568/60+F569*data!$C$16+G569*data!$C$17-E568*(data!$C$18+data!$C$19+data!$C$20))*C568/60+E568</f>
        <v>0.27131618585376466</v>
      </c>
      <c r="F569" s="15">
        <f>F568+(data!$C$19*E568-data!$C$16*F568)*C568/60</f>
        <v>3.1518666103825117</v>
      </c>
      <c r="G569" s="15">
        <f>G568+(data!$C$20*E568-data!$C$17*G568)*C568/60</f>
        <v>1.667814863503339</v>
      </c>
      <c r="H569" s="16">
        <f t="shared" si="29"/>
        <v>9.4</v>
      </c>
      <c r="I569" s="15">
        <f>E569/data!$C$15*1000</f>
        <v>3.6736205097608152E-2</v>
      </c>
      <c r="J569" s="15">
        <f>J568+data!$C$21*(I568-J568)/60*C568</f>
        <v>9.93211710459075E-2</v>
      </c>
    </row>
    <row r="570" spans="1:10" ht="20.100000000000001" customHeight="1">
      <c r="A570" s="12">
        <f t="shared" si="30"/>
        <v>565</v>
      </c>
      <c r="B570" s="13"/>
      <c r="C570" s="14">
        <f t="shared" si="31"/>
        <v>1</v>
      </c>
      <c r="D570" s="15">
        <v>0</v>
      </c>
      <c r="E570" s="15">
        <f>(D569/60+F570*data!$C$16+G570*data!$C$17-E569*(data!$C$18+data!$C$19+data!$C$20))*C569/60+E569</f>
        <v>0.27112259472286027</v>
      </c>
      <c r="F570" s="15">
        <f>F569+(data!$C$19*E569-data!$C$16*F569)*C569/60</f>
        <v>3.1501106725073238</v>
      </c>
      <c r="G570" s="15">
        <f>G569+(data!$C$20*E569-data!$C$17*G569)*C569/60</f>
        <v>1.668229590082192</v>
      </c>
      <c r="H570" s="16">
        <f t="shared" si="29"/>
        <v>9.4166666666666661</v>
      </c>
      <c r="I570" s="15">
        <f>E570/data!$C$15*1000</f>
        <v>3.6709992863098062E-2</v>
      </c>
      <c r="J570" s="15">
        <f>J569+data!$C$21*(I569-J569)/60*C569</f>
        <v>9.9190716175531768E-2</v>
      </c>
    </row>
    <row r="571" spans="1:10" ht="20.100000000000001" customHeight="1">
      <c r="A571" s="12">
        <f t="shared" si="30"/>
        <v>566</v>
      </c>
      <c r="B571" s="13"/>
      <c r="C571" s="14">
        <f t="shared" si="31"/>
        <v>1</v>
      </c>
      <c r="D571" s="9">
        <v>0</v>
      </c>
      <c r="E571" s="15">
        <f>(D570/60+F571*data!$C$16+G571*data!$C$17-E570*(data!$C$18+data!$C$19+data!$C$20))*C570/60+E570</f>
        <v>0.27092978034521337</v>
      </c>
      <c r="F571" s="15">
        <f>F570+(data!$C$19*E570-data!$C$16*F570)*C570/60</f>
        <v>3.1483554671221028</v>
      </c>
      <c r="G571" s="15">
        <f>G570+(data!$C$20*E570-data!$C$17*G570)*C570/60</f>
        <v>1.6686439019809856</v>
      </c>
      <c r="H571" s="16">
        <f t="shared" si="29"/>
        <v>9.4333333333333336</v>
      </c>
      <c r="I571" s="15">
        <f>E571/data!$C$15*1000</f>
        <v>3.6683885800960526E-2</v>
      </c>
      <c r="J571" s="15">
        <f>J570+data!$C$21*(I570-J570)/60*C570</f>
        <v>9.9060478593115592E-2</v>
      </c>
    </row>
    <row r="572" spans="1:10" ht="20.100000000000001" customHeight="1">
      <c r="A572" s="12">
        <f t="shared" si="30"/>
        <v>567</v>
      </c>
      <c r="B572" s="13"/>
      <c r="C572" s="14">
        <f t="shared" si="31"/>
        <v>1</v>
      </c>
      <c r="D572" s="15">
        <v>0</v>
      </c>
      <c r="E572" s="15">
        <f>(D571/60+F572*data!$C$16+G572*data!$C$17-E571*(data!$C$18+data!$C$19+data!$C$20))*C571/60+E571</f>
        <v>0.27073773303971305</v>
      </c>
      <c r="F572" s="15">
        <f>F571+(data!$C$19*E571-data!$C$16*F571)*C571/60</f>
        <v>3.1466009979518512</v>
      </c>
      <c r="G572" s="15">
        <f>G571+(data!$C$20*E571-data!$C$17*G571)*C571/60</f>
        <v>1.6690578007710974</v>
      </c>
      <c r="H572" s="16">
        <f t="shared" si="29"/>
        <v>9.4499999999999993</v>
      </c>
      <c r="I572" s="15">
        <f>E572/data!$C$15*1000</f>
        <v>3.6657882600373344E-2</v>
      </c>
      <c r="J572" s="15">
        <f>J571+data!$C$21*(I571-J571)/60*C571</f>
        <v>9.8930458064960286E-2</v>
      </c>
    </row>
    <row r="573" spans="1:10" ht="20.100000000000001" customHeight="1">
      <c r="A573" s="12">
        <f t="shared" si="30"/>
        <v>568</v>
      </c>
      <c r="B573" s="13"/>
      <c r="C573" s="14">
        <f t="shared" si="31"/>
        <v>1</v>
      </c>
      <c r="D573" s="9">
        <v>0</v>
      </c>
      <c r="E573" s="15">
        <f>(D572/60+F573*data!$C$16+G573*data!$C$17-E572*(data!$C$18+data!$C$19+data!$C$20))*C572/60+E572</f>
        <v>0.27054644325919824</v>
      </c>
      <c r="F573" s="15">
        <f>F572+(data!$C$19*E572-data!$C$16*F572)*C572/60</f>
        <v>3.1448472686615752</v>
      </c>
      <c r="G573" s="15">
        <f>G572+(data!$C$20*E572-data!$C$17*G572)*C572/60</f>
        <v>1.6694712880045868</v>
      </c>
      <c r="H573" s="16">
        <f t="shared" si="29"/>
        <v>9.4666666666666668</v>
      </c>
      <c r="I573" s="15">
        <f>E573/data!$C$15*1000</f>
        <v>3.6631981968651153E-2</v>
      </c>
      <c r="J573" s="15">
        <f>J572+data!$C$21*(I572-J572)/60*C572</f>
        <v>9.8800654355121947E-2</v>
      </c>
    </row>
    <row r="574" spans="1:10" ht="20.100000000000001" customHeight="1">
      <c r="A574" s="12">
        <f t="shared" si="30"/>
        <v>569</v>
      </c>
      <c r="B574" s="13"/>
      <c r="C574" s="14">
        <f t="shared" si="31"/>
        <v>1</v>
      </c>
      <c r="D574" s="15">
        <v>0</v>
      </c>
      <c r="E574" s="15">
        <f>(D573/60+F574*data!$C$16+G574*data!$C$17-E573*(data!$C$18+data!$C$19+data!$C$20))*C573/60+E573</f>
        <v>0.27035590158859568</v>
      </c>
      <c r="F574" s="15">
        <f>F573+(data!$C$19*E573-data!$C$16*F573)*C573/60</f>
        <v>3.143094282857124</v>
      </c>
      <c r="G574" s="15">
        <f>G573+(data!$C$20*E573-data!$C$17*G573)*C573/60</f>
        <v>1.669884365214461</v>
      </c>
      <c r="H574" s="16">
        <f t="shared" si="29"/>
        <v>9.4833333333333325</v>
      </c>
      <c r="I574" s="15">
        <f>E574/data!$C$15*1000</f>
        <v>3.6606182630993252E-2</v>
      </c>
      <c r="J574" s="15">
        <f>J573+data!$C$21*(I573-J573)/60*C573</f>
        <v>9.8671067225453976E-2</v>
      </c>
    </row>
    <row r="575" spans="1:10" ht="20.100000000000001" customHeight="1">
      <c r="A575" s="12">
        <f t="shared" si="30"/>
        <v>570</v>
      </c>
      <c r="B575" s="13"/>
      <c r="C575" s="14">
        <f t="shared" si="31"/>
        <v>1</v>
      </c>
      <c r="D575" s="9">
        <v>0</v>
      </c>
      <c r="E575" s="15">
        <f>(D574/60+F575*data!$C$16+G575*data!$C$17-E574*(data!$C$18+data!$C$19+data!$C$20))*C574/60+E574</f>
        <v>0.27016609874308367</v>
      </c>
      <c r="F575" s="15">
        <f>F574+(data!$C$19*E574-data!$C$16*F574)*C574/60</f>
        <v>3.1413420440860174</v>
      </c>
      <c r="G575" s="15">
        <f>G574+(data!$C$20*E574-data!$C$17*G574)*C574/60</f>
        <v>1.6702970339149392</v>
      </c>
      <c r="H575" s="16">
        <f t="shared" si="29"/>
        <v>9.5</v>
      </c>
      <c r="I575" s="15">
        <f>E575/data!$C$15*1000</f>
        <v>3.6580483330234989E-2</v>
      </c>
      <c r="J575" s="15">
        <f>J574+data!$C$21*(I574-J574)/60*C574</f>
        <v>9.8541696435648904E-2</v>
      </c>
    </row>
    <row r="576" spans="1:10" ht="20.100000000000001" customHeight="1">
      <c r="A576" s="12">
        <f t="shared" si="30"/>
        <v>571</v>
      </c>
      <c r="B576" s="13"/>
      <c r="C576" s="14">
        <f t="shared" si="31"/>
        <v>1</v>
      </c>
      <c r="D576" s="15">
        <v>0</v>
      </c>
      <c r="E576" s="15">
        <f>(D575/60+F576*data!$C$16+G576*data!$C$17-E575*(data!$C$18+data!$C$19+data!$C$20))*C575/60+E575</f>
        <v>0.2699770255662815</v>
      </c>
      <c r="F576" s="15">
        <f>F575+(data!$C$19*E575-data!$C$16*F575)*C575/60</f>
        <v>3.1395905558382609</v>
      </c>
      <c r="G576" s="15">
        <f>G575+(data!$C$20*E575-data!$C$17*G575)*C575/60</f>
        <v>1.670709295601712</v>
      </c>
      <c r="H576" s="16">
        <f t="shared" si="29"/>
        <v>9.5166666666666675</v>
      </c>
      <c r="I576" s="15">
        <f>E576/data!$C$15*1000</f>
        <v>3.6554882826602658E-2</v>
      </c>
      <c r="J576" s="15">
        <f>J575+data!$C$21*(I575-J575)/60*C575</f>
        <v>9.8412541743279708E-2</v>
      </c>
    </row>
    <row r="577" spans="1:10" ht="20.100000000000001" customHeight="1">
      <c r="A577" s="12">
        <f t="shared" si="30"/>
        <v>572</v>
      </c>
      <c r="B577" s="13"/>
      <c r="C577" s="14">
        <f t="shared" si="31"/>
        <v>1</v>
      </c>
      <c r="D577" s="9">
        <v>0</v>
      </c>
      <c r="E577" s="15">
        <f>(D576/60+F577*data!$C$16+G577*data!$C$17-E576*(data!$C$18+data!$C$19+data!$C$20))*C576/60+E576</f>
        <v>0.26978867302846382</v>
      </c>
      <c r="F577" s="15">
        <f>F576+(data!$C$19*E576-data!$C$16*F576)*C576/60</f>
        <v>3.1378398215471512</v>
      </c>
      <c r="G577" s="15">
        <f>G576+(data!$C$20*E576-data!$C$17*G576)*C576/60</f>
        <v>1.6711211517521978</v>
      </c>
      <c r="H577" s="16">
        <f t="shared" si="29"/>
        <v>9.5333333333333332</v>
      </c>
      <c r="I577" s="15">
        <f>E577/data!$C$15*1000</f>
        <v>3.6529379897471646E-2</v>
      </c>
      <c r="J577" s="15">
        <f>J576+data!$C$21*(I576-J576)/60*C576</f>
        <v>9.8283602903840417E-2</v>
      </c>
    </row>
    <row r="578" spans="1:10" ht="20.100000000000001" customHeight="1">
      <c r="A578" s="12">
        <f t="shared" si="30"/>
        <v>573</v>
      </c>
      <c r="B578" s="13"/>
      <c r="C578" s="14">
        <f t="shared" si="31"/>
        <v>1</v>
      </c>
      <c r="D578" s="15">
        <v>0</v>
      </c>
      <c r="E578" s="15">
        <f>(D577/60+F578*data!$C$16+G578*data!$C$17-E577*(data!$C$18+data!$C$19+data!$C$20))*C577/60+E577</f>
        <v>0.26960103222480009</v>
      </c>
      <c r="F578" s="15">
        <f>F577+(data!$C$19*E577-data!$C$16*F577)*C577/60</f>
        <v>3.1360898445900687</v>
      </c>
      <c r="G578" s="15">
        <f>G577+(data!$C$20*E577-data!$C$17*G577)*C577/60</f>
        <v>1.6715326038257952</v>
      </c>
      <c r="H578" s="16">
        <f t="shared" si="29"/>
        <v>9.5500000000000007</v>
      </c>
      <c r="I578" s="15">
        <f>E578/data!$C$15*1000</f>
        <v>3.6503973337128105E-2</v>
      </c>
      <c r="J578" s="15">
        <f>J577+data!$C$21*(I577-J577)/60*C577</f>
        <v>9.815487967078626E-2</v>
      </c>
    </row>
    <row r="579" spans="1:10" ht="20.100000000000001" customHeight="1">
      <c r="A579" s="12">
        <f t="shared" si="30"/>
        <v>574</v>
      </c>
      <c r="B579" s="13"/>
      <c r="C579" s="14">
        <f t="shared" si="31"/>
        <v>1</v>
      </c>
      <c r="D579" s="9">
        <v>0</v>
      </c>
      <c r="E579" s="15">
        <f>(D578/60+F579*data!$C$16+G579*data!$C$17-E578*(data!$C$18+data!$C$19+data!$C$20))*C578/60+E578</f>
        <v>0.26941409437361824</v>
      </c>
      <c r="F579" s="15">
        <f>F578+(data!$C$19*E578-data!$C$16*F578)*C578/60</f>
        <v>3.1343406282892605</v>
      </c>
      <c r="G579" s="15">
        <f>G578+(data!$C$20*E578-data!$C$17*G578)*C578/60</f>
        <v>1.6719436532641319</v>
      </c>
      <c r="H579" s="16">
        <f t="shared" si="29"/>
        <v>9.5666666666666664</v>
      </c>
      <c r="I579" s="15">
        <f>E579/data!$C$15*1000</f>
        <v>3.6478661956533869E-2</v>
      </c>
      <c r="J579" s="15">
        <f>J578+data!$C$21*(I578-J578)/60*C578</f>
        <v>9.8026371795573108E-2</v>
      </c>
    </row>
    <row r="580" spans="1:10" ht="20.100000000000001" customHeight="1">
      <c r="A580" s="12">
        <f t="shared" si="30"/>
        <v>575</v>
      </c>
      <c r="B580" s="13"/>
      <c r="C580" s="14">
        <f t="shared" si="31"/>
        <v>1</v>
      </c>
      <c r="D580" s="15">
        <v>0</v>
      </c>
      <c r="E580" s="15">
        <f>(D579/60+F580*data!$C$16+G580*data!$C$17-E579*(data!$C$18+data!$C$19+data!$C$20))*C579/60+E579</f>
        <v>0.26922785081469275</v>
      </c>
      <c r="F580" s="15">
        <f>F579+(data!$C$19*E579-data!$C$16*F579)*C579/60</f>
        <v>3.132592175912611</v>
      </c>
      <c r="G580" s="15">
        <f>G579+(data!$C$20*E579-data!$C$17*G579)*C579/60</f>
        <v>1.6723543014913107</v>
      </c>
      <c r="H580" s="16">
        <f t="shared" si="29"/>
        <v>9.5833333333333339</v>
      </c>
      <c r="I580" s="15">
        <f>E580/data!$C$15*1000</f>
        <v>3.6453444583094588E-2</v>
      </c>
      <c r="J580" s="15">
        <f>J579+data!$C$21*(I579-J579)/60*C579</f>
        <v>9.7898079027696427E-2</v>
      </c>
    </row>
    <row r="581" spans="1:10" ht="20.100000000000001" customHeight="1">
      <c r="A581" s="12">
        <f t="shared" si="30"/>
        <v>576</v>
      </c>
      <c r="B581" s="13"/>
      <c r="C581" s="14">
        <f t="shared" si="31"/>
        <v>1</v>
      </c>
      <c r="D581" s="9">
        <v>0</v>
      </c>
      <c r="E581" s="15">
        <f>(D580/60+F581*data!$C$16+G581*data!$C$17-E580*(data!$C$18+data!$C$19+data!$C$20))*C580/60+E580</f>
        <v>0.26904229300755633</v>
      </c>
      <c r="F581" s="15">
        <f>F580+(data!$C$19*E580-data!$C$16*F580)*C580/60</f>
        <v>3.1308444906744035</v>
      </c>
      <c r="G581" s="15">
        <f>G580+(data!$C$20*E580-data!$C$17*G580)*C580/60</f>
        <v>1.6727645499141512</v>
      </c>
      <c r="H581" s="16">
        <f t="shared" ref="H581:H605" si="32">$A581/60</f>
        <v>9.6</v>
      </c>
      <c r="I581" s="15">
        <f>E581/data!$C$15*1000</f>
        <v>3.6428320060431209E-2</v>
      </c>
      <c r="J581" s="15">
        <f>J580+data!$C$21*(I580-J580)/60*C580</f>
        <v>9.7770001114729652E-2</v>
      </c>
    </row>
    <row r="582" spans="1:10" ht="20.100000000000001" customHeight="1">
      <c r="A582" s="12">
        <f t="shared" ref="A582:A605" si="33">$A581+C581</f>
        <v>577</v>
      </c>
      <c r="B582" s="13"/>
      <c r="C582" s="14">
        <f t="shared" ref="C582:C605" si="34">M$7</f>
        <v>1</v>
      </c>
      <c r="D582" s="15">
        <v>0</v>
      </c>
      <c r="E582" s="15">
        <f>(D581/60+F582*data!$C$16+G582*data!$C$17-E581*(data!$C$18+data!$C$19+data!$C$20))*C581/60+E581</f>
        <v>0.26885741252983525</v>
      </c>
      <c r="F582" s="15">
        <f>F581+(data!$C$19*E581-data!$C$16*F581)*C581/60</f>
        <v>3.1290975757360702</v>
      </c>
      <c r="G582" s="15">
        <f>G581+(data!$C$20*E581-data!$C$17*G581)*C581/60</f>
        <v>1.6731743999224293</v>
      </c>
      <c r="H582" s="16">
        <f t="shared" si="32"/>
        <v>9.6166666666666671</v>
      </c>
      <c r="I582" s="15">
        <f>E582/data!$C$15*1000</f>
        <v>3.640328724815451E-2</v>
      </c>
      <c r="J582" s="15">
        <f>J581+data!$C$21*(I581-J581)/60*C581</f>
        <v>9.7642137802361972E-2</v>
      </c>
    </row>
    <row r="583" spans="1:10" ht="20.100000000000001" customHeight="1">
      <c r="A583" s="12">
        <f t="shared" si="33"/>
        <v>578</v>
      </c>
      <c r="B583" s="13"/>
      <c r="C583" s="14">
        <f t="shared" si="34"/>
        <v>1</v>
      </c>
      <c r="D583" s="9">
        <v>0</v>
      </c>
      <c r="E583" s="15">
        <f>(D582/60+F583*data!$C$16+G583*data!$C$17-E582*(data!$C$18+data!$C$19+data!$C$20))*C582/60+E582</f>
        <v>0.26867320107560749</v>
      </c>
      <c r="F583" s="15">
        <f>F582+(data!$C$19*E582-data!$C$16*F582)*C582/60</f>
        <v>3.1273514342069304</v>
      </c>
      <c r="G583" s="15">
        <f>G582+(data!$C$20*E582-data!$C$17*G582)*C582/60</f>
        <v>1.6735838528891118</v>
      </c>
      <c r="H583" s="16">
        <f t="shared" si="32"/>
        <v>9.6333333333333329</v>
      </c>
      <c r="I583" s="15">
        <f>E583/data!$C$15*1000</f>
        <v>3.6378345021642874E-2</v>
      </c>
      <c r="J583" s="15">
        <f>J582+data!$C$21*(I582-J582)/60*C582</f>
        <v>9.75144888344356E-2</v>
      </c>
    </row>
    <row r="584" spans="1:10" ht="20.100000000000001" customHeight="1">
      <c r="A584" s="12">
        <f t="shared" si="33"/>
        <v>579</v>
      </c>
      <c r="B584" s="13"/>
      <c r="C584" s="14">
        <f t="shared" si="34"/>
        <v>1</v>
      </c>
      <c r="D584" s="15">
        <v>0</v>
      </c>
      <c r="E584" s="15">
        <f>(D583/60+F584*data!$C$16+G584*data!$C$17-E583*(data!$C$18+data!$C$19+data!$C$20))*C583/60+E583</f>
        <v>0.26848965045378426</v>
      </c>
      <c r="F584" s="15">
        <f>F583+(data!$C$19*E583-data!$C$16*F583)*C583/60</f>
        <v>3.1256060691449221</v>
      </c>
      <c r="G584" s="15">
        <f>G583+(data!$C$20*E583-data!$C$17*G583)*C583/60</f>
        <v>1.6739929101705895</v>
      </c>
      <c r="H584" s="16">
        <f t="shared" si="32"/>
        <v>9.65</v>
      </c>
      <c r="I584" s="15">
        <f>E584/data!$C$15*1000</f>
        <v>3.6353492271823044E-2</v>
      </c>
      <c r="J584" s="15">
        <f>J583+data!$C$21*(I583-J583)/60*C583</f>
        <v>9.7387053952982472E-2</v>
      </c>
    </row>
    <row r="585" spans="1:10" ht="20.100000000000001" customHeight="1">
      <c r="A585" s="12">
        <f t="shared" si="33"/>
        <v>580</v>
      </c>
      <c r="B585" s="13"/>
      <c r="C585" s="14">
        <f t="shared" si="34"/>
        <v>1</v>
      </c>
      <c r="D585" s="9">
        <v>0</v>
      </c>
      <c r="E585" s="15">
        <f>(D584/60+F585*data!$C$16+G585*data!$C$17-E584*(data!$C$18+data!$C$19+data!$C$20))*C584/60+E584</f>
        <v>0.26830675258651343</v>
      </c>
      <c r="F585" s="15">
        <f>F584+(data!$C$19*E584-data!$C$16*F584)*C584/60</f>
        <v>3.1238614835573197</v>
      </c>
      <c r="G585" s="15">
        <f>G584+(data!$C$20*E584-data!$C$17*G584)*C584/60</f>
        <v>1.6744015731069055</v>
      </c>
      <c r="H585" s="16">
        <f t="shared" si="32"/>
        <v>9.6666666666666661</v>
      </c>
      <c r="I585" s="15">
        <f>E585/data!$C$15*1000</f>
        <v>3.6328727904954061E-2</v>
      </c>
      <c r="J585" s="15">
        <f>J584+data!$C$21*(I584-J584)/60*C584</f>
        <v>9.7259832898260443E-2</v>
      </c>
    </row>
    <row r="586" spans="1:10" ht="20.100000000000001" customHeight="1">
      <c r="A586" s="12">
        <f t="shared" si="33"/>
        <v>581</v>
      </c>
      <c r="B586" s="13"/>
      <c r="C586" s="14">
        <f t="shared" si="34"/>
        <v>1</v>
      </c>
      <c r="D586" s="15">
        <v>0</v>
      </c>
      <c r="E586" s="15">
        <f>(D585/60+F586*data!$C$16+G586*data!$C$17-E585*(data!$C$18+data!$C$19+data!$C$20))*C585/60+E585</f>
        <v>0.26812449950760553</v>
      </c>
      <c r="F586" s="15">
        <f>F585+(data!$C$19*E585-data!$C$16*F585)*C585/60</f>
        <v>3.1221176804014439</v>
      </c>
      <c r="G586" s="15">
        <f>G585+(data!$C$20*E585-data!$C$17*G585)*C585/60</f>
        <v>1.6748098430219815</v>
      </c>
      <c r="H586" s="16">
        <f t="shared" si="32"/>
        <v>9.6833333333333336</v>
      </c>
      <c r="I586" s="15">
        <f>E586/data!$C$15*1000</f>
        <v>3.6304050842414053E-2</v>
      </c>
      <c r="J586" s="15">
        <f>J585+data!$C$21*(I585-J585)/60*C585</f>
        <v>9.7132825408788967E-2</v>
      </c>
    </row>
    <row r="587" spans="1:10" ht="20.100000000000001" customHeight="1">
      <c r="A587" s="12">
        <f t="shared" si="33"/>
        <v>582</v>
      </c>
      <c r="B587" s="13"/>
      <c r="C587" s="14">
        <f t="shared" si="34"/>
        <v>1</v>
      </c>
      <c r="D587" s="9">
        <v>0</v>
      </c>
      <c r="E587" s="15">
        <f>(D586/60+F587*data!$C$16+G587*data!$C$17-E586*(data!$C$18+data!$C$19+data!$C$20))*C586/60+E586</f>
        <v>0.2679428833609816</v>
      </c>
      <c r="F587" s="15">
        <f>F586+(data!$C$19*E586-data!$C$16*F586)*C586/60</f>
        <v>3.1203746625853612</v>
      </c>
      <c r="G587" s="15">
        <f>G586+(data!$C$20*E586-data!$C$17*G586)*C586/60</f>
        <v>1.6752177212238404</v>
      </c>
      <c r="H587" s="16">
        <f t="shared" si="32"/>
        <v>9.6999999999999993</v>
      </c>
      <c r="I587" s="15">
        <f>E587/data!$C$15*1000</f>
        <v>3.6279460020490109E-2</v>
      </c>
      <c r="J587" s="15">
        <f>J586+data!$C$21*(I586-J586)/60*C586</f>
        <v>9.7006031221384181E-2</v>
      </c>
    </row>
    <row r="588" spans="1:10" ht="20.100000000000001" customHeight="1">
      <c r="A588" s="12">
        <f t="shared" si="33"/>
        <v>583</v>
      </c>
      <c r="B588" s="13"/>
      <c r="C588" s="14">
        <f t="shared" si="34"/>
        <v>1</v>
      </c>
      <c r="D588" s="15">
        <v>0</v>
      </c>
      <c r="E588" s="15">
        <f>(D587/60+F588*data!$C$16+G588*data!$C$17-E587*(data!$C$18+data!$C$19+data!$C$20))*C587/60+E587</f>
        <v>0.26776189639914244</v>
      </c>
      <c r="F588" s="15">
        <f>F587+(data!$C$19*E587-data!$C$16*F587)*C587/60</f>
        <v>3.1186324329685724</v>
      </c>
      <c r="G588" s="15">
        <f>G587+(data!$C$20*E587-data!$C$17*G587)*C587/60</f>
        <v>1.6756252090048254</v>
      </c>
      <c r="H588" s="16">
        <f t="shared" si="32"/>
        <v>9.7166666666666668</v>
      </c>
      <c r="I588" s="15">
        <f>E588/data!$C$15*1000</f>
        <v>3.6254954390171019E-2</v>
      </c>
      <c r="J588" s="15">
        <f>J587+data!$C$21*(I587-J587)/60*C587</f>
        <v>9.6879450071193585E-2</v>
      </c>
    </row>
    <row r="589" spans="1:10" ht="20.100000000000001" customHeight="1">
      <c r="A589" s="12">
        <f t="shared" si="33"/>
        <v>584</v>
      </c>
      <c r="B589" s="13"/>
      <c r="C589" s="14">
        <f t="shared" si="34"/>
        <v>1</v>
      </c>
      <c r="D589" s="9">
        <v>0</v>
      </c>
      <c r="E589" s="15">
        <f>(D588/60+F589*data!$C$16+G589*data!$C$17-E588*(data!$C$18+data!$C$19+data!$C$20))*C588/60+E588</f>
        <v>0.26758153098165943</v>
      </c>
      <c r="F589" s="15">
        <f>F588+(data!$C$19*E588-data!$C$16*F588)*C588/60</f>
        <v>3.1168909943626946</v>
      </c>
      <c r="G589" s="15">
        <f>G588+(data!$C$20*E588-data!$C$17*G588)*C588/60</f>
        <v>1.6760323076418173</v>
      </c>
      <c r="H589" s="16">
        <f t="shared" si="32"/>
        <v>9.7333333333333325</v>
      </c>
      <c r="I589" s="15">
        <f>E589/data!$C$15*1000</f>
        <v>3.6230532916942948E-2</v>
      </c>
      <c r="J589" s="15">
        <f>J588+data!$C$21*(I588-J588)/60*C588</f>
        <v>9.6753081691730136E-2</v>
      </c>
    </row>
    <row r="590" spans="1:10" ht="20.100000000000001" customHeight="1">
      <c r="A590" s="12">
        <f t="shared" si="33"/>
        <v>585</v>
      </c>
      <c r="B590" s="13"/>
      <c r="C590" s="14">
        <f t="shared" si="34"/>
        <v>1</v>
      </c>
      <c r="D590" s="15">
        <v>0</v>
      </c>
      <c r="E590" s="15">
        <f>(D589/60+F590*data!$C$16+G590*data!$C$17-E589*(data!$C$18+data!$C$19+data!$C$20))*C589/60+E589</f>
        <v>0.26740177957368599</v>
      </c>
      <c r="F590" s="15">
        <f>F589+(data!$C$19*E589-data!$C$16*F589)*C589/60</f>
        <v>3.1151503495321298</v>
      </c>
      <c r="G590" s="15">
        <f>G589+(data!$C$20*E589-data!$C$17*G589)*C589/60</f>
        <v>1.6764390183964475</v>
      </c>
      <c r="H590" s="16">
        <f t="shared" si="32"/>
        <v>9.75</v>
      </c>
      <c r="I590" s="15">
        <f>E590/data!$C$15*1000</f>
        <v>3.6206194580587825E-2</v>
      </c>
      <c r="J590" s="15">
        <f>J589+data!$C$21*(I589-J589)/60*C589</f>
        <v>9.6626925814905881E-2</v>
      </c>
    </row>
    <row r="591" spans="1:10" ht="20.100000000000001" customHeight="1">
      <c r="A591" s="12">
        <f t="shared" si="33"/>
        <v>586</v>
      </c>
      <c r="B591" s="13"/>
      <c r="C591" s="14">
        <f t="shared" si="34"/>
        <v>1</v>
      </c>
      <c r="D591" s="9">
        <v>0</v>
      </c>
      <c r="E591" s="15">
        <f>(D590/60+F591*data!$C$16+G591*data!$C$17-E590*(data!$C$18+data!$C$19+data!$C$20))*C590/60+E590</f>
        <v>0.2672226347444901</v>
      </c>
      <c r="F591" s="15">
        <f>F590+(data!$C$19*E590-data!$C$16*F590)*C590/60</f>
        <v>3.1134105011947275</v>
      </c>
      <c r="G591" s="15">
        <f>G590+(data!$C$20*E590-data!$C$17*G590)*C590/60</f>
        <v>1.6768453425153085</v>
      </c>
      <c r="H591" s="16">
        <f t="shared" si="32"/>
        <v>9.7666666666666675</v>
      </c>
      <c r="I591" s="15">
        <f>E591/data!$C$15*1000</f>
        <v>3.6181938374984735E-2</v>
      </c>
      <c r="J591" s="15">
        <f>J590+data!$C$21*(I590-J590)/60*C590</f>
        <v>9.6500982171065106E-2</v>
      </c>
    </row>
    <row r="592" spans="1:10" ht="20.100000000000001" customHeight="1">
      <c r="A592" s="12">
        <f t="shared" si="33"/>
        <v>587</v>
      </c>
      <c r="B592" s="13"/>
      <c r="C592" s="14">
        <f t="shared" si="34"/>
        <v>1</v>
      </c>
      <c r="D592" s="15">
        <v>0</v>
      </c>
      <c r="E592" s="15">
        <f>(D591/60+F592*data!$C$16+G592*data!$C$17-E591*(data!$C$18+data!$C$19+data!$C$20))*C591/60+E591</f>
        <v>0.2670440891660068</v>
      </c>
      <c r="F592" s="15">
        <f>F591+(data!$C$19*E591-data!$C$16*F591)*C591/60</f>
        <v>3.1116714520224367</v>
      </c>
      <c r="G592" s="15">
        <f>G591+(data!$C$20*E591-data!$C$17*G591)*C591/60</f>
        <v>1.6772512812301619</v>
      </c>
      <c r="H592" s="16">
        <f t="shared" si="32"/>
        <v>9.7833333333333332</v>
      </c>
      <c r="I592" s="15">
        <f>E592/data!$C$15*1000</f>
        <v>3.6157763307913843E-2</v>
      </c>
      <c r="J592" s="15">
        <f>J591+data!$C$21*(I591-J591)/60*C591</f>
        <v>9.6375250489016961E-2</v>
      </c>
    </row>
    <row r="593" spans="1:10" ht="20.100000000000001" customHeight="1">
      <c r="A593" s="12">
        <f t="shared" si="33"/>
        <v>588</v>
      </c>
      <c r="B593" s="13"/>
      <c r="C593" s="14">
        <f t="shared" si="34"/>
        <v>1</v>
      </c>
      <c r="D593" s="9">
        <v>0</v>
      </c>
      <c r="E593" s="15">
        <f>(D592/60+F593*data!$C$16+G593*data!$C$17-E592*(data!$C$18+data!$C$19+data!$C$20))*C592/60+E592</f>
        <v>0.26686613561141131</v>
      </c>
      <c r="F593" s="15">
        <f>F592+(data!$C$19*E592-data!$C$16*F592)*C592/60</f>
        <v>3.1099332046419477</v>
      </c>
      <c r="G593" s="15">
        <f>G592+(data!$C$20*E592-data!$C$17*G592)*C592/60</f>
        <v>1.6776568357581427</v>
      </c>
      <c r="H593" s="16">
        <f t="shared" si="32"/>
        <v>9.8000000000000007</v>
      </c>
      <c r="I593" s="15">
        <f>E593/data!$C$15*1000</f>
        <v>3.6133668400863246E-2</v>
      </c>
      <c r="J593" s="15">
        <f>J592+data!$C$21*(I592-J592)/60*C592</f>
        <v>9.6249730496067665E-2</v>
      </c>
    </row>
    <row r="594" spans="1:10" ht="20.100000000000001" customHeight="1">
      <c r="A594" s="12">
        <f t="shared" si="33"/>
        <v>589</v>
      </c>
      <c r="B594" s="13"/>
      <c r="C594" s="14">
        <f t="shared" si="34"/>
        <v>1</v>
      </c>
      <c r="D594" s="15">
        <v>0</v>
      </c>
      <c r="E594" s="15">
        <f>(D593/60+F594*data!$C$16+G594*data!$C$17-E593*(data!$C$18+data!$C$19+data!$C$20))*C593/60+E593</f>
        <v>0.26668876695371152</v>
      </c>
      <c r="F594" s="15">
        <f>F593+(data!$C$19*E593-data!$C$16*F593)*C593/60</f>
        <v>3.108195761635328</v>
      </c>
      <c r="G594" s="15">
        <f>G593+(data!$C$20*E593-data!$C$17*G593)*C593/60</f>
        <v>1.6780620073019619</v>
      </c>
      <c r="H594" s="16">
        <f t="shared" si="32"/>
        <v>9.8166666666666664</v>
      </c>
      <c r="I594" s="15">
        <f>E594/data!$C$15*1000</f>
        <v>3.6109652688838388E-2</v>
      </c>
      <c r="J594" s="15">
        <f>J593+data!$C$21*(I593-J593)/60*C593</f>
        <v>9.6124421918052178E-2</v>
      </c>
    </row>
    <row r="595" spans="1:10" ht="20.100000000000001" customHeight="1">
      <c r="A595" s="12">
        <f t="shared" si="33"/>
        <v>590</v>
      </c>
      <c r="B595" s="13"/>
      <c r="C595" s="14">
        <f t="shared" si="34"/>
        <v>1</v>
      </c>
      <c r="D595" s="9">
        <v>0</v>
      </c>
      <c r="E595" s="15">
        <f>(D594/60+F595*data!$C$16+G595*data!$C$17-E594*(data!$C$18+data!$C$19+data!$C$20))*C594/60+E594</f>
        <v>0.26651197616436045</v>
      </c>
      <c r="F595" s="15">
        <f>F594+(data!$C$19*E594-data!$C$16*F594)*C594/60</f>
        <v>3.106459125540646</v>
      </c>
      <c r="G595" s="15">
        <f>G594+(data!$C$20*E594-data!$C$17*G594)*C594/60</f>
        <v>1.6784667970501046</v>
      </c>
      <c r="H595" s="16">
        <f t="shared" si="32"/>
        <v>9.8333333333333339</v>
      </c>
      <c r="I595" s="15">
        <f>E595/data!$C$15*1000</f>
        <v>3.6085715220174175E-2</v>
      </c>
      <c r="J595" s="15">
        <f>J594+data!$C$21*(I594-J594)/60*C594</f>
        <v>9.5999324479365489E-2</v>
      </c>
    </row>
    <row r="596" spans="1:10" ht="20.100000000000001" customHeight="1">
      <c r="A596" s="12">
        <f t="shared" si="33"/>
        <v>591</v>
      </c>
      <c r="B596" s="13"/>
      <c r="C596" s="14">
        <f t="shared" si="34"/>
        <v>1</v>
      </c>
      <c r="D596" s="15">
        <v>0</v>
      </c>
      <c r="E596" s="15">
        <f>(D595/60+F596*data!$C$16+G596*data!$C$17-E595*(data!$C$18+data!$C$19+data!$C$20))*C595/60+E595</f>
        <v>0.26633575631188772</v>
      </c>
      <c r="F596" s="15">
        <f>F595+(data!$C$19*E595-data!$C$16*F595)*C595/60</f>
        <v>3.1047232988525879</v>
      </c>
      <c r="G596" s="15">
        <f>G595+(data!$C$20*E595-data!$C$17*G595)*C595/60</f>
        <v>1.678871206177027</v>
      </c>
      <c r="H596" s="16">
        <f t="shared" si="32"/>
        <v>9.85</v>
      </c>
      <c r="I596" s="15">
        <f>E596/data!$C$15*1000</f>
        <v>3.6061855056349679E-2</v>
      </c>
      <c r="J596" s="15">
        <f>J595+data!$C$21*(I595-J595)/60*C595</f>
        <v>9.5874437902993354E-2</v>
      </c>
    </row>
    <row r="597" spans="1:10" ht="20.100000000000001" customHeight="1">
      <c r="A597" s="12">
        <f t="shared" si="33"/>
        <v>592</v>
      </c>
      <c r="B597" s="13"/>
      <c r="C597" s="14">
        <f t="shared" si="34"/>
        <v>1</v>
      </c>
      <c r="D597" s="9">
        <v>0</v>
      </c>
      <c r="E597" s="15">
        <f>(D596/60+F597*data!$C$16+G597*data!$C$17-E596*(data!$C$18+data!$C$19+data!$C$20))*C596/60+E596</f>
        <v>0.26616010056055017</v>
      </c>
      <c r="F597" s="15">
        <f>F596+(data!$C$19*E596-data!$C$16*F596)*C596/60</f>
        <v>3.1029882840230667</v>
      </c>
      <c r="G597" s="15">
        <f>G596+(data!$C$20*E596-data!$C$17*G596)*C596/60</f>
        <v>1.67927523584335</v>
      </c>
      <c r="H597" s="16">
        <f t="shared" si="32"/>
        <v>9.8666666666666671</v>
      </c>
      <c r="I597" s="15">
        <f>E597/data!$C$15*1000</f>
        <v>3.6038071271805437E-2</v>
      </c>
      <c r="J597" s="15">
        <f>J596+data!$C$21*(I596-J596)/60*C596</f>
        <v>9.5749761910542672E-2</v>
      </c>
    </row>
    <row r="598" spans="1:10" ht="20.100000000000001" customHeight="1">
      <c r="A598" s="12">
        <f t="shared" si="33"/>
        <v>593</v>
      </c>
      <c r="B598" s="13"/>
      <c r="C598" s="14">
        <f t="shared" si="34"/>
        <v>1</v>
      </c>
      <c r="D598" s="15">
        <v>0</v>
      </c>
      <c r="E598" s="15">
        <f>(D597/60+F598*data!$C$16+G598*data!$C$17-E597*(data!$C$18+data!$C$19+data!$C$20))*C597/60+E597</f>
        <v>0.26598500216900117</v>
      </c>
      <c r="F598" s="15">
        <f>F597+(data!$C$19*E597-data!$C$16*F597)*C597/60</f>
        <v>3.1012540834618205</v>
      </c>
      <c r="G598" s="15">
        <f>G597+(data!$C$20*E597-data!$C$17*G597)*C597/60</f>
        <v>1.67967888719605</v>
      </c>
      <c r="H598" s="16">
        <f t="shared" si="32"/>
        <v>9.8833333333333329</v>
      </c>
      <c r="I598" s="15">
        <f>E598/data!$C$15*1000</f>
        <v>3.6014362953763278E-2</v>
      </c>
      <c r="J598" s="15">
        <f>J597+data!$C$21*(I597-J597)/60*C597</f>
        <v>9.5625296222271353E-2</v>
      </c>
    </row>
    <row r="599" spans="1:10" ht="20.100000000000001" customHeight="1">
      <c r="A599" s="12">
        <f t="shared" si="33"/>
        <v>594</v>
      </c>
      <c r="B599" s="13"/>
      <c r="C599" s="14">
        <f t="shared" si="34"/>
        <v>1</v>
      </c>
      <c r="D599" s="9">
        <v>0</v>
      </c>
      <c r="E599" s="15">
        <f>(D598/60+F599*data!$C$16+G599*data!$C$17-E598*(data!$C$18+data!$C$19+data!$C$20))*C598/60+E598</f>
        <v>0.26581045448897861</v>
      </c>
      <c r="F599" s="15">
        <f>F598+(data!$C$19*E598-data!$C$16*F598)*C598/60</f>
        <v>3.0995206995370039</v>
      </c>
      <c r="G599" s="15">
        <f>G598+(data!$C$20*E598-data!$C$17*G598)*C598/60</f>
        <v>1.6800821613686465</v>
      </c>
      <c r="H599" s="16">
        <f t="shared" si="32"/>
        <v>9.9</v>
      </c>
      <c r="I599" s="15">
        <f>E599/data!$C$15*1000</f>
        <v>3.5990729202048675E-2</v>
      </c>
      <c r="J599" s="15">
        <f>J598+data!$C$21*(I598-J598)/60*C598</f>
        <v>9.5501040557117778E-2</v>
      </c>
    </row>
    <row r="600" spans="1:10" ht="20.100000000000001" customHeight="1">
      <c r="A600" s="12">
        <f t="shared" si="33"/>
        <v>595</v>
      </c>
      <c r="B600" s="13"/>
      <c r="C600" s="14">
        <f t="shared" si="34"/>
        <v>1</v>
      </c>
      <c r="D600" s="15">
        <v>0</v>
      </c>
      <c r="E600" s="15">
        <f>(D599/60+F600*data!$C$16+G600*data!$C$17-E599*(data!$C$18+data!$C$19+data!$C$20))*C599/60+E599</f>
        <v>0.26563645096401078</v>
      </c>
      <c r="F600" s="15">
        <f>F599+(data!$C$19*E599-data!$C$16*F599)*C599/60</f>
        <v>3.097788134575771</v>
      </c>
      <c r="G600" s="15">
        <f>G599+(data!$C$20*E599-data!$C$17*G599)*C599/60</f>
        <v>1.6804850594813887</v>
      </c>
      <c r="H600" s="16">
        <f t="shared" si="32"/>
        <v>9.9166666666666661</v>
      </c>
      <c r="I600" s="15">
        <f>E600/data!$C$15*1000</f>
        <v>3.5967169128915517E-2</v>
      </c>
      <c r="J600" s="15">
        <f>J599+data!$C$21*(I599-J599)/60*C599</f>
        <v>9.5376994632729833E-2</v>
      </c>
    </row>
    <row r="601" spans="1:10" ht="20.100000000000001" customHeight="1">
      <c r="A601" s="12">
        <f t="shared" si="33"/>
        <v>596</v>
      </c>
      <c r="B601" s="13"/>
      <c r="C601" s="14">
        <f t="shared" si="34"/>
        <v>1</v>
      </c>
      <c r="D601" s="9">
        <v>0</v>
      </c>
      <c r="E601" s="15">
        <f>(D600/60+F601*data!$C$16+G601*data!$C$17-E600*(data!$C$18+data!$C$19+data!$C$20))*C600/60+E600</f>
        <v>0.2654629851281407</v>
      </c>
      <c r="F601" s="15">
        <f>F600+(data!$C$19*E600-data!$C$16*F600)*C600/60</f>
        <v>3.0960563908648511</v>
      </c>
      <c r="G601" s="15">
        <f>G600+(data!$C$20*E600-data!$C$17*G600)*C600/60</f>
        <v>1.6808875826414382</v>
      </c>
      <c r="H601" s="16">
        <f t="shared" si="32"/>
        <v>9.9333333333333336</v>
      </c>
      <c r="I601" s="15">
        <f>E601/data!$C$15*1000</f>
        <v>3.594368185887338E-2</v>
      </c>
      <c r="J601" s="15">
        <f>J600+data!$C$21*(I600-J600)/60*C600</f>
        <v>9.5253158165493484E-2</v>
      </c>
    </row>
    <row r="602" spans="1:10" ht="20.100000000000001" customHeight="1">
      <c r="A602" s="12">
        <f t="shared" si="33"/>
        <v>597</v>
      </c>
      <c r="B602" s="13"/>
      <c r="C602" s="14">
        <f t="shared" si="34"/>
        <v>1</v>
      </c>
      <c r="D602" s="15">
        <v>0</v>
      </c>
      <c r="E602" s="15">
        <f>(D601/60+F602*data!$C$16+G602*data!$C$17-E601*(data!$C$18+data!$C$19+data!$C$20))*C601/60+E601</f>
        <v>0.26529005060466787</v>
      </c>
      <c r="F602" s="15">
        <f>F601+(data!$C$19*E601-data!$C$16*F601)*C601/60</f>
        <v>3.0943254706511141</v>
      </c>
      <c r="G602" s="15">
        <f>G601+(data!$C$20*E601-data!$C$17*G601)*C601/60</f>
        <v>1.6812897319430493</v>
      </c>
      <c r="H602" s="16">
        <f t="shared" si="32"/>
        <v>9.9499999999999993</v>
      </c>
      <c r="I602" s="15">
        <f>E602/data!$C$15*1000</f>
        <v>3.592026652851716E-2</v>
      </c>
      <c r="J602" s="15">
        <f>J601+data!$C$21*(I601-J601)/60*C601</f>
        <v>9.512953087056096E-2</v>
      </c>
    </row>
    <row r="603" spans="1:10" ht="20.100000000000001" customHeight="1">
      <c r="A603" s="12">
        <f t="shared" si="33"/>
        <v>598</v>
      </c>
      <c r="B603" s="13"/>
      <c r="C603" s="14">
        <f t="shared" si="34"/>
        <v>1</v>
      </c>
      <c r="D603" s="9">
        <v>0</v>
      </c>
      <c r="E603" s="15">
        <f>(D602/60+F603*data!$C$16+G603*data!$C$17-E602*(data!$C$18+data!$C$19+data!$C$20))*C602/60+E602</f>
        <v>0.2651176411049076</v>
      </c>
      <c r="F603" s="15">
        <f>F602+(data!$C$19*E602-data!$C$16*F602)*C602/60</f>
        <v>3.0925953761421305</v>
      </c>
      <c r="G603" s="15">
        <f>G602+(data!$C$20*E602-data!$C$17*G602)*C602/60</f>
        <v>1.6816915084677473</v>
      </c>
      <c r="H603" s="16">
        <f t="shared" si="32"/>
        <v>9.9666666666666668</v>
      </c>
      <c r="I603" s="15">
        <f>E603/data!$C$15*1000</f>
        <v>3.5896922286359101E-2</v>
      </c>
      <c r="J603" s="15">
        <f>J602+data!$C$21*(I602-J602)/60*C602</f>
        <v>9.5006112461878525E-2</v>
      </c>
    </row>
    <row r="604" spans="1:10" ht="20.100000000000001" customHeight="1">
      <c r="A604" s="12">
        <f t="shared" si="33"/>
        <v>599</v>
      </c>
      <c r="B604" s="13"/>
      <c r="C604" s="14">
        <f t="shared" si="34"/>
        <v>1</v>
      </c>
      <c r="D604" s="15">
        <v>0</v>
      </c>
      <c r="E604" s="15">
        <f>(D603/60+F604*data!$C$16+G604*data!$C$17-E603*(data!$C$18+data!$C$19+data!$C$20))*C603/60+E603</f>
        <v>0.2649457504269675</v>
      </c>
      <c r="F604" s="15">
        <f>F603+(data!$C$19*E603-data!$C$16*F603)*C603/60</f>
        <v>3.0908661095067225</v>
      </c>
      <c r="G604" s="15">
        <f>G603+(data!$C$20*E603-data!$C$17*G603)*C603/60</f>
        <v>1.6820929132845037</v>
      </c>
      <c r="H604" s="16">
        <f t="shared" si="32"/>
        <v>9.9833333333333325</v>
      </c>
      <c r="I604" s="15">
        <f>E604/data!$C$15*1000</f>
        <v>3.5873648292663138E-2</v>
      </c>
      <c r="J604" s="15">
        <f>J603+data!$C$21*(I603-J603)/60*C603</f>
        <v>9.488290265221383E-2</v>
      </c>
    </row>
    <row r="605" spans="1:10" ht="20.100000000000001" customHeight="1">
      <c r="A605" s="12">
        <f t="shared" si="33"/>
        <v>600</v>
      </c>
      <c r="B605" s="13"/>
      <c r="C605" s="14">
        <f t="shared" si="34"/>
        <v>1</v>
      </c>
      <c r="D605" s="9">
        <v>0</v>
      </c>
      <c r="E605" s="15">
        <f>(D604/60+F605*data!$C$16+G605*data!$C$17-E604*(data!$C$18+data!$C$19+data!$C$20))*C604/60+E604</f>
        <v>0.26477437245454116</v>
      </c>
      <c r="F605" s="15">
        <f>F604+(data!$C$19*E604-data!$C$16*F604)*C604/60</f>
        <v>3.0891376728755069</v>
      </c>
      <c r="G605" s="15">
        <f>G604+(data!$C$20*E604-data!$C$17*G604)*C604/60</f>
        <v>1.6824939474499094</v>
      </c>
      <c r="H605" s="16">
        <f t="shared" si="32"/>
        <v>10</v>
      </c>
      <c r="I605" s="15">
        <f>E605/data!$C$15*1000</f>
        <v>3.5850443719281519E-2</v>
      </c>
      <c r="J605" s="15">
        <f>J604+data!$C$21*(I604-J604)/60*C604</f>
        <v>9.4759901153182849E-2</v>
      </c>
    </row>
  </sheetData>
  <mergeCells count="1">
    <mergeCell ref="A2:J2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7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D28" sqref="D28"/>
    </sheetView>
  </sheetViews>
  <sheetFormatPr defaultColWidth="16.28515625" defaultRowHeight="19.899999999999999" customHeight="1"/>
  <cols>
    <col min="1" max="10" width="16.28515625" style="27" customWidth="1"/>
    <col min="11" max="16384" width="16.28515625" style="27"/>
  </cols>
  <sheetData>
    <row r="1" spans="1:13" ht="27.6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</row>
    <row r="2" spans="1:13" ht="20.25" customHeight="1">
      <c r="A2" s="5"/>
      <c r="B2" s="4" t="s">
        <v>15</v>
      </c>
      <c r="C2" s="4"/>
      <c r="D2" s="4" t="s">
        <v>67</v>
      </c>
      <c r="E2" s="5"/>
      <c r="F2" s="5"/>
      <c r="G2" s="4"/>
      <c r="H2" s="4"/>
      <c r="I2" s="5"/>
    </row>
    <row r="3" spans="1:13" ht="20.25" customHeight="1">
      <c r="A3" s="28" t="s">
        <v>16</v>
      </c>
      <c r="B3" s="41">
        <f>EleMARSH!B2</f>
        <v>130</v>
      </c>
      <c r="C3" s="85" t="s">
        <v>78</v>
      </c>
      <c r="D3" s="109">
        <f>EleMARSH!A10</f>
        <v>89</v>
      </c>
      <c r="E3" s="29"/>
      <c r="F3" s="29"/>
      <c r="G3" s="29" t="s">
        <v>82</v>
      </c>
      <c r="H3" s="29"/>
      <c r="I3" s="29" t="s">
        <v>79</v>
      </c>
    </row>
    <row r="4" spans="1:13" ht="20.100000000000001" customHeight="1">
      <c r="A4" s="30" t="s">
        <v>17</v>
      </c>
      <c r="B4" s="41">
        <f>EleMARSH!B3</f>
        <v>45</v>
      </c>
      <c r="C4" s="31"/>
      <c r="D4" s="32"/>
      <c r="E4" s="32"/>
      <c r="F4" s="32"/>
      <c r="G4" s="32" t="s">
        <v>83</v>
      </c>
      <c r="H4" s="32" t="s">
        <v>19</v>
      </c>
      <c r="I4" s="32" t="s">
        <v>83</v>
      </c>
      <c r="J4" s="91" t="s">
        <v>19</v>
      </c>
    </row>
    <row r="5" spans="1:13" ht="20.100000000000001" customHeight="1">
      <c r="A5" s="30" t="s">
        <v>18</v>
      </c>
      <c r="B5" s="41">
        <f>EleMARSH!B4</f>
        <v>170</v>
      </c>
      <c r="C5" s="31"/>
      <c r="D5" s="32"/>
      <c r="E5" s="32"/>
      <c r="F5" s="32" t="s">
        <v>84</v>
      </c>
      <c r="G5" s="27">
        <v>14.84</v>
      </c>
      <c r="H5" s="32">
        <v>11.65</v>
      </c>
      <c r="I5" s="27">
        <v>25.4073925</v>
      </c>
      <c r="J5" s="92">
        <v>34.3300494</v>
      </c>
    </row>
    <row r="6" spans="1:13" ht="20.85" customHeight="1" thickBot="1">
      <c r="A6" s="30" t="s">
        <v>19</v>
      </c>
      <c r="B6" s="41">
        <f>EleMARSH!B5</f>
        <v>1</v>
      </c>
      <c r="C6" s="49"/>
      <c r="D6" s="50"/>
      <c r="E6" s="32"/>
      <c r="F6" s="32" t="s">
        <v>78</v>
      </c>
      <c r="G6" s="27">
        <v>0.85309999999999997</v>
      </c>
      <c r="H6" s="32">
        <v>0.75419999999999998</v>
      </c>
      <c r="I6" s="27">
        <v>1.0383321999999999</v>
      </c>
      <c r="J6" s="92">
        <v>1.0141872000000001</v>
      </c>
    </row>
    <row r="7" spans="1:13" ht="20.85" customHeight="1">
      <c r="A7" s="33"/>
      <c r="B7" s="46"/>
      <c r="C7" s="123" t="s">
        <v>20</v>
      </c>
      <c r="D7" s="124"/>
      <c r="E7" s="60"/>
      <c r="F7" s="32" t="s">
        <v>85</v>
      </c>
      <c r="G7" s="27">
        <v>-3.6610000000000001E-4</v>
      </c>
      <c r="H7" s="32">
        <v>-3.4860000000000002E-4</v>
      </c>
      <c r="I7" s="27">
        <v>1.0032999999999999E-3</v>
      </c>
      <c r="J7" s="92">
        <v>1.1502000000000001E-3</v>
      </c>
      <c r="K7" s="27" t="s">
        <v>16</v>
      </c>
      <c r="L7" s="27" t="e">
        <f>EleMARSH!#REF!</f>
        <v>#REF!</v>
      </c>
      <c r="M7" s="27" t="s">
        <v>63</v>
      </c>
    </row>
    <row r="8" spans="1:13" ht="20.100000000000001" customHeight="1">
      <c r="A8" s="30" t="s">
        <v>21</v>
      </c>
      <c r="B8" s="46"/>
      <c r="C8" s="52">
        <f>6.28*($B$3/($B$3+33.6))/(0.675675675676)</f>
        <v>7.3855256723680949</v>
      </c>
      <c r="D8" s="78">
        <f>D15/1000</f>
        <v>20.292000000000002</v>
      </c>
      <c r="E8" s="53" t="s">
        <v>22</v>
      </c>
      <c r="F8" s="47" t="s">
        <v>86</v>
      </c>
      <c r="G8" s="27">
        <v>3.1710000000000002E-2</v>
      </c>
      <c r="H8" s="32">
        <v>5.7930000000000002E-2</v>
      </c>
      <c r="I8" s="92">
        <v>-0.12528420000000001</v>
      </c>
      <c r="J8" s="92">
        <v>-9.9594500000000002E-2</v>
      </c>
      <c r="K8" s="27" t="s">
        <v>64</v>
      </c>
      <c r="L8" s="27">
        <v>1</v>
      </c>
    </row>
    <row r="9" spans="1:13" ht="20.100000000000001" customHeight="1">
      <c r="A9" s="30" t="s">
        <v>23</v>
      </c>
      <c r="B9" s="46"/>
      <c r="C9" s="52">
        <f>25.5*($B$3/70)*EXP(-0.0156*($B$4-35))</f>
        <v>40.516838801141809</v>
      </c>
      <c r="D9" s="78">
        <f>0.463*D3</f>
        <v>41.207000000000001</v>
      </c>
      <c r="E9" s="53" t="s">
        <v>22</v>
      </c>
      <c r="F9" s="47" t="s">
        <v>87</v>
      </c>
      <c r="G9" s="27">
        <v>-1.1540000000000001E-3</v>
      </c>
      <c r="H9" s="32">
        <v>-9.4149999999999995E-4</v>
      </c>
      <c r="K9" s="27" t="s">
        <v>71</v>
      </c>
      <c r="L9" s="27">
        <v>0.22800000000000001</v>
      </c>
      <c r="M9" s="27" t="s">
        <v>65</v>
      </c>
    </row>
    <row r="10" spans="1:13" ht="20.100000000000001" customHeight="1">
      <c r="A10" s="30" t="s">
        <v>24</v>
      </c>
      <c r="B10" s="46"/>
      <c r="C10" s="52">
        <f>273*EXP(-0.0138*$B$4)*($B$6*((0.88+(0.12)/(1+($B$4/13.4)^(-12.7)))*(9270*$B$3/(6680+216*$B$3/($B$5/100)^2)))+NOT($B$6)*((1.11+(-0.11)/(1+($B$4/7.1)^(-1.1)))*(9270*$B$3/(8780+244*$B$3/($B$5/100)^2))))/54.4752059601377</f>
        <v>197.94525391033568</v>
      </c>
      <c r="D10" s="78">
        <f>2.893*D3</f>
        <v>257.47699999999998</v>
      </c>
      <c r="E10" s="53" t="s">
        <v>22</v>
      </c>
      <c r="F10" s="47" t="s">
        <v>17</v>
      </c>
      <c r="G10" s="27">
        <v>-0.20760000000000001</v>
      </c>
      <c r="H10" s="32">
        <v>-0.22109999999999999</v>
      </c>
      <c r="I10" s="27">
        <v>-0.42470540000000001</v>
      </c>
      <c r="J10" s="92">
        <v>-0.58804829999999997</v>
      </c>
      <c r="K10" s="27" t="s">
        <v>72</v>
      </c>
      <c r="L10" s="27">
        <f>0.119/L8</f>
        <v>0.11899999999999999</v>
      </c>
      <c r="M10" s="27" t="s">
        <v>73</v>
      </c>
    </row>
    <row r="11" spans="1:13" ht="20.100000000000001" customHeight="1">
      <c r="A11" s="30" t="s">
        <v>25</v>
      </c>
      <c r="B11" s="46"/>
      <c r="C11" s="52">
        <f>(($B$6*1.79+NOT($B$6)*2.1)*(($B$3/70)^0.75)*(($B$4*52.143+40)^9.06)/(($B$4*52.143+40)^9.06+42.3^9.06))*EXP(-0.00286*$B$4)</f>
        <v>2.5037635657534487</v>
      </c>
      <c r="D11" s="78">
        <f>D18*D8</f>
        <v>2.4147479999999999</v>
      </c>
      <c r="E11" s="53" t="s">
        <v>26</v>
      </c>
      <c r="F11" s="47" t="s">
        <v>88</v>
      </c>
      <c r="G11" s="27">
        <v>8.6839999999999997E-4</v>
      </c>
      <c r="H11" s="32">
        <v>9.2250000000000003E-4</v>
      </c>
      <c r="I11" s="27">
        <v>4.8336999999999998E-3</v>
      </c>
      <c r="J11" s="92">
        <v>5.8352999999999999E-3</v>
      </c>
      <c r="K11" s="27" t="s">
        <v>74</v>
      </c>
      <c r="L11" s="27">
        <f>0.112/L8</f>
        <v>0.112</v>
      </c>
      <c r="M11" s="27" t="s">
        <v>73</v>
      </c>
    </row>
    <row r="12" spans="1:13" ht="20.100000000000001" customHeight="1">
      <c r="A12" s="30" t="s">
        <v>27</v>
      </c>
      <c r="B12" s="46"/>
      <c r="C12" s="52">
        <f>1.75*(((25.5*($B$3/70)*EXP(-0.0156*($B$4-35)))/25.5)^0.75)*(1+1.3*(1-($B$4*52.143+40)/(($B$4*52.143+40)+68.3)))</f>
        <v>2.5662027985011622</v>
      </c>
      <c r="D12" s="78">
        <f>D16*D9</f>
        <v>2.2663850000000001</v>
      </c>
      <c r="E12" s="53" t="s">
        <v>26</v>
      </c>
      <c r="F12" s="47" t="s">
        <v>89</v>
      </c>
      <c r="G12" s="27">
        <v>-2.6450000000000002E-3</v>
      </c>
      <c r="H12" s="32">
        <v>-2.6090000000000002E-3</v>
      </c>
      <c r="I12" s="27">
        <v>-9.5192999999999996E-3</v>
      </c>
      <c r="J12" s="92">
        <v>-9.5352000000000006E-3</v>
      </c>
      <c r="K12" s="27" t="s">
        <v>75</v>
      </c>
      <c r="L12" s="27">
        <f>0.042/L8</f>
        <v>4.2000000000000003E-2</v>
      </c>
      <c r="M12" s="27" t="s">
        <v>73</v>
      </c>
    </row>
    <row r="13" spans="1:13" ht="20.100000000000001" customHeight="1">
      <c r="A13" s="30" t="s">
        <v>28</v>
      </c>
      <c r="B13" s="46"/>
      <c r="C13" s="52">
        <f>1.11*((($B$6*((0.88+(0.12)/(1+($B$4/13.4)^(-12.7)))*(9270*$B$3/(6680+216*$B$3/($B$5/100)^2)))+NOT($B$6)*((1.11+(-0.11)/(1+($B$4/7.1)^(-1.1)))*(9270*$B$3/(8780+244*$B$3/($B$5/100)^2))))*EXP(-0.0138*$B$4)/54.4752059601377)^0.75)*(($B$4*52.143+40)/(($B$4*52.143+40)+68.3)/0.964695544)</f>
        <v>0.8789507395867755</v>
      </c>
      <c r="D13" s="78">
        <f>D17*D10</f>
        <v>0.84967409999999988</v>
      </c>
      <c r="E13" s="53" t="s">
        <v>26</v>
      </c>
      <c r="F13" s="47" t="s">
        <v>90</v>
      </c>
      <c r="G13" s="27">
        <v>9.59E-4</v>
      </c>
      <c r="H13" s="32">
        <v>1.2210000000000001E-3</v>
      </c>
      <c r="K13" s="27" t="s">
        <v>76</v>
      </c>
      <c r="L13" s="27">
        <f>0.055/L8</f>
        <v>5.5E-2</v>
      </c>
      <c r="M13" s="27" t="s">
        <v>73</v>
      </c>
    </row>
    <row r="14" spans="1:13" ht="20.100000000000001" customHeight="1">
      <c r="A14" s="33"/>
      <c r="B14" s="46"/>
      <c r="C14" s="81" t="s">
        <v>66</v>
      </c>
      <c r="D14" s="82" t="s">
        <v>67</v>
      </c>
      <c r="E14" s="55"/>
      <c r="F14" s="47" t="s">
        <v>69</v>
      </c>
      <c r="G14" s="32"/>
      <c r="H14" s="32"/>
      <c r="I14" s="32">
        <v>-0.246397</v>
      </c>
      <c r="J14" s="27">
        <v>-0.23260729999999999</v>
      </c>
      <c r="K14" s="27" t="s">
        <v>77</v>
      </c>
      <c r="L14" s="27">
        <f>0.0033/L8</f>
        <v>3.3E-3</v>
      </c>
      <c r="M14" s="27" t="s">
        <v>73</v>
      </c>
    </row>
    <row r="15" spans="1:13" ht="20.100000000000001" customHeight="1">
      <c r="A15" s="30" t="s">
        <v>21</v>
      </c>
      <c r="B15" s="46"/>
      <c r="C15" s="54">
        <f>C8*1000</f>
        <v>7385.525672368095</v>
      </c>
      <c r="D15" s="79">
        <f>0.228*D3*1000</f>
        <v>20292</v>
      </c>
      <c r="E15" s="53" t="s">
        <v>29</v>
      </c>
      <c r="F15" s="48" t="s">
        <v>30</v>
      </c>
      <c r="G15" s="32"/>
      <c r="H15" s="32"/>
      <c r="I15" s="32"/>
    </row>
    <row r="16" spans="1:13" ht="20.100000000000001" customHeight="1">
      <c r="A16" s="30" t="s">
        <v>31</v>
      </c>
      <c r="B16" s="46"/>
      <c r="C16" s="54">
        <f>C12/C9</f>
        <v>6.3336698381040626E-2</v>
      </c>
      <c r="D16" s="79">
        <v>5.5E-2</v>
      </c>
      <c r="E16" s="53" t="s">
        <v>32</v>
      </c>
      <c r="F16" s="48" t="s">
        <v>33</v>
      </c>
      <c r="G16" s="32"/>
      <c r="H16" s="32"/>
      <c r="I16" s="32"/>
    </row>
    <row r="17" spans="1:9" ht="20.100000000000001" customHeight="1">
      <c r="A17" s="30" t="s">
        <v>34</v>
      </c>
      <c r="B17" s="46"/>
      <c r="C17" s="54">
        <f>C13/C10</f>
        <v>4.4403728921175271E-3</v>
      </c>
      <c r="D17" s="79">
        <v>3.3E-3</v>
      </c>
      <c r="E17" s="53" t="s">
        <v>32</v>
      </c>
      <c r="F17" s="48" t="s">
        <v>35</v>
      </c>
      <c r="G17" s="32"/>
      <c r="H17" s="32"/>
      <c r="I17" s="32"/>
    </row>
    <row r="18" spans="1:9" ht="20.100000000000001" customHeight="1">
      <c r="A18" s="30" t="s">
        <v>36</v>
      </c>
      <c r="B18" s="46"/>
      <c r="C18" s="54">
        <f>C11/C8</f>
        <v>0.33900952712424082</v>
      </c>
      <c r="D18" s="79">
        <v>0.11899999999999999</v>
      </c>
      <c r="E18" s="53" t="s">
        <v>32</v>
      </c>
      <c r="F18" s="48" t="s">
        <v>37</v>
      </c>
      <c r="G18" s="32"/>
      <c r="H18" s="32"/>
      <c r="I18" s="32"/>
    </row>
    <row r="19" spans="1:9" ht="20.100000000000001" customHeight="1">
      <c r="A19" s="30" t="s">
        <v>38</v>
      </c>
      <c r="B19" s="46"/>
      <c r="C19" s="54">
        <f>C12/C8</f>
        <v>0.34746379775000291</v>
      </c>
      <c r="D19" s="79">
        <v>0.112</v>
      </c>
      <c r="E19" s="53" t="s">
        <v>32</v>
      </c>
      <c r="F19" s="48" t="s">
        <v>39</v>
      </c>
      <c r="G19" s="73"/>
      <c r="H19" s="32"/>
      <c r="I19" s="32"/>
    </row>
    <row r="20" spans="1:9" ht="20.85" customHeight="1" thickBot="1">
      <c r="A20" s="30" t="s">
        <v>40</v>
      </c>
      <c r="B20" s="46"/>
      <c r="C20" s="56">
        <f>C13/C8</f>
        <v>0.11900990918970683</v>
      </c>
      <c r="D20" s="80">
        <v>4.2000000000000003E-2</v>
      </c>
      <c r="E20" s="57" t="s">
        <v>32</v>
      </c>
      <c r="F20" s="48" t="s">
        <v>41</v>
      </c>
      <c r="G20" s="32"/>
      <c r="H20" s="32"/>
      <c r="I20" s="32"/>
    </row>
    <row r="21" spans="1:9" ht="20.85" customHeight="1">
      <c r="A21" s="30" t="s">
        <v>42</v>
      </c>
      <c r="B21" s="35"/>
      <c r="C21" s="40">
        <f>0.146*($B$3/70)^-0.25</f>
        <v>0.12506665305226283</v>
      </c>
      <c r="D21" s="51"/>
      <c r="E21" s="32"/>
      <c r="F21" s="32" t="s">
        <v>59</v>
      </c>
      <c r="G21" s="27">
        <f>MAX('Peaking Fn'!J:J)</f>
        <v>0.15419532826621368</v>
      </c>
      <c r="H21" s="32"/>
      <c r="I21" s="32"/>
    </row>
    <row r="22" spans="1:9" ht="32.1" customHeight="1">
      <c r="A22" s="30" t="s">
        <v>43</v>
      </c>
      <c r="B22" s="35"/>
      <c r="C22" s="32"/>
      <c r="D22" s="32"/>
      <c r="E22" s="32"/>
      <c r="F22" s="34"/>
      <c r="G22" s="31"/>
      <c r="H22" s="32"/>
      <c r="I22" s="32"/>
    </row>
    <row r="23" spans="1:9" ht="20.100000000000001" customHeight="1">
      <c r="A23" s="30" t="s">
        <v>44</v>
      </c>
      <c r="B23" s="35"/>
      <c r="C23" s="32"/>
      <c r="D23" s="32"/>
      <c r="E23" s="32"/>
      <c r="F23" s="32"/>
      <c r="G23" s="31"/>
      <c r="H23" s="39">
        <v>10</v>
      </c>
      <c r="I23" s="34" t="s">
        <v>45</v>
      </c>
    </row>
    <row r="24" spans="1:9" ht="20.100000000000001" customHeight="1">
      <c r="A24" s="30" t="s">
        <v>46</v>
      </c>
      <c r="B24" s="35"/>
      <c r="C24" s="32"/>
      <c r="D24" s="32"/>
      <c r="E24" s="32"/>
      <c r="F24" s="32"/>
      <c r="G24" s="31"/>
      <c r="H24" s="39">
        <v>1200</v>
      </c>
      <c r="I24" s="34" t="s">
        <v>47</v>
      </c>
    </row>
    <row r="25" spans="1:9" ht="20.100000000000001" customHeight="1">
      <c r="A25" s="30" t="s">
        <v>48</v>
      </c>
      <c r="B25" s="35"/>
      <c r="C25" s="32"/>
      <c r="D25" s="32"/>
      <c r="E25" s="32"/>
      <c r="F25" s="32"/>
      <c r="G25" s="31"/>
      <c r="H25" s="36">
        <f>H24*H23</f>
        <v>12000</v>
      </c>
      <c r="I25" s="34" t="s">
        <v>49</v>
      </c>
    </row>
    <row r="26" spans="1:9" ht="20.100000000000001" customHeight="1">
      <c r="A26" s="30" t="s">
        <v>50</v>
      </c>
      <c r="B26" s="35"/>
      <c r="C26" s="32"/>
      <c r="D26" s="32"/>
      <c r="E26" s="32"/>
      <c r="F26" s="32"/>
      <c r="G26" s="31"/>
      <c r="H26" s="36">
        <v>5</v>
      </c>
      <c r="I26" s="34" t="s">
        <v>3</v>
      </c>
    </row>
    <row r="27" spans="1:9" ht="19.899999999999999" customHeight="1">
      <c r="A27" s="72" t="s">
        <v>61</v>
      </c>
      <c r="H27" s="27">
        <f>40*3600</f>
        <v>144000</v>
      </c>
      <c r="I27" s="27" t="s">
        <v>49</v>
      </c>
    </row>
  </sheetData>
  <mergeCells count="2">
    <mergeCell ref="A1:I1"/>
    <mergeCell ref="C7:D7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EleMARSH</vt:lpstr>
      <vt:lpstr>Eleveld TCI</vt:lpstr>
      <vt:lpstr>Marsh TCI</vt:lpstr>
      <vt:lpstr>Regime Tester</vt:lpstr>
      <vt:lpstr>Peaking Fn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Zhong</dc:creator>
  <cp:lastModifiedBy>George Zhong</cp:lastModifiedBy>
  <dcterms:created xsi:type="dcterms:W3CDTF">2022-12-11T06:45:22Z</dcterms:created>
  <dcterms:modified xsi:type="dcterms:W3CDTF">2023-08-20T01:57:01Z</dcterms:modified>
</cp:coreProperties>
</file>